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E:\mnt\Data1\USDA-ALARC\GIS\PDI project\cottondata\Data\2015_F013B4_CO_ISOS\"/>
    </mc:Choice>
  </mc:AlternateContent>
  <xr:revisionPtr revIDLastSave="0" documentId="13_ncr:1_{6E9498D8-4947-407B-9349-D34CEE7F38B8}" xr6:coauthVersionLast="47" xr6:coauthVersionMax="47" xr10:uidLastSave="{00000000-0000-0000-0000-000000000000}"/>
  <bookViews>
    <workbookView xWindow="16230" yWindow="-28650" windowWidth="18105" windowHeight="27090" xr2:uid="{8678CAE3-1175-405F-A217-A02A003BF6C9}"/>
  </bookViews>
  <sheets>
    <sheet name="PlantDF" sheetId="1" r:id="rId1"/>
    <sheet name="d161Mapping" sheetId="2" r:id="rId2"/>
    <sheet name="d161Weights" sheetId="3" r:id="rId3"/>
    <sheet name="d161Height" sheetId="4" r:id="rId4"/>
    <sheet name="d174Mapping" sheetId="5" r:id="rId5"/>
    <sheet name="d174Weights" sheetId="6" r:id="rId6"/>
    <sheet name="d174Height" sheetId="7" r:id="rId7"/>
    <sheet name="d188Mapping" sheetId="8" r:id="rId8"/>
    <sheet name="d188Weights" sheetId="9" r:id="rId9"/>
    <sheet name="d188Height" sheetId="10" r:id="rId10"/>
    <sheet name="d203Mapping" sheetId="11" r:id="rId11"/>
    <sheet name="d203Weights" sheetId="12" r:id="rId12"/>
    <sheet name="d203Height" sheetId="13" r:id="rId13"/>
    <sheet name="d216Mapping" sheetId="14" r:id="rId14"/>
    <sheet name="d216Weights" sheetId="15" r:id="rId15"/>
    <sheet name="d216Height" sheetId="16" r:id="rId16"/>
    <sheet name="d229Mapping" sheetId="17" r:id="rId17"/>
    <sheet name="d229Weights" sheetId="18" r:id="rId18"/>
    <sheet name="d229Height" sheetId="19" r:id="rId19"/>
    <sheet name="d243Mapping" sheetId="20" r:id="rId20"/>
    <sheet name="d243Weights" sheetId="21" r:id="rId21"/>
    <sheet name="d243Height" sheetId="22" r:id="rId22"/>
  </sheets>
  <definedNames>
    <definedName name="_xlnm.Print_Area" localSheetId="1">d161Mapping!$A$1:$T$474</definedName>
    <definedName name="_xlnm.Print_Area" localSheetId="4">d174Mapping!$A$1:$Z$753</definedName>
    <definedName name="_xlnm.Print_Area" localSheetId="7">d188Mapping!$A$1:$AB$753</definedName>
    <definedName name="_xlnm.Print_Area" localSheetId="10">d203Mapping!$A$1:$AB$754</definedName>
    <definedName name="_xlnm.Print_Area" localSheetId="13">d216Mapping!$A$1:$AD$754</definedName>
    <definedName name="_xlnm.Print_Area" localSheetId="16">d229Mapping!$A$1:$AC$753</definedName>
    <definedName name="_xlnm.Print_Area" localSheetId="17">d229Weights!$A$1:$K$22</definedName>
    <definedName name="_xlnm.Print_Area" localSheetId="19">d243Mapping!$A$1:$AE$757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22" l="1"/>
  <c r="J11" i="22"/>
  <c r="I12" i="22"/>
  <c r="J12" i="22"/>
  <c r="I13" i="22"/>
  <c r="J13" i="22"/>
  <c r="I14" i="22"/>
  <c r="J14" i="22"/>
  <c r="I15" i="22"/>
  <c r="J15" i="22"/>
  <c r="I16" i="22"/>
  <c r="J16" i="22"/>
  <c r="I17" i="22"/>
  <c r="J17" i="22"/>
  <c r="I18" i="22"/>
  <c r="J18" i="22"/>
  <c r="I19" i="22"/>
  <c r="J19" i="22"/>
  <c r="I20" i="22"/>
  <c r="J20" i="22"/>
  <c r="I21" i="22"/>
  <c r="J21" i="22"/>
  <c r="I22" i="22"/>
  <c r="J22" i="22"/>
  <c r="I24" i="22"/>
  <c r="J24" i="22"/>
  <c r="I25" i="22"/>
  <c r="J25" i="22"/>
  <c r="I26" i="22"/>
  <c r="J26" i="22"/>
  <c r="O11" i="21"/>
  <c r="P11" i="21"/>
  <c r="Q11" i="21"/>
  <c r="Q25" i="21" s="1"/>
  <c r="R11" i="21"/>
  <c r="R25" i="21" s="1"/>
  <c r="T11" i="21"/>
  <c r="V11" i="21"/>
  <c r="Y11" i="21"/>
  <c r="Z11" i="21"/>
  <c r="AA11" i="21"/>
  <c r="AB11" i="21"/>
  <c r="AC11" i="21"/>
  <c r="AE11" i="21"/>
  <c r="AF11" i="21"/>
  <c r="AG11" i="21"/>
  <c r="AH11" i="21"/>
  <c r="AI11" i="21"/>
  <c r="AJ11" i="21"/>
  <c r="AK11" i="21"/>
  <c r="O12" i="21"/>
  <c r="O25" i="21" s="1"/>
  <c r="P12" i="21"/>
  <c r="P25" i="21" s="1"/>
  <c r="Q12" i="21"/>
  <c r="R12" i="21"/>
  <c r="T12" i="21"/>
  <c r="V12" i="21"/>
  <c r="Y12" i="21"/>
  <c r="Z12" i="21"/>
  <c r="AA12" i="21"/>
  <c r="AB12" i="21"/>
  <c r="AC12" i="21"/>
  <c r="AE12" i="21"/>
  <c r="AF12" i="21"/>
  <c r="AG12" i="21"/>
  <c r="AH12" i="21"/>
  <c r="AI12" i="21"/>
  <c r="AJ12" i="21"/>
  <c r="AK12" i="21"/>
  <c r="O13" i="21"/>
  <c r="O24" i="21" s="1"/>
  <c r="P13" i="21"/>
  <c r="P24" i="21" s="1"/>
  <c r="Q13" i="21"/>
  <c r="Q24" i="21" s="1"/>
  <c r="R13" i="21"/>
  <c r="R28" i="21" s="1"/>
  <c r="T13" i="21"/>
  <c r="T24" i="21" s="1"/>
  <c r="V13" i="21"/>
  <c r="V24" i="21" s="1"/>
  <c r="Y13" i="21"/>
  <c r="Z13" i="21"/>
  <c r="AA13" i="21"/>
  <c r="AB13" i="21"/>
  <c r="AC13" i="21"/>
  <c r="AE13" i="21"/>
  <c r="AF13" i="21"/>
  <c r="AG13" i="21"/>
  <c r="AH13" i="21"/>
  <c r="AI13" i="21"/>
  <c r="AJ13" i="21"/>
  <c r="AK13" i="21"/>
  <c r="O14" i="21"/>
  <c r="P14" i="21"/>
  <c r="Q14" i="21"/>
  <c r="R14" i="21"/>
  <c r="T14" i="21"/>
  <c r="V14" i="21"/>
  <c r="Y14" i="21"/>
  <c r="Z14" i="21"/>
  <c r="AA14" i="21"/>
  <c r="AB14" i="21"/>
  <c r="AF14" i="21" s="1"/>
  <c r="AC14" i="21"/>
  <c r="AE14" i="21"/>
  <c r="AG14" i="21"/>
  <c r="AH14" i="21"/>
  <c r="AI14" i="21"/>
  <c r="AJ14" i="21"/>
  <c r="AK14" i="21"/>
  <c r="O15" i="21"/>
  <c r="O26" i="21" s="1"/>
  <c r="P15" i="21"/>
  <c r="P26" i="21" s="1"/>
  <c r="Q15" i="21"/>
  <c r="Q26" i="21" s="1"/>
  <c r="R15" i="21"/>
  <c r="R26" i="21" s="1"/>
  <c r="T15" i="21"/>
  <c r="V15" i="21"/>
  <c r="Y15" i="21"/>
  <c r="Z15" i="21"/>
  <c r="AA15" i="21"/>
  <c r="AB15" i="21"/>
  <c r="AF15" i="21" s="1"/>
  <c r="AC15" i="21"/>
  <c r="AE15" i="21"/>
  <c r="AG15" i="21"/>
  <c r="AH15" i="21"/>
  <c r="AI15" i="21"/>
  <c r="AJ15" i="21"/>
  <c r="AK15" i="21"/>
  <c r="O16" i="21"/>
  <c r="P16" i="21"/>
  <c r="Q16" i="21"/>
  <c r="R16" i="21"/>
  <c r="T16" i="21"/>
  <c r="V16" i="21"/>
  <c r="Y16" i="21"/>
  <c r="Z16" i="21"/>
  <c r="AA16" i="21"/>
  <c r="AB16" i="21"/>
  <c r="AC16" i="21"/>
  <c r="AE16" i="21"/>
  <c r="AF16" i="21"/>
  <c r="AG16" i="21"/>
  <c r="AH16" i="21"/>
  <c r="AI16" i="21"/>
  <c r="AJ16" i="21"/>
  <c r="AK16" i="21"/>
  <c r="O17" i="21"/>
  <c r="P17" i="21"/>
  <c r="Q17" i="21"/>
  <c r="R17" i="21"/>
  <c r="R32" i="21" s="1"/>
  <c r="T17" i="21"/>
  <c r="V17" i="21"/>
  <c r="Y17" i="21"/>
  <c r="Z17" i="21"/>
  <c r="AA17" i="21"/>
  <c r="AB17" i="21"/>
  <c r="AC17" i="21"/>
  <c r="AE17" i="21"/>
  <c r="AF17" i="21"/>
  <c r="AG17" i="21"/>
  <c r="AH17" i="21"/>
  <c r="AI17" i="21"/>
  <c r="AJ17" i="21"/>
  <c r="AK17" i="21"/>
  <c r="O18" i="21"/>
  <c r="P18" i="21"/>
  <c r="Q18" i="21"/>
  <c r="R18" i="21"/>
  <c r="T18" i="21"/>
  <c r="V18" i="21"/>
  <c r="Y18" i="21"/>
  <c r="Z18" i="21"/>
  <c r="AA18" i="21"/>
  <c r="AB18" i="21"/>
  <c r="AC18" i="21"/>
  <c r="AE18" i="21"/>
  <c r="AF18" i="21"/>
  <c r="AG18" i="21"/>
  <c r="AH18" i="21"/>
  <c r="AI18" i="21"/>
  <c r="AJ18" i="21"/>
  <c r="AK18" i="21"/>
  <c r="O19" i="21"/>
  <c r="P19" i="21"/>
  <c r="Q19" i="21"/>
  <c r="R19" i="21"/>
  <c r="R33" i="21" s="1"/>
  <c r="T19" i="21"/>
  <c r="V19" i="21"/>
  <c r="Y19" i="21"/>
  <c r="Z19" i="21"/>
  <c r="AA19" i="21"/>
  <c r="AB19" i="21"/>
  <c r="AC19" i="21"/>
  <c r="AE19" i="21"/>
  <c r="AF19" i="21"/>
  <c r="AG19" i="21"/>
  <c r="AH19" i="21"/>
  <c r="AI19" i="21"/>
  <c r="AJ19" i="21"/>
  <c r="AK19" i="21"/>
  <c r="O20" i="21"/>
  <c r="P20" i="21"/>
  <c r="Q20" i="21"/>
  <c r="R20" i="21"/>
  <c r="T20" i="21"/>
  <c r="V20" i="21"/>
  <c r="Y20" i="21"/>
  <c r="Z20" i="21"/>
  <c r="AA20" i="21"/>
  <c r="AB20" i="21"/>
  <c r="AC20" i="21"/>
  <c r="AE20" i="21"/>
  <c r="AF20" i="21"/>
  <c r="AG20" i="21"/>
  <c r="AH20" i="21"/>
  <c r="AI20" i="21"/>
  <c r="AJ20" i="21"/>
  <c r="AK20" i="21"/>
  <c r="O21" i="21"/>
  <c r="P21" i="21"/>
  <c r="Q21" i="21"/>
  <c r="R21" i="21"/>
  <c r="T21" i="21"/>
  <c r="V21" i="21"/>
  <c r="Y21" i="21"/>
  <c r="Z21" i="21"/>
  <c r="AA21" i="21"/>
  <c r="AB21" i="21"/>
  <c r="AF21" i="21" s="1"/>
  <c r="AC21" i="21"/>
  <c r="AE21" i="21"/>
  <c r="AG21" i="21"/>
  <c r="AH21" i="21"/>
  <c r="AI21" i="21"/>
  <c r="AJ21" i="21"/>
  <c r="AK21" i="21"/>
  <c r="O22" i="21"/>
  <c r="P22" i="21"/>
  <c r="Q22" i="21"/>
  <c r="R22" i="21"/>
  <c r="T22" i="21"/>
  <c r="V22" i="21"/>
  <c r="Y22" i="21"/>
  <c r="Z22" i="21"/>
  <c r="AA22" i="21"/>
  <c r="AB22" i="21"/>
  <c r="AC22" i="21"/>
  <c r="AE22" i="21"/>
  <c r="AF22" i="21"/>
  <c r="AG22" i="21"/>
  <c r="AH22" i="21"/>
  <c r="AI22" i="21"/>
  <c r="AJ22" i="21"/>
  <c r="AK22" i="21"/>
  <c r="R29" i="21"/>
  <c r="R34" i="21"/>
  <c r="AS11" i="20"/>
  <c r="AH12" i="20"/>
  <c r="AH760" i="20" s="1"/>
  <c r="AI12" i="20"/>
  <c r="AI760" i="20" s="1"/>
  <c r="AJ12" i="20"/>
  <c r="AJ760" i="20" s="1"/>
  <c r="AK12" i="20"/>
  <c r="AL12" i="20"/>
  <c r="AM12" i="20"/>
  <c r="AN12" i="20"/>
  <c r="AO12" i="20"/>
  <c r="AP12" i="20"/>
  <c r="AQ12" i="20"/>
  <c r="AT13" i="20"/>
  <c r="AH15" i="20"/>
  <c r="AI15" i="20"/>
  <c r="AJ15" i="20"/>
  <c r="AK15" i="20"/>
  <c r="AL15" i="20"/>
  <c r="AM15" i="20"/>
  <c r="AN15" i="20"/>
  <c r="AO15" i="20"/>
  <c r="AP15" i="20"/>
  <c r="AQ15" i="20"/>
  <c r="AT16" i="20"/>
  <c r="AH18" i="20"/>
  <c r="AI18" i="20"/>
  <c r="AJ18" i="20"/>
  <c r="AK18" i="20"/>
  <c r="AL18" i="20"/>
  <c r="AM18" i="20"/>
  <c r="AN18" i="20"/>
  <c r="AO18" i="20"/>
  <c r="AP18" i="20"/>
  <c r="AQ18" i="20"/>
  <c r="AQ11" i="20" s="1"/>
  <c r="AT19" i="20"/>
  <c r="AH21" i="20"/>
  <c r="AI21" i="20"/>
  <c r="AJ21" i="20"/>
  <c r="AK21" i="20"/>
  <c r="AL21" i="20"/>
  <c r="AM21" i="20"/>
  <c r="AN21" i="20"/>
  <c r="AO21" i="20"/>
  <c r="AP21" i="20"/>
  <c r="AQ21" i="20"/>
  <c r="AT22" i="20"/>
  <c r="AH24" i="20"/>
  <c r="AI24" i="20"/>
  <c r="AJ24" i="20"/>
  <c r="AK24" i="20"/>
  <c r="AL24" i="20"/>
  <c r="AM24" i="20"/>
  <c r="AN24" i="20"/>
  <c r="AO24" i="20"/>
  <c r="AP24" i="20"/>
  <c r="AQ24" i="20"/>
  <c r="AT25" i="20"/>
  <c r="AH27" i="20"/>
  <c r="AI27" i="20"/>
  <c r="AJ27" i="20"/>
  <c r="AK27" i="20"/>
  <c r="AL27" i="20"/>
  <c r="AM27" i="20"/>
  <c r="AN27" i="20"/>
  <c r="AO27" i="20"/>
  <c r="AP27" i="20"/>
  <c r="AQ27" i="20"/>
  <c r="AT28" i="20"/>
  <c r="AH30" i="20"/>
  <c r="AI30" i="20"/>
  <c r="AJ30" i="20"/>
  <c r="AK30" i="20"/>
  <c r="AL30" i="20"/>
  <c r="AM30" i="20"/>
  <c r="AN30" i="20"/>
  <c r="AO30" i="20"/>
  <c r="AP30" i="20"/>
  <c r="AQ30" i="20"/>
  <c r="AT31" i="20"/>
  <c r="AH33" i="20"/>
  <c r="AI33" i="20"/>
  <c r="AJ33" i="20"/>
  <c r="AK33" i="20"/>
  <c r="AL33" i="20"/>
  <c r="AM33" i="20"/>
  <c r="AN33" i="20"/>
  <c r="AO33" i="20"/>
  <c r="AP33" i="20"/>
  <c r="AQ33" i="20"/>
  <c r="AT34" i="20"/>
  <c r="AH36" i="20"/>
  <c r="AI36" i="20"/>
  <c r="AJ36" i="20"/>
  <c r="AK36" i="20"/>
  <c r="AL36" i="20"/>
  <c r="AM36" i="20"/>
  <c r="AN36" i="20"/>
  <c r="AO36" i="20"/>
  <c r="AP36" i="20"/>
  <c r="AQ36" i="20"/>
  <c r="AT37" i="20"/>
  <c r="AH39" i="20"/>
  <c r="AI39" i="20"/>
  <c r="AJ39" i="20"/>
  <c r="AK39" i="20"/>
  <c r="AL39" i="20"/>
  <c r="AM39" i="20"/>
  <c r="AN39" i="20"/>
  <c r="AO39" i="20"/>
  <c r="AP39" i="20"/>
  <c r="AQ39" i="20"/>
  <c r="AT40" i="20"/>
  <c r="AH42" i="20"/>
  <c r="AI42" i="20"/>
  <c r="AJ42" i="20"/>
  <c r="AK42" i="20"/>
  <c r="AL42" i="20"/>
  <c r="AM42" i="20"/>
  <c r="AN42" i="20"/>
  <c r="AO42" i="20"/>
  <c r="AP42" i="20"/>
  <c r="AQ42" i="20"/>
  <c r="AT43" i="20"/>
  <c r="AH45" i="20"/>
  <c r="AI45" i="20"/>
  <c r="AJ45" i="20"/>
  <c r="AK45" i="20"/>
  <c r="AL45" i="20"/>
  <c r="AM45" i="20"/>
  <c r="AN45" i="20"/>
  <c r="AO45" i="20"/>
  <c r="AP45" i="20"/>
  <c r="AQ45" i="20"/>
  <c r="AT46" i="20"/>
  <c r="AH48" i="20"/>
  <c r="AI48" i="20"/>
  <c r="AJ48" i="20"/>
  <c r="AK48" i="20"/>
  <c r="AL48" i="20"/>
  <c r="AM48" i="20"/>
  <c r="AN48" i="20"/>
  <c r="AO48" i="20"/>
  <c r="AP48" i="20"/>
  <c r="AQ48" i="20"/>
  <c r="AH51" i="20"/>
  <c r="AI51" i="20"/>
  <c r="AJ51" i="20"/>
  <c r="AK51" i="20"/>
  <c r="AL51" i="20"/>
  <c r="AM51" i="20"/>
  <c r="AN51" i="20"/>
  <c r="AO51" i="20"/>
  <c r="AP51" i="20"/>
  <c r="AQ51" i="20"/>
  <c r="AH54" i="20"/>
  <c r="AI54" i="20"/>
  <c r="AJ54" i="20"/>
  <c r="AK54" i="20"/>
  <c r="AL54" i="20"/>
  <c r="AM54" i="20"/>
  <c r="AN54" i="20"/>
  <c r="AO54" i="20"/>
  <c r="AP54" i="20"/>
  <c r="AQ54" i="20"/>
  <c r="AH57" i="20"/>
  <c r="AI57" i="20"/>
  <c r="AJ57" i="20"/>
  <c r="AK57" i="20"/>
  <c r="AL57" i="20"/>
  <c r="AM57" i="20"/>
  <c r="AN57" i="20"/>
  <c r="AO57" i="20"/>
  <c r="AP57" i="20"/>
  <c r="AQ57" i="20"/>
  <c r="AH60" i="20"/>
  <c r="AI60" i="20"/>
  <c r="AJ60" i="20"/>
  <c r="AK60" i="20"/>
  <c r="AL60" i="20"/>
  <c r="AM60" i="20"/>
  <c r="AN60" i="20"/>
  <c r="AO60" i="20"/>
  <c r="AP60" i="20"/>
  <c r="AQ60" i="20"/>
  <c r="AH63" i="20"/>
  <c r="AI63" i="20"/>
  <c r="AJ63" i="20"/>
  <c r="AK63" i="20"/>
  <c r="AL63" i="20"/>
  <c r="AM63" i="20"/>
  <c r="AN63" i="20"/>
  <c r="AO63" i="20"/>
  <c r="AP63" i="20"/>
  <c r="AQ63" i="20"/>
  <c r="AH66" i="20"/>
  <c r="AI66" i="20"/>
  <c r="AJ66" i="20"/>
  <c r="AK66" i="20"/>
  <c r="AL66" i="20"/>
  <c r="AM66" i="20"/>
  <c r="AN66" i="20"/>
  <c r="AO66" i="20"/>
  <c r="AP66" i="20"/>
  <c r="AQ66" i="20"/>
  <c r="AH69" i="20"/>
  <c r="AI69" i="20"/>
  <c r="AJ69" i="20"/>
  <c r="AK69" i="20"/>
  <c r="AL69" i="20"/>
  <c r="AM69" i="20"/>
  <c r="AN69" i="20"/>
  <c r="AO69" i="20"/>
  <c r="AP69" i="20"/>
  <c r="AQ69" i="20"/>
  <c r="AS73" i="20"/>
  <c r="AH74" i="20"/>
  <c r="AI74" i="20"/>
  <c r="AJ74" i="20"/>
  <c r="AK74" i="20"/>
  <c r="AL74" i="20"/>
  <c r="AM74" i="20"/>
  <c r="AN74" i="20"/>
  <c r="AO74" i="20"/>
  <c r="AP74" i="20"/>
  <c r="AQ74" i="20"/>
  <c r="AQ73" i="20" s="1"/>
  <c r="AT75" i="20"/>
  <c r="AH77" i="20"/>
  <c r="AH73" i="20" s="1"/>
  <c r="AI77" i="20"/>
  <c r="AJ77" i="20"/>
  <c r="AK77" i="20"/>
  <c r="AL77" i="20"/>
  <c r="AM77" i="20"/>
  <c r="AN77" i="20"/>
  <c r="AO77" i="20"/>
  <c r="AP77" i="20"/>
  <c r="AQ77" i="20"/>
  <c r="AT78" i="20"/>
  <c r="AH80" i="20"/>
  <c r="AI80" i="20"/>
  <c r="AJ80" i="20"/>
  <c r="AK80" i="20"/>
  <c r="AK73" i="20" s="1"/>
  <c r="AL80" i="20"/>
  <c r="AM80" i="20"/>
  <c r="AN80" i="20"/>
  <c r="AO80" i="20"/>
  <c r="AP80" i="20"/>
  <c r="AQ80" i="20"/>
  <c r="AH83" i="20"/>
  <c r="AI83" i="20"/>
  <c r="AJ83" i="20"/>
  <c r="AK83" i="20"/>
  <c r="AL83" i="20"/>
  <c r="AM83" i="20"/>
  <c r="AN83" i="20"/>
  <c r="AO83" i="20"/>
  <c r="AP83" i="20"/>
  <c r="AP73" i="20" s="1"/>
  <c r="AQ83" i="20"/>
  <c r="AT84" i="20"/>
  <c r="AH86" i="20"/>
  <c r="AI86" i="20"/>
  <c r="AJ86" i="20"/>
  <c r="AK86" i="20"/>
  <c r="AL86" i="20"/>
  <c r="AM86" i="20"/>
  <c r="AN86" i="20"/>
  <c r="AO86" i="20"/>
  <c r="AP86" i="20"/>
  <c r="AQ86" i="20"/>
  <c r="AT87" i="20"/>
  <c r="AH89" i="20"/>
  <c r="AI89" i="20"/>
  <c r="AJ89" i="20"/>
  <c r="AK89" i="20"/>
  <c r="AL89" i="20"/>
  <c r="AM89" i="20"/>
  <c r="AN89" i="20"/>
  <c r="AO89" i="20"/>
  <c r="AP89" i="20"/>
  <c r="AT90" i="20" s="1"/>
  <c r="AQ89" i="20"/>
  <c r="AH92" i="20"/>
  <c r="AI92" i="20"/>
  <c r="AJ92" i="20"/>
  <c r="AK92" i="20"/>
  <c r="AL92" i="20"/>
  <c r="AM92" i="20"/>
  <c r="AN92" i="20"/>
  <c r="AO92" i="20"/>
  <c r="AO760" i="20" s="1"/>
  <c r="AP92" i="20"/>
  <c r="AQ92" i="20"/>
  <c r="AH95" i="20"/>
  <c r="AI95" i="20"/>
  <c r="AJ95" i="20"/>
  <c r="AK95" i="20"/>
  <c r="AL95" i="20"/>
  <c r="AM95" i="20"/>
  <c r="AN95" i="20"/>
  <c r="AO95" i="20"/>
  <c r="AP95" i="20"/>
  <c r="AQ95" i="20"/>
  <c r="AT96" i="20"/>
  <c r="AH98" i="20"/>
  <c r="AI98" i="20"/>
  <c r="AJ98" i="20"/>
  <c r="AK98" i="20"/>
  <c r="AL98" i="20"/>
  <c r="AL760" i="20" s="1"/>
  <c r="AM98" i="20"/>
  <c r="AN98" i="20"/>
  <c r="AO98" i="20"/>
  <c r="AP98" i="20"/>
  <c r="AQ98" i="20"/>
  <c r="AH101" i="20"/>
  <c r="AI101" i="20"/>
  <c r="AJ101" i="20"/>
  <c r="AK101" i="20"/>
  <c r="AL101" i="20"/>
  <c r="AM101" i="20"/>
  <c r="AN101" i="20"/>
  <c r="AN73" i="20" s="1"/>
  <c r="AO101" i="20"/>
  <c r="AP101" i="20"/>
  <c r="AT102" i="20" s="1"/>
  <c r="AQ101" i="20"/>
  <c r="AH104" i="20"/>
  <c r="AI104" i="20"/>
  <c r="AJ104" i="20"/>
  <c r="AK104" i="20"/>
  <c r="AL104" i="20"/>
  <c r="AM104" i="20"/>
  <c r="AN104" i="20"/>
  <c r="AO104" i="20"/>
  <c r="AP104" i="20"/>
  <c r="AQ104" i="20"/>
  <c r="AT105" i="20"/>
  <c r="AH107" i="20"/>
  <c r="AI107" i="20"/>
  <c r="AJ107" i="20"/>
  <c r="AK107" i="20"/>
  <c r="AL107" i="20"/>
  <c r="AM107" i="20"/>
  <c r="AM73" i="20" s="1"/>
  <c r="AN107" i="20"/>
  <c r="AT108" i="20" s="1"/>
  <c r="AO107" i="20"/>
  <c r="AP107" i="20"/>
  <c r="AQ107" i="20"/>
  <c r="AH110" i="20"/>
  <c r="AI110" i="20"/>
  <c r="AJ110" i="20"/>
  <c r="AK110" i="20"/>
  <c r="AL110" i="20"/>
  <c r="AM110" i="20"/>
  <c r="AN110" i="20"/>
  <c r="AO110" i="20"/>
  <c r="AP110" i="20"/>
  <c r="AQ110" i="20"/>
  <c r="AH113" i="20"/>
  <c r="AI113" i="20"/>
  <c r="AJ113" i="20"/>
  <c r="AK113" i="20"/>
  <c r="AL113" i="20"/>
  <c r="AM113" i="20"/>
  <c r="AN113" i="20"/>
  <c r="AO113" i="20"/>
  <c r="AP113" i="20"/>
  <c r="AQ113" i="20"/>
  <c r="AH116" i="20"/>
  <c r="AI116" i="20"/>
  <c r="AJ116" i="20"/>
  <c r="AK116" i="20"/>
  <c r="AL116" i="20"/>
  <c r="AM116" i="20"/>
  <c r="AN116" i="20"/>
  <c r="AO116" i="20"/>
  <c r="AP116" i="20"/>
  <c r="AQ116" i="20"/>
  <c r="AH119" i="20"/>
  <c r="AI119" i="20"/>
  <c r="AJ119" i="20"/>
  <c r="AK119" i="20"/>
  <c r="AL119" i="20"/>
  <c r="AM119" i="20"/>
  <c r="AN119" i="20"/>
  <c r="AO119" i="20"/>
  <c r="AP119" i="20"/>
  <c r="AQ119" i="20"/>
  <c r="AH122" i="20"/>
  <c r="AI122" i="20"/>
  <c r="AJ122" i="20"/>
  <c r="AK122" i="20"/>
  <c r="AL122" i="20"/>
  <c r="AM122" i="20"/>
  <c r="AN122" i="20"/>
  <c r="AO122" i="20"/>
  <c r="AP122" i="20"/>
  <c r="AQ122" i="20"/>
  <c r="AH125" i="20"/>
  <c r="AI125" i="20"/>
  <c r="AJ125" i="20"/>
  <c r="AK125" i="20"/>
  <c r="AL125" i="20"/>
  <c r="AM125" i="20"/>
  <c r="AN125" i="20"/>
  <c r="AO125" i="20"/>
  <c r="AP125" i="20"/>
  <c r="AQ125" i="20"/>
  <c r="AH128" i="20"/>
  <c r="AI128" i="20"/>
  <c r="AJ128" i="20"/>
  <c r="AK128" i="20"/>
  <c r="AL128" i="20"/>
  <c r="AM128" i="20"/>
  <c r="AN128" i="20"/>
  <c r="AO128" i="20"/>
  <c r="AP128" i="20"/>
  <c r="AQ128" i="20"/>
  <c r="AH131" i="20"/>
  <c r="AI131" i="20"/>
  <c r="AJ131" i="20"/>
  <c r="AK131" i="20"/>
  <c r="AL131" i="20"/>
  <c r="AM131" i="20"/>
  <c r="AN131" i="20"/>
  <c r="AO131" i="20"/>
  <c r="AP131" i="20"/>
  <c r="AQ131" i="20"/>
  <c r="AS135" i="20"/>
  <c r="AS759" i="20" s="1"/>
  <c r="AH136" i="20"/>
  <c r="AI136" i="20"/>
  <c r="AJ136" i="20"/>
  <c r="AK136" i="20"/>
  <c r="AL136" i="20"/>
  <c r="AL759" i="20" s="1"/>
  <c r="AM136" i="20"/>
  <c r="AN136" i="20"/>
  <c r="AO136" i="20"/>
  <c r="AP136" i="20"/>
  <c r="AQ136" i="20"/>
  <c r="AH139" i="20"/>
  <c r="AI139" i="20"/>
  <c r="AJ139" i="20"/>
  <c r="AK139" i="20"/>
  <c r="AL139" i="20"/>
  <c r="AM139" i="20"/>
  <c r="AM135" i="20" s="1"/>
  <c r="AN139" i="20"/>
  <c r="AN135" i="20" s="1"/>
  <c r="AO139" i="20"/>
  <c r="AO135" i="20" s="1"/>
  <c r="AP139" i="20"/>
  <c r="AP135" i="20" s="1"/>
  <c r="AQ139" i="20"/>
  <c r="AT140" i="20"/>
  <c r="AH142" i="20"/>
  <c r="AI142" i="20"/>
  <c r="AJ142" i="20"/>
  <c r="AJ135" i="20" s="1"/>
  <c r="AK142" i="20"/>
  <c r="AK759" i="20" s="1"/>
  <c r="AL142" i="20"/>
  <c r="AL135" i="20" s="1"/>
  <c r="AW135" i="20" s="1"/>
  <c r="AM142" i="20"/>
  <c r="AN142" i="20"/>
  <c r="AO142" i="20"/>
  <c r="AP142" i="20"/>
  <c r="AQ142" i="20"/>
  <c r="AT143" i="20"/>
  <c r="AH145" i="20"/>
  <c r="AI145" i="20"/>
  <c r="AJ145" i="20"/>
  <c r="AK145" i="20"/>
  <c r="AL145" i="20"/>
  <c r="AM145" i="20"/>
  <c r="AN145" i="20"/>
  <c r="AO145" i="20"/>
  <c r="AP145" i="20"/>
  <c r="AQ145" i="20"/>
  <c r="AT146" i="20"/>
  <c r="AH150" i="20"/>
  <c r="AI150" i="20"/>
  <c r="AJ150" i="20"/>
  <c r="AK150" i="20"/>
  <c r="AL150" i="20"/>
  <c r="AM150" i="20"/>
  <c r="AN150" i="20"/>
  <c r="AO150" i="20"/>
  <c r="AP150" i="20"/>
  <c r="AT151" i="20" s="1"/>
  <c r="AQ150" i="20"/>
  <c r="AH153" i="20"/>
  <c r="AI153" i="20"/>
  <c r="AJ153" i="20"/>
  <c r="AK153" i="20"/>
  <c r="AL153" i="20"/>
  <c r="AM153" i="20"/>
  <c r="AN153" i="20"/>
  <c r="AO153" i="20"/>
  <c r="AP153" i="20"/>
  <c r="AQ153" i="20"/>
  <c r="AT154" i="20"/>
  <c r="AH156" i="20"/>
  <c r="AI156" i="20"/>
  <c r="AJ156" i="20"/>
  <c r="AK156" i="20"/>
  <c r="AL156" i="20"/>
  <c r="AM156" i="20"/>
  <c r="AN156" i="20"/>
  <c r="AO156" i="20"/>
  <c r="AP156" i="20"/>
  <c r="AQ156" i="20"/>
  <c r="AT157" i="20"/>
  <c r="AH159" i="20"/>
  <c r="AI159" i="20"/>
  <c r="AJ159" i="20"/>
  <c r="AK159" i="20"/>
  <c r="AL159" i="20"/>
  <c r="AM159" i="20"/>
  <c r="AN159" i="20"/>
  <c r="AO159" i="20"/>
  <c r="AP159" i="20"/>
  <c r="AT160" i="20" s="1"/>
  <c r="AQ159" i="20"/>
  <c r="AH162" i="20"/>
  <c r="AI162" i="20"/>
  <c r="AJ162" i="20"/>
  <c r="AK162" i="20"/>
  <c r="AL162" i="20"/>
  <c r="AM162" i="20"/>
  <c r="AN162" i="20"/>
  <c r="AO162" i="20"/>
  <c r="AP162" i="20"/>
  <c r="AQ162" i="20"/>
  <c r="AT163" i="20"/>
  <c r="AH165" i="20"/>
  <c r="AI165" i="20"/>
  <c r="AJ165" i="20"/>
  <c r="AK165" i="20"/>
  <c r="AL165" i="20"/>
  <c r="AM165" i="20"/>
  <c r="AN165" i="20"/>
  <c r="AO165" i="20"/>
  <c r="AP165" i="20"/>
  <c r="AQ165" i="20"/>
  <c r="AT166" i="20"/>
  <c r="AH168" i="20"/>
  <c r="AI168" i="20"/>
  <c r="AJ168" i="20"/>
  <c r="AK168" i="20"/>
  <c r="AL168" i="20"/>
  <c r="AM168" i="20"/>
  <c r="AN168" i="20"/>
  <c r="AT169" i="20" s="1"/>
  <c r="AO168" i="20"/>
  <c r="AP168" i="20"/>
  <c r="AQ168" i="20"/>
  <c r="AH171" i="20"/>
  <c r="AI171" i="20"/>
  <c r="AJ171" i="20"/>
  <c r="AK171" i="20"/>
  <c r="AL171" i="20"/>
  <c r="AM171" i="20"/>
  <c r="AN171" i="20"/>
  <c r="AO171" i="20"/>
  <c r="AP171" i="20"/>
  <c r="AQ171" i="20"/>
  <c r="AT172" i="20"/>
  <c r="AH174" i="20"/>
  <c r="AI174" i="20"/>
  <c r="AJ174" i="20"/>
  <c r="AK174" i="20"/>
  <c r="AL174" i="20"/>
  <c r="AM174" i="20"/>
  <c r="AN174" i="20"/>
  <c r="AO174" i="20"/>
  <c r="AP174" i="20"/>
  <c r="AQ174" i="20"/>
  <c r="AT175" i="20"/>
  <c r="AH177" i="20"/>
  <c r="AI177" i="20"/>
  <c r="AJ177" i="20"/>
  <c r="AK177" i="20"/>
  <c r="AL177" i="20"/>
  <c r="AM177" i="20"/>
  <c r="AN177" i="20"/>
  <c r="AT178" i="20" s="1"/>
  <c r="AO177" i="20"/>
  <c r="AP177" i="20"/>
  <c r="AQ177" i="20"/>
  <c r="AH180" i="20"/>
  <c r="AI180" i="20"/>
  <c r="AJ180" i="20"/>
  <c r="AK180" i="20"/>
  <c r="AL180" i="20"/>
  <c r="AM180" i="20"/>
  <c r="AN180" i="20"/>
  <c r="AO180" i="20"/>
  <c r="AP180" i="20"/>
  <c r="AQ180" i="20"/>
  <c r="AT181" i="20"/>
  <c r="AH183" i="20"/>
  <c r="AI183" i="20"/>
  <c r="AJ183" i="20"/>
  <c r="AK183" i="20"/>
  <c r="AL183" i="20"/>
  <c r="AM183" i="20"/>
  <c r="AN183" i="20"/>
  <c r="AO183" i="20"/>
  <c r="AP183" i="20"/>
  <c r="AQ183" i="20"/>
  <c r="AH186" i="20"/>
  <c r="AI186" i="20"/>
  <c r="AJ186" i="20"/>
  <c r="AK186" i="20"/>
  <c r="AL186" i="20"/>
  <c r="AM186" i="20"/>
  <c r="AN186" i="20"/>
  <c r="AO186" i="20"/>
  <c r="AP186" i="20"/>
  <c r="AQ186" i="20"/>
  <c r="AH189" i="20"/>
  <c r="AI189" i="20"/>
  <c r="AJ189" i="20"/>
  <c r="AK189" i="20"/>
  <c r="AL189" i="20"/>
  <c r="AM189" i="20"/>
  <c r="AN189" i="20"/>
  <c r="AO189" i="20"/>
  <c r="AP189" i="20"/>
  <c r="AQ189" i="20"/>
  <c r="AH192" i="20"/>
  <c r="AI192" i="20"/>
  <c r="AJ192" i="20"/>
  <c r="AK192" i="20"/>
  <c r="AL192" i="20"/>
  <c r="AM192" i="20"/>
  <c r="AN192" i="20"/>
  <c r="AO192" i="20"/>
  <c r="AP192" i="20"/>
  <c r="AQ192" i="20"/>
  <c r="AH195" i="20"/>
  <c r="AI195" i="20"/>
  <c r="AJ195" i="20"/>
  <c r="AK195" i="20"/>
  <c r="AL195" i="20"/>
  <c r="AM195" i="20"/>
  <c r="AN195" i="20"/>
  <c r="AO195" i="20"/>
  <c r="AP195" i="20"/>
  <c r="AQ195" i="20"/>
  <c r="AS199" i="20"/>
  <c r="AH200" i="20"/>
  <c r="AI200" i="20"/>
  <c r="AJ200" i="20"/>
  <c r="AK200" i="20"/>
  <c r="AL200" i="20"/>
  <c r="AM200" i="20"/>
  <c r="AN200" i="20"/>
  <c r="AO200" i="20"/>
  <c r="AP200" i="20"/>
  <c r="AQ200" i="20"/>
  <c r="AT201" i="20"/>
  <c r="AH203" i="20"/>
  <c r="AH199" i="20" s="1"/>
  <c r="AI203" i="20"/>
  <c r="AI199" i="20" s="1"/>
  <c r="AJ203" i="20"/>
  <c r="AJ199" i="20" s="1"/>
  <c r="AK203" i="20"/>
  <c r="AK199" i="20" s="1"/>
  <c r="AL203" i="20"/>
  <c r="AM203" i="20"/>
  <c r="AN203" i="20"/>
  <c r="AO203" i="20"/>
  <c r="AP203" i="20"/>
  <c r="AT204" i="20" s="1"/>
  <c r="AQ203" i="20"/>
  <c r="AH206" i="20"/>
  <c r="AI206" i="20"/>
  <c r="AJ206" i="20"/>
  <c r="AK206" i="20"/>
  <c r="AL206" i="20"/>
  <c r="AM206" i="20"/>
  <c r="AN206" i="20"/>
  <c r="AO206" i="20"/>
  <c r="AP206" i="20"/>
  <c r="AQ206" i="20"/>
  <c r="AH209" i="20"/>
  <c r="AI209" i="20"/>
  <c r="AJ209" i="20"/>
  <c r="AK209" i="20"/>
  <c r="AL209" i="20"/>
  <c r="AM209" i="20"/>
  <c r="AN209" i="20"/>
  <c r="AO209" i="20"/>
  <c r="AP209" i="20"/>
  <c r="AQ209" i="20"/>
  <c r="AT210" i="20"/>
  <c r="AH212" i="20"/>
  <c r="AI212" i="20"/>
  <c r="AJ212" i="20"/>
  <c r="AK212" i="20"/>
  <c r="AL212" i="20"/>
  <c r="AM212" i="20"/>
  <c r="AN212" i="20"/>
  <c r="AO212" i="20"/>
  <c r="AP212" i="20"/>
  <c r="AQ212" i="20"/>
  <c r="AH215" i="20"/>
  <c r="AI215" i="20"/>
  <c r="AJ215" i="20"/>
  <c r="AK215" i="20"/>
  <c r="AL215" i="20"/>
  <c r="AM215" i="20"/>
  <c r="AN215" i="20"/>
  <c r="AO215" i="20"/>
  <c r="AP215" i="20"/>
  <c r="AT216" i="20" s="1"/>
  <c r="AQ215" i="20"/>
  <c r="AH218" i="20"/>
  <c r="AI218" i="20"/>
  <c r="AJ218" i="20"/>
  <c r="AK218" i="20"/>
  <c r="AL218" i="20"/>
  <c r="AM218" i="20"/>
  <c r="AN218" i="20"/>
  <c r="AO218" i="20"/>
  <c r="AP218" i="20"/>
  <c r="AQ218" i="20"/>
  <c r="AT219" i="20"/>
  <c r="AH221" i="20"/>
  <c r="AI221" i="20"/>
  <c r="AJ221" i="20"/>
  <c r="AK221" i="20"/>
  <c r="AL221" i="20"/>
  <c r="AM221" i="20"/>
  <c r="AN221" i="20"/>
  <c r="AT222" i="20" s="1"/>
  <c r="AO221" i="20"/>
  <c r="AP221" i="20"/>
  <c r="AQ221" i="20"/>
  <c r="AH224" i="20"/>
  <c r="AI224" i="20"/>
  <c r="AJ224" i="20"/>
  <c r="AK224" i="20"/>
  <c r="AL224" i="20"/>
  <c r="AM224" i="20"/>
  <c r="AN224" i="20"/>
  <c r="AO224" i="20"/>
  <c r="AP224" i="20"/>
  <c r="AQ224" i="20"/>
  <c r="AH227" i="20"/>
  <c r="AI227" i="20"/>
  <c r="AJ227" i="20"/>
  <c r="AK227" i="20"/>
  <c r="AL227" i="20"/>
  <c r="AM227" i="20"/>
  <c r="AN227" i="20"/>
  <c r="AO227" i="20"/>
  <c r="AP227" i="20"/>
  <c r="AQ227" i="20"/>
  <c r="AT228" i="20"/>
  <c r="AH230" i="20"/>
  <c r="AI230" i="20"/>
  <c r="AJ230" i="20"/>
  <c r="AK230" i="20"/>
  <c r="AL230" i="20"/>
  <c r="AM230" i="20"/>
  <c r="AN230" i="20"/>
  <c r="AO230" i="20"/>
  <c r="AP230" i="20"/>
  <c r="AQ230" i="20"/>
  <c r="AT231" i="20"/>
  <c r="AH233" i="20"/>
  <c r="AI233" i="20"/>
  <c r="AJ233" i="20"/>
  <c r="AK233" i="20"/>
  <c r="AL233" i="20"/>
  <c r="AM233" i="20"/>
  <c r="AN233" i="20"/>
  <c r="AT234" i="20" s="1"/>
  <c r="AO233" i="20"/>
  <c r="AP233" i="20"/>
  <c r="AQ233" i="20"/>
  <c r="AH236" i="20"/>
  <c r="AI236" i="20"/>
  <c r="AJ236" i="20"/>
  <c r="AK236" i="20"/>
  <c r="AL236" i="20"/>
  <c r="AM236" i="20"/>
  <c r="AN236" i="20"/>
  <c r="AO236" i="20"/>
  <c r="AP236" i="20"/>
  <c r="AQ236" i="20"/>
  <c r="AT237" i="20"/>
  <c r="AH240" i="20"/>
  <c r="AI240" i="20"/>
  <c r="AJ240" i="20"/>
  <c r="AK240" i="20"/>
  <c r="AL240" i="20"/>
  <c r="AM240" i="20"/>
  <c r="AN240" i="20"/>
  <c r="AO240" i="20"/>
  <c r="AP240" i="20"/>
  <c r="AQ240" i="20"/>
  <c r="AH243" i="20"/>
  <c r="AI243" i="20"/>
  <c r="AJ243" i="20"/>
  <c r="AK243" i="20"/>
  <c r="AL243" i="20"/>
  <c r="AM243" i="20"/>
  <c r="AN243" i="20"/>
  <c r="AO243" i="20"/>
  <c r="AP243" i="20"/>
  <c r="AQ243" i="20"/>
  <c r="AH246" i="20"/>
  <c r="AI246" i="20"/>
  <c r="AJ246" i="20"/>
  <c r="AK246" i="20"/>
  <c r="AL246" i="20"/>
  <c r="AM246" i="20"/>
  <c r="AN246" i="20"/>
  <c r="AO246" i="20"/>
  <c r="AP246" i="20"/>
  <c r="AQ246" i="20"/>
  <c r="AH249" i="20"/>
  <c r="AI249" i="20"/>
  <c r="AJ249" i="20"/>
  <c r="AK249" i="20"/>
  <c r="AL249" i="20"/>
  <c r="AM249" i="20"/>
  <c r="AN249" i="20"/>
  <c r="AO249" i="20"/>
  <c r="AP249" i="20"/>
  <c r="AQ249" i="20"/>
  <c r="AH252" i="20"/>
  <c r="AI252" i="20"/>
  <c r="AJ252" i="20"/>
  <c r="AK252" i="20"/>
  <c r="AL252" i="20"/>
  <c r="AM252" i="20"/>
  <c r="AN252" i="20"/>
  <c r="AO252" i="20"/>
  <c r="AP252" i="20"/>
  <c r="AQ252" i="20"/>
  <c r="AH255" i="20"/>
  <c r="AI255" i="20"/>
  <c r="AJ255" i="20"/>
  <c r="AK255" i="20"/>
  <c r="AL255" i="20"/>
  <c r="AM255" i="20"/>
  <c r="AN255" i="20"/>
  <c r="AO255" i="20"/>
  <c r="AP255" i="20"/>
  <c r="AQ255" i="20"/>
  <c r="AH258" i="20"/>
  <c r="AI258" i="20"/>
  <c r="AJ258" i="20"/>
  <c r="AK258" i="20"/>
  <c r="AL258" i="20"/>
  <c r="AM258" i="20"/>
  <c r="AN258" i="20"/>
  <c r="AO258" i="20"/>
  <c r="AP258" i="20"/>
  <c r="AQ258" i="20"/>
  <c r="AP262" i="20"/>
  <c r="AQ262" i="20"/>
  <c r="AS262" i="20"/>
  <c r="AS761" i="20" s="1"/>
  <c r="AH263" i="20"/>
  <c r="AI263" i="20"/>
  <c r="AJ263" i="20"/>
  <c r="AK263" i="20"/>
  <c r="AL263" i="20"/>
  <c r="AM263" i="20"/>
  <c r="AN263" i="20"/>
  <c r="AO263" i="20"/>
  <c r="AP263" i="20"/>
  <c r="AQ263" i="20"/>
  <c r="AT264" i="20"/>
  <c r="AH266" i="20"/>
  <c r="AI266" i="20"/>
  <c r="AJ266" i="20"/>
  <c r="AK266" i="20"/>
  <c r="AL266" i="20"/>
  <c r="AM266" i="20"/>
  <c r="AN266" i="20"/>
  <c r="AO266" i="20"/>
  <c r="AP266" i="20"/>
  <c r="AQ266" i="20"/>
  <c r="AT267" i="20"/>
  <c r="AH269" i="20"/>
  <c r="AI269" i="20"/>
  <c r="AJ269" i="20"/>
  <c r="AK269" i="20"/>
  <c r="AL269" i="20"/>
  <c r="AM269" i="20"/>
  <c r="AN269" i="20"/>
  <c r="AO269" i="20"/>
  <c r="AP269" i="20"/>
  <c r="AQ269" i="20"/>
  <c r="AT270" i="20"/>
  <c r="AH272" i="20"/>
  <c r="AI272" i="20"/>
  <c r="AJ272" i="20"/>
  <c r="AK272" i="20"/>
  <c r="AL272" i="20"/>
  <c r="AM272" i="20"/>
  <c r="AN272" i="20"/>
  <c r="AO272" i="20"/>
  <c r="AP272" i="20"/>
  <c r="AQ272" i="20"/>
  <c r="AT273" i="20"/>
  <c r="AH275" i="20"/>
  <c r="AI275" i="20"/>
  <c r="AJ275" i="20"/>
  <c r="AK275" i="20"/>
  <c r="AL275" i="20"/>
  <c r="AM275" i="20"/>
  <c r="AN275" i="20"/>
  <c r="AO275" i="20"/>
  <c r="AP275" i="20"/>
  <c r="AQ275" i="20"/>
  <c r="AT276" i="20"/>
  <c r="AH278" i="20"/>
  <c r="AI278" i="20"/>
  <c r="AJ278" i="20"/>
  <c r="AK278" i="20"/>
  <c r="AL278" i="20"/>
  <c r="AM278" i="20"/>
  <c r="AN278" i="20"/>
  <c r="AO278" i="20"/>
  <c r="AP278" i="20"/>
  <c r="AQ278" i="20"/>
  <c r="AT279" i="20"/>
  <c r="AH281" i="20"/>
  <c r="AI281" i="20"/>
  <c r="AJ281" i="20"/>
  <c r="AK281" i="20"/>
  <c r="AL281" i="20"/>
  <c r="AM281" i="20"/>
  <c r="AN281" i="20"/>
  <c r="AO281" i="20"/>
  <c r="AO761" i="20" s="1"/>
  <c r="AP281" i="20"/>
  <c r="AP761" i="20" s="1"/>
  <c r="AQ765" i="20" s="1"/>
  <c r="AQ281" i="20"/>
  <c r="AT282" i="20"/>
  <c r="AH284" i="20"/>
  <c r="AI284" i="20"/>
  <c r="AJ284" i="20"/>
  <c r="AK284" i="20"/>
  <c r="AL284" i="20"/>
  <c r="AM284" i="20"/>
  <c r="AN284" i="20"/>
  <c r="AO284" i="20"/>
  <c r="AP284" i="20"/>
  <c r="AQ284" i="20"/>
  <c r="AT285" i="20"/>
  <c r="AH287" i="20"/>
  <c r="AI287" i="20"/>
  <c r="AJ287" i="20"/>
  <c r="AK287" i="20"/>
  <c r="AL287" i="20"/>
  <c r="AM287" i="20"/>
  <c r="AN287" i="20"/>
  <c r="AO287" i="20"/>
  <c r="AP287" i="20"/>
  <c r="AQ287" i="20"/>
  <c r="AT288" i="20"/>
  <c r="AH290" i="20"/>
  <c r="AI290" i="20"/>
  <c r="AJ290" i="20"/>
  <c r="AK290" i="20"/>
  <c r="AL290" i="20"/>
  <c r="AM290" i="20"/>
  <c r="AN290" i="20"/>
  <c r="AO290" i="20"/>
  <c r="AP290" i="20"/>
  <c r="AQ290" i="20"/>
  <c r="AQ761" i="20" s="1"/>
  <c r="AT291" i="20"/>
  <c r="AH293" i="20"/>
  <c r="AI293" i="20"/>
  <c r="AJ293" i="20"/>
  <c r="AK293" i="20"/>
  <c r="AL293" i="20"/>
  <c r="AM293" i="20"/>
  <c r="AN293" i="20"/>
  <c r="AO293" i="20"/>
  <c r="AP293" i="20"/>
  <c r="AQ293" i="20"/>
  <c r="AT294" i="20"/>
  <c r="AH296" i="20"/>
  <c r="AI296" i="20"/>
  <c r="AJ296" i="20"/>
  <c r="AK296" i="20"/>
  <c r="AL296" i="20"/>
  <c r="AM296" i="20"/>
  <c r="AN296" i="20"/>
  <c r="AO296" i="20"/>
  <c r="AP296" i="20"/>
  <c r="AQ296" i="20"/>
  <c r="AT297" i="20"/>
  <c r="AH299" i="20"/>
  <c r="AI299" i="20"/>
  <c r="AJ299" i="20"/>
  <c r="AK299" i="20"/>
  <c r="AL299" i="20"/>
  <c r="AM299" i="20"/>
  <c r="AN299" i="20"/>
  <c r="AO299" i="20"/>
  <c r="AP299" i="20"/>
  <c r="AQ299" i="20"/>
  <c r="AT300" i="20"/>
  <c r="AH302" i="20"/>
  <c r="AI302" i="20"/>
  <c r="AJ302" i="20"/>
  <c r="AK302" i="20"/>
  <c r="AL302" i="20"/>
  <c r="AM302" i="20"/>
  <c r="AN302" i="20"/>
  <c r="AO302" i="20"/>
  <c r="AP302" i="20"/>
  <c r="AQ302" i="20"/>
  <c r="AT303" i="20"/>
  <c r="AH305" i="20"/>
  <c r="AI305" i="20"/>
  <c r="AJ305" i="20"/>
  <c r="AK305" i="20"/>
  <c r="AL305" i="20"/>
  <c r="AM305" i="20"/>
  <c r="AN305" i="20"/>
  <c r="AO305" i="20"/>
  <c r="AP305" i="20"/>
  <c r="AQ305" i="20"/>
  <c r="AH308" i="20"/>
  <c r="AI308" i="20"/>
  <c r="AJ308" i="20"/>
  <c r="AK308" i="20"/>
  <c r="AL308" i="20"/>
  <c r="AM308" i="20"/>
  <c r="AN308" i="20"/>
  <c r="AO308" i="20"/>
  <c r="AP308" i="20"/>
  <c r="AQ308" i="20"/>
  <c r="AH311" i="20"/>
  <c r="AI311" i="20"/>
  <c r="AJ311" i="20"/>
  <c r="AK311" i="20"/>
  <c r="AL311" i="20"/>
  <c r="AM311" i="20"/>
  <c r="AN311" i="20"/>
  <c r="AO311" i="20"/>
  <c r="AP311" i="20"/>
  <c r="AQ311" i="20"/>
  <c r="AH314" i="20"/>
  <c r="AI314" i="20"/>
  <c r="AJ314" i="20"/>
  <c r="AK314" i="20"/>
  <c r="AL314" i="20"/>
  <c r="AM314" i="20"/>
  <c r="AN314" i="20"/>
  <c r="AO314" i="20"/>
  <c r="AP314" i="20"/>
  <c r="AQ314" i="20"/>
  <c r="AH317" i="20"/>
  <c r="AI317" i="20"/>
  <c r="AJ317" i="20"/>
  <c r="AK317" i="20"/>
  <c r="AL317" i="20"/>
  <c r="AM317" i="20"/>
  <c r="AN317" i="20"/>
  <c r="AO317" i="20"/>
  <c r="AP317" i="20"/>
  <c r="AQ317" i="20"/>
  <c r="AH320" i="20"/>
  <c r="AI320" i="20"/>
  <c r="AJ320" i="20"/>
  <c r="AK320" i="20"/>
  <c r="AL320" i="20"/>
  <c r="AM320" i="20"/>
  <c r="AN320" i="20"/>
  <c r="AO320" i="20"/>
  <c r="AP320" i="20"/>
  <c r="AQ320" i="20"/>
  <c r="AS324" i="20"/>
  <c r="AH325" i="20"/>
  <c r="AH324" i="20" s="1"/>
  <c r="AI325" i="20"/>
  <c r="AI324" i="20" s="1"/>
  <c r="AJ325" i="20"/>
  <c r="AJ324" i="20" s="1"/>
  <c r="AK325" i="20"/>
  <c r="AK324" i="20" s="1"/>
  <c r="AL325" i="20"/>
  <c r="AL324" i="20" s="1"/>
  <c r="AW324" i="20" s="1"/>
  <c r="AM325" i="20"/>
  <c r="AM324" i="20" s="1"/>
  <c r="AN325" i="20"/>
  <c r="AN324" i="20" s="1"/>
  <c r="AX324" i="20" s="1"/>
  <c r="AO325" i="20"/>
  <c r="AO324" i="20" s="1"/>
  <c r="AP325" i="20"/>
  <c r="AQ325" i="20"/>
  <c r="AH328" i="20"/>
  <c r="AI328" i="20"/>
  <c r="AJ328" i="20"/>
  <c r="AK328" i="20"/>
  <c r="AL328" i="20"/>
  <c r="AM328" i="20"/>
  <c r="AN328" i="20"/>
  <c r="AO328" i="20"/>
  <c r="AP328" i="20"/>
  <c r="AQ328" i="20"/>
  <c r="AQ324" i="20" s="1"/>
  <c r="AH331" i="20"/>
  <c r="AI331" i="20"/>
  <c r="AJ331" i="20"/>
  <c r="AK331" i="20"/>
  <c r="AL331" i="20"/>
  <c r="AM331" i="20"/>
  <c r="AN331" i="20"/>
  <c r="AO331" i="20"/>
  <c r="AP331" i="20"/>
  <c r="AQ331" i="20"/>
  <c r="AT332" i="20"/>
  <c r="AH334" i="20"/>
  <c r="AI334" i="20"/>
  <c r="AJ334" i="20"/>
  <c r="AK334" i="20"/>
  <c r="AL334" i="20"/>
  <c r="AM334" i="20"/>
  <c r="AN334" i="20"/>
  <c r="AO334" i="20"/>
  <c r="AP334" i="20"/>
  <c r="AQ334" i="20"/>
  <c r="AH337" i="20"/>
  <c r="AI337" i="20"/>
  <c r="AJ337" i="20"/>
  <c r="AK337" i="20"/>
  <c r="AL337" i="20"/>
  <c r="AM337" i="20"/>
  <c r="AN337" i="20"/>
  <c r="AO337" i="20"/>
  <c r="AP337" i="20"/>
  <c r="AT338" i="20" s="1"/>
  <c r="AQ337" i="20"/>
  <c r="AH340" i="20"/>
  <c r="AI340" i="20"/>
  <c r="AJ340" i="20"/>
  <c r="AK340" i="20"/>
  <c r="AL340" i="20"/>
  <c r="AM340" i="20"/>
  <c r="AN340" i="20"/>
  <c r="AO340" i="20"/>
  <c r="AP340" i="20"/>
  <c r="AQ340" i="20"/>
  <c r="AT341" i="20"/>
  <c r="AH343" i="20"/>
  <c r="AI343" i="20"/>
  <c r="AJ343" i="20"/>
  <c r="AK343" i="20"/>
  <c r="AL343" i="20"/>
  <c r="AM343" i="20"/>
  <c r="AN343" i="20"/>
  <c r="AT344" i="20" s="1"/>
  <c r="AO343" i="20"/>
  <c r="AP343" i="20"/>
  <c r="AQ343" i="20"/>
  <c r="AH346" i="20"/>
  <c r="AI346" i="20"/>
  <c r="AJ346" i="20"/>
  <c r="AK346" i="20"/>
  <c r="AL346" i="20"/>
  <c r="AM346" i="20"/>
  <c r="AN346" i="20"/>
  <c r="AO346" i="20"/>
  <c r="AP346" i="20"/>
  <c r="AQ346" i="20"/>
  <c r="AH349" i="20"/>
  <c r="AI349" i="20"/>
  <c r="AJ349" i="20"/>
  <c r="AK349" i="20"/>
  <c r="AL349" i="20"/>
  <c r="AM349" i="20"/>
  <c r="AN349" i="20"/>
  <c r="AO349" i="20"/>
  <c r="AP349" i="20"/>
  <c r="AQ349" i="20"/>
  <c r="AT350" i="20"/>
  <c r="AH352" i="20"/>
  <c r="AI352" i="20"/>
  <c r="AJ352" i="20"/>
  <c r="AK352" i="20"/>
  <c r="AL352" i="20"/>
  <c r="AM352" i="20"/>
  <c r="AN352" i="20"/>
  <c r="AO352" i="20"/>
  <c r="AP352" i="20"/>
  <c r="AQ352" i="20"/>
  <c r="AT353" i="20"/>
  <c r="AH355" i="20"/>
  <c r="AI355" i="20"/>
  <c r="AJ355" i="20"/>
  <c r="AK355" i="20"/>
  <c r="AL355" i="20"/>
  <c r="AM355" i="20"/>
  <c r="AN355" i="20"/>
  <c r="AT356" i="20" s="1"/>
  <c r="AO355" i="20"/>
  <c r="AP355" i="20"/>
  <c r="AQ355" i="20"/>
  <c r="AH358" i="20"/>
  <c r="AI358" i="20"/>
  <c r="AJ358" i="20"/>
  <c r="AK358" i="20"/>
  <c r="AL358" i="20"/>
  <c r="AM358" i="20"/>
  <c r="AN358" i="20"/>
  <c r="AO358" i="20"/>
  <c r="AP358" i="20"/>
  <c r="AQ358" i="20"/>
  <c r="AT359" i="20"/>
  <c r="AH361" i="20"/>
  <c r="AI361" i="20"/>
  <c r="AJ361" i="20"/>
  <c r="AK361" i="20"/>
  <c r="AL361" i="20"/>
  <c r="AM361" i="20"/>
  <c r="AN361" i="20"/>
  <c r="AO361" i="20"/>
  <c r="AP361" i="20"/>
  <c r="AQ361" i="20"/>
  <c r="AH364" i="20"/>
  <c r="AI364" i="20"/>
  <c r="AJ364" i="20"/>
  <c r="AK364" i="20"/>
  <c r="AL364" i="20"/>
  <c r="AM364" i="20"/>
  <c r="AN364" i="20"/>
  <c r="AO364" i="20"/>
  <c r="AP364" i="20"/>
  <c r="AQ364" i="20"/>
  <c r="AH367" i="20"/>
  <c r="AI367" i="20"/>
  <c r="AJ367" i="20"/>
  <c r="AK367" i="20"/>
  <c r="AL367" i="20"/>
  <c r="AM367" i="20"/>
  <c r="AN367" i="20"/>
  <c r="AO367" i="20"/>
  <c r="AP367" i="20"/>
  <c r="AQ367" i="20"/>
  <c r="AH370" i="20"/>
  <c r="AI370" i="20"/>
  <c r="AJ370" i="20"/>
  <c r="AK370" i="20"/>
  <c r="AL370" i="20"/>
  <c r="AM370" i="20"/>
  <c r="AN370" i="20"/>
  <c r="AO370" i="20"/>
  <c r="AP370" i="20"/>
  <c r="AQ370" i="20"/>
  <c r="AH373" i="20"/>
  <c r="AI373" i="20"/>
  <c r="AJ373" i="20"/>
  <c r="AK373" i="20"/>
  <c r="AL373" i="20"/>
  <c r="AM373" i="20"/>
  <c r="AN373" i="20"/>
  <c r="AO373" i="20"/>
  <c r="AP373" i="20"/>
  <c r="AQ373" i="20"/>
  <c r="AH376" i="20"/>
  <c r="AI376" i="20"/>
  <c r="AJ376" i="20"/>
  <c r="AK376" i="20"/>
  <c r="AL376" i="20"/>
  <c r="AM376" i="20"/>
  <c r="AN376" i="20"/>
  <c r="AO376" i="20"/>
  <c r="AP376" i="20"/>
  <c r="AQ376" i="20"/>
  <c r="AH379" i="20"/>
  <c r="AI379" i="20"/>
  <c r="AJ379" i="20"/>
  <c r="AK379" i="20"/>
  <c r="AL379" i="20"/>
  <c r="AM379" i="20"/>
  <c r="AN379" i="20"/>
  <c r="AO379" i="20"/>
  <c r="AP379" i="20"/>
  <c r="AQ379" i="20"/>
  <c r="AH382" i="20"/>
  <c r="AI382" i="20"/>
  <c r="AJ382" i="20"/>
  <c r="AK382" i="20"/>
  <c r="AL382" i="20"/>
  <c r="AM382" i="20"/>
  <c r="AN382" i="20"/>
  <c r="AO382" i="20"/>
  <c r="AP382" i="20"/>
  <c r="AQ382" i="20"/>
  <c r="AS386" i="20"/>
  <c r="AS769" i="20" s="1"/>
  <c r="AH387" i="20"/>
  <c r="AH386" i="20" s="1"/>
  <c r="AI387" i="20"/>
  <c r="AJ387" i="20"/>
  <c r="AK387" i="20"/>
  <c r="AL387" i="20"/>
  <c r="AM387" i="20"/>
  <c r="AN387" i="20"/>
  <c r="AO387" i="20"/>
  <c r="AP387" i="20"/>
  <c r="AQ387" i="20"/>
  <c r="AT388" i="20"/>
  <c r="AH390" i="20"/>
  <c r="AI390" i="20"/>
  <c r="AJ390" i="20"/>
  <c r="AK390" i="20"/>
  <c r="AL390" i="20"/>
  <c r="AM390" i="20"/>
  <c r="AM386" i="20" s="1"/>
  <c r="AN390" i="20"/>
  <c r="AO390" i="20"/>
  <c r="AP390" i="20"/>
  <c r="AQ390" i="20"/>
  <c r="AT391" i="20"/>
  <c r="AH393" i="20"/>
  <c r="AI393" i="20"/>
  <c r="AJ393" i="20"/>
  <c r="AK393" i="20"/>
  <c r="AL393" i="20"/>
  <c r="AM393" i="20"/>
  <c r="AN393" i="20"/>
  <c r="AO393" i="20"/>
  <c r="AP393" i="20"/>
  <c r="AQ393" i="20"/>
  <c r="AT394" i="20"/>
  <c r="AH396" i="20"/>
  <c r="AI396" i="20"/>
  <c r="AJ396" i="20"/>
  <c r="AK396" i="20"/>
  <c r="AL396" i="20"/>
  <c r="AM396" i="20"/>
  <c r="AN396" i="20"/>
  <c r="AO396" i="20"/>
  <c r="AP396" i="20"/>
  <c r="AQ396" i="20"/>
  <c r="AT397" i="20"/>
  <c r="AH399" i="20"/>
  <c r="AI399" i="20"/>
  <c r="AJ399" i="20"/>
  <c r="AK399" i="20"/>
  <c r="AL399" i="20"/>
  <c r="AM399" i="20"/>
  <c r="AN399" i="20"/>
  <c r="AO399" i="20"/>
  <c r="AP399" i="20"/>
  <c r="AQ399" i="20"/>
  <c r="AT400" i="20"/>
  <c r="AH402" i="20"/>
  <c r="AI402" i="20"/>
  <c r="AJ402" i="20"/>
  <c r="AK402" i="20"/>
  <c r="AL402" i="20"/>
  <c r="AM402" i="20"/>
  <c r="AN402" i="20"/>
  <c r="AO402" i="20"/>
  <c r="AP402" i="20"/>
  <c r="AQ402" i="20"/>
  <c r="AT403" i="20"/>
  <c r="AH405" i="20"/>
  <c r="AI405" i="20"/>
  <c r="AJ405" i="20"/>
  <c r="AK405" i="20"/>
  <c r="AL405" i="20"/>
  <c r="AM405" i="20"/>
  <c r="AN405" i="20"/>
  <c r="AO405" i="20"/>
  <c r="AP405" i="20"/>
  <c r="AQ405" i="20"/>
  <c r="AT406" i="20"/>
  <c r="AH408" i="20"/>
  <c r="AI408" i="20"/>
  <c r="AJ408" i="20"/>
  <c r="AK408" i="20"/>
  <c r="AL408" i="20"/>
  <c r="AM408" i="20"/>
  <c r="AN408" i="20"/>
  <c r="AO408" i="20"/>
  <c r="AP408" i="20"/>
  <c r="AQ408" i="20"/>
  <c r="AT409" i="20"/>
  <c r="AH411" i="20"/>
  <c r="AI411" i="20"/>
  <c r="AJ411" i="20"/>
  <c r="AK411" i="20"/>
  <c r="AL411" i="20"/>
  <c r="AM411" i="20"/>
  <c r="AN411" i="20"/>
  <c r="AO411" i="20"/>
  <c r="AP411" i="20"/>
  <c r="AT412" i="20" s="1"/>
  <c r="AQ411" i="20"/>
  <c r="AH414" i="20"/>
  <c r="AI414" i="20"/>
  <c r="AJ414" i="20"/>
  <c r="AK414" i="20"/>
  <c r="AL414" i="20"/>
  <c r="AM414" i="20"/>
  <c r="AN414" i="20"/>
  <c r="AO414" i="20"/>
  <c r="AP414" i="20"/>
  <c r="AQ414" i="20"/>
  <c r="AT415" i="20"/>
  <c r="AH417" i="20"/>
  <c r="AI417" i="20"/>
  <c r="AJ417" i="20"/>
  <c r="AK417" i="20"/>
  <c r="AL417" i="20"/>
  <c r="AM417" i="20"/>
  <c r="AN417" i="20"/>
  <c r="AO417" i="20"/>
  <c r="AP417" i="20"/>
  <c r="AQ417" i="20"/>
  <c r="AT418" i="20"/>
  <c r="AH420" i="20"/>
  <c r="AI420" i="20"/>
  <c r="AJ420" i="20"/>
  <c r="AK420" i="20"/>
  <c r="AL420" i="20"/>
  <c r="AM420" i="20"/>
  <c r="AN420" i="20"/>
  <c r="AO420" i="20"/>
  <c r="AP420" i="20"/>
  <c r="AT421" i="20" s="1"/>
  <c r="AQ420" i="20"/>
  <c r="AH423" i="20"/>
  <c r="AI423" i="20"/>
  <c r="AJ423" i="20"/>
  <c r="AK423" i="20"/>
  <c r="AL423" i="20"/>
  <c r="AM423" i="20"/>
  <c r="AN423" i="20"/>
  <c r="AO423" i="20"/>
  <c r="AP423" i="20"/>
  <c r="AQ423" i="20"/>
  <c r="AH426" i="20"/>
  <c r="AI426" i="20"/>
  <c r="AJ426" i="20"/>
  <c r="AK426" i="20"/>
  <c r="AL426" i="20"/>
  <c r="AM426" i="20"/>
  <c r="AN426" i="20"/>
  <c r="AO426" i="20"/>
  <c r="AP426" i="20"/>
  <c r="AQ426" i="20"/>
  <c r="AH429" i="20"/>
  <c r="AI429" i="20"/>
  <c r="AJ429" i="20"/>
  <c r="AK429" i="20"/>
  <c r="AL429" i="20"/>
  <c r="AM429" i="20"/>
  <c r="AN429" i="20"/>
  <c r="AO429" i="20"/>
  <c r="AP429" i="20"/>
  <c r="AQ429" i="20"/>
  <c r="AH432" i="20"/>
  <c r="AI432" i="20"/>
  <c r="AJ432" i="20"/>
  <c r="AK432" i="20"/>
  <c r="AL432" i="20"/>
  <c r="AM432" i="20"/>
  <c r="AN432" i="20"/>
  <c r="AO432" i="20"/>
  <c r="AP432" i="20"/>
  <c r="AQ432" i="20"/>
  <c r="AH435" i="20"/>
  <c r="AI435" i="20"/>
  <c r="AJ435" i="20"/>
  <c r="AK435" i="20"/>
  <c r="AL435" i="20"/>
  <c r="AM435" i="20"/>
  <c r="AN435" i="20"/>
  <c r="AO435" i="20"/>
  <c r="AP435" i="20"/>
  <c r="AQ435" i="20"/>
  <c r="AH438" i="20"/>
  <c r="AI438" i="20"/>
  <c r="AJ438" i="20"/>
  <c r="AK438" i="20"/>
  <c r="AL438" i="20"/>
  <c r="AM438" i="20"/>
  <c r="AN438" i="20"/>
  <c r="AO438" i="20"/>
  <c r="AP438" i="20"/>
  <c r="AQ438" i="20"/>
  <c r="AH441" i="20"/>
  <c r="AI441" i="20"/>
  <c r="AJ441" i="20"/>
  <c r="AK441" i="20"/>
  <c r="AL441" i="20"/>
  <c r="AM441" i="20"/>
  <c r="AN441" i="20"/>
  <c r="AO441" i="20"/>
  <c r="AP441" i="20"/>
  <c r="AQ441" i="20"/>
  <c r="AH444" i="20"/>
  <c r="AI444" i="20"/>
  <c r="AJ444" i="20"/>
  <c r="AK444" i="20"/>
  <c r="AL444" i="20"/>
  <c r="AM444" i="20"/>
  <c r="AN444" i="20"/>
  <c r="AO444" i="20"/>
  <c r="AP444" i="20"/>
  <c r="AQ444" i="20"/>
  <c r="AN448" i="20"/>
  <c r="AX448" i="20" s="1"/>
  <c r="AO448" i="20"/>
  <c r="AS448" i="20"/>
  <c r="AH449" i="20"/>
  <c r="AI449" i="20"/>
  <c r="AJ449" i="20"/>
  <c r="AK449" i="20"/>
  <c r="AL449" i="20"/>
  <c r="AM449" i="20"/>
  <c r="AN449" i="20"/>
  <c r="AO449" i="20"/>
  <c r="AP449" i="20"/>
  <c r="AQ449" i="20"/>
  <c r="AT450" i="20"/>
  <c r="AH452" i="20"/>
  <c r="AI452" i="20"/>
  <c r="AJ452" i="20"/>
  <c r="AK452" i="20"/>
  <c r="AL452" i="20"/>
  <c r="AM452" i="20"/>
  <c r="AN452" i="20"/>
  <c r="AO452" i="20"/>
  <c r="AP452" i="20"/>
  <c r="AQ452" i="20"/>
  <c r="AT453" i="20"/>
  <c r="AH455" i="20"/>
  <c r="AI455" i="20"/>
  <c r="AJ455" i="20"/>
  <c r="AK455" i="20"/>
  <c r="AL455" i="20"/>
  <c r="AM455" i="20"/>
  <c r="AN455" i="20"/>
  <c r="AO455" i="20"/>
  <c r="AP455" i="20"/>
  <c r="AP448" i="20" s="1"/>
  <c r="AQ455" i="20"/>
  <c r="AQ448" i="20" s="1"/>
  <c r="AT456" i="20"/>
  <c r="AH458" i="20"/>
  <c r="AI458" i="20"/>
  <c r="AJ458" i="20"/>
  <c r="AK458" i="20"/>
  <c r="AL458" i="20"/>
  <c r="AM458" i="20"/>
  <c r="AN458" i="20"/>
  <c r="AO458" i="20"/>
  <c r="AP458" i="20"/>
  <c r="AQ458" i="20"/>
  <c r="AT459" i="20"/>
  <c r="AH461" i="20"/>
  <c r="AI461" i="20"/>
  <c r="AJ461" i="20"/>
  <c r="AK461" i="20"/>
  <c r="AL461" i="20"/>
  <c r="AM461" i="20"/>
  <c r="AN461" i="20"/>
  <c r="AO461" i="20"/>
  <c r="AP461" i="20"/>
  <c r="AQ461" i="20"/>
  <c r="AT462" i="20"/>
  <c r="AH464" i="20"/>
  <c r="AI464" i="20"/>
  <c r="AJ464" i="20"/>
  <c r="AK464" i="20"/>
  <c r="AL464" i="20"/>
  <c r="AM464" i="20"/>
  <c r="AN464" i="20"/>
  <c r="AO464" i="20"/>
  <c r="AP464" i="20"/>
  <c r="AQ464" i="20"/>
  <c r="AH467" i="20"/>
  <c r="AI467" i="20"/>
  <c r="AJ467" i="20"/>
  <c r="AK467" i="20"/>
  <c r="AL467" i="20"/>
  <c r="AM467" i="20"/>
  <c r="AN467" i="20"/>
  <c r="AO467" i="20"/>
  <c r="AP467" i="20"/>
  <c r="AQ467" i="20"/>
  <c r="AT468" i="20"/>
  <c r="AH470" i="20"/>
  <c r="AI470" i="20"/>
  <c r="AJ470" i="20"/>
  <c r="AK470" i="20"/>
  <c r="AL470" i="20"/>
  <c r="AM470" i="20"/>
  <c r="AN470" i="20"/>
  <c r="AO470" i="20"/>
  <c r="AP470" i="20"/>
  <c r="AQ470" i="20"/>
  <c r="AT471" i="20"/>
  <c r="AH473" i="20"/>
  <c r="AI473" i="20"/>
  <c r="AJ473" i="20"/>
  <c r="AK473" i="20"/>
  <c r="AL473" i="20"/>
  <c r="AM473" i="20"/>
  <c r="AN473" i="20"/>
  <c r="AO473" i="20"/>
  <c r="AP473" i="20"/>
  <c r="AT474" i="20" s="1"/>
  <c r="AQ473" i="20"/>
  <c r="AH476" i="20"/>
  <c r="AI476" i="20"/>
  <c r="AJ476" i="20"/>
  <c r="AK476" i="20"/>
  <c r="AL476" i="20"/>
  <c r="AM476" i="20"/>
  <c r="AN476" i="20"/>
  <c r="AO476" i="20"/>
  <c r="AP476" i="20"/>
  <c r="AQ476" i="20"/>
  <c r="AH479" i="20"/>
  <c r="AI479" i="20"/>
  <c r="AJ479" i="20"/>
  <c r="AK479" i="20"/>
  <c r="AL479" i="20"/>
  <c r="AM479" i="20"/>
  <c r="AN479" i="20"/>
  <c r="AO479" i="20"/>
  <c r="AP479" i="20"/>
  <c r="AQ479" i="20"/>
  <c r="AT480" i="20"/>
  <c r="AH482" i="20"/>
  <c r="AI482" i="20"/>
  <c r="AJ482" i="20"/>
  <c r="AK482" i="20"/>
  <c r="AL482" i="20"/>
  <c r="AM482" i="20"/>
  <c r="AN482" i="20"/>
  <c r="AO482" i="20"/>
  <c r="AP482" i="20"/>
  <c r="AQ482" i="20"/>
  <c r="AH485" i="20"/>
  <c r="AI485" i="20"/>
  <c r="AJ485" i="20"/>
  <c r="AK485" i="20"/>
  <c r="AL485" i="20"/>
  <c r="AM485" i="20"/>
  <c r="AN485" i="20"/>
  <c r="AO485" i="20"/>
  <c r="AP485" i="20"/>
  <c r="AQ485" i="20"/>
  <c r="AH488" i="20"/>
  <c r="AI488" i="20"/>
  <c r="AJ488" i="20"/>
  <c r="AK488" i="20"/>
  <c r="AL488" i="20"/>
  <c r="AM488" i="20"/>
  <c r="AN488" i="20"/>
  <c r="AO488" i="20"/>
  <c r="AP488" i="20"/>
  <c r="AQ488" i="20"/>
  <c r="AH491" i="20"/>
  <c r="AI491" i="20"/>
  <c r="AJ491" i="20"/>
  <c r="AK491" i="20"/>
  <c r="AL491" i="20"/>
  <c r="AM491" i="20"/>
  <c r="AN491" i="20"/>
  <c r="AO491" i="20"/>
  <c r="AP491" i="20"/>
  <c r="AQ491" i="20"/>
  <c r="AH494" i="20"/>
  <c r="AI494" i="20"/>
  <c r="AJ494" i="20"/>
  <c r="AK494" i="20"/>
  <c r="AL494" i="20"/>
  <c r="AM494" i="20"/>
  <c r="AN494" i="20"/>
  <c r="AO494" i="20"/>
  <c r="AP494" i="20"/>
  <c r="AQ494" i="20"/>
  <c r="AH497" i="20"/>
  <c r="AI497" i="20"/>
  <c r="AJ497" i="20"/>
  <c r="AK497" i="20"/>
  <c r="AL497" i="20"/>
  <c r="AM497" i="20"/>
  <c r="AN497" i="20"/>
  <c r="AO497" i="20"/>
  <c r="AP497" i="20"/>
  <c r="AQ497" i="20"/>
  <c r="AH500" i="20"/>
  <c r="AI500" i="20"/>
  <c r="AJ500" i="20"/>
  <c r="AK500" i="20"/>
  <c r="AL500" i="20"/>
  <c r="AM500" i="20"/>
  <c r="AN500" i="20"/>
  <c r="AO500" i="20"/>
  <c r="AP500" i="20"/>
  <c r="AQ500" i="20"/>
  <c r="AH503" i="20"/>
  <c r="AI503" i="20"/>
  <c r="AJ503" i="20"/>
  <c r="AK503" i="20"/>
  <c r="AL503" i="20"/>
  <c r="AM503" i="20"/>
  <c r="AN503" i="20"/>
  <c r="AO503" i="20"/>
  <c r="AP503" i="20"/>
  <c r="AQ503" i="20"/>
  <c r="AH506" i="20"/>
  <c r="AI506" i="20"/>
  <c r="AJ506" i="20"/>
  <c r="AK506" i="20"/>
  <c r="AL506" i="20"/>
  <c r="AM506" i="20"/>
  <c r="AN506" i="20"/>
  <c r="AO506" i="20"/>
  <c r="AP506" i="20"/>
  <c r="AQ506" i="20"/>
  <c r="AO510" i="20"/>
  <c r="AP510" i="20"/>
  <c r="AQ510" i="20"/>
  <c r="AS510" i="20"/>
  <c r="AH511" i="20"/>
  <c r="AI511" i="20"/>
  <c r="AJ511" i="20"/>
  <c r="AK511" i="20"/>
  <c r="AL511" i="20"/>
  <c r="AM511" i="20"/>
  <c r="AN511" i="20"/>
  <c r="AO511" i="20"/>
  <c r="AP511" i="20"/>
  <c r="AT512" i="20" s="1"/>
  <c r="AQ511" i="20"/>
  <c r="AH514" i="20"/>
  <c r="AI514" i="20"/>
  <c r="AJ514" i="20"/>
  <c r="AK514" i="20"/>
  <c r="AL514" i="20"/>
  <c r="AM514" i="20"/>
  <c r="AN514" i="20"/>
  <c r="AO514" i="20"/>
  <c r="AP514" i="20"/>
  <c r="AQ514" i="20"/>
  <c r="AT515" i="20"/>
  <c r="AH517" i="20"/>
  <c r="AI517" i="20"/>
  <c r="AJ517" i="20"/>
  <c r="AJ510" i="20" s="1"/>
  <c r="AK517" i="20"/>
  <c r="AK510" i="20" s="1"/>
  <c r="AL517" i="20"/>
  <c r="AL510" i="20" s="1"/>
  <c r="AM517" i="20"/>
  <c r="AM510" i="20" s="1"/>
  <c r="AN517" i="20"/>
  <c r="AT518" i="20" s="1"/>
  <c r="AO517" i="20"/>
  <c r="AP517" i="20"/>
  <c r="AQ517" i="20"/>
  <c r="AH520" i="20"/>
  <c r="AI520" i="20"/>
  <c r="AJ520" i="20"/>
  <c r="AK520" i="20"/>
  <c r="AL520" i="20"/>
  <c r="AM520" i="20"/>
  <c r="AN520" i="20"/>
  <c r="AO520" i="20"/>
  <c r="AP520" i="20"/>
  <c r="AQ520" i="20"/>
  <c r="AH523" i="20"/>
  <c r="AI523" i="20"/>
  <c r="AJ523" i="20"/>
  <c r="AK523" i="20"/>
  <c r="AL523" i="20"/>
  <c r="AM523" i="20"/>
  <c r="AN523" i="20"/>
  <c r="AO523" i="20"/>
  <c r="AP523" i="20"/>
  <c r="AQ523" i="20"/>
  <c r="AT524" i="20"/>
  <c r="AH526" i="20"/>
  <c r="AI526" i="20"/>
  <c r="AJ526" i="20"/>
  <c r="AK526" i="20"/>
  <c r="AL526" i="20"/>
  <c r="AM526" i="20"/>
  <c r="AN526" i="20"/>
  <c r="AO526" i="20"/>
  <c r="AP526" i="20"/>
  <c r="AQ526" i="20"/>
  <c r="AT527" i="20"/>
  <c r="AH529" i="20"/>
  <c r="AI529" i="20"/>
  <c r="AJ529" i="20"/>
  <c r="AK529" i="20"/>
  <c r="AL529" i="20"/>
  <c r="AM529" i="20"/>
  <c r="AN529" i="20"/>
  <c r="AT530" i="20" s="1"/>
  <c r="AO529" i="20"/>
  <c r="AP529" i="20"/>
  <c r="AQ529" i="20"/>
  <c r="AH532" i="20"/>
  <c r="AI532" i="20"/>
  <c r="AJ532" i="20"/>
  <c r="AK532" i="20"/>
  <c r="AL532" i="20"/>
  <c r="AM532" i="20"/>
  <c r="AN532" i="20"/>
  <c r="AO532" i="20"/>
  <c r="AP532" i="20"/>
  <c r="AQ532" i="20"/>
  <c r="AT533" i="20"/>
  <c r="AH535" i="20"/>
  <c r="AI535" i="20"/>
  <c r="AJ535" i="20"/>
  <c r="AK535" i="20"/>
  <c r="AL535" i="20"/>
  <c r="AM535" i="20"/>
  <c r="AN535" i="20"/>
  <c r="AO535" i="20"/>
  <c r="AP535" i="20"/>
  <c r="AQ535" i="20"/>
  <c r="AT536" i="20"/>
  <c r="AH539" i="20"/>
  <c r="AI539" i="20"/>
  <c r="AJ539" i="20"/>
  <c r="AK539" i="20"/>
  <c r="AL539" i="20"/>
  <c r="AM539" i="20"/>
  <c r="AN539" i="20"/>
  <c r="AO539" i="20"/>
  <c r="AP539" i="20"/>
  <c r="AQ539" i="20"/>
  <c r="AT539" i="20"/>
  <c r="AH542" i="20"/>
  <c r="AI542" i="20"/>
  <c r="AJ542" i="20"/>
  <c r="AK542" i="20"/>
  <c r="AL542" i="20"/>
  <c r="AM542" i="20"/>
  <c r="AN542" i="20"/>
  <c r="AO542" i="20"/>
  <c r="AP542" i="20"/>
  <c r="AQ542" i="20"/>
  <c r="AT542" i="20"/>
  <c r="AH545" i="20"/>
  <c r="AI545" i="20"/>
  <c r="AJ545" i="20"/>
  <c r="AK545" i="20"/>
  <c r="AL545" i="20"/>
  <c r="AM545" i="20"/>
  <c r="AN545" i="20"/>
  <c r="AO545" i="20"/>
  <c r="AP545" i="20"/>
  <c r="AQ545" i="20"/>
  <c r="AT545" i="20"/>
  <c r="AH548" i="20"/>
  <c r="AI548" i="20"/>
  <c r="AJ548" i="20"/>
  <c r="AK548" i="20"/>
  <c r="AL548" i="20"/>
  <c r="AM548" i="20"/>
  <c r="AN548" i="20"/>
  <c r="AO548" i="20"/>
  <c r="AP548" i="20"/>
  <c r="AQ548" i="20"/>
  <c r="AT548" i="20"/>
  <c r="AH551" i="20"/>
  <c r="AI551" i="20"/>
  <c r="AJ551" i="20"/>
  <c r="AK551" i="20"/>
  <c r="AL551" i="20"/>
  <c r="AM551" i="20"/>
  <c r="AN551" i="20"/>
  <c r="AO551" i="20"/>
  <c r="AP551" i="20"/>
  <c r="AQ551" i="20"/>
  <c r="AH554" i="20"/>
  <c r="AI554" i="20"/>
  <c r="AJ554" i="20"/>
  <c r="AK554" i="20"/>
  <c r="AL554" i="20"/>
  <c r="AM554" i="20"/>
  <c r="AN554" i="20"/>
  <c r="AO554" i="20"/>
  <c r="AP554" i="20"/>
  <c r="AQ554" i="20"/>
  <c r="AH557" i="20"/>
  <c r="AI557" i="20"/>
  <c r="AJ557" i="20"/>
  <c r="AK557" i="20"/>
  <c r="AL557" i="20"/>
  <c r="AM557" i="20"/>
  <c r="AN557" i="20"/>
  <c r="AO557" i="20"/>
  <c r="AP557" i="20"/>
  <c r="AQ557" i="20"/>
  <c r="AH560" i="20"/>
  <c r="AI560" i="20"/>
  <c r="AJ560" i="20"/>
  <c r="AK560" i="20"/>
  <c r="AL560" i="20"/>
  <c r="AM560" i="20"/>
  <c r="AN560" i="20"/>
  <c r="AO560" i="20"/>
  <c r="AP560" i="20"/>
  <c r="AQ560" i="20"/>
  <c r="AH563" i="20"/>
  <c r="AI563" i="20"/>
  <c r="AJ563" i="20"/>
  <c r="AK563" i="20"/>
  <c r="AL563" i="20"/>
  <c r="AM563" i="20"/>
  <c r="AN563" i="20"/>
  <c r="AO563" i="20"/>
  <c r="AP563" i="20"/>
  <c r="AQ563" i="20"/>
  <c r="AH566" i="20"/>
  <c r="AI566" i="20"/>
  <c r="AJ566" i="20"/>
  <c r="AK566" i="20"/>
  <c r="AL566" i="20"/>
  <c r="AM566" i="20"/>
  <c r="AN566" i="20"/>
  <c r="AO566" i="20"/>
  <c r="AP566" i="20"/>
  <c r="AQ566" i="20"/>
  <c r="AH569" i="20"/>
  <c r="AI569" i="20"/>
  <c r="AJ569" i="20"/>
  <c r="AK569" i="20"/>
  <c r="AL569" i="20"/>
  <c r="AM569" i="20"/>
  <c r="AN569" i="20"/>
  <c r="AO569" i="20"/>
  <c r="AP569" i="20"/>
  <c r="AQ569" i="20"/>
  <c r="AK573" i="20"/>
  <c r="AL573" i="20"/>
  <c r="AM573" i="20"/>
  <c r="AN573" i="20"/>
  <c r="AS573" i="20"/>
  <c r="AS770" i="20" s="1"/>
  <c r="AH574" i="20"/>
  <c r="AI574" i="20"/>
  <c r="AI573" i="20" s="1"/>
  <c r="AJ574" i="20"/>
  <c r="AJ573" i="20" s="1"/>
  <c r="AV573" i="20" s="1"/>
  <c r="AK574" i="20"/>
  <c r="AL574" i="20"/>
  <c r="AM574" i="20"/>
  <c r="AN574" i="20"/>
  <c r="AO574" i="20"/>
  <c r="AP574" i="20"/>
  <c r="AQ574" i="20"/>
  <c r="AT575" i="20"/>
  <c r="AH577" i="20"/>
  <c r="AI577" i="20"/>
  <c r="AJ577" i="20"/>
  <c r="AK577" i="20"/>
  <c r="AL577" i="20"/>
  <c r="AM577" i="20"/>
  <c r="AN577" i="20"/>
  <c r="AO577" i="20"/>
  <c r="AP577" i="20"/>
  <c r="AQ577" i="20"/>
  <c r="AT578" i="20"/>
  <c r="AH580" i="20"/>
  <c r="AI580" i="20"/>
  <c r="AJ580" i="20"/>
  <c r="AK580" i="20"/>
  <c r="AL580" i="20"/>
  <c r="AM580" i="20"/>
  <c r="AN580" i="20"/>
  <c r="AO580" i="20"/>
  <c r="AP580" i="20"/>
  <c r="AQ580" i="20"/>
  <c r="AT581" i="20"/>
  <c r="AH583" i="20"/>
  <c r="AH573" i="20" s="1"/>
  <c r="AU573" i="20" s="1"/>
  <c r="AI583" i="20"/>
  <c r="AJ583" i="20"/>
  <c r="AK583" i="20"/>
  <c r="AL583" i="20"/>
  <c r="AM583" i="20"/>
  <c r="AN583" i="20"/>
  <c r="AO583" i="20"/>
  <c r="AP583" i="20"/>
  <c r="AQ583" i="20"/>
  <c r="AT584" i="20"/>
  <c r="AH586" i="20"/>
  <c r="AI586" i="20"/>
  <c r="AJ586" i="20"/>
  <c r="AK586" i="20"/>
  <c r="AL586" i="20"/>
  <c r="AM586" i="20"/>
  <c r="AN586" i="20"/>
  <c r="AO586" i="20"/>
  <c r="AP586" i="20"/>
  <c r="AQ586" i="20"/>
  <c r="AT587" i="20"/>
  <c r="AH589" i="20"/>
  <c r="AI589" i="20"/>
  <c r="AJ589" i="20"/>
  <c r="AK589" i="20"/>
  <c r="AL589" i="20"/>
  <c r="AM589" i="20"/>
  <c r="AN589" i="20"/>
  <c r="AO589" i="20"/>
  <c r="AP589" i="20"/>
  <c r="AQ589" i="20"/>
  <c r="AT590" i="20"/>
  <c r="AH592" i="20"/>
  <c r="AI592" i="20"/>
  <c r="AJ592" i="20"/>
  <c r="AK592" i="20"/>
  <c r="AL592" i="20"/>
  <c r="AM592" i="20"/>
  <c r="AN592" i="20"/>
  <c r="AO592" i="20"/>
  <c r="AP592" i="20"/>
  <c r="AQ592" i="20"/>
  <c r="AT593" i="20"/>
  <c r="AH595" i="20"/>
  <c r="AI595" i="20"/>
  <c r="AJ595" i="20"/>
  <c r="AK595" i="20"/>
  <c r="AL595" i="20"/>
  <c r="AM595" i="20"/>
  <c r="AN595" i="20"/>
  <c r="AO595" i="20"/>
  <c r="AP595" i="20"/>
  <c r="AQ595" i="20"/>
  <c r="AT596" i="20"/>
  <c r="AH598" i="20"/>
  <c r="AI598" i="20"/>
  <c r="AJ598" i="20"/>
  <c r="AK598" i="20"/>
  <c r="AL598" i="20"/>
  <c r="AM598" i="20"/>
  <c r="AN598" i="20"/>
  <c r="AO598" i="20"/>
  <c r="AP598" i="20"/>
  <c r="AQ598" i="20"/>
  <c r="AT599" i="20"/>
  <c r="AH601" i="20"/>
  <c r="AI601" i="20"/>
  <c r="AJ601" i="20"/>
  <c r="AK601" i="20"/>
  <c r="AL601" i="20"/>
  <c r="AM601" i="20"/>
  <c r="AN601" i="20"/>
  <c r="AO601" i="20"/>
  <c r="AP601" i="20"/>
  <c r="AQ601" i="20"/>
  <c r="AT602" i="20"/>
  <c r="AH604" i="20"/>
  <c r="AI604" i="20"/>
  <c r="AJ604" i="20"/>
  <c r="AK604" i="20"/>
  <c r="AL604" i="20"/>
  <c r="AM604" i="20"/>
  <c r="AN604" i="20"/>
  <c r="AO604" i="20"/>
  <c r="AP604" i="20"/>
  <c r="AQ604" i="20"/>
  <c r="AH607" i="20"/>
  <c r="AI607" i="20"/>
  <c r="AJ607" i="20"/>
  <c r="AK607" i="20"/>
  <c r="AL607" i="20"/>
  <c r="AM607" i="20"/>
  <c r="AN607" i="20"/>
  <c r="AO607" i="20"/>
  <c r="AP607" i="20"/>
  <c r="AQ607" i="20"/>
  <c r="AT608" i="20"/>
  <c r="AH610" i="20"/>
  <c r="AI610" i="20"/>
  <c r="AJ610" i="20"/>
  <c r="AK610" i="20"/>
  <c r="AL610" i="20"/>
  <c r="AM610" i="20"/>
  <c r="AN610" i="20"/>
  <c r="AO610" i="20"/>
  <c r="AP610" i="20"/>
  <c r="AQ610" i="20"/>
  <c r="AT611" i="20"/>
  <c r="AH613" i="20"/>
  <c r="AI613" i="20"/>
  <c r="AJ613" i="20"/>
  <c r="AK613" i="20"/>
  <c r="AL613" i="20"/>
  <c r="AM613" i="20"/>
  <c r="AN613" i="20"/>
  <c r="AO613" i="20"/>
  <c r="AP613" i="20"/>
  <c r="AT614" i="20" s="1"/>
  <c r="AQ613" i="20"/>
  <c r="AH616" i="20"/>
  <c r="AI616" i="20"/>
  <c r="AJ616" i="20"/>
  <c r="AK616" i="20"/>
  <c r="AL616" i="20"/>
  <c r="AM616" i="20"/>
  <c r="AN616" i="20"/>
  <c r="AO616" i="20"/>
  <c r="AO573" i="20" s="1"/>
  <c r="AP616" i="20"/>
  <c r="AQ616" i="20"/>
  <c r="AH619" i="20"/>
  <c r="AI619" i="20"/>
  <c r="AJ619" i="20"/>
  <c r="AK619" i="20"/>
  <c r="AL619" i="20"/>
  <c r="AM619" i="20"/>
  <c r="AN619" i="20"/>
  <c r="AO619" i="20"/>
  <c r="AP619" i="20"/>
  <c r="AQ619" i="20"/>
  <c r="AH622" i="20"/>
  <c r="AI622" i="20"/>
  <c r="AJ622" i="20"/>
  <c r="AK622" i="20"/>
  <c r="AL622" i="20"/>
  <c r="AM622" i="20"/>
  <c r="AN622" i="20"/>
  <c r="AO622" i="20"/>
  <c r="AP622" i="20"/>
  <c r="AQ622" i="20"/>
  <c r="AH625" i="20"/>
  <c r="AI625" i="20"/>
  <c r="AJ625" i="20"/>
  <c r="AK625" i="20"/>
  <c r="AL625" i="20"/>
  <c r="AM625" i="20"/>
  <c r="AN625" i="20"/>
  <c r="AO625" i="20"/>
  <c r="AP625" i="20"/>
  <c r="AQ625" i="20"/>
  <c r="AH628" i="20"/>
  <c r="AI628" i="20"/>
  <c r="AJ628" i="20"/>
  <c r="AK628" i="20"/>
  <c r="AL628" i="20"/>
  <c r="AM628" i="20"/>
  <c r="AN628" i="20"/>
  <c r="AO628" i="20"/>
  <c r="AP628" i="20"/>
  <c r="AQ628" i="20"/>
  <c r="AH631" i="20"/>
  <c r="AI631" i="20"/>
  <c r="AJ631" i="20"/>
  <c r="AK631" i="20"/>
  <c r="AL631" i="20"/>
  <c r="AM631" i="20"/>
  <c r="AN631" i="20"/>
  <c r="AO631" i="20"/>
  <c r="AP631" i="20"/>
  <c r="AQ631" i="20"/>
  <c r="AS635" i="20"/>
  <c r="AH636" i="20"/>
  <c r="AI636" i="20"/>
  <c r="AJ636" i="20"/>
  <c r="AK636" i="20"/>
  <c r="AK635" i="20" s="1"/>
  <c r="AL636" i="20"/>
  <c r="AM636" i="20"/>
  <c r="AN636" i="20"/>
  <c r="AO636" i="20"/>
  <c r="AP636" i="20"/>
  <c r="AQ636" i="20"/>
  <c r="AH639" i="20"/>
  <c r="AI639" i="20"/>
  <c r="AJ639" i="20"/>
  <c r="AK639" i="20"/>
  <c r="AL639" i="20"/>
  <c r="AM639" i="20"/>
  <c r="AN639" i="20"/>
  <c r="AT640" i="20" s="1"/>
  <c r="AO639" i="20"/>
  <c r="AP639" i="20"/>
  <c r="AQ639" i="20"/>
  <c r="AH642" i="20"/>
  <c r="AI642" i="20"/>
  <c r="AJ642" i="20"/>
  <c r="AK642" i="20"/>
  <c r="AL642" i="20"/>
  <c r="AM642" i="20"/>
  <c r="AN642" i="20"/>
  <c r="AO642" i="20"/>
  <c r="AP642" i="20"/>
  <c r="AQ642" i="20"/>
  <c r="AH645" i="20"/>
  <c r="AI645" i="20"/>
  <c r="AJ645" i="20"/>
  <c r="AK645" i="20"/>
  <c r="AL645" i="20"/>
  <c r="AM645" i="20"/>
  <c r="AN645" i="20"/>
  <c r="AO645" i="20"/>
  <c r="AP645" i="20"/>
  <c r="AT646" i="20" s="1"/>
  <c r="AQ645" i="20"/>
  <c r="AH648" i="20"/>
  <c r="AI648" i="20"/>
  <c r="AJ648" i="20"/>
  <c r="AK648" i="20"/>
  <c r="AL648" i="20"/>
  <c r="AM648" i="20"/>
  <c r="AN648" i="20"/>
  <c r="AO648" i="20"/>
  <c r="AP648" i="20"/>
  <c r="AQ648" i="20"/>
  <c r="AT649" i="20"/>
  <c r="AH651" i="20"/>
  <c r="AI651" i="20"/>
  <c r="AJ651" i="20"/>
  <c r="AK651" i="20"/>
  <c r="AL651" i="20"/>
  <c r="AM651" i="20"/>
  <c r="AN651" i="20"/>
  <c r="AT652" i="20" s="1"/>
  <c r="AO651" i="20"/>
  <c r="AP651" i="20"/>
  <c r="AQ651" i="20"/>
  <c r="AH654" i="20"/>
  <c r="AI654" i="20"/>
  <c r="AJ654" i="20"/>
  <c r="AK654" i="20"/>
  <c r="AL654" i="20"/>
  <c r="AM654" i="20"/>
  <c r="AN654" i="20"/>
  <c r="AO654" i="20"/>
  <c r="AP654" i="20"/>
  <c r="AT655" i="20" s="1"/>
  <c r="AQ654" i="20"/>
  <c r="AH657" i="20"/>
  <c r="AI657" i="20"/>
  <c r="AJ657" i="20"/>
  <c r="AK657" i="20"/>
  <c r="AL657" i="20"/>
  <c r="AM657" i="20"/>
  <c r="AN657" i="20"/>
  <c r="AO657" i="20"/>
  <c r="AP657" i="20"/>
  <c r="AQ657" i="20"/>
  <c r="AT658" i="20"/>
  <c r="AH660" i="20"/>
  <c r="AI660" i="20"/>
  <c r="AJ660" i="20"/>
  <c r="AK660" i="20"/>
  <c r="AL660" i="20"/>
  <c r="AM660" i="20"/>
  <c r="AN660" i="20"/>
  <c r="AO660" i="20"/>
  <c r="AP660" i="20"/>
  <c r="AQ660" i="20"/>
  <c r="AT661" i="20"/>
  <c r="AH663" i="20"/>
  <c r="AI663" i="20"/>
  <c r="AJ663" i="20"/>
  <c r="AK663" i="20"/>
  <c r="AL663" i="20"/>
  <c r="AM663" i="20"/>
  <c r="AN663" i="20"/>
  <c r="AO663" i="20"/>
  <c r="AP663" i="20"/>
  <c r="AT664" i="20" s="1"/>
  <c r="AQ663" i="20"/>
  <c r="AH666" i="20"/>
  <c r="AI666" i="20"/>
  <c r="AJ666" i="20"/>
  <c r="AK666" i="20"/>
  <c r="AL666" i="20"/>
  <c r="AM666" i="20"/>
  <c r="AN666" i="20"/>
  <c r="AO666" i="20"/>
  <c r="AP666" i="20"/>
  <c r="AQ666" i="20"/>
  <c r="AT667" i="20"/>
  <c r="AH669" i="20"/>
  <c r="AI669" i="20"/>
  <c r="AJ669" i="20"/>
  <c r="AK669" i="20"/>
  <c r="AL669" i="20"/>
  <c r="AM669" i="20"/>
  <c r="AN669" i="20"/>
  <c r="AO669" i="20"/>
  <c r="AP669" i="20"/>
  <c r="AQ669" i="20"/>
  <c r="AH672" i="20"/>
  <c r="AI672" i="20"/>
  <c r="AJ672" i="20"/>
  <c r="AK672" i="20"/>
  <c r="AL672" i="20"/>
  <c r="AM672" i="20"/>
  <c r="AN672" i="20"/>
  <c r="AO672" i="20"/>
  <c r="AP672" i="20"/>
  <c r="AQ672" i="20"/>
  <c r="AH675" i="20"/>
  <c r="AI675" i="20"/>
  <c r="AJ675" i="20"/>
  <c r="AK675" i="20"/>
  <c r="AL675" i="20"/>
  <c r="AM675" i="20"/>
  <c r="AN675" i="20"/>
  <c r="AO675" i="20"/>
  <c r="AP675" i="20"/>
  <c r="AQ675" i="20"/>
  <c r="AH678" i="20"/>
  <c r="AI678" i="20"/>
  <c r="AJ678" i="20"/>
  <c r="AK678" i="20"/>
  <c r="AL678" i="20"/>
  <c r="AM678" i="20"/>
  <c r="AN678" i="20"/>
  <c r="AO678" i="20"/>
  <c r="AP678" i="20"/>
  <c r="AQ678" i="20"/>
  <c r="AH681" i="20"/>
  <c r="AI681" i="20"/>
  <c r="AJ681" i="20"/>
  <c r="AK681" i="20"/>
  <c r="AL681" i="20"/>
  <c r="AM681" i="20"/>
  <c r="AN681" i="20"/>
  <c r="AO681" i="20"/>
  <c r="AP681" i="20"/>
  <c r="AQ681" i="20"/>
  <c r="AH684" i="20"/>
  <c r="AH635" i="20" s="1"/>
  <c r="AU635" i="20" s="1"/>
  <c r="AI684" i="20"/>
  <c r="AJ684" i="20"/>
  <c r="AK684" i="20"/>
  <c r="AL684" i="20"/>
  <c r="AM684" i="20"/>
  <c r="AN684" i="20"/>
  <c r="AO684" i="20"/>
  <c r="AP684" i="20"/>
  <c r="AQ684" i="20"/>
  <c r="AH687" i="20"/>
  <c r="AI687" i="20"/>
  <c r="AJ687" i="20"/>
  <c r="AK687" i="20"/>
  <c r="AL687" i="20"/>
  <c r="AM687" i="20"/>
  <c r="AN687" i="20"/>
  <c r="AO687" i="20"/>
  <c r="AP687" i="20"/>
  <c r="AQ687" i="20"/>
  <c r="AH690" i="20"/>
  <c r="AI690" i="20"/>
  <c r="AJ690" i="20"/>
  <c r="AK690" i="20"/>
  <c r="AL690" i="20"/>
  <c r="AM690" i="20"/>
  <c r="AN690" i="20"/>
  <c r="AO690" i="20"/>
  <c r="AP690" i="20"/>
  <c r="AQ690" i="20"/>
  <c r="AH693" i="20"/>
  <c r="AI693" i="20"/>
  <c r="AI635" i="20" s="1"/>
  <c r="AJ693" i="20"/>
  <c r="AK693" i="20"/>
  <c r="AL693" i="20"/>
  <c r="AM693" i="20"/>
  <c r="AN693" i="20"/>
  <c r="AO693" i="20"/>
  <c r="AP693" i="20"/>
  <c r="AQ693" i="20"/>
  <c r="AS697" i="20"/>
  <c r="AH698" i="20"/>
  <c r="AI698" i="20"/>
  <c r="AJ698" i="20"/>
  <c r="AK698" i="20"/>
  <c r="AL698" i="20"/>
  <c r="AM698" i="20"/>
  <c r="AN698" i="20"/>
  <c r="AO698" i="20"/>
  <c r="AP698" i="20"/>
  <c r="AQ698" i="20"/>
  <c r="AT699" i="20"/>
  <c r="AH701" i="20"/>
  <c r="AI701" i="20"/>
  <c r="AJ701" i="20"/>
  <c r="AK701" i="20"/>
  <c r="AL701" i="20"/>
  <c r="AM701" i="20"/>
  <c r="AN701" i="20"/>
  <c r="AO701" i="20"/>
  <c r="AP701" i="20"/>
  <c r="AQ701" i="20"/>
  <c r="AT702" i="20"/>
  <c r="AH704" i="20"/>
  <c r="AI704" i="20"/>
  <c r="AJ704" i="20"/>
  <c r="AK704" i="20"/>
  <c r="AL704" i="20"/>
  <c r="AM704" i="20"/>
  <c r="AN704" i="20"/>
  <c r="AO704" i="20"/>
  <c r="AP704" i="20"/>
  <c r="AQ704" i="20"/>
  <c r="AT705" i="20"/>
  <c r="AH707" i="20"/>
  <c r="AI707" i="20"/>
  <c r="AJ707" i="20"/>
  <c r="AK707" i="20"/>
  <c r="AL707" i="20"/>
  <c r="AM707" i="20"/>
  <c r="AN707" i="20"/>
  <c r="AO707" i="20"/>
  <c r="AP707" i="20"/>
  <c r="AP697" i="20" s="1"/>
  <c r="AQ707" i="20"/>
  <c r="AQ697" i="20" s="1"/>
  <c r="AT708" i="20"/>
  <c r="AH710" i="20"/>
  <c r="AI710" i="20"/>
  <c r="AJ710" i="20"/>
  <c r="AK710" i="20"/>
  <c r="AL710" i="20"/>
  <c r="AM710" i="20"/>
  <c r="AN710" i="20"/>
  <c r="AO710" i="20"/>
  <c r="AP710" i="20"/>
  <c r="AQ710" i="20"/>
  <c r="AT711" i="20"/>
  <c r="AH713" i="20"/>
  <c r="AI713" i="20"/>
  <c r="AJ713" i="20"/>
  <c r="AK713" i="20"/>
  <c r="AL713" i="20"/>
  <c r="AM713" i="20"/>
  <c r="AN713" i="20"/>
  <c r="AO713" i="20"/>
  <c r="AP713" i="20"/>
  <c r="AQ713" i="20"/>
  <c r="AT714" i="20"/>
  <c r="AH716" i="20"/>
  <c r="AI716" i="20"/>
  <c r="AJ716" i="20"/>
  <c r="AK716" i="20"/>
  <c r="AL716" i="20"/>
  <c r="AM716" i="20"/>
  <c r="AN716" i="20"/>
  <c r="AO716" i="20"/>
  <c r="AP716" i="20"/>
  <c r="AQ716" i="20"/>
  <c r="AT717" i="20"/>
  <c r="AH719" i="20"/>
  <c r="AI719" i="20"/>
  <c r="AJ719" i="20"/>
  <c r="AK719" i="20"/>
  <c r="AL719" i="20"/>
  <c r="AM719" i="20"/>
  <c r="AN719" i="20"/>
  <c r="AO719" i="20"/>
  <c r="AP719" i="20"/>
  <c r="AQ719" i="20"/>
  <c r="AT720" i="20"/>
  <c r="AH722" i="20"/>
  <c r="AI722" i="20"/>
  <c r="AJ722" i="20"/>
  <c r="AK722" i="20"/>
  <c r="AL722" i="20"/>
  <c r="AM722" i="20"/>
  <c r="AN722" i="20"/>
  <c r="AO722" i="20"/>
  <c r="AP722" i="20"/>
  <c r="AQ722" i="20"/>
  <c r="AT723" i="20"/>
  <c r="AH725" i="20"/>
  <c r="AI725" i="20"/>
  <c r="AJ725" i="20"/>
  <c r="AK725" i="20"/>
  <c r="AL725" i="20"/>
  <c r="AM725" i="20"/>
  <c r="AN725" i="20"/>
  <c r="AO725" i="20"/>
  <c r="AP725" i="20"/>
  <c r="AQ725" i="20"/>
  <c r="AT726" i="20"/>
  <c r="AH728" i="20"/>
  <c r="AI728" i="20"/>
  <c r="AJ728" i="20"/>
  <c r="AK728" i="20"/>
  <c r="AL728" i="20"/>
  <c r="AM728" i="20"/>
  <c r="AN728" i="20"/>
  <c r="AO728" i="20"/>
  <c r="AP728" i="20"/>
  <c r="AQ728" i="20"/>
  <c r="AH731" i="20"/>
  <c r="AI731" i="20"/>
  <c r="AJ731" i="20"/>
  <c r="AK731" i="20"/>
  <c r="AL731" i="20"/>
  <c r="AM731" i="20"/>
  <c r="AN731" i="20"/>
  <c r="AO731" i="20"/>
  <c r="AP731" i="20"/>
  <c r="AQ731" i="20"/>
  <c r="AT732" i="20"/>
  <c r="AH734" i="20"/>
  <c r="AI734" i="20"/>
  <c r="AJ734" i="20"/>
  <c r="AK734" i="20"/>
  <c r="AL734" i="20"/>
  <c r="AM734" i="20"/>
  <c r="AN734" i="20"/>
  <c r="AO734" i="20"/>
  <c r="AP734" i="20"/>
  <c r="AQ734" i="20"/>
  <c r="AT735" i="20"/>
  <c r="AH737" i="20"/>
  <c r="AI737" i="20"/>
  <c r="AJ737" i="20"/>
  <c r="AK737" i="20"/>
  <c r="AL737" i="20"/>
  <c r="AM737" i="20"/>
  <c r="AN737" i="20"/>
  <c r="AO737" i="20"/>
  <c r="AP737" i="20"/>
  <c r="AQ737" i="20"/>
  <c r="AH740" i="20"/>
  <c r="AI740" i="20"/>
  <c r="AJ740" i="20"/>
  <c r="AK740" i="20"/>
  <c r="AL740" i="20"/>
  <c r="AM740" i="20"/>
  <c r="AN740" i="20"/>
  <c r="AO740" i="20"/>
  <c r="AP740" i="20"/>
  <c r="AQ740" i="20"/>
  <c r="AH743" i="20"/>
  <c r="AI743" i="20"/>
  <c r="AJ743" i="20"/>
  <c r="AK743" i="20"/>
  <c r="AL743" i="20"/>
  <c r="AM743" i="20"/>
  <c r="AN743" i="20"/>
  <c r="AO743" i="20"/>
  <c r="AP743" i="20"/>
  <c r="AQ743" i="20"/>
  <c r="AH746" i="20"/>
  <c r="AI746" i="20"/>
  <c r="AJ746" i="20"/>
  <c r="AK746" i="20"/>
  <c r="AL746" i="20"/>
  <c r="AM746" i="20"/>
  <c r="AN746" i="20"/>
  <c r="AO746" i="20"/>
  <c r="AP746" i="20"/>
  <c r="AQ746" i="20"/>
  <c r="AH749" i="20"/>
  <c r="AI749" i="20"/>
  <c r="AJ749" i="20"/>
  <c r="AK749" i="20"/>
  <c r="AL749" i="20"/>
  <c r="AM749" i="20"/>
  <c r="AN749" i="20"/>
  <c r="AO749" i="20"/>
  <c r="AP749" i="20"/>
  <c r="AQ749" i="20"/>
  <c r="AH752" i="20"/>
  <c r="AI752" i="20"/>
  <c r="AJ752" i="20"/>
  <c r="AK752" i="20"/>
  <c r="AL752" i="20"/>
  <c r="AM752" i="20"/>
  <c r="AN752" i="20"/>
  <c r="AO752" i="20"/>
  <c r="AP752" i="20"/>
  <c r="AQ752" i="20"/>
  <c r="AH755" i="20"/>
  <c r="AI755" i="20"/>
  <c r="AJ755" i="20"/>
  <c r="AK755" i="20"/>
  <c r="AL755" i="20"/>
  <c r="AM755" i="20"/>
  <c r="AN755" i="20"/>
  <c r="AO755" i="20"/>
  <c r="AP755" i="20"/>
  <c r="AQ755" i="20"/>
  <c r="H759" i="20"/>
  <c r="AJ759" i="20"/>
  <c r="H760" i="20"/>
  <c r="AS760" i="20"/>
  <c r="H761" i="20"/>
  <c r="AS764" i="20"/>
  <c r="AS765" i="20"/>
  <c r="AS766" i="20"/>
  <c r="BY76" i="1"/>
  <c r="BT83" i="1"/>
  <c r="BT78" i="1"/>
  <c r="BT76" i="1"/>
  <c r="BO85" i="1"/>
  <c r="BO83" i="1"/>
  <c r="BO82" i="1"/>
  <c r="BO78" i="1"/>
  <c r="BO77" i="1"/>
  <c r="BO76" i="1"/>
  <c r="BO75" i="1"/>
  <c r="BJ74" i="1"/>
  <c r="BJ75" i="1"/>
  <c r="BJ76" i="1"/>
  <c r="BJ77" i="1"/>
  <c r="BJ78" i="1"/>
  <c r="BJ79" i="1"/>
  <c r="BJ80" i="1"/>
  <c r="BJ81" i="1"/>
  <c r="BJ82" i="1"/>
  <c r="BJ83" i="1"/>
  <c r="BJ85" i="1"/>
  <c r="BE74" i="1"/>
  <c r="BE75" i="1"/>
  <c r="BE76" i="1"/>
  <c r="BE77" i="1"/>
  <c r="BE78" i="1"/>
  <c r="BE79" i="1"/>
  <c r="BE80" i="1"/>
  <c r="BE81" i="1"/>
  <c r="BE82" i="1"/>
  <c r="BE83" i="1"/>
  <c r="BE84" i="1"/>
  <c r="BE85" i="1"/>
  <c r="AZ74" i="1"/>
  <c r="AZ75" i="1"/>
  <c r="AZ76" i="1"/>
  <c r="AZ77" i="1"/>
  <c r="AZ78" i="1"/>
  <c r="AZ79" i="1"/>
  <c r="AZ80" i="1"/>
  <c r="AZ81" i="1"/>
  <c r="AZ82" i="1"/>
  <c r="AZ83" i="1"/>
  <c r="AZ84" i="1"/>
  <c r="AZ85" i="1"/>
  <c r="AU74" i="1"/>
  <c r="AU75" i="1"/>
  <c r="AU76" i="1"/>
  <c r="AU77" i="1"/>
  <c r="AU78" i="1"/>
  <c r="AU79" i="1"/>
  <c r="AU80" i="1"/>
  <c r="AU81" i="1"/>
  <c r="AU82" i="1"/>
  <c r="AU83" i="1"/>
  <c r="AU84" i="1"/>
  <c r="AU85" i="1"/>
  <c r="AP74" i="1"/>
  <c r="AP75" i="1"/>
  <c r="AP76" i="1"/>
  <c r="AP77" i="1"/>
  <c r="AP78" i="1"/>
  <c r="AP79" i="1"/>
  <c r="AP80" i="1"/>
  <c r="AP81" i="1"/>
  <c r="AP82" i="1"/>
  <c r="AP83" i="1"/>
  <c r="AP84" i="1"/>
  <c r="AP85" i="1"/>
  <c r="AK74" i="1"/>
  <c r="AK75" i="1"/>
  <c r="AK76" i="1"/>
  <c r="AK77" i="1"/>
  <c r="AK78" i="1"/>
  <c r="AK79" i="1"/>
  <c r="AK80" i="1"/>
  <c r="AK81" i="1"/>
  <c r="AK82" i="1"/>
  <c r="AK83" i="1"/>
  <c r="AK84" i="1"/>
  <c r="AK85" i="1"/>
  <c r="AF74" i="1"/>
  <c r="AF75" i="1"/>
  <c r="AF76" i="1"/>
  <c r="AF77" i="1"/>
  <c r="AF78" i="1"/>
  <c r="AF79" i="1"/>
  <c r="AF80" i="1"/>
  <c r="AF81" i="1"/>
  <c r="AF82" i="1"/>
  <c r="AF83" i="1"/>
  <c r="AF84" i="1"/>
  <c r="AF85" i="1"/>
  <c r="AA74" i="1"/>
  <c r="AA75" i="1"/>
  <c r="AA76" i="1"/>
  <c r="AA77" i="1"/>
  <c r="AA78" i="1"/>
  <c r="AA79" i="1"/>
  <c r="AA80" i="1"/>
  <c r="AA81" i="1"/>
  <c r="AA82" i="1"/>
  <c r="AA83" i="1"/>
  <c r="AA84" i="1"/>
  <c r="AA85" i="1"/>
  <c r="V74" i="1"/>
  <c r="V75" i="1"/>
  <c r="V76" i="1"/>
  <c r="V77" i="1"/>
  <c r="V78" i="1"/>
  <c r="V79" i="1"/>
  <c r="V80" i="1"/>
  <c r="V81" i="1"/>
  <c r="V82" i="1"/>
  <c r="V83" i="1"/>
  <c r="V84" i="1"/>
  <c r="V85" i="1"/>
  <c r="Q74" i="1"/>
  <c r="Q75" i="1"/>
  <c r="Q76" i="1"/>
  <c r="Q77" i="1"/>
  <c r="Q78" i="1"/>
  <c r="Q79" i="1"/>
  <c r="Q80" i="1"/>
  <c r="Q81" i="1"/>
  <c r="Q82" i="1"/>
  <c r="Q83" i="1"/>
  <c r="Q84" i="1"/>
  <c r="Q85" i="1"/>
  <c r="L74" i="1"/>
  <c r="L75" i="1"/>
  <c r="L76" i="1"/>
  <c r="L77" i="1"/>
  <c r="L78" i="1"/>
  <c r="L79" i="1"/>
  <c r="L80" i="1"/>
  <c r="L81" i="1"/>
  <c r="L82" i="1"/>
  <c r="L83" i="1"/>
  <c r="L84" i="1"/>
  <c r="L85" i="1"/>
  <c r="G74" i="1"/>
  <c r="G75" i="1"/>
  <c r="G76" i="1"/>
  <c r="G77" i="1"/>
  <c r="G78" i="1"/>
  <c r="G79" i="1"/>
  <c r="G80" i="1"/>
  <c r="G81" i="1"/>
  <c r="G82" i="1"/>
  <c r="G83" i="1"/>
  <c r="G84" i="1"/>
  <c r="G85" i="1"/>
  <c r="R24" i="21" l="1"/>
  <c r="R30" i="21"/>
  <c r="AV510" i="20"/>
  <c r="AY73" i="20"/>
  <c r="AX135" i="20"/>
  <c r="AW510" i="20"/>
  <c r="AY697" i="20"/>
  <c r="AV199" i="20"/>
  <c r="AU199" i="20"/>
  <c r="AV324" i="20"/>
  <c r="AY448" i="20"/>
  <c r="AU73" i="20"/>
  <c r="AI764" i="20"/>
  <c r="AG760" i="20"/>
  <c r="AM763" i="20"/>
  <c r="AP635" i="20"/>
  <c r="AY635" i="20" s="1"/>
  <c r="AM262" i="20"/>
  <c r="AM761" i="20"/>
  <c r="AQ759" i="20"/>
  <c r="AM635" i="20"/>
  <c r="AH262" i="20"/>
  <c r="AT93" i="20"/>
  <c r="AJ635" i="20"/>
  <c r="AV635" i="20" s="1"/>
  <c r="AI510" i="20"/>
  <c r="AW573" i="20"/>
  <c r="AH510" i="20"/>
  <c r="AU510" i="20" s="1"/>
  <c r="AU324" i="20"/>
  <c r="AT111" i="20"/>
  <c r="AK11" i="20"/>
  <c r="AN760" i="20"/>
  <c r="AO764" i="20" s="1"/>
  <c r="AL262" i="20"/>
  <c r="AL761" i="20"/>
  <c r="AM765" i="20" s="1"/>
  <c r="AN635" i="20"/>
  <c r="AX635" i="20" s="1"/>
  <c r="AX573" i="20"/>
  <c r="AT213" i="20"/>
  <c r="AP760" i="20"/>
  <c r="AQ764" i="20" s="1"/>
  <c r="AI697" i="20"/>
  <c r="AI386" i="20"/>
  <c r="AU386" i="20" s="1"/>
  <c r="AJ73" i="20"/>
  <c r="AV73" i="20" s="1"/>
  <c r="AI73" i="20"/>
  <c r="AO73" i="20"/>
  <c r="AX73" i="20" s="1"/>
  <c r="AM760" i="20"/>
  <c r="AM764" i="20" s="1"/>
  <c r="AT521" i="20"/>
  <c r="AT329" i="20"/>
  <c r="AK760" i="20"/>
  <c r="AK764" i="20" s="1"/>
  <c r="AT207" i="20"/>
  <c r="AT759" i="20" s="1"/>
  <c r="AP573" i="20"/>
  <c r="AY573" i="20" s="1"/>
  <c r="AK135" i="20"/>
  <c r="AV135" i="20" s="1"/>
  <c r="AL448" i="20"/>
  <c r="AW448" i="20" s="1"/>
  <c r="AK763" i="20"/>
  <c r="AY510" i="20"/>
  <c r="AP759" i="20"/>
  <c r="AQ763" i="20" s="1"/>
  <c r="AN510" i="20"/>
  <c r="AX510" i="20" s="1"/>
  <c r="AL635" i="20"/>
  <c r="AW635" i="20" s="1"/>
  <c r="AI262" i="20"/>
  <c r="AY262" i="20"/>
  <c r="AH697" i="20"/>
  <c r="AQ386" i="20"/>
  <c r="AQ135" i="20"/>
  <c r="AY135" i="20" s="1"/>
  <c r="AH448" i="20"/>
  <c r="AU448" i="20" s="1"/>
  <c r="AP386" i="20"/>
  <c r="AT465" i="20"/>
  <c r="AO386" i="20"/>
  <c r="AQ573" i="20"/>
  <c r="AN386" i="20"/>
  <c r="AX386" i="20" s="1"/>
  <c r="AT483" i="20"/>
  <c r="AT347" i="20"/>
  <c r="AM448" i="20"/>
  <c r="AT225" i="20"/>
  <c r="AL11" i="20"/>
  <c r="AT637" i="20"/>
  <c r="AK448" i="20"/>
  <c r="AO262" i="20"/>
  <c r="AI759" i="20"/>
  <c r="AI135" i="20"/>
  <c r="AQ635" i="20"/>
  <c r="AJ448" i="20"/>
  <c r="AV448" i="20" s="1"/>
  <c r="AN262" i="20"/>
  <c r="AX262" i="20" s="1"/>
  <c r="AN761" i="20"/>
  <c r="AO765" i="20" s="1"/>
  <c r="AH759" i="20"/>
  <c r="AH135" i="20"/>
  <c r="AU135" i="20" s="1"/>
  <c r="AO635" i="20"/>
  <c r="AP324" i="20"/>
  <c r="AY324" i="20" s="1"/>
  <c r="AT326" i="20"/>
  <c r="AK262" i="20"/>
  <c r="AJ262" i="20"/>
  <c r="AV262" i="20" s="1"/>
  <c r="AO759" i="20"/>
  <c r="AT335" i="20"/>
  <c r="AJ11" i="20"/>
  <c r="AV11" i="20" s="1"/>
  <c r="AI448" i="20"/>
  <c r="AI11" i="20"/>
  <c r="AS771" i="20"/>
  <c r="AT605" i="20"/>
  <c r="AH11" i="20"/>
  <c r="AT643" i="20"/>
  <c r="AQ199" i="20"/>
  <c r="AT477" i="20"/>
  <c r="AN759" i="20"/>
  <c r="AO763" i="20" s="1"/>
  <c r="AT137" i="20"/>
  <c r="AP11" i="20"/>
  <c r="AY11" i="20" s="1"/>
  <c r="AM759" i="20"/>
  <c r="AT81" i="20"/>
  <c r="AN11" i="20"/>
  <c r="AX11" i="20" s="1"/>
  <c r="AL386" i="20"/>
  <c r="AW386" i="20" s="1"/>
  <c r="AM11" i="20"/>
  <c r="AK386" i="20"/>
  <c r="AL199" i="20"/>
  <c r="AW199" i="20" s="1"/>
  <c r="AT99" i="20"/>
  <c r="AO697" i="20"/>
  <c r="AP199" i="20"/>
  <c r="AY199" i="20" s="1"/>
  <c r="AN697" i="20"/>
  <c r="AX697" i="20" s="1"/>
  <c r="AO199" i="20"/>
  <c r="AO11" i="20"/>
  <c r="AM697" i="20"/>
  <c r="AN199" i="20"/>
  <c r="AL697" i="20"/>
  <c r="AW697" i="20" s="1"/>
  <c r="AM199" i="20"/>
  <c r="AK697" i="20"/>
  <c r="AQ760" i="20"/>
  <c r="AJ697" i="20"/>
  <c r="AV697" i="20" s="1"/>
  <c r="AJ386" i="20"/>
  <c r="AL73" i="20"/>
  <c r="AW73" i="20" s="1"/>
  <c r="AK761" i="20"/>
  <c r="AJ761" i="20"/>
  <c r="AI761" i="20"/>
  <c r="AH761" i="20"/>
  <c r="AI763" i="20" l="1"/>
  <c r="AG759" i="20"/>
  <c r="AW11" i="20"/>
  <c r="AV386" i="20"/>
  <c r="AU697" i="20"/>
  <c r="AU262" i="20"/>
  <c r="AX199" i="20"/>
  <c r="AG761" i="20"/>
  <c r="AI765" i="20"/>
  <c r="AW262" i="20"/>
  <c r="AU11" i="20"/>
  <c r="AU761" i="20" s="1"/>
  <c r="AK765" i="20"/>
  <c r="AY386" i="20"/>
  <c r="I11" i="19" l="1"/>
  <c r="J11" i="19"/>
  <c r="I12" i="19"/>
  <c r="J12" i="19"/>
  <c r="I13" i="19"/>
  <c r="J13" i="19"/>
  <c r="I14" i="19"/>
  <c r="I24" i="19" s="1"/>
  <c r="J14" i="19"/>
  <c r="J24" i="19" s="1"/>
  <c r="I15" i="19"/>
  <c r="J15" i="19"/>
  <c r="I16" i="19"/>
  <c r="I26" i="19" s="1"/>
  <c r="J16" i="19"/>
  <c r="J26" i="19" s="1"/>
  <c r="I17" i="19"/>
  <c r="J17" i="19"/>
  <c r="I18" i="19"/>
  <c r="J18" i="19"/>
  <c r="I19" i="19"/>
  <c r="J19" i="19"/>
  <c r="I20" i="19"/>
  <c r="J20" i="19"/>
  <c r="I21" i="19"/>
  <c r="J21" i="19"/>
  <c r="I22" i="19"/>
  <c r="J22" i="19"/>
  <c r="I25" i="19"/>
  <c r="J25" i="19"/>
  <c r="O11" i="18"/>
  <c r="P11" i="18"/>
  <c r="Q11" i="18"/>
  <c r="R11" i="18"/>
  <c r="R25" i="18" s="1"/>
  <c r="T11" i="18"/>
  <c r="W11" i="18"/>
  <c r="X11" i="18"/>
  <c r="Y11" i="18"/>
  <c r="Z11" i="18"/>
  <c r="AA11" i="18"/>
  <c r="AC11" i="18"/>
  <c r="AD11" i="18"/>
  <c r="AE11" i="18"/>
  <c r="AF11" i="18"/>
  <c r="AG11" i="18"/>
  <c r="AH11" i="18"/>
  <c r="AI11" i="18"/>
  <c r="O12" i="18"/>
  <c r="P12" i="18"/>
  <c r="Q12" i="18"/>
  <c r="R12" i="18"/>
  <c r="T12" i="18"/>
  <c r="W12" i="18"/>
  <c r="X12" i="18"/>
  <c r="Y12" i="18"/>
  <c r="Z12" i="18"/>
  <c r="AA12" i="18"/>
  <c r="AC12" i="18"/>
  <c r="AD12" i="18"/>
  <c r="AE12" i="18"/>
  <c r="AF12" i="18"/>
  <c r="AG12" i="18"/>
  <c r="AH12" i="18"/>
  <c r="AI12" i="18"/>
  <c r="O13" i="18"/>
  <c r="P13" i="18"/>
  <c r="Q13" i="18"/>
  <c r="R13" i="18"/>
  <c r="T13" i="18"/>
  <c r="W13" i="18"/>
  <c r="X13" i="18"/>
  <c r="Y13" i="18"/>
  <c r="Z13" i="18"/>
  <c r="AA13" i="18"/>
  <c r="AC13" i="18"/>
  <c r="AD13" i="18"/>
  <c r="AE13" i="18"/>
  <c r="AF13" i="18"/>
  <c r="AG13" i="18"/>
  <c r="AH13" i="18"/>
  <c r="AI13" i="18"/>
  <c r="O14" i="18"/>
  <c r="O24" i="18" s="1"/>
  <c r="P14" i="18"/>
  <c r="Q14" i="18"/>
  <c r="R14" i="18"/>
  <c r="T14" i="18"/>
  <c r="W14" i="18"/>
  <c r="X14" i="18"/>
  <c r="Y14" i="18"/>
  <c r="Z14" i="18"/>
  <c r="AA14" i="18"/>
  <c r="AC14" i="18"/>
  <c r="AD14" i="18"/>
  <c r="AE14" i="18"/>
  <c r="AF14" i="18"/>
  <c r="AG14" i="18"/>
  <c r="AH14" i="18"/>
  <c r="AI14" i="18"/>
  <c r="O15" i="18"/>
  <c r="O26" i="18" s="1"/>
  <c r="P15" i="18"/>
  <c r="P26" i="18" s="1"/>
  <c r="Q15" i="18"/>
  <c r="Q26" i="18" s="1"/>
  <c r="R15" i="18"/>
  <c r="R26" i="18" s="1"/>
  <c r="T15" i="18"/>
  <c r="W15" i="18"/>
  <c r="X15" i="18"/>
  <c r="Y15" i="18"/>
  <c r="Z15" i="18"/>
  <c r="AA15" i="18"/>
  <c r="AC15" i="18"/>
  <c r="AD15" i="18"/>
  <c r="AE15" i="18"/>
  <c r="AF15" i="18"/>
  <c r="AG15" i="18"/>
  <c r="AH15" i="18"/>
  <c r="AI15" i="18"/>
  <c r="O16" i="18"/>
  <c r="P16" i="18"/>
  <c r="Q16" i="18"/>
  <c r="R16" i="18"/>
  <c r="T16" i="18"/>
  <c r="W16" i="18"/>
  <c r="X16" i="18"/>
  <c r="Y16" i="18"/>
  <c r="Z16" i="18"/>
  <c r="AD16" i="18" s="1"/>
  <c r="AA16" i="18"/>
  <c r="AC16" i="18"/>
  <c r="AE16" i="18"/>
  <c r="AF16" i="18"/>
  <c r="AG16" i="18"/>
  <c r="AH16" i="18"/>
  <c r="AI16" i="18"/>
  <c r="O17" i="18"/>
  <c r="P17" i="18"/>
  <c r="Q17" i="18"/>
  <c r="R17" i="18"/>
  <c r="T17" i="18"/>
  <c r="W17" i="18"/>
  <c r="X17" i="18"/>
  <c r="Y17" i="18"/>
  <c r="Z17" i="18"/>
  <c r="AA17" i="18"/>
  <c r="AC17" i="18"/>
  <c r="AD17" i="18"/>
  <c r="AE17" i="18"/>
  <c r="AF17" i="18"/>
  <c r="AG17" i="18"/>
  <c r="AH17" i="18"/>
  <c r="AI17" i="18"/>
  <c r="O18" i="18"/>
  <c r="P18" i="18"/>
  <c r="Q18" i="18"/>
  <c r="R18" i="18"/>
  <c r="T18" i="18"/>
  <c r="W18" i="18"/>
  <c r="X18" i="18"/>
  <c r="Y18" i="18"/>
  <c r="Z18" i="18"/>
  <c r="AD18" i="18" s="1"/>
  <c r="AA18" i="18"/>
  <c r="AC18" i="18"/>
  <c r="AE18" i="18"/>
  <c r="AF18" i="18"/>
  <c r="AG18" i="18"/>
  <c r="AH18" i="18"/>
  <c r="AI18" i="18"/>
  <c r="O19" i="18"/>
  <c r="P19" i="18"/>
  <c r="Q19" i="18"/>
  <c r="R19" i="18"/>
  <c r="T19" i="18"/>
  <c r="W19" i="18"/>
  <c r="X19" i="18"/>
  <c r="Y19" i="18"/>
  <c r="Z19" i="18"/>
  <c r="AA19" i="18"/>
  <c r="AC19" i="18"/>
  <c r="AD19" i="18"/>
  <c r="AE19" i="18"/>
  <c r="AF19" i="18"/>
  <c r="AG19" i="18"/>
  <c r="AH19" i="18"/>
  <c r="AI19" i="18"/>
  <c r="O20" i="18"/>
  <c r="P20" i="18"/>
  <c r="Q20" i="18"/>
  <c r="R20" i="18"/>
  <c r="T20" i="18"/>
  <c r="W20" i="18"/>
  <c r="X20" i="18"/>
  <c r="Y20" i="18"/>
  <c r="Z20" i="18"/>
  <c r="AA20" i="18"/>
  <c r="AC20" i="18"/>
  <c r="AD20" i="18"/>
  <c r="AE20" i="18"/>
  <c r="AF20" i="18"/>
  <c r="AG20" i="18"/>
  <c r="AH20" i="18"/>
  <c r="AI20" i="18"/>
  <c r="O21" i="18"/>
  <c r="P21" i="18"/>
  <c r="Q21" i="18"/>
  <c r="R21" i="18"/>
  <c r="R34" i="18" s="1"/>
  <c r="T21" i="18"/>
  <c r="W21" i="18"/>
  <c r="X21" i="18"/>
  <c r="Y21" i="18"/>
  <c r="Z21" i="18"/>
  <c r="AD21" i="18" s="1"/>
  <c r="AA21" i="18"/>
  <c r="AC21" i="18"/>
  <c r="AE21" i="18"/>
  <c r="AF21" i="18"/>
  <c r="AG21" i="18"/>
  <c r="AH21" i="18"/>
  <c r="AI21" i="18"/>
  <c r="O22" i="18"/>
  <c r="P22" i="18"/>
  <c r="Q22" i="18"/>
  <c r="R22" i="18"/>
  <c r="T22" i="18"/>
  <c r="W22" i="18"/>
  <c r="X22" i="18"/>
  <c r="Y22" i="18"/>
  <c r="Z22" i="18"/>
  <c r="AA22" i="18"/>
  <c r="AC22" i="18"/>
  <c r="AD22" i="18"/>
  <c r="AE22" i="18"/>
  <c r="AF22" i="18"/>
  <c r="AG22" i="18"/>
  <c r="AH22" i="18"/>
  <c r="AI22" i="18"/>
  <c r="P24" i="18"/>
  <c r="Q24" i="18"/>
  <c r="R24" i="18"/>
  <c r="T24" i="18"/>
  <c r="O25" i="18"/>
  <c r="P25" i="18"/>
  <c r="Q25" i="18"/>
  <c r="R28" i="18"/>
  <c r="R29" i="18"/>
  <c r="R30" i="18"/>
  <c r="R32" i="18"/>
  <c r="R33" i="18"/>
  <c r="AQ11" i="17"/>
  <c r="AQ756" i="17" s="1"/>
  <c r="AF12" i="17"/>
  <c r="AF11" i="17" s="1"/>
  <c r="AG12" i="17"/>
  <c r="AG11" i="17" s="1"/>
  <c r="AH12" i="17"/>
  <c r="AH11" i="17" s="1"/>
  <c r="AI12" i="17"/>
  <c r="AI11" i="17" s="1"/>
  <c r="AJ12" i="17"/>
  <c r="AK12" i="17"/>
  <c r="AL12" i="17"/>
  <c r="AM12" i="17"/>
  <c r="AN12" i="17"/>
  <c r="AN756" i="17" s="1"/>
  <c r="AO12" i="17"/>
  <c r="AO11" i="17" s="1"/>
  <c r="AR13" i="17"/>
  <c r="AF15" i="17"/>
  <c r="AG15" i="17"/>
  <c r="AH15" i="17"/>
  <c r="AI15" i="17"/>
  <c r="AJ15" i="17"/>
  <c r="AJ11" i="17" s="1"/>
  <c r="AU11" i="17" s="1"/>
  <c r="AK15" i="17"/>
  <c r="AK11" i="17" s="1"/>
  <c r="AL15" i="17"/>
  <c r="AM15" i="17"/>
  <c r="AN15" i="17"/>
  <c r="AO15" i="17"/>
  <c r="AR16" i="17"/>
  <c r="AF18" i="17"/>
  <c r="AG18" i="17"/>
  <c r="AH18" i="17"/>
  <c r="AI18" i="17"/>
  <c r="AJ18" i="17"/>
  <c r="AK18" i="17"/>
  <c r="AL18" i="17"/>
  <c r="AL11" i="17" s="1"/>
  <c r="AM18" i="17"/>
  <c r="AM11" i="17" s="1"/>
  <c r="AN18" i="17"/>
  <c r="AO18" i="17"/>
  <c r="AR19" i="17"/>
  <c r="AF21" i="17"/>
  <c r="AG21" i="17"/>
  <c r="AH21" i="17"/>
  <c r="AI21" i="17"/>
  <c r="AJ21" i="17"/>
  <c r="AK21" i="17"/>
  <c r="AL21" i="17"/>
  <c r="AM21" i="17"/>
  <c r="AN21" i="17"/>
  <c r="AO21" i="17"/>
  <c r="AR22" i="17"/>
  <c r="AF24" i="17"/>
  <c r="AG24" i="17"/>
  <c r="AH24" i="17"/>
  <c r="AI24" i="17"/>
  <c r="AJ24" i="17"/>
  <c r="AK24" i="17"/>
  <c r="AL24" i="17"/>
  <c r="AM24" i="17"/>
  <c r="AN24" i="17"/>
  <c r="AO24" i="17"/>
  <c r="AF27" i="17"/>
  <c r="AG27" i="17"/>
  <c r="AH27" i="17"/>
  <c r="AI27" i="17"/>
  <c r="AJ27" i="17"/>
  <c r="AK27" i="17"/>
  <c r="AL27" i="17"/>
  <c r="AM27" i="17"/>
  <c r="AN27" i="17"/>
  <c r="AO27" i="17"/>
  <c r="AR28" i="17"/>
  <c r="AF30" i="17"/>
  <c r="AG30" i="17"/>
  <c r="AH30" i="17"/>
  <c r="AI30" i="17"/>
  <c r="AJ30" i="17"/>
  <c r="AK30" i="17"/>
  <c r="AL30" i="17"/>
  <c r="AM30" i="17"/>
  <c r="AN30" i="17"/>
  <c r="AO30" i="17"/>
  <c r="AR31" i="17"/>
  <c r="AF33" i="17"/>
  <c r="AG33" i="17"/>
  <c r="AH33" i="17"/>
  <c r="AI33" i="17"/>
  <c r="AJ33" i="17"/>
  <c r="AK33" i="17"/>
  <c r="AL33" i="17"/>
  <c r="AM33" i="17"/>
  <c r="AN33" i="17"/>
  <c r="AO33" i="17"/>
  <c r="AR34" i="17"/>
  <c r="AF36" i="17"/>
  <c r="AG36" i="17"/>
  <c r="AH36" i="17"/>
  <c r="AI36" i="17"/>
  <c r="AJ36" i="17"/>
  <c r="AK36" i="17"/>
  <c r="AL36" i="17"/>
  <c r="AM36" i="17"/>
  <c r="AN36" i="17"/>
  <c r="AO36" i="17"/>
  <c r="AR37" i="17"/>
  <c r="AF39" i="17"/>
  <c r="AG39" i="17"/>
  <c r="AH39" i="17"/>
  <c r="AI39" i="17"/>
  <c r="AJ39" i="17"/>
  <c r="AK39" i="17"/>
  <c r="AL39" i="17"/>
  <c r="AM39" i="17"/>
  <c r="AN39" i="17"/>
  <c r="AO39" i="17"/>
  <c r="AR40" i="17"/>
  <c r="AF42" i="17"/>
  <c r="AG42" i="17"/>
  <c r="AH42" i="17"/>
  <c r="AI42" i="17"/>
  <c r="AJ42" i="17"/>
  <c r="AK42" i="17"/>
  <c r="AL42" i="17"/>
  <c r="AM42" i="17"/>
  <c r="AN42" i="17"/>
  <c r="AO42" i="17"/>
  <c r="AR43" i="17"/>
  <c r="AF45" i="17"/>
  <c r="AG45" i="17"/>
  <c r="AH45" i="17"/>
  <c r="AI45" i="17"/>
  <c r="AJ45" i="17"/>
  <c r="AK45" i="17"/>
  <c r="AL45" i="17"/>
  <c r="AM45" i="17"/>
  <c r="AN45" i="17"/>
  <c r="AO45" i="17"/>
  <c r="AR46" i="17"/>
  <c r="AF48" i="17"/>
  <c r="AG48" i="17"/>
  <c r="AH48" i="17"/>
  <c r="AI48" i="17"/>
  <c r="AJ48" i="17"/>
  <c r="AK48" i="17"/>
  <c r="AL48" i="17"/>
  <c r="AM48" i="17"/>
  <c r="AN48" i="17"/>
  <c r="AR49" i="17" s="1"/>
  <c r="AO48" i="17"/>
  <c r="AF51" i="17"/>
  <c r="AG51" i="17"/>
  <c r="AH51" i="17"/>
  <c r="AI51" i="17"/>
  <c r="AJ51" i="17"/>
  <c r="AK51" i="17"/>
  <c r="AL51" i="17"/>
  <c r="AM51" i="17"/>
  <c r="AN51" i="17"/>
  <c r="AO51" i="17"/>
  <c r="AR52" i="17"/>
  <c r="AF54" i="17"/>
  <c r="AG54" i="17"/>
  <c r="AH54" i="17"/>
  <c r="AI54" i="17"/>
  <c r="AJ54" i="17"/>
  <c r="AK54" i="17"/>
  <c r="AL54" i="17"/>
  <c r="AM54" i="17"/>
  <c r="AN54" i="17"/>
  <c r="AO54" i="17"/>
  <c r="AR55" i="17"/>
  <c r="AF57" i="17"/>
  <c r="AG57" i="17"/>
  <c r="AH57" i="17"/>
  <c r="AI57" i="17"/>
  <c r="AJ57" i="17"/>
  <c r="AK57" i="17"/>
  <c r="AL57" i="17"/>
  <c r="AM57" i="17"/>
  <c r="AN57" i="17"/>
  <c r="AR58" i="17" s="1"/>
  <c r="AO57" i="17"/>
  <c r="AF60" i="17"/>
  <c r="AG60" i="17"/>
  <c r="AH60" i="17"/>
  <c r="AI60" i="17"/>
  <c r="AJ60" i="17"/>
  <c r="AK60" i="17"/>
  <c r="AL60" i="17"/>
  <c r="AM60" i="17"/>
  <c r="AN60" i="17"/>
  <c r="AO60" i="17"/>
  <c r="AF63" i="17"/>
  <c r="AG63" i="17"/>
  <c r="AH63" i="17"/>
  <c r="AI63" i="17"/>
  <c r="AJ63" i="17"/>
  <c r="AK63" i="17"/>
  <c r="AL63" i="17"/>
  <c r="AM63" i="17"/>
  <c r="AN63" i="17"/>
  <c r="AO63" i="17"/>
  <c r="AF66" i="17"/>
  <c r="AG66" i="17"/>
  <c r="AH66" i="17"/>
  <c r="AI66" i="17"/>
  <c r="AJ66" i="17"/>
  <c r="AK66" i="17"/>
  <c r="AL66" i="17"/>
  <c r="AM66" i="17"/>
  <c r="AN66" i="17"/>
  <c r="AO66" i="17"/>
  <c r="AF69" i="17"/>
  <c r="AG69" i="17"/>
  <c r="AH69" i="17"/>
  <c r="AI69" i="17"/>
  <c r="AJ69" i="17"/>
  <c r="AK69" i="17"/>
  <c r="AL69" i="17"/>
  <c r="AM69" i="17"/>
  <c r="AN69" i="17"/>
  <c r="AO69" i="17"/>
  <c r="AM73" i="17"/>
  <c r="AN73" i="17"/>
  <c r="AW73" i="17" s="1"/>
  <c r="AO73" i="17"/>
  <c r="AQ73" i="17"/>
  <c r="AQ760" i="17" s="1"/>
  <c r="AF74" i="17"/>
  <c r="AG74" i="17"/>
  <c r="AG73" i="17" s="1"/>
  <c r="AH74" i="17"/>
  <c r="AH73" i="17" s="1"/>
  <c r="AI74" i="17"/>
  <c r="AI73" i="17" s="1"/>
  <c r="AJ74" i="17"/>
  <c r="AJ73" i="17" s="1"/>
  <c r="AK74" i="17"/>
  <c r="AK756" i="17" s="1"/>
  <c r="AL74" i="17"/>
  <c r="AM74" i="17"/>
  <c r="AN74" i="17"/>
  <c r="AR75" i="17" s="1"/>
  <c r="AO74" i="17"/>
  <c r="AF77" i="17"/>
  <c r="AG77" i="17"/>
  <c r="AH77" i="17"/>
  <c r="AI77" i="17"/>
  <c r="AJ77" i="17"/>
  <c r="AK77" i="17"/>
  <c r="AL77" i="17"/>
  <c r="AM77" i="17"/>
  <c r="AN77" i="17"/>
  <c r="AO77" i="17"/>
  <c r="AR78" i="17"/>
  <c r="AF80" i="17"/>
  <c r="AF73" i="17" s="1"/>
  <c r="AG80" i="17"/>
  <c r="AH80" i="17"/>
  <c r="AI80" i="17"/>
  <c r="AJ80" i="17"/>
  <c r="AK80" i="17"/>
  <c r="AL80" i="17"/>
  <c r="AL756" i="17" s="1"/>
  <c r="AM80" i="17"/>
  <c r="AN80" i="17"/>
  <c r="AO80" i="17"/>
  <c r="AF83" i="17"/>
  <c r="AG83" i="17"/>
  <c r="AH83" i="17"/>
  <c r="AI83" i="17"/>
  <c r="AJ83" i="17"/>
  <c r="AK83" i="17"/>
  <c r="AL83" i="17"/>
  <c r="AM83" i="17"/>
  <c r="AN83" i="17"/>
  <c r="AR84" i="17" s="1"/>
  <c r="AO83" i="17"/>
  <c r="AF86" i="17"/>
  <c r="AG86" i="17"/>
  <c r="AH86" i="17"/>
  <c r="AI86" i="17"/>
  <c r="AJ86" i="17"/>
  <c r="AK86" i="17"/>
  <c r="AL86" i="17"/>
  <c r="AM86" i="17"/>
  <c r="AN86" i="17"/>
  <c r="AO86" i="17"/>
  <c r="AR87" i="17"/>
  <c r="AF89" i="17"/>
  <c r="AG89" i="17"/>
  <c r="AH89" i="17"/>
  <c r="AI89" i="17"/>
  <c r="AJ89" i="17"/>
  <c r="AK89" i="17"/>
  <c r="AL89" i="17"/>
  <c r="AM89" i="17"/>
  <c r="AN89" i="17"/>
  <c r="AO89" i="17"/>
  <c r="AR90" i="17"/>
  <c r="AF92" i="17"/>
  <c r="AG92" i="17"/>
  <c r="AH92" i="17"/>
  <c r="AI92" i="17"/>
  <c r="AJ92" i="17"/>
  <c r="AK92" i="17"/>
  <c r="AL92" i="17"/>
  <c r="AR93" i="17" s="1"/>
  <c r="AM92" i="17"/>
  <c r="AN92" i="17"/>
  <c r="AO92" i="17"/>
  <c r="AF95" i="17"/>
  <c r="AG95" i="17"/>
  <c r="AH95" i="17"/>
  <c r="AI95" i="17"/>
  <c r="AJ95" i="17"/>
  <c r="AK95" i="17"/>
  <c r="AL95" i="17"/>
  <c r="AM95" i="17"/>
  <c r="AN95" i="17"/>
  <c r="AO95" i="17"/>
  <c r="AR96" i="17"/>
  <c r="AF98" i="17"/>
  <c r="AG98" i="17"/>
  <c r="AH98" i="17"/>
  <c r="AI98" i="17"/>
  <c r="AJ98" i="17"/>
  <c r="AK98" i="17"/>
  <c r="AL98" i="17"/>
  <c r="AM98" i="17"/>
  <c r="AN98" i="17"/>
  <c r="AO98" i="17"/>
  <c r="AR99" i="17"/>
  <c r="AF101" i="17"/>
  <c r="AG101" i="17"/>
  <c r="AH101" i="17"/>
  <c r="AI101" i="17"/>
  <c r="AJ101" i="17"/>
  <c r="AK101" i="17"/>
  <c r="AL101" i="17"/>
  <c r="AR102" i="17" s="1"/>
  <c r="AM101" i="17"/>
  <c r="AN101" i="17"/>
  <c r="AO101" i="17"/>
  <c r="AF104" i="17"/>
  <c r="AG104" i="17"/>
  <c r="AH104" i="17"/>
  <c r="AI104" i="17"/>
  <c r="AJ104" i="17"/>
  <c r="AK104" i="17"/>
  <c r="AL104" i="17"/>
  <c r="AM104" i="17"/>
  <c r="AN104" i="17"/>
  <c r="AO104" i="17"/>
  <c r="AR105" i="17"/>
  <c r="AF107" i="17"/>
  <c r="AG107" i="17"/>
  <c r="AH107" i="17"/>
  <c r="AI107" i="17"/>
  <c r="AJ107" i="17"/>
  <c r="AK107" i="17"/>
  <c r="AL107" i="17"/>
  <c r="AM107" i="17"/>
  <c r="AN107" i="17"/>
  <c r="AO107" i="17"/>
  <c r="AR108" i="17"/>
  <c r="AF110" i="17"/>
  <c r="AG110" i="17"/>
  <c r="AH110" i="17"/>
  <c r="AI110" i="17"/>
  <c r="AJ110" i="17"/>
  <c r="AK110" i="17"/>
  <c r="AL110" i="17"/>
  <c r="AM110" i="17"/>
  <c r="AN110" i="17"/>
  <c r="AO110" i="17"/>
  <c r="AR111" i="17"/>
  <c r="AF113" i="17"/>
  <c r="AG113" i="17"/>
  <c r="AH113" i="17"/>
  <c r="AI113" i="17"/>
  <c r="AJ113" i="17"/>
  <c r="AK113" i="17"/>
  <c r="AL113" i="17"/>
  <c r="AM113" i="17"/>
  <c r="AN113" i="17"/>
  <c r="AO113" i="17"/>
  <c r="AR114" i="17"/>
  <c r="AF116" i="17"/>
  <c r="AG116" i="17"/>
  <c r="AH116" i="17"/>
  <c r="AI116" i="17"/>
  <c r="AJ116" i="17"/>
  <c r="AK116" i="17"/>
  <c r="AL116" i="17"/>
  <c r="AM116" i="17"/>
  <c r="AN116" i="17"/>
  <c r="AO116" i="17"/>
  <c r="AF119" i="17"/>
  <c r="AG119" i="17"/>
  <c r="AH119" i="17"/>
  <c r="AI119" i="17"/>
  <c r="AJ119" i="17"/>
  <c r="AK119" i="17"/>
  <c r="AL119" i="17"/>
  <c r="AM119" i="17"/>
  <c r="AN119" i="17"/>
  <c r="AO119" i="17"/>
  <c r="AF122" i="17"/>
  <c r="AG122" i="17"/>
  <c r="AH122" i="17"/>
  <c r="AI122" i="17"/>
  <c r="AJ122" i="17"/>
  <c r="AK122" i="17"/>
  <c r="AL122" i="17"/>
  <c r="AM122" i="17"/>
  <c r="AN122" i="17"/>
  <c r="AO122" i="17"/>
  <c r="AF125" i="17"/>
  <c r="AG125" i="17"/>
  <c r="AH125" i="17"/>
  <c r="AI125" i="17"/>
  <c r="AJ125" i="17"/>
  <c r="AK125" i="17"/>
  <c r="AL125" i="17"/>
  <c r="AM125" i="17"/>
  <c r="AN125" i="17"/>
  <c r="AO125" i="17"/>
  <c r="AF128" i="17"/>
  <c r="AG128" i="17"/>
  <c r="AH128" i="17"/>
  <c r="AI128" i="17"/>
  <c r="AJ128" i="17"/>
  <c r="AK128" i="17"/>
  <c r="AL128" i="17"/>
  <c r="AM128" i="17"/>
  <c r="AN128" i="17"/>
  <c r="AO128" i="17"/>
  <c r="AF131" i="17"/>
  <c r="AG131" i="17"/>
  <c r="AH131" i="17"/>
  <c r="AI131" i="17"/>
  <c r="AJ131" i="17"/>
  <c r="AK131" i="17"/>
  <c r="AL131" i="17"/>
  <c r="AM131" i="17"/>
  <c r="AN131" i="17"/>
  <c r="AO131" i="17"/>
  <c r="AG135" i="17"/>
  <c r="AH135" i="17"/>
  <c r="AT135" i="17" s="1"/>
  <c r="AI135" i="17"/>
  <c r="AJ135" i="17"/>
  <c r="AQ135" i="17"/>
  <c r="AF136" i="17"/>
  <c r="AG136" i="17"/>
  <c r="AH136" i="17"/>
  <c r="AI136" i="17"/>
  <c r="AI755" i="17" s="1"/>
  <c r="AJ136" i="17"/>
  <c r="AK136" i="17"/>
  <c r="AL136" i="17"/>
  <c r="AM136" i="17"/>
  <c r="AM135" i="17" s="1"/>
  <c r="AN136" i="17"/>
  <c r="AN135" i="17" s="1"/>
  <c r="AO136" i="17"/>
  <c r="AO135" i="17" s="1"/>
  <c r="AR137" i="17"/>
  <c r="AF139" i="17"/>
  <c r="AF755" i="17" s="1"/>
  <c r="AG139" i="17"/>
  <c r="AG755" i="17" s="1"/>
  <c r="AH139" i="17"/>
  <c r="AH755" i="17" s="1"/>
  <c r="AI759" i="17" s="1"/>
  <c r="AI139" i="17"/>
  <c r="AJ139" i="17"/>
  <c r="AJ755" i="17" s="1"/>
  <c r="AK759" i="17" s="1"/>
  <c r="AK139" i="17"/>
  <c r="AK755" i="17" s="1"/>
  <c r="AL139" i="17"/>
  <c r="AL755" i="17" s="1"/>
  <c r="AM139" i="17"/>
  <c r="AM755" i="17" s="1"/>
  <c r="AN139" i="17"/>
  <c r="AN755" i="17" s="1"/>
  <c r="AO139" i="17"/>
  <c r="AO755" i="17" s="1"/>
  <c r="AR140" i="17"/>
  <c r="AF142" i="17"/>
  <c r="AF135" i="17" s="1"/>
  <c r="AS135" i="17" s="1"/>
  <c r="AG142" i="17"/>
  <c r="AH142" i="17"/>
  <c r="AI142" i="17"/>
  <c r="AJ142" i="17"/>
  <c r="AK142" i="17"/>
  <c r="AL142" i="17"/>
  <c r="AM142" i="17"/>
  <c r="AN142" i="17"/>
  <c r="AR143" i="17" s="1"/>
  <c r="AO142" i="17"/>
  <c r="AF145" i="17"/>
  <c r="AG145" i="17"/>
  <c r="AH145" i="17"/>
  <c r="AI145" i="17"/>
  <c r="AJ145" i="17"/>
  <c r="AK145" i="17"/>
  <c r="AL145" i="17"/>
  <c r="AM145" i="17"/>
  <c r="AN145" i="17"/>
  <c r="AO145" i="17"/>
  <c r="AR146" i="17"/>
  <c r="AF148" i="17"/>
  <c r="AG148" i="17"/>
  <c r="AH148" i="17"/>
  <c r="AI148" i="17"/>
  <c r="AJ148" i="17"/>
  <c r="AK148" i="17"/>
  <c r="AL148" i="17"/>
  <c r="AM148" i="17"/>
  <c r="AN148" i="17"/>
  <c r="AO148" i="17"/>
  <c r="AR149" i="17"/>
  <c r="AF151" i="17"/>
  <c r="AG151" i="17"/>
  <c r="AH151" i="17"/>
  <c r="AI151" i="17"/>
  <c r="AJ151" i="17"/>
  <c r="AK151" i="17"/>
  <c r="AL151" i="17"/>
  <c r="AM151" i="17"/>
  <c r="AN151" i="17"/>
  <c r="AR152" i="17" s="1"/>
  <c r="AO151" i="17"/>
  <c r="AF154" i="17"/>
  <c r="AG154" i="17"/>
  <c r="AH154" i="17"/>
  <c r="AI154" i="17"/>
  <c r="AJ154" i="17"/>
  <c r="AK154" i="17"/>
  <c r="AL154" i="17"/>
  <c r="AM154" i="17"/>
  <c r="AN154" i="17"/>
  <c r="AO154" i="17"/>
  <c r="AR155" i="17"/>
  <c r="AF157" i="17"/>
  <c r="AG157" i="17"/>
  <c r="AH157" i="17"/>
  <c r="AI157" i="17"/>
  <c r="AJ157" i="17"/>
  <c r="AK157" i="17"/>
  <c r="AL157" i="17"/>
  <c r="AM157" i="17"/>
  <c r="AN157" i="17"/>
  <c r="AR158" i="17" s="1"/>
  <c r="AO157" i="17"/>
  <c r="AF160" i="17"/>
  <c r="AG160" i="17"/>
  <c r="AH160" i="17"/>
  <c r="AI160" i="17"/>
  <c r="AJ160" i="17"/>
  <c r="AK160" i="17"/>
  <c r="AL160" i="17"/>
  <c r="AR161" i="17" s="1"/>
  <c r="AM160" i="17"/>
  <c r="AN160" i="17"/>
  <c r="AO160" i="17"/>
  <c r="AF163" i="17"/>
  <c r="AG163" i="17"/>
  <c r="AH163" i="17"/>
  <c r="AI163" i="17"/>
  <c r="AJ163" i="17"/>
  <c r="AK163" i="17"/>
  <c r="AL163" i="17"/>
  <c r="AM163" i="17"/>
  <c r="AN163" i="17"/>
  <c r="AO163" i="17"/>
  <c r="AR164" i="17"/>
  <c r="AF166" i="17"/>
  <c r="AG166" i="17"/>
  <c r="AH166" i="17"/>
  <c r="AI166" i="17"/>
  <c r="AJ166" i="17"/>
  <c r="AK166" i="17"/>
  <c r="AL166" i="17"/>
  <c r="AM166" i="17"/>
  <c r="AN166" i="17"/>
  <c r="AO166" i="17"/>
  <c r="AF169" i="17"/>
  <c r="AG169" i="17"/>
  <c r="AH169" i="17"/>
  <c r="AI169" i="17"/>
  <c r="AJ169" i="17"/>
  <c r="AK169" i="17"/>
  <c r="AL169" i="17"/>
  <c r="AR170" i="17" s="1"/>
  <c r="AM169" i="17"/>
  <c r="AN169" i="17"/>
  <c r="AO169" i="17"/>
  <c r="AF172" i="17"/>
  <c r="AG172" i="17"/>
  <c r="AH172" i="17"/>
  <c r="AI172" i="17"/>
  <c r="AJ172" i="17"/>
  <c r="AK172" i="17"/>
  <c r="AL172" i="17"/>
  <c r="AM172" i="17"/>
  <c r="AN172" i="17"/>
  <c r="AO172" i="17"/>
  <c r="AR173" i="17"/>
  <c r="AF175" i="17"/>
  <c r="AG175" i="17"/>
  <c r="AH175" i="17"/>
  <c r="AI175" i="17"/>
  <c r="AJ175" i="17"/>
  <c r="AK175" i="17"/>
  <c r="AL175" i="17"/>
  <c r="AM175" i="17"/>
  <c r="AN175" i="17"/>
  <c r="AR176" i="17" s="1"/>
  <c r="AO175" i="17"/>
  <c r="AF178" i="17"/>
  <c r="AG178" i="17"/>
  <c r="AH178" i="17"/>
  <c r="AI178" i="17"/>
  <c r="AJ178" i="17"/>
  <c r="AK178" i="17"/>
  <c r="AK135" i="17" s="1"/>
  <c r="AL178" i="17"/>
  <c r="AL135" i="17" s="1"/>
  <c r="AV135" i="17" s="1"/>
  <c r="AM178" i="17"/>
  <c r="AN178" i="17"/>
  <c r="AO178" i="17"/>
  <c r="AF181" i="17"/>
  <c r="AG181" i="17"/>
  <c r="AH181" i="17"/>
  <c r="AI181" i="17"/>
  <c r="AJ181" i="17"/>
  <c r="AK181" i="17"/>
  <c r="AL181" i="17"/>
  <c r="AM181" i="17"/>
  <c r="AN181" i="17"/>
  <c r="AO181" i="17"/>
  <c r="AF184" i="17"/>
  <c r="AG184" i="17"/>
  <c r="AH184" i="17"/>
  <c r="AI184" i="17"/>
  <c r="AJ184" i="17"/>
  <c r="AK184" i="17"/>
  <c r="AL184" i="17"/>
  <c r="AM184" i="17"/>
  <c r="AN184" i="17"/>
  <c r="AO184" i="17"/>
  <c r="AF187" i="17"/>
  <c r="AG187" i="17"/>
  <c r="AH187" i="17"/>
  <c r="AI187" i="17"/>
  <c r="AJ187" i="17"/>
  <c r="AK187" i="17"/>
  <c r="AL187" i="17"/>
  <c r="AM187" i="17"/>
  <c r="AN187" i="17"/>
  <c r="AO187" i="17"/>
  <c r="AF190" i="17"/>
  <c r="AG190" i="17"/>
  <c r="AH190" i="17"/>
  <c r="AI190" i="17"/>
  <c r="AJ190" i="17"/>
  <c r="AK190" i="17"/>
  <c r="AL190" i="17"/>
  <c r="AM190" i="17"/>
  <c r="AN190" i="17"/>
  <c r="AO190" i="17"/>
  <c r="AF193" i="17"/>
  <c r="AG193" i="17"/>
  <c r="AH193" i="17"/>
  <c r="AI193" i="17"/>
  <c r="AJ193" i="17"/>
  <c r="AK193" i="17"/>
  <c r="AL193" i="17"/>
  <c r="AM193" i="17"/>
  <c r="AN193" i="17"/>
  <c r="AO193" i="17"/>
  <c r="AF197" i="17"/>
  <c r="AS197" i="17" s="1"/>
  <c r="AG197" i="17"/>
  <c r="AQ197" i="17"/>
  <c r="AQ755" i="17" s="1"/>
  <c r="AF198" i="17"/>
  <c r="AG198" i="17"/>
  <c r="AH198" i="17"/>
  <c r="AH197" i="17" s="1"/>
  <c r="AI198" i="17"/>
  <c r="AI197" i="17" s="1"/>
  <c r="AJ198" i="17"/>
  <c r="AJ197" i="17" s="1"/>
  <c r="AK198" i="17"/>
  <c r="AK197" i="17" s="1"/>
  <c r="AL198" i="17"/>
  <c r="AM198" i="17"/>
  <c r="AN198" i="17"/>
  <c r="AO198" i="17"/>
  <c r="AR199" i="17"/>
  <c r="AF201" i="17"/>
  <c r="AG201" i="17"/>
  <c r="AH201" i="17"/>
  <c r="AI201" i="17"/>
  <c r="AJ201" i="17"/>
  <c r="AK201" i="17"/>
  <c r="AL201" i="17"/>
  <c r="AR202" i="17" s="1"/>
  <c r="AM201" i="17"/>
  <c r="AN201" i="17"/>
  <c r="AO201" i="17"/>
  <c r="AF204" i="17"/>
  <c r="AG204" i="17"/>
  <c r="AH204" i="17"/>
  <c r="AI204" i="17"/>
  <c r="AJ204" i="17"/>
  <c r="AK204" i="17"/>
  <c r="AL204" i="17"/>
  <c r="AM204" i="17"/>
  <c r="AN204" i="17"/>
  <c r="AR205" i="17" s="1"/>
  <c r="AO204" i="17"/>
  <c r="AF207" i="17"/>
  <c r="AG207" i="17"/>
  <c r="AH207" i="17"/>
  <c r="AI207" i="17"/>
  <c r="AJ207" i="17"/>
  <c r="AK207" i="17"/>
  <c r="AL207" i="17"/>
  <c r="AM207" i="17"/>
  <c r="AN207" i="17"/>
  <c r="AO207" i="17"/>
  <c r="AF210" i="17"/>
  <c r="AG210" i="17"/>
  <c r="AH210" i="17"/>
  <c r="AI210" i="17"/>
  <c r="AJ210" i="17"/>
  <c r="AK210" i="17"/>
  <c r="AL210" i="17"/>
  <c r="AR211" i="17" s="1"/>
  <c r="AM210" i="17"/>
  <c r="AN210" i="17"/>
  <c r="AO210" i="17"/>
  <c r="AF213" i="17"/>
  <c r="AG213" i="17"/>
  <c r="AH213" i="17"/>
  <c r="AI213" i="17"/>
  <c r="AJ213" i="17"/>
  <c r="AK213" i="17"/>
  <c r="AL213" i="17"/>
  <c r="AM213" i="17"/>
  <c r="AN213" i="17"/>
  <c r="AR214" i="17" s="1"/>
  <c r="AO213" i="17"/>
  <c r="AF216" i="17"/>
  <c r="AG216" i="17"/>
  <c r="AH216" i="17"/>
  <c r="AI216" i="17"/>
  <c r="AJ216" i="17"/>
  <c r="AK216" i="17"/>
  <c r="AL216" i="17"/>
  <c r="AM216" i="17"/>
  <c r="AN216" i="17"/>
  <c r="AO216" i="17"/>
  <c r="AR217" i="17"/>
  <c r="AF219" i="17"/>
  <c r="AG219" i="17"/>
  <c r="AH219" i="17"/>
  <c r="AI219" i="17"/>
  <c r="AJ219" i="17"/>
  <c r="AK219" i="17"/>
  <c r="AL219" i="17"/>
  <c r="AM219" i="17"/>
  <c r="AN219" i="17"/>
  <c r="AO219" i="17"/>
  <c r="AR220" i="17"/>
  <c r="AF222" i="17"/>
  <c r="AG222" i="17"/>
  <c r="AH222" i="17"/>
  <c r="AI222" i="17"/>
  <c r="AJ222" i="17"/>
  <c r="AK222" i="17"/>
  <c r="AL222" i="17"/>
  <c r="AR223" i="17" s="1"/>
  <c r="AM222" i="17"/>
  <c r="AN222" i="17"/>
  <c r="AO222" i="17"/>
  <c r="AF225" i="17"/>
  <c r="AG225" i="17"/>
  <c r="AH225" i="17"/>
  <c r="AI225" i="17"/>
  <c r="AJ225" i="17"/>
  <c r="AK225" i="17"/>
  <c r="AL225" i="17"/>
  <c r="AM225" i="17"/>
  <c r="AN225" i="17"/>
  <c r="AO225" i="17"/>
  <c r="AR226" i="17"/>
  <c r="AF228" i="17"/>
  <c r="AG228" i="17"/>
  <c r="AH228" i="17"/>
  <c r="AI228" i="17"/>
  <c r="AJ228" i="17"/>
  <c r="AK228" i="17"/>
  <c r="AL228" i="17"/>
  <c r="AM228" i="17"/>
  <c r="AN228" i="17"/>
  <c r="AO228" i="17"/>
  <c r="AR229" i="17"/>
  <c r="AF231" i="17"/>
  <c r="AG231" i="17"/>
  <c r="AH231" i="17"/>
  <c r="AI231" i="17"/>
  <c r="AJ231" i="17"/>
  <c r="AK231" i="17"/>
  <c r="AL231" i="17"/>
  <c r="AM231" i="17"/>
  <c r="AN231" i="17"/>
  <c r="AO231" i="17"/>
  <c r="AF234" i="17"/>
  <c r="AG234" i="17"/>
  <c r="AH234" i="17"/>
  <c r="AI234" i="17"/>
  <c r="AJ234" i="17"/>
  <c r="AK234" i="17"/>
  <c r="AL234" i="17"/>
  <c r="AM234" i="17"/>
  <c r="AN234" i="17"/>
  <c r="AO234" i="17"/>
  <c r="AF237" i="17"/>
  <c r="AG237" i="17"/>
  <c r="AH237" i="17"/>
  <c r="AI237" i="17"/>
  <c r="AJ237" i="17"/>
  <c r="AK237" i="17"/>
  <c r="AL237" i="17"/>
  <c r="AM237" i="17"/>
  <c r="AN237" i="17"/>
  <c r="AO237" i="17"/>
  <c r="AF240" i="17"/>
  <c r="AG240" i="17"/>
  <c r="AH240" i="17"/>
  <c r="AI240" i="17"/>
  <c r="AJ240" i="17"/>
  <c r="AK240" i="17"/>
  <c r="AL240" i="17"/>
  <c r="AM240" i="17"/>
  <c r="AN240" i="17"/>
  <c r="AO240" i="17"/>
  <c r="AF243" i="17"/>
  <c r="AG243" i="17"/>
  <c r="AH243" i="17"/>
  <c r="AI243" i="17"/>
  <c r="AJ243" i="17"/>
  <c r="AK243" i="17"/>
  <c r="AL243" i="17"/>
  <c r="AM243" i="17"/>
  <c r="AN243" i="17"/>
  <c r="AO243" i="17"/>
  <c r="AF246" i="17"/>
  <c r="AG246" i="17"/>
  <c r="AH246" i="17"/>
  <c r="AI246" i="17"/>
  <c r="AJ246" i="17"/>
  <c r="AK246" i="17"/>
  <c r="AL246" i="17"/>
  <c r="AM246" i="17"/>
  <c r="AM197" i="17" s="1"/>
  <c r="AN246" i="17"/>
  <c r="AO246" i="17"/>
  <c r="AF249" i="17"/>
  <c r="AG249" i="17"/>
  <c r="AH249" i="17"/>
  <c r="AI249" i="17"/>
  <c r="AJ249" i="17"/>
  <c r="AK249" i="17"/>
  <c r="AL249" i="17"/>
  <c r="AM249" i="17"/>
  <c r="AN249" i="17"/>
  <c r="AO249" i="17"/>
  <c r="AF252" i="17"/>
  <c r="AG252" i="17"/>
  <c r="AH252" i="17"/>
  <c r="AI252" i="17"/>
  <c r="AJ252" i="17"/>
  <c r="AK252" i="17"/>
  <c r="AL252" i="17"/>
  <c r="AM252" i="17"/>
  <c r="AN252" i="17"/>
  <c r="AO252" i="17"/>
  <c r="AF255" i="17"/>
  <c r="AG255" i="17"/>
  <c r="AH255" i="17"/>
  <c r="AI255" i="17"/>
  <c r="AJ255" i="17"/>
  <c r="AK255" i="17"/>
  <c r="AL255" i="17"/>
  <c r="AM255" i="17"/>
  <c r="AN255" i="17"/>
  <c r="AN197" i="17" s="1"/>
  <c r="AW197" i="17" s="1"/>
  <c r="AO255" i="17"/>
  <c r="AO197" i="17" s="1"/>
  <c r="AL259" i="17"/>
  <c r="AV259" i="17" s="1"/>
  <c r="AM259" i="17"/>
  <c r="AN259" i="17"/>
  <c r="AQ259" i="17"/>
  <c r="AF260" i="17"/>
  <c r="AF259" i="17" s="1"/>
  <c r="AG260" i="17"/>
  <c r="AG259" i="17" s="1"/>
  <c r="AH260" i="17"/>
  <c r="AH259" i="17" s="1"/>
  <c r="AI260" i="17"/>
  <c r="AI259" i="17" s="1"/>
  <c r="AJ260" i="17"/>
  <c r="AJ757" i="17" s="1"/>
  <c r="AK260" i="17"/>
  <c r="AK757" i="17" s="1"/>
  <c r="AL260" i="17"/>
  <c r="AL757" i="17" s="1"/>
  <c r="AM260" i="17"/>
  <c r="AM757" i="17" s="1"/>
  <c r="AN260" i="17"/>
  <c r="AN757" i="17" s="1"/>
  <c r="AO260" i="17"/>
  <c r="AO757" i="17" s="1"/>
  <c r="AR261" i="17"/>
  <c r="AF263" i="17"/>
  <c r="AF757" i="17" s="1"/>
  <c r="AG263" i="17"/>
  <c r="AH263" i="17"/>
  <c r="AI263" i="17"/>
  <c r="AJ263" i="17"/>
  <c r="AJ259" i="17" s="1"/>
  <c r="AK263" i="17"/>
  <c r="AL263" i="17"/>
  <c r="AM263" i="17"/>
  <c r="AN263" i="17"/>
  <c r="AO263" i="17"/>
  <c r="AR264" i="17"/>
  <c r="AF266" i="17"/>
  <c r="AG266" i="17"/>
  <c r="AG757" i="17" s="1"/>
  <c r="AH266" i="17"/>
  <c r="AH757" i="17" s="1"/>
  <c r="AI761" i="17" s="1"/>
  <c r="AI266" i="17"/>
  <c r="AJ266" i="17"/>
  <c r="AK266" i="17"/>
  <c r="AL266" i="17"/>
  <c r="AR267" i="17" s="1"/>
  <c r="AM266" i="17"/>
  <c r="AN266" i="17"/>
  <c r="AO266" i="17"/>
  <c r="AF269" i="17"/>
  <c r="AG269" i="17"/>
  <c r="AH269" i="17"/>
  <c r="AI269" i="17"/>
  <c r="AJ269" i="17"/>
  <c r="AK269" i="17"/>
  <c r="AL269" i="17"/>
  <c r="AM269" i="17"/>
  <c r="AN269" i="17"/>
  <c r="AO269" i="17"/>
  <c r="AR270" i="17"/>
  <c r="AF272" i="17"/>
  <c r="AG272" i="17"/>
  <c r="AH272" i="17"/>
  <c r="AI272" i="17"/>
  <c r="AJ272" i="17"/>
  <c r="AK272" i="17"/>
  <c r="AL272" i="17"/>
  <c r="AM272" i="17"/>
  <c r="AN272" i="17"/>
  <c r="AO272" i="17"/>
  <c r="AR273" i="17"/>
  <c r="AF275" i="17"/>
  <c r="AG275" i="17"/>
  <c r="AH275" i="17"/>
  <c r="AI275" i="17"/>
  <c r="AJ275" i="17"/>
  <c r="AK275" i="17"/>
  <c r="AL275" i="17"/>
  <c r="AM275" i="17"/>
  <c r="AN275" i="17"/>
  <c r="AO275" i="17"/>
  <c r="AR276" i="17"/>
  <c r="AF278" i="17"/>
  <c r="AG278" i="17"/>
  <c r="AH278" i="17"/>
  <c r="AI278" i="17"/>
  <c r="AJ278" i="17"/>
  <c r="AK278" i="17"/>
  <c r="AL278" i="17"/>
  <c r="AM278" i="17"/>
  <c r="AN278" i="17"/>
  <c r="AO278" i="17"/>
  <c r="AR279" i="17"/>
  <c r="AF281" i="17"/>
  <c r="AG281" i="17"/>
  <c r="AH281" i="17"/>
  <c r="AI281" i="17"/>
  <c r="AJ281" i="17"/>
  <c r="AK281" i="17"/>
  <c r="AL281" i="17"/>
  <c r="AM281" i="17"/>
  <c r="AN281" i="17"/>
  <c r="AO281" i="17"/>
  <c r="AR282" i="17"/>
  <c r="AF284" i="17"/>
  <c r="AG284" i="17"/>
  <c r="AH284" i="17"/>
  <c r="AI284" i="17"/>
  <c r="AJ284" i="17"/>
  <c r="AK284" i="17"/>
  <c r="AL284" i="17"/>
  <c r="AM284" i="17"/>
  <c r="AN284" i="17"/>
  <c r="AO284" i="17"/>
  <c r="AR285" i="17"/>
  <c r="AF287" i="17"/>
  <c r="AG287" i="17"/>
  <c r="AH287" i="17"/>
  <c r="AI287" i="17"/>
  <c r="AJ287" i="17"/>
  <c r="AK287" i="17"/>
  <c r="AL287" i="17"/>
  <c r="AM287" i="17"/>
  <c r="AN287" i="17"/>
  <c r="AO287" i="17"/>
  <c r="AR288" i="17"/>
  <c r="AF290" i="17"/>
  <c r="AG290" i="17"/>
  <c r="AH290" i="17"/>
  <c r="AI290" i="17"/>
  <c r="AJ290" i="17"/>
  <c r="AK290" i="17"/>
  <c r="AL290" i="17"/>
  <c r="AM290" i="17"/>
  <c r="AN290" i="17"/>
  <c r="AO290" i="17"/>
  <c r="AR291" i="17"/>
  <c r="AF293" i="17"/>
  <c r="AG293" i="17"/>
  <c r="AH293" i="17"/>
  <c r="AI293" i="17"/>
  <c r="AJ293" i="17"/>
  <c r="AK293" i="17"/>
  <c r="AL293" i="17"/>
  <c r="AM293" i="17"/>
  <c r="AN293" i="17"/>
  <c r="AO293" i="17"/>
  <c r="AR294" i="17"/>
  <c r="AF296" i="17"/>
  <c r="AG296" i="17"/>
  <c r="AH296" i="17"/>
  <c r="AI296" i="17"/>
  <c r="AJ296" i="17"/>
  <c r="AK296" i="17"/>
  <c r="AK259" i="17" s="1"/>
  <c r="AL296" i="17"/>
  <c r="AM296" i="17"/>
  <c r="AN296" i="17"/>
  <c r="AO296" i="17"/>
  <c r="AR297" i="17"/>
  <c r="AF299" i="17"/>
  <c r="AG299" i="17"/>
  <c r="AH299" i="17"/>
  <c r="AI299" i="17"/>
  <c r="AJ299" i="17"/>
  <c r="AK299" i="17"/>
  <c r="AL299" i="17"/>
  <c r="AM299" i="17"/>
  <c r="AN299" i="17"/>
  <c r="AR300" i="17" s="1"/>
  <c r="AO299" i="17"/>
  <c r="AF302" i="17"/>
  <c r="AG302" i="17"/>
  <c r="AH302" i="17"/>
  <c r="AI302" i="17"/>
  <c r="AJ302" i="17"/>
  <c r="AK302" i="17"/>
  <c r="AL302" i="17"/>
  <c r="AM302" i="17"/>
  <c r="AN302" i="17"/>
  <c r="AO302" i="17"/>
  <c r="AR303" i="17"/>
  <c r="AF305" i="17"/>
  <c r="AG305" i="17"/>
  <c r="AH305" i="17"/>
  <c r="AI305" i="17"/>
  <c r="AJ305" i="17"/>
  <c r="AK305" i="17"/>
  <c r="AL305" i="17"/>
  <c r="AM305" i="17"/>
  <c r="AN305" i="17"/>
  <c r="AO305" i="17"/>
  <c r="AF308" i="17"/>
  <c r="AG308" i="17"/>
  <c r="AH308" i="17"/>
  <c r="AI308" i="17"/>
  <c r="AJ308" i="17"/>
  <c r="AK308" i="17"/>
  <c r="AL308" i="17"/>
  <c r="AM308" i="17"/>
  <c r="AN308" i="17"/>
  <c r="AO308" i="17"/>
  <c r="AF311" i="17"/>
  <c r="AG311" i="17"/>
  <c r="AH311" i="17"/>
  <c r="AI311" i="17"/>
  <c r="AJ311" i="17"/>
  <c r="AK311" i="17"/>
  <c r="AL311" i="17"/>
  <c r="AM311" i="17"/>
  <c r="AN311" i="17"/>
  <c r="AO311" i="17"/>
  <c r="AF314" i="17"/>
  <c r="AG314" i="17"/>
  <c r="AH314" i="17"/>
  <c r="AI314" i="17"/>
  <c r="AJ314" i="17"/>
  <c r="AK314" i="17"/>
  <c r="AL314" i="17"/>
  <c r="AM314" i="17"/>
  <c r="AN314" i="17"/>
  <c r="AO314" i="17"/>
  <c r="AF317" i="17"/>
  <c r="AG317" i="17"/>
  <c r="AH317" i="17"/>
  <c r="AI317" i="17"/>
  <c r="AJ317" i="17"/>
  <c r="AK317" i="17"/>
  <c r="AL317" i="17"/>
  <c r="AM317" i="17"/>
  <c r="AN317" i="17"/>
  <c r="AO317" i="17"/>
  <c r="AF321" i="17"/>
  <c r="AS321" i="17" s="1"/>
  <c r="AG321" i="17"/>
  <c r="AQ321" i="17"/>
  <c r="AQ757" i="17" s="1"/>
  <c r="AF322" i="17"/>
  <c r="AG322" i="17"/>
  <c r="AH322" i="17"/>
  <c r="AH321" i="17" s="1"/>
  <c r="AT321" i="17" s="1"/>
  <c r="AI322" i="17"/>
  <c r="AI321" i="17" s="1"/>
  <c r="AJ322" i="17"/>
  <c r="AJ321" i="17" s="1"/>
  <c r="AK322" i="17"/>
  <c r="AK321" i="17" s="1"/>
  <c r="AL322" i="17"/>
  <c r="AL321" i="17" s="1"/>
  <c r="AM322" i="17"/>
  <c r="AM321" i="17" s="1"/>
  <c r="AN322" i="17"/>
  <c r="AN321" i="17" s="1"/>
  <c r="AO322" i="17"/>
  <c r="AF325" i="17"/>
  <c r="AG325" i="17"/>
  <c r="AH325" i="17"/>
  <c r="AI325" i="17"/>
  <c r="AJ325" i="17"/>
  <c r="AK325" i="17"/>
  <c r="AL325" i="17"/>
  <c r="AR326" i="17" s="1"/>
  <c r="AM325" i="17"/>
  <c r="AN325" i="17"/>
  <c r="AO325" i="17"/>
  <c r="AO321" i="17" s="1"/>
  <c r="AF328" i="17"/>
  <c r="AG328" i="17"/>
  <c r="AH328" i="17"/>
  <c r="AI328" i="17"/>
  <c r="AJ328" i="17"/>
  <c r="AK328" i="17"/>
  <c r="AL328" i="17"/>
  <c r="AM328" i="17"/>
  <c r="AN328" i="17"/>
  <c r="AO328" i="17"/>
  <c r="AR329" i="17"/>
  <c r="AF331" i="17"/>
  <c r="AG331" i="17"/>
  <c r="AH331" i="17"/>
  <c r="AI331" i="17"/>
  <c r="AJ331" i="17"/>
  <c r="AK331" i="17"/>
  <c r="AL331" i="17"/>
  <c r="AR332" i="17" s="1"/>
  <c r="AM331" i="17"/>
  <c r="AN331" i="17"/>
  <c r="AO331" i="17"/>
  <c r="AF334" i="17"/>
  <c r="AG334" i="17"/>
  <c r="AH334" i="17"/>
  <c r="AI334" i="17"/>
  <c r="AJ334" i="17"/>
  <c r="AK334" i="17"/>
  <c r="AL334" i="17"/>
  <c r="AM334" i="17"/>
  <c r="AN334" i="17"/>
  <c r="AR335" i="17" s="1"/>
  <c r="AO334" i="17"/>
  <c r="AF337" i="17"/>
  <c r="AG337" i="17"/>
  <c r="AH337" i="17"/>
  <c r="AI337" i="17"/>
  <c r="AJ337" i="17"/>
  <c r="AK337" i="17"/>
  <c r="AL337" i="17"/>
  <c r="AM337" i="17"/>
  <c r="AN337" i="17"/>
  <c r="AO337" i="17"/>
  <c r="AR338" i="17"/>
  <c r="AF340" i="17"/>
  <c r="AG340" i="17"/>
  <c r="AH340" i="17"/>
  <c r="AI340" i="17"/>
  <c r="AJ340" i="17"/>
  <c r="AK340" i="17"/>
  <c r="AL340" i="17"/>
  <c r="AR341" i="17" s="1"/>
  <c r="AM340" i="17"/>
  <c r="AN340" i="17"/>
  <c r="AO340" i="17"/>
  <c r="AF343" i="17"/>
  <c r="AG343" i="17"/>
  <c r="AH343" i="17"/>
  <c r="AI343" i="17"/>
  <c r="AJ343" i="17"/>
  <c r="AK343" i="17"/>
  <c r="AL343" i="17"/>
  <c r="AM343" i="17"/>
  <c r="AN343" i="17"/>
  <c r="AR344" i="17" s="1"/>
  <c r="AO343" i="17"/>
  <c r="AF346" i="17"/>
  <c r="AG346" i="17"/>
  <c r="AH346" i="17"/>
  <c r="AI346" i="17"/>
  <c r="AJ346" i="17"/>
  <c r="AK346" i="17"/>
  <c r="AL346" i="17"/>
  <c r="AM346" i="17"/>
  <c r="AN346" i="17"/>
  <c r="AO346" i="17"/>
  <c r="AR347" i="17"/>
  <c r="AF349" i="17"/>
  <c r="AG349" i="17"/>
  <c r="AH349" i="17"/>
  <c r="AI349" i="17"/>
  <c r="AJ349" i="17"/>
  <c r="AK349" i="17"/>
  <c r="AL349" i="17"/>
  <c r="AM349" i="17"/>
  <c r="AN349" i="17"/>
  <c r="AO349" i="17"/>
  <c r="AR350" i="17"/>
  <c r="AF352" i="17"/>
  <c r="AG352" i="17"/>
  <c r="AH352" i="17"/>
  <c r="AI352" i="17"/>
  <c r="AJ352" i="17"/>
  <c r="AK352" i="17"/>
  <c r="AL352" i="17"/>
  <c r="AR353" i="17" s="1"/>
  <c r="AM352" i="17"/>
  <c r="AN352" i="17"/>
  <c r="AO352" i="17"/>
  <c r="AF355" i="17"/>
  <c r="AG355" i="17"/>
  <c r="AH355" i="17"/>
  <c r="AI355" i="17"/>
  <c r="AJ355" i="17"/>
  <c r="AK355" i="17"/>
  <c r="AL355" i="17"/>
  <c r="AM355" i="17"/>
  <c r="AN355" i="17"/>
  <c r="AO355" i="17"/>
  <c r="AF358" i="17"/>
  <c r="AG358" i="17"/>
  <c r="AH358" i="17"/>
  <c r="AI358" i="17"/>
  <c r="AJ358" i="17"/>
  <c r="AK358" i="17"/>
  <c r="AL358" i="17"/>
  <c r="AM358" i="17"/>
  <c r="AN358" i="17"/>
  <c r="AO358" i="17"/>
  <c r="AF361" i="17"/>
  <c r="AG361" i="17"/>
  <c r="AH361" i="17"/>
  <c r="AI361" i="17"/>
  <c r="AJ361" i="17"/>
  <c r="AK361" i="17"/>
  <c r="AL361" i="17"/>
  <c r="AM361" i="17"/>
  <c r="AN361" i="17"/>
  <c r="AO361" i="17"/>
  <c r="AF364" i="17"/>
  <c r="AG364" i="17"/>
  <c r="AH364" i="17"/>
  <c r="AI364" i="17"/>
  <c r="AJ364" i="17"/>
  <c r="AK364" i="17"/>
  <c r="AL364" i="17"/>
  <c r="AM364" i="17"/>
  <c r="AN364" i="17"/>
  <c r="AO364" i="17"/>
  <c r="AF367" i="17"/>
  <c r="AG367" i="17"/>
  <c r="AH367" i="17"/>
  <c r="AI367" i="17"/>
  <c r="AJ367" i="17"/>
  <c r="AK367" i="17"/>
  <c r="AL367" i="17"/>
  <c r="AM367" i="17"/>
  <c r="AN367" i="17"/>
  <c r="AO367" i="17"/>
  <c r="AF370" i="17"/>
  <c r="AG370" i="17"/>
  <c r="AH370" i="17"/>
  <c r="AI370" i="17"/>
  <c r="AJ370" i="17"/>
  <c r="AK370" i="17"/>
  <c r="AL370" i="17"/>
  <c r="AM370" i="17"/>
  <c r="AN370" i="17"/>
  <c r="AO370" i="17"/>
  <c r="AF373" i="17"/>
  <c r="AG373" i="17"/>
  <c r="AH373" i="17"/>
  <c r="AI373" i="17"/>
  <c r="AJ373" i="17"/>
  <c r="AK373" i="17"/>
  <c r="AL373" i="17"/>
  <c r="AM373" i="17"/>
  <c r="AN373" i="17"/>
  <c r="AO373" i="17"/>
  <c r="AF376" i="17"/>
  <c r="AG376" i="17"/>
  <c r="AH376" i="17"/>
  <c r="AI376" i="17"/>
  <c r="AJ376" i="17"/>
  <c r="AK376" i="17"/>
  <c r="AL376" i="17"/>
  <c r="AM376" i="17"/>
  <c r="AN376" i="17"/>
  <c r="AO376" i="17"/>
  <c r="AF379" i="17"/>
  <c r="AG379" i="17"/>
  <c r="AH379" i="17"/>
  <c r="AI379" i="17"/>
  <c r="AJ379" i="17"/>
  <c r="AK379" i="17"/>
  <c r="AL379" i="17"/>
  <c r="AM379" i="17"/>
  <c r="AN379" i="17"/>
  <c r="AO379" i="17"/>
  <c r="AQ383" i="17"/>
  <c r="AQ763" i="17" s="1"/>
  <c r="AF384" i="17"/>
  <c r="AF383" i="17" s="1"/>
  <c r="AG384" i="17"/>
  <c r="AG383" i="17" s="1"/>
  <c r="AH384" i="17"/>
  <c r="AH383" i="17" s="1"/>
  <c r="AI384" i="17"/>
  <c r="AI383" i="17" s="1"/>
  <c r="AJ384" i="17"/>
  <c r="AJ383" i="17" s="1"/>
  <c r="AK384" i="17"/>
  <c r="AK383" i="17" s="1"/>
  <c r="AL384" i="17"/>
  <c r="AM384" i="17"/>
  <c r="AN384" i="17"/>
  <c r="AO384" i="17"/>
  <c r="AO383" i="17" s="1"/>
  <c r="AR385" i="17"/>
  <c r="AF387" i="17"/>
  <c r="AG387" i="17"/>
  <c r="AH387" i="17"/>
  <c r="AI387" i="17"/>
  <c r="AJ387" i="17"/>
  <c r="AK387" i="17"/>
  <c r="AL387" i="17"/>
  <c r="AR388" i="17" s="1"/>
  <c r="AM387" i="17"/>
  <c r="AM383" i="17" s="1"/>
  <c r="AN387" i="17"/>
  <c r="AO387" i="17"/>
  <c r="AF390" i="17"/>
  <c r="AG390" i="17"/>
  <c r="AH390" i="17"/>
  <c r="AI390" i="17"/>
  <c r="AJ390" i="17"/>
  <c r="AK390" i="17"/>
  <c r="AL390" i="17"/>
  <c r="AM390" i="17"/>
  <c r="AN390" i="17"/>
  <c r="AN383" i="17" s="1"/>
  <c r="AW383" i="17" s="1"/>
  <c r="AO390" i="17"/>
  <c r="AR391" i="17"/>
  <c r="AF393" i="17"/>
  <c r="AG393" i="17"/>
  <c r="AH393" i="17"/>
  <c r="AI393" i="17"/>
  <c r="AJ393" i="17"/>
  <c r="AK393" i="17"/>
  <c r="AL393" i="17"/>
  <c r="AM393" i="17"/>
  <c r="AN393" i="17"/>
  <c r="AO393" i="17"/>
  <c r="AR394" i="17"/>
  <c r="AF396" i="17"/>
  <c r="AG396" i="17"/>
  <c r="AH396" i="17"/>
  <c r="AI396" i="17"/>
  <c r="AJ396" i="17"/>
  <c r="AK396" i="17"/>
  <c r="AL396" i="17"/>
  <c r="AR397" i="17" s="1"/>
  <c r="AM396" i="17"/>
  <c r="AN396" i="17"/>
  <c r="AO396" i="17"/>
  <c r="AF399" i="17"/>
  <c r="AG399" i="17"/>
  <c r="AH399" i="17"/>
  <c r="AI399" i="17"/>
  <c r="AJ399" i="17"/>
  <c r="AK399" i="17"/>
  <c r="AL399" i="17"/>
  <c r="AM399" i="17"/>
  <c r="AN399" i="17"/>
  <c r="AO399" i="17"/>
  <c r="AR400" i="17"/>
  <c r="AF402" i="17"/>
  <c r="AG402" i="17"/>
  <c r="AH402" i="17"/>
  <c r="AI402" i="17"/>
  <c r="AJ402" i="17"/>
  <c r="AK402" i="17"/>
  <c r="AL402" i="17"/>
  <c r="AM402" i="17"/>
  <c r="AN402" i="17"/>
  <c r="AO402" i="17"/>
  <c r="AR403" i="17"/>
  <c r="AF405" i="17"/>
  <c r="AG405" i="17"/>
  <c r="AH405" i="17"/>
  <c r="AI405" i="17"/>
  <c r="AJ405" i="17"/>
  <c r="AK405" i="17"/>
  <c r="AL405" i="17"/>
  <c r="AM405" i="17"/>
  <c r="AN405" i="17"/>
  <c r="AO405" i="17"/>
  <c r="AR406" i="17"/>
  <c r="AF408" i="17"/>
  <c r="AG408" i="17"/>
  <c r="AH408" i="17"/>
  <c r="AI408" i="17"/>
  <c r="AJ408" i="17"/>
  <c r="AK408" i="17"/>
  <c r="AL408" i="17"/>
  <c r="AM408" i="17"/>
  <c r="AN408" i="17"/>
  <c r="AO408" i="17"/>
  <c r="AR409" i="17"/>
  <c r="AF411" i="17"/>
  <c r="AG411" i="17"/>
  <c r="AH411" i="17"/>
  <c r="AI411" i="17"/>
  <c r="AJ411" i="17"/>
  <c r="AK411" i="17"/>
  <c r="AL411" i="17"/>
  <c r="AM411" i="17"/>
  <c r="AN411" i="17"/>
  <c r="AO411" i="17"/>
  <c r="AR412" i="17"/>
  <c r="AF414" i="17"/>
  <c r="AG414" i="17"/>
  <c r="AH414" i="17"/>
  <c r="AI414" i="17"/>
  <c r="AJ414" i="17"/>
  <c r="AK414" i="17"/>
  <c r="AL414" i="17"/>
  <c r="AM414" i="17"/>
  <c r="AN414" i="17"/>
  <c r="AO414" i="17"/>
  <c r="AR415" i="17"/>
  <c r="AF417" i="17"/>
  <c r="AG417" i="17"/>
  <c r="AH417" i="17"/>
  <c r="AI417" i="17"/>
  <c r="AJ417" i="17"/>
  <c r="AK417" i="17"/>
  <c r="AL417" i="17"/>
  <c r="AM417" i="17"/>
  <c r="AN417" i="17"/>
  <c r="AO417" i="17"/>
  <c r="AR418" i="17"/>
  <c r="AF420" i="17"/>
  <c r="AG420" i="17"/>
  <c r="AH420" i="17"/>
  <c r="AI420" i="17"/>
  <c r="AJ420" i="17"/>
  <c r="AK420" i="17"/>
  <c r="AL420" i="17"/>
  <c r="AM420" i="17"/>
  <c r="AN420" i="17"/>
  <c r="AO420" i="17"/>
  <c r="AR421" i="17"/>
  <c r="AF423" i="17"/>
  <c r="AG423" i="17"/>
  <c r="AH423" i="17"/>
  <c r="AI423" i="17"/>
  <c r="AJ423" i="17"/>
  <c r="AK423" i="17"/>
  <c r="AL423" i="17"/>
  <c r="AM423" i="17"/>
  <c r="AN423" i="17"/>
  <c r="AO423" i="17"/>
  <c r="AF426" i="17"/>
  <c r="AG426" i="17"/>
  <c r="AH426" i="17"/>
  <c r="AI426" i="17"/>
  <c r="AJ426" i="17"/>
  <c r="AK426" i="17"/>
  <c r="AL426" i="17"/>
  <c r="AM426" i="17"/>
  <c r="AN426" i="17"/>
  <c r="AO426" i="17"/>
  <c r="AF429" i="17"/>
  <c r="AG429" i="17"/>
  <c r="AH429" i="17"/>
  <c r="AI429" i="17"/>
  <c r="AJ429" i="17"/>
  <c r="AK429" i="17"/>
  <c r="AL429" i="17"/>
  <c r="AM429" i="17"/>
  <c r="AN429" i="17"/>
  <c r="AO429" i="17"/>
  <c r="AF432" i="17"/>
  <c r="AG432" i="17"/>
  <c r="AH432" i="17"/>
  <c r="AI432" i="17"/>
  <c r="AJ432" i="17"/>
  <c r="AK432" i="17"/>
  <c r="AL432" i="17"/>
  <c r="AM432" i="17"/>
  <c r="AN432" i="17"/>
  <c r="AO432" i="17"/>
  <c r="AF435" i="17"/>
  <c r="AG435" i="17"/>
  <c r="AH435" i="17"/>
  <c r="AI435" i="17"/>
  <c r="AJ435" i="17"/>
  <c r="AK435" i="17"/>
  <c r="AL435" i="17"/>
  <c r="AM435" i="17"/>
  <c r="AN435" i="17"/>
  <c r="AO435" i="17"/>
  <c r="AF438" i="17"/>
  <c r="AG438" i="17"/>
  <c r="AH438" i="17"/>
  <c r="AI438" i="17"/>
  <c r="AJ438" i="17"/>
  <c r="AK438" i="17"/>
  <c r="AL438" i="17"/>
  <c r="AM438" i="17"/>
  <c r="AN438" i="17"/>
  <c r="AO438" i="17"/>
  <c r="AF441" i="17"/>
  <c r="AG441" i="17"/>
  <c r="AH441" i="17"/>
  <c r="AI441" i="17"/>
  <c r="AJ441" i="17"/>
  <c r="AK441" i="17"/>
  <c r="AL441" i="17"/>
  <c r="AM441" i="17"/>
  <c r="AN441" i="17"/>
  <c r="AO441" i="17"/>
  <c r="AQ445" i="17"/>
  <c r="AF446" i="17"/>
  <c r="AF445" i="17" s="1"/>
  <c r="AS445" i="17" s="1"/>
  <c r="AG446" i="17"/>
  <c r="AH446" i="17"/>
  <c r="AI446" i="17"/>
  <c r="AJ446" i="17"/>
  <c r="AJ445" i="17" s="1"/>
  <c r="AU445" i="17" s="1"/>
  <c r="AK446" i="17"/>
  <c r="AK445" i="17" s="1"/>
  <c r="AL446" i="17"/>
  <c r="AL445" i="17" s="1"/>
  <c r="AM446" i="17"/>
  <c r="AM445" i="17" s="1"/>
  <c r="AN446" i="17"/>
  <c r="AN445" i="17" s="1"/>
  <c r="AO446" i="17"/>
  <c r="AO445" i="17" s="1"/>
  <c r="AF449" i="17"/>
  <c r="AG449" i="17"/>
  <c r="AG445" i="17" s="1"/>
  <c r="AH449" i="17"/>
  <c r="AH445" i="17" s="1"/>
  <c r="AT445" i="17" s="1"/>
  <c r="AI449" i="17"/>
  <c r="AJ449" i="17"/>
  <c r="AK449" i="17"/>
  <c r="AL449" i="17"/>
  <c r="AM449" i="17"/>
  <c r="AN449" i="17"/>
  <c r="AO449" i="17"/>
  <c r="AR450" i="17"/>
  <c r="AF452" i="17"/>
  <c r="AG452" i="17"/>
  <c r="AH452" i="17"/>
  <c r="AI452" i="17"/>
  <c r="AI445" i="17" s="1"/>
  <c r="AJ452" i="17"/>
  <c r="AK452" i="17"/>
  <c r="AL452" i="17"/>
  <c r="AM452" i="17"/>
  <c r="AN452" i="17"/>
  <c r="AO452" i="17"/>
  <c r="AR453" i="17"/>
  <c r="AF455" i="17"/>
  <c r="AG455" i="17"/>
  <c r="AH455" i="17"/>
  <c r="AI455" i="17"/>
  <c r="AJ455" i="17"/>
  <c r="AK455" i="17"/>
  <c r="AL455" i="17"/>
  <c r="AM455" i="17"/>
  <c r="AN455" i="17"/>
  <c r="AR456" i="17" s="1"/>
  <c r="AO455" i="17"/>
  <c r="AF458" i="17"/>
  <c r="AG458" i="17"/>
  <c r="AH458" i="17"/>
  <c r="AI458" i="17"/>
  <c r="AJ458" i="17"/>
  <c r="AK458" i="17"/>
  <c r="AL458" i="17"/>
  <c r="AM458" i="17"/>
  <c r="AN458" i="17"/>
  <c r="AO458" i="17"/>
  <c r="AR459" i="17"/>
  <c r="AF461" i="17"/>
  <c r="AG461" i="17"/>
  <c r="AH461" i="17"/>
  <c r="AI461" i="17"/>
  <c r="AJ461" i="17"/>
  <c r="AK461" i="17"/>
  <c r="AL461" i="17"/>
  <c r="AM461" i="17"/>
  <c r="AN461" i="17"/>
  <c r="AR462" i="17" s="1"/>
  <c r="AO461" i="17"/>
  <c r="AF464" i="17"/>
  <c r="AG464" i="17"/>
  <c r="AH464" i="17"/>
  <c r="AI464" i="17"/>
  <c r="AJ464" i="17"/>
  <c r="AK464" i="17"/>
  <c r="AL464" i="17"/>
  <c r="AR465" i="17" s="1"/>
  <c r="AM464" i="17"/>
  <c r="AN464" i="17"/>
  <c r="AO464" i="17"/>
  <c r="AF467" i="17"/>
  <c r="AG467" i="17"/>
  <c r="AH467" i="17"/>
  <c r="AI467" i="17"/>
  <c r="AJ467" i="17"/>
  <c r="AK467" i="17"/>
  <c r="AL467" i="17"/>
  <c r="AM467" i="17"/>
  <c r="AN467" i="17"/>
  <c r="AO467" i="17"/>
  <c r="AR468" i="17"/>
  <c r="AF470" i="17"/>
  <c r="AG470" i="17"/>
  <c r="AH470" i="17"/>
  <c r="AI470" i="17"/>
  <c r="AJ470" i="17"/>
  <c r="AK470" i="17"/>
  <c r="AL470" i="17"/>
  <c r="AM470" i="17"/>
  <c r="AN470" i="17"/>
  <c r="AR471" i="17" s="1"/>
  <c r="AO470" i="17"/>
  <c r="AF473" i="17"/>
  <c r="AG473" i="17"/>
  <c r="AH473" i="17"/>
  <c r="AI473" i="17"/>
  <c r="AJ473" i="17"/>
  <c r="AK473" i="17"/>
  <c r="AL473" i="17"/>
  <c r="AR474" i="17" s="1"/>
  <c r="AM473" i="17"/>
  <c r="AN473" i="17"/>
  <c r="AO473" i="17"/>
  <c r="AF476" i="17"/>
  <c r="AG476" i="17"/>
  <c r="AH476" i="17"/>
  <c r="AI476" i="17"/>
  <c r="AJ476" i="17"/>
  <c r="AK476" i="17"/>
  <c r="AL476" i="17"/>
  <c r="AM476" i="17"/>
  <c r="AN476" i="17"/>
  <c r="AO476" i="17"/>
  <c r="AR477" i="17"/>
  <c r="AF479" i="17"/>
  <c r="AG479" i="17"/>
  <c r="AH479" i="17"/>
  <c r="AI479" i="17"/>
  <c r="AJ479" i="17"/>
  <c r="AK479" i="17"/>
  <c r="AL479" i="17"/>
  <c r="AR480" i="17" s="1"/>
  <c r="AM479" i="17"/>
  <c r="AN479" i="17"/>
  <c r="AO479" i="17"/>
  <c r="AF482" i="17"/>
  <c r="AG482" i="17"/>
  <c r="AH482" i="17"/>
  <c r="AI482" i="17"/>
  <c r="AJ482" i="17"/>
  <c r="AK482" i="17"/>
  <c r="AL482" i="17"/>
  <c r="AM482" i="17"/>
  <c r="AN482" i="17"/>
  <c r="AR483" i="17" s="1"/>
  <c r="AO482" i="17"/>
  <c r="AF485" i="17"/>
  <c r="AG485" i="17"/>
  <c r="AH485" i="17"/>
  <c r="AI485" i="17"/>
  <c r="AJ485" i="17"/>
  <c r="AK485" i="17"/>
  <c r="AL485" i="17"/>
  <c r="AM485" i="17"/>
  <c r="AN485" i="17"/>
  <c r="AO485" i="17"/>
  <c r="AR486" i="17"/>
  <c r="AF488" i="17"/>
  <c r="AG488" i="17"/>
  <c r="AH488" i="17"/>
  <c r="AI488" i="17"/>
  <c r="AJ488" i="17"/>
  <c r="AK488" i="17"/>
  <c r="AL488" i="17"/>
  <c r="AM488" i="17"/>
  <c r="AN488" i="17"/>
  <c r="AO488" i="17"/>
  <c r="AF491" i="17"/>
  <c r="AG491" i="17"/>
  <c r="AH491" i="17"/>
  <c r="AI491" i="17"/>
  <c r="AJ491" i="17"/>
  <c r="AK491" i="17"/>
  <c r="AL491" i="17"/>
  <c r="AM491" i="17"/>
  <c r="AN491" i="17"/>
  <c r="AO491" i="17"/>
  <c r="AF494" i="17"/>
  <c r="AG494" i="17"/>
  <c r="AH494" i="17"/>
  <c r="AI494" i="17"/>
  <c r="AJ494" i="17"/>
  <c r="AK494" i="17"/>
  <c r="AL494" i="17"/>
  <c r="AM494" i="17"/>
  <c r="AN494" i="17"/>
  <c r="AO494" i="17"/>
  <c r="AF497" i="17"/>
  <c r="AG497" i="17"/>
  <c r="AH497" i="17"/>
  <c r="AI497" i="17"/>
  <c r="AJ497" i="17"/>
  <c r="AK497" i="17"/>
  <c r="AL497" i="17"/>
  <c r="AM497" i="17"/>
  <c r="AN497" i="17"/>
  <c r="AO497" i="17"/>
  <c r="AF500" i="17"/>
  <c r="AG500" i="17"/>
  <c r="AH500" i="17"/>
  <c r="AI500" i="17"/>
  <c r="AJ500" i="17"/>
  <c r="AK500" i="17"/>
  <c r="AL500" i="17"/>
  <c r="AM500" i="17"/>
  <c r="AN500" i="17"/>
  <c r="AO500" i="17"/>
  <c r="AF503" i="17"/>
  <c r="AG503" i="17"/>
  <c r="AH503" i="17"/>
  <c r="AI503" i="17"/>
  <c r="AJ503" i="17"/>
  <c r="AK503" i="17"/>
  <c r="AL503" i="17"/>
  <c r="AM503" i="17"/>
  <c r="AN503" i="17"/>
  <c r="AO503" i="17"/>
  <c r="AK507" i="17"/>
  <c r="AL507" i="17"/>
  <c r="AQ507" i="17"/>
  <c r="AQ764" i="17" s="1"/>
  <c r="AF508" i="17"/>
  <c r="AF507" i="17" s="1"/>
  <c r="AG508" i="17"/>
  <c r="AG507" i="17" s="1"/>
  <c r="AH508" i="17"/>
  <c r="AH507" i="17" s="1"/>
  <c r="AT507" i="17" s="1"/>
  <c r="AI508" i="17"/>
  <c r="AI507" i="17" s="1"/>
  <c r="AJ508" i="17"/>
  <c r="AK508" i="17"/>
  <c r="AL508" i="17"/>
  <c r="AR509" i="17" s="1"/>
  <c r="AM508" i="17"/>
  <c r="AN508" i="17"/>
  <c r="AO508" i="17"/>
  <c r="AF511" i="17"/>
  <c r="AG511" i="17"/>
  <c r="AH511" i="17"/>
  <c r="AI511" i="17"/>
  <c r="AJ511" i="17"/>
  <c r="AK511" i="17"/>
  <c r="AL511" i="17"/>
  <c r="AM511" i="17"/>
  <c r="AN511" i="17"/>
  <c r="AO511" i="17"/>
  <c r="AR512" i="17"/>
  <c r="AF514" i="17"/>
  <c r="AG514" i="17"/>
  <c r="AH514" i="17"/>
  <c r="AI514" i="17"/>
  <c r="AJ514" i="17"/>
  <c r="AJ507" i="17" s="1"/>
  <c r="AU507" i="17" s="1"/>
  <c r="AK514" i="17"/>
  <c r="AL514" i="17"/>
  <c r="AM514" i="17"/>
  <c r="AN514" i="17"/>
  <c r="AO514" i="17"/>
  <c r="AR515" i="17"/>
  <c r="AF517" i="17"/>
  <c r="AG517" i="17"/>
  <c r="AH517" i="17"/>
  <c r="AI517" i="17"/>
  <c r="AJ517" i="17"/>
  <c r="AK517" i="17"/>
  <c r="AL517" i="17"/>
  <c r="AR518" i="17" s="1"/>
  <c r="AM517" i="17"/>
  <c r="AN517" i="17"/>
  <c r="AO517" i="17"/>
  <c r="AF520" i="17"/>
  <c r="AG520" i="17"/>
  <c r="AH520" i="17"/>
  <c r="AI520" i="17"/>
  <c r="AJ520" i="17"/>
  <c r="AK520" i="17"/>
  <c r="AL520" i="17"/>
  <c r="AM520" i="17"/>
  <c r="AN520" i="17"/>
  <c r="AO520" i="17"/>
  <c r="AR521" i="17"/>
  <c r="AF523" i="17"/>
  <c r="AG523" i="17"/>
  <c r="AH523" i="17"/>
  <c r="AI523" i="17"/>
  <c r="AJ523" i="17"/>
  <c r="AK523" i="17"/>
  <c r="AL523" i="17"/>
  <c r="AM523" i="17"/>
  <c r="AN523" i="17"/>
  <c r="AO523" i="17"/>
  <c r="AR524" i="17"/>
  <c r="AF526" i="17"/>
  <c r="AG526" i="17"/>
  <c r="AH526" i="17"/>
  <c r="AI526" i="17"/>
  <c r="AJ526" i="17"/>
  <c r="AK526" i="17"/>
  <c r="AL526" i="17"/>
  <c r="AM526" i="17"/>
  <c r="AN526" i="17"/>
  <c r="AO526" i="17"/>
  <c r="AR527" i="17"/>
  <c r="AF529" i="17"/>
  <c r="AG529" i="17"/>
  <c r="AH529" i="17"/>
  <c r="AI529" i="17"/>
  <c r="AJ529" i="17"/>
  <c r="AK529" i="17"/>
  <c r="AL529" i="17"/>
  <c r="AM529" i="17"/>
  <c r="AN529" i="17"/>
  <c r="AO529" i="17"/>
  <c r="AR530" i="17"/>
  <c r="AF532" i="17"/>
  <c r="AG532" i="17"/>
  <c r="AH532" i="17"/>
  <c r="AI532" i="17"/>
  <c r="AJ532" i="17"/>
  <c r="AK532" i="17"/>
  <c r="AL532" i="17"/>
  <c r="AM532" i="17"/>
  <c r="AN532" i="17"/>
  <c r="AO532" i="17"/>
  <c r="AR533" i="17"/>
  <c r="AF535" i="17"/>
  <c r="AG535" i="17"/>
  <c r="AH535" i="17"/>
  <c r="AI535" i="17"/>
  <c r="AJ535" i="17"/>
  <c r="AK535" i="17"/>
  <c r="AL535" i="17"/>
  <c r="AM535" i="17"/>
  <c r="AN535" i="17"/>
  <c r="AO535" i="17"/>
  <c r="AR536" i="17"/>
  <c r="AF538" i="17"/>
  <c r="AG538" i="17"/>
  <c r="AH538" i="17"/>
  <c r="AI538" i="17"/>
  <c r="AJ538" i="17"/>
  <c r="AK538" i="17"/>
  <c r="AL538" i="17"/>
  <c r="AM538" i="17"/>
  <c r="AN538" i="17"/>
  <c r="AO538" i="17"/>
  <c r="AR539" i="17"/>
  <c r="AF541" i="17"/>
  <c r="AG541" i="17"/>
  <c r="AH541" i="17"/>
  <c r="AI541" i="17"/>
  <c r="AJ541" i="17"/>
  <c r="AK541" i="17"/>
  <c r="AL541" i="17"/>
  <c r="AM541" i="17"/>
  <c r="AN541" i="17"/>
  <c r="AO541" i="17"/>
  <c r="AO507" i="17" s="1"/>
  <c r="AR542" i="17"/>
  <c r="AF544" i="17"/>
  <c r="AG544" i="17"/>
  <c r="AH544" i="17"/>
  <c r="AI544" i="17"/>
  <c r="AJ544" i="17"/>
  <c r="AK544" i="17"/>
  <c r="AL544" i="17"/>
  <c r="AM544" i="17"/>
  <c r="AN544" i="17"/>
  <c r="AO544" i="17"/>
  <c r="AR545" i="17"/>
  <c r="AF547" i="17"/>
  <c r="AG547" i="17"/>
  <c r="AH547" i="17"/>
  <c r="AI547" i="17"/>
  <c r="AJ547" i="17"/>
  <c r="AK547" i="17"/>
  <c r="AL547" i="17"/>
  <c r="AM547" i="17"/>
  <c r="AN547" i="17"/>
  <c r="AO547" i="17"/>
  <c r="AR548" i="17"/>
  <c r="AF550" i="17"/>
  <c r="AG550" i="17"/>
  <c r="AH550" i="17"/>
  <c r="AI550" i="17"/>
  <c r="AJ550" i="17"/>
  <c r="AK550" i="17"/>
  <c r="AL550" i="17"/>
  <c r="AM550" i="17"/>
  <c r="AM507" i="17" s="1"/>
  <c r="AN550" i="17"/>
  <c r="AN507" i="17" s="1"/>
  <c r="AO550" i="17"/>
  <c r="AF553" i="17"/>
  <c r="AG553" i="17"/>
  <c r="AH553" i="17"/>
  <c r="AI553" i="17"/>
  <c r="AJ553" i="17"/>
  <c r="AK553" i="17"/>
  <c r="AL553" i="17"/>
  <c r="AM553" i="17"/>
  <c r="AN553" i="17"/>
  <c r="AO553" i="17"/>
  <c r="AF556" i="17"/>
  <c r="AG556" i="17"/>
  <c r="AH556" i="17"/>
  <c r="AI556" i="17"/>
  <c r="AJ556" i="17"/>
  <c r="AK556" i="17"/>
  <c r="AL556" i="17"/>
  <c r="AM556" i="17"/>
  <c r="AN556" i="17"/>
  <c r="AO556" i="17"/>
  <c r="AF559" i="17"/>
  <c r="AG559" i="17"/>
  <c r="AH559" i="17"/>
  <c r="AI559" i="17"/>
  <c r="AJ559" i="17"/>
  <c r="AK559" i="17"/>
  <c r="AL559" i="17"/>
  <c r="AM559" i="17"/>
  <c r="AN559" i="17"/>
  <c r="AO559" i="17"/>
  <c r="AF562" i="17"/>
  <c r="AG562" i="17"/>
  <c r="AH562" i="17"/>
  <c r="AI562" i="17"/>
  <c r="AJ562" i="17"/>
  <c r="AK562" i="17"/>
  <c r="AL562" i="17"/>
  <c r="AM562" i="17"/>
  <c r="AN562" i="17"/>
  <c r="AO562" i="17"/>
  <c r="AF565" i="17"/>
  <c r="AG565" i="17"/>
  <c r="AH565" i="17"/>
  <c r="AI565" i="17"/>
  <c r="AJ565" i="17"/>
  <c r="AK565" i="17"/>
  <c r="AL565" i="17"/>
  <c r="AM565" i="17"/>
  <c r="AN565" i="17"/>
  <c r="AO565" i="17"/>
  <c r="AF569" i="17"/>
  <c r="AQ569" i="17"/>
  <c r="AF570" i="17"/>
  <c r="AG570" i="17"/>
  <c r="AH570" i="17"/>
  <c r="AI570" i="17"/>
  <c r="AJ570" i="17"/>
  <c r="AK570" i="17"/>
  <c r="AK569" i="17" s="1"/>
  <c r="AL570" i="17"/>
  <c r="AL569" i="17" s="1"/>
  <c r="AM570" i="17"/>
  <c r="AM569" i="17" s="1"/>
  <c r="AN570" i="17"/>
  <c r="AO570" i="17"/>
  <c r="AR571" i="17"/>
  <c r="AF573" i="17"/>
  <c r="AG573" i="17"/>
  <c r="AH573" i="17"/>
  <c r="AI573" i="17"/>
  <c r="AJ573" i="17"/>
  <c r="AK573" i="17"/>
  <c r="AL573" i="17"/>
  <c r="AM573" i="17"/>
  <c r="AN573" i="17"/>
  <c r="AR574" i="17" s="1"/>
  <c r="AO573" i="17"/>
  <c r="AO569" i="17" s="1"/>
  <c r="AF576" i="17"/>
  <c r="AG576" i="17"/>
  <c r="AH576" i="17"/>
  <c r="AI576" i="17"/>
  <c r="AJ576" i="17"/>
  <c r="AK576" i="17"/>
  <c r="AL576" i="17"/>
  <c r="AR577" i="17" s="1"/>
  <c r="AM576" i="17"/>
  <c r="AM756" i="17" s="1"/>
  <c r="AN576" i="17"/>
  <c r="AO576" i="17"/>
  <c r="AF579" i="17"/>
  <c r="AG579" i="17"/>
  <c r="AH579" i="17"/>
  <c r="AI579" i="17"/>
  <c r="AJ579" i="17"/>
  <c r="AK579" i="17"/>
  <c r="AL579" i="17"/>
  <c r="AM579" i="17"/>
  <c r="AN579" i="17"/>
  <c r="AO579" i="17"/>
  <c r="AR580" i="17"/>
  <c r="AF582" i="17"/>
  <c r="AG582" i="17"/>
  <c r="AH582" i="17"/>
  <c r="AI582" i="17"/>
  <c r="AJ582" i="17"/>
  <c r="AK582" i="17"/>
  <c r="AL582" i="17"/>
  <c r="AM582" i="17"/>
  <c r="AN582" i="17"/>
  <c r="AR583" i="17" s="1"/>
  <c r="AO582" i="17"/>
  <c r="AF585" i="17"/>
  <c r="AG585" i="17"/>
  <c r="AH585" i="17"/>
  <c r="AI585" i="17"/>
  <c r="AJ585" i="17"/>
  <c r="AK585" i="17"/>
  <c r="AL585" i="17"/>
  <c r="AR586" i="17" s="1"/>
  <c r="AM585" i="17"/>
  <c r="AN585" i="17"/>
  <c r="AO585" i="17"/>
  <c r="AF588" i="17"/>
  <c r="AG588" i="17"/>
  <c r="AH588" i="17"/>
  <c r="AI588" i="17"/>
  <c r="AJ588" i="17"/>
  <c r="AK588" i="17"/>
  <c r="AL588" i="17"/>
  <c r="AM588" i="17"/>
  <c r="AN588" i="17"/>
  <c r="AO588" i="17"/>
  <c r="AR589" i="17"/>
  <c r="AF591" i="17"/>
  <c r="AG591" i="17"/>
  <c r="AH591" i="17"/>
  <c r="AI591" i="17"/>
  <c r="AJ591" i="17"/>
  <c r="AK591" i="17"/>
  <c r="AL591" i="17"/>
  <c r="AR592" i="17" s="1"/>
  <c r="AM591" i="17"/>
  <c r="AN591" i="17"/>
  <c r="AO591" i="17"/>
  <c r="AF594" i="17"/>
  <c r="AG594" i="17"/>
  <c r="AH594" i="17"/>
  <c r="AI594" i="17"/>
  <c r="AJ594" i="17"/>
  <c r="AJ569" i="17" s="1"/>
  <c r="AU569" i="17" s="1"/>
  <c r="AK594" i="17"/>
  <c r="AL594" i="17"/>
  <c r="AM594" i="17"/>
  <c r="AN594" i="17"/>
  <c r="AR595" i="17" s="1"/>
  <c r="AO594" i="17"/>
  <c r="AF597" i="17"/>
  <c r="AG597" i="17"/>
  <c r="AH597" i="17"/>
  <c r="AI597" i="17"/>
  <c r="AJ597" i="17"/>
  <c r="AK597" i="17"/>
  <c r="AL597" i="17"/>
  <c r="AM597" i="17"/>
  <c r="AN597" i="17"/>
  <c r="AO597" i="17"/>
  <c r="AR598" i="17"/>
  <c r="AF600" i="17"/>
  <c r="AG600" i="17"/>
  <c r="AH600" i="17"/>
  <c r="AI600" i="17"/>
  <c r="AJ600" i="17"/>
  <c r="AK600" i="17"/>
  <c r="AL600" i="17"/>
  <c r="AR601" i="17" s="1"/>
  <c r="AM600" i="17"/>
  <c r="AN600" i="17"/>
  <c r="AO600" i="17"/>
  <c r="AF603" i="17"/>
  <c r="AG603" i="17"/>
  <c r="AH603" i="17"/>
  <c r="AI603" i="17"/>
  <c r="AI569" i="17" s="1"/>
  <c r="AJ603" i="17"/>
  <c r="AK603" i="17"/>
  <c r="AL603" i="17"/>
  <c r="AM603" i="17"/>
  <c r="AN603" i="17"/>
  <c r="AR604" i="17" s="1"/>
  <c r="AO603" i="17"/>
  <c r="AF606" i="17"/>
  <c r="AG606" i="17"/>
  <c r="AH606" i="17"/>
  <c r="AI606" i="17"/>
  <c r="AJ606" i="17"/>
  <c r="AK606" i="17"/>
  <c r="AL606" i="17"/>
  <c r="AM606" i="17"/>
  <c r="AN606" i="17"/>
  <c r="AO606" i="17"/>
  <c r="AR607" i="17"/>
  <c r="AF609" i="17"/>
  <c r="AG609" i="17"/>
  <c r="AH609" i="17"/>
  <c r="AI609" i="17"/>
  <c r="AJ609" i="17"/>
  <c r="AK609" i="17"/>
  <c r="AL609" i="17"/>
  <c r="AM609" i="17"/>
  <c r="AN609" i="17"/>
  <c r="AO609" i="17"/>
  <c r="AR610" i="17"/>
  <c r="AF612" i="17"/>
  <c r="AG612" i="17"/>
  <c r="AG569" i="17" s="1"/>
  <c r="AS569" i="17" s="1"/>
  <c r="AH612" i="17"/>
  <c r="AH569" i="17" s="1"/>
  <c r="AI612" i="17"/>
  <c r="AJ612" i="17"/>
  <c r="AK612" i="17"/>
  <c r="AL612" i="17"/>
  <c r="AM612" i="17"/>
  <c r="AN612" i="17"/>
  <c r="AO612" i="17"/>
  <c r="AF615" i="17"/>
  <c r="AG615" i="17"/>
  <c r="AH615" i="17"/>
  <c r="AI615" i="17"/>
  <c r="AJ615" i="17"/>
  <c r="AK615" i="17"/>
  <c r="AL615" i="17"/>
  <c r="AM615" i="17"/>
  <c r="AN615" i="17"/>
  <c r="AO615" i="17"/>
  <c r="AF618" i="17"/>
  <c r="AG618" i="17"/>
  <c r="AH618" i="17"/>
  <c r="AI618" i="17"/>
  <c r="AJ618" i="17"/>
  <c r="AK618" i="17"/>
  <c r="AL618" i="17"/>
  <c r="AM618" i="17"/>
  <c r="AN618" i="17"/>
  <c r="AO618" i="17"/>
  <c r="AF621" i="17"/>
  <c r="AG621" i="17"/>
  <c r="AH621" i="17"/>
  <c r="AI621" i="17"/>
  <c r="AJ621" i="17"/>
  <c r="AK621" i="17"/>
  <c r="AL621" i="17"/>
  <c r="AM621" i="17"/>
  <c r="AN621" i="17"/>
  <c r="AO621" i="17"/>
  <c r="AF624" i="17"/>
  <c r="AG624" i="17"/>
  <c r="AH624" i="17"/>
  <c r="AI624" i="17"/>
  <c r="AJ624" i="17"/>
  <c r="AK624" i="17"/>
  <c r="AL624" i="17"/>
  <c r="AM624" i="17"/>
  <c r="AN624" i="17"/>
  <c r="AO624" i="17"/>
  <c r="AF627" i="17"/>
  <c r="AG627" i="17"/>
  <c r="AH627" i="17"/>
  <c r="AI627" i="17"/>
  <c r="AJ627" i="17"/>
  <c r="AK627" i="17"/>
  <c r="AL627" i="17"/>
  <c r="AM627" i="17"/>
  <c r="AN627" i="17"/>
  <c r="AO627" i="17"/>
  <c r="AL631" i="17"/>
  <c r="AV631" i="17" s="1"/>
  <c r="AM631" i="17"/>
  <c r="AQ631" i="17"/>
  <c r="AF632" i="17"/>
  <c r="AF631" i="17" s="1"/>
  <c r="AG632" i="17"/>
  <c r="AG631" i="17" s="1"/>
  <c r="AH632" i="17"/>
  <c r="AI632" i="17"/>
  <c r="AJ632" i="17"/>
  <c r="AK632" i="17"/>
  <c r="AL632" i="17"/>
  <c r="AM632" i="17"/>
  <c r="AN632" i="17"/>
  <c r="AN631" i="17" s="1"/>
  <c r="AO632" i="17"/>
  <c r="AO631" i="17" s="1"/>
  <c r="AR633" i="17"/>
  <c r="AF635" i="17"/>
  <c r="AG635" i="17"/>
  <c r="AH635" i="17"/>
  <c r="AH631" i="17" s="1"/>
  <c r="AI635" i="17"/>
  <c r="AI631" i="17" s="1"/>
  <c r="AJ635" i="17"/>
  <c r="AK635" i="17"/>
  <c r="AL635" i="17"/>
  <c r="AM635" i="17"/>
  <c r="AN635" i="17"/>
  <c r="AO635" i="17"/>
  <c r="AR636" i="17"/>
  <c r="AF638" i="17"/>
  <c r="AG638" i="17"/>
  <c r="AH638" i="17"/>
  <c r="AI638" i="17"/>
  <c r="AJ638" i="17"/>
  <c r="AK638" i="17"/>
  <c r="AL638" i="17"/>
  <c r="AM638" i="17"/>
  <c r="AN638" i="17"/>
  <c r="AO638" i="17"/>
  <c r="AR639" i="17"/>
  <c r="AF641" i="17"/>
  <c r="AG641" i="17"/>
  <c r="AH641" i="17"/>
  <c r="AI641" i="17"/>
  <c r="AJ641" i="17"/>
  <c r="AK641" i="17"/>
  <c r="AL641" i="17"/>
  <c r="AM641" i="17"/>
  <c r="AN641" i="17"/>
  <c r="AO641" i="17"/>
  <c r="AR642" i="17"/>
  <c r="AF644" i="17"/>
  <c r="AG644" i="17"/>
  <c r="AH644" i="17"/>
  <c r="AI644" i="17"/>
  <c r="AJ644" i="17"/>
  <c r="AK644" i="17"/>
  <c r="AL644" i="17"/>
  <c r="AM644" i="17"/>
  <c r="AN644" i="17"/>
  <c r="AO644" i="17"/>
  <c r="AR645" i="17"/>
  <c r="AF647" i="17"/>
  <c r="AG647" i="17"/>
  <c r="AH647" i="17"/>
  <c r="AI647" i="17"/>
  <c r="AJ647" i="17"/>
  <c r="AK647" i="17"/>
  <c r="AL647" i="17"/>
  <c r="AM647" i="17"/>
  <c r="AN647" i="17"/>
  <c r="AO647" i="17"/>
  <c r="AR648" i="17"/>
  <c r="AF650" i="17"/>
  <c r="AG650" i="17"/>
  <c r="AH650" i="17"/>
  <c r="AI650" i="17"/>
  <c r="AJ650" i="17"/>
  <c r="AK650" i="17"/>
  <c r="AL650" i="17"/>
  <c r="AM650" i="17"/>
  <c r="AN650" i="17"/>
  <c r="AO650" i="17"/>
  <c r="AR651" i="17"/>
  <c r="AF653" i="17"/>
  <c r="AG653" i="17"/>
  <c r="AH653" i="17"/>
  <c r="AI653" i="17"/>
  <c r="AJ653" i="17"/>
  <c r="AK653" i="17"/>
  <c r="AL653" i="17"/>
  <c r="AM653" i="17"/>
  <c r="AN653" i="17"/>
  <c r="AO653" i="17"/>
  <c r="AR654" i="17"/>
  <c r="AF656" i="17"/>
  <c r="AG656" i="17"/>
  <c r="AH656" i="17"/>
  <c r="AI656" i="17"/>
  <c r="AJ656" i="17"/>
  <c r="AK656" i="17"/>
  <c r="AL656" i="17"/>
  <c r="AM656" i="17"/>
  <c r="AN656" i="17"/>
  <c r="AO656" i="17"/>
  <c r="AR657" i="17"/>
  <c r="AF659" i="17"/>
  <c r="AG659" i="17"/>
  <c r="AH659" i="17"/>
  <c r="AI659" i="17"/>
  <c r="AJ659" i="17"/>
  <c r="AK659" i="17"/>
  <c r="AL659" i="17"/>
  <c r="AM659" i="17"/>
  <c r="AN659" i="17"/>
  <c r="AO659" i="17"/>
  <c r="AR660" i="17"/>
  <c r="AF662" i="17"/>
  <c r="AG662" i="17"/>
  <c r="AH662" i="17"/>
  <c r="AI662" i="17"/>
  <c r="AJ662" i="17"/>
  <c r="AK662" i="17"/>
  <c r="AL662" i="17"/>
  <c r="AM662" i="17"/>
  <c r="AN662" i="17"/>
  <c r="AR663" i="17" s="1"/>
  <c r="AO662" i="17"/>
  <c r="AF665" i="17"/>
  <c r="AG665" i="17"/>
  <c r="AH665" i="17"/>
  <c r="AI665" i="17"/>
  <c r="AJ665" i="17"/>
  <c r="AK665" i="17"/>
  <c r="AL665" i="17"/>
  <c r="AM665" i="17"/>
  <c r="AN665" i="17"/>
  <c r="AO665" i="17"/>
  <c r="AF668" i="17"/>
  <c r="AG668" i="17"/>
  <c r="AH668" i="17"/>
  <c r="AI668" i="17"/>
  <c r="AJ668" i="17"/>
  <c r="AK668" i="17"/>
  <c r="AL668" i="17"/>
  <c r="AM668" i="17"/>
  <c r="AN668" i="17"/>
  <c r="AO668" i="17"/>
  <c r="AF671" i="17"/>
  <c r="AG671" i="17"/>
  <c r="AH671" i="17"/>
  <c r="AI671" i="17"/>
  <c r="AJ671" i="17"/>
  <c r="AK671" i="17"/>
  <c r="AL671" i="17"/>
  <c r="AM671" i="17"/>
  <c r="AN671" i="17"/>
  <c r="AO671" i="17"/>
  <c r="AF674" i="17"/>
  <c r="AG674" i="17"/>
  <c r="AH674" i="17"/>
  <c r="AI674" i="17"/>
  <c r="AJ674" i="17"/>
  <c r="AK674" i="17"/>
  <c r="AL674" i="17"/>
  <c r="AM674" i="17"/>
  <c r="AN674" i="17"/>
  <c r="AO674" i="17"/>
  <c r="AF677" i="17"/>
  <c r="AG677" i="17"/>
  <c r="AH677" i="17"/>
  <c r="AI677" i="17"/>
  <c r="AJ677" i="17"/>
  <c r="AK677" i="17"/>
  <c r="AL677" i="17"/>
  <c r="AM677" i="17"/>
  <c r="AN677" i="17"/>
  <c r="AO677" i="17"/>
  <c r="AF680" i="17"/>
  <c r="AG680" i="17"/>
  <c r="AH680" i="17"/>
  <c r="AI680" i="17"/>
  <c r="AJ680" i="17"/>
  <c r="AK680" i="17"/>
  <c r="AL680" i="17"/>
  <c r="AM680" i="17"/>
  <c r="AN680" i="17"/>
  <c r="AO680" i="17"/>
  <c r="AF683" i="17"/>
  <c r="AG683" i="17"/>
  <c r="AH683" i="17"/>
  <c r="AI683" i="17"/>
  <c r="AJ683" i="17"/>
  <c r="AK683" i="17"/>
  <c r="AL683" i="17"/>
  <c r="AM683" i="17"/>
  <c r="AN683" i="17"/>
  <c r="AO683" i="17"/>
  <c r="AF686" i="17"/>
  <c r="AG686" i="17"/>
  <c r="AH686" i="17"/>
  <c r="AI686" i="17"/>
  <c r="AJ686" i="17"/>
  <c r="AK686" i="17"/>
  <c r="AL686" i="17"/>
  <c r="AM686" i="17"/>
  <c r="AN686" i="17"/>
  <c r="AO686" i="17"/>
  <c r="AF689" i="17"/>
  <c r="AG689" i="17"/>
  <c r="AH689" i="17"/>
  <c r="AI689" i="17"/>
  <c r="AJ689" i="17"/>
  <c r="AJ631" i="17" s="1"/>
  <c r="AU631" i="17" s="1"/>
  <c r="AK689" i="17"/>
  <c r="AK631" i="17" s="1"/>
  <c r="AL689" i="17"/>
  <c r="AM689" i="17"/>
  <c r="AN689" i="17"/>
  <c r="AO689" i="17"/>
  <c r="AH693" i="17"/>
  <c r="AT693" i="17" s="1"/>
  <c r="AI693" i="17"/>
  <c r="AJ693" i="17"/>
  <c r="AQ693" i="17"/>
  <c r="AF694" i="17"/>
  <c r="AG694" i="17"/>
  <c r="AH694" i="17"/>
  <c r="AI694" i="17"/>
  <c r="AJ694" i="17"/>
  <c r="AK694" i="17"/>
  <c r="AK693" i="17" s="1"/>
  <c r="AL694" i="17"/>
  <c r="AL693" i="17" s="1"/>
  <c r="AM694" i="17"/>
  <c r="AM693" i="17" s="1"/>
  <c r="AN694" i="17"/>
  <c r="AN693" i="17" s="1"/>
  <c r="AO694" i="17"/>
  <c r="AO693" i="17" s="1"/>
  <c r="AR695" i="17"/>
  <c r="AF697" i="17"/>
  <c r="AF693" i="17" s="1"/>
  <c r="AG697" i="17"/>
  <c r="AH697" i="17"/>
  <c r="AI697" i="17"/>
  <c r="AJ697" i="17"/>
  <c r="AK697" i="17"/>
  <c r="AL697" i="17"/>
  <c r="AM697" i="17"/>
  <c r="AN697" i="17"/>
  <c r="AR698" i="17" s="1"/>
  <c r="AO697" i="17"/>
  <c r="AF700" i="17"/>
  <c r="AG700" i="17"/>
  <c r="AH700" i="17"/>
  <c r="AI700" i="17"/>
  <c r="AJ700" i="17"/>
  <c r="AK700" i="17"/>
  <c r="AL700" i="17"/>
  <c r="AM700" i="17"/>
  <c r="AN700" i="17"/>
  <c r="AO700" i="17"/>
  <c r="AR701" i="17"/>
  <c r="AF703" i="17"/>
  <c r="AG703" i="17"/>
  <c r="AH703" i="17"/>
  <c r="AI703" i="17"/>
  <c r="AJ703" i="17"/>
  <c r="AK703" i="17"/>
  <c r="AL703" i="17"/>
  <c r="AM703" i="17"/>
  <c r="AN703" i="17"/>
  <c r="AO703" i="17"/>
  <c r="AR704" i="17"/>
  <c r="AF706" i="17"/>
  <c r="AG706" i="17"/>
  <c r="AH706" i="17"/>
  <c r="AI706" i="17"/>
  <c r="AJ706" i="17"/>
  <c r="AK706" i="17"/>
  <c r="AL706" i="17"/>
  <c r="AM706" i="17"/>
  <c r="AN706" i="17"/>
  <c r="AR707" i="17" s="1"/>
  <c r="AO706" i="17"/>
  <c r="AF709" i="17"/>
  <c r="AG709" i="17"/>
  <c r="AH709" i="17"/>
  <c r="AI709" i="17"/>
  <c r="AJ709" i="17"/>
  <c r="AK709" i="17"/>
  <c r="AL709" i="17"/>
  <c r="AM709" i="17"/>
  <c r="AN709" i="17"/>
  <c r="AO709" i="17"/>
  <c r="AR710" i="17"/>
  <c r="AF712" i="17"/>
  <c r="AG712" i="17"/>
  <c r="AH712" i="17"/>
  <c r="AI712" i="17"/>
  <c r="AJ712" i="17"/>
  <c r="AK712" i="17"/>
  <c r="AL712" i="17"/>
  <c r="AM712" i="17"/>
  <c r="AN712" i="17"/>
  <c r="AR713" i="17" s="1"/>
  <c r="AO712" i="17"/>
  <c r="AF715" i="17"/>
  <c r="AG715" i="17"/>
  <c r="AH715" i="17"/>
  <c r="AI715" i="17"/>
  <c r="AJ715" i="17"/>
  <c r="AK715" i="17"/>
  <c r="AL715" i="17"/>
  <c r="AR716" i="17" s="1"/>
  <c r="AM715" i="17"/>
  <c r="AN715" i="17"/>
  <c r="AO715" i="17"/>
  <c r="AF718" i="17"/>
  <c r="AG718" i="17"/>
  <c r="AH718" i="17"/>
  <c r="AI718" i="17"/>
  <c r="AJ718" i="17"/>
  <c r="AK718" i="17"/>
  <c r="AL718" i="17"/>
  <c r="AM718" i="17"/>
  <c r="AN718" i="17"/>
  <c r="AO718" i="17"/>
  <c r="AR719" i="17"/>
  <c r="AF721" i="17"/>
  <c r="AG721" i="17"/>
  <c r="AH721" i="17"/>
  <c r="AI721" i="17"/>
  <c r="AJ721" i="17"/>
  <c r="AK721" i="17"/>
  <c r="AL721" i="17"/>
  <c r="AM721" i="17"/>
  <c r="AN721" i="17"/>
  <c r="AR722" i="17" s="1"/>
  <c r="AO721" i="17"/>
  <c r="AF724" i="17"/>
  <c r="AG724" i="17"/>
  <c r="AH724" i="17"/>
  <c r="AI724" i="17"/>
  <c r="AJ724" i="17"/>
  <c r="AK724" i="17"/>
  <c r="AL724" i="17"/>
  <c r="AR725" i="17" s="1"/>
  <c r="AM724" i="17"/>
  <c r="AN724" i="17"/>
  <c r="AO724" i="17"/>
  <c r="AF727" i="17"/>
  <c r="AG727" i="17"/>
  <c r="AH727" i="17"/>
  <c r="AI727" i="17"/>
  <c r="AJ727" i="17"/>
  <c r="AK727" i="17"/>
  <c r="AL727" i="17"/>
  <c r="AM727" i="17"/>
  <c r="AN727" i="17"/>
  <c r="AO727" i="17"/>
  <c r="AR728" i="17"/>
  <c r="AF730" i="17"/>
  <c r="AG730" i="17"/>
  <c r="AH730" i="17"/>
  <c r="AI730" i="17"/>
  <c r="AJ730" i="17"/>
  <c r="AK730" i="17"/>
  <c r="AL730" i="17"/>
  <c r="AM730" i="17"/>
  <c r="AN730" i="17"/>
  <c r="AO730" i="17"/>
  <c r="AF733" i="17"/>
  <c r="AG733" i="17"/>
  <c r="AH733" i="17"/>
  <c r="AI733" i="17"/>
  <c r="AJ733" i="17"/>
  <c r="AK733" i="17"/>
  <c r="AL733" i="17"/>
  <c r="AM733" i="17"/>
  <c r="AN733" i="17"/>
  <c r="AO733" i="17"/>
  <c r="AF736" i="17"/>
  <c r="AG736" i="17"/>
  <c r="AH736" i="17"/>
  <c r="AI736" i="17"/>
  <c r="AJ736" i="17"/>
  <c r="AK736" i="17"/>
  <c r="AL736" i="17"/>
  <c r="AM736" i="17"/>
  <c r="AN736" i="17"/>
  <c r="AO736" i="17"/>
  <c r="AF739" i="17"/>
  <c r="AG739" i="17"/>
  <c r="AH739" i="17"/>
  <c r="AI739" i="17"/>
  <c r="AJ739" i="17"/>
  <c r="AK739" i="17"/>
  <c r="AL739" i="17"/>
  <c r="AM739" i="17"/>
  <c r="AN739" i="17"/>
  <c r="AO739" i="17"/>
  <c r="AF742" i="17"/>
  <c r="AG742" i="17"/>
  <c r="AH742" i="17"/>
  <c r="AI742" i="17"/>
  <c r="AJ742" i="17"/>
  <c r="AK742" i="17"/>
  <c r="AL742" i="17"/>
  <c r="AM742" i="17"/>
  <c r="AN742" i="17"/>
  <c r="AO742" i="17"/>
  <c r="AF745" i="17"/>
  <c r="AG745" i="17"/>
  <c r="AH745" i="17"/>
  <c r="AI745" i="17"/>
  <c r="AJ745" i="17"/>
  <c r="AK745" i="17"/>
  <c r="AL745" i="17"/>
  <c r="AM745" i="17"/>
  <c r="AN745" i="17"/>
  <c r="AO745" i="17"/>
  <c r="AF748" i="17"/>
  <c r="AG748" i="17"/>
  <c r="AH748" i="17"/>
  <c r="AI748" i="17"/>
  <c r="AJ748" i="17"/>
  <c r="AK748" i="17"/>
  <c r="AL748" i="17"/>
  <c r="AM748" i="17"/>
  <c r="AN748" i="17"/>
  <c r="AO748" i="17"/>
  <c r="AF751" i="17"/>
  <c r="AG751" i="17"/>
  <c r="AG693" i="17" s="1"/>
  <c r="AH751" i="17"/>
  <c r="AI751" i="17"/>
  <c r="AJ751" i="17"/>
  <c r="AK751" i="17"/>
  <c r="AL751" i="17"/>
  <c r="AM751" i="17"/>
  <c r="AN751" i="17"/>
  <c r="AO751" i="17"/>
  <c r="H755" i="17"/>
  <c r="H756" i="17"/>
  <c r="H757" i="17"/>
  <c r="AI757" i="17"/>
  <c r="AQ765" i="17"/>
  <c r="AV507" i="17" l="1"/>
  <c r="AT383" i="17"/>
  <c r="AV569" i="17"/>
  <c r="AW445" i="17"/>
  <c r="AS507" i="17"/>
  <c r="AT73" i="17"/>
  <c r="AM761" i="17"/>
  <c r="AU693" i="17"/>
  <c r="AS383" i="17"/>
  <c r="AK761" i="17"/>
  <c r="AT259" i="17"/>
  <c r="AM760" i="17"/>
  <c r="AW321" i="17"/>
  <c r="AS259" i="17"/>
  <c r="AV445" i="17"/>
  <c r="AT631" i="17"/>
  <c r="AV321" i="17"/>
  <c r="AG761" i="17"/>
  <c r="AC757" i="17"/>
  <c r="AW507" i="17"/>
  <c r="AG759" i="17"/>
  <c r="AC755" i="17"/>
  <c r="AV11" i="17"/>
  <c r="AU383" i="17"/>
  <c r="AO761" i="17"/>
  <c r="AW135" i="17"/>
  <c r="AU321" i="17"/>
  <c r="AS73" i="17"/>
  <c r="AU135" i="17"/>
  <c r="AS693" i="17"/>
  <c r="AT197" i="17"/>
  <c r="AT569" i="17"/>
  <c r="AW693" i="17"/>
  <c r="AW631" i="17"/>
  <c r="AS11" i="17"/>
  <c r="AU197" i="17"/>
  <c r="AS631" i="17"/>
  <c r="AO759" i="17"/>
  <c r="AT11" i="17"/>
  <c r="AU259" i="17"/>
  <c r="AM759" i="17"/>
  <c r="AV693" i="17"/>
  <c r="AF756" i="17"/>
  <c r="AJ756" i="17"/>
  <c r="AK760" i="17" s="1"/>
  <c r="AN11" i="17"/>
  <c r="AW11" i="17" s="1"/>
  <c r="AR447" i="17"/>
  <c r="AO259" i="17"/>
  <c r="AW259" i="17" s="1"/>
  <c r="AL197" i="17"/>
  <c r="AV197" i="17" s="1"/>
  <c r="AN569" i="17"/>
  <c r="AW569" i="17" s="1"/>
  <c r="AR81" i="17"/>
  <c r="AR755" i="17" s="1"/>
  <c r="AQ761" i="17"/>
  <c r="AO756" i="17"/>
  <c r="AO760" i="17" s="1"/>
  <c r="AR323" i="17"/>
  <c r="AH756" i="17"/>
  <c r="AL73" i="17"/>
  <c r="AV73" i="17" s="1"/>
  <c r="AK73" i="17"/>
  <c r="AU73" i="17" s="1"/>
  <c r="AQ759" i="17"/>
  <c r="AL383" i="17"/>
  <c r="AV383" i="17" s="1"/>
  <c r="AI756" i="17"/>
  <c r="AG756" i="17"/>
  <c r="AI760" i="17" l="1"/>
  <c r="AC756" i="17"/>
  <c r="AG760" i="17"/>
  <c r="CD62" i="1"/>
  <c r="BY66" i="1"/>
  <c r="BY62" i="1"/>
  <c r="BT62" i="1"/>
  <c r="BT63" i="1"/>
  <c r="BT64" i="1"/>
  <c r="BT66" i="1"/>
  <c r="BT69" i="1"/>
  <c r="BT70" i="1"/>
  <c r="BT71" i="1"/>
  <c r="BO71" i="1"/>
  <c r="BO70" i="1"/>
  <c r="BO69" i="1"/>
  <c r="BO68" i="1"/>
  <c r="BO66" i="1"/>
  <c r="BO64" i="1"/>
  <c r="BO63" i="1"/>
  <c r="BO62" i="1"/>
  <c r="BJ73" i="1"/>
  <c r="BJ71" i="1"/>
  <c r="BJ70" i="1"/>
  <c r="BJ69" i="1"/>
  <c r="BJ68" i="1"/>
  <c r="BJ66" i="1"/>
  <c r="BJ64" i="1"/>
  <c r="BJ63" i="1"/>
  <c r="BJ62" i="1"/>
  <c r="BE73" i="1"/>
  <c r="BE72" i="1"/>
  <c r="BE71" i="1"/>
  <c r="BE70" i="1"/>
  <c r="BE69" i="1"/>
  <c r="BE68" i="1"/>
  <c r="BE67" i="1"/>
  <c r="BE66" i="1"/>
  <c r="BE65" i="1"/>
  <c r="BE64" i="1"/>
  <c r="BE63" i="1"/>
  <c r="BE62" i="1"/>
  <c r="AZ62" i="1"/>
  <c r="AZ63" i="1"/>
  <c r="AZ64" i="1"/>
  <c r="AZ65" i="1"/>
  <c r="AZ66" i="1"/>
  <c r="AZ67" i="1"/>
  <c r="AZ68" i="1"/>
  <c r="AZ69" i="1"/>
  <c r="AZ70" i="1"/>
  <c r="AZ71" i="1"/>
  <c r="AZ72" i="1"/>
  <c r="AZ73" i="1"/>
  <c r="AU62" i="1"/>
  <c r="AU63" i="1"/>
  <c r="AU64" i="1"/>
  <c r="AU65" i="1"/>
  <c r="AU66" i="1"/>
  <c r="AU67" i="1"/>
  <c r="AU68" i="1"/>
  <c r="AU69" i="1"/>
  <c r="AU70" i="1"/>
  <c r="AU71" i="1"/>
  <c r="AU72" i="1"/>
  <c r="AU73" i="1"/>
  <c r="AP62" i="1"/>
  <c r="AP63" i="1"/>
  <c r="AP64" i="1"/>
  <c r="AP65" i="1"/>
  <c r="AP66" i="1"/>
  <c r="AP67" i="1"/>
  <c r="AP68" i="1"/>
  <c r="AP69" i="1"/>
  <c r="AP70" i="1"/>
  <c r="AP71" i="1"/>
  <c r="AP72" i="1"/>
  <c r="AP73" i="1"/>
  <c r="AK62" i="1"/>
  <c r="AK63" i="1"/>
  <c r="AK64" i="1"/>
  <c r="AK65" i="1"/>
  <c r="AK66" i="1"/>
  <c r="AK67" i="1"/>
  <c r="AK68" i="1"/>
  <c r="AK69" i="1"/>
  <c r="AK70" i="1"/>
  <c r="AK71" i="1"/>
  <c r="AK72" i="1"/>
  <c r="AK73" i="1"/>
  <c r="AF62" i="1"/>
  <c r="AF63" i="1"/>
  <c r="AF64" i="1"/>
  <c r="AF65" i="1"/>
  <c r="AF66" i="1"/>
  <c r="AF67" i="1"/>
  <c r="AF68" i="1"/>
  <c r="AF69" i="1"/>
  <c r="AF70" i="1"/>
  <c r="AF71" i="1"/>
  <c r="AF72" i="1"/>
  <c r="AF73" i="1"/>
  <c r="AA62" i="1"/>
  <c r="AA63" i="1"/>
  <c r="AA64" i="1"/>
  <c r="AA65" i="1"/>
  <c r="AA66" i="1"/>
  <c r="AA67" i="1"/>
  <c r="AA68" i="1"/>
  <c r="AA69" i="1"/>
  <c r="AA70" i="1"/>
  <c r="AA71" i="1"/>
  <c r="AA72" i="1"/>
  <c r="AA73" i="1"/>
  <c r="V62" i="1"/>
  <c r="V63" i="1"/>
  <c r="V64" i="1"/>
  <c r="V65" i="1"/>
  <c r="V66" i="1"/>
  <c r="V67" i="1"/>
  <c r="V68" i="1"/>
  <c r="V69" i="1"/>
  <c r="V70" i="1"/>
  <c r="V71" i="1"/>
  <c r="V72" i="1"/>
  <c r="V73" i="1"/>
  <c r="Q62" i="1"/>
  <c r="Q63" i="1"/>
  <c r="Q64" i="1"/>
  <c r="Q65" i="1"/>
  <c r="Q66" i="1"/>
  <c r="Q67" i="1"/>
  <c r="Q68" i="1"/>
  <c r="Q69" i="1"/>
  <c r="Q70" i="1"/>
  <c r="Q71" i="1"/>
  <c r="Q72" i="1"/>
  <c r="Q73" i="1"/>
  <c r="L62" i="1"/>
  <c r="L63" i="1"/>
  <c r="L64" i="1"/>
  <c r="L65" i="1"/>
  <c r="L66" i="1"/>
  <c r="L67" i="1"/>
  <c r="L68" i="1"/>
  <c r="L69" i="1"/>
  <c r="L70" i="1"/>
  <c r="L71" i="1"/>
  <c r="L72" i="1"/>
  <c r="L73" i="1"/>
  <c r="G62" i="1"/>
  <c r="G63" i="1"/>
  <c r="G64" i="1"/>
  <c r="G65" i="1"/>
  <c r="G66" i="1"/>
  <c r="G67" i="1"/>
  <c r="G68" i="1"/>
  <c r="G69" i="1"/>
  <c r="G70" i="1"/>
  <c r="G71" i="1"/>
  <c r="G72" i="1"/>
  <c r="G73" i="1"/>
  <c r="I11" i="16" l="1"/>
  <c r="J11" i="16"/>
  <c r="I12" i="16"/>
  <c r="J12" i="16"/>
  <c r="I13" i="16"/>
  <c r="J13" i="16"/>
  <c r="I14" i="16"/>
  <c r="J14" i="16"/>
  <c r="I15" i="16"/>
  <c r="J15" i="16"/>
  <c r="I16" i="16"/>
  <c r="J16" i="16"/>
  <c r="I17" i="16"/>
  <c r="J17" i="16"/>
  <c r="I18" i="16"/>
  <c r="J18" i="16"/>
  <c r="I19" i="16"/>
  <c r="J19" i="16"/>
  <c r="I20" i="16"/>
  <c r="J20" i="16"/>
  <c r="I21" i="16"/>
  <c r="J21" i="16"/>
  <c r="I22" i="16"/>
  <c r="J22" i="16"/>
  <c r="I24" i="16"/>
  <c r="J24" i="16"/>
  <c r="I25" i="16"/>
  <c r="J25" i="16"/>
  <c r="I26" i="16"/>
  <c r="J26" i="16"/>
  <c r="K10" i="15"/>
  <c r="L10" i="15"/>
  <c r="M10" i="15"/>
  <c r="N10" i="15"/>
  <c r="Q10" i="15"/>
  <c r="R10" i="15"/>
  <c r="S10" i="15"/>
  <c r="T10" i="15"/>
  <c r="U10" i="15"/>
  <c r="W10" i="15"/>
  <c r="X10" i="15"/>
  <c r="Y10" i="15"/>
  <c r="K11" i="15"/>
  <c r="L11" i="15"/>
  <c r="M11" i="15"/>
  <c r="N11" i="15"/>
  <c r="Q11" i="15"/>
  <c r="R11" i="15"/>
  <c r="S11" i="15"/>
  <c r="T11" i="15"/>
  <c r="U11" i="15"/>
  <c r="W11" i="15"/>
  <c r="X11" i="15"/>
  <c r="Y11" i="15"/>
  <c r="K12" i="15"/>
  <c r="K23" i="15" s="1"/>
  <c r="L12" i="15"/>
  <c r="L23" i="15" s="1"/>
  <c r="M12" i="15"/>
  <c r="M23" i="15" s="1"/>
  <c r="N12" i="15"/>
  <c r="N23" i="15" s="1"/>
  <c r="Q12" i="15"/>
  <c r="R12" i="15"/>
  <c r="S12" i="15"/>
  <c r="T12" i="15"/>
  <c r="X12" i="15" s="1"/>
  <c r="U12" i="15"/>
  <c r="W12" i="15"/>
  <c r="Y12" i="15"/>
  <c r="K13" i="15"/>
  <c r="L13" i="15"/>
  <c r="M13" i="15"/>
  <c r="N13" i="15"/>
  <c r="Q13" i="15"/>
  <c r="R13" i="15"/>
  <c r="S13" i="15"/>
  <c r="T13" i="15"/>
  <c r="U13" i="15"/>
  <c r="W13" i="15"/>
  <c r="X13" i="15"/>
  <c r="Y13" i="15"/>
  <c r="K14" i="15"/>
  <c r="L14" i="15"/>
  <c r="M14" i="15"/>
  <c r="N14" i="15"/>
  <c r="Q14" i="15"/>
  <c r="R14" i="15"/>
  <c r="S14" i="15"/>
  <c r="T14" i="15"/>
  <c r="U14" i="15"/>
  <c r="W14" i="15"/>
  <c r="X14" i="15"/>
  <c r="Y14" i="15"/>
  <c r="K15" i="15"/>
  <c r="K25" i="15" s="1"/>
  <c r="L15" i="15"/>
  <c r="L25" i="15" s="1"/>
  <c r="M15" i="15"/>
  <c r="M25" i="15" s="1"/>
  <c r="N15" i="15"/>
  <c r="N25" i="15" s="1"/>
  <c r="Q15" i="15"/>
  <c r="R15" i="15"/>
  <c r="S15" i="15"/>
  <c r="T15" i="15"/>
  <c r="U15" i="15"/>
  <c r="W15" i="15"/>
  <c r="X15" i="15"/>
  <c r="Y15" i="15"/>
  <c r="K16" i="15"/>
  <c r="L16" i="15"/>
  <c r="M16" i="15"/>
  <c r="N16" i="15"/>
  <c r="Q16" i="15"/>
  <c r="R16" i="15"/>
  <c r="S16" i="15"/>
  <c r="T16" i="15"/>
  <c r="U16" i="15"/>
  <c r="W16" i="15"/>
  <c r="X16" i="15"/>
  <c r="Y16" i="15"/>
  <c r="K17" i="15"/>
  <c r="L17" i="15"/>
  <c r="M17" i="15"/>
  <c r="N17" i="15"/>
  <c r="Q17" i="15"/>
  <c r="R17" i="15"/>
  <c r="S17" i="15"/>
  <c r="T17" i="15"/>
  <c r="U17" i="15"/>
  <c r="W17" i="15"/>
  <c r="X17" i="15"/>
  <c r="Y17" i="15"/>
  <c r="K18" i="15"/>
  <c r="L18" i="15"/>
  <c r="M18" i="15"/>
  <c r="N18" i="15"/>
  <c r="N32" i="15" s="1"/>
  <c r="Q18" i="15"/>
  <c r="R18" i="15"/>
  <c r="S18" i="15"/>
  <c r="T18" i="15"/>
  <c r="U18" i="15"/>
  <c r="W18" i="15"/>
  <c r="X18" i="15"/>
  <c r="Y18" i="15"/>
  <c r="K19" i="15"/>
  <c r="L19" i="15"/>
  <c r="M19" i="15"/>
  <c r="N19" i="15"/>
  <c r="Q19" i="15"/>
  <c r="R19" i="15"/>
  <c r="S19" i="15"/>
  <c r="T19" i="15"/>
  <c r="U19" i="15"/>
  <c r="W19" i="15"/>
  <c r="X19" i="15"/>
  <c r="Y19" i="15"/>
  <c r="K20" i="15"/>
  <c r="L20" i="15"/>
  <c r="M20" i="15"/>
  <c r="N20" i="15"/>
  <c r="N33" i="15" s="1"/>
  <c r="Q20" i="15"/>
  <c r="R20" i="15"/>
  <c r="S20" i="15"/>
  <c r="T20" i="15"/>
  <c r="X20" i="15" s="1"/>
  <c r="U20" i="15"/>
  <c r="W20" i="15"/>
  <c r="Y20" i="15"/>
  <c r="K21" i="15"/>
  <c r="L21" i="15"/>
  <c r="M21" i="15"/>
  <c r="N21" i="15"/>
  <c r="Q21" i="15"/>
  <c r="R21" i="15"/>
  <c r="S21" i="15"/>
  <c r="T21" i="15"/>
  <c r="U21" i="15"/>
  <c r="W21" i="15"/>
  <c r="X21" i="15"/>
  <c r="Y21" i="15"/>
  <c r="K24" i="15"/>
  <c r="L24" i="15"/>
  <c r="M24" i="15"/>
  <c r="N24" i="15"/>
  <c r="N27" i="15"/>
  <c r="N28" i="15"/>
  <c r="N31" i="15"/>
  <c r="AP11" i="14"/>
  <c r="AP762" i="14" s="1"/>
  <c r="AE12" i="14"/>
  <c r="AE11" i="14" s="1"/>
  <c r="AF12" i="14"/>
  <c r="AG12" i="14"/>
  <c r="AG11" i="14" s="1"/>
  <c r="AH12" i="14"/>
  <c r="AI12" i="14"/>
  <c r="AJ12" i="14"/>
  <c r="AK12" i="14"/>
  <c r="AK757" i="14" s="1"/>
  <c r="AL12" i="14"/>
  <c r="AM12" i="14"/>
  <c r="AM757" i="14" s="1"/>
  <c r="AN12" i="14"/>
  <c r="AE15" i="14"/>
  <c r="AF15" i="14"/>
  <c r="AG15" i="14"/>
  <c r="AH15" i="14"/>
  <c r="AI15" i="14"/>
  <c r="AI11" i="14" s="1"/>
  <c r="AJ15" i="14"/>
  <c r="AK15" i="14"/>
  <c r="AL15" i="14"/>
  <c r="AM15" i="14"/>
  <c r="AN15" i="14"/>
  <c r="AE18" i="14"/>
  <c r="AF18" i="14"/>
  <c r="AG18" i="14"/>
  <c r="AH18" i="14"/>
  <c r="AI18" i="14"/>
  <c r="AJ18" i="14"/>
  <c r="AK18" i="14"/>
  <c r="AK11" i="14" s="1"/>
  <c r="AL18" i="14"/>
  <c r="AM18" i="14"/>
  <c r="AN18" i="14"/>
  <c r="AE21" i="14"/>
  <c r="AF21" i="14"/>
  <c r="AG21" i="14"/>
  <c r="AH21" i="14"/>
  <c r="AI21" i="14"/>
  <c r="AJ21" i="14"/>
  <c r="AK21" i="14"/>
  <c r="AL21" i="14"/>
  <c r="AM21" i="14"/>
  <c r="AN21" i="14"/>
  <c r="AE24" i="14"/>
  <c r="AF24" i="14"/>
  <c r="AG24" i="14"/>
  <c r="AH24" i="14"/>
  <c r="AI24" i="14"/>
  <c r="AJ24" i="14"/>
  <c r="AK24" i="14"/>
  <c r="AL24" i="14"/>
  <c r="AM24" i="14"/>
  <c r="AN24" i="14"/>
  <c r="AE27" i="14"/>
  <c r="AF27" i="14"/>
  <c r="AG27" i="14"/>
  <c r="AH27" i="14"/>
  <c r="AI27" i="14"/>
  <c r="AJ27" i="14"/>
  <c r="AK27" i="14"/>
  <c r="AL27" i="14"/>
  <c r="AM27" i="14"/>
  <c r="AN27" i="14"/>
  <c r="AE30" i="14"/>
  <c r="AF30" i="14"/>
  <c r="AG30" i="14"/>
  <c r="AH30" i="14"/>
  <c r="AI30" i="14"/>
  <c r="AJ30" i="14"/>
  <c r="AK30" i="14"/>
  <c r="AL30" i="14"/>
  <c r="AM30" i="14"/>
  <c r="AN30" i="14"/>
  <c r="AE33" i="14"/>
  <c r="AF33" i="14"/>
  <c r="AG33" i="14"/>
  <c r="AH33" i="14"/>
  <c r="AI33" i="14"/>
  <c r="AJ33" i="14"/>
  <c r="AK33" i="14"/>
  <c r="AL33" i="14"/>
  <c r="AM33" i="14"/>
  <c r="AN33" i="14"/>
  <c r="AE36" i="14"/>
  <c r="AF36" i="14"/>
  <c r="AG36" i="14"/>
  <c r="AH36" i="14"/>
  <c r="AI36" i="14"/>
  <c r="AJ36" i="14"/>
  <c r="AK36" i="14"/>
  <c r="AL36" i="14"/>
  <c r="AM36" i="14"/>
  <c r="AN36" i="14"/>
  <c r="AE39" i="14"/>
  <c r="AF39" i="14"/>
  <c r="AG39" i="14"/>
  <c r="AH39" i="14"/>
  <c r="AI39" i="14"/>
  <c r="AJ39" i="14"/>
  <c r="AK39" i="14"/>
  <c r="AL39" i="14"/>
  <c r="AM39" i="14"/>
  <c r="AN39" i="14"/>
  <c r="AE42" i="14"/>
  <c r="AF42" i="14"/>
  <c r="AG42" i="14"/>
  <c r="AH42" i="14"/>
  <c r="AI42" i="14"/>
  <c r="AJ42" i="14"/>
  <c r="AK42" i="14"/>
  <c r="AL42" i="14"/>
  <c r="AM42" i="14"/>
  <c r="AN42" i="14"/>
  <c r="AE45" i="14"/>
  <c r="AE757" i="14" s="1"/>
  <c r="AF45" i="14"/>
  <c r="AF757" i="14" s="1"/>
  <c r="AG45" i="14"/>
  <c r="AH45" i="14"/>
  <c r="AI45" i="14"/>
  <c r="AJ45" i="14"/>
  <c r="AK45" i="14"/>
  <c r="AL45" i="14"/>
  <c r="AM45" i="14"/>
  <c r="AN45" i="14"/>
  <c r="AE48" i="14"/>
  <c r="AF48" i="14"/>
  <c r="AG48" i="14"/>
  <c r="AH48" i="14"/>
  <c r="AI48" i="14"/>
  <c r="AJ48" i="14"/>
  <c r="AK48" i="14"/>
  <c r="AL48" i="14"/>
  <c r="AM48" i="14"/>
  <c r="AN48" i="14"/>
  <c r="AE51" i="14"/>
  <c r="AF51" i="14"/>
  <c r="AG51" i="14"/>
  <c r="AH51" i="14"/>
  <c r="AI51" i="14"/>
  <c r="AJ51" i="14"/>
  <c r="AK51" i="14"/>
  <c r="AL51" i="14"/>
  <c r="AM51" i="14"/>
  <c r="AN51" i="14"/>
  <c r="AE54" i="14"/>
  <c r="AF54" i="14"/>
  <c r="AG54" i="14"/>
  <c r="AH54" i="14"/>
  <c r="AI54" i="14"/>
  <c r="AJ54" i="14"/>
  <c r="AK54" i="14"/>
  <c r="AL54" i="14"/>
  <c r="AM54" i="14"/>
  <c r="AN54" i="14"/>
  <c r="AE57" i="14"/>
  <c r="AF57" i="14"/>
  <c r="AG57" i="14"/>
  <c r="AH57" i="14"/>
  <c r="AI57" i="14"/>
  <c r="AJ57" i="14"/>
  <c r="AK57" i="14"/>
  <c r="AL57" i="14"/>
  <c r="AM57" i="14"/>
  <c r="AN57" i="14"/>
  <c r="AE60" i="14"/>
  <c r="AF60" i="14"/>
  <c r="AG60" i="14"/>
  <c r="AH60" i="14"/>
  <c r="AI60" i="14"/>
  <c r="AJ60" i="14"/>
  <c r="AK60" i="14"/>
  <c r="AL60" i="14"/>
  <c r="AM60" i="14"/>
  <c r="AN60" i="14"/>
  <c r="AE63" i="14"/>
  <c r="AF63" i="14"/>
  <c r="AG63" i="14"/>
  <c r="AH63" i="14"/>
  <c r="AI63" i="14"/>
  <c r="AJ63" i="14"/>
  <c r="AK63" i="14"/>
  <c r="AL63" i="14"/>
  <c r="AM63" i="14"/>
  <c r="AN63" i="14"/>
  <c r="AP73" i="14"/>
  <c r="AE74" i="14"/>
  <c r="AF74" i="14"/>
  <c r="AG74" i="14"/>
  <c r="AH74" i="14"/>
  <c r="AH73" i="14" s="1"/>
  <c r="AI74" i="14"/>
  <c r="AI73" i="14" s="1"/>
  <c r="AJ74" i="14"/>
  <c r="AJ73" i="14" s="1"/>
  <c r="AK74" i="14"/>
  <c r="AK73" i="14" s="1"/>
  <c r="AL74" i="14"/>
  <c r="AL73" i="14" s="1"/>
  <c r="AM74" i="14"/>
  <c r="AM73" i="14" s="1"/>
  <c r="AN74" i="14"/>
  <c r="AN73" i="14" s="1"/>
  <c r="AE77" i="14"/>
  <c r="AE73" i="14" s="1"/>
  <c r="AF77" i="14"/>
  <c r="AG77" i="14"/>
  <c r="AH77" i="14"/>
  <c r="AI77" i="14"/>
  <c r="AJ77" i="14"/>
  <c r="AK77" i="14"/>
  <c r="AL77" i="14"/>
  <c r="AM77" i="14"/>
  <c r="AN77" i="14"/>
  <c r="AE80" i="14"/>
  <c r="AF80" i="14"/>
  <c r="AG80" i="14"/>
  <c r="AG73" i="14" s="1"/>
  <c r="AS73" i="14" s="1"/>
  <c r="AH80" i="14"/>
  <c r="AI80" i="14"/>
  <c r="AJ80" i="14"/>
  <c r="AK80" i="14"/>
  <c r="AL80" i="14"/>
  <c r="AM80" i="14"/>
  <c r="AN80" i="14"/>
  <c r="AE83" i="14"/>
  <c r="AF83" i="14"/>
  <c r="AG83" i="14"/>
  <c r="AH83" i="14"/>
  <c r="AI83" i="14"/>
  <c r="AJ83" i="14"/>
  <c r="AK83" i="14"/>
  <c r="AL83" i="14"/>
  <c r="AM83" i="14"/>
  <c r="AN83" i="14"/>
  <c r="AE86" i="14"/>
  <c r="AF86" i="14"/>
  <c r="AG86" i="14"/>
  <c r="AG757" i="14" s="1"/>
  <c r="AH86" i="14"/>
  <c r="AI86" i="14"/>
  <c r="AJ86" i="14"/>
  <c r="AK86" i="14"/>
  <c r="AL86" i="14"/>
  <c r="AM86" i="14"/>
  <c r="AN86" i="14"/>
  <c r="AE89" i="14"/>
  <c r="AF89" i="14"/>
  <c r="AG89" i="14"/>
  <c r="AH89" i="14"/>
  <c r="AI89" i="14"/>
  <c r="AJ89" i="14"/>
  <c r="AK89" i="14"/>
  <c r="AL89" i="14"/>
  <c r="AM89" i="14"/>
  <c r="AN89" i="14"/>
  <c r="AE92" i="14"/>
  <c r="AF92" i="14"/>
  <c r="AG92" i="14"/>
  <c r="AH92" i="14"/>
  <c r="AI92" i="14"/>
  <c r="AJ92" i="14"/>
  <c r="AK92" i="14"/>
  <c r="AL92" i="14"/>
  <c r="AM92" i="14"/>
  <c r="AN92" i="14"/>
  <c r="AE95" i="14"/>
  <c r="AF95" i="14"/>
  <c r="AG95" i="14"/>
  <c r="AH95" i="14"/>
  <c r="AI95" i="14"/>
  <c r="AJ95" i="14"/>
  <c r="AK95" i="14"/>
  <c r="AL95" i="14"/>
  <c r="AM95" i="14"/>
  <c r="AN95" i="14"/>
  <c r="AE98" i="14"/>
  <c r="AF98" i="14"/>
  <c r="AG98" i="14"/>
  <c r="AH98" i="14"/>
  <c r="AI98" i="14"/>
  <c r="AJ98" i="14"/>
  <c r="AK98" i="14"/>
  <c r="AL98" i="14"/>
  <c r="AM98" i="14"/>
  <c r="AN98" i="14"/>
  <c r="AE101" i="14"/>
  <c r="AF101" i="14"/>
  <c r="AG101" i="14"/>
  <c r="AH101" i="14"/>
  <c r="AI101" i="14"/>
  <c r="AJ101" i="14"/>
  <c r="AK101" i="14"/>
  <c r="AL101" i="14"/>
  <c r="AM101" i="14"/>
  <c r="AN101" i="14"/>
  <c r="AE104" i="14"/>
  <c r="AF104" i="14"/>
  <c r="AG104" i="14"/>
  <c r="AH104" i="14"/>
  <c r="AI104" i="14"/>
  <c r="AJ104" i="14"/>
  <c r="AK104" i="14"/>
  <c r="AL104" i="14"/>
  <c r="AM104" i="14"/>
  <c r="AN104" i="14"/>
  <c r="AE107" i="14"/>
  <c r="AF107" i="14"/>
  <c r="AG107" i="14"/>
  <c r="AH107" i="14"/>
  <c r="AI107" i="14"/>
  <c r="AJ107" i="14"/>
  <c r="AK107" i="14"/>
  <c r="AL107" i="14"/>
  <c r="AM107" i="14"/>
  <c r="AN107" i="14"/>
  <c r="AE110" i="14"/>
  <c r="AF110" i="14"/>
  <c r="AG110" i="14"/>
  <c r="AH110" i="14"/>
  <c r="AI110" i="14"/>
  <c r="AJ110" i="14"/>
  <c r="AK110" i="14"/>
  <c r="AL110" i="14"/>
  <c r="AM110" i="14"/>
  <c r="AN110" i="14"/>
  <c r="AE113" i="14"/>
  <c r="AF113" i="14"/>
  <c r="AG113" i="14"/>
  <c r="AH113" i="14"/>
  <c r="AI113" i="14"/>
  <c r="AJ113" i="14"/>
  <c r="AK113" i="14"/>
  <c r="AL113" i="14"/>
  <c r="AM113" i="14"/>
  <c r="AN113" i="14"/>
  <c r="AE116" i="14"/>
  <c r="AF116" i="14"/>
  <c r="AG116" i="14"/>
  <c r="AH116" i="14"/>
  <c r="AI116" i="14"/>
  <c r="AJ116" i="14"/>
  <c r="AK116" i="14"/>
  <c r="AL116" i="14"/>
  <c r="AM116" i="14"/>
  <c r="AN116" i="14"/>
  <c r="AE119" i="14"/>
  <c r="AF119" i="14"/>
  <c r="AG119" i="14"/>
  <c r="AH119" i="14"/>
  <c r="AI119" i="14"/>
  <c r="AJ119" i="14"/>
  <c r="AK119" i="14"/>
  <c r="AL119" i="14"/>
  <c r="AM119" i="14"/>
  <c r="AN119" i="14"/>
  <c r="AE122" i="14"/>
  <c r="AF122" i="14"/>
  <c r="AG122" i="14"/>
  <c r="AH122" i="14"/>
  <c r="AI122" i="14"/>
  <c r="AJ122" i="14"/>
  <c r="AK122" i="14"/>
  <c r="AL122" i="14"/>
  <c r="AM122" i="14"/>
  <c r="AN122" i="14"/>
  <c r="AE125" i="14"/>
  <c r="AF125" i="14"/>
  <c r="AG125" i="14"/>
  <c r="AH125" i="14"/>
  <c r="AI125" i="14"/>
  <c r="AJ125" i="14"/>
  <c r="AK125" i="14"/>
  <c r="AL125" i="14"/>
  <c r="AM125" i="14"/>
  <c r="AN125" i="14"/>
  <c r="AE128" i="14"/>
  <c r="AF128" i="14"/>
  <c r="AG128" i="14"/>
  <c r="AH128" i="14"/>
  <c r="AI128" i="14"/>
  <c r="AJ128" i="14"/>
  <c r="AK128" i="14"/>
  <c r="AL128" i="14"/>
  <c r="AM128" i="14"/>
  <c r="AN128" i="14"/>
  <c r="AE131" i="14"/>
  <c r="AF131" i="14"/>
  <c r="AG131" i="14"/>
  <c r="AH131" i="14"/>
  <c r="AI131" i="14"/>
  <c r="AJ131" i="14"/>
  <c r="AK131" i="14"/>
  <c r="AL131" i="14"/>
  <c r="AM131" i="14"/>
  <c r="AN131" i="14"/>
  <c r="AH135" i="14"/>
  <c r="AP135" i="14"/>
  <c r="AE136" i="14"/>
  <c r="AF136" i="14"/>
  <c r="AG136" i="14"/>
  <c r="AH136" i="14"/>
  <c r="AI136" i="14"/>
  <c r="AI135" i="14" s="1"/>
  <c r="AJ136" i="14"/>
  <c r="AK136" i="14"/>
  <c r="AK135" i="14" s="1"/>
  <c r="AL136" i="14"/>
  <c r="AM136" i="14"/>
  <c r="AN136" i="14"/>
  <c r="AE139" i="14"/>
  <c r="AF139" i="14"/>
  <c r="AG139" i="14"/>
  <c r="AH139" i="14"/>
  <c r="AI139" i="14"/>
  <c r="AJ139" i="14"/>
  <c r="AK139" i="14"/>
  <c r="AL139" i="14"/>
  <c r="AM139" i="14"/>
  <c r="AM135" i="14" s="1"/>
  <c r="AN139" i="14"/>
  <c r="AE142" i="14"/>
  <c r="AF142" i="14"/>
  <c r="AG142" i="14"/>
  <c r="AH142" i="14"/>
  <c r="AI142" i="14"/>
  <c r="AJ142" i="14"/>
  <c r="AK142" i="14"/>
  <c r="AL142" i="14"/>
  <c r="AM142" i="14"/>
  <c r="AN142" i="14"/>
  <c r="AE145" i="14"/>
  <c r="AF145" i="14"/>
  <c r="AG145" i="14"/>
  <c r="AH145" i="14"/>
  <c r="AI145" i="14"/>
  <c r="AJ145" i="14"/>
  <c r="AK145" i="14"/>
  <c r="AL145" i="14"/>
  <c r="AM145" i="14"/>
  <c r="AN145" i="14"/>
  <c r="AE148" i="14"/>
  <c r="AF148" i="14"/>
  <c r="AG148" i="14"/>
  <c r="AH148" i="14"/>
  <c r="AI148" i="14"/>
  <c r="AJ148" i="14"/>
  <c r="AK148" i="14"/>
  <c r="AL148" i="14"/>
  <c r="AM148" i="14"/>
  <c r="AN148" i="14"/>
  <c r="AE151" i="14"/>
  <c r="AE756" i="14" s="1"/>
  <c r="AF151" i="14"/>
  <c r="AG151" i="14"/>
  <c r="AH151" i="14"/>
  <c r="AI151" i="14"/>
  <c r="AJ151" i="14"/>
  <c r="AK151" i="14"/>
  <c r="AL151" i="14"/>
  <c r="AM151" i="14"/>
  <c r="AN151" i="14"/>
  <c r="AE154" i="14"/>
  <c r="AF154" i="14"/>
  <c r="AG154" i="14"/>
  <c r="AH154" i="14"/>
  <c r="AI154" i="14"/>
  <c r="AJ154" i="14"/>
  <c r="AK154" i="14"/>
  <c r="AL154" i="14"/>
  <c r="AM154" i="14"/>
  <c r="AN154" i="14"/>
  <c r="AE158" i="14"/>
  <c r="AF158" i="14"/>
  <c r="AG158" i="14"/>
  <c r="AH158" i="14"/>
  <c r="AI158" i="14"/>
  <c r="AJ158" i="14"/>
  <c r="AK158" i="14"/>
  <c r="AL158" i="14"/>
  <c r="AM158" i="14"/>
  <c r="AN158" i="14"/>
  <c r="AE161" i="14"/>
  <c r="AF161" i="14"/>
  <c r="AG161" i="14"/>
  <c r="AG756" i="14" s="1"/>
  <c r="AH161" i="14"/>
  <c r="AH756" i="14" s="1"/>
  <c r="AI161" i="14"/>
  <c r="AJ161" i="14"/>
  <c r="AK161" i="14"/>
  <c r="AL161" i="14"/>
  <c r="AM161" i="14"/>
  <c r="AN161" i="14"/>
  <c r="AE164" i="14"/>
  <c r="AF164" i="14"/>
  <c r="AG164" i="14"/>
  <c r="AH164" i="14"/>
  <c r="AI164" i="14"/>
  <c r="AJ164" i="14"/>
  <c r="AK164" i="14"/>
  <c r="AL164" i="14"/>
  <c r="AM164" i="14"/>
  <c r="AN164" i="14"/>
  <c r="AE167" i="14"/>
  <c r="AF167" i="14"/>
  <c r="AG167" i="14"/>
  <c r="AH167" i="14"/>
  <c r="AI167" i="14"/>
  <c r="AJ167" i="14"/>
  <c r="AK167" i="14"/>
  <c r="AL167" i="14"/>
  <c r="AM167" i="14"/>
  <c r="AN167" i="14"/>
  <c r="AE170" i="14"/>
  <c r="AF170" i="14"/>
  <c r="AG170" i="14"/>
  <c r="AH170" i="14"/>
  <c r="AI170" i="14"/>
  <c r="AJ170" i="14"/>
  <c r="AK170" i="14"/>
  <c r="AL170" i="14"/>
  <c r="AM170" i="14"/>
  <c r="AN170" i="14"/>
  <c r="AE173" i="14"/>
  <c r="AF173" i="14"/>
  <c r="AG173" i="14"/>
  <c r="AH173" i="14"/>
  <c r="AI173" i="14"/>
  <c r="AJ173" i="14"/>
  <c r="AK173" i="14"/>
  <c r="AL173" i="14"/>
  <c r="AM173" i="14"/>
  <c r="AN173" i="14"/>
  <c r="AE176" i="14"/>
  <c r="AF176" i="14"/>
  <c r="AG176" i="14"/>
  <c r="AH176" i="14"/>
  <c r="AI176" i="14"/>
  <c r="AJ176" i="14"/>
  <c r="AK176" i="14"/>
  <c r="AL176" i="14"/>
  <c r="AM176" i="14"/>
  <c r="AN176" i="14"/>
  <c r="AE179" i="14"/>
  <c r="AF179" i="14"/>
  <c r="AG179" i="14"/>
  <c r="AH179" i="14"/>
  <c r="AI179" i="14"/>
  <c r="AJ179" i="14"/>
  <c r="AK179" i="14"/>
  <c r="AL179" i="14"/>
  <c r="AM179" i="14"/>
  <c r="AN179" i="14"/>
  <c r="AE182" i="14"/>
  <c r="AF182" i="14"/>
  <c r="AG182" i="14"/>
  <c r="AH182" i="14"/>
  <c r="AI182" i="14"/>
  <c r="AJ182" i="14"/>
  <c r="AK182" i="14"/>
  <c r="AL182" i="14"/>
  <c r="AM182" i="14"/>
  <c r="AN182" i="14"/>
  <c r="AE185" i="14"/>
  <c r="AF185" i="14"/>
  <c r="AG185" i="14"/>
  <c r="AH185" i="14"/>
  <c r="AI185" i="14"/>
  <c r="AJ185" i="14"/>
  <c r="AK185" i="14"/>
  <c r="AL185" i="14"/>
  <c r="AM185" i="14"/>
  <c r="AN185" i="14"/>
  <c r="AE188" i="14"/>
  <c r="AF188" i="14"/>
  <c r="AG188" i="14"/>
  <c r="AH188" i="14"/>
  <c r="AI188" i="14"/>
  <c r="AJ188" i="14"/>
  <c r="AK188" i="14"/>
  <c r="AL188" i="14"/>
  <c r="AM188" i="14"/>
  <c r="AN188" i="14"/>
  <c r="AE191" i="14"/>
  <c r="AF191" i="14"/>
  <c r="AG191" i="14"/>
  <c r="AH191" i="14"/>
  <c r="AI191" i="14"/>
  <c r="AJ191" i="14"/>
  <c r="AK191" i="14"/>
  <c r="AL191" i="14"/>
  <c r="AM191" i="14"/>
  <c r="AN191" i="14"/>
  <c r="AE194" i="14"/>
  <c r="AF194" i="14"/>
  <c r="AG194" i="14"/>
  <c r="AH194" i="14"/>
  <c r="AI194" i="14"/>
  <c r="AJ194" i="14"/>
  <c r="AK194" i="14"/>
  <c r="AL194" i="14"/>
  <c r="AM194" i="14"/>
  <c r="AN194" i="14"/>
  <c r="AP198" i="14"/>
  <c r="AP761" i="14" s="1"/>
  <c r="AE199" i="14"/>
  <c r="AE198" i="14" s="1"/>
  <c r="AR198" i="14" s="1"/>
  <c r="AF199" i="14"/>
  <c r="AF198" i="14" s="1"/>
  <c r="AG199" i="14"/>
  <c r="AG198" i="14" s="1"/>
  <c r="AS198" i="14" s="1"/>
  <c r="AH199" i="14"/>
  <c r="AI199" i="14"/>
  <c r="AJ199" i="14"/>
  <c r="AK199" i="14"/>
  <c r="AL199" i="14"/>
  <c r="AM199" i="14"/>
  <c r="AN199" i="14"/>
  <c r="AE202" i="14"/>
  <c r="AF202" i="14"/>
  <c r="AG202" i="14"/>
  <c r="AH202" i="14"/>
  <c r="AH198" i="14" s="1"/>
  <c r="AI202" i="14"/>
  <c r="AI198" i="14" s="1"/>
  <c r="AJ202" i="14"/>
  <c r="AJ198" i="14" s="1"/>
  <c r="AK202" i="14"/>
  <c r="AL202" i="14"/>
  <c r="AM202" i="14"/>
  <c r="AN202" i="14"/>
  <c r="AE205" i="14"/>
  <c r="AF205" i="14"/>
  <c r="AG205" i="14"/>
  <c r="AH205" i="14"/>
  <c r="AI205" i="14"/>
  <c r="AJ205" i="14"/>
  <c r="AJ756" i="14" s="1"/>
  <c r="AK205" i="14"/>
  <c r="AK198" i="14" s="1"/>
  <c r="AL205" i="14"/>
  <c r="AL198" i="14" s="1"/>
  <c r="AM205" i="14"/>
  <c r="AN205" i="14"/>
  <c r="AE208" i="14"/>
  <c r="AF208" i="14"/>
  <c r="AG208" i="14"/>
  <c r="AH208" i="14"/>
  <c r="AI208" i="14"/>
  <c r="AJ208" i="14"/>
  <c r="AK208" i="14"/>
  <c r="AL208" i="14"/>
  <c r="AM208" i="14"/>
  <c r="AN208" i="14"/>
  <c r="AE211" i="14"/>
  <c r="AF211" i="14"/>
  <c r="AG211" i="14"/>
  <c r="AH211" i="14"/>
  <c r="AI211" i="14"/>
  <c r="AJ211" i="14"/>
  <c r="AK211" i="14"/>
  <c r="AL211" i="14"/>
  <c r="AM211" i="14"/>
  <c r="AN211" i="14"/>
  <c r="AE214" i="14"/>
  <c r="AF214" i="14"/>
  <c r="AG214" i="14"/>
  <c r="AH214" i="14"/>
  <c r="AI214" i="14"/>
  <c r="AJ214" i="14"/>
  <c r="AK214" i="14"/>
  <c r="AL214" i="14"/>
  <c r="AM214" i="14"/>
  <c r="AM198" i="14" s="1"/>
  <c r="AN214" i="14"/>
  <c r="AN198" i="14" s="1"/>
  <c r="AE217" i="14"/>
  <c r="AF217" i="14"/>
  <c r="AG217" i="14"/>
  <c r="AH217" i="14"/>
  <c r="AI217" i="14"/>
  <c r="AJ217" i="14"/>
  <c r="AK217" i="14"/>
  <c r="AL217" i="14"/>
  <c r="AM217" i="14"/>
  <c r="AN217" i="14"/>
  <c r="AE220" i="14"/>
  <c r="AF220" i="14"/>
  <c r="AG220" i="14"/>
  <c r="AH220" i="14"/>
  <c r="AI220" i="14"/>
  <c r="AJ220" i="14"/>
  <c r="AK220" i="14"/>
  <c r="AL220" i="14"/>
  <c r="AM220" i="14"/>
  <c r="AN220" i="14"/>
  <c r="AE223" i="14"/>
  <c r="AF223" i="14"/>
  <c r="AG223" i="14"/>
  <c r="AH223" i="14"/>
  <c r="AI223" i="14"/>
  <c r="AJ223" i="14"/>
  <c r="AK223" i="14"/>
  <c r="AL223" i="14"/>
  <c r="AM223" i="14"/>
  <c r="AN223" i="14"/>
  <c r="AE226" i="14"/>
  <c r="AF226" i="14"/>
  <c r="AG226" i="14"/>
  <c r="AH226" i="14"/>
  <c r="AI226" i="14"/>
  <c r="AJ226" i="14"/>
  <c r="AK226" i="14"/>
  <c r="AL226" i="14"/>
  <c r="AM226" i="14"/>
  <c r="AN226" i="14"/>
  <c r="AE229" i="14"/>
  <c r="AF229" i="14"/>
  <c r="AG229" i="14"/>
  <c r="AH229" i="14"/>
  <c r="AI229" i="14"/>
  <c r="AJ229" i="14"/>
  <c r="AK229" i="14"/>
  <c r="AL229" i="14"/>
  <c r="AM229" i="14"/>
  <c r="AN229" i="14"/>
  <c r="AE232" i="14"/>
  <c r="AF232" i="14"/>
  <c r="AG232" i="14"/>
  <c r="AH232" i="14"/>
  <c r="AI232" i="14"/>
  <c r="AJ232" i="14"/>
  <c r="AK232" i="14"/>
  <c r="AL232" i="14"/>
  <c r="AM232" i="14"/>
  <c r="AN232" i="14"/>
  <c r="AE235" i="14"/>
  <c r="AF235" i="14"/>
  <c r="AG235" i="14"/>
  <c r="AH235" i="14"/>
  <c r="AI235" i="14"/>
  <c r="AJ235" i="14"/>
  <c r="AK235" i="14"/>
  <c r="AL235" i="14"/>
  <c r="AM235" i="14"/>
  <c r="AN235" i="14"/>
  <c r="AE238" i="14"/>
  <c r="AF238" i="14"/>
  <c r="AG238" i="14"/>
  <c r="AH238" i="14"/>
  <c r="AI238" i="14"/>
  <c r="AJ238" i="14"/>
  <c r="AK238" i="14"/>
  <c r="AL238" i="14"/>
  <c r="AM238" i="14"/>
  <c r="AN238" i="14"/>
  <c r="AE241" i="14"/>
  <c r="AF241" i="14"/>
  <c r="AG241" i="14"/>
  <c r="AH241" i="14"/>
  <c r="AI241" i="14"/>
  <c r="AJ241" i="14"/>
  <c r="AK241" i="14"/>
  <c r="AL241" i="14"/>
  <c r="AM241" i="14"/>
  <c r="AN241" i="14"/>
  <c r="AE244" i="14"/>
  <c r="AF244" i="14"/>
  <c r="AG244" i="14"/>
  <c r="AH244" i="14"/>
  <c r="AI244" i="14"/>
  <c r="AJ244" i="14"/>
  <c r="AK244" i="14"/>
  <c r="AL244" i="14"/>
  <c r="AM244" i="14"/>
  <c r="AN244" i="14"/>
  <c r="AE247" i="14"/>
  <c r="AF247" i="14"/>
  <c r="AG247" i="14"/>
  <c r="AH247" i="14"/>
  <c r="AI247" i="14"/>
  <c r="AJ247" i="14"/>
  <c r="AK247" i="14"/>
  <c r="AL247" i="14"/>
  <c r="AM247" i="14"/>
  <c r="AN247" i="14"/>
  <c r="AE250" i="14"/>
  <c r="AF250" i="14"/>
  <c r="AG250" i="14"/>
  <c r="AH250" i="14"/>
  <c r="AI250" i="14"/>
  <c r="AJ250" i="14"/>
  <c r="AK250" i="14"/>
  <c r="AL250" i="14"/>
  <c r="AM250" i="14"/>
  <c r="AN250" i="14"/>
  <c r="AE253" i="14"/>
  <c r="AF253" i="14"/>
  <c r="AG253" i="14"/>
  <c r="AH253" i="14"/>
  <c r="AI253" i="14"/>
  <c r="AJ253" i="14"/>
  <c r="AK253" i="14"/>
  <c r="AL253" i="14"/>
  <c r="AM253" i="14"/>
  <c r="AN253" i="14"/>
  <c r="AE256" i="14"/>
  <c r="AF256" i="14"/>
  <c r="AG256" i="14"/>
  <c r="AH256" i="14"/>
  <c r="AI256" i="14"/>
  <c r="AJ256" i="14"/>
  <c r="AK256" i="14"/>
  <c r="AL256" i="14"/>
  <c r="AM256" i="14"/>
  <c r="AN256" i="14"/>
  <c r="AP260" i="14"/>
  <c r="AE261" i="14"/>
  <c r="AE758" i="14" s="1"/>
  <c r="AF261" i="14"/>
  <c r="AG261" i="14"/>
  <c r="AG758" i="14" s="1"/>
  <c r="AH261" i="14"/>
  <c r="AI261" i="14"/>
  <c r="AJ261" i="14"/>
  <c r="AK261" i="14"/>
  <c r="AL261" i="14"/>
  <c r="AM261" i="14"/>
  <c r="AM260" i="14" s="1"/>
  <c r="AN261" i="14"/>
  <c r="AN260" i="14" s="1"/>
  <c r="AE264" i="14"/>
  <c r="AF264" i="14"/>
  <c r="AG264" i="14"/>
  <c r="AH264" i="14"/>
  <c r="AI264" i="14"/>
  <c r="AJ264" i="14"/>
  <c r="AK264" i="14"/>
  <c r="AL264" i="14"/>
  <c r="AM264" i="14"/>
  <c r="AN264" i="14"/>
  <c r="AE267" i="14"/>
  <c r="AF267" i="14"/>
  <c r="AG267" i="14"/>
  <c r="AH267" i="14"/>
  <c r="AI267" i="14"/>
  <c r="AJ267" i="14"/>
  <c r="AK267" i="14"/>
  <c r="AL267" i="14"/>
  <c r="AM267" i="14"/>
  <c r="AN267" i="14"/>
  <c r="AE270" i="14"/>
  <c r="AF270" i="14"/>
  <c r="AG270" i="14"/>
  <c r="AH270" i="14"/>
  <c r="AI270" i="14"/>
  <c r="AI260" i="14" s="1"/>
  <c r="AJ270" i="14"/>
  <c r="AK270" i="14"/>
  <c r="AL270" i="14"/>
  <c r="AM270" i="14"/>
  <c r="AN270" i="14"/>
  <c r="AE273" i="14"/>
  <c r="AF273" i="14"/>
  <c r="AG273" i="14"/>
  <c r="AH273" i="14"/>
  <c r="AI273" i="14"/>
  <c r="AJ273" i="14"/>
  <c r="AK273" i="14"/>
  <c r="AL273" i="14"/>
  <c r="AM273" i="14"/>
  <c r="AN273" i="14"/>
  <c r="AE276" i="14"/>
  <c r="AF276" i="14"/>
  <c r="AG276" i="14"/>
  <c r="AH276" i="14"/>
  <c r="AI276" i="14"/>
  <c r="AJ276" i="14"/>
  <c r="AK276" i="14"/>
  <c r="AL276" i="14"/>
  <c r="AM276" i="14"/>
  <c r="AN276" i="14"/>
  <c r="AE279" i="14"/>
  <c r="AF279" i="14"/>
  <c r="AG279" i="14"/>
  <c r="AH279" i="14"/>
  <c r="AI279" i="14"/>
  <c r="AJ279" i="14"/>
  <c r="AK279" i="14"/>
  <c r="AK758" i="14" s="1"/>
  <c r="AL279" i="14"/>
  <c r="AM279" i="14"/>
  <c r="AN279" i="14"/>
  <c r="AE282" i="14"/>
  <c r="AF282" i="14"/>
  <c r="AG282" i="14"/>
  <c r="AH282" i="14"/>
  <c r="AI282" i="14"/>
  <c r="AJ282" i="14"/>
  <c r="AK282" i="14"/>
  <c r="AL282" i="14"/>
  <c r="AM282" i="14"/>
  <c r="AN282" i="14"/>
  <c r="AE285" i="14"/>
  <c r="AF285" i="14"/>
  <c r="AG285" i="14"/>
  <c r="AH285" i="14"/>
  <c r="AI285" i="14"/>
  <c r="AJ285" i="14"/>
  <c r="AK285" i="14"/>
  <c r="AL285" i="14"/>
  <c r="AM285" i="14"/>
  <c r="AN285" i="14"/>
  <c r="AE288" i="14"/>
  <c r="AF288" i="14"/>
  <c r="AG288" i="14"/>
  <c r="AH288" i="14"/>
  <c r="AI288" i="14"/>
  <c r="AJ288" i="14"/>
  <c r="AK288" i="14"/>
  <c r="AL288" i="14"/>
  <c r="AM288" i="14"/>
  <c r="AM758" i="14" s="1"/>
  <c r="AN288" i="14"/>
  <c r="AE291" i="14"/>
  <c r="AF291" i="14"/>
  <c r="AG291" i="14"/>
  <c r="AH291" i="14"/>
  <c r="AI291" i="14"/>
  <c r="AJ291" i="14"/>
  <c r="AK291" i="14"/>
  <c r="AL291" i="14"/>
  <c r="AM291" i="14"/>
  <c r="AN291" i="14"/>
  <c r="AE294" i="14"/>
  <c r="AF294" i="14"/>
  <c r="AG294" i="14"/>
  <c r="AH294" i="14"/>
  <c r="AI294" i="14"/>
  <c r="AJ294" i="14"/>
  <c r="AK294" i="14"/>
  <c r="AL294" i="14"/>
  <c r="AM294" i="14"/>
  <c r="AN294" i="14"/>
  <c r="AE297" i="14"/>
  <c r="AF297" i="14"/>
  <c r="AG297" i="14"/>
  <c r="AH297" i="14"/>
  <c r="AI297" i="14"/>
  <c r="AJ297" i="14"/>
  <c r="AK297" i="14"/>
  <c r="AL297" i="14"/>
  <c r="AM297" i="14"/>
  <c r="AN297" i="14"/>
  <c r="AE300" i="14"/>
  <c r="AF300" i="14"/>
  <c r="AG300" i="14"/>
  <c r="AH300" i="14"/>
  <c r="AI300" i="14"/>
  <c r="AJ300" i="14"/>
  <c r="AK300" i="14"/>
  <c r="AL300" i="14"/>
  <c r="AM300" i="14"/>
  <c r="AN300" i="14"/>
  <c r="AE303" i="14"/>
  <c r="AF303" i="14"/>
  <c r="AG303" i="14"/>
  <c r="AH303" i="14"/>
  <c r="AI303" i="14"/>
  <c r="AJ303" i="14"/>
  <c r="AK303" i="14"/>
  <c r="AL303" i="14"/>
  <c r="AM303" i="14"/>
  <c r="AN303" i="14"/>
  <c r="AE306" i="14"/>
  <c r="AF306" i="14"/>
  <c r="AG306" i="14"/>
  <c r="AH306" i="14"/>
  <c r="AI306" i="14"/>
  <c r="AJ306" i="14"/>
  <c r="AK306" i="14"/>
  <c r="AL306" i="14"/>
  <c r="AM306" i="14"/>
  <c r="AN306" i="14"/>
  <c r="AE309" i="14"/>
  <c r="AF309" i="14"/>
  <c r="AG309" i="14"/>
  <c r="AH309" i="14"/>
  <c r="AI309" i="14"/>
  <c r="AJ309" i="14"/>
  <c r="AK309" i="14"/>
  <c r="AL309" i="14"/>
  <c r="AM309" i="14"/>
  <c r="AN309" i="14"/>
  <c r="AE312" i="14"/>
  <c r="AF312" i="14"/>
  <c r="AG312" i="14"/>
  <c r="AH312" i="14"/>
  <c r="AI312" i="14"/>
  <c r="AJ312" i="14"/>
  <c r="AK312" i="14"/>
  <c r="AL312" i="14"/>
  <c r="AM312" i="14"/>
  <c r="AN312" i="14"/>
  <c r="AE315" i="14"/>
  <c r="AF315" i="14"/>
  <c r="AG315" i="14"/>
  <c r="AH315" i="14"/>
  <c r="AI315" i="14"/>
  <c r="AJ315" i="14"/>
  <c r="AK315" i="14"/>
  <c r="AL315" i="14"/>
  <c r="AM315" i="14"/>
  <c r="AN315" i="14"/>
  <c r="AE318" i="14"/>
  <c r="AF318" i="14"/>
  <c r="AG318" i="14"/>
  <c r="AH318" i="14"/>
  <c r="AI318" i="14"/>
  <c r="AJ318" i="14"/>
  <c r="AK318" i="14"/>
  <c r="AL318" i="14"/>
  <c r="AM318" i="14"/>
  <c r="AN318" i="14"/>
  <c r="AP322" i="14"/>
  <c r="AP763" i="14" s="1"/>
  <c r="AE323" i="14"/>
  <c r="AF323" i="14"/>
  <c r="AG323" i="14"/>
  <c r="AH323" i="14"/>
  <c r="AH322" i="14" s="1"/>
  <c r="AI323" i="14"/>
  <c r="AI322" i="14" s="1"/>
  <c r="AJ323" i="14"/>
  <c r="AK323" i="14"/>
  <c r="AK322" i="14" s="1"/>
  <c r="AL323" i="14"/>
  <c r="AM323" i="14"/>
  <c r="AM322" i="14" s="1"/>
  <c r="AN323" i="14"/>
  <c r="AE326" i="14"/>
  <c r="AE322" i="14" s="1"/>
  <c r="AF326" i="14"/>
  <c r="AG326" i="14"/>
  <c r="AH326" i="14"/>
  <c r="AI326" i="14"/>
  <c r="AJ326" i="14"/>
  <c r="AK326" i="14"/>
  <c r="AL326" i="14"/>
  <c r="AM326" i="14"/>
  <c r="AN326" i="14"/>
  <c r="AE329" i="14"/>
  <c r="AF329" i="14"/>
  <c r="AG329" i="14"/>
  <c r="AG322" i="14" s="1"/>
  <c r="AH329" i="14"/>
  <c r="AI329" i="14"/>
  <c r="AJ329" i="14"/>
  <c r="AK329" i="14"/>
  <c r="AL329" i="14"/>
  <c r="AM329" i="14"/>
  <c r="AN329" i="14"/>
  <c r="AE332" i="14"/>
  <c r="AF332" i="14"/>
  <c r="AG332" i="14"/>
  <c r="AH332" i="14"/>
  <c r="AI332" i="14"/>
  <c r="AJ332" i="14"/>
  <c r="AK332" i="14"/>
  <c r="AL332" i="14"/>
  <c r="AM332" i="14"/>
  <c r="AN332" i="14"/>
  <c r="AE335" i="14"/>
  <c r="AF335" i="14"/>
  <c r="AG335" i="14"/>
  <c r="AH335" i="14"/>
  <c r="AI335" i="14"/>
  <c r="AJ335" i="14"/>
  <c r="AK335" i="14"/>
  <c r="AL335" i="14"/>
  <c r="AM335" i="14"/>
  <c r="AN335" i="14"/>
  <c r="AE338" i="14"/>
  <c r="AF338" i="14"/>
  <c r="AG338" i="14"/>
  <c r="AH338" i="14"/>
  <c r="AI338" i="14"/>
  <c r="AJ338" i="14"/>
  <c r="AK338" i="14"/>
  <c r="AL338" i="14"/>
  <c r="AM338" i="14"/>
  <c r="AN338" i="14"/>
  <c r="AE341" i="14"/>
  <c r="AF341" i="14"/>
  <c r="AG341" i="14"/>
  <c r="AH341" i="14"/>
  <c r="AI341" i="14"/>
  <c r="AJ341" i="14"/>
  <c r="AK341" i="14"/>
  <c r="AL341" i="14"/>
  <c r="AM341" i="14"/>
  <c r="AN341" i="14"/>
  <c r="AE344" i="14"/>
  <c r="AF344" i="14"/>
  <c r="AG344" i="14"/>
  <c r="AH344" i="14"/>
  <c r="AI344" i="14"/>
  <c r="AJ344" i="14"/>
  <c r="AK344" i="14"/>
  <c r="AL344" i="14"/>
  <c r="AM344" i="14"/>
  <c r="AN344" i="14"/>
  <c r="AE347" i="14"/>
  <c r="AF347" i="14"/>
  <c r="AG347" i="14"/>
  <c r="AH347" i="14"/>
  <c r="AI347" i="14"/>
  <c r="AJ347" i="14"/>
  <c r="AK347" i="14"/>
  <c r="AL347" i="14"/>
  <c r="AM347" i="14"/>
  <c r="AN347" i="14"/>
  <c r="AE350" i="14"/>
  <c r="AF350" i="14"/>
  <c r="AG350" i="14"/>
  <c r="AH350" i="14"/>
  <c r="AI350" i="14"/>
  <c r="AJ350" i="14"/>
  <c r="AK350" i="14"/>
  <c r="AL350" i="14"/>
  <c r="AM350" i="14"/>
  <c r="AN350" i="14"/>
  <c r="AE353" i="14"/>
  <c r="AF353" i="14"/>
  <c r="AG353" i="14"/>
  <c r="AH353" i="14"/>
  <c r="AI353" i="14"/>
  <c r="AJ353" i="14"/>
  <c r="AK353" i="14"/>
  <c r="AL353" i="14"/>
  <c r="AM353" i="14"/>
  <c r="AN353" i="14"/>
  <c r="AE356" i="14"/>
  <c r="AF356" i="14"/>
  <c r="AG356" i="14"/>
  <c r="AH356" i="14"/>
  <c r="AI356" i="14"/>
  <c r="AJ356" i="14"/>
  <c r="AK356" i="14"/>
  <c r="AL356" i="14"/>
  <c r="AM356" i="14"/>
  <c r="AN356" i="14"/>
  <c r="AE359" i="14"/>
  <c r="AF359" i="14"/>
  <c r="AG359" i="14"/>
  <c r="AH359" i="14"/>
  <c r="AI359" i="14"/>
  <c r="AJ359" i="14"/>
  <c r="AK359" i="14"/>
  <c r="AL359" i="14"/>
  <c r="AM359" i="14"/>
  <c r="AN359" i="14"/>
  <c r="AE362" i="14"/>
  <c r="AF362" i="14"/>
  <c r="AG362" i="14"/>
  <c r="AH362" i="14"/>
  <c r="AI362" i="14"/>
  <c r="AJ362" i="14"/>
  <c r="AK362" i="14"/>
  <c r="AL362" i="14"/>
  <c r="AM362" i="14"/>
  <c r="AN362" i="14"/>
  <c r="AE365" i="14"/>
  <c r="AF365" i="14"/>
  <c r="AG365" i="14"/>
  <c r="AH365" i="14"/>
  <c r="AI365" i="14"/>
  <c r="AJ365" i="14"/>
  <c r="AK365" i="14"/>
  <c r="AL365" i="14"/>
  <c r="AM365" i="14"/>
  <c r="AN365" i="14"/>
  <c r="AE368" i="14"/>
  <c r="AF368" i="14"/>
  <c r="AG368" i="14"/>
  <c r="AH368" i="14"/>
  <c r="AI368" i="14"/>
  <c r="AJ368" i="14"/>
  <c r="AK368" i="14"/>
  <c r="AL368" i="14"/>
  <c r="AM368" i="14"/>
  <c r="AN368" i="14"/>
  <c r="AE371" i="14"/>
  <c r="AF371" i="14"/>
  <c r="AG371" i="14"/>
  <c r="AH371" i="14"/>
  <c r="AI371" i="14"/>
  <c r="AJ371" i="14"/>
  <c r="AK371" i="14"/>
  <c r="AL371" i="14"/>
  <c r="AM371" i="14"/>
  <c r="AN371" i="14"/>
  <c r="AE374" i="14"/>
  <c r="AF374" i="14"/>
  <c r="AG374" i="14"/>
  <c r="AH374" i="14"/>
  <c r="AI374" i="14"/>
  <c r="AJ374" i="14"/>
  <c r="AK374" i="14"/>
  <c r="AL374" i="14"/>
  <c r="AM374" i="14"/>
  <c r="AN374" i="14"/>
  <c r="AE377" i="14"/>
  <c r="AF377" i="14"/>
  <c r="AG377" i="14"/>
  <c r="AH377" i="14"/>
  <c r="AI377" i="14"/>
  <c r="AJ377" i="14"/>
  <c r="AK377" i="14"/>
  <c r="AL377" i="14"/>
  <c r="AM377" i="14"/>
  <c r="AN377" i="14"/>
  <c r="AE380" i="14"/>
  <c r="AF380" i="14"/>
  <c r="AG380" i="14"/>
  <c r="AH380" i="14"/>
  <c r="AI380" i="14"/>
  <c r="AJ380" i="14"/>
  <c r="AK380" i="14"/>
  <c r="AL380" i="14"/>
  <c r="AM380" i="14"/>
  <c r="AN380" i="14"/>
  <c r="AP384" i="14"/>
  <c r="AP766" i="14" s="1"/>
  <c r="AE385" i="14"/>
  <c r="AF385" i="14"/>
  <c r="AG385" i="14"/>
  <c r="AH385" i="14"/>
  <c r="AI385" i="14"/>
  <c r="AI384" i="14" s="1"/>
  <c r="AJ385" i="14"/>
  <c r="AK385" i="14"/>
  <c r="AK384" i="14" s="1"/>
  <c r="AL385" i="14"/>
  <c r="AL384" i="14" s="1"/>
  <c r="AM385" i="14"/>
  <c r="AN385" i="14"/>
  <c r="AE388" i="14"/>
  <c r="AF388" i="14"/>
  <c r="AG388" i="14"/>
  <c r="AH388" i="14"/>
  <c r="AI388" i="14"/>
  <c r="AJ388" i="14"/>
  <c r="AK388" i="14"/>
  <c r="AL388" i="14"/>
  <c r="AM388" i="14"/>
  <c r="AM384" i="14" s="1"/>
  <c r="AN388" i="14"/>
  <c r="AE391" i="14"/>
  <c r="AF391" i="14"/>
  <c r="AG391" i="14"/>
  <c r="AH391" i="14"/>
  <c r="AI391" i="14"/>
  <c r="AJ391" i="14"/>
  <c r="AK391" i="14"/>
  <c r="AL391" i="14"/>
  <c r="AM391" i="14"/>
  <c r="AN391" i="14"/>
  <c r="AE394" i="14"/>
  <c r="AF394" i="14"/>
  <c r="AG394" i="14"/>
  <c r="AH394" i="14"/>
  <c r="AI394" i="14"/>
  <c r="AJ394" i="14"/>
  <c r="AK394" i="14"/>
  <c r="AL394" i="14"/>
  <c r="AM394" i="14"/>
  <c r="AN394" i="14"/>
  <c r="AE397" i="14"/>
  <c r="AF397" i="14"/>
  <c r="AG397" i="14"/>
  <c r="AH397" i="14"/>
  <c r="AI397" i="14"/>
  <c r="AJ397" i="14"/>
  <c r="AK397" i="14"/>
  <c r="AL397" i="14"/>
  <c r="AM397" i="14"/>
  <c r="AN397" i="14"/>
  <c r="AE400" i="14"/>
  <c r="AE384" i="14" s="1"/>
  <c r="AF400" i="14"/>
  <c r="AF384" i="14" s="1"/>
  <c r="AG400" i="14"/>
  <c r="AH400" i="14"/>
  <c r="AI400" i="14"/>
  <c r="AJ400" i="14"/>
  <c r="AK400" i="14"/>
  <c r="AL400" i="14"/>
  <c r="AM400" i="14"/>
  <c r="AN400" i="14"/>
  <c r="AE403" i="14"/>
  <c r="AF403" i="14"/>
  <c r="AG403" i="14"/>
  <c r="AH403" i="14"/>
  <c r="AI403" i="14"/>
  <c r="AJ403" i="14"/>
  <c r="AK403" i="14"/>
  <c r="AL403" i="14"/>
  <c r="AM403" i="14"/>
  <c r="AN403" i="14"/>
  <c r="AE406" i="14"/>
  <c r="AF406" i="14"/>
  <c r="AG406" i="14"/>
  <c r="AH406" i="14"/>
  <c r="AI406" i="14"/>
  <c r="AJ406" i="14"/>
  <c r="AK406" i="14"/>
  <c r="AL406" i="14"/>
  <c r="AM406" i="14"/>
  <c r="AN406" i="14"/>
  <c r="AE409" i="14"/>
  <c r="AF409" i="14"/>
  <c r="AG409" i="14"/>
  <c r="AG384" i="14" s="1"/>
  <c r="AH409" i="14"/>
  <c r="AH384" i="14" s="1"/>
  <c r="AI409" i="14"/>
  <c r="AJ409" i="14"/>
  <c r="AK409" i="14"/>
  <c r="AL409" i="14"/>
  <c r="AM409" i="14"/>
  <c r="AN409" i="14"/>
  <c r="AE412" i="14"/>
  <c r="AF412" i="14"/>
  <c r="AG412" i="14"/>
  <c r="AH412" i="14"/>
  <c r="AI412" i="14"/>
  <c r="AJ412" i="14"/>
  <c r="AK412" i="14"/>
  <c r="AL412" i="14"/>
  <c r="AM412" i="14"/>
  <c r="AN412" i="14"/>
  <c r="AE415" i="14"/>
  <c r="AF415" i="14"/>
  <c r="AG415" i="14"/>
  <c r="AH415" i="14"/>
  <c r="AI415" i="14"/>
  <c r="AJ415" i="14"/>
  <c r="AK415" i="14"/>
  <c r="AL415" i="14"/>
  <c r="AM415" i="14"/>
  <c r="AN415" i="14"/>
  <c r="AE418" i="14"/>
  <c r="AF418" i="14"/>
  <c r="AG418" i="14"/>
  <c r="AH418" i="14"/>
  <c r="AI418" i="14"/>
  <c r="AJ418" i="14"/>
  <c r="AK418" i="14"/>
  <c r="AL418" i="14"/>
  <c r="AM418" i="14"/>
  <c r="AN418" i="14"/>
  <c r="AE421" i="14"/>
  <c r="AF421" i="14"/>
  <c r="AG421" i="14"/>
  <c r="AH421" i="14"/>
  <c r="AI421" i="14"/>
  <c r="AJ421" i="14"/>
  <c r="AK421" i="14"/>
  <c r="AL421" i="14"/>
  <c r="AM421" i="14"/>
  <c r="AN421" i="14"/>
  <c r="AE424" i="14"/>
  <c r="AF424" i="14"/>
  <c r="AG424" i="14"/>
  <c r="AH424" i="14"/>
  <c r="AI424" i="14"/>
  <c r="AJ424" i="14"/>
  <c r="AK424" i="14"/>
  <c r="AL424" i="14"/>
  <c r="AM424" i="14"/>
  <c r="AN424" i="14"/>
  <c r="AE427" i="14"/>
  <c r="AF427" i="14"/>
  <c r="AG427" i="14"/>
  <c r="AH427" i="14"/>
  <c r="AI427" i="14"/>
  <c r="AJ427" i="14"/>
  <c r="AK427" i="14"/>
  <c r="AL427" i="14"/>
  <c r="AM427" i="14"/>
  <c r="AN427" i="14"/>
  <c r="AE430" i="14"/>
  <c r="AF430" i="14"/>
  <c r="AG430" i="14"/>
  <c r="AH430" i="14"/>
  <c r="AI430" i="14"/>
  <c r="AJ430" i="14"/>
  <c r="AK430" i="14"/>
  <c r="AL430" i="14"/>
  <c r="AM430" i="14"/>
  <c r="AN430" i="14"/>
  <c r="AE433" i="14"/>
  <c r="AF433" i="14"/>
  <c r="AG433" i="14"/>
  <c r="AH433" i="14"/>
  <c r="AI433" i="14"/>
  <c r="AJ433" i="14"/>
  <c r="AK433" i="14"/>
  <c r="AL433" i="14"/>
  <c r="AM433" i="14"/>
  <c r="AN433" i="14"/>
  <c r="AE436" i="14"/>
  <c r="AF436" i="14"/>
  <c r="AG436" i="14"/>
  <c r="AH436" i="14"/>
  <c r="AI436" i="14"/>
  <c r="AJ436" i="14"/>
  <c r="AK436" i="14"/>
  <c r="AL436" i="14"/>
  <c r="AM436" i="14"/>
  <c r="AN436" i="14"/>
  <c r="AE439" i="14"/>
  <c r="AF439" i="14"/>
  <c r="AG439" i="14"/>
  <c r="AH439" i="14"/>
  <c r="AI439" i="14"/>
  <c r="AJ439" i="14"/>
  <c r="AK439" i="14"/>
  <c r="AL439" i="14"/>
  <c r="AM439" i="14"/>
  <c r="AN439" i="14"/>
  <c r="AE442" i="14"/>
  <c r="AF442" i="14"/>
  <c r="AG442" i="14"/>
  <c r="AH442" i="14"/>
  <c r="AI442" i="14"/>
  <c r="AJ442" i="14"/>
  <c r="AK442" i="14"/>
  <c r="AL442" i="14"/>
  <c r="AM442" i="14"/>
  <c r="AN442" i="14"/>
  <c r="AP446" i="14"/>
  <c r="AE447" i="14"/>
  <c r="AE446" i="14" s="1"/>
  <c r="AR446" i="14" s="1"/>
  <c r="AF447" i="14"/>
  <c r="AF446" i="14" s="1"/>
  <c r="AG447" i="14"/>
  <c r="AG446" i="14" s="1"/>
  <c r="AH447" i="14"/>
  <c r="AI447" i="14"/>
  <c r="AJ447" i="14"/>
  <c r="AK447" i="14"/>
  <c r="AL447" i="14"/>
  <c r="AM447" i="14"/>
  <c r="AN447" i="14"/>
  <c r="AE450" i="14"/>
  <c r="AF450" i="14"/>
  <c r="AG450" i="14"/>
  <c r="AH450" i="14"/>
  <c r="AH446" i="14" s="1"/>
  <c r="AI450" i="14"/>
  <c r="AI446" i="14" s="1"/>
  <c r="AJ450" i="14"/>
  <c r="AJ446" i="14" s="1"/>
  <c r="AK450" i="14"/>
  <c r="AL450" i="14"/>
  <c r="AM450" i="14"/>
  <c r="AN450" i="14"/>
  <c r="AE453" i="14"/>
  <c r="AF453" i="14"/>
  <c r="AG453" i="14"/>
  <c r="AH453" i="14"/>
  <c r="AI453" i="14"/>
  <c r="AJ453" i="14"/>
  <c r="AK453" i="14"/>
  <c r="AK446" i="14" s="1"/>
  <c r="AL453" i="14"/>
  <c r="AL446" i="14" s="1"/>
  <c r="AM453" i="14"/>
  <c r="AN453" i="14"/>
  <c r="AE456" i="14"/>
  <c r="AF456" i="14"/>
  <c r="AG456" i="14"/>
  <c r="AH456" i="14"/>
  <c r="AI456" i="14"/>
  <c r="AJ456" i="14"/>
  <c r="AK456" i="14"/>
  <c r="AL456" i="14"/>
  <c r="AM456" i="14"/>
  <c r="AN456" i="14"/>
  <c r="AE459" i="14"/>
  <c r="AF459" i="14"/>
  <c r="AG459" i="14"/>
  <c r="AH459" i="14"/>
  <c r="AI459" i="14"/>
  <c r="AJ459" i="14"/>
  <c r="AK459" i="14"/>
  <c r="AL459" i="14"/>
  <c r="AM459" i="14"/>
  <c r="AN459" i="14"/>
  <c r="AE462" i="14"/>
  <c r="AF462" i="14"/>
  <c r="AG462" i="14"/>
  <c r="AH462" i="14"/>
  <c r="AI462" i="14"/>
  <c r="AJ462" i="14"/>
  <c r="AK462" i="14"/>
  <c r="AL462" i="14"/>
  <c r="AM462" i="14"/>
  <c r="AM446" i="14" s="1"/>
  <c r="AN462" i="14"/>
  <c r="AN446" i="14" s="1"/>
  <c r="AE465" i="14"/>
  <c r="AF465" i="14"/>
  <c r="AG465" i="14"/>
  <c r="AH465" i="14"/>
  <c r="AI465" i="14"/>
  <c r="AJ465" i="14"/>
  <c r="AK465" i="14"/>
  <c r="AL465" i="14"/>
  <c r="AM465" i="14"/>
  <c r="AN465" i="14"/>
  <c r="AE468" i="14"/>
  <c r="AF468" i="14"/>
  <c r="AG468" i="14"/>
  <c r="AH468" i="14"/>
  <c r="AI468" i="14"/>
  <c r="AJ468" i="14"/>
  <c r="AK468" i="14"/>
  <c r="AL468" i="14"/>
  <c r="AM468" i="14"/>
  <c r="AN468" i="14"/>
  <c r="AE471" i="14"/>
  <c r="AF471" i="14"/>
  <c r="AG471" i="14"/>
  <c r="AH471" i="14"/>
  <c r="AI471" i="14"/>
  <c r="AJ471" i="14"/>
  <c r="AK471" i="14"/>
  <c r="AL471" i="14"/>
  <c r="AM471" i="14"/>
  <c r="AN471" i="14"/>
  <c r="AE474" i="14"/>
  <c r="AF474" i="14"/>
  <c r="AG474" i="14"/>
  <c r="AH474" i="14"/>
  <c r="AI474" i="14"/>
  <c r="AJ474" i="14"/>
  <c r="AK474" i="14"/>
  <c r="AL474" i="14"/>
  <c r="AM474" i="14"/>
  <c r="AN474" i="14"/>
  <c r="AE477" i="14"/>
  <c r="AF477" i="14"/>
  <c r="AG477" i="14"/>
  <c r="AH477" i="14"/>
  <c r="AI477" i="14"/>
  <c r="AJ477" i="14"/>
  <c r="AK477" i="14"/>
  <c r="AL477" i="14"/>
  <c r="AM477" i="14"/>
  <c r="AN477" i="14"/>
  <c r="AE480" i="14"/>
  <c r="AF480" i="14"/>
  <c r="AG480" i="14"/>
  <c r="AH480" i="14"/>
  <c r="AI480" i="14"/>
  <c r="AJ480" i="14"/>
  <c r="AK480" i="14"/>
  <c r="AL480" i="14"/>
  <c r="AM480" i="14"/>
  <c r="AN480" i="14"/>
  <c r="AE483" i="14"/>
  <c r="AF483" i="14"/>
  <c r="AG483" i="14"/>
  <c r="AH483" i="14"/>
  <c r="AI483" i="14"/>
  <c r="AJ483" i="14"/>
  <c r="AK483" i="14"/>
  <c r="AL483" i="14"/>
  <c r="AM483" i="14"/>
  <c r="AN483" i="14"/>
  <c r="AE486" i="14"/>
  <c r="AF486" i="14"/>
  <c r="AG486" i="14"/>
  <c r="AH486" i="14"/>
  <c r="AI486" i="14"/>
  <c r="AJ486" i="14"/>
  <c r="AK486" i="14"/>
  <c r="AL486" i="14"/>
  <c r="AM486" i="14"/>
  <c r="AN486" i="14"/>
  <c r="AE489" i="14"/>
  <c r="AF489" i="14"/>
  <c r="AG489" i="14"/>
  <c r="AH489" i="14"/>
  <c r="AI489" i="14"/>
  <c r="AJ489" i="14"/>
  <c r="AK489" i="14"/>
  <c r="AL489" i="14"/>
  <c r="AM489" i="14"/>
  <c r="AN489" i="14"/>
  <c r="AE492" i="14"/>
  <c r="AF492" i="14"/>
  <c r="AG492" i="14"/>
  <c r="AH492" i="14"/>
  <c r="AI492" i="14"/>
  <c r="AJ492" i="14"/>
  <c r="AK492" i="14"/>
  <c r="AL492" i="14"/>
  <c r="AM492" i="14"/>
  <c r="AN492" i="14"/>
  <c r="AE495" i="14"/>
  <c r="AF495" i="14"/>
  <c r="AG495" i="14"/>
  <c r="AH495" i="14"/>
  <c r="AI495" i="14"/>
  <c r="AJ495" i="14"/>
  <c r="AK495" i="14"/>
  <c r="AL495" i="14"/>
  <c r="AM495" i="14"/>
  <c r="AN495" i="14"/>
  <c r="AE498" i="14"/>
  <c r="AF498" i="14"/>
  <c r="AG498" i="14"/>
  <c r="AH498" i="14"/>
  <c r="AI498" i="14"/>
  <c r="AJ498" i="14"/>
  <c r="AK498" i="14"/>
  <c r="AL498" i="14"/>
  <c r="AM498" i="14"/>
  <c r="AN498" i="14"/>
  <c r="AE501" i="14"/>
  <c r="AF501" i="14"/>
  <c r="AG501" i="14"/>
  <c r="AH501" i="14"/>
  <c r="AI501" i="14"/>
  <c r="AJ501" i="14"/>
  <c r="AK501" i="14"/>
  <c r="AL501" i="14"/>
  <c r="AM501" i="14"/>
  <c r="AN501" i="14"/>
  <c r="AE504" i="14"/>
  <c r="AF504" i="14"/>
  <c r="AG504" i="14"/>
  <c r="AH504" i="14"/>
  <c r="AI504" i="14"/>
  <c r="AJ504" i="14"/>
  <c r="AK504" i="14"/>
  <c r="AL504" i="14"/>
  <c r="AM504" i="14"/>
  <c r="AN504" i="14"/>
  <c r="AP508" i="14"/>
  <c r="AE509" i="14"/>
  <c r="AE508" i="14" s="1"/>
  <c r="AF509" i="14"/>
  <c r="AG509" i="14"/>
  <c r="AG508" i="14" s="1"/>
  <c r="AH509" i="14"/>
  <c r="AI509" i="14"/>
  <c r="AJ509" i="14"/>
  <c r="AK509" i="14"/>
  <c r="AL509" i="14"/>
  <c r="AM509" i="14"/>
  <c r="AM508" i="14" s="1"/>
  <c r="AN509" i="14"/>
  <c r="AE512" i="14"/>
  <c r="AF512" i="14"/>
  <c r="AG512" i="14"/>
  <c r="AH512" i="14"/>
  <c r="AI512" i="14"/>
  <c r="AJ512" i="14"/>
  <c r="AK512" i="14"/>
  <c r="AL512" i="14"/>
  <c r="AM512" i="14"/>
  <c r="AN512" i="14"/>
  <c r="AE515" i="14"/>
  <c r="AF515" i="14"/>
  <c r="AG515" i="14"/>
  <c r="AH515" i="14"/>
  <c r="AI515" i="14"/>
  <c r="AJ515" i="14"/>
  <c r="AK515" i="14"/>
  <c r="AL515" i="14"/>
  <c r="AM515" i="14"/>
  <c r="AN515" i="14"/>
  <c r="AE518" i="14"/>
  <c r="AF518" i="14"/>
  <c r="AG518" i="14"/>
  <c r="AH518" i="14"/>
  <c r="AI518" i="14"/>
  <c r="AI508" i="14" s="1"/>
  <c r="AJ518" i="14"/>
  <c r="AJ508" i="14" s="1"/>
  <c r="AK518" i="14"/>
  <c r="AL518" i="14"/>
  <c r="AM518" i="14"/>
  <c r="AN518" i="14"/>
  <c r="AE521" i="14"/>
  <c r="AF521" i="14"/>
  <c r="AG521" i="14"/>
  <c r="AH521" i="14"/>
  <c r="AI521" i="14"/>
  <c r="AJ521" i="14"/>
  <c r="AK521" i="14"/>
  <c r="AL521" i="14"/>
  <c r="AM521" i="14"/>
  <c r="AN521" i="14"/>
  <c r="AE524" i="14"/>
  <c r="AF524" i="14"/>
  <c r="AG524" i="14"/>
  <c r="AH524" i="14"/>
  <c r="AI524" i="14"/>
  <c r="AJ524" i="14"/>
  <c r="AK524" i="14"/>
  <c r="AL524" i="14"/>
  <c r="AM524" i="14"/>
  <c r="AN524" i="14"/>
  <c r="AE527" i="14"/>
  <c r="AF527" i="14"/>
  <c r="AG527" i="14"/>
  <c r="AH527" i="14"/>
  <c r="AI527" i="14"/>
  <c r="AJ527" i="14"/>
  <c r="AK527" i="14"/>
  <c r="AK508" i="14" s="1"/>
  <c r="AL527" i="14"/>
  <c r="AL508" i="14" s="1"/>
  <c r="AM527" i="14"/>
  <c r="AN527" i="14"/>
  <c r="AE530" i="14"/>
  <c r="AF530" i="14"/>
  <c r="AG530" i="14"/>
  <c r="AH530" i="14"/>
  <c r="AI530" i="14"/>
  <c r="AJ530" i="14"/>
  <c r="AK530" i="14"/>
  <c r="AL530" i="14"/>
  <c r="AM530" i="14"/>
  <c r="AN530" i="14"/>
  <c r="AE533" i="14"/>
  <c r="AF533" i="14"/>
  <c r="AG533" i="14"/>
  <c r="AH533" i="14"/>
  <c r="AI533" i="14"/>
  <c r="AJ533" i="14"/>
  <c r="AK533" i="14"/>
  <c r="AL533" i="14"/>
  <c r="AM533" i="14"/>
  <c r="AN533" i="14"/>
  <c r="AE536" i="14"/>
  <c r="AF536" i="14"/>
  <c r="AG536" i="14"/>
  <c r="AH536" i="14"/>
  <c r="AI536" i="14"/>
  <c r="AJ536" i="14"/>
  <c r="AK536" i="14"/>
  <c r="AL536" i="14"/>
  <c r="AM536" i="14"/>
  <c r="AN536" i="14"/>
  <c r="AE539" i="14"/>
  <c r="AF539" i="14"/>
  <c r="AG539" i="14"/>
  <c r="AH539" i="14"/>
  <c r="AI539" i="14"/>
  <c r="AJ539" i="14"/>
  <c r="AK539" i="14"/>
  <c r="AL539" i="14"/>
  <c r="AM539" i="14"/>
  <c r="AN539" i="14"/>
  <c r="AE542" i="14"/>
  <c r="AF542" i="14"/>
  <c r="AG542" i="14"/>
  <c r="AH542" i="14"/>
  <c r="AI542" i="14"/>
  <c r="AJ542" i="14"/>
  <c r="AK542" i="14"/>
  <c r="AL542" i="14"/>
  <c r="AM542" i="14"/>
  <c r="AN542" i="14"/>
  <c r="AE545" i="14"/>
  <c r="AF545" i="14"/>
  <c r="AG545" i="14"/>
  <c r="AH545" i="14"/>
  <c r="AI545" i="14"/>
  <c r="AJ545" i="14"/>
  <c r="AK545" i="14"/>
  <c r="AL545" i="14"/>
  <c r="AM545" i="14"/>
  <c r="AN545" i="14"/>
  <c r="AE548" i="14"/>
  <c r="AF548" i="14"/>
  <c r="AG548" i="14"/>
  <c r="AH548" i="14"/>
  <c r="AI548" i="14"/>
  <c r="AJ548" i="14"/>
  <c r="AK548" i="14"/>
  <c r="AL548" i="14"/>
  <c r="AM548" i="14"/>
  <c r="AN548" i="14"/>
  <c r="AE551" i="14"/>
  <c r="AF551" i="14"/>
  <c r="AG551" i="14"/>
  <c r="AH551" i="14"/>
  <c r="AI551" i="14"/>
  <c r="AJ551" i="14"/>
  <c r="AK551" i="14"/>
  <c r="AL551" i="14"/>
  <c r="AM551" i="14"/>
  <c r="AN551" i="14"/>
  <c r="AE554" i="14"/>
  <c r="AF554" i="14"/>
  <c r="AG554" i="14"/>
  <c r="AH554" i="14"/>
  <c r="AI554" i="14"/>
  <c r="AJ554" i="14"/>
  <c r="AK554" i="14"/>
  <c r="AL554" i="14"/>
  <c r="AM554" i="14"/>
  <c r="AN554" i="14"/>
  <c r="AE557" i="14"/>
  <c r="AF557" i="14"/>
  <c r="AG557" i="14"/>
  <c r="AH557" i="14"/>
  <c r="AI557" i="14"/>
  <c r="AJ557" i="14"/>
  <c r="AK557" i="14"/>
  <c r="AL557" i="14"/>
  <c r="AM557" i="14"/>
  <c r="AN557" i="14"/>
  <c r="AE560" i="14"/>
  <c r="AF560" i="14"/>
  <c r="AG560" i="14"/>
  <c r="AH560" i="14"/>
  <c r="AI560" i="14"/>
  <c r="AJ560" i="14"/>
  <c r="AK560" i="14"/>
  <c r="AL560" i="14"/>
  <c r="AM560" i="14"/>
  <c r="AN560" i="14"/>
  <c r="AE563" i="14"/>
  <c r="AF563" i="14"/>
  <c r="AG563" i="14"/>
  <c r="AH563" i="14"/>
  <c r="AI563" i="14"/>
  <c r="AJ563" i="14"/>
  <c r="AK563" i="14"/>
  <c r="AL563" i="14"/>
  <c r="AM563" i="14"/>
  <c r="AN563" i="14"/>
  <c r="AE566" i="14"/>
  <c r="AF566" i="14"/>
  <c r="AG566" i="14"/>
  <c r="AH566" i="14"/>
  <c r="AI566" i="14"/>
  <c r="AJ566" i="14"/>
  <c r="AK566" i="14"/>
  <c r="AL566" i="14"/>
  <c r="AM566" i="14"/>
  <c r="AN566" i="14"/>
  <c r="AP570" i="14"/>
  <c r="AP767" i="14" s="1"/>
  <c r="AE571" i="14"/>
  <c r="AF571" i="14"/>
  <c r="AG571" i="14"/>
  <c r="AH571" i="14"/>
  <c r="AI571" i="14"/>
  <c r="AI570" i="14" s="1"/>
  <c r="AJ571" i="14"/>
  <c r="AK571" i="14"/>
  <c r="AK570" i="14" s="1"/>
  <c r="AL571" i="14"/>
  <c r="AM571" i="14"/>
  <c r="AM570" i="14" s="1"/>
  <c r="AN571" i="14"/>
  <c r="AE574" i="14"/>
  <c r="AE570" i="14" s="1"/>
  <c r="AF574" i="14"/>
  <c r="AG574" i="14"/>
  <c r="AH574" i="14"/>
  <c r="AI574" i="14"/>
  <c r="AJ574" i="14"/>
  <c r="AK574" i="14"/>
  <c r="AL574" i="14"/>
  <c r="AM574" i="14"/>
  <c r="AN574" i="14"/>
  <c r="AE577" i="14"/>
  <c r="AF577" i="14"/>
  <c r="AG577" i="14"/>
  <c r="AG570" i="14" s="1"/>
  <c r="AH577" i="14"/>
  <c r="AI577" i="14"/>
  <c r="AJ577" i="14"/>
  <c r="AK577" i="14"/>
  <c r="AL577" i="14"/>
  <c r="AM577" i="14"/>
  <c r="AN577" i="14"/>
  <c r="AE580" i="14"/>
  <c r="AF580" i="14"/>
  <c r="AG580" i="14"/>
  <c r="AH580" i="14"/>
  <c r="AI580" i="14"/>
  <c r="AJ580" i="14"/>
  <c r="AK580" i="14"/>
  <c r="AL580" i="14"/>
  <c r="AM580" i="14"/>
  <c r="AN580" i="14"/>
  <c r="AE583" i="14"/>
  <c r="AF583" i="14"/>
  <c r="AG583" i="14"/>
  <c r="AH583" i="14"/>
  <c r="AI583" i="14"/>
  <c r="AJ583" i="14"/>
  <c r="AK583" i="14"/>
  <c r="AL583" i="14"/>
  <c r="AM583" i="14"/>
  <c r="AN583" i="14"/>
  <c r="AE586" i="14"/>
  <c r="AF586" i="14"/>
  <c r="AG586" i="14"/>
  <c r="AH586" i="14"/>
  <c r="AI586" i="14"/>
  <c r="AJ586" i="14"/>
  <c r="AK586" i="14"/>
  <c r="AL586" i="14"/>
  <c r="AM586" i="14"/>
  <c r="AN586" i="14"/>
  <c r="AE589" i="14"/>
  <c r="AF589" i="14"/>
  <c r="AG589" i="14"/>
  <c r="AH589" i="14"/>
  <c r="AI589" i="14"/>
  <c r="AJ589" i="14"/>
  <c r="AK589" i="14"/>
  <c r="AL589" i="14"/>
  <c r="AM589" i="14"/>
  <c r="AN589" i="14"/>
  <c r="AE592" i="14"/>
  <c r="AF592" i="14"/>
  <c r="AG592" i="14"/>
  <c r="AH592" i="14"/>
  <c r="AI592" i="14"/>
  <c r="AJ592" i="14"/>
  <c r="AK592" i="14"/>
  <c r="AL592" i="14"/>
  <c r="AM592" i="14"/>
  <c r="AN592" i="14"/>
  <c r="AE595" i="14"/>
  <c r="AF595" i="14"/>
  <c r="AG595" i="14"/>
  <c r="AH595" i="14"/>
  <c r="AI595" i="14"/>
  <c r="AJ595" i="14"/>
  <c r="AK595" i="14"/>
  <c r="AL595" i="14"/>
  <c r="AM595" i="14"/>
  <c r="AN595" i="14"/>
  <c r="AE598" i="14"/>
  <c r="AF598" i="14"/>
  <c r="AG598" i="14"/>
  <c r="AH598" i="14"/>
  <c r="AI598" i="14"/>
  <c r="AJ598" i="14"/>
  <c r="AK598" i="14"/>
  <c r="AL598" i="14"/>
  <c r="AM598" i="14"/>
  <c r="AN598" i="14"/>
  <c r="AE601" i="14"/>
  <c r="AF601" i="14"/>
  <c r="AG601" i="14"/>
  <c r="AH601" i="14"/>
  <c r="AI601" i="14"/>
  <c r="AJ601" i="14"/>
  <c r="AK601" i="14"/>
  <c r="AL601" i="14"/>
  <c r="AM601" i="14"/>
  <c r="AN601" i="14"/>
  <c r="AE604" i="14"/>
  <c r="AF604" i="14"/>
  <c r="AG604" i="14"/>
  <c r="AH604" i="14"/>
  <c r="AI604" i="14"/>
  <c r="AJ604" i="14"/>
  <c r="AK604" i="14"/>
  <c r="AL604" i="14"/>
  <c r="AM604" i="14"/>
  <c r="AN604" i="14"/>
  <c r="AE607" i="14"/>
  <c r="AF607" i="14"/>
  <c r="AG607" i="14"/>
  <c r="AH607" i="14"/>
  <c r="AI607" i="14"/>
  <c r="AJ607" i="14"/>
  <c r="AK607" i="14"/>
  <c r="AL607" i="14"/>
  <c r="AM607" i="14"/>
  <c r="AN607" i="14"/>
  <c r="AE610" i="14"/>
  <c r="AF610" i="14"/>
  <c r="AG610" i="14"/>
  <c r="AH610" i="14"/>
  <c r="AI610" i="14"/>
  <c r="AJ610" i="14"/>
  <c r="AK610" i="14"/>
  <c r="AL610" i="14"/>
  <c r="AM610" i="14"/>
  <c r="AN610" i="14"/>
  <c r="AE613" i="14"/>
  <c r="AF613" i="14"/>
  <c r="AG613" i="14"/>
  <c r="AH613" i="14"/>
  <c r="AI613" i="14"/>
  <c r="AJ613" i="14"/>
  <c r="AK613" i="14"/>
  <c r="AL613" i="14"/>
  <c r="AM613" i="14"/>
  <c r="AN613" i="14"/>
  <c r="AE616" i="14"/>
  <c r="AF616" i="14"/>
  <c r="AG616" i="14"/>
  <c r="AH616" i="14"/>
  <c r="AI616" i="14"/>
  <c r="AJ616" i="14"/>
  <c r="AK616" i="14"/>
  <c r="AL616" i="14"/>
  <c r="AM616" i="14"/>
  <c r="AN616" i="14"/>
  <c r="AE619" i="14"/>
  <c r="AF619" i="14"/>
  <c r="AG619" i="14"/>
  <c r="AH619" i="14"/>
  <c r="AI619" i="14"/>
  <c r="AJ619" i="14"/>
  <c r="AK619" i="14"/>
  <c r="AL619" i="14"/>
  <c r="AM619" i="14"/>
  <c r="AN619" i="14"/>
  <c r="AE622" i="14"/>
  <c r="AF622" i="14"/>
  <c r="AG622" i="14"/>
  <c r="AH622" i="14"/>
  <c r="AI622" i="14"/>
  <c r="AJ622" i="14"/>
  <c r="AK622" i="14"/>
  <c r="AL622" i="14"/>
  <c r="AM622" i="14"/>
  <c r="AN622" i="14"/>
  <c r="AE625" i="14"/>
  <c r="AF625" i="14"/>
  <c r="AG625" i="14"/>
  <c r="AH625" i="14"/>
  <c r="AI625" i="14"/>
  <c r="AJ625" i="14"/>
  <c r="AK625" i="14"/>
  <c r="AL625" i="14"/>
  <c r="AM625" i="14"/>
  <c r="AN625" i="14"/>
  <c r="AE628" i="14"/>
  <c r="AF628" i="14"/>
  <c r="AG628" i="14"/>
  <c r="AH628" i="14"/>
  <c r="AI628" i="14"/>
  <c r="AJ628" i="14"/>
  <c r="AK628" i="14"/>
  <c r="AL628" i="14"/>
  <c r="AM628" i="14"/>
  <c r="AN628" i="14"/>
  <c r="AP632" i="14"/>
  <c r="AE633" i="14"/>
  <c r="AF633" i="14"/>
  <c r="AG633" i="14"/>
  <c r="AH633" i="14"/>
  <c r="AI633" i="14"/>
  <c r="AI632" i="14" s="1"/>
  <c r="AJ633" i="14"/>
  <c r="AK633" i="14"/>
  <c r="AK632" i="14" s="1"/>
  <c r="AL633" i="14"/>
  <c r="AM633" i="14"/>
  <c r="AN633" i="14"/>
  <c r="AE636" i="14"/>
  <c r="AF636" i="14"/>
  <c r="AG636" i="14"/>
  <c r="AH636" i="14"/>
  <c r="AI636" i="14"/>
  <c r="AJ636" i="14"/>
  <c r="AK636" i="14"/>
  <c r="AL636" i="14"/>
  <c r="AM636" i="14"/>
  <c r="AM632" i="14" s="1"/>
  <c r="AN636" i="14"/>
  <c r="AE639" i="14"/>
  <c r="AF639" i="14"/>
  <c r="AG639" i="14"/>
  <c r="AH639" i="14"/>
  <c r="AI639" i="14"/>
  <c r="AJ639" i="14"/>
  <c r="AK639" i="14"/>
  <c r="AL639" i="14"/>
  <c r="AM639" i="14"/>
  <c r="AN639" i="14"/>
  <c r="AE642" i="14"/>
  <c r="AF642" i="14"/>
  <c r="AG642" i="14"/>
  <c r="AH642" i="14"/>
  <c r="AI642" i="14"/>
  <c r="AJ642" i="14"/>
  <c r="AK642" i="14"/>
  <c r="AL642" i="14"/>
  <c r="AM642" i="14"/>
  <c r="AN642" i="14"/>
  <c r="AE645" i="14"/>
  <c r="AF645" i="14"/>
  <c r="AG645" i="14"/>
  <c r="AH645" i="14"/>
  <c r="AI645" i="14"/>
  <c r="AJ645" i="14"/>
  <c r="AK645" i="14"/>
  <c r="AL645" i="14"/>
  <c r="AM645" i="14"/>
  <c r="AN645" i="14"/>
  <c r="AE648" i="14"/>
  <c r="AE632" i="14" s="1"/>
  <c r="AF648" i="14"/>
  <c r="AF632" i="14" s="1"/>
  <c r="AG648" i="14"/>
  <c r="AH648" i="14"/>
  <c r="AI648" i="14"/>
  <c r="AJ648" i="14"/>
  <c r="AK648" i="14"/>
  <c r="AL648" i="14"/>
  <c r="AM648" i="14"/>
  <c r="AN648" i="14"/>
  <c r="AE651" i="14"/>
  <c r="AF651" i="14"/>
  <c r="AG651" i="14"/>
  <c r="AH651" i="14"/>
  <c r="AI651" i="14"/>
  <c r="AJ651" i="14"/>
  <c r="AK651" i="14"/>
  <c r="AL651" i="14"/>
  <c r="AM651" i="14"/>
  <c r="AN651" i="14"/>
  <c r="AE654" i="14"/>
  <c r="AF654" i="14"/>
  <c r="AG654" i="14"/>
  <c r="AH654" i="14"/>
  <c r="AI654" i="14"/>
  <c r="AJ654" i="14"/>
  <c r="AK654" i="14"/>
  <c r="AL654" i="14"/>
  <c r="AM654" i="14"/>
  <c r="AN654" i="14"/>
  <c r="AE657" i="14"/>
  <c r="AF657" i="14"/>
  <c r="AG657" i="14"/>
  <c r="AG632" i="14" s="1"/>
  <c r="AH657" i="14"/>
  <c r="AH632" i="14" s="1"/>
  <c r="AI657" i="14"/>
  <c r="AJ657" i="14"/>
  <c r="AK657" i="14"/>
  <c r="AL657" i="14"/>
  <c r="AM657" i="14"/>
  <c r="AN657" i="14"/>
  <c r="AE660" i="14"/>
  <c r="AF660" i="14"/>
  <c r="AG660" i="14"/>
  <c r="AH660" i="14"/>
  <c r="AI660" i="14"/>
  <c r="AJ660" i="14"/>
  <c r="AK660" i="14"/>
  <c r="AL660" i="14"/>
  <c r="AM660" i="14"/>
  <c r="AN660" i="14"/>
  <c r="AE663" i="14"/>
  <c r="AF663" i="14"/>
  <c r="AG663" i="14"/>
  <c r="AH663" i="14"/>
  <c r="AI663" i="14"/>
  <c r="AJ663" i="14"/>
  <c r="AK663" i="14"/>
  <c r="AL663" i="14"/>
  <c r="AM663" i="14"/>
  <c r="AN663" i="14"/>
  <c r="AE666" i="14"/>
  <c r="AF666" i="14"/>
  <c r="AG666" i="14"/>
  <c r="AH666" i="14"/>
  <c r="AI666" i="14"/>
  <c r="AJ666" i="14"/>
  <c r="AK666" i="14"/>
  <c r="AL666" i="14"/>
  <c r="AM666" i="14"/>
  <c r="AN666" i="14"/>
  <c r="AE669" i="14"/>
  <c r="AF669" i="14"/>
  <c r="AG669" i="14"/>
  <c r="AH669" i="14"/>
  <c r="AI669" i="14"/>
  <c r="AJ669" i="14"/>
  <c r="AK669" i="14"/>
  <c r="AL669" i="14"/>
  <c r="AM669" i="14"/>
  <c r="AN669" i="14"/>
  <c r="AE672" i="14"/>
  <c r="AF672" i="14"/>
  <c r="AG672" i="14"/>
  <c r="AH672" i="14"/>
  <c r="AI672" i="14"/>
  <c r="AJ672" i="14"/>
  <c r="AK672" i="14"/>
  <c r="AL672" i="14"/>
  <c r="AM672" i="14"/>
  <c r="AN672" i="14"/>
  <c r="AE675" i="14"/>
  <c r="AF675" i="14"/>
  <c r="AG675" i="14"/>
  <c r="AH675" i="14"/>
  <c r="AI675" i="14"/>
  <c r="AJ675" i="14"/>
  <c r="AK675" i="14"/>
  <c r="AL675" i="14"/>
  <c r="AM675" i="14"/>
  <c r="AN675" i="14"/>
  <c r="AE678" i="14"/>
  <c r="AF678" i="14"/>
  <c r="AG678" i="14"/>
  <c r="AH678" i="14"/>
  <c r="AI678" i="14"/>
  <c r="AJ678" i="14"/>
  <c r="AK678" i="14"/>
  <c r="AL678" i="14"/>
  <c r="AM678" i="14"/>
  <c r="AN678" i="14"/>
  <c r="AE681" i="14"/>
  <c r="AF681" i="14"/>
  <c r="AG681" i="14"/>
  <c r="AH681" i="14"/>
  <c r="AI681" i="14"/>
  <c r="AJ681" i="14"/>
  <c r="AK681" i="14"/>
  <c r="AL681" i="14"/>
  <c r="AM681" i="14"/>
  <c r="AN681" i="14"/>
  <c r="AE684" i="14"/>
  <c r="AF684" i="14"/>
  <c r="AG684" i="14"/>
  <c r="AH684" i="14"/>
  <c r="AI684" i="14"/>
  <c r="AJ684" i="14"/>
  <c r="AK684" i="14"/>
  <c r="AL684" i="14"/>
  <c r="AM684" i="14"/>
  <c r="AN684" i="14"/>
  <c r="AE687" i="14"/>
  <c r="AF687" i="14"/>
  <c r="AG687" i="14"/>
  <c r="AH687" i="14"/>
  <c r="AI687" i="14"/>
  <c r="AJ687" i="14"/>
  <c r="AK687" i="14"/>
  <c r="AL687" i="14"/>
  <c r="AM687" i="14"/>
  <c r="AN687" i="14"/>
  <c r="AE690" i="14"/>
  <c r="AF690" i="14"/>
  <c r="AG690" i="14"/>
  <c r="AH690" i="14"/>
  <c r="AI690" i="14"/>
  <c r="AJ690" i="14"/>
  <c r="AK690" i="14"/>
  <c r="AL690" i="14"/>
  <c r="AM690" i="14"/>
  <c r="AN690" i="14"/>
  <c r="AP694" i="14"/>
  <c r="AP768" i="14" s="1"/>
  <c r="AE695" i="14"/>
  <c r="AE694" i="14" s="1"/>
  <c r="AF695" i="14"/>
  <c r="AG695" i="14"/>
  <c r="AH695" i="14"/>
  <c r="AI695" i="14"/>
  <c r="AJ695" i="14"/>
  <c r="AK695" i="14"/>
  <c r="AL695" i="14"/>
  <c r="AM695" i="14"/>
  <c r="AN695" i="14"/>
  <c r="AE698" i="14"/>
  <c r="AF698" i="14"/>
  <c r="AG698" i="14"/>
  <c r="AG694" i="14" s="1"/>
  <c r="AH698" i="14"/>
  <c r="AI698" i="14"/>
  <c r="AI694" i="14" s="1"/>
  <c r="AJ698" i="14"/>
  <c r="AK698" i="14"/>
  <c r="AL698" i="14"/>
  <c r="AM698" i="14"/>
  <c r="AN698" i="14"/>
  <c r="AE701" i="14"/>
  <c r="AF701" i="14"/>
  <c r="AG701" i="14"/>
  <c r="AH701" i="14"/>
  <c r="AI701" i="14"/>
  <c r="AJ701" i="14"/>
  <c r="AK701" i="14"/>
  <c r="AK694" i="14" s="1"/>
  <c r="AL701" i="14"/>
  <c r="AL694" i="14" s="1"/>
  <c r="AM701" i="14"/>
  <c r="AN701" i="14"/>
  <c r="AE704" i="14"/>
  <c r="AF704" i="14"/>
  <c r="AG704" i="14"/>
  <c r="AH704" i="14"/>
  <c r="AI704" i="14"/>
  <c r="AJ704" i="14"/>
  <c r="AK704" i="14"/>
  <c r="AL704" i="14"/>
  <c r="AM704" i="14"/>
  <c r="AN704" i="14"/>
  <c r="AE707" i="14"/>
  <c r="AF707" i="14"/>
  <c r="AG707" i="14"/>
  <c r="AH707" i="14"/>
  <c r="AI707" i="14"/>
  <c r="AJ707" i="14"/>
  <c r="AK707" i="14"/>
  <c r="AL707" i="14"/>
  <c r="AM707" i="14"/>
  <c r="AN707" i="14"/>
  <c r="AE710" i="14"/>
  <c r="AF710" i="14"/>
  <c r="AG710" i="14"/>
  <c r="AH710" i="14"/>
  <c r="AI710" i="14"/>
  <c r="AJ710" i="14"/>
  <c r="AK710" i="14"/>
  <c r="AL710" i="14"/>
  <c r="AM710" i="14"/>
  <c r="AM694" i="14" s="1"/>
  <c r="AN710" i="14"/>
  <c r="AN694" i="14" s="1"/>
  <c r="AE713" i="14"/>
  <c r="AF713" i="14"/>
  <c r="AG713" i="14"/>
  <c r="AH713" i="14"/>
  <c r="AI713" i="14"/>
  <c r="AJ713" i="14"/>
  <c r="AK713" i="14"/>
  <c r="AL713" i="14"/>
  <c r="AM713" i="14"/>
  <c r="AN713" i="14"/>
  <c r="AE716" i="14"/>
  <c r="AF716" i="14"/>
  <c r="AG716" i="14"/>
  <c r="AH716" i="14"/>
  <c r="AI716" i="14"/>
  <c r="AJ716" i="14"/>
  <c r="AK716" i="14"/>
  <c r="AL716" i="14"/>
  <c r="AM716" i="14"/>
  <c r="AN716" i="14"/>
  <c r="AE719" i="14"/>
  <c r="AF719" i="14"/>
  <c r="AG719" i="14"/>
  <c r="AH719" i="14"/>
  <c r="AI719" i="14"/>
  <c r="AJ719" i="14"/>
  <c r="AK719" i="14"/>
  <c r="AL719" i="14"/>
  <c r="AM719" i="14"/>
  <c r="AN719" i="14"/>
  <c r="AE722" i="14"/>
  <c r="AF722" i="14"/>
  <c r="AG722" i="14"/>
  <c r="AH722" i="14"/>
  <c r="AI722" i="14"/>
  <c r="AJ722" i="14"/>
  <c r="AK722" i="14"/>
  <c r="AL722" i="14"/>
  <c r="AM722" i="14"/>
  <c r="AN722" i="14"/>
  <c r="AE725" i="14"/>
  <c r="AF725" i="14"/>
  <c r="AG725" i="14"/>
  <c r="AH725" i="14"/>
  <c r="AI725" i="14"/>
  <c r="AJ725" i="14"/>
  <c r="AK725" i="14"/>
  <c r="AL725" i="14"/>
  <c r="AM725" i="14"/>
  <c r="AN725" i="14"/>
  <c r="AE728" i="14"/>
  <c r="AF728" i="14"/>
  <c r="AG728" i="14"/>
  <c r="AH728" i="14"/>
  <c r="AI728" i="14"/>
  <c r="AJ728" i="14"/>
  <c r="AK728" i="14"/>
  <c r="AL728" i="14"/>
  <c r="AM728" i="14"/>
  <c r="AN728" i="14"/>
  <c r="AE731" i="14"/>
  <c r="AF731" i="14"/>
  <c r="AG731" i="14"/>
  <c r="AH731" i="14"/>
  <c r="AI731" i="14"/>
  <c r="AJ731" i="14"/>
  <c r="AK731" i="14"/>
  <c r="AL731" i="14"/>
  <c r="AM731" i="14"/>
  <c r="AN731" i="14"/>
  <c r="AE734" i="14"/>
  <c r="AF734" i="14"/>
  <c r="AG734" i="14"/>
  <c r="AH734" i="14"/>
  <c r="AI734" i="14"/>
  <c r="AJ734" i="14"/>
  <c r="AK734" i="14"/>
  <c r="AL734" i="14"/>
  <c r="AM734" i="14"/>
  <c r="AN734" i="14"/>
  <c r="AE737" i="14"/>
  <c r="AF737" i="14"/>
  <c r="AG737" i="14"/>
  <c r="AH737" i="14"/>
  <c r="AI737" i="14"/>
  <c r="AJ737" i="14"/>
  <c r="AK737" i="14"/>
  <c r="AL737" i="14"/>
  <c r="AM737" i="14"/>
  <c r="AN737" i="14"/>
  <c r="AE740" i="14"/>
  <c r="AF740" i="14"/>
  <c r="AG740" i="14"/>
  <c r="AH740" i="14"/>
  <c r="AI740" i="14"/>
  <c r="AJ740" i="14"/>
  <c r="AK740" i="14"/>
  <c r="AL740" i="14"/>
  <c r="AM740" i="14"/>
  <c r="AN740" i="14"/>
  <c r="AE743" i="14"/>
  <c r="AF743" i="14"/>
  <c r="AG743" i="14"/>
  <c r="AH743" i="14"/>
  <c r="AI743" i="14"/>
  <c r="AJ743" i="14"/>
  <c r="AK743" i="14"/>
  <c r="AL743" i="14"/>
  <c r="AM743" i="14"/>
  <c r="AN743" i="14"/>
  <c r="AE746" i="14"/>
  <c r="AF746" i="14"/>
  <c r="AG746" i="14"/>
  <c r="AH746" i="14"/>
  <c r="AI746" i="14"/>
  <c r="AJ746" i="14"/>
  <c r="AK746" i="14"/>
  <c r="AL746" i="14"/>
  <c r="AM746" i="14"/>
  <c r="AN746" i="14"/>
  <c r="AE749" i="14"/>
  <c r="AF749" i="14"/>
  <c r="AG749" i="14"/>
  <c r="AH749" i="14"/>
  <c r="AI749" i="14"/>
  <c r="AJ749" i="14"/>
  <c r="AK749" i="14"/>
  <c r="AL749" i="14"/>
  <c r="AM749" i="14"/>
  <c r="AN749" i="14"/>
  <c r="AE752" i="14"/>
  <c r="AF752" i="14"/>
  <c r="AG752" i="14"/>
  <c r="AH752" i="14"/>
  <c r="AI752" i="14"/>
  <c r="AJ752" i="14"/>
  <c r="AK752" i="14"/>
  <c r="AL752" i="14"/>
  <c r="AM752" i="14"/>
  <c r="AN752" i="14"/>
  <c r="I756" i="14"/>
  <c r="AI756" i="14"/>
  <c r="AJ760" i="14" s="1"/>
  <c r="I757" i="14"/>
  <c r="AI757" i="14"/>
  <c r="I758" i="14"/>
  <c r="BO54" i="1"/>
  <c r="BJ60" i="1"/>
  <c r="BJ57" i="1"/>
  <c r="BJ55" i="1"/>
  <c r="BJ54" i="1"/>
  <c r="BJ50" i="1"/>
  <c r="BJ51" i="1"/>
  <c r="BE50" i="1"/>
  <c r="BE51" i="1"/>
  <c r="BE53" i="1"/>
  <c r="BE54" i="1"/>
  <c r="BE55" i="1"/>
  <c r="BE57" i="1"/>
  <c r="BE58" i="1"/>
  <c r="BE59" i="1"/>
  <c r="BE60" i="1"/>
  <c r="AZ50" i="1"/>
  <c r="AZ51" i="1"/>
  <c r="AZ52" i="1"/>
  <c r="AZ53" i="1"/>
  <c r="AZ54" i="1"/>
  <c r="AZ55" i="1"/>
  <c r="AZ57" i="1"/>
  <c r="AZ58" i="1"/>
  <c r="AZ59" i="1"/>
  <c r="AZ60" i="1"/>
  <c r="AZ61" i="1"/>
  <c r="AU50" i="1"/>
  <c r="AU51" i="1"/>
  <c r="AU52" i="1"/>
  <c r="AU53" i="1"/>
  <c r="AU54" i="1"/>
  <c r="AU55" i="1"/>
  <c r="AU56" i="1"/>
  <c r="AU57" i="1"/>
  <c r="AU58" i="1"/>
  <c r="AU59" i="1"/>
  <c r="AU60" i="1"/>
  <c r="AU61" i="1"/>
  <c r="AP50" i="1"/>
  <c r="AP51" i="1"/>
  <c r="AP52" i="1"/>
  <c r="AP53" i="1"/>
  <c r="AP54" i="1"/>
  <c r="AP55" i="1"/>
  <c r="AP56" i="1"/>
  <c r="AP57" i="1"/>
  <c r="AP58" i="1"/>
  <c r="AP59" i="1"/>
  <c r="AP60" i="1"/>
  <c r="AP61" i="1"/>
  <c r="AK50" i="1"/>
  <c r="AK51" i="1"/>
  <c r="AK52" i="1"/>
  <c r="AK53" i="1"/>
  <c r="AK54" i="1"/>
  <c r="AK55" i="1"/>
  <c r="AK56" i="1"/>
  <c r="AK57" i="1"/>
  <c r="AK58" i="1"/>
  <c r="AK59" i="1"/>
  <c r="AK60" i="1"/>
  <c r="AK61" i="1"/>
  <c r="AF50" i="1"/>
  <c r="AF51" i="1"/>
  <c r="AF52" i="1"/>
  <c r="AF53" i="1"/>
  <c r="AF54" i="1"/>
  <c r="AF55" i="1"/>
  <c r="AF56" i="1"/>
  <c r="AF57" i="1"/>
  <c r="AF58" i="1"/>
  <c r="AF59" i="1"/>
  <c r="AF60" i="1"/>
  <c r="AF61" i="1"/>
  <c r="AA50" i="1"/>
  <c r="AA51" i="1"/>
  <c r="AA52" i="1"/>
  <c r="AA53" i="1"/>
  <c r="AA54" i="1"/>
  <c r="AA55" i="1"/>
  <c r="AA56" i="1"/>
  <c r="AA57" i="1"/>
  <c r="AA58" i="1"/>
  <c r="AA59" i="1"/>
  <c r="AA60" i="1"/>
  <c r="AA61" i="1"/>
  <c r="V50" i="1"/>
  <c r="V51" i="1"/>
  <c r="V52" i="1"/>
  <c r="V53" i="1"/>
  <c r="V54" i="1"/>
  <c r="V55" i="1"/>
  <c r="V56" i="1"/>
  <c r="V57" i="1"/>
  <c r="V58" i="1"/>
  <c r="V59" i="1"/>
  <c r="V60" i="1"/>
  <c r="V61" i="1"/>
  <c r="Q50" i="1"/>
  <c r="Q51" i="1"/>
  <c r="Q52" i="1"/>
  <c r="Q53" i="1"/>
  <c r="Q54" i="1"/>
  <c r="Q55" i="1"/>
  <c r="Q56" i="1"/>
  <c r="Q57" i="1"/>
  <c r="Q58" i="1"/>
  <c r="Q59" i="1"/>
  <c r="Q60" i="1"/>
  <c r="Q61" i="1"/>
  <c r="L50" i="1"/>
  <c r="L51" i="1"/>
  <c r="L52" i="1"/>
  <c r="L53" i="1"/>
  <c r="L54" i="1"/>
  <c r="L55" i="1"/>
  <c r="L56" i="1"/>
  <c r="L57" i="1"/>
  <c r="L58" i="1"/>
  <c r="L59" i="1"/>
  <c r="L60" i="1"/>
  <c r="L61" i="1"/>
  <c r="G50" i="1"/>
  <c r="G51" i="1"/>
  <c r="G52" i="1"/>
  <c r="G53" i="1"/>
  <c r="G54" i="1"/>
  <c r="G55" i="1"/>
  <c r="G56" i="1"/>
  <c r="G57" i="1"/>
  <c r="G58" i="1"/>
  <c r="G59" i="1"/>
  <c r="G60" i="1"/>
  <c r="G61" i="1"/>
  <c r="N29" i="15" l="1"/>
  <c r="AR694" i="14"/>
  <c r="AH508" i="14"/>
  <c r="AU73" i="14"/>
  <c r="AU508" i="14"/>
  <c r="AT508" i="14"/>
  <c r="AS508" i="14"/>
  <c r="AV260" i="14"/>
  <c r="AF508" i="14"/>
  <c r="AT73" i="14"/>
  <c r="AR508" i="14"/>
  <c r="AN384" i="14"/>
  <c r="AS384" i="14"/>
  <c r="AR384" i="14"/>
  <c r="AV384" i="14"/>
  <c r="AT198" i="14"/>
  <c r="AF694" i="14"/>
  <c r="AN758" i="14"/>
  <c r="AL260" i="14"/>
  <c r="AL758" i="14"/>
  <c r="AJ758" i="14"/>
  <c r="AJ260" i="14"/>
  <c r="AH758" i="14"/>
  <c r="AH762" i="14" s="1"/>
  <c r="AH260" i="14"/>
  <c r="AN762" i="14"/>
  <c r="AL762" i="14"/>
  <c r="AT260" i="14"/>
  <c r="AF758" i="14"/>
  <c r="AF762" i="14" s="1"/>
  <c r="AV694" i="14"/>
  <c r="AF11" i="14"/>
  <c r="AR11" i="14" s="1"/>
  <c r="AN632" i="14"/>
  <c r="AV632" i="14" s="1"/>
  <c r="AS632" i="14"/>
  <c r="AR632" i="14"/>
  <c r="AT446" i="14"/>
  <c r="AV73" i="14"/>
  <c r="AL632" i="14"/>
  <c r="AF756" i="14"/>
  <c r="AF135" i="14"/>
  <c r="AN135" i="14"/>
  <c r="AN756" i="14"/>
  <c r="AU632" i="14"/>
  <c r="AS446" i="14"/>
  <c r="AS322" i="14"/>
  <c r="AH760" i="14"/>
  <c r="AB756" i="14"/>
  <c r="AF760" i="14"/>
  <c r="AV135" i="14"/>
  <c r="AJ632" i="14"/>
  <c r="AU694" i="14"/>
  <c r="AT632" i="14"/>
  <c r="AJ11" i="14"/>
  <c r="AF761" i="14"/>
  <c r="AB757" i="14"/>
  <c r="AT11" i="14"/>
  <c r="AF570" i="14"/>
  <c r="AR570" i="14"/>
  <c r="AU384" i="14"/>
  <c r="AN570" i="14"/>
  <c r="AJ384" i="14"/>
  <c r="AT384" i="14" s="1"/>
  <c r="AV570" i="14"/>
  <c r="AV446" i="14"/>
  <c r="AU446" i="14"/>
  <c r="AN757" i="14"/>
  <c r="AL570" i="14"/>
  <c r="AN761" i="14"/>
  <c r="AU570" i="14"/>
  <c r="AL11" i="14"/>
  <c r="AU11" i="14" s="1"/>
  <c r="AJ570" i="14"/>
  <c r="AF322" i="14"/>
  <c r="AL135" i="14"/>
  <c r="AT570" i="14"/>
  <c r="AR322" i="14"/>
  <c r="AU135" i="14"/>
  <c r="AJ757" i="14"/>
  <c r="AJ694" i="14"/>
  <c r="AH570" i="14"/>
  <c r="AS570" i="14" s="1"/>
  <c r="AN322" i="14"/>
  <c r="AJ135" i="14"/>
  <c r="AT694" i="14"/>
  <c r="AV322" i="14"/>
  <c r="AV198" i="14"/>
  <c r="AU198" i="14"/>
  <c r="AT135" i="14"/>
  <c r="AH11" i="14"/>
  <c r="AH694" i="14"/>
  <c r="AL322" i="14"/>
  <c r="AS11" i="14"/>
  <c r="AJ761" i="14"/>
  <c r="AS694" i="14"/>
  <c r="AN508" i="14"/>
  <c r="AV508" i="14" s="1"/>
  <c r="AU322" i="14"/>
  <c r="AH757" i="14"/>
  <c r="AJ322" i="14"/>
  <c r="AF73" i="14"/>
  <c r="AT322" i="14"/>
  <c r="AH761" i="14"/>
  <c r="AR73" i="14"/>
  <c r="AE135" i="14"/>
  <c r="AR135" i="14" s="1"/>
  <c r="AP756" i="14"/>
  <c r="AM756" i="14"/>
  <c r="AN760" i="14" s="1"/>
  <c r="AL756" i="14"/>
  <c r="AK756" i="14"/>
  <c r="AL760" i="14" s="1"/>
  <c r="AG135" i="14"/>
  <c r="AS135" i="14" s="1"/>
  <c r="AG260" i="14"/>
  <c r="AP757" i="14"/>
  <c r="AP758" i="14"/>
  <c r="AK260" i="14"/>
  <c r="AF260" i="14"/>
  <c r="AI758" i="14"/>
  <c r="AE260" i="14"/>
  <c r="AR260" i="14" s="1"/>
  <c r="AN11" i="14"/>
  <c r="AL757" i="14"/>
  <c r="AL761" i="14" s="1"/>
  <c r="AM11" i="14"/>
  <c r="AV11" i="14" s="1"/>
  <c r="AB758" i="14" l="1"/>
  <c r="AJ762" i="14"/>
  <c r="AU260" i="14"/>
  <c r="AS260" i="14"/>
  <c r="I11" i="13" l="1"/>
  <c r="J11" i="13"/>
  <c r="I12" i="13"/>
  <c r="J12" i="13"/>
  <c r="I13" i="13"/>
  <c r="J13" i="13"/>
  <c r="I14" i="13"/>
  <c r="J14" i="13"/>
  <c r="I15" i="13"/>
  <c r="J15" i="13"/>
  <c r="I16" i="13"/>
  <c r="J16" i="13"/>
  <c r="I17" i="13"/>
  <c r="J17" i="13"/>
  <c r="I18" i="13"/>
  <c r="J18" i="13"/>
  <c r="I19" i="13"/>
  <c r="J19" i="13"/>
  <c r="I20" i="13"/>
  <c r="J20" i="13"/>
  <c r="I21" i="13"/>
  <c r="J21" i="13"/>
  <c r="I22" i="13"/>
  <c r="J22" i="13"/>
  <c r="I24" i="13"/>
  <c r="J24" i="13"/>
  <c r="I25" i="13"/>
  <c r="J25" i="13"/>
  <c r="I26" i="13"/>
  <c r="J26" i="13"/>
  <c r="K10" i="12"/>
  <c r="L10" i="12"/>
  <c r="M10" i="12"/>
  <c r="N10" i="12"/>
  <c r="Q10" i="12"/>
  <c r="R10" i="12"/>
  <c r="S10" i="12"/>
  <c r="T10" i="12"/>
  <c r="U10" i="12"/>
  <c r="W10" i="12"/>
  <c r="X10" i="12"/>
  <c r="Y10" i="12"/>
  <c r="K11" i="12"/>
  <c r="L11" i="12"/>
  <c r="M11" i="12"/>
  <c r="N11" i="12"/>
  <c r="Q11" i="12"/>
  <c r="R11" i="12"/>
  <c r="S11" i="12"/>
  <c r="T11" i="12"/>
  <c r="U11" i="12"/>
  <c r="W11" i="12"/>
  <c r="X11" i="12"/>
  <c r="Y11" i="12"/>
  <c r="K12" i="12"/>
  <c r="K23" i="12" s="1"/>
  <c r="L12" i="12"/>
  <c r="L23" i="12" s="1"/>
  <c r="M12" i="12"/>
  <c r="M23" i="12" s="1"/>
  <c r="N12" i="12"/>
  <c r="N23" i="12" s="1"/>
  <c r="Q12" i="12"/>
  <c r="R12" i="12"/>
  <c r="S12" i="12"/>
  <c r="T12" i="12"/>
  <c r="X12" i="12" s="1"/>
  <c r="U12" i="12"/>
  <c r="W12" i="12"/>
  <c r="Y12" i="12"/>
  <c r="K13" i="12"/>
  <c r="L13" i="12"/>
  <c r="M13" i="12"/>
  <c r="N13" i="12"/>
  <c r="Q13" i="12"/>
  <c r="R13" i="12"/>
  <c r="S13" i="12"/>
  <c r="T13" i="12"/>
  <c r="U13" i="12"/>
  <c r="W13" i="12"/>
  <c r="X13" i="12"/>
  <c r="Y13" i="12"/>
  <c r="K14" i="12"/>
  <c r="L14" i="12"/>
  <c r="M14" i="12"/>
  <c r="N14" i="12"/>
  <c r="Q14" i="12"/>
  <c r="R14" i="12"/>
  <c r="S14" i="12"/>
  <c r="T14" i="12"/>
  <c r="U14" i="12"/>
  <c r="W14" i="12"/>
  <c r="X14" i="12"/>
  <c r="Y14" i="12"/>
  <c r="K15" i="12"/>
  <c r="K25" i="12" s="1"/>
  <c r="L15" i="12"/>
  <c r="L25" i="12" s="1"/>
  <c r="M15" i="12"/>
  <c r="M25" i="12" s="1"/>
  <c r="N15" i="12"/>
  <c r="N25" i="12" s="1"/>
  <c r="Q15" i="12"/>
  <c r="R15" i="12"/>
  <c r="S15" i="12"/>
  <c r="T15" i="12"/>
  <c r="U15" i="12"/>
  <c r="W15" i="12"/>
  <c r="X15" i="12"/>
  <c r="Y15" i="12"/>
  <c r="K16" i="12"/>
  <c r="L16" i="12"/>
  <c r="M16" i="12"/>
  <c r="N16" i="12"/>
  <c r="Q16" i="12"/>
  <c r="R16" i="12"/>
  <c r="S16" i="12"/>
  <c r="T16" i="12"/>
  <c r="U16" i="12"/>
  <c r="W16" i="12"/>
  <c r="X16" i="12"/>
  <c r="Y16" i="12"/>
  <c r="K17" i="12"/>
  <c r="L17" i="12"/>
  <c r="M17" i="12"/>
  <c r="N17" i="12"/>
  <c r="Q17" i="12"/>
  <c r="R17" i="12"/>
  <c r="S17" i="12"/>
  <c r="T17" i="12"/>
  <c r="U17" i="12"/>
  <c r="W17" i="12"/>
  <c r="X17" i="12"/>
  <c r="Y17" i="12"/>
  <c r="K18" i="12"/>
  <c r="L18" i="12"/>
  <c r="M18" i="12"/>
  <c r="N18" i="12"/>
  <c r="N32" i="12" s="1"/>
  <c r="Q18" i="12"/>
  <c r="R18" i="12"/>
  <c r="S18" i="12"/>
  <c r="T18" i="12"/>
  <c r="U18" i="12"/>
  <c r="W18" i="12"/>
  <c r="X18" i="12"/>
  <c r="Y18" i="12"/>
  <c r="K19" i="12"/>
  <c r="L19" i="12"/>
  <c r="M19" i="12"/>
  <c r="N19" i="12"/>
  <c r="Q19" i="12"/>
  <c r="R19" i="12"/>
  <c r="S19" i="12"/>
  <c r="T19" i="12"/>
  <c r="U19" i="12"/>
  <c r="W19" i="12"/>
  <c r="X19" i="12"/>
  <c r="Y19" i="12"/>
  <c r="K20" i="12"/>
  <c r="L20" i="12"/>
  <c r="M20" i="12"/>
  <c r="N20" i="12"/>
  <c r="N33" i="12" s="1"/>
  <c r="Q20" i="12"/>
  <c r="R20" i="12"/>
  <c r="S20" i="12"/>
  <c r="T20" i="12"/>
  <c r="X20" i="12" s="1"/>
  <c r="U20" i="12"/>
  <c r="W20" i="12"/>
  <c r="Y20" i="12"/>
  <c r="K21" i="12"/>
  <c r="L21" i="12"/>
  <c r="M21" i="12"/>
  <c r="N21" i="12"/>
  <c r="Q21" i="12"/>
  <c r="R21" i="12"/>
  <c r="S21" i="12"/>
  <c r="T21" i="12"/>
  <c r="U21" i="12"/>
  <c r="W21" i="12"/>
  <c r="X21" i="12"/>
  <c r="Y21" i="12"/>
  <c r="K24" i="12"/>
  <c r="L24" i="12"/>
  <c r="M24" i="12"/>
  <c r="N24" i="12"/>
  <c r="N27" i="12"/>
  <c r="N28" i="12"/>
  <c r="N31" i="12"/>
  <c r="AN11" i="11"/>
  <c r="AN757" i="11" s="1"/>
  <c r="AC12" i="11"/>
  <c r="AC11" i="11" s="1"/>
  <c r="AP11" i="11" s="1"/>
  <c r="AD12" i="11"/>
  <c r="AD11" i="11" s="1"/>
  <c r="AE12" i="11"/>
  <c r="AE11" i="11" s="1"/>
  <c r="AF12" i="11"/>
  <c r="AF11" i="11" s="1"/>
  <c r="AG12" i="11"/>
  <c r="AH12" i="11"/>
  <c r="AH757" i="11" s="1"/>
  <c r="AI12" i="11"/>
  <c r="AI757" i="11" s="1"/>
  <c r="AJ12" i="11"/>
  <c r="AJ757" i="11" s="1"/>
  <c r="AK12" i="11"/>
  <c r="AK757" i="11" s="1"/>
  <c r="AL12" i="11"/>
  <c r="AL757" i="11" s="1"/>
  <c r="AC15" i="11"/>
  <c r="AD15" i="11"/>
  <c r="AE15" i="11"/>
  <c r="AF15" i="11"/>
  <c r="AG15" i="11"/>
  <c r="AG11" i="11" s="1"/>
  <c r="AH15" i="11"/>
  <c r="AH11" i="11" s="1"/>
  <c r="AI15" i="11"/>
  <c r="AJ15" i="11"/>
  <c r="AK15" i="11"/>
  <c r="AL15" i="11"/>
  <c r="AC18" i="11"/>
  <c r="AD18" i="11"/>
  <c r="AE18" i="11"/>
  <c r="AF18" i="11"/>
  <c r="AG18" i="11"/>
  <c r="AH18" i="11"/>
  <c r="AI18" i="11"/>
  <c r="AI11" i="11" s="1"/>
  <c r="AJ18" i="11"/>
  <c r="AJ11" i="11" s="1"/>
  <c r="AK18" i="11"/>
  <c r="AK11" i="11" s="1"/>
  <c r="AL18" i="11"/>
  <c r="AL11" i="11" s="1"/>
  <c r="AC21" i="11"/>
  <c r="AD21" i="11"/>
  <c r="AE21" i="11"/>
  <c r="AF21" i="11"/>
  <c r="AG21" i="11"/>
  <c r="AH21" i="11"/>
  <c r="AI21" i="11"/>
  <c r="AJ21" i="11"/>
  <c r="AK21" i="11"/>
  <c r="AL21" i="11"/>
  <c r="AC24" i="11"/>
  <c r="AD24" i="11"/>
  <c r="AE24" i="11"/>
  <c r="AF24" i="11"/>
  <c r="AG24" i="11"/>
  <c r="AH24" i="11"/>
  <c r="AI24" i="11"/>
  <c r="AJ24" i="11"/>
  <c r="AK24" i="11"/>
  <c r="AL24" i="11"/>
  <c r="AC27" i="11"/>
  <c r="AD27" i="11"/>
  <c r="AE27" i="11"/>
  <c r="AF27" i="11"/>
  <c r="AG27" i="11"/>
  <c r="AH27" i="11"/>
  <c r="AI27" i="11"/>
  <c r="AJ27" i="11"/>
  <c r="AK27" i="11"/>
  <c r="AL27" i="11"/>
  <c r="AC30" i="11"/>
  <c r="AD30" i="11"/>
  <c r="AE30" i="11"/>
  <c r="AF30" i="11"/>
  <c r="AG30" i="11"/>
  <c r="AH30" i="11"/>
  <c r="AI30" i="11"/>
  <c r="AJ30" i="11"/>
  <c r="AK30" i="11"/>
  <c r="AL30" i="11"/>
  <c r="AC33" i="11"/>
  <c r="AD33" i="11"/>
  <c r="AE33" i="11"/>
  <c r="AF33" i="11"/>
  <c r="AG33" i="11"/>
  <c r="AH33" i="11"/>
  <c r="AI33" i="11"/>
  <c r="AJ33" i="11"/>
  <c r="AK33" i="11"/>
  <c r="AL33" i="11"/>
  <c r="AC36" i="11"/>
  <c r="AD36" i="11"/>
  <c r="AE36" i="11"/>
  <c r="AF36" i="11"/>
  <c r="AG36" i="11"/>
  <c r="AH36" i="11"/>
  <c r="AI36" i="11"/>
  <c r="AJ36" i="11"/>
  <c r="AK36" i="11"/>
  <c r="AL36" i="11"/>
  <c r="AC39" i="11"/>
  <c r="AD39" i="11"/>
  <c r="AE39" i="11"/>
  <c r="AF39" i="11"/>
  <c r="AG39" i="11"/>
  <c r="AH39" i="11"/>
  <c r="AI39" i="11"/>
  <c r="AJ39" i="11"/>
  <c r="AK39" i="11"/>
  <c r="AL39" i="11"/>
  <c r="AC42" i="11"/>
  <c r="AD42" i="11"/>
  <c r="AE42" i="11"/>
  <c r="AF42" i="11"/>
  <c r="AG42" i="11"/>
  <c r="AH42" i="11"/>
  <c r="AI42" i="11"/>
  <c r="AJ42" i="11"/>
  <c r="AK42" i="11"/>
  <c r="AL42" i="11"/>
  <c r="AC45" i="11"/>
  <c r="AD45" i="11"/>
  <c r="AE45" i="11"/>
  <c r="AF45" i="11"/>
  <c r="AG45" i="11"/>
  <c r="AH45" i="11"/>
  <c r="AI45" i="11"/>
  <c r="AJ45" i="11"/>
  <c r="AK45" i="11"/>
  <c r="AL45" i="11"/>
  <c r="AC48" i="11"/>
  <c r="AD48" i="11"/>
  <c r="AE48" i="11"/>
  <c r="AF48" i="11"/>
  <c r="AG48" i="11"/>
  <c r="AH48" i="11"/>
  <c r="AI48" i="11"/>
  <c r="AJ48" i="11"/>
  <c r="AK48" i="11"/>
  <c r="AL48" i="11"/>
  <c r="AC51" i="11"/>
  <c r="AD51" i="11"/>
  <c r="AE51" i="11"/>
  <c r="AF51" i="11"/>
  <c r="AG51" i="11"/>
  <c r="AH51" i="11"/>
  <c r="AI51" i="11"/>
  <c r="AJ51" i="11"/>
  <c r="AK51" i="11"/>
  <c r="AL51" i="11"/>
  <c r="AC54" i="11"/>
  <c r="AD54" i="11"/>
  <c r="AE54" i="11"/>
  <c r="AF54" i="11"/>
  <c r="AG54" i="11"/>
  <c r="AH54" i="11"/>
  <c r="AI54" i="11"/>
  <c r="AJ54" i="11"/>
  <c r="AK54" i="11"/>
  <c r="AL54" i="11"/>
  <c r="AC57" i="11"/>
  <c r="AD57" i="11"/>
  <c r="AE57" i="11"/>
  <c r="AF57" i="11"/>
  <c r="AG57" i="11"/>
  <c r="AH57" i="11"/>
  <c r="AI57" i="11"/>
  <c r="AJ57" i="11"/>
  <c r="AK57" i="11"/>
  <c r="AL57" i="11"/>
  <c r="AC60" i="11"/>
  <c r="AD60" i="11"/>
  <c r="AE60" i="11"/>
  <c r="AF60" i="11"/>
  <c r="AG60" i="11"/>
  <c r="AH60" i="11"/>
  <c r="AI60" i="11"/>
  <c r="AJ60" i="11"/>
  <c r="AK60" i="11"/>
  <c r="AL60" i="11"/>
  <c r="AC63" i="11"/>
  <c r="AD63" i="11"/>
  <c r="AE63" i="11"/>
  <c r="AF63" i="11"/>
  <c r="AG63" i="11"/>
  <c r="AH63" i="11"/>
  <c r="AI63" i="11"/>
  <c r="AJ63" i="11"/>
  <c r="AK63" i="11"/>
  <c r="AL63" i="11"/>
  <c r="AN73" i="11"/>
  <c r="AC74" i="11"/>
  <c r="AD74" i="11"/>
  <c r="AE74" i="11"/>
  <c r="AF74" i="11"/>
  <c r="AG74" i="11"/>
  <c r="AH74" i="11"/>
  <c r="AI74" i="11"/>
  <c r="AJ74" i="11"/>
  <c r="AJ73" i="11" s="1"/>
  <c r="AK74" i="11"/>
  <c r="AK73" i="11" s="1"/>
  <c r="AL74" i="11"/>
  <c r="AL73" i="11" s="1"/>
  <c r="AC77" i="11"/>
  <c r="AC73" i="11" s="1"/>
  <c r="AD77" i="11"/>
  <c r="AD73" i="11" s="1"/>
  <c r="AE77" i="11"/>
  <c r="AF77" i="11"/>
  <c r="AG77" i="11"/>
  <c r="AH77" i="11"/>
  <c r="AI77" i="11"/>
  <c r="AJ77" i="11"/>
  <c r="AK77" i="11"/>
  <c r="AL77" i="11"/>
  <c r="AC80" i="11"/>
  <c r="AD80" i="11"/>
  <c r="AE80" i="11"/>
  <c r="AE73" i="11" s="1"/>
  <c r="AF80" i="11"/>
  <c r="AF73" i="11" s="1"/>
  <c r="AG80" i="11"/>
  <c r="AG73" i="11" s="1"/>
  <c r="AH80" i="11"/>
  <c r="AH73" i="11" s="1"/>
  <c r="AI80" i="11"/>
  <c r="AI73" i="11" s="1"/>
  <c r="AS73" i="11" s="1"/>
  <c r="AJ80" i="11"/>
  <c r="AK80" i="11"/>
  <c r="AL80" i="11"/>
  <c r="AC83" i="11"/>
  <c r="AD83" i="11"/>
  <c r="AE83" i="11"/>
  <c r="AF83" i="11"/>
  <c r="AG83" i="11"/>
  <c r="AH83" i="11"/>
  <c r="AI83" i="11"/>
  <c r="AJ83" i="11"/>
  <c r="AK83" i="11"/>
  <c r="AL83" i="11"/>
  <c r="AC86" i="11"/>
  <c r="AD86" i="11"/>
  <c r="AE86" i="11"/>
  <c r="AF86" i="11"/>
  <c r="AF757" i="11" s="1"/>
  <c r="AG86" i="11"/>
  <c r="AH86" i="11"/>
  <c r="AI86" i="11"/>
  <c r="AJ86" i="11"/>
  <c r="AK86" i="11"/>
  <c r="AL86" i="11"/>
  <c r="AC89" i="11"/>
  <c r="AD89" i="11"/>
  <c r="AE89" i="11"/>
  <c r="AF89" i="11"/>
  <c r="AG89" i="11"/>
  <c r="AH89" i="11"/>
  <c r="AI89" i="11"/>
  <c r="AJ89" i="11"/>
  <c r="AK89" i="11"/>
  <c r="AL89" i="11"/>
  <c r="AC92" i="11"/>
  <c r="AD92" i="11"/>
  <c r="AE92" i="11"/>
  <c r="AF92" i="11"/>
  <c r="AG92" i="11"/>
  <c r="AH92" i="11"/>
  <c r="AI92" i="11"/>
  <c r="AJ92" i="11"/>
  <c r="AK92" i="11"/>
  <c r="AL92" i="11"/>
  <c r="AC95" i="11"/>
  <c r="AD95" i="11"/>
  <c r="AE95" i="11"/>
  <c r="AF95" i="11"/>
  <c r="AG95" i="11"/>
  <c r="AH95" i="11"/>
  <c r="AI95" i="11"/>
  <c r="AJ95" i="11"/>
  <c r="AK95" i="11"/>
  <c r="AL95" i="11"/>
  <c r="AC98" i="11"/>
  <c r="AD98" i="11"/>
  <c r="AE98" i="11"/>
  <c r="AF98" i="11"/>
  <c r="AG98" i="11"/>
  <c r="AH98" i="11"/>
  <c r="AI98" i="11"/>
  <c r="AJ98" i="11"/>
  <c r="AK98" i="11"/>
  <c r="AL98" i="11"/>
  <c r="AC101" i="11"/>
  <c r="AD101" i="11"/>
  <c r="AE101" i="11"/>
  <c r="AF101" i="11"/>
  <c r="AG101" i="11"/>
  <c r="AH101" i="11"/>
  <c r="AI101" i="11"/>
  <c r="AJ101" i="11"/>
  <c r="AK101" i="11"/>
  <c r="AL101" i="11"/>
  <c r="AC104" i="11"/>
  <c r="AD104" i="11"/>
  <c r="AE104" i="11"/>
  <c r="AF104" i="11"/>
  <c r="AG104" i="11"/>
  <c r="AH104" i="11"/>
  <c r="AI104" i="11"/>
  <c r="AJ104" i="11"/>
  <c r="AK104" i="11"/>
  <c r="AL104" i="11"/>
  <c r="AC107" i="11"/>
  <c r="AD107" i="11"/>
  <c r="AE107" i="11"/>
  <c r="AF107" i="11"/>
  <c r="AG107" i="11"/>
  <c r="AH107" i="11"/>
  <c r="AI107" i="11"/>
  <c r="AJ107" i="11"/>
  <c r="AK107" i="11"/>
  <c r="AL107" i="11"/>
  <c r="AC110" i="11"/>
  <c r="AD110" i="11"/>
  <c r="AE110" i="11"/>
  <c r="AF110" i="11"/>
  <c r="AG110" i="11"/>
  <c r="AH110" i="11"/>
  <c r="AI110" i="11"/>
  <c r="AJ110" i="11"/>
  <c r="AK110" i="11"/>
  <c r="AL110" i="11"/>
  <c r="AC113" i="11"/>
  <c r="AD113" i="11"/>
  <c r="AE113" i="11"/>
  <c r="AF113" i="11"/>
  <c r="AG113" i="11"/>
  <c r="AH113" i="11"/>
  <c r="AI113" i="11"/>
  <c r="AJ113" i="11"/>
  <c r="AK113" i="11"/>
  <c r="AL113" i="11"/>
  <c r="AC116" i="11"/>
  <c r="AD116" i="11"/>
  <c r="AE116" i="11"/>
  <c r="AF116" i="11"/>
  <c r="AG116" i="11"/>
  <c r="AH116" i="11"/>
  <c r="AI116" i="11"/>
  <c r="AJ116" i="11"/>
  <c r="AK116" i="11"/>
  <c r="AL116" i="11"/>
  <c r="AC119" i="11"/>
  <c r="AD119" i="11"/>
  <c r="AE119" i="11"/>
  <c r="AF119" i="11"/>
  <c r="AG119" i="11"/>
  <c r="AH119" i="11"/>
  <c r="AI119" i="11"/>
  <c r="AJ119" i="11"/>
  <c r="AK119" i="11"/>
  <c r="AL119" i="11"/>
  <c r="AC122" i="11"/>
  <c r="AD122" i="11"/>
  <c r="AE122" i="11"/>
  <c r="AF122" i="11"/>
  <c r="AG122" i="11"/>
  <c r="AH122" i="11"/>
  <c r="AI122" i="11"/>
  <c r="AJ122" i="11"/>
  <c r="AK122" i="11"/>
  <c r="AL122" i="11"/>
  <c r="AC125" i="11"/>
  <c r="AD125" i="11"/>
  <c r="AE125" i="11"/>
  <c r="AF125" i="11"/>
  <c r="AG125" i="11"/>
  <c r="AH125" i="11"/>
  <c r="AI125" i="11"/>
  <c r="AJ125" i="11"/>
  <c r="AK125" i="11"/>
  <c r="AL125" i="11"/>
  <c r="AC128" i="11"/>
  <c r="AD128" i="11"/>
  <c r="AE128" i="11"/>
  <c r="AF128" i="11"/>
  <c r="AG128" i="11"/>
  <c r="AH128" i="11"/>
  <c r="AI128" i="11"/>
  <c r="AJ128" i="11"/>
  <c r="AK128" i="11"/>
  <c r="AL128" i="11"/>
  <c r="AC131" i="11"/>
  <c r="AD131" i="11"/>
  <c r="AE131" i="11"/>
  <c r="AF131" i="11"/>
  <c r="AG131" i="11"/>
  <c r="AH131" i="11"/>
  <c r="AI131" i="11"/>
  <c r="AJ131" i="11"/>
  <c r="AK131" i="11"/>
  <c r="AL131" i="11"/>
  <c r="AN135" i="11"/>
  <c r="AC136" i="11"/>
  <c r="AD136" i="11"/>
  <c r="AE136" i="11"/>
  <c r="AF136" i="11"/>
  <c r="AG136" i="11"/>
  <c r="AG135" i="11" s="1"/>
  <c r="AH136" i="11"/>
  <c r="AH135" i="11" s="1"/>
  <c r="AI136" i="11"/>
  <c r="AI135" i="11" s="1"/>
  <c r="AJ136" i="11"/>
  <c r="AJ135" i="11" s="1"/>
  <c r="AK136" i="11"/>
  <c r="AL136" i="11"/>
  <c r="AC139" i="11"/>
  <c r="AD139" i="11"/>
  <c r="AE139" i="11"/>
  <c r="AF139" i="11"/>
  <c r="AG139" i="11"/>
  <c r="AH139" i="11"/>
  <c r="AI139" i="11"/>
  <c r="AJ139" i="11"/>
  <c r="AK139" i="11"/>
  <c r="AK135" i="11" s="1"/>
  <c r="AL139" i="11"/>
  <c r="AL135" i="11" s="1"/>
  <c r="AC142" i="11"/>
  <c r="AD142" i="11"/>
  <c r="AE142" i="11"/>
  <c r="AF142" i="11"/>
  <c r="AG142" i="11"/>
  <c r="AH142" i="11"/>
  <c r="AI142" i="11"/>
  <c r="AJ142" i="11"/>
  <c r="AK142" i="11"/>
  <c r="AL142" i="11"/>
  <c r="AC145" i="11"/>
  <c r="AD145" i="11"/>
  <c r="AE145" i="11"/>
  <c r="AF145" i="11"/>
  <c r="AG145" i="11"/>
  <c r="AH145" i="11"/>
  <c r="AI145" i="11"/>
  <c r="AJ145" i="11"/>
  <c r="AK145" i="11"/>
  <c r="AL145" i="11"/>
  <c r="AC148" i="11"/>
  <c r="AD148" i="11"/>
  <c r="AE148" i="11"/>
  <c r="AF148" i="11"/>
  <c r="AG148" i="11"/>
  <c r="AH148" i="11"/>
  <c r="AI148" i="11"/>
  <c r="AJ148" i="11"/>
  <c r="AK148" i="11"/>
  <c r="AL148" i="11"/>
  <c r="AC151" i="11"/>
  <c r="AC756" i="11" s="1"/>
  <c r="AD151" i="11"/>
  <c r="AD756" i="11" s="1"/>
  <c r="AE151" i="11"/>
  <c r="AF151" i="11"/>
  <c r="AG151" i="11"/>
  <c r="AH151" i="11"/>
  <c r="AI151" i="11"/>
  <c r="AJ151" i="11"/>
  <c r="AK151" i="11"/>
  <c r="AL151" i="11"/>
  <c r="AC154" i="11"/>
  <c r="AD154" i="11"/>
  <c r="AE154" i="11"/>
  <c r="AF154" i="11"/>
  <c r="AG154" i="11"/>
  <c r="AH154" i="11"/>
  <c r="AI154" i="11"/>
  <c r="AJ154" i="11"/>
  <c r="AK154" i="11"/>
  <c r="AL154" i="11"/>
  <c r="AC157" i="11"/>
  <c r="AD157" i="11"/>
  <c r="AE157" i="11"/>
  <c r="AF157" i="11"/>
  <c r="AG157" i="11"/>
  <c r="AH157" i="11"/>
  <c r="AI157" i="11"/>
  <c r="AJ157" i="11"/>
  <c r="AK157" i="11"/>
  <c r="AL157" i="11"/>
  <c r="AC160" i="11"/>
  <c r="AD160" i="11"/>
  <c r="AE160" i="11"/>
  <c r="AE756" i="11" s="1"/>
  <c r="AF160" i="11"/>
  <c r="AF756" i="11" s="1"/>
  <c r="AG160" i="11"/>
  <c r="AH160" i="11"/>
  <c r="AI160" i="11"/>
  <c r="AJ160" i="11"/>
  <c r="AK160" i="11"/>
  <c r="AL160" i="11"/>
  <c r="AC163" i="11"/>
  <c r="AD163" i="11"/>
  <c r="AE163" i="11"/>
  <c r="AF163" i="11"/>
  <c r="AG163" i="11"/>
  <c r="AH163" i="11"/>
  <c r="AI163" i="11"/>
  <c r="AJ163" i="11"/>
  <c r="AK163" i="11"/>
  <c r="AL163" i="11"/>
  <c r="AC166" i="11"/>
  <c r="AD166" i="11"/>
  <c r="AE166" i="11"/>
  <c r="AF166" i="11"/>
  <c r="AG166" i="11"/>
  <c r="AH166" i="11"/>
  <c r="AI166" i="11"/>
  <c r="AJ166" i="11"/>
  <c r="AK166" i="11"/>
  <c r="AL166" i="11"/>
  <c r="AC169" i="11"/>
  <c r="AD169" i="11"/>
  <c r="AE169" i="11"/>
  <c r="AF169" i="11"/>
  <c r="AG169" i="11"/>
  <c r="AH169" i="11"/>
  <c r="AH756" i="11" s="1"/>
  <c r="AI169" i="11"/>
  <c r="AJ169" i="11"/>
  <c r="AK169" i="11"/>
  <c r="AL169" i="11"/>
  <c r="AC172" i="11"/>
  <c r="AD172" i="11"/>
  <c r="AE172" i="11"/>
  <c r="AF172" i="11"/>
  <c r="AG172" i="11"/>
  <c r="AH172" i="11"/>
  <c r="AI172" i="11"/>
  <c r="AJ172" i="11"/>
  <c r="AK172" i="11"/>
  <c r="AL172" i="11"/>
  <c r="AC175" i="11"/>
  <c r="AD175" i="11"/>
  <c r="AE175" i="11"/>
  <c r="AF175" i="11"/>
  <c r="AG175" i="11"/>
  <c r="AH175" i="11"/>
  <c r="AI175" i="11"/>
  <c r="AJ175" i="11"/>
  <c r="AK175" i="11"/>
  <c r="AL175" i="11"/>
  <c r="AC178" i="11"/>
  <c r="AD178" i="11"/>
  <c r="AE178" i="11"/>
  <c r="AF178" i="11"/>
  <c r="AG178" i="11"/>
  <c r="AH178" i="11"/>
  <c r="AI178" i="11"/>
  <c r="AJ178" i="11"/>
  <c r="AK178" i="11"/>
  <c r="AL178" i="11"/>
  <c r="AC181" i="11"/>
  <c r="AD181" i="11"/>
  <c r="AE181" i="11"/>
  <c r="AF181" i="11"/>
  <c r="AG181" i="11"/>
  <c r="AH181" i="11"/>
  <c r="AI181" i="11"/>
  <c r="AJ181" i="11"/>
  <c r="AK181" i="11"/>
  <c r="AL181" i="11"/>
  <c r="AC184" i="11"/>
  <c r="AD184" i="11"/>
  <c r="AE184" i="11"/>
  <c r="AF184" i="11"/>
  <c r="AG184" i="11"/>
  <c r="AH184" i="11"/>
  <c r="AI184" i="11"/>
  <c r="AJ184" i="11"/>
  <c r="AK184" i="11"/>
  <c r="AL184" i="11"/>
  <c r="AC187" i="11"/>
  <c r="AD187" i="11"/>
  <c r="AE187" i="11"/>
  <c r="AF187" i="11"/>
  <c r="AG187" i="11"/>
  <c r="AH187" i="11"/>
  <c r="AI187" i="11"/>
  <c r="AJ187" i="11"/>
  <c r="AK187" i="11"/>
  <c r="AL187" i="11"/>
  <c r="AC190" i="11"/>
  <c r="AD190" i="11"/>
  <c r="AE190" i="11"/>
  <c r="AF190" i="11"/>
  <c r="AG190" i="11"/>
  <c r="AH190" i="11"/>
  <c r="AI190" i="11"/>
  <c r="AJ190" i="11"/>
  <c r="AK190" i="11"/>
  <c r="AL190" i="11"/>
  <c r="AC193" i="11"/>
  <c r="AD193" i="11"/>
  <c r="AE193" i="11"/>
  <c r="AF193" i="11"/>
  <c r="AG193" i="11"/>
  <c r="AH193" i="11"/>
  <c r="AI193" i="11"/>
  <c r="AJ193" i="11"/>
  <c r="AK193" i="11"/>
  <c r="AL193" i="11"/>
  <c r="AN197" i="11"/>
  <c r="AN756" i="11" s="1"/>
  <c r="AC198" i="11"/>
  <c r="AC197" i="11" s="1"/>
  <c r="AD198" i="11"/>
  <c r="AD197" i="11" s="1"/>
  <c r="AE198" i="11"/>
  <c r="AE197" i="11" s="1"/>
  <c r="AF198" i="11"/>
  <c r="AF197" i="11" s="1"/>
  <c r="AG198" i="11"/>
  <c r="AG197" i="11" s="1"/>
  <c r="AH198" i="11"/>
  <c r="AH197" i="11" s="1"/>
  <c r="AI198" i="11"/>
  <c r="AI197" i="11" s="1"/>
  <c r="AS197" i="11" s="1"/>
  <c r="AJ198" i="11"/>
  <c r="AK198" i="11"/>
  <c r="AL198" i="11"/>
  <c r="AC201" i="11"/>
  <c r="AD201" i="11"/>
  <c r="AE201" i="11"/>
  <c r="AF201" i="11"/>
  <c r="AG201" i="11"/>
  <c r="AH201" i="11"/>
  <c r="AI201" i="11"/>
  <c r="AJ201" i="11"/>
  <c r="AK201" i="11"/>
  <c r="AL201" i="11"/>
  <c r="AC204" i="11"/>
  <c r="AD204" i="11"/>
  <c r="AE204" i="11"/>
  <c r="AF204" i="11"/>
  <c r="AG204" i="11"/>
  <c r="AH204" i="11"/>
  <c r="AI204" i="11"/>
  <c r="AJ204" i="11"/>
  <c r="AJ197" i="11" s="1"/>
  <c r="AK204" i="11"/>
  <c r="AL204" i="11"/>
  <c r="AC207" i="11"/>
  <c r="AD207" i="11"/>
  <c r="AE207" i="11"/>
  <c r="AF207" i="11"/>
  <c r="AG207" i="11"/>
  <c r="AH207" i="11"/>
  <c r="AI207" i="11"/>
  <c r="AJ207" i="11"/>
  <c r="AK207" i="11"/>
  <c r="AL207" i="11"/>
  <c r="AC210" i="11"/>
  <c r="AD210" i="11"/>
  <c r="AE210" i="11"/>
  <c r="AF210" i="11"/>
  <c r="AG210" i="11"/>
  <c r="AH210" i="11"/>
  <c r="AI210" i="11"/>
  <c r="AJ210" i="11"/>
  <c r="AK210" i="11"/>
  <c r="AL210" i="11"/>
  <c r="AC213" i="11"/>
  <c r="AD213" i="11"/>
  <c r="AE213" i="11"/>
  <c r="AF213" i="11"/>
  <c r="AG213" i="11"/>
  <c r="AH213" i="11"/>
  <c r="AI213" i="11"/>
  <c r="AJ213" i="11"/>
  <c r="AK213" i="11"/>
  <c r="AK197" i="11" s="1"/>
  <c r="AT197" i="11" s="1"/>
  <c r="AL213" i="11"/>
  <c r="AL197" i="11" s="1"/>
  <c r="AC216" i="11"/>
  <c r="AD216" i="11"/>
  <c r="AE216" i="11"/>
  <c r="AF216" i="11"/>
  <c r="AG216" i="11"/>
  <c r="AH216" i="11"/>
  <c r="AI216" i="11"/>
  <c r="AJ216" i="11"/>
  <c r="AK216" i="11"/>
  <c r="AL216" i="11"/>
  <c r="AC219" i="11"/>
  <c r="AD219" i="11"/>
  <c r="AE219" i="11"/>
  <c r="AF219" i="11"/>
  <c r="AG219" i="11"/>
  <c r="AH219" i="11"/>
  <c r="AI219" i="11"/>
  <c r="AJ219" i="11"/>
  <c r="AK219" i="11"/>
  <c r="AL219" i="11"/>
  <c r="AC222" i="11"/>
  <c r="AD222" i="11"/>
  <c r="AE222" i="11"/>
  <c r="AF222" i="11"/>
  <c r="AG222" i="11"/>
  <c r="AH222" i="11"/>
  <c r="AI222" i="11"/>
  <c r="AJ222" i="11"/>
  <c r="AK222" i="11"/>
  <c r="AL222" i="11"/>
  <c r="AC225" i="11"/>
  <c r="AD225" i="11"/>
  <c r="AE225" i="11"/>
  <c r="AF225" i="11"/>
  <c r="AG225" i="11"/>
  <c r="AH225" i="11"/>
  <c r="AI225" i="11"/>
  <c r="AJ225" i="11"/>
  <c r="AK225" i="11"/>
  <c r="AL225" i="11"/>
  <c r="AC228" i="11"/>
  <c r="AD228" i="11"/>
  <c r="AE228" i="11"/>
  <c r="AF228" i="11"/>
  <c r="AG228" i="11"/>
  <c r="AH228" i="11"/>
  <c r="AI228" i="11"/>
  <c r="AJ228" i="11"/>
  <c r="AK228" i="11"/>
  <c r="AL228" i="11"/>
  <c r="AC231" i="11"/>
  <c r="AD231" i="11"/>
  <c r="AE231" i="11"/>
  <c r="AF231" i="11"/>
  <c r="AG231" i="11"/>
  <c r="AH231" i="11"/>
  <c r="AI231" i="11"/>
  <c r="AJ231" i="11"/>
  <c r="AK231" i="11"/>
  <c r="AL231" i="11"/>
  <c r="AC234" i="11"/>
  <c r="AD234" i="11"/>
  <c r="AE234" i="11"/>
  <c r="AF234" i="11"/>
  <c r="AG234" i="11"/>
  <c r="AH234" i="11"/>
  <c r="AI234" i="11"/>
  <c r="AJ234" i="11"/>
  <c r="AK234" i="11"/>
  <c r="AL234" i="11"/>
  <c r="AC237" i="11"/>
  <c r="AD237" i="11"/>
  <c r="AE237" i="11"/>
  <c r="AF237" i="11"/>
  <c r="AG237" i="11"/>
  <c r="AH237" i="11"/>
  <c r="AI237" i="11"/>
  <c r="AJ237" i="11"/>
  <c r="AK237" i="11"/>
  <c r="AL237" i="11"/>
  <c r="AC240" i="11"/>
  <c r="AD240" i="11"/>
  <c r="AE240" i="11"/>
  <c r="AF240" i="11"/>
  <c r="AG240" i="11"/>
  <c r="AH240" i="11"/>
  <c r="AI240" i="11"/>
  <c r="AJ240" i="11"/>
  <c r="AK240" i="11"/>
  <c r="AL240" i="11"/>
  <c r="AC243" i="11"/>
  <c r="AD243" i="11"/>
  <c r="AE243" i="11"/>
  <c r="AF243" i="11"/>
  <c r="AG243" i="11"/>
  <c r="AH243" i="11"/>
  <c r="AI243" i="11"/>
  <c r="AJ243" i="11"/>
  <c r="AK243" i="11"/>
  <c r="AL243" i="11"/>
  <c r="AC246" i="11"/>
  <c r="AD246" i="11"/>
  <c r="AE246" i="11"/>
  <c r="AF246" i="11"/>
  <c r="AG246" i="11"/>
  <c r="AH246" i="11"/>
  <c r="AI246" i="11"/>
  <c r="AJ246" i="11"/>
  <c r="AK246" i="11"/>
  <c r="AL246" i="11"/>
  <c r="AC249" i="11"/>
  <c r="AD249" i="11"/>
  <c r="AE249" i="11"/>
  <c r="AF249" i="11"/>
  <c r="AG249" i="11"/>
  <c r="AH249" i="11"/>
  <c r="AI249" i="11"/>
  <c r="AJ249" i="11"/>
  <c r="AK249" i="11"/>
  <c r="AL249" i="11"/>
  <c r="AC252" i="11"/>
  <c r="AD252" i="11"/>
  <c r="AE252" i="11"/>
  <c r="AF252" i="11"/>
  <c r="AG252" i="11"/>
  <c r="AH252" i="11"/>
  <c r="AI252" i="11"/>
  <c r="AJ252" i="11"/>
  <c r="AK252" i="11"/>
  <c r="AL252" i="11"/>
  <c r="AC255" i="11"/>
  <c r="AD255" i="11"/>
  <c r="AE255" i="11"/>
  <c r="AF255" i="11"/>
  <c r="AG255" i="11"/>
  <c r="AH255" i="11"/>
  <c r="AI255" i="11"/>
  <c r="AJ255" i="11"/>
  <c r="AK255" i="11"/>
  <c r="AL255" i="11"/>
  <c r="AN259" i="11"/>
  <c r="AC260" i="11"/>
  <c r="AC758" i="11" s="1"/>
  <c r="AD260" i="11"/>
  <c r="AD758" i="11" s="1"/>
  <c r="AE260" i="11"/>
  <c r="AE259" i="11" s="1"/>
  <c r="AQ259" i="11" s="1"/>
  <c r="AF260" i="11"/>
  <c r="AF259" i="11" s="1"/>
  <c r="AG260" i="11"/>
  <c r="AH260" i="11"/>
  <c r="AI260" i="11"/>
  <c r="AJ260" i="11"/>
  <c r="AK260" i="11"/>
  <c r="AK259" i="11" s="1"/>
  <c r="AL260" i="11"/>
  <c r="AL259" i="11" s="1"/>
  <c r="AC263" i="11"/>
  <c r="AD263" i="11"/>
  <c r="AE263" i="11"/>
  <c r="AF263" i="11"/>
  <c r="AG263" i="11"/>
  <c r="AH263" i="11"/>
  <c r="AI263" i="11"/>
  <c r="AJ263" i="11"/>
  <c r="AK263" i="11"/>
  <c r="AL263" i="11"/>
  <c r="AC266" i="11"/>
  <c r="AD266" i="11"/>
  <c r="AE266" i="11"/>
  <c r="AF266" i="11"/>
  <c r="AG266" i="11"/>
  <c r="AH266" i="11"/>
  <c r="AI266" i="11"/>
  <c r="AJ266" i="11"/>
  <c r="AK266" i="11"/>
  <c r="AL266" i="11"/>
  <c r="AC269" i="11"/>
  <c r="AD269" i="11"/>
  <c r="AE269" i="11"/>
  <c r="AF269" i="11"/>
  <c r="AG269" i="11"/>
  <c r="AG259" i="11" s="1"/>
  <c r="AH269" i="11"/>
  <c r="AH758" i="11" s="1"/>
  <c r="AI269" i="11"/>
  <c r="AJ269" i="11"/>
  <c r="AK269" i="11"/>
  <c r="AL269" i="11"/>
  <c r="AC272" i="11"/>
  <c r="AD272" i="11"/>
  <c r="AE272" i="11"/>
  <c r="AF272" i="11"/>
  <c r="AG272" i="11"/>
  <c r="AH272" i="11"/>
  <c r="AI272" i="11"/>
  <c r="AJ272" i="11"/>
  <c r="AK272" i="11"/>
  <c r="AL272" i="11"/>
  <c r="AC275" i="11"/>
  <c r="AD275" i="11"/>
  <c r="AE275" i="11"/>
  <c r="AF275" i="11"/>
  <c r="AG275" i="11"/>
  <c r="AH275" i="11"/>
  <c r="AI275" i="11"/>
  <c r="AJ275" i="11"/>
  <c r="AK275" i="11"/>
  <c r="AL275" i="11"/>
  <c r="AC278" i="11"/>
  <c r="AD278" i="11"/>
  <c r="AE278" i="11"/>
  <c r="AF278" i="11"/>
  <c r="AG278" i="11"/>
  <c r="AH278" i="11"/>
  <c r="AI278" i="11"/>
  <c r="AI758" i="11" s="1"/>
  <c r="AJ762" i="11" s="1"/>
  <c r="AJ278" i="11"/>
  <c r="AJ758" i="11" s="1"/>
  <c r="AK278" i="11"/>
  <c r="AL278" i="11"/>
  <c r="AC281" i="11"/>
  <c r="AD281" i="11"/>
  <c r="AE281" i="11"/>
  <c r="AF281" i="11"/>
  <c r="AG281" i="11"/>
  <c r="AH281" i="11"/>
  <c r="AI281" i="11"/>
  <c r="AJ281" i="11"/>
  <c r="AK281" i="11"/>
  <c r="AL281" i="11"/>
  <c r="AC284" i="11"/>
  <c r="AD284" i="11"/>
  <c r="AE284" i="11"/>
  <c r="AF284" i="11"/>
  <c r="AG284" i="11"/>
  <c r="AH284" i="11"/>
  <c r="AI284" i="11"/>
  <c r="AI259" i="11" s="1"/>
  <c r="AJ284" i="11"/>
  <c r="AK284" i="11"/>
  <c r="AL284" i="11"/>
  <c r="AC287" i="11"/>
  <c r="AD287" i="11"/>
  <c r="AE287" i="11"/>
  <c r="AF287" i="11"/>
  <c r="AG287" i="11"/>
  <c r="AH287" i="11"/>
  <c r="AI287" i="11"/>
  <c r="AJ287" i="11"/>
  <c r="AK287" i="11"/>
  <c r="AK758" i="11" s="1"/>
  <c r="AL762" i="11" s="1"/>
  <c r="AL287" i="11"/>
  <c r="AL758" i="11" s="1"/>
  <c r="AC290" i="11"/>
  <c r="AD290" i="11"/>
  <c r="AE290" i="11"/>
  <c r="AF290" i="11"/>
  <c r="AG290" i="11"/>
  <c r="AH290" i="11"/>
  <c r="AI290" i="11"/>
  <c r="AJ290" i="11"/>
  <c r="AK290" i="11"/>
  <c r="AL290" i="11"/>
  <c r="AC293" i="11"/>
  <c r="AD293" i="11"/>
  <c r="AE293" i="11"/>
  <c r="AF293" i="11"/>
  <c r="AG293" i="11"/>
  <c r="AH293" i="11"/>
  <c r="AI293" i="11"/>
  <c r="AJ293" i="11"/>
  <c r="AK293" i="11"/>
  <c r="AL293" i="11"/>
  <c r="AC296" i="11"/>
  <c r="AD296" i="11"/>
  <c r="AE296" i="11"/>
  <c r="AF296" i="11"/>
  <c r="AG296" i="11"/>
  <c r="AH296" i="11"/>
  <c r="AI296" i="11"/>
  <c r="AJ296" i="11"/>
  <c r="AK296" i="11"/>
  <c r="AL296" i="11"/>
  <c r="AC299" i="11"/>
  <c r="AD299" i="11"/>
  <c r="AE299" i="11"/>
  <c r="AF299" i="11"/>
  <c r="AG299" i="11"/>
  <c r="AH299" i="11"/>
  <c r="AI299" i="11"/>
  <c r="AJ299" i="11"/>
  <c r="AK299" i="11"/>
  <c r="AL299" i="11"/>
  <c r="AC302" i="11"/>
  <c r="AD302" i="11"/>
  <c r="AE302" i="11"/>
  <c r="AF302" i="11"/>
  <c r="AG302" i="11"/>
  <c r="AH302" i="11"/>
  <c r="AI302" i="11"/>
  <c r="AJ302" i="11"/>
  <c r="AK302" i="11"/>
  <c r="AL302" i="11"/>
  <c r="AC305" i="11"/>
  <c r="AD305" i="11"/>
  <c r="AE305" i="11"/>
  <c r="AF305" i="11"/>
  <c r="AG305" i="11"/>
  <c r="AH305" i="11"/>
  <c r="AI305" i="11"/>
  <c r="AJ305" i="11"/>
  <c r="AK305" i="11"/>
  <c r="AL305" i="11"/>
  <c r="AC308" i="11"/>
  <c r="AD308" i="11"/>
  <c r="AE308" i="11"/>
  <c r="AF308" i="11"/>
  <c r="AG308" i="11"/>
  <c r="AH308" i="11"/>
  <c r="AI308" i="11"/>
  <c r="AJ308" i="11"/>
  <c r="AK308" i="11"/>
  <c r="AL308" i="11"/>
  <c r="AC311" i="11"/>
  <c r="AD311" i="11"/>
  <c r="AE311" i="11"/>
  <c r="AF311" i="11"/>
  <c r="AG311" i="11"/>
  <c r="AH311" i="11"/>
  <c r="AI311" i="11"/>
  <c r="AJ311" i="11"/>
  <c r="AK311" i="11"/>
  <c r="AL311" i="11"/>
  <c r="AC314" i="11"/>
  <c r="AD314" i="11"/>
  <c r="AE314" i="11"/>
  <c r="AF314" i="11"/>
  <c r="AG314" i="11"/>
  <c r="AH314" i="11"/>
  <c r="AI314" i="11"/>
  <c r="AJ314" i="11"/>
  <c r="AK314" i="11"/>
  <c r="AL314" i="11"/>
  <c r="AC317" i="11"/>
  <c r="AD317" i="11"/>
  <c r="AE317" i="11"/>
  <c r="AF317" i="11"/>
  <c r="AG317" i="11"/>
  <c r="AH317" i="11"/>
  <c r="AI317" i="11"/>
  <c r="AJ317" i="11"/>
  <c r="AK317" i="11"/>
  <c r="AL317" i="11"/>
  <c r="AN321" i="11"/>
  <c r="AN762" i="11" s="1"/>
  <c r="AC322" i="11"/>
  <c r="AD322" i="11"/>
  <c r="AE322" i="11"/>
  <c r="AF322" i="11"/>
  <c r="AG322" i="11"/>
  <c r="AH322" i="11"/>
  <c r="AI322" i="11"/>
  <c r="AJ322" i="11"/>
  <c r="AJ321" i="11" s="1"/>
  <c r="AK322" i="11"/>
  <c r="AK321" i="11" s="1"/>
  <c r="AT321" i="11" s="1"/>
  <c r="AL322" i="11"/>
  <c r="AL321" i="11" s="1"/>
  <c r="AC325" i="11"/>
  <c r="AC321" i="11" s="1"/>
  <c r="AD325" i="11"/>
  <c r="AD321" i="11" s="1"/>
  <c r="AE325" i="11"/>
  <c r="AF325" i="11"/>
  <c r="AG325" i="11"/>
  <c r="AH325" i="11"/>
  <c r="AI325" i="11"/>
  <c r="AJ325" i="11"/>
  <c r="AK325" i="11"/>
  <c r="AL325" i="11"/>
  <c r="AC328" i="11"/>
  <c r="AD328" i="11"/>
  <c r="AE328" i="11"/>
  <c r="AE321" i="11" s="1"/>
  <c r="AF328" i="11"/>
  <c r="AF321" i="11" s="1"/>
  <c r="AG328" i="11"/>
  <c r="AG321" i="11" s="1"/>
  <c r="AH328" i="11"/>
  <c r="AH321" i="11" s="1"/>
  <c r="AI328" i="11"/>
  <c r="AI321" i="11" s="1"/>
  <c r="AJ328" i="11"/>
  <c r="AK328" i="11"/>
  <c r="AL328" i="11"/>
  <c r="AC331" i="11"/>
  <c r="AD331" i="11"/>
  <c r="AE331" i="11"/>
  <c r="AF331" i="11"/>
  <c r="AG331" i="11"/>
  <c r="AH331" i="11"/>
  <c r="AI331" i="11"/>
  <c r="AJ331" i="11"/>
  <c r="AK331" i="11"/>
  <c r="AL331" i="11"/>
  <c r="AC334" i="11"/>
  <c r="AD334" i="11"/>
  <c r="AE334" i="11"/>
  <c r="AF334" i="11"/>
  <c r="AG334" i="11"/>
  <c r="AH334" i="11"/>
  <c r="AI334" i="11"/>
  <c r="AJ334" i="11"/>
  <c r="AK334" i="11"/>
  <c r="AL334" i="11"/>
  <c r="AC337" i="11"/>
  <c r="AD337" i="11"/>
  <c r="AE337" i="11"/>
  <c r="AF337" i="11"/>
  <c r="AG337" i="11"/>
  <c r="AH337" i="11"/>
  <c r="AI337" i="11"/>
  <c r="AJ337" i="11"/>
  <c r="AK337" i="11"/>
  <c r="AL337" i="11"/>
  <c r="AC340" i="11"/>
  <c r="AD340" i="11"/>
  <c r="AE340" i="11"/>
  <c r="AF340" i="11"/>
  <c r="AG340" i="11"/>
  <c r="AH340" i="11"/>
  <c r="AI340" i="11"/>
  <c r="AJ340" i="11"/>
  <c r="AK340" i="11"/>
  <c r="AL340" i="11"/>
  <c r="AC343" i="11"/>
  <c r="AD343" i="11"/>
  <c r="AE343" i="11"/>
  <c r="AF343" i="11"/>
  <c r="AG343" i="11"/>
  <c r="AH343" i="11"/>
  <c r="AI343" i="11"/>
  <c r="AJ343" i="11"/>
  <c r="AK343" i="11"/>
  <c r="AL343" i="11"/>
  <c r="AC346" i="11"/>
  <c r="AD346" i="11"/>
  <c r="AE346" i="11"/>
  <c r="AF346" i="11"/>
  <c r="AG346" i="11"/>
  <c r="AH346" i="11"/>
  <c r="AI346" i="11"/>
  <c r="AJ346" i="11"/>
  <c r="AK346" i="11"/>
  <c r="AL346" i="11"/>
  <c r="AC349" i="11"/>
  <c r="AD349" i="11"/>
  <c r="AE349" i="11"/>
  <c r="AF349" i="11"/>
  <c r="AG349" i="11"/>
  <c r="AH349" i="11"/>
  <c r="AI349" i="11"/>
  <c r="AJ349" i="11"/>
  <c r="AK349" i="11"/>
  <c r="AL349" i="11"/>
  <c r="AC352" i="11"/>
  <c r="AD352" i="11"/>
  <c r="AE352" i="11"/>
  <c r="AF352" i="11"/>
  <c r="AG352" i="11"/>
  <c r="AH352" i="11"/>
  <c r="AI352" i="11"/>
  <c r="AJ352" i="11"/>
  <c r="AK352" i="11"/>
  <c r="AL352" i="11"/>
  <c r="AC355" i="11"/>
  <c r="AD355" i="11"/>
  <c r="AE355" i="11"/>
  <c r="AF355" i="11"/>
  <c r="AG355" i="11"/>
  <c r="AH355" i="11"/>
  <c r="AI355" i="11"/>
  <c r="AJ355" i="11"/>
  <c r="AK355" i="11"/>
  <c r="AL355" i="11"/>
  <c r="AC358" i="11"/>
  <c r="AD358" i="11"/>
  <c r="AE358" i="11"/>
  <c r="AF358" i="11"/>
  <c r="AG358" i="11"/>
  <c r="AH358" i="11"/>
  <c r="AI358" i="11"/>
  <c r="AJ358" i="11"/>
  <c r="AK358" i="11"/>
  <c r="AL358" i="11"/>
  <c r="AC361" i="11"/>
  <c r="AD361" i="11"/>
  <c r="AE361" i="11"/>
  <c r="AF361" i="11"/>
  <c r="AG361" i="11"/>
  <c r="AH361" i="11"/>
  <c r="AI361" i="11"/>
  <c r="AJ361" i="11"/>
  <c r="AK361" i="11"/>
  <c r="AL361" i="11"/>
  <c r="AC364" i="11"/>
  <c r="AD364" i="11"/>
  <c r="AE364" i="11"/>
  <c r="AF364" i="11"/>
  <c r="AG364" i="11"/>
  <c r="AH364" i="11"/>
  <c r="AI364" i="11"/>
  <c r="AJ364" i="11"/>
  <c r="AK364" i="11"/>
  <c r="AL364" i="11"/>
  <c r="AC367" i="11"/>
  <c r="AD367" i="11"/>
  <c r="AE367" i="11"/>
  <c r="AF367" i="11"/>
  <c r="AG367" i="11"/>
  <c r="AH367" i="11"/>
  <c r="AI367" i="11"/>
  <c r="AJ367" i="11"/>
  <c r="AK367" i="11"/>
  <c r="AL367" i="11"/>
  <c r="AC370" i="11"/>
  <c r="AD370" i="11"/>
  <c r="AE370" i="11"/>
  <c r="AF370" i="11"/>
  <c r="AG370" i="11"/>
  <c r="AH370" i="11"/>
  <c r="AI370" i="11"/>
  <c r="AJ370" i="11"/>
  <c r="AK370" i="11"/>
  <c r="AL370" i="11"/>
  <c r="AC373" i="11"/>
  <c r="AD373" i="11"/>
  <c r="AE373" i="11"/>
  <c r="AF373" i="11"/>
  <c r="AG373" i="11"/>
  <c r="AH373" i="11"/>
  <c r="AI373" i="11"/>
  <c r="AJ373" i="11"/>
  <c r="AK373" i="11"/>
  <c r="AL373" i="11"/>
  <c r="AC376" i="11"/>
  <c r="AD376" i="11"/>
  <c r="AE376" i="11"/>
  <c r="AF376" i="11"/>
  <c r="AG376" i="11"/>
  <c r="AH376" i="11"/>
  <c r="AI376" i="11"/>
  <c r="AJ376" i="11"/>
  <c r="AK376" i="11"/>
  <c r="AL376" i="11"/>
  <c r="AC379" i="11"/>
  <c r="AD379" i="11"/>
  <c r="AE379" i="11"/>
  <c r="AF379" i="11"/>
  <c r="AG379" i="11"/>
  <c r="AH379" i="11"/>
  <c r="AI379" i="11"/>
  <c r="AJ379" i="11"/>
  <c r="AK379" i="11"/>
  <c r="AL379" i="11"/>
  <c r="AN383" i="11"/>
  <c r="AN765" i="11" s="1"/>
  <c r="AC384" i="11"/>
  <c r="AD384" i="11"/>
  <c r="AE384" i="11"/>
  <c r="AF384" i="11"/>
  <c r="AG384" i="11"/>
  <c r="AG383" i="11" s="1"/>
  <c r="AH384" i="11"/>
  <c r="AH383" i="11" s="1"/>
  <c r="AI384" i="11"/>
  <c r="AI383" i="11" s="1"/>
  <c r="AJ384" i="11"/>
  <c r="AJ383" i="11" s="1"/>
  <c r="AK384" i="11"/>
  <c r="AL384" i="11"/>
  <c r="AC387" i="11"/>
  <c r="AD387" i="11"/>
  <c r="AE387" i="11"/>
  <c r="AF387" i="11"/>
  <c r="AG387" i="11"/>
  <c r="AH387" i="11"/>
  <c r="AI387" i="11"/>
  <c r="AJ387" i="11"/>
  <c r="AK387" i="11"/>
  <c r="AK383" i="11" s="1"/>
  <c r="AL387" i="11"/>
  <c r="AL383" i="11" s="1"/>
  <c r="AC390" i="11"/>
  <c r="AD390" i="11"/>
  <c r="AE390" i="11"/>
  <c r="AF390" i="11"/>
  <c r="AG390" i="11"/>
  <c r="AH390" i="11"/>
  <c r="AI390" i="11"/>
  <c r="AJ390" i="11"/>
  <c r="AK390" i="11"/>
  <c r="AL390" i="11"/>
  <c r="AC393" i="11"/>
  <c r="AD393" i="11"/>
  <c r="AE393" i="11"/>
  <c r="AF393" i="11"/>
  <c r="AG393" i="11"/>
  <c r="AH393" i="11"/>
  <c r="AI393" i="11"/>
  <c r="AJ393" i="11"/>
  <c r="AK393" i="11"/>
  <c r="AL393" i="11"/>
  <c r="AC396" i="11"/>
  <c r="AD396" i="11"/>
  <c r="AE396" i="11"/>
  <c r="AF396" i="11"/>
  <c r="AG396" i="11"/>
  <c r="AH396" i="11"/>
  <c r="AI396" i="11"/>
  <c r="AJ396" i="11"/>
  <c r="AK396" i="11"/>
  <c r="AL396" i="11"/>
  <c r="AC399" i="11"/>
  <c r="AC383" i="11" s="1"/>
  <c r="AD399" i="11"/>
  <c r="AD383" i="11" s="1"/>
  <c r="AE399" i="11"/>
  <c r="AF399" i="11"/>
  <c r="AG399" i="11"/>
  <c r="AH399" i="11"/>
  <c r="AI399" i="11"/>
  <c r="AJ399" i="11"/>
  <c r="AK399" i="11"/>
  <c r="AL399" i="11"/>
  <c r="AC402" i="11"/>
  <c r="AD402" i="11"/>
  <c r="AE402" i="11"/>
  <c r="AF402" i="11"/>
  <c r="AG402" i="11"/>
  <c r="AH402" i="11"/>
  <c r="AI402" i="11"/>
  <c r="AJ402" i="11"/>
  <c r="AK402" i="11"/>
  <c r="AL402" i="11"/>
  <c r="AC405" i="11"/>
  <c r="AD405" i="11"/>
  <c r="AE405" i="11"/>
  <c r="AF405" i="11"/>
  <c r="AG405" i="11"/>
  <c r="AH405" i="11"/>
  <c r="AI405" i="11"/>
  <c r="AJ405" i="11"/>
  <c r="AK405" i="11"/>
  <c r="AL405" i="11"/>
  <c r="AC408" i="11"/>
  <c r="AD408" i="11"/>
  <c r="AE408" i="11"/>
  <c r="AE383" i="11" s="1"/>
  <c r="AF408" i="11"/>
  <c r="AF383" i="11" s="1"/>
  <c r="AG408" i="11"/>
  <c r="AH408" i="11"/>
  <c r="AI408" i="11"/>
  <c r="AJ408" i="11"/>
  <c r="AK408" i="11"/>
  <c r="AL408" i="11"/>
  <c r="AC411" i="11"/>
  <c r="AD411" i="11"/>
  <c r="AE411" i="11"/>
  <c r="AF411" i="11"/>
  <c r="AG411" i="11"/>
  <c r="AH411" i="11"/>
  <c r="AI411" i="11"/>
  <c r="AJ411" i="11"/>
  <c r="AK411" i="11"/>
  <c r="AL411" i="11"/>
  <c r="AC414" i="11"/>
  <c r="AD414" i="11"/>
  <c r="AE414" i="11"/>
  <c r="AF414" i="11"/>
  <c r="AG414" i="11"/>
  <c r="AH414" i="11"/>
  <c r="AI414" i="11"/>
  <c r="AJ414" i="11"/>
  <c r="AK414" i="11"/>
  <c r="AL414" i="11"/>
  <c r="AC417" i="11"/>
  <c r="AD417" i="11"/>
  <c r="AE417" i="11"/>
  <c r="AF417" i="11"/>
  <c r="AG417" i="11"/>
  <c r="AH417" i="11"/>
  <c r="AI417" i="11"/>
  <c r="AJ417" i="11"/>
  <c r="AK417" i="11"/>
  <c r="AL417" i="11"/>
  <c r="AC420" i="11"/>
  <c r="AD420" i="11"/>
  <c r="AE420" i="11"/>
  <c r="AF420" i="11"/>
  <c r="AG420" i="11"/>
  <c r="AH420" i="11"/>
  <c r="AI420" i="11"/>
  <c r="AJ420" i="11"/>
  <c r="AK420" i="11"/>
  <c r="AL420" i="11"/>
  <c r="AC423" i="11"/>
  <c r="AD423" i="11"/>
  <c r="AE423" i="11"/>
  <c r="AF423" i="11"/>
  <c r="AG423" i="11"/>
  <c r="AH423" i="11"/>
  <c r="AI423" i="11"/>
  <c r="AJ423" i="11"/>
  <c r="AK423" i="11"/>
  <c r="AL423" i="11"/>
  <c r="AC426" i="11"/>
  <c r="AD426" i="11"/>
  <c r="AE426" i="11"/>
  <c r="AF426" i="11"/>
  <c r="AG426" i="11"/>
  <c r="AH426" i="11"/>
  <c r="AI426" i="11"/>
  <c r="AJ426" i="11"/>
  <c r="AK426" i="11"/>
  <c r="AL426" i="11"/>
  <c r="AC429" i="11"/>
  <c r="AD429" i="11"/>
  <c r="AE429" i="11"/>
  <c r="AF429" i="11"/>
  <c r="AG429" i="11"/>
  <c r="AH429" i="11"/>
  <c r="AI429" i="11"/>
  <c r="AJ429" i="11"/>
  <c r="AK429" i="11"/>
  <c r="AL429" i="11"/>
  <c r="AC432" i="11"/>
  <c r="AD432" i="11"/>
  <c r="AE432" i="11"/>
  <c r="AF432" i="11"/>
  <c r="AG432" i="11"/>
  <c r="AH432" i="11"/>
  <c r="AI432" i="11"/>
  <c r="AJ432" i="11"/>
  <c r="AK432" i="11"/>
  <c r="AL432" i="11"/>
  <c r="AC435" i="11"/>
  <c r="AD435" i="11"/>
  <c r="AE435" i="11"/>
  <c r="AF435" i="11"/>
  <c r="AG435" i="11"/>
  <c r="AH435" i="11"/>
  <c r="AI435" i="11"/>
  <c r="AJ435" i="11"/>
  <c r="AK435" i="11"/>
  <c r="AL435" i="11"/>
  <c r="AC438" i="11"/>
  <c r="AD438" i="11"/>
  <c r="AE438" i="11"/>
  <c r="AF438" i="11"/>
  <c r="AG438" i="11"/>
  <c r="AH438" i="11"/>
  <c r="AI438" i="11"/>
  <c r="AJ438" i="11"/>
  <c r="AK438" i="11"/>
  <c r="AL438" i="11"/>
  <c r="AC441" i="11"/>
  <c r="AD441" i="11"/>
  <c r="AE441" i="11"/>
  <c r="AF441" i="11"/>
  <c r="AG441" i="11"/>
  <c r="AH441" i="11"/>
  <c r="AI441" i="11"/>
  <c r="AJ441" i="11"/>
  <c r="AK441" i="11"/>
  <c r="AL441" i="11"/>
  <c r="AN445" i="11"/>
  <c r="AC446" i="11"/>
  <c r="AC445" i="11" s="1"/>
  <c r="AD446" i="11"/>
  <c r="AD445" i="11" s="1"/>
  <c r="AE446" i="11"/>
  <c r="AE445" i="11" s="1"/>
  <c r="AF446" i="11"/>
  <c r="AF445" i="11" s="1"/>
  <c r="AG446" i="11"/>
  <c r="AG445" i="11" s="1"/>
  <c r="AH446" i="11"/>
  <c r="AH445" i="11" s="1"/>
  <c r="AI446" i="11"/>
  <c r="AI445" i="11" s="1"/>
  <c r="AS445" i="11" s="1"/>
  <c r="AJ446" i="11"/>
  <c r="AK446" i="11"/>
  <c r="AL446" i="11"/>
  <c r="AC449" i="11"/>
  <c r="AD449" i="11"/>
  <c r="AE449" i="11"/>
  <c r="AF449" i="11"/>
  <c r="AG449" i="11"/>
  <c r="AH449" i="11"/>
  <c r="AI449" i="11"/>
  <c r="AJ449" i="11"/>
  <c r="AK449" i="11"/>
  <c r="AL449" i="11"/>
  <c r="AC452" i="11"/>
  <c r="AD452" i="11"/>
  <c r="AE452" i="11"/>
  <c r="AF452" i="11"/>
  <c r="AG452" i="11"/>
  <c r="AH452" i="11"/>
  <c r="AI452" i="11"/>
  <c r="AJ452" i="11"/>
  <c r="AJ445" i="11" s="1"/>
  <c r="AK452" i="11"/>
  <c r="AL452" i="11"/>
  <c r="AC455" i="11"/>
  <c r="AD455" i="11"/>
  <c r="AE455" i="11"/>
  <c r="AF455" i="11"/>
  <c r="AG455" i="11"/>
  <c r="AH455" i="11"/>
  <c r="AI455" i="11"/>
  <c r="AJ455" i="11"/>
  <c r="AK455" i="11"/>
  <c r="AL455" i="11"/>
  <c r="AC458" i="11"/>
  <c r="AD458" i="11"/>
  <c r="AE458" i="11"/>
  <c r="AF458" i="11"/>
  <c r="AG458" i="11"/>
  <c r="AH458" i="11"/>
  <c r="AI458" i="11"/>
  <c r="AJ458" i="11"/>
  <c r="AK458" i="11"/>
  <c r="AL458" i="11"/>
  <c r="AC461" i="11"/>
  <c r="AD461" i="11"/>
  <c r="AE461" i="11"/>
  <c r="AF461" i="11"/>
  <c r="AG461" i="11"/>
  <c r="AH461" i="11"/>
  <c r="AI461" i="11"/>
  <c r="AJ461" i="11"/>
  <c r="AK461" i="11"/>
  <c r="AK445" i="11" s="1"/>
  <c r="AL461" i="11"/>
  <c r="AL445" i="11" s="1"/>
  <c r="AC464" i="11"/>
  <c r="AD464" i="11"/>
  <c r="AE464" i="11"/>
  <c r="AF464" i="11"/>
  <c r="AG464" i="11"/>
  <c r="AH464" i="11"/>
  <c r="AI464" i="11"/>
  <c r="AJ464" i="11"/>
  <c r="AK464" i="11"/>
  <c r="AL464" i="11"/>
  <c r="AC467" i="11"/>
  <c r="AD467" i="11"/>
  <c r="AE467" i="11"/>
  <c r="AF467" i="11"/>
  <c r="AG467" i="11"/>
  <c r="AH467" i="11"/>
  <c r="AI467" i="11"/>
  <c r="AJ467" i="11"/>
  <c r="AK467" i="11"/>
  <c r="AL467" i="11"/>
  <c r="AC470" i="11"/>
  <c r="AD470" i="11"/>
  <c r="AE470" i="11"/>
  <c r="AF470" i="11"/>
  <c r="AG470" i="11"/>
  <c r="AH470" i="11"/>
  <c r="AI470" i="11"/>
  <c r="AJ470" i="11"/>
  <c r="AK470" i="11"/>
  <c r="AL470" i="11"/>
  <c r="AC473" i="11"/>
  <c r="AD473" i="11"/>
  <c r="AE473" i="11"/>
  <c r="AF473" i="11"/>
  <c r="AG473" i="11"/>
  <c r="AH473" i="11"/>
  <c r="AI473" i="11"/>
  <c r="AJ473" i="11"/>
  <c r="AK473" i="11"/>
  <c r="AL473" i="11"/>
  <c r="AC476" i="11"/>
  <c r="AD476" i="11"/>
  <c r="AE476" i="11"/>
  <c r="AF476" i="11"/>
  <c r="AG476" i="11"/>
  <c r="AH476" i="11"/>
  <c r="AI476" i="11"/>
  <c r="AJ476" i="11"/>
  <c r="AK476" i="11"/>
  <c r="AL476" i="11"/>
  <c r="AC479" i="11"/>
  <c r="AD479" i="11"/>
  <c r="AE479" i="11"/>
  <c r="AF479" i="11"/>
  <c r="AG479" i="11"/>
  <c r="AH479" i="11"/>
  <c r="AI479" i="11"/>
  <c r="AJ479" i="11"/>
  <c r="AK479" i="11"/>
  <c r="AL479" i="11"/>
  <c r="AC482" i="11"/>
  <c r="AD482" i="11"/>
  <c r="AE482" i="11"/>
  <c r="AF482" i="11"/>
  <c r="AG482" i="11"/>
  <c r="AH482" i="11"/>
  <c r="AI482" i="11"/>
  <c r="AJ482" i="11"/>
  <c r="AK482" i="11"/>
  <c r="AL482" i="11"/>
  <c r="AC485" i="11"/>
  <c r="AD485" i="11"/>
  <c r="AE485" i="11"/>
  <c r="AF485" i="11"/>
  <c r="AG485" i="11"/>
  <c r="AH485" i="11"/>
  <c r="AI485" i="11"/>
  <c r="AJ485" i="11"/>
  <c r="AK485" i="11"/>
  <c r="AL485" i="11"/>
  <c r="AC488" i="11"/>
  <c r="AD488" i="11"/>
  <c r="AE488" i="11"/>
  <c r="AF488" i="11"/>
  <c r="AG488" i="11"/>
  <c r="AH488" i="11"/>
  <c r="AI488" i="11"/>
  <c r="AJ488" i="11"/>
  <c r="AK488" i="11"/>
  <c r="AL488" i="11"/>
  <c r="AC491" i="11"/>
  <c r="AD491" i="11"/>
  <c r="AE491" i="11"/>
  <c r="AF491" i="11"/>
  <c r="AG491" i="11"/>
  <c r="AH491" i="11"/>
  <c r="AI491" i="11"/>
  <c r="AJ491" i="11"/>
  <c r="AK491" i="11"/>
  <c r="AL491" i="11"/>
  <c r="AC494" i="11"/>
  <c r="AD494" i="11"/>
  <c r="AE494" i="11"/>
  <c r="AF494" i="11"/>
  <c r="AG494" i="11"/>
  <c r="AH494" i="11"/>
  <c r="AI494" i="11"/>
  <c r="AJ494" i="11"/>
  <c r="AK494" i="11"/>
  <c r="AL494" i="11"/>
  <c r="AC497" i="11"/>
  <c r="AD497" i="11"/>
  <c r="AE497" i="11"/>
  <c r="AF497" i="11"/>
  <c r="AG497" i="11"/>
  <c r="AH497" i="11"/>
  <c r="AI497" i="11"/>
  <c r="AJ497" i="11"/>
  <c r="AK497" i="11"/>
  <c r="AL497" i="11"/>
  <c r="AC500" i="11"/>
  <c r="AD500" i="11"/>
  <c r="AE500" i="11"/>
  <c r="AF500" i="11"/>
  <c r="AG500" i="11"/>
  <c r="AH500" i="11"/>
  <c r="AI500" i="11"/>
  <c r="AJ500" i="11"/>
  <c r="AK500" i="11"/>
  <c r="AL500" i="11"/>
  <c r="AC503" i="11"/>
  <c r="AD503" i="11"/>
  <c r="AE503" i="11"/>
  <c r="AF503" i="11"/>
  <c r="AG503" i="11"/>
  <c r="AH503" i="11"/>
  <c r="AI503" i="11"/>
  <c r="AJ503" i="11"/>
  <c r="AK503" i="11"/>
  <c r="AL503" i="11"/>
  <c r="AN507" i="11"/>
  <c r="AC508" i="11"/>
  <c r="AC507" i="11" s="1"/>
  <c r="AD508" i="11"/>
  <c r="AD507" i="11" s="1"/>
  <c r="AE508" i="11"/>
  <c r="AE507" i="11" s="1"/>
  <c r="AF508" i="11"/>
  <c r="AF507" i="11" s="1"/>
  <c r="AG508" i="11"/>
  <c r="AH508" i="11"/>
  <c r="AI508" i="11"/>
  <c r="AJ508" i="11"/>
  <c r="AK508" i="11"/>
  <c r="AK507" i="11" s="1"/>
  <c r="AL508" i="11"/>
  <c r="AL507" i="11" s="1"/>
  <c r="AC511" i="11"/>
  <c r="AD511" i="11"/>
  <c r="AE511" i="11"/>
  <c r="AF511" i="11"/>
  <c r="AG511" i="11"/>
  <c r="AH511" i="11"/>
  <c r="AI511" i="11"/>
  <c r="AJ511" i="11"/>
  <c r="AK511" i="11"/>
  <c r="AL511" i="11"/>
  <c r="AC514" i="11"/>
  <c r="AD514" i="11"/>
  <c r="AE514" i="11"/>
  <c r="AF514" i="11"/>
  <c r="AG514" i="11"/>
  <c r="AH514" i="11"/>
  <c r="AI514" i="11"/>
  <c r="AJ514" i="11"/>
  <c r="AK514" i="11"/>
  <c r="AL514" i="11"/>
  <c r="AC517" i="11"/>
  <c r="AD517" i="11"/>
  <c r="AE517" i="11"/>
  <c r="AF517" i="11"/>
  <c r="AG517" i="11"/>
  <c r="AG507" i="11" s="1"/>
  <c r="AH517" i="11"/>
  <c r="AH507" i="11" s="1"/>
  <c r="AI517" i="11"/>
  <c r="AJ517" i="11"/>
  <c r="AK517" i="11"/>
  <c r="AL517" i="11"/>
  <c r="AC520" i="11"/>
  <c r="AD520" i="11"/>
  <c r="AE520" i="11"/>
  <c r="AF520" i="11"/>
  <c r="AG520" i="11"/>
  <c r="AH520" i="11"/>
  <c r="AI520" i="11"/>
  <c r="AJ520" i="11"/>
  <c r="AK520" i="11"/>
  <c r="AL520" i="11"/>
  <c r="AC523" i="11"/>
  <c r="AD523" i="11"/>
  <c r="AE523" i="11"/>
  <c r="AF523" i="11"/>
  <c r="AG523" i="11"/>
  <c r="AH523" i="11"/>
  <c r="AI523" i="11"/>
  <c r="AJ523" i="11"/>
  <c r="AK523" i="11"/>
  <c r="AL523" i="11"/>
  <c r="AC526" i="11"/>
  <c r="AD526" i="11"/>
  <c r="AE526" i="11"/>
  <c r="AF526" i="11"/>
  <c r="AG526" i="11"/>
  <c r="AH526" i="11"/>
  <c r="AI526" i="11"/>
  <c r="AI507" i="11" s="1"/>
  <c r="AJ526" i="11"/>
  <c r="AJ507" i="11" s="1"/>
  <c r="AK526" i="11"/>
  <c r="AL526" i="11"/>
  <c r="AC529" i="11"/>
  <c r="AD529" i="11"/>
  <c r="AE529" i="11"/>
  <c r="AF529" i="11"/>
  <c r="AG529" i="11"/>
  <c r="AH529" i="11"/>
  <c r="AI529" i="11"/>
  <c r="AJ529" i="11"/>
  <c r="AK529" i="11"/>
  <c r="AL529" i="11"/>
  <c r="AC532" i="11"/>
  <c r="AD532" i="11"/>
  <c r="AE532" i="11"/>
  <c r="AF532" i="11"/>
  <c r="AG532" i="11"/>
  <c r="AH532" i="11"/>
  <c r="AI532" i="11"/>
  <c r="AJ532" i="11"/>
  <c r="AK532" i="11"/>
  <c r="AL532" i="11"/>
  <c r="AC535" i="11"/>
  <c r="AD535" i="11"/>
  <c r="AE535" i="11"/>
  <c r="AF535" i="11"/>
  <c r="AG535" i="11"/>
  <c r="AH535" i="11"/>
  <c r="AI535" i="11"/>
  <c r="AJ535" i="11"/>
  <c r="AK535" i="11"/>
  <c r="AL535" i="11"/>
  <c r="AC538" i="11"/>
  <c r="AD538" i="11"/>
  <c r="AE538" i="11"/>
  <c r="AF538" i="11"/>
  <c r="AG538" i="11"/>
  <c r="AH538" i="11"/>
  <c r="AI538" i="11"/>
  <c r="AJ538" i="11"/>
  <c r="AK538" i="11"/>
  <c r="AL538" i="11"/>
  <c r="AC541" i="11"/>
  <c r="AD541" i="11"/>
  <c r="AE541" i="11"/>
  <c r="AF541" i="11"/>
  <c r="AG541" i="11"/>
  <c r="AH541" i="11"/>
  <c r="AI541" i="11"/>
  <c r="AJ541" i="11"/>
  <c r="AK541" i="11"/>
  <c r="AL541" i="11"/>
  <c r="AC544" i="11"/>
  <c r="AD544" i="11"/>
  <c r="AE544" i="11"/>
  <c r="AF544" i="11"/>
  <c r="AG544" i="11"/>
  <c r="AH544" i="11"/>
  <c r="AI544" i="11"/>
  <c r="AJ544" i="11"/>
  <c r="AK544" i="11"/>
  <c r="AL544" i="11"/>
  <c r="AC547" i="11"/>
  <c r="AD547" i="11"/>
  <c r="AE547" i="11"/>
  <c r="AF547" i="11"/>
  <c r="AG547" i="11"/>
  <c r="AH547" i="11"/>
  <c r="AI547" i="11"/>
  <c r="AJ547" i="11"/>
  <c r="AK547" i="11"/>
  <c r="AL547" i="11"/>
  <c r="AC550" i="11"/>
  <c r="AD550" i="11"/>
  <c r="AE550" i="11"/>
  <c r="AF550" i="11"/>
  <c r="AG550" i="11"/>
  <c r="AH550" i="11"/>
  <c r="AI550" i="11"/>
  <c r="AJ550" i="11"/>
  <c r="AK550" i="11"/>
  <c r="AL550" i="11"/>
  <c r="AC553" i="11"/>
  <c r="AD553" i="11"/>
  <c r="AE553" i="11"/>
  <c r="AF553" i="11"/>
  <c r="AG553" i="11"/>
  <c r="AH553" i="11"/>
  <c r="AI553" i="11"/>
  <c r="AJ553" i="11"/>
  <c r="AK553" i="11"/>
  <c r="AL553" i="11"/>
  <c r="AC556" i="11"/>
  <c r="AD556" i="11"/>
  <c r="AE556" i="11"/>
  <c r="AF556" i="11"/>
  <c r="AG556" i="11"/>
  <c r="AH556" i="11"/>
  <c r="AI556" i="11"/>
  <c r="AJ556" i="11"/>
  <c r="AK556" i="11"/>
  <c r="AL556" i="11"/>
  <c r="AC559" i="11"/>
  <c r="AD559" i="11"/>
  <c r="AE559" i="11"/>
  <c r="AF559" i="11"/>
  <c r="AG559" i="11"/>
  <c r="AH559" i="11"/>
  <c r="AI559" i="11"/>
  <c r="AJ559" i="11"/>
  <c r="AK559" i="11"/>
  <c r="AL559" i="11"/>
  <c r="AC562" i="11"/>
  <c r="AD562" i="11"/>
  <c r="AE562" i="11"/>
  <c r="AF562" i="11"/>
  <c r="AG562" i="11"/>
  <c r="AH562" i="11"/>
  <c r="AI562" i="11"/>
  <c r="AJ562" i="11"/>
  <c r="AK562" i="11"/>
  <c r="AL562" i="11"/>
  <c r="AC565" i="11"/>
  <c r="AD565" i="11"/>
  <c r="AE565" i="11"/>
  <c r="AF565" i="11"/>
  <c r="AG565" i="11"/>
  <c r="AH565" i="11"/>
  <c r="AI565" i="11"/>
  <c r="AJ565" i="11"/>
  <c r="AK565" i="11"/>
  <c r="AL565" i="11"/>
  <c r="AN569" i="11"/>
  <c r="AN766" i="11" s="1"/>
  <c r="AC570" i="11"/>
  <c r="AD570" i="11"/>
  <c r="AE570" i="11"/>
  <c r="AF570" i="11"/>
  <c r="AG570" i="11"/>
  <c r="AH570" i="11"/>
  <c r="AI570" i="11"/>
  <c r="AJ570" i="11"/>
  <c r="AJ569" i="11" s="1"/>
  <c r="AK570" i="11"/>
  <c r="AK569" i="11" s="1"/>
  <c r="AL570" i="11"/>
  <c r="AL569" i="11" s="1"/>
  <c r="AC573" i="11"/>
  <c r="AC569" i="11" s="1"/>
  <c r="AD573" i="11"/>
  <c r="AD569" i="11" s="1"/>
  <c r="AE573" i="11"/>
  <c r="AF573" i="11"/>
  <c r="AG573" i="11"/>
  <c r="AH573" i="11"/>
  <c r="AI573" i="11"/>
  <c r="AJ573" i="11"/>
  <c r="AK573" i="11"/>
  <c r="AL573" i="11"/>
  <c r="AC576" i="11"/>
  <c r="AD576" i="11"/>
  <c r="AE576" i="11"/>
  <c r="AE569" i="11" s="1"/>
  <c r="AF576" i="11"/>
  <c r="AF569" i="11" s="1"/>
  <c r="AG576" i="11"/>
  <c r="AG569" i="11" s="1"/>
  <c r="AH576" i="11"/>
  <c r="AH569" i="11" s="1"/>
  <c r="AI576" i="11"/>
  <c r="AI569" i="11" s="1"/>
  <c r="AS569" i="11" s="1"/>
  <c r="AJ576" i="11"/>
  <c r="AK576" i="11"/>
  <c r="AL576" i="11"/>
  <c r="AC579" i="11"/>
  <c r="AD579" i="11"/>
  <c r="AE579" i="11"/>
  <c r="AF579" i="11"/>
  <c r="AG579" i="11"/>
  <c r="AH579" i="11"/>
  <c r="AI579" i="11"/>
  <c r="AJ579" i="11"/>
  <c r="AK579" i="11"/>
  <c r="AL579" i="11"/>
  <c r="AC582" i="11"/>
  <c r="AD582" i="11"/>
  <c r="AE582" i="11"/>
  <c r="AF582" i="11"/>
  <c r="AG582" i="11"/>
  <c r="AH582" i="11"/>
  <c r="AI582" i="11"/>
  <c r="AJ582" i="11"/>
  <c r="AK582" i="11"/>
  <c r="AL582" i="11"/>
  <c r="AC585" i="11"/>
  <c r="AD585" i="11"/>
  <c r="AE585" i="11"/>
  <c r="AF585" i="11"/>
  <c r="AG585" i="11"/>
  <c r="AH585" i="11"/>
  <c r="AI585" i="11"/>
  <c r="AJ585" i="11"/>
  <c r="AK585" i="11"/>
  <c r="AL585" i="11"/>
  <c r="AC588" i="11"/>
  <c r="AD588" i="11"/>
  <c r="AE588" i="11"/>
  <c r="AF588" i="11"/>
  <c r="AG588" i="11"/>
  <c r="AH588" i="11"/>
  <c r="AI588" i="11"/>
  <c r="AJ588" i="11"/>
  <c r="AK588" i="11"/>
  <c r="AL588" i="11"/>
  <c r="AC591" i="11"/>
  <c r="AD591" i="11"/>
  <c r="AE591" i="11"/>
  <c r="AF591" i="11"/>
  <c r="AG591" i="11"/>
  <c r="AH591" i="11"/>
  <c r="AI591" i="11"/>
  <c r="AJ591" i="11"/>
  <c r="AK591" i="11"/>
  <c r="AL591" i="11"/>
  <c r="AC594" i="11"/>
  <c r="AD594" i="11"/>
  <c r="AE594" i="11"/>
  <c r="AF594" i="11"/>
  <c r="AG594" i="11"/>
  <c r="AH594" i="11"/>
  <c r="AI594" i="11"/>
  <c r="AJ594" i="11"/>
  <c r="AK594" i="11"/>
  <c r="AL594" i="11"/>
  <c r="AC598" i="11"/>
  <c r="AD598" i="11"/>
  <c r="AE598" i="11"/>
  <c r="AF598" i="11"/>
  <c r="AG598" i="11"/>
  <c r="AH598" i="11"/>
  <c r="AI598" i="11"/>
  <c r="AJ598" i="11"/>
  <c r="AK598" i="11"/>
  <c r="AL598" i="11"/>
  <c r="AC601" i="11"/>
  <c r="AD601" i="11"/>
  <c r="AE601" i="11"/>
  <c r="AF601" i="11"/>
  <c r="AG601" i="11"/>
  <c r="AH601" i="11"/>
  <c r="AI601" i="11"/>
  <c r="AJ601" i="11"/>
  <c r="AK601" i="11"/>
  <c r="AL601" i="11"/>
  <c r="AC604" i="11"/>
  <c r="AD604" i="11"/>
  <c r="AE604" i="11"/>
  <c r="AF604" i="11"/>
  <c r="AG604" i="11"/>
  <c r="AH604" i="11"/>
  <c r="AI604" i="11"/>
  <c r="AJ604" i="11"/>
  <c r="AK604" i="11"/>
  <c r="AL604" i="11"/>
  <c r="AC607" i="11"/>
  <c r="AD607" i="11"/>
  <c r="AE607" i="11"/>
  <c r="AF607" i="11"/>
  <c r="AG607" i="11"/>
  <c r="AH607" i="11"/>
  <c r="AI607" i="11"/>
  <c r="AJ607" i="11"/>
  <c r="AK607" i="11"/>
  <c r="AL607" i="11"/>
  <c r="AC610" i="11"/>
  <c r="AD610" i="11"/>
  <c r="AE610" i="11"/>
  <c r="AF610" i="11"/>
  <c r="AG610" i="11"/>
  <c r="AH610" i="11"/>
  <c r="AI610" i="11"/>
  <c r="AJ610" i="11"/>
  <c r="AK610" i="11"/>
  <c r="AL610" i="11"/>
  <c r="AC613" i="11"/>
  <c r="AD613" i="11"/>
  <c r="AE613" i="11"/>
  <c r="AF613" i="11"/>
  <c r="AG613" i="11"/>
  <c r="AH613" i="11"/>
  <c r="AI613" i="11"/>
  <c r="AJ613" i="11"/>
  <c r="AK613" i="11"/>
  <c r="AL613" i="11"/>
  <c r="AC616" i="11"/>
  <c r="AD616" i="11"/>
  <c r="AE616" i="11"/>
  <c r="AF616" i="11"/>
  <c r="AG616" i="11"/>
  <c r="AH616" i="11"/>
  <c r="AI616" i="11"/>
  <c r="AJ616" i="11"/>
  <c r="AK616" i="11"/>
  <c r="AL616" i="11"/>
  <c r="AC619" i="11"/>
  <c r="AD619" i="11"/>
  <c r="AE619" i="11"/>
  <c r="AF619" i="11"/>
  <c r="AG619" i="11"/>
  <c r="AH619" i="11"/>
  <c r="AI619" i="11"/>
  <c r="AJ619" i="11"/>
  <c r="AK619" i="11"/>
  <c r="AL619" i="11"/>
  <c r="AC622" i="11"/>
  <c r="AD622" i="11"/>
  <c r="AE622" i="11"/>
  <c r="AF622" i="11"/>
  <c r="AG622" i="11"/>
  <c r="AH622" i="11"/>
  <c r="AI622" i="11"/>
  <c r="AJ622" i="11"/>
  <c r="AK622" i="11"/>
  <c r="AL622" i="11"/>
  <c r="AC625" i="11"/>
  <c r="AD625" i="11"/>
  <c r="AE625" i="11"/>
  <c r="AF625" i="11"/>
  <c r="AG625" i="11"/>
  <c r="AH625" i="11"/>
  <c r="AI625" i="11"/>
  <c r="AJ625" i="11"/>
  <c r="AK625" i="11"/>
  <c r="AL625" i="11"/>
  <c r="AC628" i="11"/>
  <c r="AD628" i="11"/>
  <c r="AE628" i="11"/>
  <c r="AF628" i="11"/>
  <c r="AG628" i="11"/>
  <c r="AH628" i="11"/>
  <c r="AI628" i="11"/>
  <c r="AJ628" i="11"/>
  <c r="AK628" i="11"/>
  <c r="AL628" i="11"/>
  <c r="AN632" i="11"/>
  <c r="AC633" i="11"/>
  <c r="AD633" i="11"/>
  <c r="AE633" i="11"/>
  <c r="AF633" i="11"/>
  <c r="AG633" i="11"/>
  <c r="AG632" i="11" s="1"/>
  <c r="AH633" i="11"/>
  <c r="AH632" i="11" s="1"/>
  <c r="AI633" i="11"/>
  <c r="AI632" i="11" s="1"/>
  <c r="AJ633" i="11"/>
  <c r="AJ632" i="11" s="1"/>
  <c r="AK633" i="11"/>
  <c r="AL633" i="11"/>
  <c r="AC636" i="11"/>
  <c r="AD636" i="11"/>
  <c r="AE636" i="11"/>
  <c r="AF636" i="11"/>
  <c r="AG636" i="11"/>
  <c r="AH636" i="11"/>
  <c r="AI636" i="11"/>
  <c r="AJ636" i="11"/>
  <c r="AK636" i="11"/>
  <c r="AK632" i="11" s="1"/>
  <c r="AL636" i="11"/>
  <c r="AL632" i="11" s="1"/>
  <c r="AC639" i="11"/>
  <c r="AD639" i="11"/>
  <c r="AE639" i="11"/>
  <c r="AF639" i="11"/>
  <c r="AG639" i="11"/>
  <c r="AH639" i="11"/>
  <c r="AI639" i="11"/>
  <c r="AJ639" i="11"/>
  <c r="AK639" i="11"/>
  <c r="AL639" i="11"/>
  <c r="AC642" i="11"/>
  <c r="AD642" i="11"/>
  <c r="AE642" i="11"/>
  <c r="AF642" i="11"/>
  <c r="AG642" i="11"/>
  <c r="AH642" i="11"/>
  <c r="AI642" i="11"/>
  <c r="AJ642" i="11"/>
  <c r="AK642" i="11"/>
  <c r="AL642" i="11"/>
  <c r="AC645" i="11"/>
  <c r="AD645" i="11"/>
  <c r="AE645" i="11"/>
  <c r="AF645" i="11"/>
  <c r="AG645" i="11"/>
  <c r="AH645" i="11"/>
  <c r="AI645" i="11"/>
  <c r="AJ645" i="11"/>
  <c r="AK645" i="11"/>
  <c r="AL645" i="11"/>
  <c r="AC648" i="11"/>
  <c r="AC632" i="11" s="1"/>
  <c r="AD648" i="11"/>
  <c r="AD632" i="11" s="1"/>
  <c r="AE648" i="11"/>
  <c r="AF648" i="11"/>
  <c r="AG648" i="11"/>
  <c r="AH648" i="11"/>
  <c r="AI648" i="11"/>
  <c r="AJ648" i="11"/>
  <c r="AK648" i="11"/>
  <c r="AL648" i="11"/>
  <c r="AC651" i="11"/>
  <c r="AD651" i="11"/>
  <c r="AE651" i="11"/>
  <c r="AF651" i="11"/>
  <c r="AG651" i="11"/>
  <c r="AH651" i="11"/>
  <c r="AI651" i="11"/>
  <c r="AJ651" i="11"/>
  <c r="AK651" i="11"/>
  <c r="AL651" i="11"/>
  <c r="AC654" i="11"/>
  <c r="AD654" i="11"/>
  <c r="AE654" i="11"/>
  <c r="AF654" i="11"/>
  <c r="AG654" i="11"/>
  <c r="AH654" i="11"/>
  <c r="AI654" i="11"/>
  <c r="AJ654" i="11"/>
  <c r="AK654" i="11"/>
  <c r="AL654" i="11"/>
  <c r="AC657" i="11"/>
  <c r="AD657" i="11"/>
  <c r="AE657" i="11"/>
  <c r="AE632" i="11" s="1"/>
  <c r="AF657" i="11"/>
  <c r="AF632" i="11" s="1"/>
  <c r="AG657" i="11"/>
  <c r="AH657" i="11"/>
  <c r="AI657" i="11"/>
  <c r="AJ657" i="11"/>
  <c r="AK657" i="11"/>
  <c r="AL657" i="11"/>
  <c r="AC660" i="11"/>
  <c r="AD660" i="11"/>
  <c r="AE660" i="11"/>
  <c r="AF660" i="11"/>
  <c r="AG660" i="11"/>
  <c r="AH660" i="11"/>
  <c r="AI660" i="11"/>
  <c r="AJ660" i="11"/>
  <c r="AK660" i="11"/>
  <c r="AL660" i="11"/>
  <c r="AC663" i="11"/>
  <c r="AD663" i="11"/>
  <c r="AE663" i="11"/>
  <c r="AF663" i="11"/>
  <c r="AG663" i="11"/>
  <c r="AH663" i="11"/>
  <c r="AI663" i="11"/>
  <c r="AJ663" i="11"/>
  <c r="AK663" i="11"/>
  <c r="AL663" i="11"/>
  <c r="AC666" i="11"/>
  <c r="AD666" i="11"/>
  <c r="AE666" i="11"/>
  <c r="AF666" i="11"/>
  <c r="AG666" i="11"/>
  <c r="AH666" i="11"/>
  <c r="AI666" i="11"/>
  <c r="AJ666" i="11"/>
  <c r="AK666" i="11"/>
  <c r="AL666" i="11"/>
  <c r="AC669" i="11"/>
  <c r="AD669" i="11"/>
  <c r="AE669" i="11"/>
  <c r="AF669" i="11"/>
  <c r="AG669" i="11"/>
  <c r="AH669" i="11"/>
  <c r="AI669" i="11"/>
  <c r="AJ669" i="11"/>
  <c r="AK669" i="11"/>
  <c r="AL669" i="11"/>
  <c r="AC672" i="11"/>
  <c r="AD672" i="11"/>
  <c r="AE672" i="11"/>
  <c r="AF672" i="11"/>
  <c r="AG672" i="11"/>
  <c r="AH672" i="11"/>
  <c r="AI672" i="11"/>
  <c r="AJ672" i="11"/>
  <c r="AK672" i="11"/>
  <c r="AL672" i="11"/>
  <c r="AC675" i="11"/>
  <c r="AD675" i="11"/>
  <c r="AE675" i="11"/>
  <c r="AF675" i="11"/>
  <c r="AG675" i="11"/>
  <c r="AH675" i="11"/>
  <c r="AI675" i="11"/>
  <c r="AJ675" i="11"/>
  <c r="AK675" i="11"/>
  <c r="AL675" i="11"/>
  <c r="AC678" i="11"/>
  <c r="AD678" i="11"/>
  <c r="AE678" i="11"/>
  <c r="AF678" i="11"/>
  <c r="AG678" i="11"/>
  <c r="AH678" i="11"/>
  <c r="AI678" i="11"/>
  <c r="AJ678" i="11"/>
  <c r="AK678" i="11"/>
  <c r="AL678" i="11"/>
  <c r="AC681" i="11"/>
  <c r="AD681" i="11"/>
  <c r="AE681" i="11"/>
  <c r="AF681" i="11"/>
  <c r="AG681" i="11"/>
  <c r="AH681" i="11"/>
  <c r="AI681" i="11"/>
  <c r="AJ681" i="11"/>
  <c r="AK681" i="11"/>
  <c r="AL681" i="11"/>
  <c r="AC684" i="11"/>
  <c r="AD684" i="11"/>
  <c r="AE684" i="11"/>
  <c r="AF684" i="11"/>
  <c r="AG684" i="11"/>
  <c r="AH684" i="11"/>
  <c r="AI684" i="11"/>
  <c r="AJ684" i="11"/>
  <c r="AK684" i="11"/>
  <c r="AL684" i="11"/>
  <c r="AC687" i="11"/>
  <c r="AD687" i="11"/>
  <c r="AE687" i="11"/>
  <c r="AF687" i="11"/>
  <c r="AG687" i="11"/>
  <c r="AH687" i="11"/>
  <c r="AI687" i="11"/>
  <c r="AJ687" i="11"/>
  <c r="AK687" i="11"/>
  <c r="AL687" i="11"/>
  <c r="AC690" i="11"/>
  <c r="AD690" i="11"/>
  <c r="AE690" i="11"/>
  <c r="AF690" i="11"/>
  <c r="AG690" i="11"/>
  <c r="AH690" i="11"/>
  <c r="AI690" i="11"/>
  <c r="AJ690" i="11"/>
  <c r="AK690" i="11"/>
  <c r="AL690" i="11"/>
  <c r="AN694" i="11"/>
  <c r="AN767" i="11" s="1"/>
  <c r="AC695" i="11"/>
  <c r="AC694" i="11" s="1"/>
  <c r="AD695" i="11"/>
  <c r="AD694" i="11" s="1"/>
  <c r="AE695" i="11"/>
  <c r="AE694" i="11" s="1"/>
  <c r="AF695" i="11"/>
  <c r="AF694" i="11" s="1"/>
  <c r="AG695" i="11"/>
  <c r="AG694" i="11" s="1"/>
  <c r="AH695" i="11"/>
  <c r="AH694" i="11" s="1"/>
  <c r="AI695" i="11"/>
  <c r="AJ695" i="11"/>
  <c r="AK695" i="11"/>
  <c r="AL695" i="11"/>
  <c r="AC698" i="11"/>
  <c r="AD698" i="11"/>
  <c r="AE698" i="11"/>
  <c r="AF698" i="11"/>
  <c r="AG698" i="11"/>
  <c r="AH698" i="11"/>
  <c r="AI698" i="11"/>
  <c r="AJ698" i="11"/>
  <c r="AK698" i="11"/>
  <c r="AL698" i="11"/>
  <c r="AC701" i="11"/>
  <c r="AD701" i="11"/>
  <c r="AE701" i="11"/>
  <c r="AF701" i="11"/>
  <c r="AG701" i="11"/>
  <c r="AH701" i="11"/>
  <c r="AI701" i="11"/>
  <c r="AI694" i="11" s="1"/>
  <c r="AJ701" i="11"/>
  <c r="AJ694" i="11" s="1"/>
  <c r="AK701" i="11"/>
  <c r="AL701" i="11"/>
  <c r="AC704" i="11"/>
  <c r="AD704" i="11"/>
  <c r="AE704" i="11"/>
  <c r="AF704" i="11"/>
  <c r="AG704" i="11"/>
  <c r="AH704" i="11"/>
  <c r="AI704" i="11"/>
  <c r="AJ704" i="11"/>
  <c r="AK704" i="11"/>
  <c r="AL704" i="11"/>
  <c r="AC707" i="11"/>
  <c r="AD707" i="11"/>
  <c r="AE707" i="11"/>
  <c r="AF707" i="11"/>
  <c r="AG707" i="11"/>
  <c r="AH707" i="11"/>
  <c r="AI707" i="11"/>
  <c r="AJ707" i="11"/>
  <c r="AK707" i="11"/>
  <c r="AL707" i="11"/>
  <c r="AC710" i="11"/>
  <c r="AD710" i="11"/>
  <c r="AE710" i="11"/>
  <c r="AF710" i="11"/>
  <c r="AG710" i="11"/>
  <c r="AH710" i="11"/>
  <c r="AI710" i="11"/>
  <c r="AJ710" i="11"/>
  <c r="AK710" i="11"/>
  <c r="AK694" i="11" s="1"/>
  <c r="AL710" i="11"/>
  <c r="AL694" i="11" s="1"/>
  <c r="AC713" i="11"/>
  <c r="AD713" i="11"/>
  <c r="AE713" i="11"/>
  <c r="AF713" i="11"/>
  <c r="AG713" i="11"/>
  <c r="AH713" i="11"/>
  <c r="AI713" i="11"/>
  <c r="AJ713" i="11"/>
  <c r="AK713" i="11"/>
  <c r="AL713" i="11"/>
  <c r="AC716" i="11"/>
  <c r="AD716" i="11"/>
  <c r="AE716" i="11"/>
  <c r="AF716" i="11"/>
  <c r="AG716" i="11"/>
  <c r="AH716" i="11"/>
  <c r="AI716" i="11"/>
  <c r="AJ716" i="11"/>
  <c r="AK716" i="11"/>
  <c r="AL716" i="11"/>
  <c r="AC719" i="11"/>
  <c r="AD719" i="11"/>
  <c r="AE719" i="11"/>
  <c r="AF719" i="11"/>
  <c r="AG719" i="11"/>
  <c r="AH719" i="11"/>
  <c r="AI719" i="11"/>
  <c r="AJ719" i="11"/>
  <c r="AK719" i="11"/>
  <c r="AL719" i="11"/>
  <c r="AC722" i="11"/>
  <c r="AD722" i="11"/>
  <c r="AE722" i="11"/>
  <c r="AF722" i="11"/>
  <c r="AG722" i="11"/>
  <c r="AH722" i="11"/>
  <c r="AI722" i="11"/>
  <c r="AJ722" i="11"/>
  <c r="AK722" i="11"/>
  <c r="AL722" i="11"/>
  <c r="AC725" i="11"/>
  <c r="AD725" i="11"/>
  <c r="AE725" i="11"/>
  <c r="AF725" i="11"/>
  <c r="AG725" i="11"/>
  <c r="AH725" i="11"/>
  <c r="AI725" i="11"/>
  <c r="AJ725" i="11"/>
  <c r="AK725" i="11"/>
  <c r="AL725" i="11"/>
  <c r="AC728" i="11"/>
  <c r="AD728" i="11"/>
  <c r="AE728" i="11"/>
  <c r="AF728" i="11"/>
  <c r="AG728" i="11"/>
  <c r="AH728" i="11"/>
  <c r="AI728" i="11"/>
  <c r="AJ728" i="11"/>
  <c r="AK728" i="11"/>
  <c r="AL728" i="11"/>
  <c r="AC731" i="11"/>
  <c r="AD731" i="11"/>
  <c r="AE731" i="11"/>
  <c r="AF731" i="11"/>
  <c r="AG731" i="11"/>
  <c r="AH731" i="11"/>
  <c r="AI731" i="11"/>
  <c r="AJ731" i="11"/>
  <c r="AK731" i="11"/>
  <c r="AL731" i="11"/>
  <c r="AC734" i="11"/>
  <c r="AD734" i="11"/>
  <c r="AE734" i="11"/>
  <c r="AF734" i="11"/>
  <c r="AG734" i="11"/>
  <c r="AH734" i="11"/>
  <c r="AI734" i="11"/>
  <c r="AJ734" i="11"/>
  <c r="AK734" i="11"/>
  <c r="AL734" i="11"/>
  <c r="AC737" i="11"/>
  <c r="AD737" i="11"/>
  <c r="AE737" i="11"/>
  <c r="AF737" i="11"/>
  <c r="AG737" i="11"/>
  <c r="AH737" i="11"/>
  <c r="AI737" i="11"/>
  <c r="AJ737" i="11"/>
  <c r="AK737" i="11"/>
  <c r="AL737" i="11"/>
  <c r="AC740" i="11"/>
  <c r="AD740" i="11"/>
  <c r="AE740" i="11"/>
  <c r="AF740" i="11"/>
  <c r="AG740" i="11"/>
  <c r="AH740" i="11"/>
  <c r="AI740" i="11"/>
  <c r="AJ740" i="11"/>
  <c r="AK740" i="11"/>
  <c r="AL740" i="11"/>
  <c r="AC743" i="11"/>
  <c r="AD743" i="11"/>
  <c r="AE743" i="11"/>
  <c r="AF743" i="11"/>
  <c r="AG743" i="11"/>
  <c r="AH743" i="11"/>
  <c r="AI743" i="11"/>
  <c r="AJ743" i="11"/>
  <c r="AK743" i="11"/>
  <c r="AL743" i="11"/>
  <c r="AC746" i="11"/>
  <c r="AD746" i="11"/>
  <c r="AE746" i="11"/>
  <c r="AF746" i="11"/>
  <c r="AG746" i="11"/>
  <c r="AH746" i="11"/>
  <c r="AI746" i="11"/>
  <c r="AJ746" i="11"/>
  <c r="AK746" i="11"/>
  <c r="AL746" i="11"/>
  <c r="AC749" i="11"/>
  <c r="AD749" i="11"/>
  <c r="AE749" i="11"/>
  <c r="AF749" i="11"/>
  <c r="AG749" i="11"/>
  <c r="AH749" i="11"/>
  <c r="AI749" i="11"/>
  <c r="AJ749" i="11"/>
  <c r="AK749" i="11"/>
  <c r="AL749" i="11"/>
  <c r="AC752" i="11"/>
  <c r="AD752" i="11"/>
  <c r="AE752" i="11"/>
  <c r="AF752" i="11"/>
  <c r="AG752" i="11"/>
  <c r="AH752" i="11"/>
  <c r="AI752" i="11"/>
  <c r="AJ752" i="11"/>
  <c r="AK752" i="11"/>
  <c r="AL752" i="11"/>
  <c r="I756" i="11"/>
  <c r="AG756" i="11"/>
  <c r="I757" i="11"/>
  <c r="AG757" i="11"/>
  <c r="AH761" i="11" s="1"/>
  <c r="I758" i="11"/>
  <c r="AN761" i="11"/>
  <c r="BT49" i="1"/>
  <c r="BO49" i="1"/>
  <c r="BO44" i="1"/>
  <c r="BO38" i="1"/>
  <c r="BJ38" i="1"/>
  <c r="BJ39" i="1"/>
  <c r="BJ40" i="1"/>
  <c r="BJ42" i="1"/>
  <c r="BJ43" i="1"/>
  <c r="BJ44" i="1"/>
  <c r="BJ45" i="1"/>
  <c r="BJ49" i="1"/>
  <c r="BE38" i="1"/>
  <c r="BE39" i="1"/>
  <c r="BE40" i="1"/>
  <c r="BE41" i="1"/>
  <c r="BE42" i="1"/>
  <c r="BE43" i="1"/>
  <c r="BE44" i="1"/>
  <c r="BE45" i="1"/>
  <c r="BE46" i="1"/>
  <c r="BE48" i="1"/>
  <c r="BE49" i="1"/>
  <c r="AZ38" i="1"/>
  <c r="AZ39" i="1"/>
  <c r="AZ40" i="1"/>
  <c r="AZ41" i="1"/>
  <c r="AZ42" i="1"/>
  <c r="AZ43" i="1"/>
  <c r="AZ44" i="1"/>
  <c r="AZ45" i="1"/>
  <c r="AZ46" i="1"/>
  <c r="AZ48" i="1"/>
  <c r="AZ49" i="1"/>
  <c r="AU38" i="1"/>
  <c r="AU39" i="1"/>
  <c r="AU40" i="1"/>
  <c r="AU41" i="1"/>
  <c r="AU42" i="1"/>
  <c r="AU43" i="1"/>
  <c r="AU44" i="1"/>
  <c r="AU45" i="1"/>
  <c r="AU46" i="1"/>
  <c r="AU47" i="1"/>
  <c r="AU48" i="1"/>
  <c r="AU49" i="1"/>
  <c r="AP38" i="1"/>
  <c r="AP39" i="1"/>
  <c r="AP40" i="1"/>
  <c r="AP41" i="1"/>
  <c r="AP42" i="1"/>
  <c r="AP43" i="1"/>
  <c r="AP44" i="1"/>
  <c r="AP45" i="1"/>
  <c r="AP46" i="1"/>
  <c r="AP47" i="1"/>
  <c r="AP48" i="1"/>
  <c r="AP49" i="1"/>
  <c r="AK38" i="1"/>
  <c r="AK39" i="1"/>
  <c r="AK40" i="1"/>
  <c r="AK41" i="1"/>
  <c r="AK42" i="1"/>
  <c r="AK43" i="1"/>
  <c r="AK44" i="1"/>
  <c r="AK45" i="1"/>
  <c r="AK46" i="1"/>
  <c r="AK47" i="1"/>
  <c r="AK48" i="1"/>
  <c r="AK49" i="1"/>
  <c r="AF38" i="1"/>
  <c r="AF39" i="1"/>
  <c r="AF40" i="1"/>
  <c r="AF41" i="1"/>
  <c r="AF42" i="1"/>
  <c r="AF43" i="1"/>
  <c r="AF44" i="1"/>
  <c r="AF45" i="1"/>
  <c r="AF46" i="1"/>
  <c r="AF47" i="1"/>
  <c r="AF48" i="1"/>
  <c r="AF49" i="1"/>
  <c r="AA38" i="1"/>
  <c r="AA39" i="1"/>
  <c r="AA40" i="1"/>
  <c r="AA41" i="1"/>
  <c r="AA42" i="1"/>
  <c r="AA43" i="1"/>
  <c r="AA44" i="1"/>
  <c r="AA45" i="1"/>
  <c r="AA46" i="1"/>
  <c r="AA47" i="1"/>
  <c r="AA48" i="1"/>
  <c r="AA49" i="1"/>
  <c r="V38" i="1"/>
  <c r="V39" i="1"/>
  <c r="V40" i="1"/>
  <c r="V41" i="1"/>
  <c r="V42" i="1"/>
  <c r="V43" i="1"/>
  <c r="V44" i="1"/>
  <c r="V45" i="1"/>
  <c r="V46" i="1"/>
  <c r="V47" i="1"/>
  <c r="V48" i="1"/>
  <c r="V49" i="1"/>
  <c r="Q38" i="1"/>
  <c r="Q39" i="1"/>
  <c r="Q40" i="1"/>
  <c r="Q41" i="1"/>
  <c r="Q42" i="1"/>
  <c r="Q43" i="1"/>
  <c r="Q44" i="1"/>
  <c r="Q45" i="1"/>
  <c r="Q46" i="1"/>
  <c r="Q47" i="1"/>
  <c r="Q48" i="1"/>
  <c r="Q49" i="1"/>
  <c r="L38" i="1"/>
  <c r="L39" i="1"/>
  <c r="L40" i="1"/>
  <c r="L41" i="1"/>
  <c r="L42" i="1"/>
  <c r="L43" i="1"/>
  <c r="L44" i="1"/>
  <c r="L45" i="1"/>
  <c r="L46" i="1"/>
  <c r="L47" i="1"/>
  <c r="L48" i="1"/>
  <c r="L49" i="1"/>
  <c r="G39" i="1"/>
  <c r="G40" i="1"/>
  <c r="G41" i="1"/>
  <c r="G42" i="1"/>
  <c r="G43" i="1"/>
  <c r="G44" i="1"/>
  <c r="G45" i="1"/>
  <c r="G46" i="1"/>
  <c r="G47" i="1"/>
  <c r="G48" i="1"/>
  <c r="G49" i="1"/>
  <c r="G38" i="1"/>
  <c r="I11" i="10"/>
  <c r="J11" i="10"/>
  <c r="I12" i="10"/>
  <c r="J12" i="10"/>
  <c r="I13" i="10"/>
  <c r="I24" i="10" s="1"/>
  <c r="J13" i="10"/>
  <c r="J24" i="10" s="1"/>
  <c r="I14" i="10"/>
  <c r="J14" i="10"/>
  <c r="I15" i="10"/>
  <c r="I26" i="10" s="1"/>
  <c r="J15" i="10"/>
  <c r="I16" i="10"/>
  <c r="J16" i="10"/>
  <c r="I17" i="10"/>
  <c r="J17" i="10"/>
  <c r="I18" i="10"/>
  <c r="J18" i="10"/>
  <c r="I19" i="10"/>
  <c r="I25" i="10" s="1"/>
  <c r="J19" i="10"/>
  <c r="I20" i="10"/>
  <c r="J20" i="10"/>
  <c r="J25" i="10" s="1"/>
  <c r="I21" i="10"/>
  <c r="J21" i="10"/>
  <c r="I22" i="10"/>
  <c r="J22" i="10"/>
  <c r="J26" i="10"/>
  <c r="K10" i="9"/>
  <c r="L10" i="9"/>
  <c r="M10" i="9"/>
  <c r="N10" i="9"/>
  <c r="Q10" i="9"/>
  <c r="R10" i="9"/>
  <c r="S10" i="9"/>
  <c r="T10" i="9"/>
  <c r="U10" i="9"/>
  <c r="W10" i="9"/>
  <c r="X10" i="9"/>
  <c r="Y10" i="9"/>
  <c r="K11" i="9"/>
  <c r="L11" i="9"/>
  <c r="M11" i="9"/>
  <c r="N11" i="9"/>
  <c r="Q11" i="9"/>
  <c r="R11" i="9"/>
  <c r="S11" i="9"/>
  <c r="T11" i="9"/>
  <c r="U11" i="9"/>
  <c r="W11" i="9"/>
  <c r="X11" i="9"/>
  <c r="Y11" i="9"/>
  <c r="K12" i="9"/>
  <c r="K23" i="9" s="1"/>
  <c r="L12" i="9"/>
  <c r="L23" i="9" s="1"/>
  <c r="M12" i="9"/>
  <c r="M23" i="9" s="1"/>
  <c r="N12" i="9"/>
  <c r="N23" i="9" s="1"/>
  <c r="Q12" i="9"/>
  <c r="R12" i="9"/>
  <c r="S12" i="9"/>
  <c r="T12" i="9"/>
  <c r="X12" i="9" s="1"/>
  <c r="U12" i="9"/>
  <c r="W12" i="9"/>
  <c r="Y12" i="9"/>
  <c r="K13" i="9"/>
  <c r="L13" i="9"/>
  <c r="M13" i="9"/>
  <c r="N13" i="9"/>
  <c r="Q13" i="9"/>
  <c r="R13" i="9"/>
  <c r="S13" i="9"/>
  <c r="T13" i="9"/>
  <c r="U13" i="9"/>
  <c r="W13" i="9"/>
  <c r="X13" i="9"/>
  <c r="Y13" i="9"/>
  <c r="K14" i="9"/>
  <c r="L14" i="9"/>
  <c r="M14" i="9"/>
  <c r="N14" i="9"/>
  <c r="Q14" i="9"/>
  <c r="R14" i="9"/>
  <c r="S14" i="9"/>
  <c r="T14" i="9"/>
  <c r="U14" i="9"/>
  <c r="W14" i="9"/>
  <c r="X14" i="9"/>
  <c r="Y14" i="9"/>
  <c r="K15" i="9"/>
  <c r="K25" i="9" s="1"/>
  <c r="L15" i="9"/>
  <c r="L25" i="9" s="1"/>
  <c r="M15" i="9"/>
  <c r="M25" i="9" s="1"/>
  <c r="N15" i="9"/>
  <c r="N25" i="9" s="1"/>
  <c r="Q15" i="9"/>
  <c r="R15" i="9"/>
  <c r="S15" i="9"/>
  <c r="T15" i="9"/>
  <c r="U15" i="9"/>
  <c r="W15" i="9"/>
  <c r="X15" i="9"/>
  <c r="Y15" i="9"/>
  <c r="K16" i="9"/>
  <c r="L16" i="9"/>
  <c r="M16" i="9"/>
  <c r="N16" i="9"/>
  <c r="Q16" i="9"/>
  <c r="R16" i="9"/>
  <c r="S16" i="9"/>
  <c r="T16" i="9"/>
  <c r="U16" i="9"/>
  <c r="W16" i="9"/>
  <c r="X16" i="9"/>
  <c r="Y16" i="9"/>
  <c r="K17" i="9"/>
  <c r="L17" i="9"/>
  <c r="M17" i="9"/>
  <c r="N17" i="9"/>
  <c r="Q17" i="9"/>
  <c r="R17" i="9"/>
  <c r="S17" i="9"/>
  <c r="T17" i="9"/>
  <c r="U17" i="9"/>
  <c r="W17" i="9"/>
  <c r="X17" i="9"/>
  <c r="Y17" i="9"/>
  <c r="K18" i="9"/>
  <c r="L18" i="9"/>
  <c r="M18" i="9"/>
  <c r="N18" i="9"/>
  <c r="N32" i="9" s="1"/>
  <c r="Q18" i="9"/>
  <c r="R18" i="9"/>
  <c r="S18" i="9"/>
  <c r="T18" i="9"/>
  <c r="U18" i="9"/>
  <c r="W18" i="9"/>
  <c r="X18" i="9"/>
  <c r="Y18" i="9"/>
  <c r="K19" i="9"/>
  <c r="L19" i="9"/>
  <c r="M19" i="9"/>
  <c r="N19" i="9"/>
  <c r="Q19" i="9"/>
  <c r="R19" i="9"/>
  <c r="S19" i="9"/>
  <c r="T19" i="9"/>
  <c r="U19" i="9"/>
  <c r="W19" i="9"/>
  <c r="X19" i="9"/>
  <c r="Y19" i="9"/>
  <c r="K20" i="9"/>
  <c r="L20" i="9"/>
  <c r="M20" i="9"/>
  <c r="N20" i="9"/>
  <c r="N33" i="9" s="1"/>
  <c r="Q20" i="9"/>
  <c r="R20" i="9"/>
  <c r="S20" i="9"/>
  <c r="T20" i="9"/>
  <c r="X20" i="9" s="1"/>
  <c r="U20" i="9"/>
  <c r="W20" i="9"/>
  <c r="Y20" i="9"/>
  <c r="K21" i="9"/>
  <c r="L21" i="9"/>
  <c r="M21" i="9"/>
  <c r="N21" i="9"/>
  <c r="Q21" i="9"/>
  <c r="R21" i="9"/>
  <c r="S21" i="9"/>
  <c r="T21" i="9"/>
  <c r="U21" i="9"/>
  <c r="W21" i="9"/>
  <c r="X21" i="9"/>
  <c r="Y21" i="9"/>
  <c r="K24" i="9"/>
  <c r="L24" i="9"/>
  <c r="M24" i="9"/>
  <c r="N24" i="9"/>
  <c r="N27" i="9"/>
  <c r="N28" i="9"/>
  <c r="N31" i="9"/>
  <c r="AN11" i="8"/>
  <c r="AC12" i="8"/>
  <c r="AC11" i="8" s="1"/>
  <c r="AD12" i="8"/>
  <c r="AD11" i="8" s="1"/>
  <c r="AE12" i="8"/>
  <c r="AE11" i="8" s="1"/>
  <c r="AF12" i="8"/>
  <c r="AF11" i="8" s="1"/>
  <c r="AG12" i="8"/>
  <c r="AG11" i="8" s="1"/>
  <c r="AH12" i="8"/>
  <c r="AH11" i="8" s="1"/>
  <c r="AI12" i="8"/>
  <c r="AI11" i="8" s="1"/>
  <c r="AJ12" i="8"/>
  <c r="AJ11" i="8" s="1"/>
  <c r="AK12" i="8"/>
  <c r="AK11" i="8" s="1"/>
  <c r="AL12" i="8"/>
  <c r="AL11" i="8" s="1"/>
  <c r="AC15" i="8"/>
  <c r="AC757" i="8" s="1"/>
  <c r="AD15" i="8"/>
  <c r="AD757" i="8" s="1"/>
  <c r="AE15" i="8"/>
  <c r="AE757" i="8" s="1"/>
  <c r="AF15" i="8"/>
  <c r="AF757" i="8" s="1"/>
  <c r="AG15" i="8"/>
  <c r="AG757" i="8" s="1"/>
  <c r="AH15" i="8"/>
  <c r="AH757" i="8" s="1"/>
  <c r="AI15" i="8"/>
  <c r="AJ15" i="8"/>
  <c r="AK15" i="8"/>
  <c r="AL15" i="8"/>
  <c r="AC18" i="8"/>
  <c r="AD18" i="8"/>
  <c r="AE18" i="8"/>
  <c r="AF18" i="8"/>
  <c r="AG18" i="8"/>
  <c r="AH18" i="8"/>
  <c r="AI18" i="8"/>
  <c r="AJ18" i="8"/>
  <c r="AK18" i="8"/>
  <c r="AL18" i="8"/>
  <c r="AC21" i="8"/>
  <c r="AD21" i="8"/>
  <c r="AE21" i="8"/>
  <c r="AF21" i="8"/>
  <c r="AG21" i="8"/>
  <c r="AH21" i="8"/>
  <c r="AI21" i="8"/>
  <c r="AJ21" i="8"/>
  <c r="AK21" i="8"/>
  <c r="AL21" i="8"/>
  <c r="AC24" i="8"/>
  <c r="AD24" i="8"/>
  <c r="AE24" i="8"/>
  <c r="AF24" i="8"/>
  <c r="AG24" i="8"/>
  <c r="AH24" i="8"/>
  <c r="AI24" i="8"/>
  <c r="AI757" i="8" s="1"/>
  <c r="AJ24" i="8"/>
  <c r="AJ757" i="8" s="1"/>
  <c r="AK24" i="8"/>
  <c r="AL24" i="8"/>
  <c r="AC27" i="8"/>
  <c r="AD27" i="8"/>
  <c r="AE27" i="8"/>
  <c r="AF27" i="8"/>
  <c r="AG27" i="8"/>
  <c r="AH27" i="8"/>
  <c r="AI27" i="8"/>
  <c r="AJ27" i="8"/>
  <c r="AK27" i="8"/>
  <c r="AL27" i="8"/>
  <c r="AC30" i="8"/>
  <c r="AD30" i="8"/>
  <c r="AE30" i="8"/>
  <c r="AF30" i="8"/>
  <c r="AG30" i="8"/>
  <c r="AH30" i="8"/>
  <c r="AI30" i="8"/>
  <c r="AJ30" i="8"/>
  <c r="AK30" i="8"/>
  <c r="AL30" i="8"/>
  <c r="AC33" i="8"/>
  <c r="AD33" i="8"/>
  <c r="AE33" i="8"/>
  <c r="AF33" i="8"/>
  <c r="AG33" i="8"/>
  <c r="AH33" i="8"/>
  <c r="AI33" i="8"/>
  <c r="AJ33" i="8"/>
  <c r="AK33" i="8"/>
  <c r="AK757" i="8" s="1"/>
  <c r="AL33" i="8"/>
  <c r="AL757" i="8" s="1"/>
  <c r="AC36" i="8"/>
  <c r="AD36" i="8"/>
  <c r="AE36" i="8"/>
  <c r="AF36" i="8"/>
  <c r="AG36" i="8"/>
  <c r="AH36" i="8"/>
  <c r="AI36" i="8"/>
  <c r="AJ36" i="8"/>
  <c r="AK36" i="8"/>
  <c r="AL36" i="8"/>
  <c r="AC39" i="8"/>
  <c r="AD39" i="8"/>
  <c r="AE39" i="8"/>
  <c r="AF39" i="8"/>
  <c r="AG39" i="8"/>
  <c r="AH39" i="8"/>
  <c r="AI39" i="8"/>
  <c r="AJ39" i="8"/>
  <c r="AK39" i="8"/>
  <c r="AL39" i="8"/>
  <c r="AC42" i="8"/>
  <c r="AD42" i="8"/>
  <c r="AE42" i="8"/>
  <c r="AF42" i="8"/>
  <c r="AG42" i="8"/>
  <c r="AH42" i="8"/>
  <c r="AI42" i="8"/>
  <c r="AJ42" i="8"/>
  <c r="AK42" i="8"/>
  <c r="AL42" i="8"/>
  <c r="AC45" i="8"/>
  <c r="AD45" i="8"/>
  <c r="AE45" i="8"/>
  <c r="AF45" i="8"/>
  <c r="AG45" i="8"/>
  <c r="AH45" i="8"/>
  <c r="AI45" i="8"/>
  <c r="AJ45" i="8"/>
  <c r="AK45" i="8"/>
  <c r="AL45" i="8"/>
  <c r="AC48" i="8"/>
  <c r="AD48" i="8"/>
  <c r="AE48" i="8"/>
  <c r="AF48" i="8"/>
  <c r="AG48" i="8"/>
  <c r="AH48" i="8"/>
  <c r="AI48" i="8"/>
  <c r="AJ48" i="8"/>
  <c r="AK48" i="8"/>
  <c r="AL48" i="8"/>
  <c r="AC51" i="8"/>
  <c r="AD51" i="8"/>
  <c r="AE51" i="8"/>
  <c r="AF51" i="8"/>
  <c r="AG51" i="8"/>
  <c r="AH51" i="8"/>
  <c r="AI51" i="8"/>
  <c r="AJ51" i="8"/>
  <c r="AK51" i="8"/>
  <c r="AL51" i="8"/>
  <c r="AC54" i="8"/>
  <c r="AD54" i="8"/>
  <c r="AE54" i="8"/>
  <c r="AF54" i="8"/>
  <c r="AG54" i="8"/>
  <c r="AH54" i="8"/>
  <c r="AI54" i="8"/>
  <c r="AJ54" i="8"/>
  <c r="AK54" i="8"/>
  <c r="AL54" i="8"/>
  <c r="AC57" i="8"/>
  <c r="AD57" i="8"/>
  <c r="AE57" i="8"/>
  <c r="AF57" i="8"/>
  <c r="AG57" i="8"/>
  <c r="AH57" i="8"/>
  <c r="AI57" i="8"/>
  <c r="AJ57" i="8"/>
  <c r="AK57" i="8"/>
  <c r="AL57" i="8"/>
  <c r="AC60" i="8"/>
  <c r="AD60" i="8"/>
  <c r="AE60" i="8"/>
  <c r="AF60" i="8"/>
  <c r="AG60" i="8"/>
  <c r="AH60" i="8"/>
  <c r="AI60" i="8"/>
  <c r="AJ60" i="8"/>
  <c r="AK60" i="8"/>
  <c r="AL60" i="8"/>
  <c r="AC63" i="8"/>
  <c r="AD63" i="8"/>
  <c r="AE63" i="8"/>
  <c r="AF63" i="8"/>
  <c r="AG63" i="8"/>
  <c r="AH63" i="8"/>
  <c r="AI63" i="8"/>
  <c r="AJ63" i="8"/>
  <c r="AK63" i="8"/>
  <c r="AL63" i="8"/>
  <c r="AC66" i="8"/>
  <c r="AD66" i="8"/>
  <c r="AE66" i="8"/>
  <c r="AF66" i="8"/>
  <c r="AG66" i="8"/>
  <c r="AH66" i="8"/>
  <c r="AI66" i="8"/>
  <c r="AJ66" i="8"/>
  <c r="AK66" i="8"/>
  <c r="AL66" i="8"/>
  <c r="AC69" i="8"/>
  <c r="AD69" i="8"/>
  <c r="AE69" i="8"/>
  <c r="AF69" i="8"/>
  <c r="AG69" i="8"/>
  <c r="AH69" i="8"/>
  <c r="AI69" i="8"/>
  <c r="AJ69" i="8"/>
  <c r="AK69" i="8"/>
  <c r="AL69" i="8"/>
  <c r="AN73" i="8"/>
  <c r="AC74" i="8"/>
  <c r="AD74" i="8"/>
  <c r="AE74" i="8"/>
  <c r="AF74" i="8"/>
  <c r="AG74" i="8"/>
  <c r="AH74" i="8"/>
  <c r="AI74" i="8"/>
  <c r="AJ74" i="8"/>
  <c r="AK74" i="8"/>
  <c r="AK73" i="8" s="1"/>
  <c r="AL74" i="8"/>
  <c r="AL73" i="8" s="1"/>
  <c r="AC77" i="8"/>
  <c r="AD77" i="8"/>
  <c r="AE77" i="8"/>
  <c r="AF77" i="8"/>
  <c r="AG77" i="8"/>
  <c r="AH77" i="8"/>
  <c r="AI77" i="8"/>
  <c r="AJ77" i="8"/>
  <c r="AK77" i="8"/>
  <c r="AL77" i="8"/>
  <c r="AC80" i="8"/>
  <c r="AC73" i="8" s="1"/>
  <c r="AD80" i="8"/>
  <c r="AD73" i="8" s="1"/>
  <c r="AE80" i="8"/>
  <c r="AE73" i="8" s="1"/>
  <c r="AQ73" i="8" s="1"/>
  <c r="AF80" i="8"/>
  <c r="AF73" i="8" s="1"/>
  <c r="AG80" i="8"/>
  <c r="AH80" i="8"/>
  <c r="AI80" i="8"/>
  <c r="AJ80" i="8"/>
  <c r="AK80" i="8"/>
  <c r="AL80" i="8"/>
  <c r="AC83" i="8"/>
  <c r="AD83" i="8"/>
  <c r="AE83" i="8"/>
  <c r="AF83" i="8"/>
  <c r="AG83" i="8"/>
  <c r="AH83" i="8"/>
  <c r="AI83" i="8"/>
  <c r="AJ83" i="8"/>
  <c r="AK83" i="8"/>
  <c r="AL83" i="8"/>
  <c r="AC86" i="8"/>
  <c r="AD86" i="8"/>
  <c r="AE86" i="8"/>
  <c r="AF86" i="8"/>
  <c r="AG86" i="8"/>
  <c r="AH86" i="8"/>
  <c r="AI86" i="8"/>
  <c r="AJ86" i="8"/>
  <c r="AK86" i="8"/>
  <c r="AL86" i="8"/>
  <c r="AC89" i="8"/>
  <c r="AD89" i="8"/>
  <c r="AE89" i="8"/>
  <c r="AF89" i="8"/>
  <c r="AG89" i="8"/>
  <c r="AG73" i="8" s="1"/>
  <c r="AR73" i="8" s="1"/>
  <c r="AH89" i="8"/>
  <c r="AH73" i="8" s="1"/>
  <c r="AI89" i="8"/>
  <c r="AJ89" i="8"/>
  <c r="AK89" i="8"/>
  <c r="AL89" i="8"/>
  <c r="AC92" i="8"/>
  <c r="AD92" i="8"/>
  <c r="AE92" i="8"/>
  <c r="AF92" i="8"/>
  <c r="AG92" i="8"/>
  <c r="AH92" i="8"/>
  <c r="AI92" i="8"/>
  <c r="AJ92" i="8"/>
  <c r="AK92" i="8"/>
  <c r="AL92" i="8"/>
  <c r="AC95" i="8"/>
  <c r="AD95" i="8"/>
  <c r="AE95" i="8"/>
  <c r="AF95" i="8"/>
  <c r="AG95" i="8"/>
  <c r="AH95" i="8"/>
  <c r="AI95" i="8"/>
  <c r="AJ95" i="8"/>
  <c r="AK95" i="8"/>
  <c r="AL95" i="8"/>
  <c r="AC98" i="8"/>
  <c r="AD98" i="8"/>
  <c r="AE98" i="8"/>
  <c r="AF98" i="8"/>
  <c r="AG98" i="8"/>
  <c r="AH98" i="8"/>
  <c r="AI98" i="8"/>
  <c r="AI73" i="8" s="1"/>
  <c r="AS73" i="8" s="1"/>
  <c r="AJ98" i="8"/>
  <c r="AJ73" i="8" s="1"/>
  <c r="AK98" i="8"/>
  <c r="AL98" i="8"/>
  <c r="AC101" i="8"/>
  <c r="AD101" i="8"/>
  <c r="AE101" i="8"/>
  <c r="AF101" i="8"/>
  <c r="AG101" i="8"/>
  <c r="AH101" i="8"/>
  <c r="AI101" i="8"/>
  <c r="AJ101" i="8"/>
  <c r="AK101" i="8"/>
  <c r="AL101" i="8"/>
  <c r="AC104" i="8"/>
  <c r="AD104" i="8"/>
  <c r="AE104" i="8"/>
  <c r="AF104" i="8"/>
  <c r="AG104" i="8"/>
  <c r="AH104" i="8"/>
  <c r="AI104" i="8"/>
  <c r="AJ104" i="8"/>
  <c r="AK104" i="8"/>
  <c r="AL104" i="8"/>
  <c r="AC107" i="8"/>
  <c r="AD107" i="8"/>
  <c r="AE107" i="8"/>
  <c r="AF107" i="8"/>
  <c r="AG107" i="8"/>
  <c r="AH107" i="8"/>
  <c r="AI107" i="8"/>
  <c r="AJ107" i="8"/>
  <c r="AK107" i="8"/>
  <c r="AL107" i="8"/>
  <c r="AC110" i="8"/>
  <c r="AD110" i="8"/>
  <c r="AE110" i="8"/>
  <c r="AF110" i="8"/>
  <c r="AG110" i="8"/>
  <c r="AH110" i="8"/>
  <c r="AI110" i="8"/>
  <c r="AJ110" i="8"/>
  <c r="AK110" i="8"/>
  <c r="AL110" i="8"/>
  <c r="AC113" i="8"/>
  <c r="AD113" i="8"/>
  <c r="AE113" i="8"/>
  <c r="AF113" i="8"/>
  <c r="AG113" i="8"/>
  <c r="AH113" i="8"/>
  <c r="AI113" i="8"/>
  <c r="AJ113" i="8"/>
  <c r="AK113" i="8"/>
  <c r="AL113" i="8"/>
  <c r="AC116" i="8"/>
  <c r="AD116" i="8"/>
  <c r="AE116" i="8"/>
  <c r="AF116" i="8"/>
  <c r="AG116" i="8"/>
  <c r="AH116" i="8"/>
  <c r="AI116" i="8"/>
  <c r="AJ116" i="8"/>
  <c r="AK116" i="8"/>
  <c r="AL116" i="8"/>
  <c r="AC119" i="8"/>
  <c r="AD119" i="8"/>
  <c r="AE119" i="8"/>
  <c r="AF119" i="8"/>
  <c r="AG119" i="8"/>
  <c r="AH119" i="8"/>
  <c r="AI119" i="8"/>
  <c r="AJ119" i="8"/>
  <c r="AK119" i="8"/>
  <c r="AL119" i="8"/>
  <c r="AC122" i="8"/>
  <c r="AD122" i="8"/>
  <c r="AE122" i="8"/>
  <c r="AF122" i="8"/>
  <c r="AG122" i="8"/>
  <c r="AH122" i="8"/>
  <c r="AI122" i="8"/>
  <c r="AJ122" i="8"/>
  <c r="AK122" i="8"/>
  <c r="AL122" i="8"/>
  <c r="AC125" i="8"/>
  <c r="AD125" i="8"/>
  <c r="AE125" i="8"/>
  <c r="AF125" i="8"/>
  <c r="AG125" i="8"/>
  <c r="AH125" i="8"/>
  <c r="AI125" i="8"/>
  <c r="AJ125" i="8"/>
  <c r="AK125" i="8"/>
  <c r="AL125" i="8"/>
  <c r="AC128" i="8"/>
  <c r="AD128" i="8"/>
  <c r="AE128" i="8"/>
  <c r="AF128" i="8"/>
  <c r="AG128" i="8"/>
  <c r="AH128" i="8"/>
  <c r="AI128" i="8"/>
  <c r="AJ128" i="8"/>
  <c r="AK128" i="8"/>
  <c r="AL128" i="8"/>
  <c r="AC131" i="8"/>
  <c r="AD131" i="8"/>
  <c r="AE131" i="8"/>
  <c r="AF131" i="8"/>
  <c r="AG131" i="8"/>
  <c r="AH131" i="8"/>
  <c r="AI131" i="8"/>
  <c r="AJ131" i="8"/>
  <c r="AK131" i="8"/>
  <c r="AL131" i="8"/>
  <c r="AN135" i="8"/>
  <c r="AN756" i="8" s="1"/>
  <c r="AC136" i="8"/>
  <c r="AD136" i="8"/>
  <c r="AE136" i="8"/>
  <c r="AF136" i="8"/>
  <c r="AG136" i="8"/>
  <c r="AH136" i="8"/>
  <c r="AI136" i="8"/>
  <c r="AJ136" i="8"/>
  <c r="AK136" i="8"/>
  <c r="AL136" i="8"/>
  <c r="AC139" i="8"/>
  <c r="AC756" i="8" s="1"/>
  <c r="AD139" i="8"/>
  <c r="AD756" i="8" s="1"/>
  <c r="AE139" i="8"/>
  <c r="AE756" i="8" s="1"/>
  <c r="AF760" i="8" s="1"/>
  <c r="AF139" i="8"/>
  <c r="AF756" i="8" s="1"/>
  <c r="AG139" i="8"/>
  <c r="AG756" i="8" s="1"/>
  <c r="AH139" i="8"/>
  <c r="AH756" i="8" s="1"/>
  <c r="AI139" i="8"/>
  <c r="AI756" i="8" s="1"/>
  <c r="AJ139" i="8"/>
  <c r="AJ756" i="8" s="1"/>
  <c r="AK139" i="8"/>
  <c r="AK756" i="8" s="1"/>
  <c r="AL139" i="8"/>
  <c r="AL756" i="8" s="1"/>
  <c r="AC142" i="8"/>
  <c r="AC135" i="8" s="1"/>
  <c r="AD142" i="8"/>
  <c r="AD135" i="8" s="1"/>
  <c r="AE142" i="8"/>
  <c r="AE135" i="8" s="1"/>
  <c r="AF142" i="8"/>
  <c r="AF135" i="8" s="1"/>
  <c r="AG142" i="8"/>
  <c r="AG135" i="8" s="1"/>
  <c r="AH142" i="8"/>
  <c r="AH135" i="8" s="1"/>
  <c r="AI142" i="8"/>
  <c r="AI135" i="8" s="1"/>
  <c r="AJ142" i="8"/>
  <c r="AJ135" i="8" s="1"/>
  <c r="AK142" i="8"/>
  <c r="AK135" i="8" s="1"/>
  <c r="AL142" i="8"/>
  <c r="AL135" i="8" s="1"/>
  <c r="AC145" i="8"/>
  <c r="AD145" i="8"/>
  <c r="AE145" i="8"/>
  <c r="AF145" i="8"/>
  <c r="AG145" i="8"/>
  <c r="AH145" i="8"/>
  <c r="AI145" i="8"/>
  <c r="AJ145" i="8"/>
  <c r="AK145" i="8"/>
  <c r="AL145" i="8"/>
  <c r="AC148" i="8"/>
  <c r="AD148" i="8"/>
  <c r="AE148" i="8"/>
  <c r="AF148" i="8"/>
  <c r="AG148" i="8"/>
  <c r="AH148" i="8"/>
  <c r="AI148" i="8"/>
  <c r="AJ148" i="8"/>
  <c r="AK148" i="8"/>
  <c r="AL148" i="8"/>
  <c r="AC151" i="8"/>
  <c r="AD151" i="8"/>
  <c r="AE151" i="8"/>
  <c r="AF151" i="8"/>
  <c r="AG151" i="8"/>
  <c r="AH151" i="8"/>
  <c r="AI151" i="8"/>
  <c r="AJ151" i="8"/>
  <c r="AK151" i="8"/>
  <c r="AL151" i="8"/>
  <c r="AC154" i="8"/>
  <c r="AD154" i="8"/>
  <c r="AE154" i="8"/>
  <c r="AF154" i="8"/>
  <c r="AG154" i="8"/>
  <c r="AH154" i="8"/>
  <c r="AI154" i="8"/>
  <c r="AJ154" i="8"/>
  <c r="AK154" i="8"/>
  <c r="AL154" i="8"/>
  <c r="AC157" i="8"/>
  <c r="AD157" i="8"/>
  <c r="AE157" i="8"/>
  <c r="AF157" i="8"/>
  <c r="AG157" i="8"/>
  <c r="AH157" i="8"/>
  <c r="AI157" i="8"/>
  <c r="AJ157" i="8"/>
  <c r="AK157" i="8"/>
  <c r="AL157" i="8"/>
  <c r="AC160" i="8"/>
  <c r="AD160" i="8"/>
  <c r="AE160" i="8"/>
  <c r="AF160" i="8"/>
  <c r="AG160" i="8"/>
  <c r="AH160" i="8"/>
  <c r="AI160" i="8"/>
  <c r="AJ160" i="8"/>
  <c r="AK160" i="8"/>
  <c r="AL160" i="8"/>
  <c r="AC163" i="8"/>
  <c r="AD163" i="8"/>
  <c r="AE163" i="8"/>
  <c r="AF163" i="8"/>
  <c r="AG163" i="8"/>
  <c r="AH163" i="8"/>
  <c r="AI163" i="8"/>
  <c r="AJ163" i="8"/>
  <c r="AK163" i="8"/>
  <c r="AL163" i="8"/>
  <c r="AC166" i="8"/>
  <c r="AD166" i="8"/>
  <c r="AE166" i="8"/>
  <c r="AF166" i="8"/>
  <c r="AG166" i="8"/>
  <c r="AH166" i="8"/>
  <c r="AI166" i="8"/>
  <c r="AJ166" i="8"/>
  <c r="AK166" i="8"/>
  <c r="AL166" i="8"/>
  <c r="AC169" i="8"/>
  <c r="AD169" i="8"/>
  <c r="AE169" i="8"/>
  <c r="AF169" i="8"/>
  <c r="AG169" i="8"/>
  <c r="AH169" i="8"/>
  <c r="AI169" i="8"/>
  <c r="AJ169" i="8"/>
  <c r="AK169" i="8"/>
  <c r="AL169" i="8"/>
  <c r="AC172" i="8"/>
  <c r="AD172" i="8"/>
  <c r="AE172" i="8"/>
  <c r="AF172" i="8"/>
  <c r="AG172" i="8"/>
  <c r="AH172" i="8"/>
  <c r="AI172" i="8"/>
  <c r="AJ172" i="8"/>
  <c r="AK172" i="8"/>
  <c r="AL172" i="8"/>
  <c r="AC175" i="8"/>
  <c r="AD175" i="8"/>
  <c r="AE175" i="8"/>
  <c r="AF175" i="8"/>
  <c r="AG175" i="8"/>
  <c r="AH175" i="8"/>
  <c r="AI175" i="8"/>
  <c r="AJ175" i="8"/>
  <c r="AK175" i="8"/>
  <c r="AL175" i="8"/>
  <c r="AC178" i="8"/>
  <c r="AD178" i="8"/>
  <c r="AE178" i="8"/>
  <c r="AF178" i="8"/>
  <c r="AG178" i="8"/>
  <c r="AH178" i="8"/>
  <c r="AI178" i="8"/>
  <c r="AJ178" i="8"/>
  <c r="AK178" i="8"/>
  <c r="AL178" i="8"/>
  <c r="AC181" i="8"/>
  <c r="AD181" i="8"/>
  <c r="AE181" i="8"/>
  <c r="AF181" i="8"/>
  <c r="AG181" i="8"/>
  <c r="AH181" i="8"/>
  <c r="AI181" i="8"/>
  <c r="AJ181" i="8"/>
  <c r="AK181" i="8"/>
  <c r="AL181" i="8"/>
  <c r="AC184" i="8"/>
  <c r="AD184" i="8"/>
  <c r="AE184" i="8"/>
  <c r="AF184" i="8"/>
  <c r="AG184" i="8"/>
  <c r="AH184" i="8"/>
  <c r="AI184" i="8"/>
  <c r="AJ184" i="8"/>
  <c r="AK184" i="8"/>
  <c r="AL184" i="8"/>
  <c r="AC187" i="8"/>
  <c r="AD187" i="8"/>
  <c r="AE187" i="8"/>
  <c r="AF187" i="8"/>
  <c r="AG187" i="8"/>
  <c r="AH187" i="8"/>
  <c r="AI187" i="8"/>
  <c r="AJ187" i="8"/>
  <c r="AK187" i="8"/>
  <c r="AL187" i="8"/>
  <c r="AC190" i="8"/>
  <c r="AD190" i="8"/>
  <c r="AE190" i="8"/>
  <c r="AF190" i="8"/>
  <c r="AG190" i="8"/>
  <c r="AH190" i="8"/>
  <c r="AI190" i="8"/>
  <c r="AJ190" i="8"/>
  <c r="AK190" i="8"/>
  <c r="AL190" i="8"/>
  <c r="AC193" i="8"/>
  <c r="AD193" i="8"/>
  <c r="AE193" i="8"/>
  <c r="AF193" i="8"/>
  <c r="AG193" i="8"/>
  <c r="AH193" i="8"/>
  <c r="AI193" i="8"/>
  <c r="AJ193" i="8"/>
  <c r="AK193" i="8"/>
  <c r="AL193" i="8"/>
  <c r="AN197" i="8"/>
  <c r="AC198" i="8"/>
  <c r="AC197" i="8" s="1"/>
  <c r="AD198" i="8"/>
  <c r="AD197" i="8" s="1"/>
  <c r="AE198" i="8"/>
  <c r="AE197" i="8" s="1"/>
  <c r="AF198" i="8"/>
  <c r="AF197" i="8" s="1"/>
  <c r="AG198" i="8"/>
  <c r="AG197" i="8" s="1"/>
  <c r="AR197" i="8" s="1"/>
  <c r="AH198" i="8"/>
  <c r="AH197" i="8" s="1"/>
  <c r="AI198" i="8"/>
  <c r="AI197" i="8" s="1"/>
  <c r="AJ198" i="8"/>
  <c r="AJ197" i="8" s="1"/>
  <c r="AK198" i="8"/>
  <c r="AL198" i="8"/>
  <c r="AC201" i="8"/>
  <c r="AD201" i="8"/>
  <c r="AE201" i="8"/>
  <c r="AF201" i="8"/>
  <c r="AG201" i="8"/>
  <c r="AH201" i="8"/>
  <c r="AI201" i="8"/>
  <c r="AJ201" i="8"/>
  <c r="AK201" i="8"/>
  <c r="AL201" i="8"/>
  <c r="AC204" i="8"/>
  <c r="AD204" i="8"/>
  <c r="AE204" i="8"/>
  <c r="AF204" i="8"/>
  <c r="AG204" i="8"/>
  <c r="AH204" i="8"/>
  <c r="AI204" i="8"/>
  <c r="AJ204" i="8"/>
  <c r="AK204" i="8"/>
  <c r="AK197" i="8" s="1"/>
  <c r="AL204" i="8"/>
  <c r="AL197" i="8" s="1"/>
  <c r="AC207" i="8"/>
  <c r="AD207" i="8"/>
  <c r="AE207" i="8"/>
  <c r="AF207" i="8"/>
  <c r="AG207" i="8"/>
  <c r="AH207" i="8"/>
  <c r="AI207" i="8"/>
  <c r="AJ207" i="8"/>
  <c r="AK207" i="8"/>
  <c r="AL207" i="8"/>
  <c r="AC210" i="8"/>
  <c r="AD210" i="8"/>
  <c r="AE210" i="8"/>
  <c r="AF210" i="8"/>
  <c r="AG210" i="8"/>
  <c r="AH210" i="8"/>
  <c r="AI210" i="8"/>
  <c r="AJ210" i="8"/>
  <c r="AK210" i="8"/>
  <c r="AL210" i="8"/>
  <c r="AC213" i="8"/>
  <c r="AD213" i="8"/>
  <c r="AE213" i="8"/>
  <c r="AF213" i="8"/>
  <c r="AG213" i="8"/>
  <c r="AH213" i="8"/>
  <c r="AI213" i="8"/>
  <c r="AJ213" i="8"/>
  <c r="AK213" i="8"/>
  <c r="AL213" i="8"/>
  <c r="AC216" i="8"/>
  <c r="AD216" i="8"/>
  <c r="AE216" i="8"/>
  <c r="AF216" i="8"/>
  <c r="AG216" i="8"/>
  <c r="AH216" i="8"/>
  <c r="AI216" i="8"/>
  <c r="AJ216" i="8"/>
  <c r="AK216" i="8"/>
  <c r="AL216" i="8"/>
  <c r="AC219" i="8"/>
  <c r="AD219" i="8"/>
  <c r="AE219" i="8"/>
  <c r="AF219" i="8"/>
  <c r="AG219" i="8"/>
  <c r="AH219" i="8"/>
  <c r="AI219" i="8"/>
  <c r="AJ219" i="8"/>
  <c r="AK219" i="8"/>
  <c r="AL219" i="8"/>
  <c r="AC222" i="8"/>
  <c r="AD222" i="8"/>
  <c r="AE222" i="8"/>
  <c r="AF222" i="8"/>
  <c r="AG222" i="8"/>
  <c r="AH222" i="8"/>
  <c r="AI222" i="8"/>
  <c r="AJ222" i="8"/>
  <c r="AK222" i="8"/>
  <c r="AL222" i="8"/>
  <c r="AC225" i="8"/>
  <c r="AD225" i="8"/>
  <c r="AE225" i="8"/>
  <c r="AF225" i="8"/>
  <c r="AG225" i="8"/>
  <c r="AH225" i="8"/>
  <c r="AI225" i="8"/>
  <c r="AJ225" i="8"/>
  <c r="AK225" i="8"/>
  <c r="AL225" i="8"/>
  <c r="AC228" i="8"/>
  <c r="AD228" i="8"/>
  <c r="AE228" i="8"/>
  <c r="AF228" i="8"/>
  <c r="AG228" i="8"/>
  <c r="AH228" i="8"/>
  <c r="AI228" i="8"/>
  <c r="AJ228" i="8"/>
  <c r="AK228" i="8"/>
  <c r="AL228" i="8"/>
  <c r="AC231" i="8"/>
  <c r="AD231" i="8"/>
  <c r="AE231" i="8"/>
  <c r="AF231" i="8"/>
  <c r="AG231" i="8"/>
  <c r="AH231" i="8"/>
  <c r="AI231" i="8"/>
  <c r="AJ231" i="8"/>
  <c r="AK231" i="8"/>
  <c r="AL231" i="8"/>
  <c r="AC234" i="8"/>
  <c r="AD234" i="8"/>
  <c r="AE234" i="8"/>
  <c r="AF234" i="8"/>
  <c r="AG234" i="8"/>
  <c r="AH234" i="8"/>
  <c r="AI234" i="8"/>
  <c r="AJ234" i="8"/>
  <c r="AK234" i="8"/>
  <c r="AL234" i="8"/>
  <c r="AC237" i="8"/>
  <c r="AD237" i="8"/>
  <c r="AE237" i="8"/>
  <c r="AF237" i="8"/>
  <c r="AG237" i="8"/>
  <c r="AH237" i="8"/>
  <c r="AI237" i="8"/>
  <c r="AJ237" i="8"/>
  <c r="AK237" i="8"/>
  <c r="AL237" i="8"/>
  <c r="AC240" i="8"/>
  <c r="AD240" i="8"/>
  <c r="AE240" i="8"/>
  <c r="AF240" i="8"/>
  <c r="AG240" i="8"/>
  <c r="AH240" i="8"/>
  <c r="AI240" i="8"/>
  <c r="AJ240" i="8"/>
  <c r="AK240" i="8"/>
  <c r="AL240" i="8"/>
  <c r="AC243" i="8"/>
  <c r="AD243" i="8"/>
  <c r="AE243" i="8"/>
  <c r="AF243" i="8"/>
  <c r="AG243" i="8"/>
  <c r="AH243" i="8"/>
  <c r="AI243" i="8"/>
  <c r="AJ243" i="8"/>
  <c r="AK243" i="8"/>
  <c r="AL243" i="8"/>
  <c r="AC246" i="8"/>
  <c r="AD246" i="8"/>
  <c r="AE246" i="8"/>
  <c r="AF246" i="8"/>
  <c r="AG246" i="8"/>
  <c r="AH246" i="8"/>
  <c r="AI246" i="8"/>
  <c r="AJ246" i="8"/>
  <c r="AK246" i="8"/>
  <c r="AL246" i="8"/>
  <c r="AC249" i="8"/>
  <c r="AD249" i="8"/>
  <c r="AE249" i="8"/>
  <c r="AF249" i="8"/>
  <c r="AG249" i="8"/>
  <c r="AH249" i="8"/>
  <c r="AI249" i="8"/>
  <c r="AJ249" i="8"/>
  <c r="AK249" i="8"/>
  <c r="AL249" i="8"/>
  <c r="AC252" i="8"/>
  <c r="AD252" i="8"/>
  <c r="AE252" i="8"/>
  <c r="AF252" i="8"/>
  <c r="AG252" i="8"/>
  <c r="AH252" i="8"/>
  <c r="AI252" i="8"/>
  <c r="AJ252" i="8"/>
  <c r="AK252" i="8"/>
  <c r="AL252" i="8"/>
  <c r="AC255" i="8"/>
  <c r="AD255" i="8"/>
  <c r="AE255" i="8"/>
  <c r="AF255" i="8"/>
  <c r="AG255" i="8"/>
  <c r="AH255" i="8"/>
  <c r="AI255" i="8"/>
  <c r="AJ255" i="8"/>
  <c r="AK255" i="8"/>
  <c r="AL255" i="8"/>
  <c r="AN259" i="8"/>
  <c r="AN758" i="8" s="1"/>
  <c r="AC260" i="8"/>
  <c r="AC259" i="8" s="1"/>
  <c r="AD260" i="8"/>
  <c r="AD259" i="8" s="1"/>
  <c r="AE260" i="8"/>
  <c r="AE259" i="8" s="1"/>
  <c r="AF260" i="8"/>
  <c r="AF758" i="8" s="1"/>
  <c r="AG260" i="8"/>
  <c r="AG758" i="8" s="1"/>
  <c r="AH260" i="8"/>
  <c r="AH259" i="8" s="1"/>
  <c r="AI260" i="8"/>
  <c r="AI259" i="8" s="1"/>
  <c r="AJ260" i="8"/>
  <c r="AJ758" i="8" s="1"/>
  <c r="AK260" i="8"/>
  <c r="AK758" i="8" s="1"/>
  <c r="AL260" i="8"/>
  <c r="AL758" i="8" s="1"/>
  <c r="AC263" i="8"/>
  <c r="AD263" i="8"/>
  <c r="AE263" i="8"/>
  <c r="AF263" i="8"/>
  <c r="AG263" i="8"/>
  <c r="AH263" i="8"/>
  <c r="AI263" i="8"/>
  <c r="AJ263" i="8"/>
  <c r="AK263" i="8"/>
  <c r="AL263" i="8"/>
  <c r="AC266" i="8"/>
  <c r="AD266" i="8"/>
  <c r="AE266" i="8"/>
  <c r="AF266" i="8"/>
  <c r="AG266" i="8"/>
  <c r="AH266" i="8"/>
  <c r="AI266" i="8"/>
  <c r="AJ266" i="8"/>
  <c r="AK266" i="8"/>
  <c r="AL266" i="8"/>
  <c r="AC269" i="8"/>
  <c r="AD269" i="8"/>
  <c r="AE269" i="8"/>
  <c r="AF269" i="8"/>
  <c r="AG269" i="8"/>
  <c r="AH269" i="8"/>
  <c r="AI269" i="8"/>
  <c r="AJ269" i="8"/>
  <c r="AK269" i="8"/>
  <c r="AL269" i="8"/>
  <c r="AC272" i="8"/>
  <c r="AD272" i="8"/>
  <c r="AE272" i="8"/>
  <c r="AF272" i="8"/>
  <c r="AG272" i="8"/>
  <c r="AH272" i="8"/>
  <c r="AI272" i="8"/>
  <c r="AJ272" i="8"/>
  <c r="AK272" i="8"/>
  <c r="AL272" i="8"/>
  <c r="AC275" i="8"/>
  <c r="AD275" i="8"/>
  <c r="AE275" i="8"/>
  <c r="AF275" i="8"/>
  <c r="AG275" i="8"/>
  <c r="AH275" i="8"/>
  <c r="AI275" i="8"/>
  <c r="AJ275" i="8"/>
  <c r="AK275" i="8"/>
  <c r="AL275" i="8"/>
  <c r="AC278" i="8"/>
  <c r="AD278" i="8"/>
  <c r="AE278" i="8"/>
  <c r="AF278" i="8"/>
  <c r="AG278" i="8"/>
  <c r="AH278" i="8"/>
  <c r="AI278" i="8"/>
  <c r="AJ278" i="8"/>
  <c r="AK278" i="8"/>
  <c r="AL278" i="8"/>
  <c r="AC281" i="8"/>
  <c r="AD281" i="8"/>
  <c r="AE281" i="8"/>
  <c r="AF281" i="8"/>
  <c r="AG281" i="8"/>
  <c r="AH281" i="8"/>
  <c r="AI281" i="8"/>
  <c r="AJ281" i="8"/>
  <c r="AK281" i="8"/>
  <c r="AL281" i="8"/>
  <c r="AC284" i="8"/>
  <c r="AD284" i="8"/>
  <c r="AE284" i="8"/>
  <c r="AF284" i="8"/>
  <c r="AG284" i="8"/>
  <c r="AH284" i="8"/>
  <c r="AI284" i="8"/>
  <c r="AJ284" i="8"/>
  <c r="AK284" i="8"/>
  <c r="AL284" i="8"/>
  <c r="AC287" i="8"/>
  <c r="AD287" i="8"/>
  <c r="AE287" i="8"/>
  <c r="AF287" i="8"/>
  <c r="AG287" i="8"/>
  <c r="AH287" i="8"/>
  <c r="AI287" i="8"/>
  <c r="AJ287" i="8"/>
  <c r="AK287" i="8"/>
  <c r="AL287" i="8"/>
  <c r="AC290" i="8"/>
  <c r="AD290" i="8"/>
  <c r="AE290" i="8"/>
  <c r="AF290" i="8"/>
  <c r="AG290" i="8"/>
  <c r="AH290" i="8"/>
  <c r="AI290" i="8"/>
  <c r="AJ290" i="8"/>
  <c r="AK290" i="8"/>
  <c r="AL290" i="8"/>
  <c r="AC293" i="8"/>
  <c r="AC758" i="8" s="1"/>
  <c r="AD293" i="8"/>
  <c r="AD758" i="8" s="1"/>
  <c r="AE293" i="8"/>
  <c r="AF293" i="8"/>
  <c r="AG293" i="8"/>
  <c r="AH293" i="8"/>
  <c r="AI293" i="8"/>
  <c r="AJ293" i="8"/>
  <c r="AK293" i="8"/>
  <c r="AL293" i="8"/>
  <c r="AC296" i="8"/>
  <c r="AD296" i="8"/>
  <c r="AE296" i="8"/>
  <c r="AF296" i="8"/>
  <c r="AG296" i="8"/>
  <c r="AH296" i="8"/>
  <c r="AI296" i="8"/>
  <c r="AJ296" i="8"/>
  <c r="AK296" i="8"/>
  <c r="AL296" i="8"/>
  <c r="AC299" i="8"/>
  <c r="AD299" i="8"/>
  <c r="AE299" i="8"/>
  <c r="AF299" i="8"/>
  <c r="AG299" i="8"/>
  <c r="AH299" i="8"/>
  <c r="AI299" i="8"/>
  <c r="AJ299" i="8"/>
  <c r="AK299" i="8"/>
  <c r="AL299" i="8"/>
  <c r="AC302" i="8"/>
  <c r="AD302" i="8"/>
  <c r="AE302" i="8"/>
  <c r="AF302" i="8"/>
  <c r="AG302" i="8"/>
  <c r="AH302" i="8"/>
  <c r="AI302" i="8"/>
  <c r="AJ302" i="8"/>
  <c r="AK302" i="8"/>
  <c r="AL302" i="8"/>
  <c r="AC305" i="8"/>
  <c r="AD305" i="8"/>
  <c r="AE305" i="8"/>
  <c r="AF305" i="8"/>
  <c r="AG305" i="8"/>
  <c r="AH305" i="8"/>
  <c r="AI305" i="8"/>
  <c r="AJ305" i="8"/>
  <c r="AK305" i="8"/>
  <c r="AL305" i="8"/>
  <c r="AC308" i="8"/>
  <c r="AD308" i="8"/>
  <c r="AE308" i="8"/>
  <c r="AF308" i="8"/>
  <c r="AG308" i="8"/>
  <c r="AH308" i="8"/>
  <c r="AI308" i="8"/>
  <c r="AJ308" i="8"/>
  <c r="AK308" i="8"/>
  <c r="AL308" i="8"/>
  <c r="AC311" i="8"/>
  <c r="AD311" i="8"/>
  <c r="AE311" i="8"/>
  <c r="AF311" i="8"/>
  <c r="AG311" i="8"/>
  <c r="AH311" i="8"/>
  <c r="AI311" i="8"/>
  <c r="AJ311" i="8"/>
  <c r="AK311" i="8"/>
  <c r="AL311" i="8"/>
  <c r="AC314" i="8"/>
  <c r="AD314" i="8"/>
  <c r="AE314" i="8"/>
  <c r="AF314" i="8"/>
  <c r="AG314" i="8"/>
  <c r="AH314" i="8"/>
  <c r="AI314" i="8"/>
  <c r="AJ314" i="8"/>
  <c r="AK314" i="8"/>
  <c r="AL314" i="8"/>
  <c r="AC317" i="8"/>
  <c r="AD317" i="8"/>
  <c r="AE317" i="8"/>
  <c r="AF317" i="8"/>
  <c r="AG317" i="8"/>
  <c r="AH317" i="8"/>
  <c r="AI317" i="8"/>
  <c r="AJ317" i="8"/>
  <c r="AK317" i="8"/>
  <c r="AL317" i="8"/>
  <c r="AN321" i="8"/>
  <c r="AC322" i="8"/>
  <c r="AD322" i="8"/>
  <c r="AE322" i="8"/>
  <c r="AF322" i="8"/>
  <c r="AG322" i="8"/>
  <c r="AH322" i="8"/>
  <c r="AI322" i="8"/>
  <c r="AJ322" i="8"/>
  <c r="AK322" i="8"/>
  <c r="AK321" i="8" s="1"/>
  <c r="AL322" i="8"/>
  <c r="AL321" i="8" s="1"/>
  <c r="AC325" i="8"/>
  <c r="AD325" i="8"/>
  <c r="AE325" i="8"/>
  <c r="AF325" i="8"/>
  <c r="AG325" i="8"/>
  <c r="AH325" i="8"/>
  <c r="AI325" i="8"/>
  <c r="AJ325" i="8"/>
  <c r="AK325" i="8"/>
  <c r="AL325" i="8"/>
  <c r="AC328" i="8"/>
  <c r="AC321" i="8" s="1"/>
  <c r="AD328" i="8"/>
  <c r="AD321" i="8" s="1"/>
  <c r="AE328" i="8"/>
  <c r="AE321" i="8" s="1"/>
  <c r="AF328" i="8"/>
  <c r="AF321" i="8" s="1"/>
  <c r="AG328" i="8"/>
  <c r="AH328" i="8"/>
  <c r="AI328" i="8"/>
  <c r="AJ328" i="8"/>
  <c r="AK328" i="8"/>
  <c r="AL328" i="8"/>
  <c r="AC331" i="8"/>
  <c r="AD331" i="8"/>
  <c r="AE331" i="8"/>
  <c r="AF331" i="8"/>
  <c r="AG331" i="8"/>
  <c r="AH331" i="8"/>
  <c r="AI331" i="8"/>
  <c r="AJ331" i="8"/>
  <c r="AK331" i="8"/>
  <c r="AL331" i="8"/>
  <c r="AC334" i="8"/>
  <c r="AD334" i="8"/>
  <c r="AE334" i="8"/>
  <c r="AF334" i="8"/>
  <c r="AG334" i="8"/>
  <c r="AH334" i="8"/>
  <c r="AI334" i="8"/>
  <c r="AJ334" i="8"/>
  <c r="AK334" i="8"/>
  <c r="AL334" i="8"/>
  <c r="AC337" i="8"/>
  <c r="AD337" i="8"/>
  <c r="AE337" i="8"/>
  <c r="AF337" i="8"/>
  <c r="AG337" i="8"/>
  <c r="AG321" i="8" s="1"/>
  <c r="AH337" i="8"/>
  <c r="AH321" i="8" s="1"/>
  <c r="AI337" i="8"/>
  <c r="AJ337" i="8"/>
  <c r="AK337" i="8"/>
  <c r="AL337" i="8"/>
  <c r="AC340" i="8"/>
  <c r="AD340" i="8"/>
  <c r="AE340" i="8"/>
  <c r="AF340" i="8"/>
  <c r="AG340" i="8"/>
  <c r="AH340" i="8"/>
  <c r="AI340" i="8"/>
  <c r="AJ340" i="8"/>
  <c r="AK340" i="8"/>
  <c r="AL340" i="8"/>
  <c r="AC343" i="8"/>
  <c r="AD343" i="8"/>
  <c r="AE343" i="8"/>
  <c r="AF343" i="8"/>
  <c r="AG343" i="8"/>
  <c r="AH343" i="8"/>
  <c r="AI343" i="8"/>
  <c r="AJ343" i="8"/>
  <c r="AK343" i="8"/>
  <c r="AL343" i="8"/>
  <c r="AC346" i="8"/>
  <c r="AD346" i="8"/>
  <c r="AE346" i="8"/>
  <c r="AF346" i="8"/>
  <c r="AG346" i="8"/>
  <c r="AH346" i="8"/>
  <c r="AI346" i="8"/>
  <c r="AI321" i="8" s="1"/>
  <c r="AJ346" i="8"/>
  <c r="AJ321" i="8" s="1"/>
  <c r="AK346" i="8"/>
  <c r="AL346" i="8"/>
  <c r="AC349" i="8"/>
  <c r="AD349" i="8"/>
  <c r="AE349" i="8"/>
  <c r="AF349" i="8"/>
  <c r="AG349" i="8"/>
  <c r="AH349" i="8"/>
  <c r="AI349" i="8"/>
  <c r="AJ349" i="8"/>
  <c r="AK349" i="8"/>
  <c r="AL349" i="8"/>
  <c r="AC352" i="8"/>
  <c r="AD352" i="8"/>
  <c r="AE352" i="8"/>
  <c r="AF352" i="8"/>
  <c r="AG352" i="8"/>
  <c r="AH352" i="8"/>
  <c r="AI352" i="8"/>
  <c r="AJ352" i="8"/>
  <c r="AK352" i="8"/>
  <c r="AL352" i="8"/>
  <c r="AC355" i="8"/>
  <c r="AD355" i="8"/>
  <c r="AE355" i="8"/>
  <c r="AF355" i="8"/>
  <c r="AG355" i="8"/>
  <c r="AH355" i="8"/>
  <c r="AI355" i="8"/>
  <c r="AJ355" i="8"/>
  <c r="AK355" i="8"/>
  <c r="AL355" i="8"/>
  <c r="AC358" i="8"/>
  <c r="AD358" i="8"/>
  <c r="AE358" i="8"/>
  <c r="AF358" i="8"/>
  <c r="AG358" i="8"/>
  <c r="AH358" i="8"/>
  <c r="AI358" i="8"/>
  <c r="AJ358" i="8"/>
  <c r="AK358" i="8"/>
  <c r="AL358" i="8"/>
  <c r="AC361" i="8"/>
  <c r="AD361" i="8"/>
  <c r="AE361" i="8"/>
  <c r="AF361" i="8"/>
  <c r="AG361" i="8"/>
  <c r="AH361" i="8"/>
  <c r="AI361" i="8"/>
  <c r="AJ361" i="8"/>
  <c r="AK361" i="8"/>
  <c r="AL361" i="8"/>
  <c r="AC364" i="8"/>
  <c r="AD364" i="8"/>
  <c r="AE364" i="8"/>
  <c r="AF364" i="8"/>
  <c r="AG364" i="8"/>
  <c r="AH364" i="8"/>
  <c r="AI364" i="8"/>
  <c r="AJ364" i="8"/>
  <c r="AK364" i="8"/>
  <c r="AL364" i="8"/>
  <c r="AC367" i="8"/>
  <c r="AD367" i="8"/>
  <c r="AE367" i="8"/>
  <c r="AF367" i="8"/>
  <c r="AG367" i="8"/>
  <c r="AH367" i="8"/>
  <c r="AI367" i="8"/>
  <c r="AJ367" i="8"/>
  <c r="AK367" i="8"/>
  <c r="AL367" i="8"/>
  <c r="AC370" i="8"/>
  <c r="AD370" i="8"/>
  <c r="AE370" i="8"/>
  <c r="AF370" i="8"/>
  <c r="AG370" i="8"/>
  <c r="AH370" i="8"/>
  <c r="AI370" i="8"/>
  <c r="AJ370" i="8"/>
  <c r="AK370" i="8"/>
  <c r="AL370" i="8"/>
  <c r="AC373" i="8"/>
  <c r="AD373" i="8"/>
  <c r="AE373" i="8"/>
  <c r="AF373" i="8"/>
  <c r="AG373" i="8"/>
  <c r="AH373" i="8"/>
  <c r="AI373" i="8"/>
  <c r="AJ373" i="8"/>
  <c r="AK373" i="8"/>
  <c r="AL373" i="8"/>
  <c r="AC376" i="8"/>
  <c r="AD376" i="8"/>
  <c r="AE376" i="8"/>
  <c r="AF376" i="8"/>
  <c r="AG376" i="8"/>
  <c r="AH376" i="8"/>
  <c r="AI376" i="8"/>
  <c r="AJ376" i="8"/>
  <c r="AK376" i="8"/>
  <c r="AL376" i="8"/>
  <c r="AC379" i="8"/>
  <c r="AD379" i="8"/>
  <c r="AE379" i="8"/>
  <c r="AF379" i="8"/>
  <c r="AG379" i="8"/>
  <c r="AH379" i="8"/>
  <c r="AI379" i="8"/>
  <c r="AJ379" i="8"/>
  <c r="AK379" i="8"/>
  <c r="AL379" i="8"/>
  <c r="AN383" i="8"/>
  <c r="AC384" i="8"/>
  <c r="AD384" i="8"/>
  <c r="AE384" i="8"/>
  <c r="AF384" i="8"/>
  <c r="AG384" i="8"/>
  <c r="AH384" i="8"/>
  <c r="AI384" i="8"/>
  <c r="AJ384" i="8"/>
  <c r="AK384" i="8"/>
  <c r="AL384" i="8"/>
  <c r="AC387" i="8"/>
  <c r="AD387" i="8"/>
  <c r="AE387" i="8"/>
  <c r="AF387" i="8"/>
  <c r="AG387" i="8"/>
  <c r="AH387" i="8"/>
  <c r="AI387" i="8"/>
  <c r="AJ387" i="8"/>
  <c r="AK387" i="8"/>
  <c r="AL387" i="8"/>
  <c r="AC390" i="8"/>
  <c r="AC383" i="8" s="1"/>
  <c r="AD390" i="8"/>
  <c r="AD383" i="8" s="1"/>
  <c r="AE390" i="8"/>
  <c r="AE383" i="8" s="1"/>
  <c r="AF390" i="8"/>
  <c r="AF383" i="8" s="1"/>
  <c r="AG390" i="8"/>
  <c r="AG383" i="8" s="1"/>
  <c r="AH390" i="8"/>
  <c r="AH383" i="8" s="1"/>
  <c r="AI390" i="8"/>
  <c r="AI383" i="8" s="1"/>
  <c r="AJ390" i="8"/>
  <c r="AJ383" i="8" s="1"/>
  <c r="AK390" i="8"/>
  <c r="AK383" i="8" s="1"/>
  <c r="AT383" i="8" s="1"/>
  <c r="AL390" i="8"/>
  <c r="AL383" i="8" s="1"/>
  <c r="AC393" i="8"/>
  <c r="AD393" i="8"/>
  <c r="AE393" i="8"/>
  <c r="AF393" i="8"/>
  <c r="AG393" i="8"/>
  <c r="AH393" i="8"/>
  <c r="AI393" i="8"/>
  <c r="AJ393" i="8"/>
  <c r="AK393" i="8"/>
  <c r="AL393" i="8"/>
  <c r="AC396" i="8"/>
  <c r="AD396" i="8"/>
  <c r="AE396" i="8"/>
  <c r="AF396" i="8"/>
  <c r="AG396" i="8"/>
  <c r="AH396" i="8"/>
  <c r="AI396" i="8"/>
  <c r="AJ396" i="8"/>
  <c r="AK396" i="8"/>
  <c r="AL396" i="8"/>
  <c r="AC399" i="8"/>
  <c r="AD399" i="8"/>
  <c r="AE399" i="8"/>
  <c r="AF399" i="8"/>
  <c r="AG399" i="8"/>
  <c r="AH399" i="8"/>
  <c r="AI399" i="8"/>
  <c r="AJ399" i="8"/>
  <c r="AK399" i="8"/>
  <c r="AL399" i="8"/>
  <c r="AC402" i="8"/>
  <c r="AD402" i="8"/>
  <c r="AE402" i="8"/>
  <c r="AF402" i="8"/>
  <c r="AG402" i="8"/>
  <c r="AH402" i="8"/>
  <c r="AI402" i="8"/>
  <c r="AJ402" i="8"/>
  <c r="AK402" i="8"/>
  <c r="AL402" i="8"/>
  <c r="AC405" i="8"/>
  <c r="AD405" i="8"/>
  <c r="AE405" i="8"/>
  <c r="AF405" i="8"/>
  <c r="AG405" i="8"/>
  <c r="AH405" i="8"/>
  <c r="AI405" i="8"/>
  <c r="AJ405" i="8"/>
  <c r="AK405" i="8"/>
  <c r="AL405" i="8"/>
  <c r="AC408" i="8"/>
  <c r="AD408" i="8"/>
  <c r="AE408" i="8"/>
  <c r="AF408" i="8"/>
  <c r="AG408" i="8"/>
  <c r="AH408" i="8"/>
  <c r="AI408" i="8"/>
  <c r="AJ408" i="8"/>
  <c r="AK408" i="8"/>
  <c r="AL408" i="8"/>
  <c r="AC411" i="8"/>
  <c r="AD411" i="8"/>
  <c r="AE411" i="8"/>
  <c r="AF411" i="8"/>
  <c r="AG411" i="8"/>
  <c r="AH411" i="8"/>
  <c r="AI411" i="8"/>
  <c r="AJ411" i="8"/>
  <c r="AK411" i="8"/>
  <c r="AL411" i="8"/>
  <c r="AC414" i="8"/>
  <c r="AD414" i="8"/>
  <c r="AE414" i="8"/>
  <c r="AF414" i="8"/>
  <c r="AG414" i="8"/>
  <c r="AH414" i="8"/>
  <c r="AI414" i="8"/>
  <c r="AJ414" i="8"/>
  <c r="AK414" i="8"/>
  <c r="AL414" i="8"/>
  <c r="AC417" i="8"/>
  <c r="AD417" i="8"/>
  <c r="AE417" i="8"/>
  <c r="AF417" i="8"/>
  <c r="AG417" i="8"/>
  <c r="AH417" i="8"/>
  <c r="AI417" i="8"/>
  <c r="AJ417" i="8"/>
  <c r="AK417" i="8"/>
  <c r="AL417" i="8"/>
  <c r="AC420" i="8"/>
  <c r="AD420" i="8"/>
  <c r="AE420" i="8"/>
  <c r="AF420" i="8"/>
  <c r="AG420" i="8"/>
  <c r="AH420" i="8"/>
  <c r="AI420" i="8"/>
  <c r="AJ420" i="8"/>
  <c r="AK420" i="8"/>
  <c r="AL420" i="8"/>
  <c r="AC423" i="8"/>
  <c r="AD423" i="8"/>
  <c r="AE423" i="8"/>
  <c r="AF423" i="8"/>
  <c r="AG423" i="8"/>
  <c r="AH423" i="8"/>
  <c r="AI423" i="8"/>
  <c r="AJ423" i="8"/>
  <c r="AK423" i="8"/>
  <c r="AL423" i="8"/>
  <c r="AC426" i="8"/>
  <c r="AD426" i="8"/>
  <c r="AE426" i="8"/>
  <c r="AF426" i="8"/>
  <c r="AG426" i="8"/>
  <c r="AH426" i="8"/>
  <c r="AI426" i="8"/>
  <c r="AJ426" i="8"/>
  <c r="AK426" i="8"/>
  <c r="AL426" i="8"/>
  <c r="AC429" i="8"/>
  <c r="AD429" i="8"/>
  <c r="AE429" i="8"/>
  <c r="AF429" i="8"/>
  <c r="AG429" i="8"/>
  <c r="AH429" i="8"/>
  <c r="AI429" i="8"/>
  <c r="AJ429" i="8"/>
  <c r="AK429" i="8"/>
  <c r="AL429" i="8"/>
  <c r="AC432" i="8"/>
  <c r="AD432" i="8"/>
  <c r="AE432" i="8"/>
  <c r="AF432" i="8"/>
  <c r="AG432" i="8"/>
  <c r="AH432" i="8"/>
  <c r="AI432" i="8"/>
  <c r="AJ432" i="8"/>
  <c r="AK432" i="8"/>
  <c r="AL432" i="8"/>
  <c r="AC435" i="8"/>
  <c r="AD435" i="8"/>
  <c r="AE435" i="8"/>
  <c r="AF435" i="8"/>
  <c r="AG435" i="8"/>
  <c r="AH435" i="8"/>
  <c r="AI435" i="8"/>
  <c r="AJ435" i="8"/>
  <c r="AK435" i="8"/>
  <c r="AL435" i="8"/>
  <c r="AC438" i="8"/>
  <c r="AD438" i="8"/>
  <c r="AE438" i="8"/>
  <c r="AF438" i="8"/>
  <c r="AG438" i="8"/>
  <c r="AH438" i="8"/>
  <c r="AI438" i="8"/>
  <c r="AJ438" i="8"/>
  <c r="AK438" i="8"/>
  <c r="AL438" i="8"/>
  <c r="AC441" i="8"/>
  <c r="AD441" i="8"/>
  <c r="AE441" i="8"/>
  <c r="AF441" i="8"/>
  <c r="AG441" i="8"/>
  <c r="AH441" i="8"/>
  <c r="AI441" i="8"/>
  <c r="AJ441" i="8"/>
  <c r="AK441" i="8"/>
  <c r="AL441" i="8"/>
  <c r="AN445" i="8"/>
  <c r="AC446" i="8"/>
  <c r="AC445" i="8" s="1"/>
  <c r="AP445" i="8" s="1"/>
  <c r="AD446" i="8"/>
  <c r="AD445" i="8" s="1"/>
  <c r="AE446" i="8"/>
  <c r="AE445" i="8" s="1"/>
  <c r="AF446" i="8"/>
  <c r="AF445" i="8" s="1"/>
  <c r="AG446" i="8"/>
  <c r="AG445" i="8" s="1"/>
  <c r="AH446" i="8"/>
  <c r="AH445" i="8" s="1"/>
  <c r="AI446" i="8"/>
  <c r="AI445" i="8" s="1"/>
  <c r="AJ446" i="8"/>
  <c r="AJ445" i="8" s="1"/>
  <c r="AK446" i="8"/>
  <c r="AL446" i="8"/>
  <c r="AC449" i="8"/>
  <c r="AD449" i="8"/>
  <c r="AE449" i="8"/>
  <c r="AF449" i="8"/>
  <c r="AG449" i="8"/>
  <c r="AH449" i="8"/>
  <c r="AI449" i="8"/>
  <c r="AJ449" i="8"/>
  <c r="AK449" i="8"/>
  <c r="AL449" i="8"/>
  <c r="AC452" i="8"/>
  <c r="AD452" i="8"/>
  <c r="AE452" i="8"/>
  <c r="AF452" i="8"/>
  <c r="AG452" i="8"/>
  <c r="AH452" i="8"/>
  <c r="AI452" i="8"/>
  <c r="AJ452" i="8"/>
  <c r="AK452" i="8"/>
  <c r="AK445" i="8" s="1"/>
  <c r="AL452" i="8"/>
  <c r="AL445" i="8" s="1"/>
  <c r="AC455" i="8"/>
  <c r="AD455" i="8"/>
  <c r="AE455" i="8"/>
  <c r="AF455" i="8"/>
  <c r="AG455" i="8"/>
  <c r="AH455" i="8"/>
  <c r="AI455" i="8"/>
  <c r="AJ455" i="8"/>
  <c r="AK455" i="8"/>
  <c r="AL455" i="8"/>
  <c r="AC458" i="8"/>
  <c r="AD458" i="8"/>
  <c r="AE458" i="8"/>
  <c r="AF458" i="8"/>
  <c r="AG458" i="8"/>
  <c r="AH458" i="8"/>
  <c r="AI458" i="8"/>
  <c r="AJ458" i="8"/>
  <c r="AK458" i="8"/>
  <c r="AL458" i="8"/>
  <c r="AC461" i="8"/>
  <c r="AD461" i="8"/>
  <c r="AE461" i="8"/>
  <c r="AF461" i="8"/>
  <c r="AG461" i="8"/>
  <c r="AH461" i="8"/>
  <c r="AI461" i="8"/>
  <c r="AJ461" i="8"/>
  <c r="AK461" i="8"/>
  <c r="AL461" i="8"/>
  <c r="AC464" i="8"/>
  <c r="AD464" i="8"/>
  <c r="AE464" i="8"/>
  <c r="AF464" i="8"/>
  <c r="AG464" i="8"/>
  <c r="AH464" i="8"/>
  <c r="AI464" i="8"/>
  <c r="AJ464" i="8"/>
  <c r="AK464" i="8"/>
  <c r="AL464" i="8"/>
  <c r="AC467" i="8"/>
  <c r="AD467" i="8"/>
  <c r="AE467" i="8"/>
  <c r="AF467" i="8"/>
  <c r="AG467" i="8"/>
  <c r="AH467" i="8"/>
  <c r="AI467" i="8"/>
  <c r="AJ467" i="8"/>
  <c r="AK467" i="8"/>
  <c r="AL467" i="8"/>
  <c r="AC470" i="8"/>
  <c r="AD470" i="8"/>
  <c r="AE470" i="8"/>
  <c r="AF470" i="8"/>
  <c r="AG470" i="8"/>
  <c r="AH470" i="8"/>
  <c r="AI470" i="8"/>
  <c r="AJ470" i="8"/>
  <c r="AK470" i="8"/>
  <c r="AL470" i="8"/>
  <c r="AC473" i="8"/>
  <c r="AD473" i="8"/>
  <c r="AE473" i="8"/>
  <c r="AF473" i="8"/>
  <c r="AG473" i="8"/>
  <c r="AH473" i="8"/>
  <c r="AI473" i="8"/>
  <c r="AJ473" i="8"/>
  <c r="AK473" i="8"/>
  <c r="AL473" i="8"/>
  <c r="AC476" i="8"/>
  <c r="AD476" i="8"/>
  <c r="AE476" i="8"/>
  <c r="AF476" i="8"/>
  <c r="AG476" i="8"/>
  <c r="AH476" i="8"/>
  <c r="AI476" i="8"/>
  <c r="AJ476" i="8"/>
  <c r="AK476" i="8"/>
  <c r="AL476" i="8"/>
  <c r="AC479" i="8"/>
  <c r="AD479" i="8"/>
  <c r="AE479" i="8"/>
  <c r="AF479" i="8"/>
  <c r="AG479" i="8"/>
  <c r="AH479" i="8"/>
  <c r="AI479" i="8"/>
  <c r="AJ479" i="8"/>
  <c r="AK479" i="8"/>
  <c r="AL479" i="8"/>
  <c r="AC482" i="8"/>
  <c r="AD482" i="8"/>
  <c r="AE482" i="8"/>
  <c r="AF482" i="8"/>
  <c r="AG482" i="8"/>
  <c r="AH482" i="8"/>
  <c r="AI482" i="8"/>
  <c r="AJ482" i="8"/>
  <c r="AK482" i="8"/>
  <c r="AL482" i="8"/>
  <c r="AC485" i="8"/>
  <c r="AD485" i="8"/>
  <c r="AE485" i="8"/>
  <c r="AF485" i="8"/>
  <c r="AG485" i="8"/>
  <c r="AH485" i="8"/>
  <c r="AI485" i="8"/>
  <c r="AJ485" i="8"/>
  <c r="AK485" i="8"/>
  <c r="AL485" i="8"/>
  <c r="AC488" i="8"/>
  <c r="AD488" i="8"/>
  <c r="AE488" i="8"/>
  <c r="AF488" i="8"/>
  <c r="AG488" i="8"/>
  <c r="AH488" i="8"/>
  <c r="AI488" i="8"/>
  <c r="AJ488" i="8"/>
  <c r="AK488" i="8"/>
  <c r="AL488" i="8"/>
  <c r="AC491" i="8"/>
  <c r="AD491" i="8"/>
  <c r="AE491" i="8"/>
  <c r="AF491" i="8"/>
  <c r="AG491" i="8"/>
  <c r="AH491" i="8"/>
  <c r="AI491" i="8"/>
  <c r="AJ491" i="8"/>
  <c r="AK491" i="8"/>
  <c r="AL491" i="8"/>
  <c r="AC494" i="8"/>
  <c r="AD494" i="8"/>
  <c r="AE494" i="8"/>
  <c r="AF494" i="8"/>
  <c r="AG494" i="8"/>
  <c r="AH494" i="8"/>
  <c r="AI494" i="8"/>
  <c r="AJ494" i="8"/>
  <c r="AK494" i="8"/>
  <c r="AL494" i="8"/>
  <c r="AC497" i="8"/>
  <c r="AD497" i="8"/>
  <c r="AE497" i="8"/>
  <c r="AF497" i="8"/>
  <c r="AG497" i="8"/>
  <c r="AH497" i="8"/>
  <c r="AI497" i="8"/>
  <c r="AJ497" i="8"/>
  <c r="AK497" i="8"/>
  <c r="AL497" i="8"/>
  <c r="AC500" i="8"/>
  <c r="AD500" i="8"/>
  <c r="AE500" i="8"/>
  <c r="AF500" i="8"/>
  <c r="AG500" i="8"/>
  <c r="AH500" i="8"/>
  <c r="AI500" i="8"/>
  <c r="AJ500" i="8"/>
  <c r="AK500" i="8"/>
  <c r="AL500" i="8"/>
  <c r="AC503" i="8"/>
  <c r="AD503" i="8"/>
  <c r="AE503" i="8"/>
  <c r="AF503" i="8"/>
  <c r="AG503" i="8"/>
  <c r="AH503" i="8"/>
  <c r="AI503" i="8"/>
  <c r="AJ503" i="8"/>
  <c r="AK503" i="8"/>
  <c r="AL503" i="8"/>
  <c r="AN507" i="8"/>
  <c r="AC508" i="8"/>
  <c r="AC507" i="8" s="1"/>
  <c r="AD508" i="8"/>
  <c r="AD507" i="8" s="1"/>
  <c r="AE508" i="8"/>
  <c r="AE507" i="8" s="1"/>
  <c r="AF508" i="8"/>
  <c r="AF507" i="8" s="1"/>
  <c r="AG508" i="8"/>
  <c r="AG507" i="8" s="1"/>
  <c r="AH508" i="8"/>
  <c r="AH507" i="8" s="1"/>
  <c r="AI508" i="8"/>
  <c r="AI507" i="8" s="1"/>
  <c r="AJ508" i="8"/>
  <c r="AJ507" i="8" s="1"/>
  <c r="AK508" i="8"/>
  <c r="AK507" i="8" s="1"/>
  <c r="AL508" i="8"/>
  <c r="AL507" i="8" s="1"/>
  <c r="AC511" i="8"/>
  <c r="AD511" i="8"/>
  <c r="AE511" i="8"/>
  <c r="AF511" i="8"/>
  <c r="AG511" i="8"/>
  <c r="AH511" i="8"/>
  <c r="AI511" i="8"/>
  <c r="AJ511" i="8"/>
  <c r="AK511" i="8"/>
  <c r="AL511" i="8"/>
  <c r="AC514" i="8"/>
  <c r="AD514" i="8"/>
  <c r="AE514" i="8"/>
  <c r="AF514" i="8"/>
  <c r="AG514" i="8"/>
  <c r="AH514" i="8"/>
  <c r="AI514" i="8"/>
  <c r="AJ514" i="8"/>
  <c r="AK514" i="8"/>
  <c r="AL514" i="8"/>
  <c r="AC517" i="8"/>
  <c r="AD517" i="8"/>
  <c r="AE517" i="8"/>
  <c r="AF517" i="8"/>
  <c r="AG517" i="8"/>
  <c r="AH517" i="8"/>
  <c r="AI517" i="8"/>
  <c r="AJ517" i="8"/>
  <c r="AK517" i="8"/>
  <c r="AL517" i="8"/>
  <c r="AC520" i="8"/>
  <c r="AD520" i="8"/>
  <c r="AE520" i="8"/>
  <c r="AF520" i="8"/>
  <c r="AG520" i="8"/>
  <c r="AH520" i="8"/>
  <c r="AI520" i="8"/>
  <c r="AJ520" i="8"/>
  <c r="AK520" i="8"/>
  <c r="AL520" i="8"/>
  <c r="AC523" i="8"/>
  <c r="AD523" i="8"/>
  <c r="AE523" i="8"/>
  <c r="AF523" i="8"/>
  <c r="AG523" i="8"/>
  <c r="AH523" i="8"/>
  <c r="AI523" i="8"/>
  <c r="AJ523" i="8"/>
  <c r="AK523" i="8"/>
  <c r="AL523" i="8"/>
  <c r="AC526" i="8"/>
  <c r="AD526" i="8"/>
  <c r="AE526" i="8"/>
  <c r="AF526" i="8"/>
  <c r="AG526" i="8"/>
  <c r="AH526" i="8"/>
  <c r="AI526" i="8"/>
  <c r="AJ526" i="8"/>
  <c r="AK526" i="8"/>
  <c r="AL526" i="8"/>
  <c r="AC529" i="8"/>
  <c r="AD529" i="8"/>
  <c r="AE529" i="8"/>
  <c r="AF529" i="8"/>
  <c r="AG529" i="8"/>
  <c r="AH529" i="8"/>
  <c r="AI529" i="8"/>
  <c r="AJ529" i="8"/>
  <c r="AK529" i="8"/>
  <c r="AL529" i="8"/>
  <c r="AC532" i="8"/>
  <c r="AD532" i="8"/>
  <c r="AE532" i="8"/>
  <c r="AF532" i="8"/>
  <c r="AG532" i="8"/>
  <c r="AH532" i="8"/>
  <c r="AI532" i="8"/>
  <c r="AJ532" i="8"/>
  <c r="AK532" i="8"/>
  <c r="AL532" i="8"/>
  <c r="AC535" i="8"/>
  <c r="AD535" i="8"/>
  <c r="AE535" i="8"/>
  <c r="AF535" i="8"/>
  <c r="AG535" i="8"/>
  <c r="AH535" i="8"/>
  <c r="AI535" i="8"/>
  <c r="AJ535" i="8"/>
  <c r="AK535" i="8"/>
  <c r="AL535" i="8"/>
  <c r="AC538" i="8"/>
  <c r="AD538" i="8"/>
  <c r="AE538" i="8"/>
  <c r="AF538" i="8"/>
  <c r="AG538" i="8"/>
  <c r="AH538" i="8"/>
  <c r="AI538" i="8"/>
  <c r="AJ538" i="8"/>
  <c r="AK538" i="8"/>
  <c r="AL538" i="8"/>
  <c r="AC541" i="8"/>
  <c r="AD541" i="8"/>
  <c r="AE541" i="8"/>
  <c r="AF541" i="8"/>
  <c r="AG541" i="8"/>
  <c r="AH541" i="8"/>
  <c r="AI541" i="8"/>
  <c r="AJ541" i="8"/>
  <c r="AK541" i="8"/>
  <c r="AL541" i="8"/>
  <c r="AC544" i="8"/>
  <c r="AD544" i="8"/>
  <c r="AE544" i="8"/>
  <c r="AF544" i="8"/>
  <c r="AG544" i="8"/>
  <c r="AH544" i="8"/>
  <c r="AI544" i="8"/>
  <c r="AJ544" i="8"/>
  <c r="AK544" i="8"/>
  <c r="AL544" i="8"/>
  <c r="AC547" i="8"/>
  <c r="AD547" i="8"/>
  <c r="AE547" i="8"/>
  <c r="AF547" i="8"/>
  <c r="AG547" i="8"/>
  <c r="AH547" i="8"/>
  <c r="AI547" i="8"/>
  <c r="AJ547" i="8"/>
  <c r="AK547" i="8"/>
  <c r="AL547" i="8"/>
  <c r="AC550" i="8"/>
  <c r="AD550" i="8"/>
  <c r="AE550" i="8"/>
  <c r="AF550" i="8"/>
  <c r="AG550" i="8"/>
  <c r="AH550" i="8"/>
  <c r="AI550" i="8"/>
  <c r="AJ550" i="8"/>
  <c r="AK550" i="8"/>
  <c r="AL550" i="8"/>
  <c r="AC553" i="8"/>
  <c r="AD553" i="8"/>
  <c r="AE553" i="8"/>
  <c r="AF553" i="8"/>
  <c r="AG553" i="8"/>
  <c r="AH553" i="8"/>
  <c r="AI553" i="8"/>
  <c r="AJ553" i="8"/>
  <c r="AK553" i="8"/>
  <c r="AL553" i="8"/>
  <c r="AC556" i="8"/>
  <c r="AD556" i="8"/>
  <c r="AE556" i="8"/>
  <c r="AF556" i="8"/>
  <c r="AG556" i="8"/>
  <c r="AH556" i="8"/>
  <c r="AI556" i="8"/>
  <c r="AJ556" i="8"/>
  <c r="AK556" i="8"/>
  <c r="AL556" i="8"/>
  <c r="AC559" i="8"/>
  <c r="AD559" i="8"/>
  <c r="AE559" i="8"/>
  <c r="AF559" i="8"/>
  <c r="AG559" i="8"/>
  <c r="AH559" i="8"/>
  <c r="AI559" i="8"/>
  <c r="AJ559" i="8"/>
  <c r="AK559" i="8"/>
  <c r="AL559" i="8"/>
  <c r="AC562" i="8"/>
  <c r="AD562" i="8"/>
  <c r="AE562" i="8"/>
  <c r="AF562" i="8"/>
  <c r="AG562" i="8"/>
  <c r="AH562" i="8"/>
  <c r="AI562" i="8"/>
  <c r="AJ562" i="8"/>
  <c r="AK562" i="8"/>
  <c r="AL562" i="8"/>
  <c r="AC565" i="8"/>
  <c r="AD565" i="8"/>
  <c r="AE565" i="8"/>
  <c r="AF565" i="8"/>
  <c r="AG565" i="8"/>
  <c r="AH565" i="8"/>
  <c r="AI565" i="8"/>
  <c r="AJ565" i="8"/>
  <c r="AK565" i="8"/>
  <c r="AL565" i="8"/>
  <c r="AN569" i="8"/>
  <c r="AC570" i="8"/>
  <c r="AD570" i="8"/>
  <c r="AE570" i="8"/>
  <c r="AF570" i="8"/>
  <c r="AG570" i="8"/>
  <c r="AH570" i="8"/>
  <c r="AI570" i="8"/>
  <c r="AJ570" i="8"/>
  <c r="AK570" i="8"/>
  <c r="AK569" i="8" s="1"/>
  <c r="AL570" i="8"/>
  <c r="AL569" i="8" s="1"/>
  <c r="AC573" i="8"/>
  <c r="AD573" i="8"/>
  <c r="AE573" i="8"/>
  <c r="AF573" i="8"/>
  <c r="AG573" i="8"/>
  <c r="AH573" i="8"/>
  <c r="AI573" i="8"/>
  <c r="AJ573" i="8"/>
  <c r="AK573" i="8"/>
  <c r="AL573" i="8"/>
  <c r="AC576" i="8"/>
  <c r="AC569" i="8" s="1"/>
  <c r="AD576" i="8"/>
  <c r="AD569" i="8" s="1"/>
  <c r="AE576" i="8"/>
  <c r="AE569" i="8" s="1"/>
  <c r="AF576" i="8"/>
  <c r="AF569" i="8" s="1"/>
  <c r="AG576" i="8"/>
  <c r="AH576" i="8"/>
  <c r="AI576" i="8"/>
  <c r="AJ576" i="8"/>
  <c r="AK576" i="8"/>
  <c r="AL576" i="8"/>
  <c r="AC579" i="8"/>
  <c r="AD579" i="8"/>
  <c r="AE579" i="8"/>
  <c r="AF579" i="8"/>
  <c r="AG579" i="8"/>
  <c r="AH579" i="8"/>
  <c r="AI579" i="8"/>
  <c r="AJ579" i="8"/>
  <c r="AK579" i="8"/>
  <c r="AL579" i="8"/>
  <c r="AC582" i="8"/>
  <c r="AD582" i="8"/>
  <c r="AE582" i="8"/>
  <c r="AF582" i="8"/>
  <c r="AG582" i="8"/>
  <c r="AH582" i="8"/>
  <c r="AI582" i="8"/>
  <c r="AJ582" i="8"/>
  <c r="AK582" i="8"/>
  <c r="AL582" i="8"/>
  <c r="AC585" i="8"/>
  <c r="AD585" i="8"/>
  <c r="AE585" i="8"/>
  <c r="AF585" i="8"/>
  <c r="AG585" i="8"/>
  <c r="AG569" i="8" s="1"/>
  <c r="AH585" i="8"/>
  <c r="AH569" i="8" s="1"/>
  <c r="AI585" i="8"/>
  <c r="AJ585" i="8"/>
  <c r="AK585" i="8"/>
  <c r="AL585" i="8"/>
  <c r="AC588" i="8"/>
  <c r="AD588" i="8"/>
  <c r="AE588" i="8"/>
  <c r="AF588" i="8"/>
  <c r="AG588" i="8"/>
  <c r="AH588" i="8"/>
  <c r="AI588" i="8"/>
  <c r="AJ588" i="8"/>
  <c r="AK588" i="8"/>
  <c r="AL588" i="8"/>
  <c r="AC591" i="8"/>
  <c r="AD591" i="8"/>
  <c r="AE591" i="8"/>
  <c r="AF591" i="8"/>
  <c r="AG591" i="8"/>
  <c r="AH591" i="8"/>
  <c r="AI591" i="8"/>
  <c r="AJ591" i="8"/>
  <c r="AK591" i="8"/>
  <c r="AL591" i="8"/>
  <c r="AC594" i="8"/>
  <c r="AD594" i="8"/>
  <c r="AE594" i="8"/>
  <c r="AF594" i="8"/>
  <c r="AG594" i="8"/>
  <c r="AH594" i="8"/>
  <c r="AI594" i="8"/>
  <c r="AI569" i="8" s="1"/>
  <c r="AJ594" i="8"/>
  <c r="AJ569" i="8" s="1"/>
  <c r="AK594" i="8"/>
  <c r="AL594" i="8"/>
  <c r="AC597" i="8"/>
  <c r="AD597" i="8"/>
  <c r="AE597" i="8"/>
  <c r="AF597" i="8"/>
  <c r="AG597" i="8"/>
  <c r="AH597" i="8"/>
  <c r="AI597" i="8"/>
  <c r="AJ597" i="8"/>
  <c r="AK597" i="8"/>
  <c r="AL597" i="8"/>
  <c r="AC600" i="8"/>
  <c r="AD600" i="8"/>
  <c r="AE600" i="8"/>
  <c r="AF600" i="8"/>
  <c r="AG600" i="8"/>
  <c r="AH600" i="8"/>
  <c r="AI600" i="8"/>
  <c r="AJ600" i="8"/>
  <c r="AK600" i="8"/>
  <c r="AL600" i="8"/>
  <c r="AC603" i="8"/>
  <c r="AD603" i="8"/>
  <c r="AE603" i="8"/>
  <c r="AF603" i="8"/>
  <c r="AG603" i="8"/>
  <c r="AH603" i="8"/>
  <c r="AI603" i="8"/>
  <c r="AJ603" i="8"/>
  <c r="AK603" i="8"/>
  <c r="AL603" i="8"/>
  <c r="AC606" i="8"/>
  <c r="AD606" i="8"/>
  <c r="AE606" i="8"/>
  <c r="AF606" i="8"/>
  <c r="AG606" i="8"/>
  <c r="AH606" i="8"/>
  <c r="AI606" i="8"/>
  <c r="AJ606" i="8"/>
  <c r="AK606" i="8"/>
  <c r="AL606" i="8"/>
  <c r="AC609" i="8"/>
  <c r="AD609" i="8"/>
  <c r="AE609" i="8"/>
  <c r="AF609" i="8"/>
  <c r="AG609" i="8"/>
  <c r="AH609" i="8"/>
  <c r="AI609" i="8"/>
  <c r="AJ609" i="8"/>
  <c r="AK609" i="8"/>
  <c r="AL609" i="8"/>
  <c r="AC612" i="8"/>
  <c r="AD612" i="8"/>
  <c r="AE612" i="8"/>
  <c r="AF612" i="8"/>
  <c r="AG612" i="8"/>
  <c r="AH612" i="8"/>
  <c r="AI612" i="8"/>
  <c r="AJ612" i="8"/>
  <c r="AK612" i="8"/>
  <c r="AL612" i="8"/>
  <c r="AC615" i="8"/>
  <c r="AD615" i="8"/>
  <c r="AE615" i="8"/>
  <c r="AF615" i="8"/>
  <c r="AG615" i="8"/>
  <c r="AH615" i="8"/>
  <c r="AI615" i="8"/>
  <c r="AJ615" i="8"/>
  <c r="AK615" i="8"/>
  <c r="AL615" i="8"/>
  <c r="AC618" i="8"/>
  <c r="AD618" i="8"/>
  <c r="AE618" i="8"/>
  <c r="AF618" i="8"/>
  <c r="AG618" i="8"/>
  <c r="AH618" i="8"/>
  <c r="AI618" i="8"/>
  <c r="AJ618" i="8"/>
  <c r="AK618" i="8"/>
  <c r="AL618" i="8"/>
  <c r="AC621" i="8"/>
  <c r="AD621" i="8"/>
  <c r="AE621" i="8"/>
  <c r="AF621" i="8"/>
  <c r="AG621" i="8"/>
  <c r="AH621" i="8"/>
  <c r="AI621" i="8"/>
  <c r="AJ621" i="8"/>
  <c r="AK621" i="8"/>
  <c r="AL621" i="8"/>
  <c r="AC624" i="8"/>
  <c r="AD624" i="8"/>
  <c r="AE624" i="8"/>
  <c r="AF624" i="8"/>
  <c r="AG624" i="8"/>
  <c r="AH624" i="8"/>
  <c r="AI624" i="8"/>
  <c r="AJ624" i="8"/>
  <c r="AK624" i="8"/>
  <c r="AL624" i="8"/>
  <c r="AC627" i="8"/>
  <c r="AD627" i="8"/>
  <c r="AE627" i="8"/>
  <c r="AF627" i="8"/>
  <c r="AG627" i="8"/>
  <c r="AH627" i="8"/>
  <c r="AI627" i="8"/>
  <c r="AJ627" i="8"/>
  <c r="AK627" i="8"/>
  <c r="AL627" i="8"/>
  <c r="AN631" i="8"/>
  <c r="AC632" i="8"/>
  <c r="AD632" i="8"/>
  <c r="AE632" i="8"/>
  <c r="AF632" i="8"/>
  <c r="AG632" i="8"/>
  <c r="AH632" i="8"/>
  <c r="AI632" i="8"/>
  <c r="AJ632" i="8"/>
  <c r="AK632" i="8"/>
  <c r="AL632" i="8"/>
  <c r="AC635" i="8"/>
  <c r="AD635" i="8"/>
  <c r="AE635" i="8"/>
  <c r="AF635" i="8"/>
  <c r="AG635" i="8"/>
  <c r="AH635" i="8"/>
  <c r="AI635" i="8"/>
  <c r="AJ635" i="8"/>
  <c r="AK635" i="8"/>
  <c r="AL635" i="8"/>
  <c r="AC638" i="8"/>
  <c r="AC631" i="8" s="1"/>
  <c r="AD638" i="8"/>
  <c r="AD631" i="8" s="1"/>
  <c r="AE638" i="8"/>
  <c r="AE631" i="8" s="1"/>
  <c r="AF638" i="8"/>
  <c r="AF631" i="8" s="1"/>
  <c r="AG638" i="8"/>
  <c r="AG631" i="8" s="1"/>
  <c r="AR631" i="8" s="1"/>
  <c r="AH638" i="8"/>
  <c r="AH631" i="8" s="1"/>
  <c r="AI638" i="8"/>
  <c r="AI631" i="8" s="1"/>
  <c r="AJ638" i="8"/>
  <c r="AJ631" i="8" s="1"/>
  <c r="AK638" i="8"/>
  <c r="AK631" i="8" s="1"/>
  <c r="AL638" i="8"/>
  <c r="AL631" i="8" s="1"/>
  <c r="AC641" i="8"/>
  <c r="AD641" i="8"/>
  <c r="AE641" i="8"/>
  <c r="AF641" i="8"/>
  <c r="AG641" i="8"/>
  <c r="AH641" i="8"/>
  <c r="AI641" i="8"/>
  <c r="AJ641" i="8"/>
  <c r="AK641" i="8"/>
  <c r="AL641" i="8"/>
  <c r="AC644" i="8"/>
  <c r="AD644" i="8"/>
  <c r="AE644" i="8"/>
  <c r="AF644" i="8"/>
  <c r="AG644" i="8"/>
  <c r="AH644" i="8"/>
  <c r="AI644" i="8"/>
  <c r="AJ644" i="8"/>
  <c r="AK644" i="8"/>
  <c r="AL644" i="8"/>
  <c r="AC647" i="8"/>
  <c r="AD647" i="8"/>
  <c r="AE647" i="8"/>
  <c r="AF647" i="8"/>
  <c r="AG647" i="8"/>
  <c r="AH647" i="8"/>
  <c r="AI647" i="8"/>
  <c r="AJ647" i="8"/>
  <c r="AK647" i="8"/>
  <c r="AL647" i="8"/>
  <c r="AC650" i="8"/>
  <c r="AD650" i="8"/>
  <c r="AE650" i="8"/>
  <c r="AF650" i="8"/>
  <c r="AG650" i="8"/>
  <c r="AH650" i="8"/>
  <c r="AI650" i="8"/>
  <c r="AJ650" i="8"/>
  <c r="AK650" i="8"/>
  <c r="AL650" i="8"/>
  <c r="AC653" i="8"/>
  <c r="AD653" i="8"/>
  <c r="AE653" i="8"/>
  <c r="AF653" i="8"/>
  <c r="AG653" i="8"/>
  <c r="AH653" i="8"/>
  <c r="AI653" i="8"/>
  <c r="AJ653" i="8"/>
  <c r="AK653" i="8"/>
  <c r="AL653" i="8"/>
  <c r="AC656" i="8"/>
  <c r="AD656" i="8"/>
  <c r="AE656" i="8"/>
  <c r="AF656" i="8"/>
  <c r="AG656" i="8"/>
  <c r="AH656" i="8"/>
  <c r="AI656" i="8"/>
  <c r="AJ656" i="8"/>
  <c r="AK656" i="8"/>
  <c r="AL656" i="8"/>
  <c r="AC659" i="8"/>
  <c r="AD659" i="8"/>
  <c r="AE659" i="8"/>
  <c r="AF659" i="8"/>
  <c r="AG659" i="8"/>
  <c r="AH659" i="8"/>
  <c r="AI659" i="8"/>
  <c r="AJ659" i="8"/>
  <c r="AK659" i="8"/>
  <c r="AL659" i="8"/>
  <c r="AC662" i="8"/>
  <c r="AD662" i="8"/>
  <c r="AE662" i="8"/>
  <c r="AF662" i="8"/>
  <c r="AG662" i="8"/>
  <c r="AH662" i="8"/>
  <c r="AI662" i="8"/>
  <c r="AJ662" i="8"/>
  <c r="AK662" i="8"/>
  <c r="AL662" i="8"/>
  <c r="AC665" i="8"/>
  <c r="AD665" i="8"/>
  <c r="AE665" i="8"/>
  <c r="AF665" i="8"/>
  <c r="AG665" i="8"/>
  <c r="AH665" i="8"/>
  <c r="AI665" i="8"/>
  <c r="AJ665" i="8"/>
  <c r="AK665" i="8"/>
  <c r="AL665" i="8"/>
  <c r="AC668" i="8"/>
  <c r="AD668" i="8"/>
  <c r="AE668" i="8"/>
  <c r="AF668" i="8"/>
  <c r="AG668" i="8"/>
  <c r="AH668" i="8"/>
  <c r="AI668" i="8"/>
  <c r="AJ668" i="8"/>
  <c r="AK668" i="8"/>
  <c r="AL668" i="8"/>
  <c r="AC671" i="8"/>
  <c r="AD671" i="8"/>
  <c r="AE671" i="8"/>
  <c r="AF671" i="8"/>
  <c r="AG671" i="8"/>
  <c r="AH671" i="8"/>
  <c r="AI671" i="8"/>
  <c r="AJ671" i="8"/>
  <c r="AK671" i="8"/>
  <c r="AL671" i="8"/>
  <c r="AC674" i="8"/>
  <c r="AD674" i="8"/>
  <c r="AE674" i="8"/>
  <c r="AF674" i="8"/>
  <c r="AG674" i="8"/>
  <c r="AH674" i="8"/>
  <c r="AI674" i="8"/>
  <c r="AJ674" i="8"/>
  <c r="AK674" i="8"/>
  <c r="AL674" i="8"/>
  <c r="AC677" i="8"/>
  <c r="AD677" i="8"/>
  <c r="AE677" i="8"/>
  <c r="AF677" i="8"/>
  <c r="AG677" i="8"/>
  <c r="AH677" i="8"/>
  <c r="AI677" i="8"/>
  <c r="AJ677" i="8"/>
  <c r="AK677" i="8"/>
  <c r="AL677" i="8"/>
  <c r="AC680" i="8"/>
  <c r="AD680" i="8"/>
  <c r="AE680" i="8"/>
  <c r="AF680" i="8"/>
  <c r="AG680" i="8"/>
  <c r="AH680" i="8"/>
  <c r="AI680" i="8"/>
  <c r="AJ680" i="8"/>
  <c r="AK680" i="8"/>
  <c r="AL680" i="8"/>
  <c r="AC683" i="8"/>
  <c r="AD683" i="8"/>
  <c r="AE683" i="8"/>
  <c r="AF683" i="8"/>
  <c r="AG683" i="8"/>
  <c r="AH683" i="8"/>
  <c r="AI683" i="8"/>
  <c r="AJ683" i="8"/>
  <c r="AK683" i="8"/>
  <c r="AL683" i="8"/>
  <c r="AC686" i="8"/>
  <c r="AD686" i="8"/>
  <c r="AE686" i="8"/>
  <c r="AF686" i="8"/>
  <c r="AG686" i="8"/>
  <c r="AH686" i="8"/>
  <c r="AI686" i="8"/>
  <c r="AJ686" i="8"/>
  <c r="AK686" i="8"/>
  <c r="AL686" i="8"/>
  <c r="AC689" i="8"/>
  <c r="AD689" i="8"/>
  <c r="AE689" i="8"/>
  <c r="AF689" i="8"/>
  <c r="AG689" i="8"/>
  <c r="AH689" i="8"/>
  <c r="AI689" i="8"/>
  <c r="AJ689" i="8"/>
  <c r="AK689" i="8"/>
  <c r="AL689" i="8"/>
  <c r="AN693" i="8"/>
  <c r="AC694" i="8"/>
  <c r="AC693" i="8" s="1"/>
  <c r="AD694" i="8"/>
  <c r="AD693" i="8" s="1"/>
  <c r="AE694" i="8"/>
  <c r="AE693" i="8" s="1"/>
  <c r="AF694" i="8"/>
  <c r="AF693" i="8" s="1"/>
  <c r="AG694" i="8"/>
  <c r="AG693" i="8" s="1"/>
  <c r="AH694" i="8"/>
  <c r="AH693" i="8" s="1"/>
  <c r="AI694" i="8"/>
  <c r="AI693" i="8" s="1"/>
  <c r="AJ694" i="8"/>
  <c r="AJ693" i="8" s="1"/>
  <c r="AK694" i="8"/>
  <c r="AL694" i="8"/>
  <c r="AC697" i="8"/>
  <c r="AD697" i="8"/>
  <c r="AE697" i="8"/>
  <c r="AF697" i="8"/>
  <c r="AG697" i="8"/>
  <c r="AH697" i="8"/>
  <c r="AI697" i="8"/>
  <c r="AJ697" i="8"/>
  <c r="AK697" i="8"/>
  <c r="AL697" i="8"/>
  <c r="AC700" i="8"/>
  <c r="AD700" i="8"/>
  <c r="AE700" i="8"/>
  <c r="AF700" i="8"/>
  <c r="AG700" i="8"/>
  <c r="AH700" i="8"/>
  <c r="AI700" i="8"/>
  <c r="AJ700" i="8"/>
  <c r="AK700" i="8"/>
  <c r="AK693" i="8" s="1"/>
  <c r="AT693" i="8" s="1"/>
  <c r="AL700" i="8"/>
  <c r="AL693" i="8" s="1"/>
  <c r="AC703" i="8"/>
  <c r="AD703" i="8"/>
  <c r="AE703" i="8"/>
  <c r="AF703" i="8"/>
  <c r="AG703" i="8"/>
  <c r="AH703" i="8"/>
  <c r="AI703" i="8"/>
  <c r="AJ703" i="8"/>
  <c r="AK703" i="8"/>
  <c r="AL703" i="8"/>
  <c r="AC706" i="8"/>
  <c r="AD706" i="8"/>
  <c r="AE706" i="8"/>
  <c r="AF706" i="8"/>
  <c r="AG706" i="8"/>
  <c r="AH706" i="8"/>
  <c r="AI706" i="8"/>
  <c r="AJ706" i="8"/>
  <c r="AK706" i="8"/>
  <c r="AL706" i="8"/>
  <c r="AC709" i="8"/>
  <c r="AD709" i="8"/>
  <c r="AE709" i="8"/>
  <c r="AF709" i="8"/>
  <c r="AG709" i="8"/>
  <c r="AH709" i="8"/>
  <c r="AI709" i="8"/>
  <c r="AJ709" i="8"/>
  <c r="AK709" i="8"/>
  <c r="AL709" i="8"/>
  <c r="AC712" i="8"/>
  <c r="AD712" i="8"/>
  <c r="AE712" i="8"/>
  <c r="AF712" i="8"/>
  <c r="AG712" i="8"/>
  <c r="AH712" i="8"/>
  <c r="AI712" i="8"/>
  <c r="AJ712" i="8"/>
  <c r="AK712" i="8"/>
  <c r="AL712" i="8"/>
  <c r="AC715" i="8"/>
  <c r="AD715" i="8"/>
  <c r="AE715" i="8"/>
  <c r="AF715" i="8"/>
  <c r="AG715" i="8"/>
  <c r="AH715" i="8"/>
  <c r="AI715" i="8"/>
  <c r="AJ715" i="8"/>
  <c r="AK715" i="8"/>
  <c r="AL715" i="8"/>
  <c r="AC718" i="8"/>
  <c r="AD718" i="8"/>
  <c r="AE718" i="8"/>
  <c r="AF718" i="8"/>
  <c r="AG718" i="8"/>
  <c r="AH718" i="8"/>
  <c r="AI718" i="8"/>
  <c r="AJ718" i="8"/>
  <c r="AK718" i="8"/>
  <c r="AL718" i="8"/>
  <c r="AC721" i="8"/>
  <c r="AD721" i="8"/>
  <c r="AE721" i="8"/>
  <c r="AF721" i="8"/>
  <c r="AG721" i="8"/>
  <c r="AH721" i="8"/>
  <c r="AI721" i="8"/>
  <c r="AJ721" i="8"/>
  <c r="AK721" i="8"/>
  <c r="AL721" i="8"/>
  <c r="AC724" i="8"/>
  <c r="AD724" i="8"/>
  <c r="AE724" i="8"/>
  <c r="AF724" i="8"/>
  <c r="AG724" i="8"/>
  <c r="AH724" i="8"/>
  <c r="AI724" i="8"/>
  <c r="AJ724" i="8"/>
  <c r="AK724" i="8"/>
  <c r="AL724" i="8"/>
  <c r="AC727" i="8"/>
  <c r="AD727" i="8"/>
  <c r="AE727" i="8"/>
  <c r="AF727" i="8"/>
  <c r="AG727" i="8"/>
  <c r="AH727" i="8"/>
  <c r="AI727" i="8"/>
  <c r="AJ727" i="8"/>
  <c r="AK727" i="8"/>
  <c r="AL727" i="8"/>
  <c r="AC730" i="8"/>
  <c r="AD730" i="8"/>
  <c r="AE730" i="8"/>
  <c r="AF730" i="8"/>
  <c r="AG730" i="8"/>
  <c r="AH730" i="8"/>
  <c r="AI730" i="8"/>
  <c r="AJ730" i="8"/>
  <c r="AK730" i="8"/>
  <c r="AL730" i="8"/>
  <c r="AC733" i="8"/>
  <c r="AD733" i="8"/>
  <c r="AE733" i="8"/>
  <c r="AF733" i="8"/>
  <c r="AG733" i="8"/>
  <c r="AH733" i="8"/>
  <c r="AI733" i="8"/>
  <c r="AJ733" i="8"/>
  <c r="AK733" i="8"/>
  <c r="AL733" i="8"/>
  <c r="AC736" i="8"/>
  <c r="AD736" i="8"/>
  <c r="AE736" i="8"/>
  <c r="AF736" i="8"/>
  <c r="AG736" i="8"/>
  <c r="AH736" i="8"/>
  <c r="AI736" i="8"/>
  <c r="AJ736" i="8"/>
  <c r="AK736" i="8"/>
  <c r="AL736" i="8"/>
  <c r="AC739" i="8"/>
  <c r="AD739" i="8"/>
  <c r="AE739" i="8"/>
  <c r="AF739" i="8"/>
  <c r="AG739" i="8"/>
  <c r="AH739" i="8"/>
  <c r="AI739" i="8"/>
  <c r="AJ739" i="8"/>
  <c r="AK739" i="8"/>
  <c r="AL739" i="8"/>
  <c r="AC742" i="8"/>
  <c r="AD742" i="8"/>
  <c r="AE742" i="8"/>
  <c r="AF742" i="8"/>
  <c r="AG742" i="8"/>
  <c r="AH742" i="8"/>
  <c r="AI742" i="8"/>
  <c r="AJ742" i="8"/>
  <c r="AK742" i="8"/>
  <c r="AL742" i="8"/>
  <c r="AC745" i="8"/>
  <c r="AD745" i="8"/>
  <c r="AE745" i="8"/>
  <c r="AF745" i="8"/>
  <c r="AG745" i="8"/>
  <c r="AH745" i="8"/>
  <c r="AI745" i="8"/>
  <c r="AJ745" i="8"/>
  <c r="AK745" i="8"/>
  <c r="AL745" i="8"/>
  <c r="AC748" i="8"/>
  <c r="AD748" i="8"/>
  <c r="AE748" i="8"/>
  <c r="AF748" i="8"/>
  <c r="AG748" i="8"/>
  <c r="AH748" i="8"/>
  <c r="AI748" i="8"/>
  <c r="AJ748" i="8"/>
  <c r="AK748" i="8"/>
  <c r="AL748" i="8"/>
  <c r="AC751" i="8"/>
  <c r="AD751" i="8"/>
  <c r="AE751" i="8"/>
  <c r="AF751" i="8"/>
  <c r="AG751" i="8"/>
  <c r="AH751" i="8"/>
  <c r="AI751" i="8"/>
  <c r="AJ751" i="8"/>
  <c r="AK751" i="8"/>
  <c r="AL751" i="8"/>
  <c r="I756" i="8"/>
  <c r="I757" i="8"/>
  <c r="AN757" i="8"/>
  <c r="I758" i="8"/>
  <c r="AE758" i="8"/>
  <c r="AF762" i="8" s="1"/>
  <c r="AN762" i="8"/>
  <c r="AN763" i="8"/>
  <c r="AN766" i="8"/>
  <c r="AN767" i="8"/>
  <c r="AN768" i="8"/>
  <c r="I17" i="7"/>
  <c r="J14" i="7"/>
  <c r="I12" i="4"/>
  <c r="J11" i="4"/>
  <c r="BT37" i="1"/>
  <c r="BT27" i="1"/>
  <c r="BO26" i="1"/>
  <c r="BO27" i="1"/>
  <c r="BO28" i="1"/>
  <c r="BO29" i="1"/>
  <c r="BO30" i="1"/>
  <c r="BO31" i="1"/>
  <c r="BO34" i="1"/>
  <c r="BO36" i="1"/>
  <c r="BO37" i="1"/>
  <c r="BJ26" i="1"/>
  <c r="BJ27" i="1"/>
  <c r="BJ28" i="1"/>
  <c r="BJ29" i="1"/>
  <c r="BJ30" i="1"/>
  <c r="BJ31" i="1"/>
  <c r="BJ34" i="1"/>
  <c r="BJ35" i="1"/>
  <c r="BJ36" i="1"/>
  <c r="BJ37" i="1"/>
  <c r="BE26" i="1"/>
  <c r="BE27" i="1"/>
  <c r="BE28" i="1"/>
  <c r="BE29" i="1"/>
  <c r="BE30" i="1"/>
  <c r="BE31" i="1"/>
  <c r="BE32" i="1"/>
  <c r="BE34" i="1"/>
  <c r="BE35" i="1"/>
  <c r="BE36" i="1"/>
  <c r="BE37" i="1"/>
  <c r="AZ26" i="1"/>
  <c r="AZ27" i="1"/>
  <c r="AZ28" i="1"/>
  <c r="AZ29" i="1"/>
  <c r="AZ30" i="1"/>
  <c r="AZ31" i="1"/>
  <c r="AZ32" i="1"/>
  <c r="AZ34" i="1"/>
  <c r="AZ35" i="1"/>
  <c r="AZ36" i="1"/>
  <c r="AZ37" i="1"/>
  <c r="AU26" i="1"/>
  <c r="AU27" i="1"/>
  <c r="AU28" i="1"/>
  <c r="AU29" i="1"/>
  <c r="AU30" i="1"/>
  <c r="AU31" i="1"/>
  <c r="AU32" i="1"/>
  <c r="AU33" i="1"/>
  <c r="AU34" i="1"/>
  <c r="AU35" i="1"/>
  <c r="AU36" i="1"/>
  <c r="AU37" i="1"/>
  <c r="AP26" i="1"/>
  <c r="AP27" i="1"/>
  <c r="AP28" i="1"/>
  <c r="AP29" i="1"/>
  <c r="AP30" i="1"/>
  <c r="AP31" i="1"/>
  <c r="AP32" i="1"/>
  <c r="AP33" i="1"/>
  <c r="AP34" i="1"/>
  <c r="AP35" i="1"/>
  <c r="AP36" i="1"/>
  <c r="AP37" i="1"/>
  <c r="AK26" i="1"/>
  <c r="AK27" i="1"/>
  <c r="AK28" i="1"/>
  <c r="AK29" i="1"/>
  <c r="AK30" i="1"/>
  <c r="AK31" i="1"/>
  <c r="AK32" i="1"/>
  <c r="AK33" i="1"/>
  <c r="AK34" i="1"/>
  <c r="AK35" i="1"/>
  <c r="AK36" i="1"/>
  <c r="AK37" i="1"/>
  <c r="AF26" i="1"/>
  <c r="AF27" i="1"/>
  <c r="AF28" i="1"/>
  <c r="AF29" i="1"/>
  <c r="AF30" i="1"/>
  <c r="AF31" i="1"/>
  <c r="AF32" i="1"/>
  <c r="AF33" i="1"/>
  <c r="AF34" i="1"/>
  <c r="AF35" i="1"/>
  <c r="AF36" i="1"/>
  <c r="AF37" i="1"/>
  <c r="AA26" i="1"/>
  <c r="AA27" i="1"/>
  <c r="AA28" i="1"/>
  <c r="AA29" i="1"/>
  <c r="AA30" i="1"/>
  <c r="AA31" i="1"/>
  <c r="AA32" i="1"/>
  <c r="AA33" i="1"/>
  <c r="AA34" i="1"/>
  <c r="AA35" i="1"/>
  <c r="AA36" i="1"/>
  <c r="AA37" i="1"/>
  <c r="V26" i="1"/>
  <c r="V27" i="1"/>
  <c r="V28" i="1"/>
  <c r="V29" i="1"/>
  <c r="V30" i="1"/>
  <c r="V31" i="1"/>
  <c r="V32" i="1"/>
  <c r="V33" i="1"/>
  <c r="V34" i="1"/>
  <c r="V35" i="1"/>
  <c r="V36" i="1"/>
  <c r="V37" i="1"/>
  <c r="Q26" i="1"/>
  <c r="Q27" i="1"/>
  <c r="Q28" i="1"/>
  <c r="Q29" i="1"/>
  <c r="Q30" i="1"/>
  <c r="Q31" i="1"/>
  <c r="Q32" i="1"/>
  <c r="Q33" i="1"/>
  <c r="Q34" i="1"/>
  <c r="Q35" i="1"/>
  <c r="Q36" i="1"/>
  <c r="Q37" i="1"/>
  <c r="L26" i="1"/>
  <c r="L27" i="1"/>
  <c r="L28" i="1"/>
  <c r="L29" i="1"/>
  <c r="L30" i="1"/>
  <c r="L31" i="1"/>
  <c r="L32" i="1"/>
  <c r="L33" i="1"/>
  <c r="L34" i="1"/>
  <c r="L35" i="1"/>
  <c r="L36" i="1"/>
  <c r="L37" i="1"/>
  <c r="G26" i="1"/>
  <c r="G27" i="1"/>
  <c r="G28" i="1"/>
  <c r="G29" i="1"/>
  <c r="G30" i="1"/>
  <c r="G31" i="1"/>
  <c r="G32" i="1"/>
  <c r="G33" i="1"/>
  <c r="G34" i="1"/>
  <c r="G35" i="1"/>
  <c r="G36" i="1"/>
  <c r="G37" i="1"/>
  <c r="N29" i="12" l="1"/>
  <c r="AT135" i="11"/>
  <c r="AT73" i="11"/>
  <c r="AQ632" i="11"/>
  <c r="AT259" i="11"/>
  <c r="AS507" i="11"/>
  <c r="AP507" i="11"/>
  <c r="AQ383" i="11"/>
  <c r="AT383" i="11"/>
  <c r="AT507" i="11"/>
  <c r="AT11" i="11"/>
  <c r="AS11" i="11"/>
  <c r="AH760" i="11"/>
  <c r="AP632" i="11"/>
  <c r="AT632" i="11"/>
  <c r="AR507" i="11"/>
  <c r="AQ507" i="11"/>
  <c r="AR569" i="11"/>
  <c r="AP383" i="11"/>
  <c r="AR694" i="11"/>
  <c r="AQ569" i="11"/>
  <c r="AS321" i="11"/>
  <c r="AQ694" i="11"/>
  <c r="AF760" i="11"/>
  <c r="AR197" i="11"/>
  <c r="AR632" i="11"/>
  <c r="AS383" i="11"/>
  <c r="AL761" i="11"/>
  <c r="AP569" i="11"/>
  <c r="AP197" i="11"/>
  <c r="AJ761" i="11"/>
  <c r="AS135" i="11"/>
  <c r="AP321" i="11"/>
  <c r="AR321" i="11"/>
  <c r="AD762" i="11"/>
  <c r="AQ321" i="11"/>
  <c r="AR11" i="11"/>
  <c r="AQ445" i="11"/>
  <c r="AR73" i="11"/>
  <c r="AP445" i="11"/>
  <c r="AR383" i="11"/>
  <c r="AS259" i="11"/>
  <c r="AT569" i="11"/>
  <c r="AT445" i="11"/>
  <c r="AR135" i="11"/>
  <c r="AQ11" i="11"/>
  <c r="AP694" i="11"/>
  <c r="AR445" i="11"/>
  <c r="AQ73" i="11"/>
  <c r="AS694" i="11"/>
  <c r="AR259" i="11"/>
  <c r="Z756" i="11"/>
  <c r="AD760" i="11"/>
  <c r="AS632" i="11"/>
  <c r="AT694" i="11"/>
  <c r="AQ197" i="11"/>
  <c r="AP73" i="11"/>
  <c r="AE135" i="11"/>
  <c r="AQ135" i="11" s="1"/>
  <c r="AE757" i="11"/>
  <c r="AF761" i="11" s="1"/>
  <c r="AD135" i="11"/>
  <c r="AD757" i="11"/>
  <c r="AC135" i="11"/>
  <c r="AP135" i="11" s="1"/>
  <c r="AC757" i="11"/>
  <c r="AN760" i="11"/>
  <c r="AL756" i="11"/>
  <c r="AK756" i="11"/>
  <c r="AL760" i="11" s="1"/>
  <c r="AJ756" i="11"/>
  <c r="AI756" i="11"/>
  <c r="AJ760" i="11" s="1"/>
  <c r="AJ259" i="11"/>
  <c r="AN758" i="11"/>
  <c r="AG758" i="11"/>
  <c r="AH762" i="11" s="1"/>
  <c r="AF758" i="11"/>
  <c r="AE758" i="11"/>
  <c r="AF762" i="11" s="1"/>
  <c r="AF135" i="11"/>
  <c r="AH259" i="11"/>
  <c r="AC259" i="11"/>
  <c r="AD259" i="11"/>
  <c r="N29" i="9"/>
  <c r="AB756" i="8"/>
  <c r="AD760" i="8"/>
  <c r="AP197" i="8"/>
  <c r="AT197" i="8"/>
  <c r="AQ197" i="8"/>
  <c r="AP73" i="8"/>
  <c r="AT445" i="8"/>
  <c r="AT569" i="8"/>
  <c r="AT631" i="8"/>
  <c r="AT321" i="8"/>
  <c r="AS631" i="8"/>
  <c r="AQ631" i="8"/>
  <c r="AP631" i="8"/>
  <c r="AH761" i="8"/>
  <c r="AQ383" i="8"/>
  <c r="AF761" i="8"/>
  <c r="AR135" i="8"/>
  <c r="AH762" i="8"/>
  <c r="AS445" i="8"/>
  <c r="AB758" i="8"/>
  <c r="AD762" i="8"/>
  <c r="AS383" i="8"/>
  <c r="AR383" i="8"/>
  <c r="AT135" i="8"/>
  <c r="AL761" i="8"/>
  <c r="AL762" i="8"/>
  <c r="AS259" i="8"/>
  <c r="AT73" i="8"/>
  <c r="AT507" i="8"/>
  <c r="AR507" i="8"/>
  <c r="AS135" i="8"/>
  <c r="AD761" i="8"/>
  <c r="AB757" i="8"/>
  <c r="AP507" i="8"/>
  <c r="AT11" i="8"/>
  <c r="AR569" i="8"/>
  <c r="AQ259" i="8"/>
  <c r="AS11" i="8"/>
  <c r="AQ693" i="8"/>
  <c r="AP569" i="8"/>
  <c r="AL760" i="8"/>
  <c r="AR11" i="8"/>
  <c r="AP693" i="8"/>
  <c r="AR445" i="8"/>
  <c r="AS321" i="8"/>
  <c r="AR321" i="8"/>
  <c r="AQ321" i="8"/>
  <c r="AJ760" i="8"/>
  <c r="AQ11" i="8"/>
  <c r="AQ445" i="8"/>
  <c r="AP321" i="8"/>
  <c r="AS197" i="8"/>
  <c r="AH760" i="8"/>
  <c r="AP11" i="8"/>
  <c r="AS507" i="8"/>
  <c r="AJ761" i="8"/>
  <c r="AQ507" i="8"/>
  <c r="AP383" i="8"/>
  <c r="AS693" i="8"/>
  <c r="AQ135" i="8"/>
  <c r="AR693" i="8"/>
  <c r="AS569" i="8"/>
  <c r="AQ569" i="8"/>
  <c r="AP135" i="8"/>
  <c r="AP259" i="8"/>
  <c r="AL259" i="8"/>
  <c r="AI758" i="8"/>
  <c r="AJ762" i="8" s="1"/>
  <c r="AF259" i="8"/>
  <c r="AK259" i="8"/>
  <c r="AT259" i="8" s="1"/>
  <c r="AJ259" i="8"/>
  <c r="AG259" i="8"/>
  <c r="AR259" i="8" s="1"/>
  <c r="AH758" i="8"/>
  <c r="AN761" i="8"/>
  <c r="AD761" i="11" l="1"/>
  <c r="Z757" i="11"/>
  <c r="AP259" i="11"/>
  <c r="Z758" i="11"/>
  <c r="AP756" i="8"/>
  <c r="I11" i="7" l="1"/>
  <c r="J11" i="7"/>
  <c r="I12" i="7"/>
  <c r="J12" i="7"/>
  <c r="I13" i="7"/>
  <c r="J13" i="7"/>
  <c r="I14" i="7"/>
  <c r="I15" i="7"/>
  <c r="J15" i="7"/>
  <c r="I16" i="7"/>
  <c r="J16" i="7"/>
  <c r="J17" i="7"/>
  <c r="I18" i="7"/>
  <c r="J18" i="7"/>
  <c r="I19" i="7"/>
  <c r="J19" i="7"/>
  <c r="I20" i="7"/>
  <c r="J20" i="7"/>
  <c r="I21" i="7"/>
  <c r="J21" i="7"/>
  <c r="I22" i="7"/>
  <c r="J22" i="7"/>
  <c r="I24" i="7"/>
  <c r="J24" i="7"/>
  <c r="I25" i="7"/>
  <c r="J25" i="7"/>
  <c r="I26" i="7"/>
  <c r="J26" i="7"/>
  <c r="K10" i="6"/>
  <c r="L10" i="6"/>
  <c r="M10" i="6"/>
  <c r="N10" i="6"/>
  <c r="Q10" i="6"/>
  <c r="R10" i="6"/>
  <c r="S10" i="6"/>
  <c r="T10" i="6"/>
  <c r="U10" i="6"/>
  <c r="W10" i="6"/>
  <c r="X10" i="6"/>
  <c r="Y10" i="6"/>
  <c r="K11" i="6"/>
  <c r="L11" i="6"/>
  <c r="M11" i="6"/>
  <c r="N11" i="6"/>
  <c r="Q11" i="6"/>
  <c r="R11" i="6"/>
  <c r="S11" i="6"/>
  <c r="T11" i="6"/>
  <c r="X11" i="6" s="1"/>
  <c r="U11" i="6"/>
  <c r="W11" i="6"/>
  <c r="Y11" i="6"/>
  <c r="K12" i="6"/>
  <c r="L12" i="6"/>
  <c r="L23" i="6" s="1"/>
  <c r="M12" i="6"/>
  <c r="M23" i="6" s="1"/>
  <c r="N12" i="6"/>
  <c r="N23" i="6" s="1"/>
  <c r="Q12" i="6"/>
  <c r="R12" i="6"/>
  <c r="S12" i="6"/>
  <c r="T12" i="6"/>
  <c r="U12" i="6"/>
  <c r="W12" i="6"/>
  <c r="Y12" i="6"/>
  <c r="K13" i="6"/>
  <c r="L13" i="6"/>
  <c r="M13" i="6"/>
  <c r="N13" i="6"/>
  <c r="Q13" i="6"/>
  <c r="R13" i="6"/>
  <c r="S13" i="6"/>
  <c r="T13" i="6"/>
  <c r="U13" i="6"/>
  <c r="W13" i="6"/>
  <c r="X13" i="6"/>
  <c r="Y13" i="6"/>
  <c r="K14" i="6"/>
  <c r="L14" i="6"/>
  <c r="M14" i="6"/>
  <c r="N14" i="6"/>
  <c r="Q14" i="6"/>
  <c r="R14" i="6"/>
  <c r="S14" i="6"/>
  <c r="T14" i="6"/>
  <c r="U14" i="6"/>
  <c r="W14" i="6"/>
  <c r="X14" i="6"/>
  <c r="Y14" i="6"/>
  <c r="K15" i="6"/>
  <c r="L15" i="6"/>
  <c r="M15" i="6"/>
  <c r="N15" i="6"/>
  <c r="Q15" i="6"/>
  <c r="R15" i="6"/>
  <c r="S15" i="6"/>
  <c r="T15" i="6"/>
  <c r="U15" i="6"/>
  <c r="W15" i="6"/>
  <c r="X15" i="6"/>
  <c r="Y15" i="6"/>
  <c r="K16" i="6"/>
  <c r="L16" i="6"/>
  <c r="M16" i="6"/>
  <c r="N16" i="6"/>
  <c r="N31" i="6" s="1"/>
  <c r="Q16" i="6"/>
  <c r="R16" i="6"/>
  <c r="S16" i="6"/>
  <c r="T16" i="6"/>
  <c r="U16" i="6"/>
  <c r="W16" i="6"/>
  <c r="X16" i="6"/>
  <c r="Y16" i="6"/>
  <c r="K17" i="6"/>
  <c r="L17" i="6"/>
  <c r="M17" i="6"/>
  <c r="N17" i="6"/>
  <c r="Q17" i="6"/>
  <c r="R17" i="6"/>
  <c r="S17" i="6"/>
  <c r="T17" i="6"/>
  <c r="U17" i="6"/>
  <c r="W17" i="6"/>
  <c r="X17" i="6"/>
  <c r="Y17" i="6"/>
  <c r="K18" i="6"/>
  <c r="L18" i="6"/>
  <c r="M18" i="6"/>
  <c r="N18" i="6"/>
  <c r="Q18" i="6"/>
  <c r="R18" i="6"/>
  <c r="S18" i="6"/>
  <c r="T18" i="6"/>
  <c r="U18" i="6"/>
  <c r="W18" i="6"/>
  <c r="X18" i="6"/>
  <c r="Y18" i="6"/>
  <c r="K19" i="6"/>
  <c r="L19" i="6"/>
  <c r="M19" i="6"/>
  <c r="N19" i="6"/>
  <c r="Q19" i="6"/>
  <c r="R19" i="6"/>
  <c r="S19" i="6"/>
  <c r="T19" i="6"/>
  <c r="X19" i="6" s="1"/>
  <c r="U19" i="6"/>
  <c r="W19" i="6"/>
  <c r="Y19" i="6"/>
  <c r="K20" i="6"/>
  <c r="L20" i="6"/>
  <c r="M20" i="6"/>
  <c r="N20" i="6"/>
  <c r="N33" i="6" s="1"/>
  <c r="Q20" i="6"/>
  <c r="R20" i="6"/>
  <c r="S20" i="6"/>
  <c r="T20" i="6"/>
  <c r="X20" i="6" s="1"/>
  <c r="U20" i="6"/>
  <c r="W20" i="6"/>
  <c r="Y20" i="6"/>
  <c r="K21" i="6"/>
  <c r="L21" i="6"/>
  <c r="M21" i="6"/>
  <c r="N21" i="6"/>
  <c r="Q21" i="6"/>
  <c r="R21" i="6"/>
  <c r="S21" i="6"/>
  <c r="T21" i="6"/>
  <c r="U21" i="6"/>
  <c r="W21" i="6"/>
  <c r="X21" i="6"/>
  <c r="Y21" i="6"/>
  <c r="K24" i="6"/>
  <c r="L24" i="6"/>
  <c r="M24" i="6"/>
  <c r="N24" i="6"/>
  <c r="N27" i="6"/>
  <c r="N28" i="6"/>
  <c r="AM11" i="5"/>
  <c r="AB12" i="5"/>
  <c r="AB757" i="5" s="1"/>
  <c r="AC12" i="5"/>
  <c r="AC11" i="5" s="1"/>
  <c r="AD12" i="5"/>
  <c r="AD11" i="5" s="1"/>
  <c r="AE12" i="5"/>
  <c r="AE11" i="5" s="1"/>
  <c r="AF12" i="5"/>
  <c r="AG12" i="5"/>
  <c r="AH12" i="5"/>
  <c r="AH757" i="5" s="1"/>
  <c r="AI12" i="5"/>
  <c r="AI757" i="5" s="1"/>
  <c r="AJ12" i="5"/>
  <c r="AJ757" i="5" s="1"/>
  <c r="AK12" i="5"/>
  <c r="AK11" i="5" s="1"/>
  <c r="AB15" i="5"/>
  <c r="AC15" i="5"/>
  <c r="AD15" i="5"/>
  <c r="AE15" i="5"/>
  <c r="AF15" i="5"/>
  <c r="AF11" i="5" s="1"/>
  <c r="AG15" i="5"/>
  <c r="AG11" i="5" s="1"/>
  <c r="AH15" i="5"/>
  <c r="AH11" i="5" s="1"/>
  <c r="AR11" i="5" s="1"/>
  <c r="AI15" i="5"/>
  <c r="AJ15" i="5"/>
  <c r="AK15" i="5"/>
  <c r="AB18" i="5"/>
  <c r="AC18" i="5"/>
  <c r="AD18" i="5"/>
  <c r="AE18" i="5"/>
  <c r="AF18" i="5"/>
  <c r="AG18" i="5"/>
  <c r="AH18" i="5"/>
  <c r="AI18" i="5"/>
  <c r="AJ18" i="5"/>
  <c r="AK18" i="5"/>
  <c r="AB21" i="5"/>
  <c r="AC21" i="5"/>
  <c r="AD21" i="5"/>
  <c r="AE21" i="5"/>
  <c r="AF21" i="5"/>
  <c r="AG21" i="5"/>
  <c r="AH21" i="5"/>
  <c r="AI21" i="5"/>
  <c r="AJ21" i="5"/>
  <c r="AK21" i="5"/>
  <c r="AB24" i="5"/>
  <c r="AC24" i="5"/>
  <c r="AD24" i="5"/>
  <c r="AE24" i="5"/>
  <c r="AF24" i="5"/>
  <c r="AG24" i="5"/>
  <c r="AH24" i="5"/>
  <c r="AI24" i="5"/>
  <c r="AI11" i="5" s="1"/>
  <c r="AJ24" i="5"/>
  <c r="AJ11" i="5" s="1"/>
  <c r="AS11" i="5" s="1"/>
  <c r="AK24" i="5"/>
  <c r="AB27" i="5"/>
  <c r="AC27" i="5"/>
  <c r="AD27" i="5"/>
  <c r="AE27" i="5"/>
  <c r="AF27" i="5"/>
  <c r="AG27" i="5"/>
  <c r="AH27" i="5"/>
  <c r="AI27" i="5"/>
  <c r="AJ27" i="5"/>
  <c r="AK27" i="5"/>
  <c r="AB30" i="5"/>
  <c r="AC30" i="5"/>
  <c r="AD30" i="5"/>
  <c r="AE30" i="5"/>
  <c r="AF30" i="5"/>
  <c r="AG30" i="5"/>
  <c r="AH30" i="5"/>
  <c r="AI30" i="5"/>
  <c r="AJ30" i="5"/>
  <c r="AK30" i="5"/>
  <c r="AB33" i="5"/>
  <c r="AC33" i="5"/>
  <c r="AD33" i="5"/>
  <c r="AE33" i="5"/>
  <c r="AF33" i="5"/>
  <c r="AG33" i="5"/>
  <c r="AH33" i="5"/>
  <c r="AI33" i="5"/>
  <c r="AJ33" i="5"/>
  <c r="AK33" i="5"/>
  <c r="AB36" i="5"/>
  <c r="AB11" i="5" s="1"/>
  <c r="AO11" i="5" s="1"/>
  <c r="AC36" i="5"/>
  <c r="AD36" i="5"/>
  <c r="AE36" i="5"/>
  <c r="AF36" i="5"/>
  <c r="AG36" i="5"/>
  <c r="AH36" i="5"/>
  <c r="AI36" i="5"/>
  <c r="AJ36" i="5"/>
  <c r="AK36" i="5"/>
  <c r="AB39" i="5"/>
  <c r="AC39" i="5"/>
  <c r="AD39" i="5"/>
  <c r="AE39" i="5"/>
  <c r="AF39" i="5"/>
  <c r="AG39" i="5"/>
  <c r="AH39" i="5"/>
  <c r="AI39" i="5"/>
  <c r="AJ39" i="5"/>
  <c r="AK39" i="5"/>
  <c r="AB42" i="5"/>
  <c r="AC42" i="5"/>
  <c r="AD42" i="5"/>
  <c r="AE42" i="5"/>
  <c r="AF42" i="5"/>
  <c r="AG42" i="5"/>
  <c r="AH42" i="5"/>
  <c r="AI42" i="5"/>
  <c r="AJ42" i="5"/>
  <c r="AK42" i="5"/>
  <c r="AB45" i="5"/>
  <c r="AC45" i="5"/>
  <c r="AD45" i="5"/>
  <c r="AE45" i="5"/>
  <c r="AF45" i="5"/>
  <c r="AG45" i="5"/>
  <c r="AH45" i="5"/>
  <c r="AI45" i="5"/>
  <c r="AJ45" i="5"/>
  <c r="AK45" i="5"/>
  <c r="AB48" i="5"/>
  <c r="AC48" i="5"/>
  <c r="AD48" i="5"/>
  <c r="AE48" i="5"/>
  <c r="AF48" i="5"/>
  <c r="AG48" i="5"/>
  <c r="AH48" i="5"/>
  <c r="AI48" i="5"/>
  <c r="AJ48" i="5"/>
  <c r="AK48" i="5"/>
  <c r="AB51" i="5"/>
  <c r="AC51" i="5"/>
  <c r="AD51" i="5"/>
  <c r="AE51" i="5"/>
  <c r="AF51" i="5"/>
  <c r="AG51" i="5"/>
  <c r="AH51" i="5"/>
  <c r="AI51" i="5"/>
  <c r="AJ51" i="5"/>
  <c r="AK51" i="5"/>
  <c r="AB54" i="5"/>
  <c r="AC54" i="5"/>
  <c r="AD54" i="5"/>
  <c r="AE54" i="5"/>
  <c r="AF54" i="5"/>
  <c r="AG54" i="5"/>
  <c r="AH54" i="5"/>
  <c r="AI54" i="5"/>
  <c r="AJ54" i="5"/>
  <c r="AK54" i="5"/>
  <c r="AB57" i="5"/>
  <c r="AC57" i="5"/>
  <c r="AD57" i="5"/>
  <c r="AE57" i="5"/>
  <c r="AF57" i="5"/>
  <c r="AG57" i="5"/>
  <c r="AH57" i="5"/>
  <c r="AI57" i="5"/>
  <c r="AJ57" i="5"/>
  <c r="AK57" i="5"/>
  <c r="AB60" i="5"/>
  <c r="AC60" i="5"/>
  <c r="AD60" i="5"/>
  <c r="AE60" i="5"/>
  <c r="AF60" i="5"/>
  <c r="AG60" i="5"/>
  <c r="AH60" i="5"/>
  <c r="AI60" i="5"/>
  <c r="AJ60" i="5"/>
  <c r="AK60" i="5"/>
  <c r="AB63" i="5"/>
  <c r="AC63" i="5"/>
  <c r="AD63" i="5"/>
  <c r="AE63" i="5"/>
  <c r="AF63" i="5"/>
  <c r="AG63" i="5"/>
  <c r="AH63" i="5"/>
  <c r="AI63" i="5"/>
  <c r="AJ63" i="5"/>
  <c r="AK63" i="5"/>
  <c r="AB66" i="5"/>
  <c r="AC66" i="5"/>
  <c r="AD66" i="5"/>
  <c r="AE66" i="5"/>
  <c r="AF66" i="5"/>
  <c r="AG66" i="5"/>
  <c r="AH66" i="5"/>
  <c r="AI66" i="5"/>
  <c r="AJ66" i="5"/>
  <c r="AK66" i="5"/>
  <c r="AB69" i="5"/>
  <c r="AC69" i="5"/>
  <c r="AD69" i="5"/>
  <c r="AE69" i="5"/>
  <c r="AF69" i="5"/>
  <c r="AG69" i="5"/>
  <c r="AH69" i="5"/>
  <c r="AI69" i="5"/>
  <c r="AJ69" i="5"/>
  <c r="AK69" i="5"/>
  <c r="AM73" i="5"/>
  <c r="AB74" i="5"/>
  <c r="AB73" i="5" s="1"/>
  <c r="AO73" i="5" s="1"/>
  <c r="AC74" i="5"/>
  <c r="AD74" i="5"/>
  <c r="AE74" i="5"/>
  <c r="AF74" i="5"/>
  <c r="AG74" i="5"/>
  <c r="AH74" i="5"/>
  <c r="AI74" i="5"/>
  <c r="AJ74" i="5"/>
  <c r="AK74" i="5"/>
  <c r="AK73" i="5" s="1"/>
  <c r="AB77" i="5"/>
  <c r="AC77" i="5"/>
  <c r="AC73" i="5" s="1"/>
  <c r="AD77" i="5"/>
  <c r="AE77" i="5"/>
  <c r="AF77" i="5"/>
  <c r="AG77" i="5"/>
  <c r="AH77" i="5"/>
  <c r="AI77" i="5"/>
  <c r="AJ77" i="5"/>
  <c r="AK77" i="5"/>
  <c r="AB80" i="5"/>
  <c r="AC80" i="5"/>
  <c r="AD80" i="5"/>
  <c r="AD73" i="5" s="1"/>
  <c r="AE80" i="5"/>
  <c r="AE73" i="5" s="1"/>
  <c r="AF80" i="5"/>
  <c r="AF757" i="5" s="1"/>
  <c r="AG80" i="5"/>
  <c r="AH80" i="5"/>
  <c r="AI80" i="5"/>
  <c r="AJ80" i="5"/>
  <c r="AK80" i="5"/>
  <c r="AB83" i="5"/>
  <c r="AC83" i="5"/>
  <c r="AD83" i="5"/>
  <c r="AE83" i="5"/>
  <c r="AF83" i="5"/>
  <c r="AG83" i="5"/>
  <c r="AH83" i="5"/>
  <c r="AI83" i="5"/>
  <c r="AJ83" i="5"/>
  <c r="AK83" i="5"/>
  <c r="AB86" i="5"/>
  <c r="AC86" i="5"/>
  <c r="AD86" i="5"/>
  <c r="AE86" i="5"/>
  <c r="AF86" i="5"/>
  <c r="AG86" i="5"/>
  <c r="AH86" i="5"/>
  <c r="AI86" i="5"/>
  <c r="AJ86" i="5"/>
  <c r="AK86" i="5"/>
  <c r="AB89" i="5"/>
  <c r="AC89" i="5"/>
  <c r="AD89" i="5"/>
  <c r="AE89" i="5"/>
  <c r="AF89" i="5"/>
  <c r="AG89" i="5"/>
  <c r="AG73" i="5" s="1"/>
  <c r="AH89" i="5"/>
  <c r="AH73" i="5" s="1"/>
  <c r="AR73" i="5" s="1"/>
  <c r="AI89" i="5"/>
  <c r="AJ89" i="5"/>
  <c r="AK89" i="5"/>
  <c r="AB92" i="5"/>
  <c r="AC92" i="5"/>
  <c r="AD92" i="5"/>
  <c r="AE92" i="5"/>
  <c r="AF92" i="5"/>
  <c r="AG92" i="5"/>
  <c r="AH92" i="5"/>
  <c r="AI92" i="5"/>
  <c r="AJ92" i="5"/>
  <c r="AK92" i="5"/>
  <c r="AB95" i="5"/>
  <c r="AC95" i="5"/>
  <c r="AD95" i="5"/>
  <c r="AE95" i="5"/>
  <c r="AF95" i="5"/>
  <c r="AG95" i="5"/>
  <c r="AH95" i="5"/>
  <c r="AI95" i="5"/>
  <c r="AJ95" i="5"/>
  <c r="AK95" i="5"/>
  <c r="AB98" i="5"/>
  <c r="AC98" i="5"/>
  <c r="AD98" i="5"/>
  <c r="AE98" i="5"/>
  <c r="AF98" i="5"/>
  <c r="AG98" i="5"/>
  <c r="AH98" i="5"/>
  <c r="AI98" i="5"/>
  <c r="AI73" i="5" s="1"/>
  <c r="AJ98" i="5"/>
  <c r="AJ73" i="5" s="1"/>
  <c r="AK98" i="5"/>
  <c r="AB101" i="5"/>
  <c r="AC101" i="5"/>
  <c r="AD101" i="5"/>
  <c r="AE101" i="5"/>
  <c r="AF101" i="5"/>
  <c r="AG101" i="5"/>
  <c r="AH101" i="5"/>
  <c r="AI101" i="5"/>
  <c r="AJ101" i="5"/>
  <c r="AK101" i="5"/>
  <c r="AB104" i="5"/>
  <c r="AC104" i="5"/>
  <c r="AD104" i="5"/>
  <c r="AE104" i="5"/>
  <c r="AF104" i="5"/>
  <c r="AG104" i="5"/>
  <c r="AH104" i="5"/>
  <c r="AI104" i="5"/>
  <c r="AJ104" i="5"/>
  <c r="AK104" i="5"/>
  <c r="AB107" i="5"/>
  <c r="AC107" i="5"/>
  <c r="AD107" i="5"/>
  <c r="AE107" i="5"/>
  <c r="AF107" i="5"/>
  <c r="AG107" i="5"/>
  <c r="AH107" i="5"/>
  <c r="AI107" i="5"/>
  <c r="AJ107" i="5"/>
  <c r="AK107" i="5"/>
  <c r="AB110" i="5"/>
  <c r="AC110" i="5"/>
  <c r="AD110" i="5"/>
  <c r="AE110" i="5"/>
  <c r="AF110" i="5"/>
  <c r="AG110" i="5"/>
  <c r="AH110" i="5"/>
  <c r="AI110" i="5"/>
  <c r="AJ110" i="5"/>
  <c r="AK110" i="5"/>
  <c r="AB113" i="5"/>
  <c r="AC113" i="5"/>
  <c r="AD113" i="5"/>
  <c r="AE113" i="5"/>
  <c r="AF113" i="5"/>
  <c r="AG113" i="5"/>
  <c r="AH113" i="5"/>
  <c r="AI113" i="5"/>
  <c r="AJ113" i="5"/>
  <c r="AK113" i="5"/>
  <c r="AB116" i="5"/>
  <c r="AC116" i="5"/>
  <c r="AD116" i="5"/>
  <c r="AE116" i="5"/>
  <c r="AF116" i="5"/>
  <c r="AG116" i="5"/>
  <c r="AH116" i="5"/>
  <c r="AI116" i="5"/>
  <c r="AJ116" i="5"/>
  <c r="AK116" i="5"/>
  <c r="AB119" i="5"/>
  <c r="AC119" i="5"/>
  <c r="AD119" i="5"/>
  <c r="AE119" i="5"/>
  <c r="AF119" i="5"/>
  <c r="AG119" i="5"/>
  <c r="AH119" i="5"/>
  <c r="AI119" i="5"/>
  <c r="AJ119" i="5"/>
  <c r="AK119" i="5"/>
  <c r="AB122" i="5"/>
  <c r="AC122" i="5"/>
  <c r="AD122" i="5"/>
  <c r="AE122" i="5"/>
  <c r="AF122" i="5"/>
  <c r="AG122" i="5"/>
  <c r="AH122" i="5"/>
  <c r="AI122" i="5"/>
  <c r="AJ122" i="5"/>
  <c r="AK122" i="5"/>
  <c r="AB125" i="5"/>
  <c r="AC125" i="5"/>
  <c r="AD125" i="5"/>
  <c r="AE125" i="5"/>
  <c r="AF125" i="5"/>
  <c r="AG125" i="5"/>
  <c r="AH125" i="5"/>
  <c r="AI125" i="5"/>
  <c r="AJ125" i="5"/>
  <c r="AK125" i="5"/>
  <c r="AB128" i="5"/>
  <c r="AC128" i="5"/>
  <c r="AD128" i="5"/>
  <c r="AE128" i="5"/>
  <c r="AF128" i="5"/>
  <c r="AG128" i="5"/>
  <c r="AH128" i="5"/>
  <c r="AI128" i="5"/>
  <c r="AJ128" i="5"/>
  <c r="AK128" i="5"/>
  <c r="AB131" i="5"/>
  <c r="AC131" i="5"/>
  <c r="AD131" i="5"/>
  <c r="AE131" i="5"/>
  <c r="AF131" i="5"/>
  <c r="AG131" i="5"/>
  <c r="AH131" i="5"/>
  <c r="AI131" i="5"/>
  <c r="AJ131" i="5"/>
  <c r="AK131" i="5"/>
  <c r="AM135" i="5"/>
  <c r="AM756" i="5" s="1"/>
  <c r="AB136" i="5"/>
  <c r="AB756" i="5" s="1"/>
  <c r="AC136" i="5"/>
  <c r="AD136" i="5"/>
  <c r="AE136" i="5"/>
  <c r="AF136" i="5"/>
  <c r="AF135" i="5" s="1"/>
  <c r="AG136" i="5"/>
  <c r="AG135" i="5" s="1"/>
  <c r="AH136" i="5"/>
  <c r="AH135" i="5" s="1"/>
  <c r="AI136" i="5"/>
  <c r="AI756" i="5" s="1"/>
  <c r="AJ136" i="5"/>
  <c r="AJ756" i="5" s="1"/>
  <c r="AK760" i="5" s="1"/>
  <c r="AK136" i="5"/>
  <c r="AB139" i="5"/>
  <c r="AC139" i="5"/>
  <c r="AD139" i="5"/>
  <c r="AE139" i="5"/>
  <c r="AF139" i="5"/>
  <c r="AG139" i="5"/>
  <c r="AH139" i="5"/>
  <c r="AI139" i="5"/>
  <c r="AJ139" i="5"/>
  <c r="AK139" i="5"/>
  <c r="AK756" i="5" s="1"/>
  <c r="AB142" i="5"/>
  <c r="AC142" i="5"/>
  <c r="AD142" i="5"/>
  <c r="AE142" i="5"/>
  <c r="AF142" i="5"/>
  <c r="AG142" i="5"/>
  <c r="AH142" i="5"/>
  <c r="AI142" i="5"/>
  <c r="AJ142" i="5"/>
  <c r="AK142" i="5"/>
  <c r="AB145" i="5"/>
  <c r="AC145" i="5"/>
  <c r="AC756" i="5" s="1"/>
  <c r="AD145" i="5"/>
  <c r="AD756" i="5" s="1"/>
  <c r="AE760" i="5" s="1"/>
  <c r="AE145" i="5"/>
  <c r="AF145" i="5"/>
  <c r="AG145" i="5"/>
  <c r="AH145" i="5"/>
  <c r="AI145" i="5"/>
  <c r="AJ145" i="5"/>
  <c r="AK145" i="5"/>
  <c r="AB148" i="5"/>
  <c r="AC148" i="5"/>
  <c r="AD148" i="5"/>
  <c r="AE148" i="5"/>
  <c r="AF148" i="5"/>
  <c r="AG148" i="5"/>
  <c r="AH148" i="5"/>
  <c r="AI148" i="5"/>
  <c r="AJ148" i="5"/>
  <c r="AK148" i="5"/>
  <c r="AB151" i="5"/>
  <c r="AC151" i="5"/>
  <c r="AD151" i="5"/>
  <c r="AE151" i="5"/>
  <c r="AF151" i="5"/>
  <c r="AG151" i="5"/>
  <c r="AH151" i="5"/>
  <c r="AI151" i="5"/>
  <c r="AJ151" i="5"/>
  <c r="AK151" i="5"/>
  <c r="AB154" i="5"/>
  <c r="AC154" i="5"/>
  <c r="AD154" i="5"/>
  <c r="AE154" i="5"/>
  <c r="AE756" i="5" s="1"/>
  <c r="AF154" i="5"/>
  <c r="AF756" i="5" s="1"/>
  <c r="AG760" i="5" s="1"/>
  <c r="AG154" i="5"/>
  <c r="AH154" i="5"/>
  <c r="AI154" i="5"/>
  <c r="AJ154" i="5"/>
  <c r="AK154" i="5"/>
  <c r="AB157" i="5"/>
  <c r="AC157" i="5"/>
  <c r="AD157" i="5"/>
  <c r="AE157" i="5"/>
  <c r="AF157" i="5"/>
  <c r="AG157" i="5"/>
  <c r="AH157" i="5"/>
  <c r="AI157" i="5"/>
  <c r="AJ157" i="5"/>
  <c r="AK157" i="5"/>
  <c r="AB160" i="5"/>
  <c r="AC160" i="5"/>
  <c r="AD160" i="5"/>
  <c r="AE160" i="5"/>
  <c r="AE135" i="5" s="1"/>
  <c r="AF160" i="5"/>
  <c r="AG160" i="5"/>
  <c r="AH160" i="5"/>
  <c r="AI160" i="5"/>
  <c r="AJ160" i="5"/>
  <c r="AK160" i="5"/>
  <c r="AB163" i="5"/>
  <c r="AC163" i="5"/>
  <c r="AD163" i="5"/>
  <c r="AE163" i="5"/>
  <c r="AF163" i="5"/>
  <c r="AG163" i="5"/>
  <c r="AG756" i="5" s="1"/>
  <c r="AH163" i="5"/>
  <c r="AH756" i="5" s="1"/>
  <c r="AI760" i="5" s="1"/>
  <c r="AI163" i="5"/>
  <c r="AJ163" i="5"/>
  <c r="AK163" i="5"/>
  <c r="AB166" i="5"/>
  <c r="AC166" i="5"/>
  <c r="AD166" i="5"/>
  <c r="AE166" i="5"/>
  <c r="AF166" i="5"/>
  <c r="AG166" i="5"/>
  <c r="AH166" i="5"/>
  <c r="AI166" i="5"/>
  <c r="AJ166" i="5"/>
  <c r="AK166" i="5"/>
  <c r="AB169" i="5"/>
  <c r="AC169" i="5"/>
  <c r="AD169" i="5"/>
  <c r="AE169" i="5"/>
  <c r="AF169" i="5"/>
  <c r="AG169" i="5"/>
  <c r="AH169" i="5"/>
  <c r="AI169" i="5"/>
  <c r="AJ169" i="5"/>
  <c r="AK169" i="5"/>
  <c r="AB172" i="5"/>
  <c r="AC172" i="5"/>
  <c r="AD172" i="5"/>
  <c r="AE172" i="5"/>
  <c r="AF172" i="5"/>
  <c r="AG172" i="5"/>
  <c r="AH172" i="5"/>
  <c r="AI172" i="5"/>
  <c r="AJ172" i="5"/>
  <c r="AK172" i="5"/>
  <c r="AB175" i="5"/>
  <c r="AC175" i="5"/>
  <c r="AD175" i="5"/>
  <c r="AE175" i="5"/>
  <c r="AF175" i="5"/>
  <c r="AG175" i="5"/>
  <c r="AH175" i="5"/>
  <c r="AI175" i="5"/>
  <c r="AJ175" i="5"/>
  <c r="AK175" i="5"/>
  <c r="AB178" i="5"/>
  <c r="AC178" i="5"/>
  <c r="AD178" i="5"/>
  <c r="AE178" i="5"/>
  <c r="AF178" i="5"/>
  <c r="AG178" i="5"/>
  <c r="AH178" i="5"/>
  <c r="AI178" i="5"/>
  <c r="AJ178" i="5"/>
  <c r="AK178" i="5"/>
  <c r="AB181" i="5"/>
  <c r="AC181" i="5"/>
  <c r="AD181" i="5"/>
  <c r="AE181" i="5"/>
  <c r="AF181" i="5"/>
  <c r="AG181" i="5"/>
  <c r="AH181" i="5"/>
  <c r="AI181" i="5"/>
  <c r="AJ181" i="5"/>
  <c r="AK181" i="5"/>
  <c r="AB184" i="5"/>
  <c r="AC184" i="5"/>
  <c r="AD184" i="5"/>
  <c r="AE184" i="5"/>
  <c r="AF184" i="5"/>
  <c r="AG184" i="5"/>
  <c r="AH184" i="5"/>
  <c r="AI184" i="5"/>
  <c r="AJ184" i="5"/>
  <c r="AK184" i="5"/>
  <c r="AB187" i="5"/>
  <c r="AC187" i="5"/>
  <c r="AD187" i="5"/>
  <c r="AE187" i="5"/>
  <c r="AF187" i="5"/>
  <c r="AG187" i="5"/>
  <c r="AH187" i="5"/>
  <c r="AI187" i="5"/>
  <c r="AJ187" i="5"/>
  <c r="AK187" i="5"/>
  <c r="AB190" i="5"/>
  <c r="AC190" i="5"/>
  <c r="AD190" i="5"/>
  <c r="AE190" i="5"/>
  <c r="AF190" i="5"/>
  <c r="AG190" i="5"/>
  <c r="AH190" i="5"/>
  <c r="AI190" i="5"/>
  <c r="AJ190" i="5"/>
  <c r="AK190" i="5"/>
  <c r="AB193" i="5"/>
  <c r="AC193" i="5"/>
  <c r="AD193" i="5"/>
  <c r="AE193" i="5"/>
  <c r="AF193" i="5"/>
  <c r="AG193" i="5"/>
  <c r="AH193" i="5"/>
  <c r="AI193" i="5"/>
  <c r="AJ193" i="5"/>
  <c r="AK193" i="5"/>
  <c r="AM197" i="5"/>
  <c r="AB198" i="5"/>
  <c r="AC198" i="5"/>
  <c r="AC197" i="5" s="1"/>
  <c r="AD198" i="5"/>
  <c r="AD197" i="5" s="1"/>
  <c r="AE198" i="5"/>
  <c r="AE197" i="5" s="1"/>
  <c r="AF198" i="5"/>
  <c r="AF197" i="5" s="1"/>
  <c r="AQ197" i="5" s="1"/>
  <c r="AG198" i="5"/>
  <c r="AG197" i="5" s="1"/>
  <c r="AH198" i="5"/>
  <c r="AH197" i="5" s="1"/>
  <c r="AI198" i="5"/>
  <c r="AI197" i="5" s="1"/>
  <c r="AJ198" i="5"/>
  <c r="AJ197" i="5" s="1"/>
  <c r="AS197" i="5" s="1"/>
  <c r="AK198" i="5"/>
  <c r="AB201" i="5"/>
  <c r="AC201" i="5"/>
  <c r="AD201" i="5"/>
  <c r="AE201" i="5"/>
  <c r="AF201" i="5"/>
  <c r="AG201" i="5"/>
  <c r="AH201" i="5"/>
  <c r="AI201" i="5"/>
  <c r="AJ201" i="5"/>
  <c r="AK201" i="5"/>
  <c r="AB204" i="5"/>
  <c r="AC204" i="5"/>
  <c r="AD204" i="5"/>
  <c r="AE204" i="5"/>
  <c r="AF204" i="5"/>
  <c r="AG204" i="5"/>
  <c r="AH204" i="5"/>
  <c r="AI204" i="5"/>
  <c r="AJ204" i="5"/>
  <c r="AK204" i="5"/>
  <c r="AB207" i="5"/>
  <c r="AC207" i="5"/>
  <c r="AD207" i="5"/>
  <c r="AE207" i="5"/>
  <c r="AF207" i="5"/>
  <c r="AG207" i="5"/>
  <c r="AH207" i="5"/>
  <c r="AI207" i="5"/>
  <c r="AJ207" i="5"/>
  <c r="AK207" i="5"/>
  <c r="AK197" i="5" s="1"/>
  <c r="AB210" i="5"/>
  <c r="AB197" i="5" s="1"/>
  <c r="AC210" i="5"/>
  <c r="AD210" i="5"/>
  <c r="AE210" i="5"/>
  <c r="AF210" i="5"/>
  <c r="AG210" i="5"/>
  <c r="AH210" i="5"/>
  <c r="AI210" i="5"/>
  <c r="AJ210" i="5"/>
  <c r="AK210" i="5"/>
  <c r="AB213" i="5"/>
  <c r="AC213" i="5"/>
  <c r="AD213" i="5"/>
  <c r="AE213" i="5"/>
  <c r="AF213" i="5"/>
  <c r="AG213" i="5"/>
  <c r="AH213" i="5"/>
  <c r="AI213" i="5"/>
  <c r="AJ213" i="5"/>
  <c r="AK213" i="5"/>
  <c r="AB216" i="5"/>
  <c r="AC216" i="5"/>
  <c r="AD216" i="5"/>
  <c r="AE216" i="5"/>
  <c r="AF216" i="5"/>
  <c r="AG216" i="5"/>
  <c r="AH216" i="5"/>
  <c r="AI216" i="5"/>
  <c r="AJ216" i="5"/>
  <c r="AK216" i="5"/>
  <c r="AB219" i="5"/>
  <c r="AC219" i="5"/>
  <c r="AD219" i="5"/>
  <c r="AE219" i="5"/>
  <c r="AF219" i="5"/>
  <c r="AG219" i="5"/>
  <c r="AH219" i="5"/>
  <c r="AI219" i="5"/>
  <c r="AJ219" i="5"/>
  <c r="AK219" i="5"/>
  <c r="AB222" i="5"/>
  <c r="AC222" i="5"/>
  <c r="AD222" i="5"/>
  <c r="AE222" i="5"/>
  <c r="AF222" i="5"/>
  <c r="AG222" i="5"/>
  <c r="AH222" i="5"/>
  <c r="AI222" i="5"/>
  <c r="AJ222" i="5"/>
  <c r="AK222" i="5"/>
  <c r="AB225" i="5"/>
  <c r="AC225" i="5"/>
  <c r="AD225" i="5"/>
  <c r="AE225" i="5"/>
  <c r="AF225" i="5"/>
  <c r="AG225" i="5"/>
  <c r="AH225" i="5"/>
  <c r="AI225" i="5"/>
  <c r="AJ225" i="5"/>
  <c r="AK225" i="5"/>
  <c r="AB228" i="5"/>
  <c r="AC228" i="5"/>
  <c r="AD228" i="5"/>
  <c r="AE228" i="5"/>
  <c r="AF228" i="5"/>
  <c r="AG228" i="5"/>
  <c r="AH228" i="5"/>
  <c r="AI228" i="5"/>
  <c r="AJ228" i="5"/>
  <c r="AK228" i="5"/>
  <c r="AB231" i="5"/>
  <c r="AC231" i="5"/>
  <c r="AD231" i="5"/>
  <c r="AE231" i="5"/>
  <c r="AF231" i="5"/>
  <c r="AG231" i="5"/>
  <c r="AH231" i="5"/>
  <c r="AI231" i="5"/>
  <c r="AJ231" i="5"/>
  <c r="AK231" i="5"/>
  <c r="AB234" i="5"/>
  <c r="AC234" i="5"/>
  <c r="AD234" i="5"/>
  <c r="AE234" i="5"/>
  <c r="AF234" i="5"/>
  <c r="AG234" i="5"/>
  <c r="AH234" i="5"/>
  <c r="AI234" i="5"/>
  <c r="AJ234" i="5"/>
  <c r="AK234" i="5"/>
  <c r="AB237" i="5"/>
  <c r="AC237" i="5"/>
  <c r="AD237" i="5"/>
  <c r="AE237" i="5"/>
  <c r="AF237" i="5"/>
  <c r="AG237" i="5"/>
  <c r="AH237" i="5"/>
  <c r="AI237" i="5"/>
  <c r="AJ237" i="5"/>
  <c r="AK237" i="5"/>
  <c r="AB240" i="5"/>
  <c r="AC240" i="5"/>
  <c r="AD240" i="5"/>
  <c r="AE240" i="5"/>
  <c r="AF240" i="5"/>
  <c r="AG240" i="5"/>
  <c r="AH240" i="5"/>
  <c r="AI240" i="5"/>
  <c r="AJ240" i="5"/>
  <c r="AK240" i="5"/>
  <c r="AB243" i="5"/>
  <c r="AC243" i="5"/>
  <c r="AD243" i="5"/>
  <c r="AE243" i="5"/>
  <c r="AF243" i="5"/>
  <c r="AG243" i="5"/>
  <c r="AH243" i="5"/>
  <c r="AI243" i="5"/>
  <c r="AJ243" i="5"/>
  <c r="AK243" i="5"/>
  <c r="AB246" i="5"/>
  <c r="AC246" i="5"/>
  <c r="AD246" i="5"/>
  <c r="AE246" i="5"/>
  <c r="AF246" i="5"/>
  <c r="AG246" i="5"/>
  <c r="AH246" i="5"/>
  <c r="AI246" i="5"/>
  <c r="AJ246" i="5"/>
  <c r="AK246" i="5"/>
  <c r="AB249" i="5"/>
  <c r="AC249" i="5"/>
  <c r="AD249" i="5"/>
  <c r="AE249" i="5"/>
  <c r="AF249" i="5"/>
  <c r="AG249" i="5"/>
  <c r="AH249" i="5"/>
  <c r="AI249" i="5"/>
  <c r="AJ249" i="5"/>
  <c r="AK249" i="5"/>
  <c r="AB252" i="5"/>
  <c r="AC252" i="5"/>
  <c r="AD252" i="5"/>
  <c r="AE252" i="5"/>
  <c r="AF252" i="5"/>
  <c r="AG252" i="5"/>
  <c r="AH252" i="5"/>
  <c r="AI252" i="5"/>
  <c r="AJ252" i="5"/>
  <c r="AK252" i="5"/>
  <c r="AB255" i="5"/>
  <c r="AC255" i="5"/>
  <c r="AD255" i="5"/>
  <c r="AE255" i="5"/>
  <c r="AF255" i="5"/>
  <c r="AG255" i="5"/>
  <c r="AH255" i="5"/>
  <c r="AI255" i="5"/>
  <c r="AJ255" i="5"/>
  <c r="AK255" i="5"/>
  <c r="AM259" i="5"/>
  <c r="AB260" i="5"/>
  <c r="AC260" i="5"/>
  <c r="AC259" i="5" s="1"/>
  <c r="AD260" i="5"/>
  <c r="AD259" i="5" s="1"/>
  <c r="AE260" i="5"/>
  <c r="AE259" i="5" s="1"/>
  <c r="AF260" i="5"/>
  <c r="AG260" i="5"/>
  <c r="AH260" i="5"/>
  <c r="AI260" i="5"/>
  <c r="AJ260" i="5"/>
  <c r="AK260" i="5"/>
  <c r="AK259" i="5" s="1"/>
  <c r="AB263" i="5"/>
  <c r="AC263" i="5"/>
  <c r="AD263" i="5"/>
  <c r="AE263" i="5"/>
  <c r="AF263" i="5"/>
  <c r="AF259" i="5" s="1"/>
  <c r="AG263" i="5"/>
  <c r="AG758" i="5" s="1"/>
  <c r="AH263" i="5"/>
  <c r="AH758" i="5" s="1"/>
  <c r="AI263" i="5"/>
  <c r="AJ263" i="5"/>
  <c r="AK263" i="5"/>
  <c r="AB266" i="5"/>
  <c r="AC266" i="5"/>
  <c r="AD266" i="5"/>
  <c r="AE266" i="5"/>
  <c r="AF266" i="5"/>
  <c r="AG266" i="5"/>
  <c r="AH266" i="5"/>
  <c r="AI266" i="5"/>
  <c r="AJ266" i="5"/>
  <c r="AK266" i="5"/>
  <c r="AB269" i="5"/>
  <c r="AC269" i="5"/>
  <c r="AD269" i="5"/>
  <c r="AE269" i="5"/>
  <c r="AF269" i="5"/>
  <c r="AG269" i="5"/>
  <c r="AH269" i="5"/>
  <c r="AI269" i="5"/>
  <c r="AJ269" i="5"/>
  <c r="AK269" i="5"/>
  <c r="AB272" i="5"/>
  <c r="AC272" i="5"/>
  <c r="AD272" i="5"/>
  <c r="AE272" i="5"/>
  <c r="AF272" i="5"/>
  <c r="AG272" i="5"/>
  <c r="AH272" i="5"/>
  <c r="AI272" i="5"/>
  <c r="AI259" i="5" s="1"/>
  <c r="AJ272" i="5"/>
  <c r="AJ758" i="5" s="1"/>
  <c r="AK272" i="5"/>
  <c r="AB275" i="5"/>
  <c r="AC275" i="5"/>
  <c r="AD275" i="5"/>
  <c r="AE275" i="5"/>
  <c r="AF275" i="5"/>
  <c r="AG275" i="5"/>
  <c r="AH275" i="5"/>
  <c r="AI275" i="5"/>
  <c r="AJ275" i="5"/>
  <c r="AK275" i="5"/>
  <c r="AB278" i="5"/>
  <c r="AC278" i="5"/>
  <c r="AD278" i="5"/>
  <c r="AE278" i="5"/>
  <c r="AF278" i="5"/>
  <c r="AG278" i="5"/>
  <c r="AH278" i="5"/>
  <c r="AI278" i="5"/>
  <c r="AJ278" i="5"/>
  <c r="AK278" i="5"/>
  <c r="AB281" i="5"/>
  <c r="AC281" i="5"/>
  <c r="AD281" i="5"/>
  <c r="AE281" i="5"/>
  <c r="AF281" i="5"/>
  <c r="AG281" i="5"/>
  <c r="AH281" i="5"/>
  <c r="AI281" i="5"/>
  <c r="AJ281" i="5"/>
  <c r="AK281" i="5"/>
  <c r="AK758" i="5" s="1"/>
  <c r="AB284" i="5"/>
  <c r="AB259" i="5" s="1"/>
  <c r="AC284" i="5"/>
  <c r="AD284" i="5"/>
  <c r="AE284" i="5"/>
  <c r="AF284" i="5"/>
  <c r="AG284" i="5"/>
  <c r="AH284" i="5"/>
  <c r="AI284" i="5"/>
  <c r="AJ284" i="5"/>
  <c r="AK284" i="5"/>
  <c r="AB287" i="5"/>
  <c r="AC287" i="5"/>
  <c r="AD287" i="5"/>
  <c r="AE287" i="5"/>
  <c r="AF287" i="5"/>
  <c r="AG287" i="5"/>
  <c r="AH287" i="5"/>
  <c r="AI287" i="5"/>
  <c r="AJ287" i="5"/>
  <c r="AK287" i="5"/>
  <c r="AB290" i="5"/>
  <c r="AC290" i="5"/>
  <c r="AD290" i="5"/>
  <c r="AE290" i="5"/>
  <c r="AF290" i="5"/>
  <c r="AG290" i="5"/>
  <c r="AH290" i="5"/>
  <c r="AI290" i="5"/>
  <c r="AJ290" i="5"/>
  <c r="AK290" i="5"/>
  <c r="AB293" i="5"/>
  <c r="AC293" i="5"/>
  <c r="AC758" i="5" s="1"/>
  <c r="AD293" i="5"/>
  <c r="AD758" i="5" s="1"/>
  <c r="AE293" i="5"/>
  <c r="AF293" i="5"/>
  <c r="AG293" i="5"/>
  <c r="AH293" i="5"/>
  <c r="AI293" i="5"/>
  <c r="AJ293" i="5"/>
  <c r="AK293" i="5"/>
  <c r="AB296" i="5"/>
  <c r="AC296" i="5"/>
  <c r="AD296" i="5"/>
  <c r="AE296" i="5"/>
  <c r="AF296" i="5"/>
  <c r="AG296" i="5"/>
  <c r="AH296" i="5"/>
  <c r="AI296" i="5"/>
  <c r="AJ296" i="5"/>
  <c r="AK296" i="5"/>
  <c r="AB299" i="5"/>
  <c r="AC299" i="5"/>
  <c r="AD299" i="5"/>
  <c r="AE299" i="5"/>
  <c r="AF299" i="5"/>
  <c r="AG299" i="5"/>
  <c r="AH299" i="5"/>
  <c r="AI299" i="5"/>
  <c r="AJ299" i="5"/>
  <c r="AK299" i="5"/>
  <c r="AB302" i="5"/>
  <c r="AC302" i="5"/>
  <c r="AD302" i="5"/>
  <c r="AE302" i="5"/>
  <c r="AF302" i="5"/>
  <c r="AG302" i="5"/>
  <c r="AH302" i="5"/>
  <c r="AI302" i="5"/>
  <c r="AJ302" i="5"/>
  <c r="AK302" i="5"/>
  <c r="AB305" i="5"/>
  <c r="AC305" i="5"/>
  <c r="AD305" i="5"/>
  <c r="AE305" i="5"/>
  <c r="AF305" i="5"/>
  <c r="AG305" i="5"/>
  <c r="AH305" i="5"/>
  <c r="AI305" i="5"/>
  <c r="AJ305" i="5"/>
  <c r="AK305" i="5"/>
  <c r="AB308" i="5"/>
  <c r="AC308" i="5"/>
  <c r="AD308" i="5"/>
  <c r="AE308" i="5"/>
  <c r="AF308" i="5"/>
  <c r="AG308" i="5"/>
  <c r="AH308" i="5"/>
  <c r="AI308" i="5"/>
  <c r="AJ308" i="5"/>
  <c r="AK308" i="5"/>
  <c r="AB311" i="5"/>
  <c r="AC311" i="5"/>
  <c r="AD311" i="5"/>
  <c r="AE311" i="5"/>
  <c r="AF311" i="5"/>
  <c r="AG311" i="5"/>
  <c r="AH311" i="5"/>
  <c r="AI311" i="5"/>
  <c r="AJ311" i="5"/>
  <c r="AK311" i="5"/>
  <c r="AB314" i="5"/>
  <c r="AC314" i="5"/>
  <c r="AD314" i="5"/>
  <c r="AE314" i="5"/>
  <c r="AF314" i="5"/>
  <c r="AG314" i="5"/>
  <c r="AH314" i="5"/>
  <c r="AI314" i="5"/>
  <c r="AJ314" i="5"/>
  <c r="AK314" i="5"/>
  <c r="AB317" i="5"/>
  <c r="AC317" i="5"/>
  <c r="AD317" i="5"/>
  <c r="AE317" i="5"/>
  <c r="AF317" i="5"/>
  <c r="AG317" i="5"/>
  <c r="AH317" i="5"/>
  <c r="AI317" i="5"/>
  <c r="AJ317" i="5"/>
  <c r="AK317" i="5"/>
  <c r="AM321" i="5"/>
  <c r="AB322" i="5"/>
  <c r="AB321" i="5" s="1"/>
  <c r="AC322" i="5"/>
  <c r="AD322" i="5"/>
  <c r="AE322" i="5"/>
  <c r="AF322" i="5"/>
  <c r="AG322" i="5"/>
  <c r="AH322" i="5"/>
  <c r="AI322" i="5"/>
  <c r="AJ322" i="5"/>
  <c r="AK322" i="5"/>
  <c r="AK321" i="5" s="1"/>
  <c r="AB325" i="5"/>
  <c r="AC325" i="5"/>
  <c r="AC321" i="5" s="1"/>
  <c r="AD325" i="5"/>
  <c r="AE325" i="5"/>
  <c r="AF325" i="5"/>
  <c r="AG325" i="5"/>
  <c r="AH325" i="5"/>
  <c r="AI325" i="5"/>
  <c r="AJ325" i="5"/>
  <c r="AK325" i="5"/>
  <c r="AB328" i="5"/>
  <c r="AC328" i="5"/>
  <c r="AD328" i="5"/>
  <c r="AD321" i="5" s="1"/>
  <c r="AE328" i="5"/>
  <c r="AE321" i="5" s="1"/>
  <c r="AF328" i="5"/>
  <c r="AF321" i="5" s="1"/>
  <c r="AQ321" i="5" s="1"/>
  <c r="AG328" i="5"/>
  <c r="AH328" i="5"/>
  <c r="AI328" i="5"/>
  <c r="AJ328" i="5"/>
  <c r="AK328" i="5"/>
  <c r="AB331" i="5"/>
  <c r="AC331" i="5"/>
  <c r="AD331" i="5"/>
  <c r="AE331" i="5"/>
  <c r="AF331" i="5"/>
  <c r="AG331" i="5"/>
  <c r="AH331" i="5"/>
  <c r="AI331" i="5"/>
  <c r="AJ331" i="5"/>
  <c r="AK331" i="5"/>
  <c r="AB334" i="5"/>
  <c r="AC334" i="5"/>
  <c r="AD334" i="5"/>
  <c r="AE334" i="5"/>
  <c r="AF334" i="5"/>
  <c r="AG334" i="5"/>
  <c r="AH334" i="5"/>
  <c r="AI334" i="5"/>
  <c r="AJ334" i="5"/>
  <c r="AK334" i="5"/>
  <c r="AB337" i="5"/>
  <c r="AC337" i="5"/>
  <c r="AD337" i="5"/>
  <c r="AE337" i="5"/>
  <c r="AF337" i="5"/>
  <c r="AG337" i="5"/>
  <c r="AG321" i="5" s="1"/>
  <c r="AH337" i="5"/>
  <c r="AH321" i="5" s="1"/>
  <c r="AR321" i="5" s="1"/>
  <c r="AI337" i="5"/>
  <c r="AJ337" i="5"/>
  <c r="AK337" i="5"/>
  <c r="AB340" i="5"/>
  <c r="AC340" i="5"/>
  <c r="AD340" i="5"/>
  <c r="AE340" i="5"/>
  <c r="AF340" i="5"/>
  <c r="AG340" i="5"/>
  <c r="AH340" i="5"/>
  <c r="AI340" i="5"/>
  <c r="AJ340" i="5"/>
  <c r="AK340" i="5"/>
  <c r="AB343" i="5"/>
  <c r="AC343" i="5"/>
  <c r="AD343" i="5"/>
  <c r="AE343" i="5"/>
  <c r="AF343" i="5"/>
  <c r="AG343" i="5"/>
  <c r="AH343" i="5"/>
  <c r="AI343" i="5"/>
  <c r="AJ343" i="5"/>
  <c r="AK343" i="5"/>
  <c r="AB346" i="5"/>
  <c r="AC346" i="5"/>
  <c r="AD346" i="5"/>
  <c r="AE346" i="5"/>
  <c r="AF346" i="5"/>
  <c r="AG346" i="5"/>
  <c r="AH346" i="5"/>
  <c r="AI346" i="5"/>
  <c r="AI321" i="5" s="1"/>
  <c r="AJ346" i="5"/>
  <c r="AJ321" i="5" s="1"/>
  <c r="AS321" i="5" s="1"/>
  <c r="AK346" i="5"/>
  <c r="AB349" i="5"/>
  <c r="AC349" i="5"/>
  <c r="AD349" i="5"/>
  <c r="AE349" i="5"/>
  <c r="AF349" i="5"/>
  <c r="AG349" i="5"/>
  <c r="AH349" i="5"/>
  <c r="AI349" i="5"/>
  <c r="AJ349" i="5"/>
  <c r="AK349" i="5"/>
  <c r="AB352" i="5"/>
  <c r="AC352" i="5"/>
  <c r="AD352" i="5"/>
  <c r="AE352" i="5"/>
  <c r="AF352" i="5"/>
  <c r="AG352" i="5"/>
  <c r="AH352" i="5"/>
  <c r="AI352" i="5"/>
  <c r="AJ352" i="5"/>
  <c r="AK352" i="5"/>
  <c r="AB355" i="5"/>
  <c r="AC355" i="5"/>
  <c r="AD355" i="5"/>
  <c r="AE355" i="5"/>
  <c r="AF355" i="5"/>
  <c r="AG355" i="5"/>
  <c r="AH355" i="5"/>
  <c r="AI355" i="5"/>
  <c r="AJ355" i="5"/>
  <c r="AK355" i="5"/>
  <c r="AB358" i="5"/>
  <c r="AC358" i="5"/>
  <c r="AD358" i="5"/>
  <c r="AE358" i="5"/>
  <c r="AF358" i="5"/>
  <c r="AG358" i="5"/>
  <c r="AH358" i="5"/>
  <c r="AI358" i="5"/>
  <c r="AJ358" i="5"/>
  <c r="AK358" i="5"/>
  <c r="AB361" i="5"/>
  <c r="AC361" i="5"/>
  <c r="AD361" i="5"/>
  <c r="AE361" i="5"/>
  <c r="AF361" i="5"/>
  <c r="AG361" i="5"/>
  <c r="AH361" i="5"/>
  <c r="AI361" i="5"/>
  <c r="AJ361" i="5"/>
  <c r="AK361" i="5"/>
  <c r="AB364" i="5"/>
  <c r="AC364" i="5"/>
  <c r="AD364" i="5"/>
  <c r="AE364" i="5"/>
  <c r="AF364" i="5"/>
  <c r="AG364" i="5"/>
  <c r="AH364" i="5"/>
  <c r="AI364" i="5"/>
  <c r="AJ364" i="5"/>
  <c r="AK364" i="5"/>
  <c r="AB367" i="5"/>
  <c r="AC367" i="5"/>
  <c r="AD367" i="5"/>
  <c r="AE367" i="5"/>
  <c r="AF367" i="5"/>
  <c r="AG367" i="5"/>
  <c r="AH367" i="5"/>
  <c r="AI367" i="5"/>
  <c r="AJ367" i="5"/>
  <c r="AK367" i="5"/>
  <c r="AB370" i="5"/>
  <c r="AC370" i="5"/>
  <c r="AD370" i="5"/>
  <c r="AE370" i="5"/>
  <c r="AF370" i="5"/>
  <c r="AG370" i="5"/>
  <c r="AH370" i="5"/>
  <c r="AI370" i="5"/>
  <c r="AJ370" i="5"/>
  <c r="AK370" i="5"/>
  <c r="AB373" i="5"/>
  <c r="AC373" i="5"/>
  <c r="AD373" i="5"/>
  <c r="AE373" i="5"/>
  <c r="AF373" i="5"/>
  <c r="AG373" i="5"/>
  <c r="AH373" i="5"/>
  <c r="AI373" i="5"/>
  <c r="AJ373" i="5"/>
  <c r="AK373" i="5"/>
  <c r="AB376" i="5"/>
  <c r="AC376" i="5"/>
  <c r="AD376" i="5"/>
  <c r="AE376" i="5"/>
  <c r="AF376" i="5"/>
  <c r="AG376" i="5"/>
  <c r="AH376" i="5"/>
  <c r="AI376" i="5"/>
  <c r="AJ376" i="5"/>
  <c r="AK376" i="5"/>
  <c r="AB379" i="5"/>
  <c r="AC379" i="5"/>
  <c r="AD379" i="5"/>
  <c r="AE379" i="5"/>
  <c r="AF379" i="5"/>
  <c r="AG379" i="5"/>
  <c r="AH379" i="5"/>
  <c r="AI379" i="5"/>
  <c r="AJ379" i="5"/>
  <c r="AK379" i="5"/>
  <c r="AM383" i="5"/>
  <c r="AM765" i="5" s="1"/>
  <c r="AB384" i="5"/>
  <c r="AB383" i="5" s="1"/>
  <c r="AO383" i="5" s="1"/>
  <c r="AC384" i="5"/>
  <c r="AD384" i="5"/>
  <c r="AE384" i="5"/>
  <c r="AF384" i="5"/>
  <c r="AF383" i="5" s="1"/>
  <c r="AG384" i="5"/>
  <c r="AG383" i="5" s="1"/>
  <c r="AH384" i="5"/>
  <c r="AH383" i="5" s="1"/>
  <c r="AI384" i="5"/>
  <c r="AI383" i="5" s="1"/>
  <c r="AJ384" i="5"/>
  <c r="AJ383" i="5" s="1"/>
  <c r="AS383" i="5" s="1"/>
  <c r="AK384" i="5"/>
  <c r="AB387" i="5"/>
  <c r="AC387" i="5"/>
  <c r="AD387" i="5"/>
  <c r="AE387" i="5"/>
  <c r="AF387" i="5"/>
  <c r="AG387" i="5"/>
  <c r="AH387" i="5"/>
  <c r="AI387" i="5"/>
  <c r="AJ387" i="5"/>
  <c r="AK387" i="5"/>
  <c r="AK383" i="5" s="1"/>
  <c r="AB390" i="5"/>
  <c r="AC390" i="5"/>
  <c r="AD390" i="5"/>
  <c r="AE390" i="5"/>
  <c r="AF390" i="5"/>
  <c r="AG390" i="5"/>
  <c r="AH390" i="5"/>
  <c r="AI390" i="5"/>
  <c r="AJ390" i="5"/>
  <c r="AK390" i="5"/>
  <c r="AB393" i="5"/>
  <c r="AC393" i="5"/>
  <c r="AC383" i="5" s="1"/>
  <c r="AD393" i="5"/>
  <c r="AD383" i="5" s="1"/>
  <c r="AP383" i="5" s="1"/>
  <c r="AE393" i="5"/>
  <c r="AF393" i="5"/>
  <c r="AG393" i="5"/>
  <c r="AH393" i="5"/>
  <c r="AI393" i="5"/>
  <c r="AJ393" i="5"/>
  <c r="AK393" i="5"/>
  <c r="AB396" i="5"/>
  <c r="AC396" i="5"/>
  <c r="AD396" i="5"/>
  <c r="AE396" i="5"/>
  <c r="AF396" i="5"/>
  <c r="AG396" i="5"/>
  <c r="AH396" i="5"/>
  <c r="AI396" i="5"/>
  <c r="AJ396" i="5"/>
  <c r="AK396" i="5"/>
  <c r="AB399" i="5"/>
  <c r="AC399" i="5"/>
  <c r="AD399" i="5"/>
  <c r="AE399" i="5"/>
  <c r="AF399" i="5"/>
  <c r="AG399" i="5"/>
  <c r="AH399" i="5"/>
  <c r="AI399" i="5"/>
  <c r="AJ399" i="5"/>
  <c r="AK399" i="5"/>
  <c r="AB402" i="5"/>
  <c r="AC402" i="5"/>
  <c r="AD402" i="5"/>
  <c r="AE402" i="5"/>
  <c r="AF402" i="5"/>
  <c r="AG402" i="5"/>
  <c r="AH402" i="5"/>
  <c r="AI402" i="5"/>
  <c r="AJ402" i="5"/>
  <c r="AK402" i="5"/>
  <c r="AB405" i="5"/>
  <c r="AC405" i="5"/>
  <c r="AD405" i="5"/>
  <c r="AE405" i="5"/>
  <c r="AF405" i="5"/>
  <c r="AG405" i="5"/>
  <c r="AH405" i="5"/>
  <c r="AI405" i="5"/>
  <c r="AJ405" i="5"/>
  <c r="AK405" i="5"/>
  <c r="AB408" i="5"/>
  <c r="AC408" i="5"/>
  <c r="AD408" i="5"/>
  <c r="AE408" i="5"/>
  <c r="AE383" i="5" s="1"/>
  <c r="AF408" i="5"/>
  <c r="AG408" i="5"/>
  <c r="AH408" i="5"/>
  <c r="AI408" i="5"/>
  <c r="AJ408" i="5"/>
  <c r="AK408" i="5"/>
  <c r="AB411" i="5"/>
  <c r="AC411" i="5"/>
  <c r="AD411" i="5"/>
  <c r="AE411" i="5"/>
  <c r="AF411" i="5"/>
  <c r="AG411" i="5"/>
  <c r="AH411" i="5"/>
  <c r="AI411" i="5"/>
  <c r="AJ411" i="5"/>
  <c r="AK411" i="5"/>
  <c r="AB414" i="5"/>
  <c r="AC414" i="5"/>
  <c r="AD414" i="5"/>
  <c r="AE414" i="5"/>
  <c r="AF414" i="5"/>
  <c r="AG414" i="5"/>
  <c r="AH414" i="5"/>
  <c r="AI414" i="5"/>
  <c r="AJ414" i="5"/>
  <c r="AK414" i="5"/>
  <c r="AB417" i="5"/>
  <c r="AC417" i="5"/>
  <c r="AD417" i="5"/>
  <c r="AE417" i="5"/>
  <c r="AF417" i="5"/>
  <c r="AG417" i="5"/>
  <c r="AH417" i="5"/>
  <c r="AI417" i="5"/>
  <c r="AJ417" i="5"/>
  <c r="AK417" i="5"/>
  <c r="AB420" i="5"/>
  <c r="AC420" i="5"/>
  <c r="AD420" i="5"/>
  <c r="AE420" i="5"/>
  <c r="AF420" i="5"/>
  <c r="AG420" i="5"/>
  <c r="AH420" i="5"/>
  <c r="AI420" i="5"/>
  <c r="AJ420" i="5"/>
  <c r="AK420" i="5"/>
  <c r="AB423" i="5"/>
  <c r="AC423" i="5"/>
  <c r="AD423" i="5"/>
  <c r="AE423" i="5"/>
  <c r="AF423" i="5"/>
  <c r="AG423" i="5"/>
  <c r="AH423" i="5"/>
  <c r="AI423" i="5"/>
  <c r="AJ423" i="5"/>
  <c r="AK423" i="5"/>
  <c r="AB426" i="5"/>
  <c r="AC426" i="5"/>
  <c r="AD426" i="5"/>
  <c r="AE426" i="5"/>
  <c r="AF426" i="5"/>
  <c r="AG426" i="5"/>
  <c r="AH426" i="5"/>
  <c r="AI426" i="5"/>
  <c r="AJ426" i="5"/>
  <c r="AK426" i="5"/>
  <c r="AB429" i="5"/>
  <c r="AC429" i="5"/>
  <c r="AD429" i="5"/>
  <c r="AE429" i="5"/>
  <c r="AF429" i="5"/>
  <c r="AG429" i="5"/>
  <c r="AH429" i="5"/>
  <c r="AI429" i="5"/>
  <c r="AJ429" i="5"/>
  <c r="AK429" i="5"/>
  <c r="AB432" i="5"/>
  <c r="AC432" i="5"/>
  <c r="AD432" i="5"/>
  <c r="AE432" i="5"/>
  <c r="AF432" i="5"/>
  <c r="AG432" i="5"/>
  <c r="AH432" i="5"/>
  <c r="AI432" i="5"/>
  <c r="AJ432" i="5"/>
  <c r="AK432" i="5"/>
  <c r="AB435" i="5"/>
  <c r="AC435" i="5"/>
  <c r="AD435" i="5"/>
  <c r="AE435" i="5"/>
  <c r="AF435" i="5"/>
  <c r="AG435" i="5"/>
  <c r="AH435" i="5"/>
  <c r="AI435" i="5"/>
  <c r="AJ435" i="5"/>
  <c r="AK435" i="5"/>
  <c r="AB438" i="5"/>
  <c r="AC438" i="5"/>
  <c r="AD438" i="5"/>
  <c r="AE438" i="5"/>
  <c r="AF438" i="5"/>
  <c r="AG438" i="5"/>
  <c r="AH438" i="5"/>
  <c r="AI438" i="5"/>
  <c r="AJ438" i="5"/>
  <c r="AK438" i="5"/>
  <c r="AB441" i="5"/>
  <c r="AC441" i="5"/>
  <c r="AD441" i="5"/>
  <c r="AE441" i="5"/>
  <c r="AF441" i="5"/>
  <c r="AG441" i="5"/>
  <c r="AH441" i="5"/>
  <c r="AI441" i="5"/>
  <c r="AJ441" i="5"/>
  <c r="AK441" i="5"/>
  <c r="AM445" i="5"/>
  <c r="AB446" i="5"/>
  <c r="AC446" i="5"/>
  <c r="AC445" i="5" s="1"/>
  <c r="AD446" i="5"/>
  <c r="AD445" i="5" s="1"/>
  <c r="AE446" i="5"/>
  <c r="AE445" i="5" s="1"/>
  <c r="AF446" i="5"/>
  <c r="AF445" i="5" s="1"/>
  <c r="AG446" i="5"/>
  <c r="AG445" i="5" s="1"/>
  <c r="AH446" i="5"/>
  <c r="AH445" i="5" s="1"/>
  <c r="AI446" i="5"/>
  <c r="AI445" i="5" s="1"/>
  <c r="AJ446" i="5"/>
  <c r="AJ445" i="5" s="1"/>
  <c r="AS445" i="5" s="1"/>
  <c r="AK446" i="5"/>
  <c r="AB449" i="5"/>
  <c r="AC449" i="5"/>
  <c r="AD449" i="5"/>
  <c r="AE449" i="5"/>
  <c r="AF449" i="5"/>
  <c r="AG449" i="5"/>
  <c r="AH449" i="5"/>
  <c r="AI449" i="5"/>
  <c r="AJ449" i="5"/>
  <c r="AK449" i="5"/>
  <c r="AB452" i="5"/>
  <c r="AC452" i="5"/>
  <c r="AD452" i="5"/>
  <c r="AE452" i="5"/>
  <c r="AF452" i="5"/>
  <c r="AG452" i="5"/>
  <c r="AH452" i="5"/>
  <c r="AI452" i="5"/>
  <c r="AJ452" i="5"/>
  <c r="AK452" i="5"/>
  <c r="AB455" i="5"/>
  <c r="AC455" i="5"/>
  <c r="AD455" i="5"/>
  <c r="AE455" i="5"/>
  <c r="AF455" i="5"/>
  <c r="AG455" i="5"/>
  <c r="AH455" i="5"/>
  <c r="AI455" i="5"/>
  <c r="AJ455" i="5"/>
  <c r="AK455" i="5"/>
  <c r="AK445" i="5" s="1"/>
  <c r="AB458" i="5"/>
  <c r="AB445" i="5" s="1"/>
  <c r="AO445" i="5" s="1"/>
  <c r="AC458" i="5"/>
  <c r="AD458" i="5"/>
  <c r="AE458" i="5"/>
  <c r="AF458" i="5"/>
  <c r="AG458" i="5"/>
  <c r="AH458" i="5"/>
  <c r="AI458" i="5"/>
  <c r="AJ458" i="5"/>
  <c r="AK458" i="5"/>
  <c r="AB461" i="5"/>
  <c r="AC461" i="5"/>
  <c r="AD461" i="5"/>
  <c r="AE461" i="5"/>
  <c r="AF461" i="5"/>
  <c r="AG461" i="5"/>
  <c r="AH461" i="5"/>
  <c r="AI461" i="5"/>
  <c r="AJ461" i="5"/>
  <c r="AK461" i="5"/>
  <c r="AB464" i="5"/>
  <c r="AC464" i="5"/>
  <c r="AD464" i="5"/>
  <c r="AE464" i="5"/>
  <c r="AF464" i="5"/>
  <c r="AG464" i="5"/>
  <c r="AH464" i="5"/>
  <c r="AI464" i="5"/>
  <c r="AJ464" i="5"/>
  <c r="AK464" i="5"/>
  <c r="AB467" i="5"/>
  <c r="AC467" i="5"/>
  <c r="AD467" i="5"/>
  <c r="AE467" i="5"/>
  <c r="AF467" i="5"/>
  <c r="AG467" i="5"/>
  <c r="AH467" i="5"/>
  <c r="AI467" i="5"/>
  <c r="AJ467" i="5"/>
  <c r="AK467" i="5"/>
  <c r="AB470" i="5"/>
  <c r="AC470" i="5"/>
  <c r="AD470" i="5"/>
  <c r="AE470" i="5"/>
  <c r="AF470" i="5"/>
  <c r="AG470" i="5"/>
  <c r="AH470" i="5"/>
  <c r="AI470" i="5"/>
  <c r="AJ470" i="5"/>
  <c r="AK470" i="5"/>
  <c r="AB473" i="5"/>
  <c r="AC473" i="5"/>
  <c r="AD473" i="5"/>
  <c r="AE473" i="5"/>
  <c r="AF473" i="5"/>
  <c r="AG473" i="5"/>
  <c r="AH473" i="5"/>
  <c r="AI473" i="5"/>
  <c r="AJ473" i="5"/>
  <c r="AK473" i="5"/>
  <c r="AB476" i="5"/>
  <c r="AC476" i="5"/>
  <c r="AD476" i="5"/>
  <c r="AE476" i="5"/>
  <c r="AF476" i="5"/>
  <c r="AG476" i="5"/>
  <c r="AH476" i="5"/>
  <c r="AI476" i="5"/>
  <c r="AJ476" i="5"/>
  <c r="AK476" i="5"/>
  <c r="AB479" i="5"/>
  <c r="AC479" i="5"/>
  <c r="AD479" i="5"/>
  <c r="AE479" i="5"/>
  <c r="AF479" i="5"/>
  <c r="AG479" i="5"/>
  <c r="AH479" i="5"/>
  <c r="AI479" i="5"/>
  <c r="AJ479" i="5"/>
  <c r="AK479" i="5"/>
  <c r="AB482" i="5"/>
  <c r="AC482" i="5"/>
  <c r="AD482" i="5"/>
  <c r="AE482" i="5"/>
  <c r="AF482" i="5"/>
  <c r="AG482" i="5"/>
  <c r="AH482" i="5"/>
  <c r="AI482" i="5"/>
  <c r="AJ482" i="5"/>
  <c r="AK482" i="5"/>
  <c r="AB485" i="5"/>
  <c r="AC485" i="5"/>
  <c r="AD485" i="5"/>
  <c r="AE485" i="5"/>
  <c r="AF485" i="5"/>
  <c r="AG485" i="5"/>
  <c r="AH485" i="5"/>
  <c r="AI485" i="5"/>
  <c r="AJ485" i="5"/>
  <c r="AK485" i="5"/>
  <c r="AB488" i="5"/>
  <c r="AC488" i="5"/>
  <c r="AD488" i="5"/>
  <c r="AE488" i="5"/>
  <c r="AF488" i="5"/>
  <c r="AG488" i="5"/>
  <c r="AH488" i="5"/>
  <c r="AI488" i="5"/>
  <c r="AJ488" i="5"/>
  <c r="AK488" i="5"/>
  <c r="AB491" i="5"/>
  <c r="AC491" i="5"/>
  <c r="AD491" i="5"/>
  <c r="AE491" i="5"/>
  <c r="AF491" i="5"/>
  <c r="AG491" i="5"/>
  <c r="AH491" i="5"/>
  <c r="AI491" i="5"/>
  <c r="AJ491" i="5"/>
  <c r="AK491" i="5"/>
  <c r="AB494" i="5"/>
  <c r="AC494" i="5"/>
  <c r="AD494" i="5"/>
  <c r="AE494" i="5"/>
  <c r="AF494" i="5"/>
  <c r="AG494" i="5"/>
  <c r="AH494" i="5"/>
  <c r="AI494" i="5"/>
  <c r="AJ494" i="5"/>
  <c r="AK494" i="5"/>
  <c r="AB497" i="5"/>
  <c r="AC497" i="5"/>
  <c r="AD497" i="5"/>
  <c r="AE497" i="5"/>
  <c r="AF497" i="5"/>
  <c r="AG497" i="5"/>
  <c r="AH497" i="5"/>
  <c r="AI497" i="5"/>
  <c r="AJ497" i="5"/>
  <c r="AK497" i="5"/>
  <c r="AB500" i="5"/>
  <c r="AC500" i="5"/>
  <c r="AD500" i="5"/>
  <c r="AE500" i="5"/>
  <c r="AF500" i="5"/>
  <c r="AG500" i="5"/>
  <c r="AH500" i="5"/>
  <c r="AI500" i="5"/>
  <c r="AJ500" i="5"/>
  <c r="AK500" i="5"/>
  <c r="AB503" i="5"/>
  <c r="AC503" i="5"/>
  <c r="AD503" i="5"/>
  <c r="AE503" i="5"/>
  <c r="AF503" i="5"/>
  <c r="AG503" i="5"/>
  <c r="AH503" i="5"/>
  <c r="AI503" i="5"/>
  <c r="AJ503" i="5"/>
  <c r="AK503" i="5"/>
  <c r="AM507" i="5"/>
  <c r="AB508" i="5"/>
  <c r="AC508" i="5"/>
  <c r="AC507" i="5" s="1"/>
  <c r="AD508" i="5"/>
  <c r="AD507" i="5" s="1"/>
  <c r="AE508" i="5"/>
  <c r="AE507" i="5" s="1"/>
  <c r="AF508" i="5"/>
  <c r="AG508" i="5"/>
  <c r="AH508" i="5"/>
  <c r="AI508" i="5"/>
  <c r="AJ508" i="5"/>
  <c r="AK508" i="5"/>
  <c r="AK507" i="5" s="1"/>
  <c r="AB511" i="5"/>
  <c r="AC511" i="5"/>
  <c r="AD511" i="5"/>
  <c r="AE511" i="5"/>
  <c r="AF511" i="5"/>
  <c r="AF507" i="5" s="1"/>
  <c r="AG511" i="5"/>
  <c r="AG507" i="5" s="1"/>
  <c r="AH511" i="5"/>
  <c r="AH507" i="5" s="1"/>
  <c r="AR507" i="5" s="1"/>
  <c r="AI511" i="5"/>
  <c r="AJ511" i="5"/>
  <c r="AK511" i="5"/>
  <c r="AB514" i="5"/>
  <c r="AC514" i="5"/>
  <c r="AD514" i="5"/>
  <c r="AE514" i="5"/>
  <c r="AF514" i="5"/>
  <c r="AG514" i="5"/>
  <c r="AH514" i="5"/>
  <c r="AI514" i="5"/>
  <c r="AJ514" i="5"/>
  <c r="AK514" i="5"/>
  <c r="AB517" i="5"/>
  <c r="AC517" i="5"/>
  <c r="AD517" i="5"/>
  <c r="AE517" i="5"/>
  <c r="AF517" i="5"/>
  <c r="AG517" i="5"/>
  <c r="AH517" i="5"/>
  <c r="AI517" i="5"/>
  <c r="AJ517" i="5"/>
  <c r="AK517" i="5"/>
  <c r="AB520" i="5"/>
  <c r="AC520" i="5"/>
  <c r="AD520" i="5"/>
  <c r="AE520" i="5"/>
  <c r="AF520" i="5"/>
  <c r="AG520" i="5"/>
  <c r="AH520" i="5"/>
  <c r="AI520" i="5"/>
  <c r="AI507" i="5" s="1"/>
  <c r="AJ520" i="5"/>
  <c r="AJ507" i="5" s="1"/>
  <c r="AK520" i="5"/>
  <c r="AB523" i="5"/>
  <c r="AC523" i="5"/>
  <c r="AD523" i="5"/>
  <c r="AE523" i="5"/>
  <c r="AF523" i="5"/>
  <c r="AG523" i="5"/>
  <c r="AH523" i="5"/>
  <c r="AI523" i="5"/>
  <c r="AJ523" i="5"/>
  <c r="AK523" i="5"/>
  <c r="AB526" i="5"/>
  <c r="AC526" i="5"/>
  <c r="AD526" i="5"/>
  <c r="AE526" i="5"/>
  <c r="AF526" i="5"/>
  <c r="AG526" i="5"/>
  <c r="AH526" i="5"/>
  <c r="AI526" i="5"/>
  <c r="AJ526" i="5"/>
  <c r="AK526" i="5"/>
  <c r="AB529" i="5"/>
  <c r="AC529" i="5"/>
  <c r="AD529" i="5"/>
  <c r="AE529" i="5"/>
  <c r="AF529" i="5"/>
  <c r="AG529" i="5"/>
  <c r="AH529" i="5"/>
  <c r="AI529" i="5"/>
  <c r="AJ529" i="5"/>
  <c r="AK529" i="5"/>
  <c r="AB532" i="5"/>
  <c r="AB507" i="5" s="1"/>
  <c r="AO507" i="5" s="1"/>
  <c r="AC532" i="5"/>
  <c r="AD532" i="5"/>
  <c r="AE532" i="5"/>
  <c r="AF532" i="5"/>
  <c r="AG532" i="5"/>
  <c r="AH532" i="5"/>
  <c r="AI532" i="5"/>
  <c r="AJ532" i="5"/>
  <c r="AK532" i="5"/>
  <c r="AB535" i="5"/>
  <c r="AC535" i="5"/>
  <c r="AD535" i="5"/>
  <c r="AE535" i="5"/>
  <c r="AF535" i="5"/>
  <c r="AG535" i="5"/>
  <c r="AH535" i="5"/>
  <c r="AI535" i="5"/>
  <c r="AJ535" i="5"/>
  <c r="AK535" i="5"/>
  <c r="AB538" i="5"/>
  <c r="AC538" i="5"/>
  <c r="AD538" i="5"/>
  <c r="AE538" i="5"/>
  <c r="AF538" i="5"/>
  <c r="AG538" i="5"/>
  <c r="AH538" i="5"/>
  <c r="AI538" i="5"/>
  <c r="AJ538" i="5"/>
  <c r="AK538" i="5"/>
  <c r="AB541" i="5"/>
  <c r="AC541" i="5"/>
  <c r="AD541" i="5"/>
  <c r="AE541" i="5"/>
  <c r="AF541" i="5"/>
  <c r="AG541" i="5"/>
  <c r="AH541" i="5"/>
  <c r="AI541" i="5"/>
  <c r="AJ541" i="5"/>
  <c r="AK541" i="5"/>
  <c r="AB544" i="5"/>
  <c r="AC544" i="5"/>
  <c r="AD544" i="5"/>
  <c r="AE544" i="5"/>
  <c r="AF544" i="5"/>
  <c r="AG544" i="5"/>
  <c r="AH544" i="5"/>
  <c r="AI544" i="5"/>
  <c r="AJ544" i="5"/>
  <c r="AK544" i="5"/>
  <c r="AB547" i="5"/>
  <c r="AC547" i="5"/>
  <c r="AD547" i="5"/>
  <c r="AE547" i="5"/>
  <c r="AF547" i="5"/>
  <c r="AG547" i="5"/>
  <c r="AH547" i="5"/>
  <c r="AI547" i="5"/>
  <c r="AJ547" i="5"/>
  <c r="AK547" i="5"/>
  <c r="AB550" i="5"/>
  <c r="AC550" i="5"/>
  <c r="AD550" i="5"/>
  <c r="AE550" i="5"/>
  <c r="AF550" i="5"/>
  <c r="AG550" i="5"/>
  <c r="AH550" i="5"/>
  <c r="AI550" i="5"/>
  <c r="AJ550" i="5"/>
  <c r="AK550" i="5"/>
  <c r="AB553" i="5"/>
  <c r="AC553" i="5"/>
  <c r="AD553" i="5"/>
  <c r="AE553" i="5"/>
  <c r="AF553" i="5"/>
  <c r="AG553" i="5"/>
  <c r="AH553" i="5"/>
  <c r="AI553" i="5"/>
  <c r="AJ553" i="5"/>
  <c r="AK553" i="5"/>
  <c r="AB556" i="5"/>
  <c r="AC556" i="5"/>
  <c r="AD556" i="5"/>
  <c r="AE556" i="5"/>
  <c r="AF556" i="5"/>
  <c r="AG556" i="5"/>
  <c r="AH556" i="5"/>
  <c r="AI556" i="5"/>
  <c r="AJ556" i="5"/>
  <c r="AK556" i="5"/>
  <c r="AB559" i="5"/>
  <c r="AC559" i="5"/>
  <c r="AD559" i="5"/>
  <c r="AE559" i="5"/>
  <c r="AF559" i="5"/>
  <c r="AG559" i="5"/>
  <c r="AH559" i="5"/>
  <c r="AI559" i="5"/>
  <c r="AJ559" i="5"/>
  <c r="AK559" i="5"/>
  <c r="AB562" i="5"/>
  <c r="AC562" i="5"/>
  <c r="AD562" i="5"/>
  <c r="AE562" i="5"/>
  <c r="AF562" i="5"/>
  <c r="AG562" i="5"/>
  <c r="AH562" i="5"/>
  <c r="AI562" i="5"/>
  <c r="AJ562" i="5"/>
  <c r="AK562" i="5"/>
  <c r="AB565" i="5"/>
  <c r="AC565" i="5"/>
  <c r="AD565" i="5"/>
  <c r="AE565" i="5"/>
  <c r="AF565" i="5"/>
  <c r="AG565" i="5"/>
  <c r="AH565" i="5"/>
  <c r="AI565" i="5"/>
  <c r="AJ565" i="5"/>
  <c r="AK565" i="5"/>
  <c r="AM569" i="5"/>
  <c r="AB570" i="5"/>
  <c r="AB569" i="5" s="1"/>
  <c r="AO569" i="5" s="1"/>
  <c r="AC570" i="5"/>
  <c r="AD570" i="5"/>
  <c r="AE570" i="5"/>
  <c r="AF570" i="5"/>
  <c r="AG570" i="5"/>
  <c r="AH570" i="5"/>
  <c r="AI570" i="5"/>
  <c r="AJ570" i="5"/>
  <c r="AK570" i="5"/>
  <c r="AK569" i="5" s="1"/>
  <c r="AB573" i="5"/>
  <c r="AC573" i="5"/>
  <c r="AC569" i="5" s="1"/>
  <c r="AD573" i="5"/>
  <c r="AE573" i="5"/>
  <c r="AF573" i="5"/>
  <c r="AG573" i="5"/>
  <c r="AH573" i="5"/>
  <c r="AI573" i="5"/>
  <c r="AJ573" i="5"/>
  <c r="AK573" i="5"/>
  <c r="AB576" i="5"/>
  <c r="AC576" i="5"/>
  <c r="AD576" i="5"/>
  <c r="AD569" i="5" s="1"/>
  <c r="AP569" i="5" s="1"/>
  <c r="AE576" i="5"/>
  <c r="AE569" i="5" s="1"/>
  <c r="AF576" i="5"/>
  <c r="AF569" i="5" s="1"/>
  <c r="AQ569" i="5" s="1"/>
  <c r="AG576" i="5"/>
  <c r="AH576" i="5"/>
  <c r="AI576" i="5"/>
  <c r="AJ576" i="5"/>
  <c r="AK576" i="5"/>
  <c r="AB579" i="5"/>
  <c r="AC579" i="5"/>
  <c r="AD579" i="5"/>
  <c r="AE579" i="5"/>
  <c r="AF579" i="5"/>
  <c r="AG579" i="5"/>
  <c r="AH579" i="5"/>
  <c r="AI579" i="5"/>
  <c r="AJ579" i="5"/>
  <c r="AK579" i="5"/>
  <c r="AB582" i="5"/>
  <c r="AC582" i="5"/>
  <c r="AD582" i="5"/>
  <c r="AE582" i="5"/>
  <c r="AF582" i="5"/>
  <c r="AG582" i="5"/>
  <c r="AH582" i="5"/>
  <c r="AI582" i="5"/>
  <c r="AJ582" i="5"/>
  <c r="AK582" i="5"/>
  <c r="AB585" i="5"/>
  <c r="AC585" i="5"/>
  <c r="AD585" i="5"/>
  <c r="AE585" i="5"/>
  <c r="AF585" i="5"/>
  <c r="AG585" i="5"/>
  <c r="AG569" i="5" s="1"/>
  <c r="AH585" i="5"/>
  <c r="AH569" i="5" s="1"/>
  <c r="AR569" i="5" s="1"/>
  <c r="AI585" i="5"/>
  <c r="AJ585" i="5"/>
  <c r="AK585" i="5"/>
  <c r="AB588" i="5"/>
  <c r="AC588" i="5"/>
  <c r="AD588" i="5"/>
  <c r="AE588" i="5"/>
  <c r="AF588" i="5"/>
  <c r="AG588" i="5"/>
  <c r="AH588" i="5"/>
  <c r="AI588" i="5"/>
  <c r="AJ588" i="5"/>
  <c r="AK588" i="5"/>
  <c r="AB591" i="5"/>
  <c r="AC591" i="5"/>
  <c r="AD591" i="5"/>
  <c r="AE591" i="5"/>
  <c r="AF591" i="5"/>
  <c r="AG591" i="5"/>
  <c r="AH591" i="5"/>
  <c r="AI591" i="5"/>
  <c r="AJ591" i="5"/>
  <c r="AK591" i="5"/>
  <c r="AB594" i="5"/>
  <c r="AC594" i="5"/>
  <c r="AD594" i="5"/>
  <c r="AE594" i="5"/>
  <c r="AF594" i="5"/>
  <c r="AG594" i="5"/>
  <c r="AH594" i="5"/>
  <c r="AI594" i="5"/>
  <c r="AI569" i="5" s="1"/>
  <c r="AJ594" i="5"/>
  <c r="AJ569" i="5" s="1"/>
  <c r="AK594" i="5"/>
  <c r="AB597" i="5"/>
  <c r="AC597" i="5"/>
  <c r="AD597" i="5"/>
  <c r="AE597" i="5"/>
  <c r="AF597" i="5"/>
  <c r="AG597" i="5"/>
  <c r="AH597" i="5"/>
  <c r="AI597" i="5"/>
  <c r="AJ597" i="5"/>
  <c r="AK597" i="5"/>
  <c r="AB600" i="5"/>
  <c r="AC600" i="5"/>
  <c r="AD600" i="5"/>
  <c r="AE600" i="5"/>
  <c r="AF600" i="5"/>
  <c r="AG600" i="5"/>
  <c r="AH600" i="5"/>
  <c r="AI600" i="5"/>
  <c r="AJ600" i="5"/>
  <c r="AK600" i="5"/>
  <c r="AB603" i="5"/>
  <c r="AC603" i="5"/>
  <c r="AD603" i="5"/>
  <c r="AE603" i="5"/>
  <c r="AF603" i="5"/>
  <c r="AG603" i="5"/>
  <c r="AH603" i="5"/>
  <c r="AI603" i="5"/>
  <c r="AJ603" i="5"/>
  <c r="AK603" i="5"/>
  <c r="AB606" i="5"/>
  <c r="AC606" i="5"/>
  <c r="AD606" i="5"/>
  <c r="AE606" i="5"/>
  <c r="AF606" i="5"/>
  <c r="AG606" i="5"/>
  <c r="AH606" i="5"/>
  <c r="AI606" i="5"/>
  <c r="AJ606" i="5"/>
  <c r="AK606" i="5"/>
  <c r="AB609" i="5"/>
  <c r="AC609" i="5"/>
  <c r="AD609" i="5"/>
  <c r="AE609" i="5"/>
  <c r="AF609" i="5"/>
  <c r="AG609" i="5"/>
  <c r="AH609" i="5"/>
  <c r="AI609" i="5"/>
  <c r="AJ609" i="5"/>
  <c r="AK609" i="5"/>
  <c r="AB612" i="5"/>
  <c r="AC612" i="5"/>
  <c r="AD612" i="5"/>
  <c r="AE612" i="5"/>
  <c r="AF612" i="5"/>
  <c r="AG612" i="5"/>
  <c r="AH612" i="5"/>
  <c r="AI612" i="5"/>
  <c r="AJ612" i="5"/>
  <c r="AK612" i="5"/>
  <c r="AB615" i="5"/>
  <c r="AC615" i="5"/>
  <c r="AD615" i="5"/>
  <c r="AE615" i="5"/>
  <c r="AF615" i="5"/>
  <c r="AG615" i="5"/>
  <c r="AH615" i="5"/>
  <c r="AI615" i="5"/>
  <c r="AJ615" i="5"/>
  <c r="AK615" i="5"/>
  <c r="AB618" i="5"/>
  <c r="AC618" i="5"/>
  <c r="AD618" i="5"/>
  <c r="AE618" i="5"/>
  <c r="AF618" i="5"/>
  <c r="AG618" i="5"/>
  <c r="AH618" i="5"/>
  <c r="AI618" i="5"/>
  <c r="AJ618" i="5"/>
  <c r="AK618" i="5"/>
  <c r="AB621" i="5"/>
  <c r="AC621" i="5"/>
  <c r="AD621" i="5"/>
  <c r="AE621" i="5"/>
  <c r="AF621" i="5"/>
  <c r="AG621" i="5"/>
  <c r="AH621" i="5"/>
  <c r="AI621" i="5"/>
  <c r="AJ621" i="5"/>
  <c r="AK621" i="5"/>
  <c r="AB624" i="5"/>
  <c r="AC624" i="5"/>
  <c r="AD624" i="5"/>
  <c r="AE624" i="5"/>
  <c r="AF624" i="5"/>
  <c r="AG624" i="5"/>
  <c r="AH624" i="5"/>
  <c r="AI624" i="5"/>
  <c r="AJ624" i="5"/>
  <c r="AK624" i="5"/>
  <c r="AB627" i="5"/>
  <c r="AC627" i="5"/>
  <c r="AD627" i="5"/>
  <c r="AE627" i="5"/>
  <c r="AF627" i="5"/>
  <c r="AG627" i="5"/>
  <c r="AH627" i="5"/>
  <c r="AI627" i="5"/>
  <c r="AJ627" i="5"/>
  <c r="AK627" i="5"/>
  <c r="AM631" i="5"/>
  <c r="AB632" i="5"/>
  <c r="AB631" i="5" s="1"/>
  <c r="AO631" i="5" s="1"/>
  <c r="AC632" i="5"/>
  <c r="AD632" i="5"/>
  <c r="AE632" i="5"/>
  <c r="AF632" i="5"/>
  <c r="AF631" i="5" s="1"/>
  <c r="AQ631" i="5" s="1"/>
  <c r="AG632" i="5"/>
  <c r="AG631" i="5" s="1"/>
  <c r="AH632" i="5"/>
  <c r="AH631" i="5" s="1"/>
  <c r="AI632" i="5"/>
  <c r="AI631" i="5" s="1"/>
  <c r="AJ632" i="5"/>
  <c r="AJ631" i="5" s="1"/>
  <c r="AK632" i="5"/>
  <c r="AB635" i="5"/>
  <c r="AC635" i="5"/>
  <c r="AD635" i="5"/>
  <c r="AE635" i="5"/>
  <c r="AF635" i="5"/>
  <c r="AG635" i="5"/>
  <c r="AH635" i="5"/>
  <c r="AI635" i="5"/>
  <c r="AJ635" i="5"/>
  <c r="AK635" i="5"/>
  <c r="AK631" i="5" s="1"/>
  <c r="AB638" i="5"/>
  <c r="AC638" i="5"/>
  <c r="AD638" i="5"/>
  <c r="AE638" i="5"/>
  <c r="AF638" i="5"/>
  <c r="AG638" i="5"/>
  <c r="AH638" i="5"/>
  <c r="AI638" i="5"/>
  <c r="AJ638" i="5"/>
  <c r="AK638" i="5"/>
  <c r="AB641" i="5"/>
  <c r="AC641" i="5"/>
  <c r="AC631" i="5" s="1"/>
  <c r="AD641" i="5"/>
  <c r="AD631" i="5" s="1"/>
  <c r="AP631" i="5" s="1"/>
  <c r="AE641" i="5"/>
  <c r="AF641" i="5"/>
  <c r="AG641" i="5"/>
  <c r="AH641" i="5"/>
  <c r="AI641" i="5"/>
  <c r="AJ641" i="5"/>
  <c r="AK641" i="5"/>
  <c r="AB644" i="5"/>
  <c r="AC644" i="5"/>
  <c r="AD644" i="5"/>
  <c r="AE644" i="5"/>
  <c r="AF644" i="5"/>
  <c r="AG644" i="5"/>
  <c r="AH644" i="5"/>
  <c r="AI644" i="5"/>
  <c r="AJ644" i="5"/>
  <c r="AK644" i="5"/>
  <c r="AB647" i="5"/>
  <c r="AC647" i="5"/>
  <c r="AD647" i="5"/>
  <c r="AE647" i="5"/>
  <c r="AF647" i="5"/>
  <c r="AG647" i="5"/>
  <c r="AH647" i="5"/>
  <c r="AI647" i="5"/>
  <c r="AJ647" i="5"/>
  <c r="AK647" i="5"/>
  <c r="AB650" i="5"/>
  <c r="AC650" i="5"/>
  <c r="AD650" i="5"/>
  <c r="AE650" i="5"/>
  <c r="AF650" i="5"/>
  <c r="AG650" i="5"/>
  <c r="AH650" i="5"/>
  <c r="AI650" i="5"/>
  <c r="AJ650" i="5"/>
  <c r="AK650" i="5"/>
  <c r="AB653" i="5"/>
  <c r="AC653" i="5"/>
  <c r="AD653" i="5"/>
  <c r="AE653" i="5"/>
  <c r="AF653" i="5"/>
  <c r="AG653" i="5"/>
  <c r="AH653" i="5"/>
  <c r="AI653" i="5"/>
  <c r="AJ653" i="5"/>
  <c r="AK653" i="5"/>
  <c r="AB656" i="5"/>
  <c r="AC656" i="5"/>
  <c r="AD656" i="5"/>
  <c r="AE656" i="5"/>
  <c r="AE631" i="5" s="1"/>
  <c r="AF656" i="5"/>
  <c r="AG656" i="5"/>
  <c r="AH656" i="5"/>
  <c r="AI656" i="5"/>
  <c r="AJ656" i="5"/>
  <c r="AK656" i="5"/>
  <c r="AB659" i="5"/>
  <c r="AC659" i="5"/>
  <c r="AD659" i="5"/>
  <c r="AE659" i="5"/>
  <c r="AF659" i="5"/>
  <c r="AG659" i="5"/>
  <c r="AH659" i="5"/>
  <c r="AI659" i="5"/>
  <c r="AJ659" i="5"/>
  <c r="AK659" i="5"/>
  <c r="AB662" i="5"/>
  <c r="AC662" i="5"/>
  <c r="AD662" i="5"/>
  <c r="AE662" i="5"/>
  <c r="AF662" i="5"/>
  <c r="AG662" i="5"/>
  <c r="AH662" i="5"/>
  <c r="AI662" i="5"/>
  <c r="AJ662" i="5"/>
  <c r="AK662" i="5"/>
  <c r="AB665" i="5"/>
  <c r="AC665" i="5"/>
  <c r="AD665" i="5"/>
  <c r="AE665" i="5"/>
  <c r="AF665" i="5"/>
  <c r="AG665" i="5"/>
  <c r="AH665" i="5"/>
  <c r="AI665" i="5"/>
  <c r="AJ665" i="5"/>
  <c r="AK665" i="5"/>
  <c r="AB668" i="5"/>
  <c r="AC668" i="5"/>
  <c r="AD668" i="5"/>
  <c r="AE668" i="5"/>
  <c r="AF668" i="5"/>
  <c r="AG668" i="5"/>
  <c r="AH668" i="5"/>
  <c r="AI668" i="5"/>
  <c r="AJ668" i="5"/>
  <c r="AK668" i="5"/>
  <c r="AB671" i="5"/>
  <c r="AC671" i="5"/>
  <c r="AD671" i="5"/>
  <c r="AE671" i="5"/>
  <c r="AF671" i="5"/>
  <c r="AG671" i="5"/>
  <c r="AH671" i="5"/>
  <c r="AI671" i="5"/>
  <c r="AJ671" i="5"/>
  <c r="AK671" i="5"/>
  <c r="AB674" i="5"/>
  <c r="AC674" i="5"/>
  <c r="AD674" i="5"/>
  <c r="AE674" i="5"/>
  <c r="AF674" i="5"/>
  <c r="AG674" i="5"/>
  <c r="AH674" i="5"/>
  <c r="AI674" i="5"/>
  <c r="AJ674" i="5"/>
  <c r="AK674" i="5"/>
  <c r="AB677" i="5"/>
  <c r="AC677" i="5"/>
  <c r="AD677" i="5"/>
  <c r="AE677" i="5"/>
  <c r="AF677" i="5"/>
  <c r="AG677" i="5"/>
  <c r="AH677" i="5"/>
  <c r="AI677" i="5"/>
  <c r="AJ677" i="5"/>
  <c r="AK677" i="5"/>
  <c r="AB680" i="5"/>
  <c r="AC680" i="5"/>
  <c r="AD680" i="5"/>
  <c r="AE680" i="5"/>
  <c r="AF680" i="5"/>
  <c r="AG680" i="5"/>
  <c r="AH680" i="5"/>
  <c r="AI680" i="5"/>
  <c r="AJ680" i="5"/>
  <c r="AK680" i="5"/>
  <c r="AB683" i="5"/>
  <c r="AC683" i="5"/>
  <c r="AD683" i="5"/>
  <c r="AE683" i="5"/>
  <c r="AF683" i="5"/>
  <c r="AG683" i="5"/>
  <c r="AH683" i="5"/>
  <c r="AI683" i="5"/>
  <c r="AJ683" i="5"/>
  <c r="AK683" i="5"/>
  <c r="AB686" i="5"/>
  <c r="AC686" i="5"/>
  <c r="AD686" i="5"/>
  <c r="AE686" i="5"/>
  <c r="AF686" i="5"/>
  <c r="AG686" i="5"/>
  <c r="AH686" i="5"/>
  <c r="AI686" i="5"/>
  <c r="AJ686" i="5"/>
  <c r="AK686" i="5"/>
  <c r="AB689" i="5"/>
  <c r="AC689" i="5"/>
  <c r="AD689" i="5"/>
  <c r="AE689" i="5"/>
  <c r="AF689" i="5"/>
  <c r="AG689" i="5"/>
  <c r="AH689" i="5"/>
  <c r="AI689" i="5"/>
  <c r="AJ689" i="5"/>
  <c r="AK689" i="5"/>
  <c r="AM693" i="5"/>
  <c r="AM758" i="5" s="1"/>
  <c r="AB694" i="5"/>
  <c r="AC694" i="5"/>
  <c r="AC693" i="5" s="1"/>
  <c r="AD694" i="5"/>
  <c r="AD693" i="5" s="1"/>
  <c r="AE694" i="5"/>
  <c r="AE693" i="5" s="1"/>
  <c r="AF694" i="5"/>
  <c r="AF693" i="5" s="1"/>
  <c r="AQ693" i="5" s="1"/>
  <c r="AG694" i="5"/>
  <c r="AG693" i="5" s="1"/>
  <c r="AH694" i="5"/>
  <c r="AH693" i="5" s="1"/>
  <c r="AI694" i="5"/>
  <c r="AI693" i="5" s="1"/>
  <c r="AJ694" i="5"/>
  <c r="AJ693" i="5" s="1"/>
  <c r="AS693" i="5" s="1"/>
  <c r="AK694" i="5"/>
  <c r="AB697" i="5"/>
  <c r="AC697" i="5"/>
  <c r="AD697" i="5"/>
  <c r="AE697" i="5"/>
  <c r="AF697" i="5"/>
  <c r="AG697" i="5"/>
  <c r="AH697" i="5"/>
  <c r="AI697" i="5"/>
  <c r="AJ697" i="5"/>
  <c r="AK697" i="5"/>
  <c r="AB700" i="5"/>
  <c r="AC700" i="5"/>
  <c r="AD700" i="5"/>
  <c r="AE700" i="5"/>
  <c r="AF700" i="5"/>
  <c r="AG700" i="5"/>
  <c r="AH700" i="5"/>
  <c r="AI700" i="5"/>
  <c r="AJ700" i="5"/>
  <c r="AK700" i="5"/>
  <c r="AB703" i="5"/>
  <c r="AC703" i="5"/>
  <c r="AD703" i="5"/>
  <c r="AE703" i="5"/>
  <c r="AF703" i="5"/>
  <c r="AG703" i="5"/>
  <c r="AH703" i="5"/>
  <c r="AI703" i="5"/>
  <c r="AJ703" i="5"/>
  <c r="AK703" i="5"/>
  <c r="AK693" i="5" s="1"/>
  <c r="AB706" i="5"/>
  <c r="AB693" i="5" s="1"/>
  <c r="AC706" i="5"/>
  <c r="AD706" i="5"/>
  <c r="AE706" i="5"/>
  <c r="AF706" i="5"/>
  <c r="AG706" i="5"/>
  <c r="AH706" i="5"/>
  <c r="AI706" i="5"/>
  <c r="AJ706" i="5"/>
  <c r="AK706" i="5"/>
  <c r="AB709" i="5"/>
  <c r="AC709" i="5"/>
  <c r="AD709" i="5"/>
  <c r="AE709" i="5"/>
  <c r="AF709" i="5"/>
  <c r="AG709" i="5"/>
  <c r="AH709" i="5"/>
  <c r="AI709" i="5"/>
  <c r="AJ709" i="5"/>
  <c r="AK709" i="5"/>
  <c r="AB712" i="5"/>
  <c r="AC712" i="5"/>
  <c r="AD712" i="5"/>
  <c r="AE712" i="5"/>
  <c r="AF712" i="5"/>
  <c r="AG712" i="5"/>
  <c r="AH712" i="5"/>
  <c r="AI712" i="5"/>
  <c r="AJ712" i="5"/>
  <c r="AK712" i="5"/>
  <c r="AB715" i="5"/>
  <c r="AC715" i="5"/>
  <c r="AD715" i="5"/>
  <c r="AE715" i="5"/>
  <c r="AF715" i="5"/>
  <c r="AG715" i="5"/>
  <c r="AH715" i="5"/>
  <c r="AI715" i="5"/>
  <c r="AJ715" i="5"/>
  <c r="AK715" i="5"/>
  <c r="AB718" i="5"/>
  <c r="AC718" i="5"/>
  <c r="AD718" i="5"/>
  <c r="AE718" i="5"/>
  <c r="AF718" i="5"/>
  <c r="AG718" i="5"/>
  <c r="AH718" i="5"/>
  <c r="AI718" i="5"/>
  <c r="AJ718" i="5"/>
  <c r="AK718" i="5"/>
  <c r="AB721" i="5"/>
  <c r="AC721" i="5"/>
  <c r="AD721" i="5"/>
  <c r="AE721" i="5"/>
  <c r="AF721" i="5"/>
  <c r="AG721" i="5"/>
  <c r="AH721" i="5"/>
  <c r="AI721" i="5"/>
  <c r="AJ721" i="5"/>
  <c r="AK721" i="5"/>
  <c r="AB724" i="5"/>
  <c r="AC724" i="5"/>
  <c r="AD724" i="5"/>
  <c r="AE724" i="5"/>
  <c r="AF724" i="5"/>
  <c r="AG724" i="5"/>
  <c r="AH724" i="5"/>
  <c r="AI724" i="5"/>
  <c r="AJ724" i="5"/>
  <c r="AK724" i="5"/>
  <c r="AB727" i="5"/>
  <c r="AC727" i="5"/>
  <c r="AD727" i="5"/>
  <c r="AE727" i="5"/>
  <c r="AF727" i="5"/>
  <c r="AG727" i="5"/>
  <c r="AH727" i="5"/>
  <c r="AI727" i="5"/>
  <c r="AJ727" i="5"/>
  <c r="AK727" i="5"/>
  <c r="AB730" i="5"/>
  <c r="AC730" i="5"/>
  <c r="AD730" i="5"/>
  <c r="AE730" i="5"/>
  <c r="AF730" i="5"/>
  <c r="AG730" i="5"/>
  <c r="AH730" i="5"/>
  <c r="AI730" i="5"/>
  <c r="AJ730" i="5"/>
  <c r="AK730" i="5"/>
  <c r="AB733" i="5"/>
  <c r="AC733" i="5"/>
  <c r="AD733" i="5"/>
  <c r="AE733" i="5"/>
  <c r="AF733" i="5"/>
  <c r="AG733" i="5"/>
  <c r="AH733" i="5"/>
  <c r="AI733" i="5"/>
  <c r="AJ733" i="5"/>
  <c r="AK733" i="5"/>
  <c r="AB736" i="5"/>
  <c r="AC736" i="5"/>
  <c r="AD736" i="5"/>
  <c r="AE736" i="5"/>
  <c r="AF736" i="5"/>
  <c r="AG736" i="5"/>
  <c r="AH736" i="5"/>
  <c r="AI736" i="5"/>
  <c r="AJ736" i="5"/>
  <c r="AK736" i="5"/>
  <c r="AB739" i="5"/>
  <c r="AC739" i="5"/>
  <c r="AD739" i="5"/>
  <c r="AE739" i="5"/>
  <c r="AF739" i="5"/>
  <c r="AG739" i="5"/>
  <c r="AH739" i="5"/>
  <c r="AI739" i="5"/>
  <c r="AJ739" i="5"/>
  <c r="AK739" i="5"/>
  <c r="AB742" i="5"/>
  <c r="AC742" i="5"/>
  <c r="AD742" i="5"/>
  <c r="AE742" i="5"/>
  <c r="AF742" i="5"/>
  <c r="AG742" i="5"/>
  <c r="AH742" i="5"/>
  <c r="AI742" i="5"/>
  <c r="AJ742" i="5"/>
  <c r="AK742" i="5"/>
  <c r="AB745" i="5"/>
  <c r="AC745" i="5"/>
  <c r="AD745" i="5"/>
  <c r="AE745" i="5"/>
  <c r="AF745" i="5"/>
  <c r="AG745" i="5"/>
  <c r="AH745" i="5"/>
  <c r="AI745" i="5"/>
  <c r="AJ745" i="5"/>
  <c r="AK745" i="5"/>
  <c r="AB748" i="5"/>
  <c r="AC748" i="5"/>
  <c r="AD748" i="5"/>
  <c r="AE748" i="5"/>
  <c r="AF748" i="5"/>
  <c r="AG748" i="5"/>
  <c r="AH748" i="5"/>
  <c r="AI748" i="5"/>
  <c r="AJ748" i="5"/>
  <c r="AK748" i="5"/>
  <c r="AB751" i="5"/>
  <c r="AC751" i="5"/>
  <c r="AD751" i="5"/>
  <c r="AE751" i="5"/>
  <c r="AF751" i="5"/>
  <c r="AG751" i="5"/>
  <c r="AH751" i="5"/>
  <c r="AI751" i="5"/>
  <c r="AJ751" i="5"/>
  <c r="AK751" i="5"/>
  <c r="I756" i="5"/>
  <c r="I757" i="5"/>
  <c r="AM757" i="5"/>
  <c r="I758" i="5"/>
  <c r="AF758" i="5"/>
  <c r="AG762" i="5" s="1"/>
  <c r="AM761" i="5"/>
  <c r="AM762" i="5"/>
  <c r="AM766" i="5"/>
  <c r="N25" i="6" l="1"/>
  <c r="M25" i="6"/>
  <c r="L25" i="6"/>
  <c r="K25" i="6"/>
  <c r="K23" i="6"/>
  <c r="N32" i="6"/>
  <c r="X12" i="6"/>
  <c r="N29" i="6"/>
  <c r="AP197" i="5"/>
  <c r="AR383" i="5"/>
  <c r="AQ383" i="5"/>
  <c r="AS507" i="5"/>
  <c r="AQ507" i="5"/>
  <c r="AQ135" i="5"/>
  <c r="AO259" i="5"/>
  <c r="AK762" i="5"/>
  <c r="AI762" i="5"/>
  <c r="AQ259" i="5"/>
  <c r="AQ11" i="5"/>
  <c r="AO321" i="5"/>
  <c r="AO693" i="5"/>
  <c r="AP507" i="5"/>
  <c r="AR693" i="5"/>
  <c r="AS569" i="5"/>
  <c r="AK761" i="5"/>
  <c r="W756" i="5"/>
  <c r="AC760" i="5"/>
  <c r="AP259" i="5"/>
  <c r="AI761" i="5"/>
  <c r="AP693" i="5"/>
  <c r="AR445" i="5"/>
  <c r="AQ445" i="5"/>
  <c r="AP321" i="5"/>
  <c r="AO197" i="5"/>
  <c r="AS631" i="5"/>
  <c r="AP11" i="5"/>
  <c r="AP445" i="5"/>
  <c r="AR197" i="5"/>
  <c r="AS73" i="5"/>
  <c r="AR631" i="5"/>
  <c r="AP73" i="5"/>
  <c r="AM767" i="5"/>
  <c r="AK757" i="5"/>
  <c r="AJ135" i="5"/>
  <c r="AI135" i="5"/>
  <c r="AR135" i="5" s="1"/>
  <c r="AE758" i="5"/>
  <c r="AE762" i="5" s="1"/>
  <c r="AB758" i="5"/>
  <c r="AF73" i="5"/>
  <c r="AQ73" i="5" s="1"/>
  <c r="AK135" i="5"/>
  <c r="AG757" i="5"/>
  <c r="AG761" i="5" s="1"/>
  <c r="AC757" i="5"/>
  <c r="AC761" i="5" s="1"/>
  <c r="AE757" i="5"/>
  <c r="AD135" i="5"/>
  <c r="AP135" i="5" s="1"/>
  <c r="AD757" i="5"/>
  <c r="AE761" i="5" s="1"/>
  <c r="AC135" i="5"/>
  <c r="AB135" i="5"/>
  <c r="AM760" i="5"/>
  <c r="AH259" i="5"/>
  <c r="AR259" i="5" s="1"/>
  <c r="AI758" i="5"/>
  <c r="AJ259" i="5"/>
  <c r="AS259" i="5" s="1"/>
  <c r="AG259" i="5"/>
  <c r="BT14" i="1"/>
  <c r="BT15" i="1"/>
  <c r="BT18" i="1"/>
  <c r="BT20" i="1"/>
  <c r="BO25" i="1"/>
  <c r="BO23" i="1"/>
  <c r="BO22" i="1"/>
  <c r="BO20" i="1"/>
  <c r="BO19" i="1"/>
  <c r="BO18" i="1"/>
  <c r="BO15" i="1"/>
  <c r="BO14" i="1"/>
  <c r="BJ14" i="1"/>
  <c r="BJ15" i="1"/>
  <c r="BJ18" i="1"/>
  <c r="BJ19" i="1"/>
  <c r="BJ20" i="1"/>
  <c r="BJ22" i="1"/>
  <c r="BJ23" i="1"/>
  <c r="BJ25" i="1"/>
  <c r="BE14" i="1"/>
  <c r="BE15" i="1"/>
  <c r="BE17" i="1"/>
  <c r="BE18" i="1"/>
  <c r="BE19" i="1"/>
  <c r="BE20" i="1"/>
  <c r="BE22" i="1"/>
  <c r="BE23" i="1"/>
  <c r="BE25" i="1"/>
  <c r="AZ14" i="1"/>
  <c r="AZ15" i="1"/>
  <c r="AZ16" i="1"/>
  <c r="AZ17" i="1"/>
  <c r="AZ18" i="1"/>
  <c r="AZ19" i="1"/>
  <c r="AZ20" i="1"/>
  <c r="AZ21" i="1"/>
  <c r="AZ22" i="1"/>
  <c r="AZ23" i="1"/>
  <c r="AZ25" i="1"/>
  <c r="AU14" i="1"/>
  <c r="AU15" i="1"/>
  <c r="AU16" i="1"/>
  <c r="AU17" i="1"/>
  <c r="AU18" i="1"/>
  <c r="AU19" i="1"/>
  <c r="AU20" i="1"/>
  <c r="AU21" i="1"/>
  <c r="AU22" i="1"/>
  <c r="AU23" i="1"/>
  <c r="AU24" i="1"/>
  <c r="AU25" i="1"/>
  <c r="AP14" i="1"/>
  <c r="AP15" i="1"/>
  <c r="AP16" i="1"/>
  <c r="AP17" i="1"/>
  <c r="AP18" i="1"/>
  <c r="AP19" i="1"/>
  <c r="AP20" i="1"/>
  <c r="AP21" i="1"/>
  <c r="AP22" i="1"/>
  <c r="AP23" i="1"/>
  <c r="AP24" i="1"/>
  <c r="AP25" i="1"/>
  <c r="AK14" i="1"/>
  <c r="AK15" i="1"/>
  <c r="AK16" i="1"/>
  <c r="AK17" i="1"/>
  <c r="AK18" i="1"/>
  <c r="AK19" i="1"/>
  <c r="AK20" i="1"/>
  <c r="AK21" i="1"/>
  <c r="AK22" i="1"/>
  <c r="AK23" i="1"/>
  <c r="AK24" i="1"/>
  <c r="AK25" i="1"/>
  <c r="AF14" i="1"/>
  <c r="AF15" i="1"/>
  <c r="AF16" i="1"/>
  <c r="AF17" i="1"/>
  <c r="AF18" i="1"/>
  <c r="AF19" i="1"/>
  <c r="AF20" i="1"/>
  <c r="AF21" i="1"/>
  <c r="AF22" i="1"/>
  <c r="AF23" i="1"/>
  <c r="AF24" i="1"/>
  <c r="AF25" i="1"/>
  <c r="AA14" i="1"/>
  <c r="AA15" i="1"/>
  <c r="AA16" i="1"/>
  <c r="AA17" i="1"/>
  <c r="AA18" i="1"/>
  <c r="AA19" i="1"/>
  <c r="AA20" i="1"/>
  <c r="AA21" i="1"/>
  <c r="AA22" i="1"/>
  <c r="AA23" i="1"/>
  <c r="AA24" i="1"/>
  <c r="AA25" i="1"/>
  <c r="V14" i="1"/>
  <c r="V15" i="1"/>
  <c r="V16" i="1"/>
  <c r="V17" i="1"/>
  <c r="V18" i="1"/>
  <c r="V19" i="1"/>
  <c r="V20" i="1"/>
  <c r="V21" i="1"/>
  <c r="V22" i="1"/>
  <c r="V23" i="1"/>
  <c r="V24" i="1"/>
  <c r="V25" i="1"/>
  <c r="Q14" i="1"/>
  <c r="Q15" i="1"/>
  <c r="Q16" i="1"/>
  <c r="Q17" i="1"/>
  <c r="Q18" i="1"/>
  <c r="Q19" i="1"/>
  <c r="Q20" i="1"/>
  <c r="Q21" i="1"/>
  <c r="Q22" i="1"/>
  <c r="Q23" i="1"/>
  <c r="Q24" i="1"/>
  <c r="Q25" i="1"/>
  <c r="L14" i="1"/>
  <c r="L15" i="1"/>
  <c r="L16" i="1"/>
  <c r="L17" i="1"/>
  <c r="L18" i="1"/>
  <c r="L19" i="1"/>
  <c r="L20" i="1"/>
  <c r="L21" i="1"/>
  <c r="L22" i="1"/>
  <c r="L23" i="1"/>
  <c r="L24" i="1"/>
  <c r="L25" i="1"/>
  <c r="G14" i="1"/>
  <c r="G15" i="1"/>
  <c r="G16" i="1"/>
  <c r="G17" i="1"/>
  <c r="G18" i="1"/>
  <c r="G19" i="1"/>
  <c r="G20" i="1"/>
  <c r="G21" i="1"/>
  <c r="G22" i="1"/>
  <c r="G23" i="1"/>
  <c r="G24" i="1"/>
  <c r="G25" i="1"/>
  <c r="AC762" i="5" l="1"/>
  <c r="W758" i="5"/>
  <c r="AS135" i="5"/>
  <c r="W757" i="5"/>
  <c r="AO135" i="5"/>
  <c r="I11" i="4" l="1"/>
  <c r="I25" i="4" s="1"/>
  <c r="J25" i="4"/>
  <c r="J12" i="4"/>
  <c r="I13" i="4"/>
  <c r="I24" i="4" s="1"/>
  <c r="J13" i="4"/>
  <c r="J24" i="4" s="1"/>
  <c r="I14" i="4"/>
  <c r="J14" i="4"/>
  <c r="I15" i="4"/>
  <c r="I26" i="4" s="1"/>
  <c r="J15" i="4"/>
  <c r="J26" i="4" s="1"/>
  <c r="I16" i="4"/>
  <c r="J16" i="4"/>
  <c r="I17" i="4"/>
  <c r="J17" i="4"/>
  <c r="I18" i="4"/>
  <c r="J18" i="4"/>
  <c r="I19" i="4"/>
  <c r="J19" i="4"/>
  <c r="I20" i="4"/>
  <c r="J20" i="4"/>
  <c r="I21" i="4"/>
  <c r="J21" i="4"/>
  <c r="I22" i="4"/>
  <c r="J22" i="4"/>
  <c r="K10" i="3"/>
  <c r="L10" i="3"/>
  <c r="M10" i="3"/>
  <c r="N10" i="3"/>
  <c r="Q10" i="3"/>
  <c r="R10" i="3"/>
  <c r="S10" i="3"/>
  <c r="T10" i="3"/>
  <c r="U10" i="3"/>
  <c r="W10" i="3"/>
  <c r="X10" i="3"/>
  <c r="Y10" i="3"/>
  <c r="K11" i="3"/>
  <c r="L11" i="3"/>
  <c r="M11" i="3"/>
  <c r="N11" i="3"/>
  <c r="Q11" i="3"/>
  <c r="R11" i="3"/>
  <c r="S11" i="3"/>
  <c r="T11" i="3"/>
  <c r="U11" i="3"/>
  <c r="W11" i="3"/>
  <c r="X11" i="3"/>
  <c r="Y11" i="3"/>
  <c r="K12" i="3"/>
  <c r="K23" i="3" s="1"/>
  <c r="L12" i="3"/>
  <c r="L23" i="3" s="1"/>
  <c r="M12" i="3"/>
  <c r="M23" i="3" s="1"/>
  <c r="N12" i="3"/>
  <c r="N23" i="3" s="1"/>
  <c r="Q12" i="3"/>
  <c r="R12" i="3"/>
  <c r="S12" i="3"/>
  <c r="T12" i="3"/>
  <c r="X12" i="3" s="1"/>
  <c r="U12" i="3"/>
  <c r="W12" i="3"/>
  <c r="Y12" i="3"/>
  <c r="K13" i="3"/>
  <c r="L13" i="3"/>
  <c r="M13" i="3"/>
  <c r="N13" i="3"/>
  <c r="Q13" i="3"/>
  <c r="R13" i="3"/>
  <c r="S13" i="3"/>
  <c r="T13" i="3"/>
  <c r="U13" i="3"/>
  <c r="W13" i="3"/>
  <c r="X13" i="3"/>
  <c r="Y13" i="3"/>
  <c r="K14" i="3"/>
  <c r="L14" i="3"/>
  <c r="M14" i="3"/>
  <c r="N14" i="3"/>
  <c r="Q14" i="3"/>
  <c r="R14" i="3"/>
  <c r="S14" i="3"/>
  <c r="T14" i="3"/>
  <c r="U14" i="3"/>
  <c r="W14" i="3"/>
  <c r="X14" i="3"/>
  <c r="Y14" i="3"/>
  <c r="K15" i="3"/>
  <c r="K25" i="3" s="1"/>
  <c r="L15" i="3"/>
  <c r="L25" i="3" s="1"/>
  <c r="M15" i="3"/>
  <c r="M25" i="3" s="1"/>
  <c r="N15" i="3"/>
  <c r="N25" i="3" s="1"/>
  <c r="Q15" i="3"/>
  <c r="R15" i="3"/>
  <c r="S15" i="3"/>
  <c r="T15" i="3"/>
  <c r="U15" i="3"/>
  <c r="W15" i="3"/>
  <c r="X15" i="3"/>
  <c r="Y15" i="3"/>
  <c r="K16" i="3"/>
  <c r="L16" i="3"/>
  <c r="M16" i="3"/>
  <c r="N16" i="3"/>
  <c r="Q16" i="3"/>
  <c r="R16" i="3"/>
  <c r="S16" i="3"/>
  <c r="T16" i="3"/>
  <c r="U16" i="3"/>
  <c r="W16" i="3"/>
  <c r="X16" i="3"/>
  <c r="Y16" i="3"/>
  <c r="K17" i="3"/>
  <c r="L17" i="3"/>
  <c r="M17" i="3"/>
  <c r="N17" i="3"/>
  <c r="Q17" i="3"/>
  <c r="R17" i="3"/>
  <c r="S17" i="3"/>
  <c r="T17" i="3"/>
  <c r="U17" i="3"/>
  <c r="W17" i="3"/>
  <c r="X17" i="3"/>
  <c r="Y17" i="3"/>
  <c r="K18" i="3"/>
  <c r="L18" i="3"/>
  <c r="M18" i="3"/>
  <c r="N18" i="3"/>
  <c r="N32" i="3" s="1"/>
  <c r="Q18" i="3"/>
  <c r="R18" i="3"/>
  <c r="S18" i="3"/>
  <c r="T18" i="3"/>
  <c r="U18" i="3"/>
  <c r="W18" i="3"/>
  <c r="X18" i="3"/>
  <c r="Y18" i="3"/>
  <c r="K19" i="3"/>
  <c r="L19" i="3"/>
  <c r="M19" i="3"/>
  <c r="N19" i="3"/>
  <c r="Q19" i="3"/>
  <c r="R19" i="3"/>
  <c r="S19" i="3"/>
  <c r="T19" i="3"/>
  <c r="U19" i="3"/>
  <c r="W19" i="3"/>
  <c r="X19" i="3"/>
  <c r="Y19" i="3"/>
  <c r="K20" i="3"/>
  <c r="L20" i="3"/>
  <c r="M20" i="3"/>
  <c r="N20" i="3"/>
  <c r="N33" i="3" s="1"/>
  <c r="Q20" i="3"/>
  <c r="R20" i="3"/>
  <c r="S20" i="3"/>
  <c r="T20" i="3"/>
  <c r="X20" i="3" s="1"/>
  <c r="U20" i="3"/>
  <c r="W20" i="3"/>
  <c r="Y20" i="3"/>
  <c r="K21" i="3"/>
  <c r="L21" i="3"/>
  <c r="M21" i="3"/>
  <c r="N21" i="3"/>
  <c r="Q21" i="3"/>
  <c r="R21" i="3"/>
  <c r="S21" i="3"/>
  <c r="T21" i="3"/>
  <c r="U21" i="3"/>
  <c r="W21" i="3"/>
  <c r="X21" i="3"/>
  <c r="Y21" i="3"/>
  <c r="K24" i="3"/>
  <c r="L24" i="3"/>
  <c r="M24" i="3"/>
  <c r="N24" i="3"/>
  <c r="N27" i="3"/>
  <c r="N28" i="3"/>
  <c r="N31" i="3"/>
  <c r="AG11" i="2"/>
  <c r="AG479" i="2" s="1"/>
  <c r="V12" i="2"/>
  <c r="V11" i="2" s="1"/>
  <c r="W12" i="2"/>
  <c r="X12" i="2"/>
  <c r="Y12" i="2"/>
  <c r="Z12" i="2"/>
  <c r="AA12" i="2"/>
  <c r="AB12" i="2"/>
  <c r="AC12" i="2"/>
  <c r="AD12" i="2"/>
  <c r="AD11" i="2" s="1"/>
  <c r="AE12" i="2"/>
  <c r="V15" i="2"/>
  <c r="W15" i="2"/>
  <c r="X15" i="2"/>
  <c r="X11" i="2" s="1"/>
  <c r="Y15" i="2"/>
  <c r="Y11" i="2" s="1"/>
  <c r="Z15" i="2"/>
  <c r="Z11" i="2" s="1"/>
  <c r="AA15" i="2"/>
  <c r="AA11" i="2" s="1"/>
  <c r="AB15" i="2"/>
  <c r="AC15" i="2"/>
  <c r="AD15" i="2"/>
  <c r="AE15" i="2"/>
  <c r="V18" i="2"/>
  <c r="W18" i="2"/>
  <c r="X18" i="2"/>
  <c r="Y18" i="2"/>
  <c r="Z18" i="2"/>
  <c r="AA18" i="2"/>
  <c r="AB18" i="2"/>
  <c r="AB11" i="2" s="1"/>
  <c r="AC18" i="2"/>
  <c r="AD18" i="2"/>
  <c r="AE18" i="2"/>
  <c r="V21" i="2"/>
  <c r="W21" i="2"/>
  <c r="X21" i="2"/>
  <c r="Y21" i="2"/>
  <c r="Z21" i="2"/>
  <c r="AA21" i="2"/>
  <c r="AB21" i="2"/>
  <c r="AC21" i="2"/>
  <c r="AD21" i="2"/>
  <c r="AE21" i="2"/>
  <c r="V24" i="2"/>
  <c r="W24" i="2"/>
  <c r="X24" i="2"/>
  <c r="Y24" i="2"/>
  <c r="Z24" i="2"/>
  <c r="AA24" i="2"/>
  <c r="AB24" i="2"/>
  <c r="AC24" i="2"/>
  <c r="AD24" i="2"/>
  <c r="AE24" i="2"/>
  <c r="V27" i="2"/>
  <c r="W27" i="2"/>
  <c r="X27" i="2"/>
  <c r="Y27" i="2"/>
  <c r="Z27" i="2"/>
  <c r="AA27" i="2"/>
  <c r="AB27" i="2"/>
  <c r="AC27" i="2"/>
  <c r="AD27" i="2"/>
  <c r="AE27" i="2"/>
  <c r="V30" i="2"/>
  <c r="W30" i="2"/>
  <c r="X30" i="2"/>
  <c r="Y30" i="2"/>
  <c r="Z30" i="2"/>
  <c r="AA30" i="2"/>
  <c r="AB30" i="2"/>
  <c r="AC30" i="2"/>
  <c r="AD30" i="2"/>
  <c r="AE30" i="2"/>
  <c r="V33" i="2"/>
  <c r="W33" i="2"/>
  <c r="X33" i="2"/>
  <c r="Y33" i="2"/>
  <c r="Z33" i="2"/>
  <c r="AA33" i="2"/>
  <c r="AB33" i="2"/>
  <c r="AC33" i="2"/>
  <c r="AD33" i="2"/>
  <c r="AE33" i="2"/>
  <c r="V36" i="2"/>
  <c r="W36" i="2"/>
  <c r="X36" i="2"/>
  <c r="Y36" i="2"/>
  <c r="Z36" i="2"/>
  <c r="AA36" i="2"/>
  <c r="AB36" i="2"/>
  <c r="AC36" i="2"/>
  <c r="AD36" i="2"/>
  <c r="AE36" i="2"/>
  <c r="V39" i="2"/>
  <c r="W39" i="2"/>
  <c r="X39" i="2"/>
  <c r="Y39" i="2"/>
  <c r="Z39" i="2"/>
  <c r="AA39" i="2"/>
  <c r="AB39" i="2"/>
  <c r="AC39" i="2"/>
  <c r="AD39" i="2"/>
  <c r="AE39" i="2"/>
  <c r="V42" i="2"/>
  <c r="W42" i="2"/>
  <c r="X42" i="2"/>
  <c r="Y42" i="2"/>
  <c r="Z42" i="2"/>
  <c r="AA42" i="2"/>
  <c r="AB42" i="2"/>
  <c r="AC42" i="2"/>
  <c r="AD42" i="2"/>
  <c r="AE42" i="2"/>
  <c r="V45" i="2"/>
  <c r="W45" i="2"/>
  <c r="X45" i="2"/>
  <c r="Y45" i="2"/>
  <c r="Z45" i="2"/>
  <c r="AA45" i="2"/>
  <c r="AB45" i="2"/>
  <c r="AC45" i="2"/>
  <c r="AD45" i="2"/>
  <c r="AE45" i="2"/>
  <c r="V48" i="2"/>
  <c r="W48" i="2"/>
  <c r="X48" i="2"/>
  <c r="Y48" i="2"/>
  <c r="Z48" i="2"/>
  <c r="AA48" i="2"/>
  <c r="AB48" i="2"/>
  <c r="AC48" i="2"/>
  <c r="AD48" i="2"/>
  <c r="AE48" i="2"/>
  <c r="AG52" i="2"/>
  <c r="V53" i="2"/>
  <c r="V52" i="2" s="1"/>
  <c r="W53" i="2"/>
  <c r="W52" i="2" s="1"/>
  <c r="X53" i="2"/>
  <c r="X52" i="2" s="1"/>
  <c r="Y53" i="2"/>
  <c r="Y52" i="2" s="1"/>
  <c r="Z53" i="2"/>
  <c r="Z52" i="2" s="1"/>
  <c r="AK52" i="2" s="1"/>
  <c r="AA53" i="2"/>
  <c r="AA52" i="2" s="1"/>
  <c r="AB53" i="2"/>
  <c r="AC53" i="2"/>
  <c r="AD53" i="2"/>
  <c r="AE53" i="2"/>
  <c r="V56" i="2"/>
  <c r="W56" i="2"/>
  <c r="X56" i="2"/>
  <c r="Y56" i="2"/>
  <c r="Z56" i="2"/>
  <c r="AA56" i="2"/>
  <c r="AB56" i="2"/>
  <c r="AC56" i="2"/>
  <c r="AD56" i="2"/>
  <c r="AE56" i="2"/>
  <c r="V59" i="2"/>
  <c r="W59" i="2"/>
  <c r="X59" i="2"/>
  <c r="Y59" i="2"/>
  <c r="Z59" i="2"/>
  <c r="AA59" i="2"/>
  <c r="AB59" i="2"/>
  <c r="AB52" i="2" s="1"/>
  <c r="AL52" i="2" s="1"/>
  <c r="AC59" i="2"/>
  <c r="AC52" i="2" s="1"/>
  <c r="AD59" i="2"/>
  <c r="AD52" i="2" s="1"/>
  <c r="AE59" i="2"/>
  <c r="AE52" i="2" s="1"/>
  <c r="V62" i="2"/>
  <c r="W62" i="2"/>
  <c r="X62" i="2"/>
  <c r="Y62" i="2"/>
  <c r="Z62" i="2"/>
  <c r="AA62" i="2"/>
  <c r="AB62" i="2"/>
  <c r="AC62" i="2"/>
  <c r="AD62" i="2"/>
  <c r="AE62" i="2"/>
  <c r="V65" i="2"/>
  <c r="W65" i="2"/>
  <c r="X65" i="2"/>
  <c r="Y65" i="2"/>
  <c r="Z65" i="2"/>
  <c r="AA65" i="2"/>
  <c r="AB65" i="2"/>
  <c r="AC65" i="2"/>
  <c r="AD65" i="2"/>
  <c r="AE65" i="2"/>
  <c r="V68" i="2"/>
  <c r="W68" i="2"/>
  <c r="X68" i="2"/>
  <c r="Y68" i="2"/>
  <c r="Z68" i="2"/>
  <c r="AA68" i="2"/>
  <c r="AB68" i="2"/>
  <c r="AC68" i="2"/>
  <c r="AD68" i="2"/>
  <c r="AE68" i="2"/>
  <c r="V71" i="2"/>
  <c r="W71" i="2"/>
  <c r="X71" i="2"/>
  <c r="Y71" i="2"/>
  <c r="Z71" i="2"/>
  <c r="AA71" i="2"/>
  <c r="AB71" i="2"/>
  <c r="AC71" i="2"/>
  <c r="AD71" i="2"/>
  <c r="AE71" i="2"/>
  <c r="V74" i="2"/>
  <c r="W74" i="2"/>
  <c r="X74" i="2"/>
  <c r="Y74" i="2"/>
  <c r="Z74" i="2"/>
  <c r="AA74" i="2"/>
  <c r="AB74" i="2"/>
  <c r="AC74" i="2"/>
  <c r="AD74" i="2"/>
  <c r="AE74" i="2"/>
  <c r="V77" i="2"/>
  <c r="W77" i="2"/>
  <c r="X77" i="2"/>
  <c r="Y77" i="2"/>
  <c r="Z77" i="2"/>
  <c r="AA77" i="2"/>
  <c r="AB77" i="2"/>
  <c r="AC77" i="2"/>
  <c r="AD77" i="2"/>
  <c r="AE77" i="2"/>
  <c r="V80" i="2"/>
  <c r="W80" i="2"/>
  <c r="X80" i="2"/>
  <c r="Y80" i="2"/>
  <c r="Z80" i="2"/>
  <c r="AA80" i="2"/>
  <c r="AB80" i="2"/>
  <c r="AC80" i="2"/>
  <c r="AD80" i="2"/>
  <c r="AE80" i="2"/>
  <c r="V83" i="2"/>
  <c r="W83" i="2"/>
  <c r="X83" i="2"/>
  <c r="Y83" i="2"/>
  <c r="Z83" i="2"/>
  <c r="AA83" i="2"/>
  <c r="AB83" i="2"/>
  <c r="AC83" i="2"/>
  <c r="AD83" i="2"/>
  <c r="AE83" i="2"/>
  <c r="V86" i="2"/>
  <c r="W86" i="2"/>
  <c r="X86" i="2"/>
  <c r="Y86" i="2"/>
  <c r="Z86" i="2"/>
  <c r="AA86" i="2"/>
  <c r="AB86" i="2"/>
  <c r="AC86" i="2"/>
  <c r="AD86" i="2"/>
  <c r="AE86" i="2"/>
  <c r="Z90" i="2"/>
  <c r="AA90" i="2"/>
  <c r="AG90" i="2"/>
  <c r="V91" i="2"/>
  <c r="W91" i="2"/>
  <c r="X91" i="2"/>
  <c r="Y91" i="2"/>
  <c r="Z91" i="2"/>
  <c r="AA91" i="2"/>
  <c r="AB91" i="2"/>
  <c r="AB90" i="2" s="1"/>
  <c r="AC91" i="2"/>
  <c r="AC90" i="2" s="1"/>
  <c r="AD91" i="2"/>
  <c r="AE91" i="2"/>
  <c r="V94" i="2"/>
  <c r="W94" i="2"/>
  <c r="X94" i="2"/>
  <c r="Y94" i="2"/>
  <c r="Z94" i="2"/>
  <c r="AA94" i="2"/>
  <c r="AB94" i="2"/>
  <c r="AC94" i="2"/>
  <c r="AD94" i="2"/>
  <c r="AD90" i="2" s="1"/>
  <c r="AE94" i="2"/>
  <c r="AE90" i="2" s="1"/>
  <c r="V97" i="2"/>
  <c r="V90" i="2" s="1"/>
  <c r="W97" i="2"/>
  <c r="W90" i="2" s="1"/>
  <c r="X97" i="2"/>
  <c r="Y97" i="2"/>
  <c r="Z97" i="2"/>
  <c r="AA97" i="2"/>
  <c r="AB97" i="2"/>
  <c r="AC97" i="2"/>
  <c r="AD97" i="2"/>
  <c r="AE97" i="2"/>
  <c r="V100" i="2"/>
  <c r="W100" i="2"/>
  <c r="X100" i="2"/>
  <c r="Y100" i="2"/>
  <c r="Z100" i="2"/>
  <c r="AA100" i="2"/>
  <c r="AB100" i="2"/>
  <c r="AC100" i="2"/>
  <c r="AD100" i="2"/>
  <c r="AE100" i="2"/>
  <c r="V103" i="2"/>
  <c r="W103" i="2"/>
  <c r="X103" i="2"/>
  <c r="Y103" i="2"/>
  <c r="Z103" i="2"/>
  <c r="AA103" i="2"/>
  <c r="AB103" i="2"/>
  <c r="AC103" i="2"/>
  <c r="AD103" i="2"/>
  <c r="AE103" i="2"/>
  <c r="V106" i="2"/>
  <c r="W106" i="2"/>
  <c r="X106" i="2"/>
  <c r="X90" i="2" s="1"/>
  <c r="Y106" i="2"/>
  <c r="Y90" i="2" s="1"/>
  <c r="Z106" i="2"/>
  <c r="AA106" i="2"/>
  <c r="AB106" i="2"/>
  <c r="AC106" i="2"/>
  <c r="AD106" i="2"/>
  <c r="AE106" i="2"/>
  <c r="V109" i="2"/>
  <c r="W109" i="2"/>
  <c r="X109" i="2"/>
  <c r="Y109" i="2"/>
  <c r="Z109" i="2"/>
  <c r="AA109" i="2"/>
  <c r="AB109" i="2"/>
  <c r="AC109" i="2"/>
  <c r="AD109" i="2"/>
  <c r="AE109" i="2"/>
  <c r="V112" i="2"/>
  <c r="W112" i="2"/>
  <c r="X112" i="2"/>
  <c r="Y112" i="2"/>
  <c r="Z112" i="2"/>
  <c r="AA112" i="2"/>
  <c r="AB112" i="2"/>
  <c r="AC112" i="2"/>
  <c r="AD112" i="2"/>
  <c r="AE112" i="2"/>
  <c r="V115" i="2"/>
  <c r="W115" i="2"/>
  <c r="X115" i="2"/>
  <c r="Y115" i="2"/>
  <c r="Z115" i="2"/>
  <c r="AA115" i="2"/>
  <c r="AB115" i="2"/>
  <c r="AC115" i="2"/>
  <c r="AD115" i="2"/>
  <c r="AE115" i="2"/>
  <c r="V118" i="2"/>
  <c r="W118" i="2"/>
  <c r="X118" i="2"/>
  <c r="Y118" i="2"/>
  <c r="Z118" i="2"/>
  <c r="AA118" i="2"/>
  <c r="AB118" i="2"/>
  <c r="AC118" i="2"/>
  <c r="AD118" i="2"/>
  <c r="AE118" i="2"/>
  <c r="V121" i="2"/>
  <c r="W121" i="2"/>
  <c r="X121" i="2"/>
  <c r="Y121" i="2"/>
  <c r="Z121" i="2"/>
  <c r="AA121" i="2"/>
  <c r="AB121" i="2"/>
  <c r="AC121" i="2"/>
  <c r="AD121" i="2"/>
  <c r="AE121" i="2"/>
  <c r="V124" i="2"/>
  <c r="W124" i="2"/>
  <c r="X124" i="2"/>
  <c r="Y124" i="2"/>
  <c r="Z124" i="2"/>
  <c r="AA124" i="2"/>
  <c r="AB124" i="2"/>
  <c r="AC124" i="2"/>
  <c r="AD124" i="2"/>
  <c r="AE124" i="2"/>
  <c r="V127" i="2"/>
  <c r="W127" i="2"/>
  <c r="X127" i="2"/>
  <c r="Y127" i="2"/>
  <c r="Z127" i="2"/>
  <c r="AA127" i="2"/>
  <c r="AB127" i="2"/>
  <c r="AC127" i="2"/>
  <c r="AD127" i="2"/>
  <c r="AE127" i="2"/>
  <c r="V130" i="2"/>
  <c r="W130" i="2"/>
  <c r="X130" i="2"/>
  <c r="Y130" i="2"/>
  <c r="Z130" i="2"/>
  <c r="AA130" i="2"/>
  <c r="AB130" i="2"/>
  <c r="AC130" i="2"/>
  <c r="AD130" i="2"/>
  <c r="AE130" i="2"/>
  <c r="AD134" i="2"/>
  <c r="AE134" i="2"/>
  <c r="AG134" i="2"/>
  <c r="V135" i="2"/>
  <c r="V134" i="2" s="1"/>
  <c r="W135" i="2"/>
  <c r="W134" i="2" s="1"/>
  <c r="X135" i="2"/>
  <c r="Y135" i="2"/>
  <c r="Z135" i="2"/>
  <c r="AA135" i="2"/>
  <c r="AB135" i="2"/>
  <c r="AC135" i="2"/>
  <c r="AD135" i="2"/>
  <c r="AE135" i="2"/>
  <c r="V138" i="2"/>
  <c r="W138" i="2"/>
  <c r="X138" i="2"/>
  <c r="Y138" i="2"/>
  <c r="Z138" i="2"/>
  <c r="AA138" i="2"/>
  <c r="AB138" i="2"/>
  <c r="AC138" i="2"/>
  <c r="AD138" i="2"/>
  <c r="AE138" i="2"/>
  <c r="V141" i="2"/>
  <c r="W141" i="2"/>
  <c r="X141" i="2"/>
  <c r="X134" i="2" s="1"/>
  <c r="Y141" i="2"/>
  <c r="Y134" i="2" s="1"/>
  <c r="Z141" i="2"/>
  <c r="Z134" i="2" s="1"/>
  <c r="AA141" i="2"/>
  <c r="AA134" i="2" s="1"/>
  <c r="AB141" i="2"/>
  <c r="AC141" i="2"/>
  <c r="AD141" i="2"/>
  <c r="AE141" i="2"/>
  <c r="V144" i="2"/>
  <c r="W144" i="2"/>
  <c r="X144" i="2"/>
  <c r="Y144" i="2"/>
  <c r="Z144" i="2"/>
  <c r="AA144" i="2"/>
  <c r="AB144" i="2"/>
  <c r="AC144" i="2"/>
  <c r="AD144" i="2"/>
  <c r="AE144" i="2"/>
  <c r="V147" i="2"/>
  <c r="W147" i="2"/>
  <c r="X147" i="2"/>
  <c r="Y147" i="2"/>
  <c r="Z147" i="2"/>
  <c r="AA147" i="2"/>
  <c r="AB147" i="2"/>
  <c r="AC147" i="2"/>
  <c r="AD147" i="2"/>
  <c r="AE147" i="2"/>
  <c r="V150" i="2"/>
  <c r="W150" i="2"/>
  <c r="X150" i="2"/>
  <c r="Y150" i="2"/>
  <c r="Z150" i="2"/>
  <c r="AA150" i="2"/>
  <c r="AB150" i="2"/>
  <c r="AB134" i="2" s="1"/>
  <c r="AC150" i="2"/>
  <c r="AC134" i="2" s="1"/>
  <c r="AD150" i="2"/>
  <c r="AE150" i="2"/>
  <c r="V153" i="2"/>
  <c r="W153" i="2"/>
  <c r="X153" i="2"/>
  <c r="Y153" i="2"/>
  <c r="Z153" i="2"/>
  <c r="AA153" i="2"/>
  <c r="AB153" i="2"/>
  <c r="AC153" i="2"/>
  <c r="AD153" i="2"/>
  <c r="AE153" i="2"/>
  <c r="V156" i="2"/>
  <c r="W156" i="2"/>
  <c r="X156" i="2"/>
  <c r="Y156" i="2"/>
  <c r="Z156" i="2"/>
  <c r="AA156" i="2"/>
  <c r="AB156" i="2"/>
  <c r="AC156" i="2"/>
  <c r="AD156" i="2"/>
  <c r="AE156" i="2"/>
  <c r="V159" i="2"/>
  <c r="W159" i="2"/>
  <c r="X159" i="2"/>
  <c r="Y159" i="2"/>
  <c r="Z159" i="2"/>
  <c r="AA159" i="2"/>
  <c r="AB159" i="2"/>
  <c r="AC159" i="2"/>
  <c r="AD159" i="2"/>
  <c r="AE159" i="2"/>
  <c r="V162" i="2"/>
  <c r="W162" i="2"/>
  <c r="X162" i="2"/>
  <c r="Y162" i="2"/>
  <c r="Z162" i="2"/>
  <c r="AA162" i="2"/>
  <c r="AB162" i="2"/>
  <c r="AC162" i="2"/>
  <c r="AD162" i="2"/>
  <c r="AE162" i="2"/>
  <c r="V165" i="2"/>
  <c r="W165" i="2"/>
  <c r="X165" i="2"/>
  <c r="Y165" i="2"/>
  <c r="Z165" i="2"/>
  <c r="AA165" i="2"/>
  <c r="AB165" i="2"/>
  <c r="AC165" i="2"/>
  <c r="AD165" i="2"/>
  <c r="AE165" i="2"/>
  <c r="AG169" i="2"/>
  <c r="V170" i="2"/>
  <c r="V169" i="2" s="1"/>
  <c r="W170" i="2"/>
  <c r="X170" i="2"/>
  <c r="Y170" i="2"/>
  <c r="Z170" i="2"/>
  <c r="AA170" i="2"/>
  <c r="AB170" i="2"/>
  <c r="AC170" i="2"/>
  <c r="AD170" i="2"/>
  <c r="AE170" i="2"/>
  <c r="V173" i="2"/>
  <c r="W173" i="2"/>
  <c r="X173" i="2"/>
  <c r="X480" i="2" s="1"/>
  <c r="Y173" i="2"/>
  <c r="Y480" i="2" s="1"/>
  <c r="Z173" i="2"/>
  <c r="AA173" i="2"/>
  <c r="AB173" i="2"/>
  <c r="AC173" i="2"/>
  <c r="AD173" i="2"/>
  <c r="AE173" i="2"/>
  <c r="V176" i="2"/>
  <c r="W176" i="2"/>
  <c r="X176" i="2"/>
  <c r="Y176" i="2"/>
  <c r="Z176" i="2"/>
  <c r="Z169" i="2" s="1"/>
  <c r="AA176" i="2"/>
  <c r="AA169" i="2" s="1"/>
  <c r="AB176" i="2"/>
  <c r="AB169" i="2" s="1"/>
  <c r="AC176" i="2"/>
  <c r="AC169" i="2" s="1"/>
  <c r="AD176" i="2"/>
  <c r="AE176" i="2"/>
  <c r="V179" i="2"/>
  <c r="W179" i="2"/>
  <c r="X179" i="2"/>
  <c r="Y179" i="2"/>
  <c r="Z179" i="2"/>
  <c r="AA179" i="2"/>
  <c r="AB179" i="2"/>
  <c r="AC179" i="2"/>
  <c r="AD179" i="2"/>
  <c r="AE179" i="2"/>
  <c r="V182" i="2"/>
  <c r="W182" i="2"/>
  <c r="X182" i="2"/>
  <c r="Y182" i="2"/>
  <c r="Z182" i="2"/>
  <c r="AA182" i="2"/>
  <c r="AB182" i="2"/>
  <c r="AC182" i="2"/>
  <c r="AD182" i="2"/>
  <c r="AE182" i="2"/>
  <c r="V185" i="2"/>
  <c r="W185" i="2"/>
  <c r="X185" i="2"/>
  <c r="Y185" i="2"/>
  <c r="Z185" i="2"/>
  <c r="AA185" i="2"/>
  <c r="AB185" i="2"/>
  <c r="AC185" i="2"/>
  <c r="AD185" i="2"/>
  <c r="AD169" i="2" s="1"/>
  <c r="AE185" i="2"/>
  <c r="AE169" i="2" s="1"/>
  <c r="V188" i="2"/>
  <c r="W188" i="2"/>
  <c r="X188" i="2"/>
  <c r="Y188" i="2"/>
  <c r="Z188" i="2"/>
  <c r="AA188" i="2"/>
  <c r="AB188" i="2"/>
  <c r="AC188" i="2"/>
  <c r="AD188" i="2"/>
  <c r="AE188" i="2"/>
  <c r="V191" i="2"/>
  <c r="W191" i="2"/>
  <c r="X191" i="2"/>
  <c r="Y191" i="2"/>
  <c r="Z191" i="2"/>
  <c r="AA191" i="2"/>
  <c r="AB191" i="2"/>
  <c r="AC191" i="2"/>
  <c r="AD191" i="2"/>
  <c r="AE191" i="2"/>
  <c r="V194" i="2"/>
  <c r="W194" i="2"/>
  <c r="X194" i="2"/>
  <c r="Y194" i="2"/>
  <c r="Z194" i="2"/>
  <c r="AA194" i="2"/>
  <c r="AB194" i="2"/>
  <c r="AC194" i="2"/>
  <c r="AD194" i="2"/>
  <c r="AE194" i="2"/>
  <c r="V197" i="2"/>
  <c r="W197" i="2"/>
  <c r="X197" i="2"/>
  <c r="Y197" i="2"/>
  <c r="Z197" i="2"/>
  <c r="AA197" i="2"/>
  <c r="AB197" i="2"/>
  <c r="AC197" i="2"/>
  <c r="AD197" i="2"/>
  <c r="AE197" i="2"/>
  <c r="V200" i="2"/>
  <c r="W200" i="2"/>
  <c r="X200" i="2"/>
  <c r="Y200" i="2"/>
  <c r="Z200" i="2"/>
  <c r="AA200" i="2"/>
  <c r="AB200" i="2"/>
  <c r="AC200" i="2"/>
  <c r="AD200" i="2"/>
  <c r="AE200" i="2"/>
  <c r="V203" i="2"/>
  <c r="W203" i="2"/>
  <c r="X203" i="2"/>
  <c r="Y203" i="2"/>
  <c r="Z203" i="2"/>
  <c r="AA203" i="2"/>
  <c r="AB203" i="2"/>
  <c r="AC203" i="2"/>
  <c r="AD203" i="2"/>
  <c r="AE203" i="2"/>
  <c r="V206" i="2"/>
  <c r="W206" i="2"/>
  <c r="X206" i="2"/>
  <c r="Y206" i="2"/>
  <c r="Z206" i="2"/>
  <c r="AA206" i="2"/>
  <c r="AB206" i="2"/>
  <c r="AC206" i="2"/>
  <c r="AD206" i="2"/>
  <c r="AE206" i="2"/>
  <c r="AG210" i="2"/>
  <c r="V211" i="2"/>
  <c r="W211" i="2"/>
  <c r="X211" i="2"/>
  <c r="Y211" i="2"/>
  <c r="Z211" i="2"/>
  <c r="AA211" i="2"/>
  <c r="AB211" i="2"/>
  <c r="AB210" i="2" s="1"/>
  <c r="AC211" i="2"/>
  <c r="AC210" i="2" s="1"/>
  <c r="AD211" i="2"/>
  <c r="AD210" i="2" s="1"/>
  <c r="AE211" i="2"/>
  <c r="AE210" i="2" s="1"/>
  <c r="V214" i="2"/>
  <c r="W214" i="2"/>
  <c r="X214" i="2"/>
  <c r="Y214" i="2"/>
  <c r="Z214" i="2"/>
  <c r="AA214" i="2"/>
  <c r="AB214" i="2"/>
  <c r="AC214" i="2"/>
  <c r="AD214" i="2"/>
  <c r="AE214" i="2"/>
  <c r="V217" i="2"/>
  <c r="W217" i="2"/>
  <c r="X217" i="2"/>
  <c r="Y217" i="2"/>
  <c r="Z217" i="2"/>
  <c r="AA217" i="2"/>
  <c r="AB217" i="2"/>
  <c r="AC217" i="2"/>
  <c r="AD217" i="2"/>
  <c r="AE217" i="2"/>
  <c r="V220" i="2"/>
  <c r="W220" i="2"/>
  <c r="X220" i="2"/>
  <c r="Y220" i="2"/>
  <c r="Z220" i="2"/>
  <c r="AA220" i="2"/>
  <c r="AB220" i="2"/>
  <c r="AC220" i="2"/>
  <c r="AD220" i="2"/>
  <c r="AE220" i="2"/>
  <c r="V223" i="2"/>
  <c r="W223" i="2"/>
  <c r="X223" i="2"/>
  <c r="Y223" i="2"/>
  <c r="Z223" i="2"/>
  <c r="AA223" i="2"/>
  <c r="AB223" i="2"/>
  <c r="AC223" i="2"/>
  <c r="AD223" i="2"/>
  <c r="AE223" i="2"/>
  <c r="V226" i="2"/>
  <c r="W226" i="2"/>
  <c r="X226" i="2"/>
  <c r="Y226" i="2"/>
  <c r="Z226" i="2"/>
  <c r="AA226" i="2"/>
  <c r="AB226" i="2"/>
  <c r="AC226" i="2"/>
  <c r="AD226" i="2"/>
  <c r="AE226" i="2"/>
  <c r="V229" i="2"/>
  <c r="W229" i="2"/>
  <c r="X229" i="2"/>
  <c r="Y229" i="2"/>
  <c r="Z229" i="2"/>
  <c r="AA229" i="2"/>
  <c r="AB229" i="2"/>
  <c r="AC229" i="2"/>
  <c r="AD229" i="2"/>
  <c r="AE229" i="2"/>
  <c r="V232" i="2"/>
  <c r="W232" i="2"/>
  <c r="X232" i="2"/>
  <c r="Y232" i="2"/>
  <c r="Z232" i="2"/>
  <c r="AA232" i="2"/>
  <c r="AB232" i="2"/>
  <c r="AC232" i="2"/>
  <c r="AD232" i="2"/>
  <c r="AE232" i="2"/>
  <c r="V235" i="2"/>
  <c r="W235" i="2"/>
  <c r="X235" i="2"/>
  <c r="Y235" i="2"/>
  <c r="Z235" i="2"/>
  <c r="AA235" i="2"/>
  <c r="AB235" i="2"/>
  <c r="AC235" i="2"/>
  <c r="AD235" i="2"/>
  <c r="AE235" i="2"/>
  <c r="V238" i="2"/>
  <c r="W238" i="2"/>
  <c r="X238" i="2"/>
  <c r="Y238" i="2"/>
  <c r="Z238" i="2"/>
  <c r="AA238" i="2"/>
  <c r="AB238" i="2"/>
  <c r="AC238" i="2"/>
  <c r="AD238" i="2"/>
  <c r="AE238" i="2"/>
  <c r="V241" i="2"/>
  <c r="W241" i="2"/>
  <c r="X241" i="2"/>
  <c r="Y241" i="2"/>
  <c r="Z241" i="2"/>
  <c r="AA241" i="2"/>
  <c r="AB241" i="2"/>
  <c r="AC241" i="2"/>
  <c r="AD241" i="2"/>
  <c r="AE241" i="2"/>
  <c r="V244" i="2"/>
  <c r="W244" i="2"/>
  <c r="X244" i="2"/>
  <c r="Y244" i="2"/>
  <c r="Z244" i="2"/>
  <c r="AA244" i="2"/>
  <c r="AB244" i="2"/>
  <c r="AC244" i="2"/>
  <c r="AD244" i="2"/>
  <c r="AE244" i="2"/>
  <c r="AG248" i="2"/>
  <c r="AG486" i="2" s="1"/>
  <c r="V249" i="2"/>
  <c r="V248" i="2" s="1"/>
  <c r="W249" i="2"/>
  <c r="W248" i="2" s="1"/>
  <c r="X249" i="2"/>
  <c r="Y249" i="2"/>
  <c r="Z249" i="2"/>
  <c r="Z248" i="2" s="1"/>
  <c r="AA249" i="2"/>
  <c r="AB249" i="2"/>
  <c r="AC249" i="2"/>
  <c r="AD249" i="2"/>
  <c r="AE249" i="2"/>
  <c r="V252" i="2"/>
  <c r="W252" i="2"/>
  <c r="X252" i="2"/>
  <c r="Y252" i="2"/>
  <c r="Z252" i="2"/>
  <c r="AA252" i="2"/>
  <c r="AB252" i="2"/>
  <c r="AC252" i="2"/>
  <c r="AD252" i="2"/>
  <c r="AE252" i="2"/>
  <c r="V255" i="2"/>
  <c r="W255" i="2"/>
  <c r="X255" i="2"/>
  <c r="Y255" i="2"/>
  <c r="Z255" i="2"/>
  <c r="AA255" i="2"/>
  <c r="AB255" i="2"/>
  <c r="AC255" i="2"/>
  <c r="AD255" i="2"/>
  <c r="AE255" i="2"/>
  <c r="V258" i="2"/>
  <c r="W258" i="2"/>
  <c r="X258" i="2"/>
  <c r="X248" i="2" s="1"/>
  <c r="Y258" i="2"/>
  <c r="Y248" i="2" s="1"/>
  <c r="Z258" i="2"/>
  <c r="AA258" i="2"/>
  <c r="AB258" i="2"/>
  <c r="AC258" i="2"/>
  <c r="AD258" i="2"/>
  <c r="AE258" i="2"/>
  <c r="V261" i="2"/>
  <c r="W261" i="2"/>
  <c r="X261" i="2"/>
  <c r="Y261" i="2"/>
  <c r="Z261" i="2"/>
  <c r="AA261" i="2"/>
  <c r="AB261" i="2"/>
  <c r="AC261" i="2"/>
  <c r="AD261" i="2"/>
  <c r="AE261" i="2"/>
  <c r="V264" i="2"/>
  <c r="W264" i="2"/>
  <c r="X264" i="2"/>
  <c r="Y264" i="2"/>
  <c r="Z264" i="2"/>
  <c r="AA264" i="2"/>
  <c r="AB264" i="2"/>
  <c r="AC264" i="2"/>
  <c r="AD264" i="2"/>
  <c r="AE264" i="2"/>
  <c r="V267" i="2"/>
  <c r="W267" i="2"/>
  <c r="X267" i="2"/>
  <c r="Y267" i="2"/>
  <c r="Z267" i="2"/>
  <c r="AA267" i="2"/>
  <c r="AB267" i="2"/>
  <c r="AC267" i="2"/>
  <c r="AD267" i="2"/>
  <c r="AE267" i="2"/>
  <c r="V270" i="2"/>
  <c r="W270" i="2"/>
  <c r="X270" i="2"/>
  <c r="Y270" i="2"/>
  <c r="Z270" i="2"/>
  <c r="AA270" i="2"/>
  <c r="AB270" i="2"/>
  <c r="AC270" i="2"/>
  <c r="AD270" i="2"/>
  <c r="AE270" i="2"/>
  <c r="V273" i="2"/>
  <c r="W273" i="2"/>
  <c r="X273" i="2"/>
  <c r="Y273" i="2"/>
  <c r="Z273" i="2"/>
  <c r="AA273" i="2"/>
  <c r="AB273" i="2"/>
  <c r="AC273" i="2"/>
  <c r="AD273" i="2"/>
  <c r="AE273" i="2"/>
  <c r="V276" i="2"/>
  <c r="W276" i="2"/>
  <c r="X276" i="2"/>
  <c r="Y276" i="2"/>
  <c r="Z276" i="2"/>
  <c r="AA276" i="2"/>
  <c r="AB276" i="2"/>
  <c r="AC276" i="2"/>
  <c r="AD276" i="2"/>
  <c r="AE276" i="2"/>
  <c r="V279" i="2"/>
  <c r="W279" i="2"/>
  <c r="X279" i="2"/>
  <c r="Y279" i="2"/>
  <c r="Z279" i="2"/>
  <c r="AA279" i="2"/>
  <c r="AB279" i="2"/>
  <c r="AC279" i="2"/>
  <c r="AD279" i="2"/>
  <c r="AE279" i="2"/>
  <c r="V282" i="2"/>
  <c r="W282" i="2"/>
  <c r="X282" i="2"/>
  <c r="Y282" i="2"/>
  <c r="Z282" i="2"/>
  <c r="AA282" i="2"/>
  <c r="AB282" i="2"/>
  <c r="AC282" i="2"/>
  <c r="AD282" i="2"/>
  <c r="AE282" i="2"/>
  <c r="V285" i="2"/>
  <c r="W285" i="2"/>
  <c r="X285" i="2"/>
  <c r="Y285" i="2"/>
  <c r="Z285" i="2"/>
  <c r="AA285" i="2"/>
  <c r="AB285" i="2"/>
  <c r="AC285" i="2"/>
  <c r="AD285" i="2"/>
  <c r="AE285" i="2"/>
  <c r="AG289" i="2"/>
  <c r="V290" i="2"/>
  <c r="V289" i="2" s="1"/>
  <c r="W290" i="2"/>
  <c r="W289" i="2" s="1"/>
  <c r="X290" i="2"/>
  <c r="Y290" i="2"/>
  <c r="Z290" i="2"/>
  <c r="AA290" i="2"/>
  <c r="AB290" i="2"/>
  <c r="AC290" i="2"/>
  <c r="AD290" i="2"/>
  <c r="AE290" i="2"/>
  <c r="V293" i="2"/>
  <c r="W293" i="2"/>
  <c r="X293" i="2"/>
  <c r="X289" i="2" s="1"/>
  <c r="Y293" i="2"/>
  <c r="Y289" i="2" s="1"/>
  <c r="Z293" i="2"/>
  <c r="Z289" i="2" s="1"/>
  <c r="AA293" i="2"/>
  <c r="AA289" i="2" s="1"/>
  <c r="AB293" i="2"/>
  <c r="AC293" i="2"/>
  <c r="AD293" i="2"/>
  <c r="AE293" i="2"/>
  <c r="V296" i="2"/>
  <c r="W296" i="2"/>
  <c r="X296" i="2"/>
  <c r="Y296" i="2"/>
  <c r="Z296" i="2"/>
  <c r="AA296" i="2"/>
  <c r="AB296" i="2"/>
  <c r="AC296" i="2"/>
  <c r="AD296" i="2"/>
  <c r="AE296" i="2"/>
  <c r="V299" i="2"/>
  <c r="W299" i="2"/>
  <c r="X299" i="2"/>
  <c r="Y299" i="2"/>
  <c r="Z299" i="2"/>
  <c r="AA299" i="2"/>
  <c r="AB299" i="2"/>
  <c r="AC299" i="2"/>
  <c r="AD299" i="2"/>
  <c r="AE299" i="2"/>
  <c r="V302" i="2"/>
  <c r="W302" i="2"/>
  <c r="X302" i="2"/>
  <c r="Y302" i="2"/>
  <c r="Z302" i="2"/>
  <c r="AA302" i="2"/>
  <c r="AB302" i="2"/>
  <c r="AC302" i="2"/>
  <c r="AD302" i="2"/>
  <c r="AE302" i="2"/>
  <c r="V305" i="2"/>
  <c r="W305" i="2"/>
  <c r="X305" i="2"/>
  <c r="Y305" i="2"/>
  <c r="Z305" i="2"/>
  <c r="AA305" i="2"/>
  <c r="AB305" i="2"/>
  <c r="AC305" i="2"/>
  <c r="AD305" i="2"/>
  <c r="AE305" i="2"/>
  <c r="V308" i="2"/>
  <c r="W308" i="2"/>
  <c r="X308" i="2"/>
  <c r="Y308" i="2"/>
  <c r="Z308" i="2"/>
  <c r="AA308" i="2"/>
  <c r="AB308" i="2"/>
  <c r="AC308" i="2"/>
  <c r="AD308" i="2"/>
  <c r="AE308" i="2"/>
  <c r="V311" i="2"/>
  <c r="W311" i="2"/>
  <c r="X311" i="2"/>
  <c r="Y311" i="2"/>
  <c r="Z311" i="2"/>
  <c r="AA311" i="2"/>
  <c r="AB311" i="2"/>
  <c r="AC311" i="2"/>
  <c r="AD311" i="2"/>
  <c r="AE311" i="2"/>
  <c r="V314" i="2"/>
  <c r="W314" i="2"/>
  <c r="X314" i="2"/>
  <c r="Y314" i="2"/>
  <c r="Z314" i="2"/>
  <c r="AA314" i="2"/>
  <c r="AB314" i="2"/>
  <c r="AC314" i="2"/>
  <c r="AD314" i="2"/>
  <c r="AE314" i="2"/>
  <c r="V317" i="2"/>
  <c r="W317" i="2"/>
  <c r="X317" i="2"/>
  <c r="Y317" i="2"/>
  <c r="Z317" i="2"/>
  <c r="AA317" i="2"/>
  <c r="AB317" i="2"/>
  <c r="AC317" i="2"/>
  <c r="AD317" i="2"/>
  <c r="AE317" i="2"/>
  <c r="V320" i="2"/>
  <c r="W320" i="2"/>
  <c r="X320" i="2"/>
  <c r="Y320" i="2"/>
  <c r="Z320" i="2"/>
  <c r="AA320" i="2"/>
  <c r="AB320" i="2"/>
  <c r="AC320" i="2"/>
  <c r="AD320" i="2"/>
  <c r="AE320" i="2"/>
  <c r="W324" i="2"/>
  <c r="AG324" i="2"/>
  <c r="V325" i="2"/>
  <c r="W325" i="2"/>
  <c r="X325" i="2"/>
  <c r="X324" i="2" s="1"/>
  <c r="Y325" i="2"/>
  <c r="Z325" i="2"/>
  <c r="AA325" i="2"/>
  <c r="AB325" i="2"/>
  <c r="AC325" i="2"/>
  <c r="AD325" i="2"/>
  <c r="AE325" i="2"/>
  <c r="V328" i="2"/>
  <c r="W328" i="2"/>
  <c r="X328" i="2"/>
  <c r="Y328" i="2"/>
  <c r="Z328" i="2"/>
  <c r="Z324" i="2" s="1"/>
  <c r="AA328" i="2"/>
  <c r="AA324" i="2" s="1"/>
  <c r="AB328" i="2"/>
  <c r="AB324" i="2" s="1"/>
  <c r="AL324" i="2" s="1"/>
  <c r="AC328" i="2"/>
  <c r="AC324" i="2" s="1"/>
  <c r="AD328" i="2"/>
  <c r="AE328" i="2"/>
  <c r="V331" i="2"/>
  <c r="W331" i="2"/>
  <c r="X331" i="2"/>
  <c r="Y331" i="2"/>
  <c r="Z331" i="2"/>
  <c r="AA331" i="2"/>
  <c r="AB331" i="2"/>
  <c r="AC331" i="2"/>
  <c r="AD331" i="2"/>
  <c r="AE331" i="2"/>
  <c r="AE324" i="2" s="1"/>
  <c r="V334" i="2"/>
  <c r="W334" i="2"/>
  <c r="X334" i="2"/>
  <c r="Y334" i="2"/>
  <c r="Z334" i="2"/>
  <c r="AA334" i="2"/>
  <c r="AB334" i="2"/>
  <c r="AC334" i="2"/>
  <c r="AD334" i="2"/>
  <c r="AE334" i="2"/>
  <c r="V337" i="2"/>
  <c r="W337" i="2"/>
  <c r="X337" i="2"/>
  <c r="Y337" i="2"/>
  <c r="Z337" i="2"/>
  <c r="AA337" i="2"/>
  <c r="AB337" i="2"/>
  <c r="AC337" i="2"/>
  <c r="AD337" i="2"/>
  <c r="AE337" i="2"/>
  <c r="V340" i="2"/>
  <c r="W340" i="2"/>
  <c r="X340" i="2"/>
  <c r="Y340" i="2"/>
  <c r="Z340" i="2"/>
  <c r="AA340" i="2"/>
  <c r="AB340" i="2"/>
  <c r="AC340" i="2"/>
  <c r="AD340" i="2"/>
  <c r="AE340" i="2"/>
  <c r="V343" i="2"/>
  <c r="W343" i="2"/>
  <c r="X343" i="2"/>
  <c r="Y343" i="2"/>
  <c r="Z343" i="2"/>
  <c r="AA343" i="2"/>
  <c r="AB343" i="2"/>
  <c r="AC343" i="2"/>
  <c r="AD343" i="2"/>
  <c r="AE343" i="2"/>
  <c r="V346" i="2"/>
  <c r="W346" i="2"/>
  <c r="X346" i="2"/>
  <c r="Y346" i="2"/>
  <c r="Z346" i="2"/>
  <c r="AA346" i="2"/>
  <c r="AB346" i="2"/>
  <c r="AC346" i="2"/>
  <c r="AD346" i="2"/>
  <c r="AE346" i="2"/>
  <c r="V349" i="2"/>
  <c r="V324" i="2" s="1"/>
  <c r="AI324" i="2" s="1"/>
  <c r="W349" i="2"/>
  <c r="X349" i="2"/>
  <c r="Y349" i="2"/>
  <c r="Z349" i="2"/>
  <c r="AA349" i="2"/>
  <c r="AB349" i="2"/>
  <c r="AC349" i="2"/>
  <c r="AD349" i="2"/>
  <c r="AE349" i="2"/>
  <c r="V352" i="2"/>
  <c r="W352" i="2"/>
  <c r="X352" i="2"/>
  <c r="Y352" i="2"/>
  <c r="Z352" i="2"/>
  <c r="AA352" i="2"/>
  <c r="AB352" i="2"/>
  <c r="AC352" i="2"/>
  <c r="AD352" i="2"/>
  <c r="AE352" i="2"/>
  <c r="V355" i="2"/>
  <c r="W355" i="2"/>
  <c r="X355" i="2"/>
  <c r="Y355" i="2"/>
  <c r="Z355" i="2"/>
  <c r="AA355" i="2"/>
  <c r="AB355" i="2"/>
  <c r="AC355" i="2"/>
  <c r="AD355" i="2"/>
  <c r="AE355" i="2"/>
  <c r="V358" i="2"/>
  <c r="W358" i="2"/>
  <c r="X358" i="2"/>
  <c r="Y358" i="2"/>
  <c r="Z358" i="2"/>
  <c r="AA358" i="2"/>
  <c r="AB358" i="2"/>
  <c r="AC358" i="2"/>
  <c r="AD358" i="2"/>
  <c r="AE358" i="2"/>
  <c r="V361" i="2"/>
  <c r="W361" i="2"/>
  <c r="X361" i="2"/>
  <c r="Y361" i="2"/>
  <c r="Z361" i="2"/>
  <c r="AA361" i="2"/>
  <c r="AB361" i="2"/>
  <c r="AC361" i="2"/>
  <c r="AD361" i="2"/>
  <c r="AE361" i="2"/>
  <c r="W365" i="2"/>
  <c r="AG365" i="2"/>
  <c r="AG487" i="2" s="1"/>
  <c r="V366" i="2"/>
  <c r="W366" i="2"/>
  <c r="X366" i="2"/>
  <c r="X365" i="2" s="1"/>
  <c r="Y366" i="2"/>
  <c r="Z366" i="2"/>
  <c r="Z365" i="2" s="1"/>
  <c r="AA366" i="2"/>
  <c r="AA365" i="2" s="1"/>
  <c r="AB366" i="2"/>
  <c r="AB365" i="2" s="1"/>
  <c r="AL365" i="2" s="1"/>
  <c r="AC366" i="2"/>
  <c r="AC365" i="2" s="1"/>
  <c r="AD366" i="2"/>
  <c r="AE366" i="2"/>
  <c r="V369" i="2"/>
  <c r="W369" i="2"/>
  <c r="X369" i="2"/>
  <c r="Y369" i="2"/>
  <c r="Z369" i="2"/>
  <c r="AA369" i="2"/>
  <c r="AB369" i="2"/>
  <c r="AC369" i="2"/>
  <c r="AD369" i="2"/>
  <c r="AE369" i="2"/>
  <c r="V372" i="2"/>
  <c r="W372" i="2"/>
  <c r="X372" i="2"/>
  <c r="Y372" i="2"/>
  <c r="Z372" i="2"/>
  <c r="AA372" i="2"/>
  <c r="AB372" i="2"/>
  <c r="AC372" i="2"/>
  <c r="AD372" i="2"/>
  <c r="AD365" i="2" s="1"/>
  <c r="AE372" i="2"/>
  <c r="V375" i="2"/>
  <c r="V365" i="2" s="1"/>
  <c r="W375" i="2"/>
  <c r="X375" i="2"/>
  <c r="Y375" i="2"/>
  <c r="Z375" i="2"/>
  <c r="AA375" i="2"/>
  <c r="AB375" i="2"/>
  <c r="AC375" i="2"/>
  <c r="AD375" i="2"/>
  <c r="AE375" i="2"/>
  <c r="V378" i="2"/>
  <c r="W378" i="2"/>
  <c r="X378" i="2"/>
  <c r="Y378" i="2"/>
  <c r="Z378" i="2"/>
  <c r="AA378" i="2"/>
  <c r="AB378" i="2"/>
  <c r="AC378" i="2"/>
  <c r="AD378" i="2"/>
  <c r="AE378" i="2"/>
  <c r="V381" i="2"/>
  <c r="W381" i="2"/>
  <c r="X381" i="2"/>
  <c r="Y381" i="2"/>
  <c r="Z381" i="2"/>
  <c r="AA381" i="2"/>
  <c r="AB381" i="2"/>
  <c r="AC381" i="2"/>
  <c r="AD381" i="2"/>
  <c r="AE381" i="2"/>
  <c r="V384" i="2"/>
  <c r="W384" i="2"/>
  <c r="X384" i="2"/>
  <c r="Y384" i="2"/>
  <c r="Z384" i="2"/>
  <c r="AA384" i="2"/>
  <c r="AB384" i="2"/>
  <c r="AC384" i="2"/>
  <c r="AD384" i="2"/>
  <c r="AE384" i="2"/>
  <c r="V387" i="2"/>
  <c r="W387" i="2"/>
  <c r="X387" i="2"/>
  <c r="Y387" i="2"/>
  <c r="Z387" i="2"/>
  <c r="AA387" i="2"/>
  <c r="AB387" i="2"/>
  <c r="AC387" i="2"/>
  <c r="AD387" i="2"/>
  <c r="AE387" i="2"/>
  <c r="V390" i="2"/>
  <c r="W390" i="2"/>
  <c r="X390" i="2"/>
  <c r="Y390" i="2"/>
  <c r="Z390" i="2"/>
  <c r="AA390" i="2"/>
  <c r="AB390" i="2"/>
  <c r="AC390" i="2"/>
  <c r="AD390" i="2"/>
  <c r="AE390" i="2"/>
  <c r="V393" i="2"/>
  <c r="W393" i="2"/>
  <c r="X393" i="2"/>
  <c r="Y393" i="2"/>
  <c r="Z393" i="2"/>
  <c r="AA393" i="2"/>
  <c r="AB393" i="2"/>
  <c r="AC393" i="2"/>
  <c r="AD393" i="2"/>
  <c r="AE393" i="2"/>
  <c r="V396" i="2"/>
  <c r="W396" i="2"/>
  <c r="X396" i="2"/>
  <c r="Y396" i="2"/>
  <c r="Z396" i="2"/>
  <c r="AA396" i="2"/>
  <c r="AB396" i="2"/>
  <c r="AC396" i="2"/>
  <c r="AD396" i="2"/>
  <c r="AE396" i="2"/>
  <c r="V399" i="2"/>
  <c r="W399" i="2"/>
  <c r="X399" i="2"/>
  <c r="Y399" i="2"/>
  <c r="Z399" i="2"/>
  <c r="AA399" i="2"/>
  <c r="AB399" i="2"/>
  <c r="AC399" i="2"/>
  <c r="AD399" i="2"/>
  <c r="AE399" i="2"/>
  <c r="AB403" i="2"/>
  <c r="AC403" i="2"/>
  <c r="AG403" i="2"/>
  <c r="V404" i="2"/>
  <c r="W404" i="2"/>
  <c r="X404" i="2"/>
  <c r="Y404" i="2"/>
  <c r="Z404" i="2"/>
  <c r="AA404" i="2"/>
  <c r="AB404" i="2"/>
  <c r="AC404" i="2"/>
  <c r="AD404" i="2"/>
  <c r="AE404" i="2"/>
  <c r="V407" i="2"/>
  <c r="W407" i="2"/>
  <c r="X407" i="2"/>
  <c r="Y407" i="2"/>
  <c r="Z407" i="2"/>
  <c r="AA407" i="2"/>
  <c r="AB407" i="2"/>
  <c r="AC407" i="2"/>
  <c r="AD407" i="2"/>
  <c r="AE407" i="2"/>
  <c r="V410" i="2"/>
  <c r="V403" i="2" s="1"/>
  <c r="W410" i="2"/>
  <c r="X410" i="2"/>
  <c r="X403" i="2" s="1"/>
  <c r="Y410" i="2"/>
  <c r="Y403" i="2" s="1"/>
  <c r="Z410" i="2"/>
  <c r="AA410" i="2"/>
  <c r="AB410" i="2"/>
  <c r="AC410" i="2"/>
  <c r="AD410" i="2"/>
  <c r="AE410" i="2"/>
  <c r="V413" i="2"/>
  <c r="W413" i="2"/>
  <c r="X413" i="2"/>
  <c r="Y413" i="2"/>
  <c r="Z413" i="2"/>
  <c r="AA413" i="2"/>
  <c r="AB413" i="2"/>
  <c r="AC413" i="2"/>
  <c r="AD413" i="2"/>
  <c r="AE413" i="2"/>
  <c r="V416" i="2"/>
  <c r="W416" i="2"/>
  <c r="X416" i="2"/>
  <c r="Y416" i="2"/>
  <c r="Z416" i="2"/>
  <c r="AA416" i="2"/>
  <c r="AB416" i="2"/>
  <c r="AC416" i="2"/>
  <c r="AD416" i="2"/>
  <c r="AE416" i="2"/>
  <c r="V419" i="2"/>
  <c r="W419" i="2"/>
  <c r="X419" i="2"/>
  <c r="Y419" i="2"/>
  <c r="Z419" i="2"/>
  <c r="Z403" i="2" s="1"/>
  <c r="AA419" i="2"/>
  <c r="AA403" i="2" s="1"/>
  <c r="AB419" i="2"/>
  <c r="AC419" i="2"/>
  <c r="AD419" i="2"/>
  <c r="AE419" i="2"/>
  <c r="V422" i="2"/>
  <c r="W422" i="2"/>
  <c r="X422" i="2"/>
  <c r="Y422" i="2"/>
  <c r="Z422" i="2"/>
  <c r="AA422" i="2"/>
  <c r="AB422" i="2"/>
  <c r="AC422" i="2"/>
  <c r="AD422" i="2"/>
  <c r="AE422" i="2"/>
  <c r="V425" i="2"/>
  <c r="W425" i="2"/>
  <c r="X425" i="2"/>
  <c r="Y425" i="2"/>
  <c r="Z425" i="2"/>
  <c r="AA425" i="2"/>
  <c r="AB425" i="2"/>
  <c r="AC425" i="2"/>
  <c r="AD425" i="2"/>
  <c r="AE425" i="2"/>
  <c r="V428" i="2"/>
  <c r="W428" i="2"/>
  <c r="X428" i="2"/>
  <c r="Y428" i="2"/>
  <c r="Z428" i="2"/>
  <c r="AA428" i="2"/>
  <c r="AB428" i="2"/>
  <c r="AC428" i="2"/>
  <c r="AD428" i="2"/>
  <c r="AE428" i="2"/>
  <c r="V431" i="2"/>
  <c r="W431" i="2"/>
  <c r="X431" i="2"/>
  <c r="Y431" i="2"/>
  <c r="Z431" i="2"/>
  <c r="AA431" i="2"/>
  <c r="AB431" i="2"/>
  <c r="AC431" i="2"/>
  <c r="AD431" i="2"/>
  <c r="AE431" i="2"/>
  <c r="V434" i="2"/>
  <c r="W434" i="2"/>
  <c r="X434" i="2"/>
  <c r="Y434" i="2"/>
  <c r="Z434" i="2"/>
  <c r="AA434" i="2"/>
  <c r="AB434" i="2"/>
  <c r="AC434" i="2"/>
  <c r="AD434" i="2"/>
  <c r="AE434" i="2"/>
  <c r="V437" i="2"/>
  <c r="W437" i="2"/>
  <c r="X437" i="2"/>
  <c r="Y437" i="2"/>
  <c r="Z437" i="2"/>
  <c r="AA437" i="2"/>
  <c r="AB437" i="2"/>
  <c r="AC437" i="2"/>
  <c r="AD437" i="2"/>
  <c r="AE437" i="2"/>
  <c r="AG441" i="2"/>
  <c r="AG488" i="2" s="1"/>
  <c r="V442" i="2"/>
  <c r="W442" i="2"/>
  <c r="X442" i="2"/>
  <c r="Y442" i="2"/>
  <c r="Z442" i="2"/>
  <c r="AA442" i="2"/>
  <c r="AB442" i="2"/>
  <c r="AC442" i="2"/>
  <c r="AD442" i="2"/>
  <c r="AE442" i="2"/>
  <c r="V445" i="2"/>
  <c r="W445" i="2"/>
  <c r="X445" i="2"/>
  <c r="Y445" i="2"/>
  <c r="Z445" i="2"/>
  <c r="AA445" i="2"/>
  <c r="AB445" i="2"/>
  <c r="AC445" i="2"/>
  <c r="AD445" i="2"/>
  <c r="AE445" i="2"/>
  <c r="V448" i="2"/>
  <c r="W448" i="2"/>
  <c r="X448" i="2"/>
  <c r="Y448" i="2"/>
  <c r="Z448" i="2"/>
  <c r="AA448" i="2"/>
  <c r="AB448" i="2"/>
  <c r="AC448" i="2"/>
  <c r="AD448" i="2"/>
  <c r="AE448" i="2"/>
  <c r="V451" i="2"/>
  <c r="W451" i="2"/>
  <c r="X451" i="2"/>
  <c r="Y451" i="2"/>
  <c r="Z451" i="2"/>
  <c r="AA451" i="2"/>
  <c r="AB451" i="2"/>
  <c r="AC451" i="2"/>
  <c r="AD451" i="2"/>
  <c r="AE451" i="2"/>
  <c r="V454" i="2"/>
  <c r="W454" i="2"/>
  <c r="X454" i="2"/>
  <c r="Y454" i="2"/>
  <c r="Z454" i="2"/>
  <c r="AA454" i="2"/>
  <c r="AB454" i="2"/>
  <c r="AC454" i="2"/>
  <c r="AD454" i="2"/>
  <c r="AE454" i="2"/>
  <c r="V457" i="2"/>
  <c r="W457" i="2"/>
  <c r="X457" i="2"/>
  <c r="Y457" i="2"/>
  <c r="Z457" i="2"/>
  <c r="AA457" i="2"/>
  <c r="AB457" i="2"/>
  <c r="AC457" i="2"/>
  <c r="AD457" i="2"/>
  <c r="AE457" i="2"/>
  <c r="V460" i="2"/>
  <c r="W460" i="2"/>
  <c r="X460" i="2"/>
  <c r="Y460" i="2"/>
  <c r="Z460" i="2"/>
  <c r="AA460" i="2"/>
  <c r="AB460" i="2"/>
  <c r="AC460" i="2"/>
  <c r="AD460" i="2"/>
  <c r="AE460" i="2"/>
  <c r="V463" i="2"/>
  <c r="W463" i="2"/>
  <c r="X463" i="2"/>
  <c r="Y463" i="2"/>
  <c r="Z463" i="2"/>
  <c r="AA463" i="2"/>
  <c r="AB463" i="2"/>
  <c r="AC463" i="2"/>
  <c r="AD463" i="2"/>
  <c r="AE463" i="2"/>
  <c r="V466" i="2"/>
  <c r="W466" i="2"/>
  <c r="X466" i="2"/>
  <c r="Y466" i="2"/>
  <c r="Z466" i="2"/>
  <c r="AA466" i="2"/>
  <c r="AB466" i="2"/>
  <c r="AC466" i="2"/>
  <c r="AD466" i="2"/>
  <c r="AE466" i="2"/>
  <c r="V469" i="2"/>
  <c r="W469" i="2"/>
  <c r="X469" i="2"/>
  <c r="Y469" i="2"/>
  <c r="Z469" i="2"/>
  <c r="AA469" i="2"/>
  <c r="AB469" i="2"/>
  <c r="AC469" i="2"/>
  <c r="AD469" i="2"/>
  <c r="AE469" i="2"/>
  <c r="V472" i="2"/>
  <c r="W472" i="2"/>
  <c r="X472" i="2"/>
  <c r="Y472" i="2"/>
  <c r="Z472" i="2"/>
  <c r="AA472" i="2"/>
  <c r="AB472" i="2"/>
  <c r="AC472" i="2"/>
  <c r="AD472" i="2"/>
  <c r="AE472" i="2"/>
  <c r="I478" i="2"/>
  <c r="AG478" i="2"/>
  <c r="I479" i="2"/>
  <c r="Z479" i="2"/>
  <c r="I480" i="2"/>
  <c r="Z480" i="2"/>
  <c r="AA480" i="2"/>
  <c r="AG482" i="2"/>
  <c r="AG483" i="2"/>
  <c r="BT4" i="1"/>
  <c r="BO10" i="1"/>
  <c r="BO8" i="1"/>
  <c r="BO6" i="1"/>
  <c r="BO4" i="1"/>
  <c r="BO2" i="1"/>
  <c r="BJ12" i="1"/>
  <c r="BJ11" i="1"/>
  <c r="BJ10" i="1"/>
  <c r="BJ9" i="1"/>
  <c r="BJ8" i="1"/>
  <c r="BJ7" i="1"/>
  <c r="BJ6" i="1"/>
  <c r="BJ4" i="1"/>
  <c r="BJ3" i="1"/>
  <c r="BJ2" i="1"/>
  <c r="BE13" i="1"/>
  <c r="BE12" i="1"/>
  <c r="BE11" i="1"/>
  <c r="BE10" i="1"/>
  <c r="BE9" i="1"/>
  <c r="BE8" i="1"/>
  <c r="BE7" i="1"/>
  <c r="BE6" i="1"/>
  <c r="BE5" i="1"/>
  <c r="BE4" i="1"/>
  <c r="BE3" i="1"/>
  <c r="BE2" i="1"/>
  <c r="AZ13" i="1"/>
  <c r="AZ12" i="1"/>
  <c r="AZ11" i="1"/>
  <c r="AZ10" i="1"/>
  <c r="AZ9" i="1"/>
  <c r="AZ8" i="1"/>
  <c r="AZ7" i="1"/>
  <c r="AZ6" i="1"/>
  <c r="AZ5" i="1"/>
  <c r="AZ4" i="1"/>
  <c r="AZ3" i="1"/>
  <c r="AZ2" i="1"/>
  <c r="AU13" i="1"/>
  <c r="AU12" i="1"/>
  <c r="AU11" i="1"/>
  <c r="AU10" i="1"/>
  <c r="AU9" i="1"/>
  <c r="AU8" i="1"/>
  <c r="AU7" i="1"/>
  <c r="AU6" i="1"/>
  <c r="AU5" i="1"/>
  <c r="AU4" i="1"/>
  <c r="AU3" i="1"/>
  <c r="AU2" i="1"/>
  <c r="AP13" i="1"/>
  <c r="AP12" i="1"/>
  <c r="AP11" i="1"/>
  <c r="AP10" i="1"/>
  <c r="AP9" i="1"/>
  <c r="AP8" i="1"/>
  <c r="AP7" i="1"/>
  <c r="AP6" i="1"/>
  <c r="AP5" i="1"/>
  <c r="AP4" i="1"/>
  <c r="AP3" i="1"/>
  <c r="AP2" i="1"/>
  <c r="AK13" i="1"/>
  <c r="AK12" i="1"/>
  <c r="AK11" i="1"/>
  <c r="AK10" i="1"/>
  <c r="AK9" i="1"/>
  <c r="AK8" i="1"/>
  <c r="AK7" i="1"/>
  <c r="AK6" i="1"/>
  <c r="AK5" i="1"/>
  <c r="AK4" i="1"/>
  <c r="AK3" i="1"/>
  <c r="AK2" i="1"/>
  <c r="AF13" i="1"/>
  <c r="AF12" i="1"/>
  <c r="AF11" i="1"/>
  <c r="AF10" i="1"/>
  <c r="AF9" i="1"/>
  <c r="AF8" i="1"/>
  <c r="AF7" i="1"/>
  <c r="AF6" i="1"/>
  <c r="AF5" i="1"/>
  <c r="AF4" i="1"/>
  <c r="AF3" i="1"/>
  <c r="AF2" i="1"/>
  <c r="AA13" i="1"/>
  <c r="AA12" i="1"/>
  <c r="AA11" i="1"/>
  <c r="AA10" i="1"/>
  <c r="AA9" i="1"/>
  <c r="AA8" i="1"/>
  <c r="AA7" i="1"/>
  <c r="AA6" i="1"/>
  <c r="AA5" i="1"/>
  <c r="AA4" i="1"/>
  <c r="AA3" i="1"/>
  <c r="AA2" i="1"/>
  <c r="V13" i="1"/>
  <c r="V12" i="1"/>
  <c r="V11" i="1"/>
  <c r="V10" i="1"/>
  <c r="V9" i="1"/>
  <c r="V8" i="1"/>
  <c r="V7" i="1"/>
  <c r="V6" i="1"/>
  <c r="V5" i="1"/>
  <c r="V4" i="1"/>
  <c r="V3" i="1"/>
  <c r="V2" i="1"/>
  <c r="Q13" i="1"/>
  <c r="Q12" i="1"/>
  <c r="Q11" i="1"/>
  <c r="Q10" i="1"/>
  <c r="Q9" i="1"/>
  <c r="Q8" i="1"/>
  <c r="Q7" i="1"/>
  <c r="Q6" i="1"/>
  <c r="Q5" i="1"/>
  <c r="Q4" i="1"/>
  <c r="Q3" i="1"/>
  <c r="Q2" i="1"/>
  <c r="L13" i="1"/>
  <c r="L12" i="1"/>
  <c r="L11" i="1"/>
  <c r="L10" i="1"/>
  <c r="L9" i="1"/>
  <c r="L8" i="1"/>
  <c r="L7" i="1"/>
  <c r="L6" i="1"/>
  <c r="L5" i="1"/>
  <c r="L4" i="1"/>
  <c r="L3" i="1"/>
  <c r="L2" i="1"/>
  <c r="G3" i="1"/>
  <c r="G4" i="1"/>
  <c r="G5" i="1"/>
  <c r="G6" i="1"/>
  <c r="G7" i="1"/>
  <c r="G8" i="1"/>
  <c r="G9" i="1"/>
  <c r="G10" i="1"/>
  <c r="G11" i="1"/>
  <c r="G12" i="1"/>
  <c r="G13" i="1"/>
  <c r="G2" i="1"/>
  <c r="N29" i="3" l="1"/>
  <c r="AK248" i="2"/>
  <c r="AI289" i="2"/>
  <c r="AA484" i="2"/>
  <c r="AK324" i="2"/>
  <c r="AG480" i="2"/>
  <c r="AG484" i="2"/>
  <c r="AK90" i="2"/>
  <c r="AC11" i="2"/>
  <c r="AA483" i="2"/>
  <c r="AJ248" i="2"/>
  <c r="AI248" i="2"/>
  <c r="AL11" i="2"/>
  <c r="AE403" i="2"/>
  <c r="AK365" i="2"/>
  <c r="AC289" i="2"/>
  <c r="AM169" i="2"/>
  <c r="AL169" i="2"/>
  <c r="AD403" i="2"/>
  <c r="Y365" i="2"/>
  <c r="AB289" i="2"/>
  <c r="AL289" i="2" s="1"/>
  <c r="AJ365" i="2"/>
  <c r="W210" i="2"/>
  <c r="AK169" i="2"/>
  <c r="V210" i="2"/>
  <c r="AI210" i="2" s="1"/>
  <c r="AJ90" i="2"/>
  <c r="AI90" i="2"/>
  <c r="AI365" i="2"/>
  <c r="AE365" i="2"/>
  <c r="AM365" i="2" s="1"/>
  <c r="Y324" i="2"/>
  <c r="AJ324" i="2" s="1"/>
  <c r="AM90" i="2"/>
  <c r="AL403" i="2"/>
  <c r="AJ11" i="2"/>
  <c r="AK289" i="2"/>
  <c r="Y484" i="2"/>
  <c r="AJ289" i="2"/>
  <c r="W480" i="2"/>
  <c r="W441" i="2" s="1"/>
  <c r="AE289" i="2"/>
  <c r="AA210" i="2"/>
  <c r="AD480" i="2"/>
  <c r="AE484" i="2" s="1"/>
  <c r="AL134" i="2"/>
  <c r="AB479" i="2"/>
  <c r="AK403" i="2"/>
  <c r="AD289" i="2"/>
  <c r="Z210" i="2"/>
  <c r="AC480" i="2"/>
  <c r="AL90" i="2"/>
  <c r="AA478" i="2"/>
  <c r="AA441" i="2" s="1"/>
  <c r="AI403" i="2"/>
  <c r="AE248" i="2"/>
  <c r="X210" i="2"/>
  <c r="AJ210" i="2" s="1"/>
  <c r="AD248" i="2"/>
  <c r="AM248" i="2" s="1"/>
  <c r="W11" i="2"/>
  <c r="AB248" i="2"/>
  <c r="AL248" i="2" s="1"/>
  <c r="X169" i="2"/>
  <c r="AJ169" i="2" s="1"/>
  <c r="W478" i="2"/>
  <c r="AM52" i="2"/>
  <c r="X479" i="2"/>
  <c r="Y483" i="2" s="1"/>
  <c r="AI11" i="2"/>
  <c r="AI134" i="2"/>
  <c r="AK11" i="2"/>
  <c r="AM134" i="2"/>
  <c r="AD324" i="2"/>
  <c r="AM324" i="2" s="1"/>
  <c r="AM210" i="2"/>
  <c r="AE11" i="2"/>
  <c r="V480" i="2"/>
  <c r="V441" i="2" s="1"/>
  <c r="AM11" i="2"/>
  <c r="AL210" i="2"/>
  <c r="AE480" i="2"/>
  <c r="AC479" i="2"/>
  <c r="AK134" i="2"/>
  <c r="AJ52" i="2"/>
  <c r="AJ403" i="2"/>
  <c r="AA479" i="2"/>
  <c r="W403" i="2"/>
  <c r="Y210" i="2"/>
  <c r="AB480" i="2"/>
  <c r="AC484" i="2" s="1"/>
  <c r="AJ134" i="2"/>
  <c r="AI52" i="2"/>
  <c r="Z478" i="2"/>
  <c r="AA482" i="2" s="1"/>
  <c r="Y478" i="2"/>
  <c r="AC248" i="2"/>
  <c r="Y169" i="2"/>
  <c r="X478" i="2"/>
  <c r="Y482" i="2" s="1"/>
  <c r="Y479" i="2"/>
  <c r="Y441" i="2" s="1"/>
  <c r="AA248" i="2"/>
  <c r="W169" i="2"/>
  <c r="AI169" i="2" s="1"/>
  <c r="V478" i="2"/>
  <c r="AE479" i="2"/>
  <c r="AD479" i="2"/>
  <c r="AE483" i="2" s="1"/>
  <c r="W479" i="2"/>
  <c r="V479" i="2"/>
  <c r="AE478" i="2"/>
  <c r="AE441" i="2" s="1"/>
  <c r="AD478" i="2"/>
  <c r="AE482" i="2" s="1"/>
  <c r="AC478" i="2"/>
  <c r="AC441" i="2" s="1"/>
  <c r="AB478" i="2"/>
  <c r="AC482" i="2" s="1"/>
  <c r="AI441" i="2" l="1"/>
  <c r="W483" i="2"/>
  <c r="T479" i="2"/>
  <c r="W482" i="2"/>
  <c r="T478" i="2"/>
  <c r="AD441" i="2"/>
  <c r="AM441" i="2" s="1"/>
  <c r="X441" i="2"/>
  <c r="AJ441" i="2" s="1"/>
  <c r="AB441" i="2"/>
  <c r="AL441" i="2" s="1"/>
  <c r="Z441" i="2"/>
  <c r="AK441" i="2" s="1"/>
  <c r="AM403" i="2"/>
  <c r="AK210" i="2"/>
  <c r="AM289" i="2"/>
  <c r="AC483" i="2"/>
  <c r="T480" i="2"/>
  <c r="W484" i="2"/>
</calcChain>
</file>

<file path=xl/sharedStrings.xml><?xml version="1.0" encoding="utf-8"?>
<sst xmlns="http://schemas.openxmlformats.org/spreadsheetml/2006/main" count="53412" uniqueCount="1170">
  <si>
    <t>Year</t>
  </si>
  <si>
    <t>DOY</t>
  </si>
  <si>
    <t>PSDATE</t>
  </si>
  <si>
    <t>SID</t>
  </si>
  <si>
    <t>NumPlts</t>
  </si>
  <si>
    <t>Height</t>
  </si>
  <si>
    <t>PHTD1</t>
  </si>
  <si>
    <t>MSNODE1</t>
  </si>
  <si>
    <t>PFNODE1</t>
  </si>
  <si>
    <t>FRBNUM1</t>
  </si>
  <si>
    <t>PHTD2</t>
  </si>
  <si>
    <t>MSNODE2</t>
  </si>
  <si>
    <t>PFNODE2</t>
  </si>
  <si>
    <t>FRBNUM2</t>
  </si>
  <si>
    <t>PHTD3</t>
  </si>
  <si>
    <t>MSNODE3</t>
  </si>
  <si>
    <t>PFNODE3</t>
  </si>
  <si>
    <t>FRBNUM3</t>
  </si>
  <si>
    <t>ABCNUM</t>
  </si>
  <si>
    <t>SQRNUM</t>
  </si>
  <si>
    <t>FLRNUM</t>
  </si>
  <si>
    <t>GBNUM</t>
  </si>
  <si>
    <t>MBNUM</t>
  </si>
  <si>
    <t>LWPD</t>
  </si>
  <si>
    <t>SWPD</t>
  </si>
  <si>
    <t>CWPD</t>
  </si>
  <si>
    <t>LWAD</t>
  </si>
  <si>
    <t>SWAD</t>
  </si>
  <si>
    <t>MBWAD</t>
  </si>
  <si>
    <t>PWAD</t>
  </si>
  <si>
    <t>CWAD</t>
  </si>
  <si>
    <t>LAID</t>
  </si>
  <si>
    <t>--</t>
  </si>
  <si>
    <t>Above ground height  (cm)</t>
  </si>
  <si>
    <t># pre-fruiting nodes</t>
  </si>
  <si>
    <t>PHTD4</t>
  </si>
  <si>
    <t>MSNODE4</t>
  </si>
  <si>
    <t>PFNODE4</t>
  </si>
  <si>
    <t>FRBNUM4</t>
  </si>
  <si>
    <t>PHTD5</t>
  </si>
  <si>
    <t>MSNODE5</t>
  </si>
  <si>
    <t>PFNODE5</t>
  </si>
  <si>
    <t>FRBNUM5</t>
  </si>
  <si>
    <t>PHTD6</t>
  </si>
  <si>
    <t>MSNODE6</t>
  </si>
  <si>
    <t>PFNODE6</t>
  </si>
  <si>
    <t>FRBNUM6</t>
  </si>
  <si>
    <t>PHTD7</t>
  </si>
  <si>
    <t>MSNODE7</t>
  </si>
  <si>
    <t>PFNODE7</t>
  </si>
  <si>
    <t>FRBNUM7</t>
  </si>
  <si>
    <t>PHTD8</t>
  </si>
  <si>
    <t>MSNODE8</t>
  </si>
  <si>
    <t>PFNODE8</t>
  </si>
  <si>
    <t>FRBNUM8</t>
  </si>
  <si>
    <t>PHTD9</t>
  </si>
  <si>
    <t>MSNODE9</t>
  </si>
  <si>
    <t>PFNODE9</t>
  </si>
  <si>
    <t>FRBNUM9</t>
  </si>
  <si>
    <t>PHTD10</t>
  </si>
  <si>
    <t>MSNODE10</t>
  </si>
  <si>
    <t>PFNODE10</t>
  </si>
  <si>
    <t>FRBNUM10</t>
  </si>
  <si>
    <t>PHTD11</t>
  </si>
  <si>
    <t>MSNODE11</t>
  </si>
  <si>
    <t>PFNODE11</t>
  </si>
  <si>
    <t>FRBNUM11</t>
  </si>
  <si>
    <t>PHTD12</t>
  </si>
  <si>
    <t>MSNODE12</t>
  </si>
  <si>
    <t>PFNODE12</t>
  </si>
  <si>
    <t>FRBNUM12</t>
  </si>
  <si>
    <t>PHTD13</t>
  </si>
  <si>
    <t>MSNODE13</t>
  </si>
  <si>
    <t>PFNODE13</t>
  </si>
  <si>
    <t>FRBNUM13</t>
  </si>
  <si>
    <t>PHTD14</t>
  </si>
  <si>
    <t>MSNODE14</t>
  </si>
  <si>
    <t>PFNODE14</t>
  </si>
  <si>
    <t>FRBNUM14</t>
  </si>
  <si>
    <t>CHTD</t>
  </si>
  <si>
    <t>CWID</t>
  </si>
  <si>
    <t>STRESS</t>
  </si>
  <si>
    <t>FAO</t>
  </si>
  <si>
    <t>CROPMOD</t>
  </si>
  <si>
    <t>12-</t>
  </si>
  <si>
    <t>9-</t>
  </si>
  <si>
    <t>6-</t>
  </si>
  <si>
    <t>3-</t>
  </si>
  <si>
    <t>11-</t>
  </si>
  <si>
    <t>8-</t>
  </si>
  <si>
    <t>5-</t>
  </si>
  <si>
    <t>2-</t>
  </si>
  <si>
    <t>10-</t>
  </si>
  <si>
    <t>7-</t>
  </si>
  <si>
    <t>4-</t>
  </si>
  <si>
    <t>1-</t>
  </si>
  <si>
    <t>Stunted</t>
  </si>
  <si>
    <t>A</t>
  </si>
  <si>
    <t>S</t>
  </si>
  <si>
    <t>Stress</t>
  </si>
  <si>
    <t>← sums</t>
  </si>
  <si>
    <t xml:space="preserve">11 S </t>
  </si>
  <si>
    <r>
      <rPr>
        <b/>
        <sz val="12"/>
        <rFont val="Arial"/>
        <family val="2"/>
      </rPr>
      <t># open bolls</t>
    </r>
    <r>
      <rPr>
        <sz val="10"/>
        <rFont val="Arial"/>
        <family val="2"/>
      </rPr>
      <t xml:space="preserve"> (non-fruiting branches)</t>
    </r>
  </si>
  <si>
    <r>
      <rPr>
        <b/>
        <sz val="12"/>
        <rFont val="Arial"/>
        <family val="2"/>
      </rPr>
      <t># open bolls</t>
    </r>
    <r>
      <rPr>
        <sz val="10"/>
        <rFont val="Arial"/>
        <family val="2"/>
      </rPr>
      <t xml:space="preserve"> (fruiting branches)</t>
    </r>
  </si>
  <si>
    <r>
      <rPr>
        <b/>
        <sz val="12"/>
        <rFont val="Arial"/>
        <family val="2"/>
      </rPr>
      <t># green bolls</t>
    </r>
    <r>
      <rPr>
        <sz val="10"/>
        <rFont val="Arial"/>
        <family val="2"/>
      </rPr>
      <t xml:space="preserve"> (non-fruiting branches)</t>
    </r>
  </si>
  <si>
    <r>
      <rPr>
        <b/>
        <sz val="12"/>
        <rFont val="Arial"/>
        <family val="2"/>
      </rPr>
      <t># green bolls</t>
    </r>
    <r>
      <rPr>
        <sz val="10"/>
        <rFont val="Arial"/>
        <family val="2"/>
      </rPr>
      <t xml:space="preserve"> (fruiting branches)</t>
    </r>
  </si>
  <si>
    <r>
      <rPr>
        <b/>
        <sz val="12"/>
        <rFont val="Arial"/>
        <family val="2"/>
      </rPr>
      <t># white flowers</t>
    </r>
    <r>
      <rPr>
        <sz val="10"/>
        <rFont val="Arial"/>
        <family val="2"/>
      </rPr>
      <t xml:space="preserve"> (non-fruiting branches)</t>
    </r>
  </si>
  <si>
    <r>
      <rPr>
        <b/>
        <sz val="12"/>
        <rFont val="Arial"/>
        <family val="2"/>
      </rPr>
      <t># white flowers</t>
    </r>
    <r>
      <rPr>
        <sz val="10"/>
        <rFont val="Arial"/>
        <family val="2"/>
      </rPr>
      <t xml:space="preserve"> (fruiting branches)</t>
    </r>
  </si>
  <si>
    <r>
      <rPr>
        <b/>
        <sz val="12"/>
        <rFont val="Arial"/>
        <family val="2"/>
      </rPr>
      <t># squares</t>
    </r>
    <r>
      <rPr>
        <sz val="10"/>
        <rFont val="Arial"/>
        <family val="2"/>
      </rPr>
      <t xml:space="preserve"> (non-fruiting branches)</t>
    </r>
  </si>
  <si>
    <r>
      <rPr>
        <b/>
        <sz val="12"/>
        <rFont val="Arial"/>
        <family val="2"/>
      </rPr>
      <t># squares</t>
    </r>
    <r>
      <rPr>
        <sz val="10"/>
        <rFont val="Arial"/>
        <family val="2"/>
      </rPr>
      <t xml:space="preserve"> (fruiting branches)</t>
    </r>
  </si>
  <si>
    <r>
      <rPr>
        <b/>
        <sz val="12"/>
        <rFont val="Arial"/>
        <family val="2"/>
      </rPr>
      <t># abscisions</t>
    </r>
    <r>
      <rPr>
        <sz val="10"/>
        <rFont val="Arial"/>
        <family val="2"/>
      </rPr>
      <t xml:space="preserve"> (non-fruiting branches)</t>
    </r>
  </si>
  <si>
    <r>
      <rPr>
        <b/>
        <sz val="12"/>
        <rFont val="Arial"/>
        <family val="2"/>
      </rPr>
      <t># abscisions</t>
    </r>
    <r>
      <rPr>
        <sz val="10"/>
        <rFont val="Arial"/>
        <family val="2"/>
      </rPr>
      <t xml:space="preserve"> (fruiting branches)</t>
    </r>
  </si>
  <si>
    <t>DOY into oven</t>
  </si>
  <si>
    <t>NAWF</t>
  </si>
  <si>
    <t>Fruit on non-fruiting branches</t>
  </si>
  <si>
    <t>Fruiting branches      (cont)</t>
  </si>
  <si>
    <r>
      <t xml:space="preserve">Fruiting branches                              </t>
    </r>
    <r>
      <rPr>
        <b/>
        <sz val="10"/>
        <rFont val="Arial"/>
        <family val="2"/>
      </rPr>
      <t xml:space="preserve"> 1=first branch (above pre-fruiting nodes)</t>
    </r>
  </si>
  <si>
    <r>
      <t>Total  Main Stem nodes</t>
    </r>
    <r>
      <rPr>
        <sz val="8"/>
        <rFont val="Arial"/>
        <family val="2"/>
      </rPr>
      <t xml:space="preserve"> (including coteledonary)</t>
    </r>
  </si>
  <si>
    <t>Leaf area 10 larges leave</t>
  </si>
  <si>
    <t>Leaf area of sample</t>
  </si>
  <si>
    <t># plants per sample</t>
  </si>
  <si>
    <t>DOY Processed</t>
  </si>
  <si>
    <t>Plant</t>
  </si>
  <si>
    <t>Plot</t>
  </si>
  <si>
    <t>162 ↓</t>
  </si>
  <si>
    <t>11 N</t>
  </si>
  <si>
    <t>10 S</t>
  </si>
  <si>
    <t>Double stem. Mapped largest</t>
  </si>
  <si>
    <t>10 N</t>
  </si>
  <si>
    <t>CropMod</t>
  </si>
  <si>
    <t>7 S</t>
  </si>
  <si>
    <t>Double stem</t>
  </si>
  <si>
    <t>7 N</t>
  </si>
  <si>
    <t>split stem - 2 stems each with 6 nodes</t>
  </si>
  <si>
    <t>6 S</t>
  </si>
  <si>
    <t>6 N</t>
  </si>
  <si>
    <t>3 S</t>
  </si>
  <si>
    <t>Double stemmed</t>
  </si>
  <si>
    <t>3 N</t>
  </si>
  <si>
    <t>↓</t>
  </si>
  <si>
    <t>161 ↓</t>
  </si>
  <si>
    <t>2 S</t>
  </si>
  <si>
    <t>stem split - 2 stems of 5 nodes each</t>
  </si>
  <si>
    <t>"--" = no fruiting node yet or  uncertain</t>
  </si>
  <si>
    <t>2 N</t>
  </si>
  <si>
    <t>M = mature (open) boll</t>
  </si>
  <si>
    <t>KRT, SMM, Cassie Farwell, Riley Anderson</t>
  </si>
  <si>
    <t>Sampled By:</t>
  </si>
  <si>
    <t>F = white flower     G = green boll</t>
  </si>
  <si>
    <t>1130-1230</t>
  </si>
  <si>
    <t>Sampling Time:</t>
  </si>
  <si>
    <t>A = abscised site     S = square</t>
  </si>
  <si>
    <t>DOY:</t>
  </si>
  <si>
    <t>Sampling Date:</t>
  </si>
  <si>
    <t>SMM, Cassie Farwell, Riley Anderson, Brooke Conrardy</t>
  </si>
  <si>
    <t>processed by:</t>
  </si>
  <si>
    <t>Plant sampling and Mapping</t>
  </si>
  <si>
    <t>Irrigation scheduling experiment</t>
  </si>
  <si>
    <t>F13-Cotton</t>
  </si>
  <si>
    <t>11 S</t>
  </si>
  <si>
    <t>07 S</t>
  </si>
  <si>
    <t>07 N</t>
  </si>
  <si>
    <t>06 S</t>
  </si>
  <si>
    <t>06 N</t>
  </si>
  <si>
    <t>03 S</t>
  </si>
  <si>
    <t>03 N</t>
  </si>
  <si>
    <t>02 S</t>
  </si>
  <si>
    <t>none</t>
  </si>
  <si>
    <t>02 N</t>
  </si>
  <si>
    <t>Leaf Area (cm2)</t>
  </si>
  <si>
    <t>Reproductive parts (g)</t>
  </si>
  <si>
    <t>Stems (g)</t>
  </si>
  <si>
    <t>Brown leaves (g)</t>
  </si>
  <si>
    <t>Green leaves (g)</t>
  </si>
  <si>
    <t>Oven Temp  (°C)</t>
  </si>
  <si>
    <t>DOY out of Oven</t>
  </si>
  <si>
    <t>Weighed on Sartorius, room 289</t>
  </si>
  <si>
    <t>Comments:</t>
  </si>
  <si>
    <t>SMM</t>
  </si>
  <si>
    <t>Weighed by:</t>
  </si>
  <si>
    <t>Date weighed:</t>
  </si>
  <si>
    <t>Plot 11 S</t>
  </si>
  <si>
    <t>Plot 11 N</t>
  </si>
  <si>
    <t>Plot 10 S</t>
  </si>
  <si>
    <t>Plot 10 N</t>
  </si>
  <si>
    <t>Plot 07 S</t>
  </si>
  <si>
    <t>Plot 07 N</t>
  </si>
  <si>
    <t>Plot 06 S</t>
  </si>
  <si>
    <t>Plot 06 N</t>
  </si>
  <si>
    <t>Plot 03 S</t>
  </si>
  <si>
    <t>Plot 03 N</t>
  </si>
  <si>
    <t>Plot 02 S</t>
  </si>
  <si>
    <t>Plot 02 N</t>
  </si>
  <si>
    <t>width (cm)</t>
  </si>
  <si>
    <t>height (cm)</t>
  </si>
  <si>
    <t>between rows</t>
  </si>
  <si>
    <t>East bed</t>
  </si>
  <si>
    <t>West bed</t>
  </si>
  <si>
    <t>not taken this date</t>
  </si>
  <si>
    <t>doy:</t>
  </si>
  <si>
    <t>9 June (for 10 June sampling)</t>
  </si>
  <si>
    <t>Date:</t>
  </si>
  <si>
    <t>Measurements in cm</t>
  </si>
  <si>
    <r>
      <rPr>
        <b/>
        <sz val="12"/>
        <color theme="1"/>
        <rFont val="Arial Rounded MT Bold"/>
        <family val="2"/>
      </rPr>
      <t>Canopy Heights</t>
    </r>
    <r>
      <rPr>
        <b/>
        <sz val="12"/>
        <color theme="1"/>
        <rFont val="Arial"/>
        <family val="2"/>
      </rPr>
      <t xml:space="preserve"> at sampling points</t>
    </r>
  </si>
  <si>
    <t>Irrigation Scheduling experiment</t>
  </si>
  <si>
    <t xml:space="preserve">Cotton </t>
  </si>
  <si>
    <t>F013 - lateral move irrigation</t>
  </si>
  <si>
    <t>18-</t>
  </si>
  <si>
    <t>15-</t>
  </si>
  <si>
    <t>17-</t>
  </si>
  <si>
    <t>14-</t>
  </si>
  <si>
    <t>16-</t>
  </si>
  <si>
    <t>13-</t>
  </si>
  <si>
    <t>AA</t>
  </si>
  <si>
    <t>SA</t>
  </si>
  <si>
    <t>few branches</t>
  </si>
  <si>
    <t>Lots of small nodes at the bottom with</t>
  </si>
  <si>
    <t>AS</t>
  </si>
  <si>
    <t>SS</t>
  </si>
  <si>
    <t>SSA</t>
  </si>
  <si>
    <t>ASS</t>
  </si>
  <si>
    <t>No. of Mature Bolls</t>
  </si>
  <si>
    <t>No. of Green Bolls</t>
  </si>
  <si>
    <t>No. of White Flowers</t>
  </si>
  <si>
    <t>AAA</t>
  </si>
  <si>
    <t>ASA</t>
  </si>
  <si>
    <t>SAA</t>
  </si>
  <si>
    <t>SAS</t>
  </si>
  <si>
    <t>SSS</t>
  </si>
  <si>
    <t>SSSA</t>
  </si>
  <si>
    <t>AAS</t>
  </si>
  <si>
    <t>ASSS</t>
  </si>
  <si>
    <t>F</t>
  </si>
  <si>
    <t>AASSS</t>
  </si>
  <si>
    <t>SSSSS</t>
  </si>
  <si>
    <t>Triple stemmed</t>
  </si>
  <si>
    <t>SSSSSAA</t>
  </si>
  <si>
    <t>SSSSSAA on 6 non-fruiting branches</t>
  </si>
  <si>
    <t>A on non-fruiting branch</t>
  </si>
  <si>
    <t>ASSASS</t>
  </si>
  <si>
    <t>SS on non-fruiting branch</t>
  </si>
  <si>
    <t>ASSA</t>
  </si>
  <si>
    <t>AASSSS</t>
  </si>
  <si>
    <t>STUNTED</t>
  </si>
  <si>
    <t>No fruit on non-fruiting branches</t>
  </si>
  <si>
    <t>Split at 1st node</t>
  </si>
  <si>
    <t>Split at 4th node</t>
  </si>
  <si>
    <t>SSSS</t>
  </si>
  <si>
    <t>BROKEN</t>
  </si>
  <si>
    <t>AASS</t>
  </si>
  <si>
    <t>No side branches</t>
  </si>
  <si>
    <t>Very small plant</t>
  </si>
  <si>
    <t>Double stemmed at 1st node</t>
  </si>
  <si>
    <t xml:space="preserve">10 nodes.  </t>
  </si>
  <si>
    <t>Double stemmed. 5 pre-fruit nodes</t>
  </si>
  <si>
    <t>0800-0830 h</t>
  </si>
  <si>
    <t>Cassie Farwell, Riley Anderson, SMM</t>
  </si>
  <si>
    <t>70 °</t>
  </si>
  <si>
    <t>22 June (for23 June sampling)</t>
  </si>
  <si>
    <t>Shoot for 192 as first seed date.</t>
  </si>
  <si>
    <t>Bolls with seed on DOY188 which is 4 days after anthesis</t>
  </si>
  <si>
    <t>N</t>
  </si>
  <si>
    <t>FA</t>
  </si>
  <si>
    <t>GA</t>
  </si>
  <si>
    <t>GS</t>
  </si>
  <si>
    <t>AAAS</t>
  </si>
  <si>
    <t>AGA</t>
  </si>
  <si>
    <t>SSSSA</t>
  </si>
  <si>
    <t>GSAA</t>
  </si>
  <si>
    <t>AGAA</t>
  </si>
  <si>
    <t>GSSSSSA</t>
  </si>
  <si>
    <t>G</t>
  </si>
  <si>
    <t>ASSSS</t>
  </si>
  <si>
    <t>FS</t>
  </si>
  <si>
    <t>FASS</t>
  </si>
  <si>
    <t>GAA</t>
  </si>
  <si>
    <t>SSAAASS</t>
  </si>
  <si>
    <t>GSAS</t>
  </si>
  <si>
    <t>AGSS</t>
  </si>
  <si>
    <t>SSSAA</t>
  </si>
  <si>
    <t>SAAA</t>
  </si>
  <si>
    <t>GSSAA</t>
  </si>
  <si>
    <t>FSA</t>
  </si>
  <si>
    <t>FSS</t>
  </si>
  <si>
    <t>GG</t>
  </si>
  <si>
    <t>FAA</t>
  </si>
  <si>
    <t>AFSS</t>
  </si>
  <si>
    <t>SSSSSS</t>
  </si>
  <si>
    <t>SSSSSSAA</t>
  </si>
  <si>
    <t>Main stem split at 2nd node</t>
  </si>
  <si>
    <t>21-</t>
  </si>
  <si>
    <t>20-</t>
  </si>
  <si>
    <t>19-</t>
  </si>
  <si>
    <t>GGF</t>
  </si>
  <si>
    <t>Boll with seeds? (Yes/No)</t>
  </si>
  <si>
    <t>Lots of nodes with no branches</t>
  </si>
  <si>
    <t>AASA</t>
  </si>
  <si>
    <t>GAS</t>
  </si>
  <si>
    <t>GF</t>
  </si>
  <si>
    <t>SSAAAA</t>
  </si>
  <si>
    <t>GFA</t>
  </si>
  <si>
    <t>GAAA</t>
  </si>
  <si>
    <t>AASAAASASSS</t>
  </si>
  <si>
    <t>AGAS</t>
  </si>
  <si>
    <t>ASAA</t>
  </si>
  <si>
    <t>GSA</t>
  </si>
  <si>
    <t>AG</t>
  </si>
  <si>
    <t>AAASASSSS</t>
  </si>
  <si>
    <t>GAAS</t>
  </si>
  <si>
    <t>GASS</t>
  </si>
  <si>
    <t>SASA</t>
  </si>
  <si>
    <t>GSSA</t>
  </si>
  <si>
    <t>GGSS</t>
  </si>
  <si>
    <t>ASAS</t>
  </si>
  <si>
    <t>3 stems</t>
  </si>
  <si>
    <t>GSS</t>
  </si>
  <si>
    <t>AAAGSSSSSASS</t>
  </si>
  <si>
    <t>Double-stemmed</t>
  </si>
  <si>
    <t>GSSSSS</t>
  </si>
  <si>
    <t>GGA</t>
  </si>
  <si>
    <t>Y</t>
  </si>
  <si>
    <t>SSSAS</t>
  </si>
  <si>
    <t>GSSS</t>
  </si>
  <si>
    <t>GGS</t>
  </si>
  <si>
    <t>FSSS</t>
  </si>
  <si>
    <t>GAASS</t>
  </si>
  <si>
    <t>GGGSS</t>
  </si>
  <si>
    <t>Damaged and split at node 6 &amp; 8</t>
  </si>
  <si>
    <t>GSSASASSSS</t>
  </si>
  <si>
    <t>AFS</t>
  </si>
  <si>
    <t>SASSSS</t>
  </si>
  <si>
    <t>AFSA</t>
  </si>
  <si>
    <t>Stunted and variagated</t>
  </si>
  <si>
    <t>GASA</t>
  </si>
  <si>
    <t>S                 ASS</t>
  </si>
  <si>
    <t>AAASSSSS</t>
  </si>
  <si>
    <t>AF</t>
  </si>
  <si>
    <t>GASSS</t>
  </si>
  <si>
    <t>FAS</t>
  </si>
  <si>
    <t>SSSAASSSSSS</t>
  </si>
  <si>
    <t>3 bolls with seeds. Most likely from 3 different plants.     This sample is when I started looking for seeds in bolls. Went back to the bagged samples for 11 N and 11 S and found no seeds in any of the bools.</t>
  </si>
  <si>
    <t>GASSA</t>
  </si>
  <si>
    <t>GAAASA</t>
  </si>
  <si>
    <t>AASASASSSS</t>
  </si>
  <si>
    <t>AFAAA</t>
  </si>
  <si>
    <t>ASSAASASSSS</t>
  </si>
  <si>
    <t>SASS</t>
  </si>
  <si>
    <t>GFAS</t>
  </si>
  <si>
    <t>SSSSSSSSS</t>
  </si>
  <si>
    <t>7th node damaged-has a veg branch with fruit</t>
  </si>
  <si>
    <t>SS                  SSS</t>
  </si>
  <si>
    <t>4th node has 2 branches with fruit.  coming off it.</t>
  </si>
  <si>
    <t>GGAS</t>
  </si>
  <si>
    <t>SSASSSSSS</t>
  </si>
  <si>
    <t>AGS</t>
  </si>
  <si>
    <t>FSAA</t>
  </si>
  <si>
    <t>GFSS</t>
  </si>
  <si>
    <t>SSAS</t>
  </si>
  <si>
    <t>ASSSSSS</t>
  </si>
  <si>
    <t>AAFS</t>
  </si>
  <si>
    <t>FSSSSSSSSSS</t>
  </si>
  <si>
    <t>GGASS</t>
  </si>
  <si>
    <t>SSSSSSSS</t>
  </si>
  <si>
    <t>SGSS</t>
  </si>
  <si>
    <t>AGSSS</t>
  </si>
  <si>
    <t>Main stem split</t>
  </si>
  <si>
    <t>SSAASS</t>
  </si>
  <si>
    <t>missing</t>
  </si>
  <si>
    <t>SAASSASS</t>
  </si>
  <si>
    <t>SAAAS</t>
  </si>
  <si>
    <t>SAASAA</t>
  </si>
  <si>
    <t>SS                          SSSS</t>
  </si>
  <si>
    <t>A non-fruiting branch at node 9</t>
  </si>
  <si>
    <t>ASASS</t>
  </si>
  <si>
    <t>FAAA</t>
  </si>
  <si>
    <t>GFAA</t>
  </si>
  <si>
    <t>ASSAS</t>
  </si>
  <si>
    <t>AASSSSSS</t>
  </si>
  <si>
    <t>AAAAS</t>
  </si>
  <si>
    <t>missing branch</t>
  </si>
  <si>
    <t xml:space="preserve">A </t>
  </si>
  <si>
    <t>SSASAA</t>
  </si>
  <si>
    <t>GGAA</t>
  </si>
  <si>
    <t>GGSA</t>
  </si>
  <si>
    <t>AFAS</t>
  </si>
  <si>
    <t>AGSA</t>
  </si>
  <si>
    <t xml:space="preserve"> </t>
  </si>
  <si>
    <t>Stem split at node 1 and at node 2</t>
  </si>
  <si>
    <t>SAAASSASSAAAAASAASS</t>
  </si>
  <si>
    <t>SASASASS</t>
  </si>
  <si>
    <t>Yes it's a whole plant; I cut it in the field - SMM</t>
  </si>
  <si>
    <t>AFAA</t>
  </si>
  <si>
    <t>FASA</t>
  </si>
  <si>
    <t>SAAS</t>
  </si>
  <si>
    <t>AASAA</t>
  </si>
  <si>
    <t>AAASSASSAS</t>
  </si>
  <si>
    <t>FSSA</t>
  </si>
  <si>
    <t>GAAAS</t>
  </si>
  <si>
    <t>AGGSA</t>
  </si>
  <si>
    <t>GSSSA</t>
  </si>
  <si>
    <t>GGSSS</t>
  </si>
  <si>
    <t>GSASA</t>
  </si>
  <si>
    <t>Non-fruiting branch at node 7</t>
  </si>
  <si>
    <t>AAAASSS</t>
  </si>
  <si>
    <t>SSASS</t>
  </si>
  <si>
    <t>FSSSSSSSS</t>
  </si>
  <si>
    <t>ASSSSASS</t>
  </si>
  <si>
    <t>GASAS</t>
  </si>
  <si>
    <t>GAASAASSSSASSSS</t>
  </si>
  <si>
    <t>FSASSASS</t>
  </si>
  <si>
    <t>Double stemmed at the 4th node →</t>
  </si>
  <si>
    <t>GAFASASASSS</t>
  </si>
  <si>
    <t>GFSSSASS</t>
  </si>
  <si>
    <t>SSASA</t>
  </si>
  <si>
    <t>One square directly off the main stem</t>
  </si>
  <si>
    <t>GSSSS</t>
  </si>
  <si>
    <t>GFS</t>
  </si>
  <si>
    <t>SSG</t>
  </si>
  <si>
    <t>KRT, C</t>
  </si>
  <si>
    <t>0845-0930</t>
  </si>
  <si>
    <t>SMM &amp; Cassie Farwell (mapping), Brooke Conrardy, Riley Anderson (doy 190)</t>
  </si>
  <si>
    <t>na</t>
  </si>
  <si>
    <t>70 ° ↓</t>
  </si>
  <si>
    <t>196 ↓</t>
  </si>
  <si>
    <t>GAASA</t>
  </si>
  <si>
    <t>AAAA</t>
  </si>
  <si>
    <t>GGAGS</t>
  </si>
  <si>
    <t>FAAS</t>
  </si>
  <si>
    <t>AAASA</t>
  </si>
  <si>
    <t>GGAGAA</t>
  </si>
  <si>
    <t>vegetative</t>
  </si>
  <si>
    <t>AAAAAASA</t>
  </si>
  <si>
    <t>AGGAAA</t>
  </si>
  <si>
    <t>one Green boll on node 11 mainstem</t>
  </si>
  <si>
    <t>double stemmed</t>
  </si>
  <si>
    <t>AGGA</t>
  </si>
  <si>
    <t>AAG</t>
  </si>
  <si>
    <t>AGGS</t>
  </si>
  <si>
    <t>GAAAAGSSSS</t>
  </si>
  <si>
    <t>GAGGGSAS</t>
  </si>
  <si>
    <t>AAAG</t>
  </si>
  <si>
    <t>AAGA</t>
  </si>
  <si>
    <t>GAAASAS</t>
  </si>
  <si>
    <t>AAFA</t>
  </si>
  <si>
    <t>AAGS</t>
  </si>
  <si>
    <t>AAAF</t>
  </si>
  <si>
    <t>AAGAGASS</t>
  </si>
  <si>
    <t>AAAGGFSGAFSSAS</t>
  </si>
  <si>
    <t>AGAAA</t>
  </si>
  <si>
    <t>GAAASS</t>
  </si>
  <si>
    <t>AAAAASSSS</t>
  </si>
  <si>
    <t>GAGA</t>
  </si>
  <si>
    <t>AGGGS</t>
  </si>
  <si>
    <t>AAGAAGAGASSGGGAGSSSSSSSSS</t>
  </si>
  <si>
    <t>AAGAGGAAGAAAGSFSASSSSSSS</t>
  </si>
  <si>
    <t>AAGAGGSAGASSASS</t>
  </si>
  <si>
    <t>GGGS</t>
  </si>
  <si>
    <t>GFGGASS</t>
  </si>
  <si>
    <t>GFSSS</t>
  </si>
  <si>
    <t>GAAGAGSASSS</t>
  </si>
  <si>
    <t>GAFSA</t>
  </si>
  <si>
    <t>GASFASSS</t>
  </si>
  <si>
    <t>AGG</t>
  </si>
  <si>
    <t>GGG</t>
  </si>
  <si>
    <t>AAGSS</t>
  </si>
  <si>
    <t>AAGGFAASSSS</t>
  </si>
  <si>
    <t>GGGA</t>
  </si>
  <si>
    <t>GAAGAAGAGSASASSSS</t>
  </si>
  <si>
    <t>AGAAASASAA</t>
  </si>
  <si>
    <t>ASAAGSSASASS</t>
  </si>
  <si>
    <t>AAASASSS</t>
  </si>
  <si>
    <t>GAGG</t>
  </si>
  <si>
    <t>Square on mainstem at 9</t>
  </si>
  <si>
    <t>GAFA</t>
  </si>
  <si>
    <t>GGAG</t>
  </si>
  <si>
    <t>GAAAGAAAASS</t>
  </si>
  <si>
    <t>GASASSS</t>
  </si>
  <si>
    <t>GAGGSAGGG</t>
  </si>
  <si>
    <t>GGFA</t>
  </si>
  <si>
    <t>AGAGAAAASGSAASSGSSGSSSS</t>
  </si>
  <si>
    <t>GGAAS</t>
  </si>
  <si>
    <t>GASAASS</t>
  </si>
  <si>
    <t>GAGAGGAAGSAASSASSSGS</t>
  </si>
  <si>
    <t>GGGAGFASAASAAASS</t>
  </si>
  <si>
    <t>GGGGGASASSS</t>
  </si>
  <si>
    <t>GAAGAAGAASSSS</t>
  </si>
  <si>
    <t>GGAAAAGSSS</t>
  </si>
  <si>
    <t>triple stemmed</t>
  </si>
  <si>
    <t>GGAGSASSS</t>
  </si>
  <si>
    <t>GAGSGGAAGSASASS</t>
  </si>
  <si>
    <t>GAAAA</t>
  </si>
  <si>
    <t>GGAAAGS</t>
  </si>
  <si>
    <t>GASSSS</t>
  </si>
  <si>
    <t>ASSFS</t>
  </si>
  <si>
    <t>GASAA</t>
  </si>
  <si>
    <t>AAGGASAAGAAAFAAAASSSSASSS</t>
  </si>
  <si>
    <t>AGGAASGASASSSSSSS</t>
  </si>
  <si>
    <t>damaged @ nodes 2 &amp; 5</t>
  </si>
  <si>
    <t>GAGS</t>
  </si>
  <si>
    <t>GGAGSASSASSS</t>
  </si>
  <si>
    <t>GGASSSS</t>
  </si>
  <si>
    <t>AAGGSGSSSSSSSSS</t>
  </si>
  <si>
    <t>AGGSS</t>
  </si>
  <si>
    <t>GGSSSSAS</t>
  </si>
  <si>
    <t>GAAAASSSSS</t>
  </si>
  <si>
    <t>AGAGGAASSSA</t>
  </si>
  <si>
    <t>AGAGSS</t>
  </si>
  <si>
    <t>GGAAFASASSS</t>
  </si>
  <si>
    <t>AAGGGAFSSSSSSSSS</t>
  </si>
  <si>
    <t>AGGAS</t>
  </si>
  <si>
    <t>GGAGA</t>
  </si>
  <si>
    <t>AAGAA</t>
  </si>
  <si>
    <t>GGAAGASAAS</t>
  </si>
  <si>
    <t>SASAAAAASSASASASSSSS</t>
  </si>
  <si>
    <t>AGAAS</t>
  </si>
  <si>
    <t>GGAGSGSSSASSSSSSSS</t>
  </si>
  <si>
    <t>AAAAA</t>
  </si>
  <si>
    <t>GGGAGGAGAFS</t>
  </si>
  <si>
    <t>GAGASAASSS</t>
  </si>
  <si>
    <t>AAGGSGAGAASASSA</t>
  </si>
  <si>
    <t>AAGGS</t>
  </si>
  <si>
    <t>GGGASAASSSSSS</t>
  </si>
  <si>
    <t>AGGAA</t>
  </si>
  <si>
    <t>AGGASS</t>
  </si>
  <si>
    <t>GGFSS</t>
  </si>
  <si>
    <t>GGSAS</t>
  </si>
  <si>
    <t>SG</t>
  </si>
  <si>
    <t>GAFASASSSS</t>
  </si>
  <si>
    <t>ASGSASSSSS</t>
  </si>
  <si>
    <t>GGGAAGAAGAAGGSAAA</t>
  </si>
  <si>
    <t>AAF</t>
  </si>
  <si>
    <t>GAGFSAS</t>
  </si>
  <si>
    <t>AAGGA</t>
  </si>
  <si>
    <t>AGGAAAS</t>
  </si>
  <si>
    <t>AFA</t>
  </si>
  <si>
    <t>GGGAGSGSSSASSASS</t>
  </si>
  <si>
    <t>AAGAAGASGSSSAAA</t>
  </si>
  <si>
    <t>GAGGAGAGAAGSSAAASASS</t>
  </si>
  <si>
    <t>GAGFA</t>
  </si>
  <si>
    <t>AGAGASAGA</t>
  </si>
  <si>
    <t>GGGASS</t>
  </si>
  <si>
    <t>GGGAA</t>
  </si>
  <si>
    <t>FGAA</t>
  </si>
  <si>
    <t>GGSSSS</t>
  </si>
  <si>
    <t>AFSSS</t>
  </si>
  <si>
    <t>GAG</t>
  </si>
  <si>
    <t>ASASSS</t>
  </si>
  <si>
    <t>GAGFASSS</t>
  </si>
  <si>
    <t>GGGGGAGFASASSSSAS</t>
  </si>
  <si>
    <t>GAGAGGASSS</t>
  </si>
  <si>
    <t>GASSASS</t>
  </si>
  <si>
    <t>AAAGGGASGAASASASSS</t>
  </si>
  <si>
    <t>GGAGASS</t>
  </si>
  <si>
    <t>GGGG</t>
  </si>
  <si>
    <t>GAGGGAAFASA</t>
  </si>
  <si>
    <t>GGAAA</t>
  </si>
  <si>
    <t>GAGFAAGASASASSS</t>
  </si>
  <si>
    <t>GGAGAG</t>
  </si>
  <si>
    <t>AGSSSS</t>
  </si>
  <si>
    <t>AGF</t>
  </si>
  <si>
    <t>node 6- AAAAGGSSASS</t>
  </si>
  <si>
    <t>AGASFSASSASS</t>
  </si>
  <si>
    <t>stem split @ node 6</t>
  </si>
  <si>
    <t>GAAF</t>
  </si>
  <si>
    <t>GAAAAAAASSASSS</t>
  </si>
  <si>
    <t>GGGSGAGGSSSSS</t>
  </si>
  <si>
    <t>tri-stemmed</t>
  </si>
  <si>
    <t>GGGSGAGSASSSS</t>
  </si>
  <si>
    <t>GGASSA</t>
  </si>
  <si>
    <t>broken</t>
  </si>
  <si>
    <t>AGASA</t>
  </si>
  <si>
    <t>GAAGSA</t>
  </si>
  <si>
    <t>triple-stemmed</t>
  </si>
  <si>
    <t>GGGGGSSSS</t>
  </si>
  <si>
    <t>GAF</t>
  </si>
  <si>
    <t>AGAGSASA</t>
  </si>
  <si>
    <t>GAAAGASSS</t>
  </si>
  <si>
    <t>GGASSS</t>
  </si>
  <si>
    <t>GAGGGSASSSS</t>
  </si>
  <si>
    <t>GAGAGGAGSSSSS</t>
  </si>
  <si>
    <t>.</t>
  </si>
  <si>
    <t>GGSSSA</t>
  </si>
  <si>
    <t>GAAG</t>
  </si>
  <si>
    <t>GGAGGASSSS</t>
  </si>
  <si>
    <t>GAGGS</t>
  </si>
  <si>
    <t>KRT, Cassie Farwell, Riley Anderson</t>
  </si>
  <si>
    <t>0900-0945</t>
  </si>
  <si>
    <t>Cassie Farwell, Brooke Conrardy, Riley Anderson, SMM</t>
  </si>
  <si>
    <t>none ↓</t>
  </si>
  <si>
    <t>7o ° ↓</t>
  </si>
  <si>
    <t>211 ↓</t>
  </si>
  <si>
    <t>Taken by Brooke Conrardy</t>
  </si>
  <si>
    <t>24-</t>
  </si>
  <si>
    <t>23-</t>
  </si>
  <si>
    <t>22-</t>
  </si>
  <si>
    <t>AGAGASSS</t>
  </si>
  <si>
    <t>AAAAAAAA</t>
  </si>
  <si>
    <t>Tri stemmed</t>
  </si>
  <si>
    <t>GAGAGGAAAAGSAASSASSSS</t>
  </si>
  <si>
    <t>Stem split at node 4</t>
  </si>
  <si>
    <t>GAGAA</t>
  </si>
  <si>
    <r>
      <t xml:space="preserve">Plant # 12 noticed on the countertop as we nearing the end of the mapping. It was on the countertop after plant #6. Cassie had been mapping plants from plant #1 down and I (SMM) was mapping from the last plant (thought to be #11) and working up. As I mapped #7 and Cassie mapped #5 we noticed 2 plants remaining on the countertop with only 1 blank row on the data sheet. We double checked heights of the plants we were mapping and of the 2 plants on the countertop. Most likely, a plant was measured and placed in order, but the height not recorded. We </t>
    </r>
    <r>
      <rPr>
        <b/>
        <i/>
        <sz val="20"/>
        <color rgb="FFC00000"/>
        <rFont val="Arial"/>
        <family val="2"/>
      </rPr>
      <t>might</t>
    </r>
    <r>
      <rPr>
        <sz val="20"/>
        <color rgb="FFC00000"/>
        <rFont val="Arial"/>
        <family val="2"/>
      </rPr>
      <t xml:space="preserve"> have mapping data that is incorrectly lined up with the wrong height --- </t>
    </r>
    <r>
      <rPr>
        <b/>
        <i/>
        <sz val="20"/>
        <color rgb="FFC00000"/>
        <rFont val="Arial"/>
        <family val="2"/>
      </rPr>
      <t>but</t>
    </r>
    <r>
      <rPr>
        <sz val="20"/>
        <color rgb="FFC00000"/>
        <rFont val="Arial"/>
        <family val="2"/>
      </rPr>
      <t xml:space="preserve"> because the plant before what is now plant #12 (the "found" plant) was obviously plant #6 (because of the very short height) and the plant after (plant #7) had the same height, it seems likely that we (luckily) worked our way toward the plant that was not recorded (maybe it was thought to be recorded because of the same height) and all the mapping data is correctly recorded with the plant heights.   -SMM</t>
    </r>
  </si>
  <si>
    <t>AAAAGGS</t>
  </si>
  <si>
    <t>AGAGAGAS</t>
  </si>
  <si>
    <t>Height &amp; mapping data definitely good</t>
  </si>
  <si>
    <t>GGAAAAAAS</t>
  </si>
  <si>
    <t>GAAGGAAGAAAA</t>
  </si>
  <si>
    <t>Damage at several nodes</t>
  </si>
  <si>
    <r>
      <t>11</t>
    </r>
    <r>
      <rPr>
        <b/>
        <sz val="28"/>
        <color rgb="FFFF0000"/>
        <rFont val="Arial"/>
        <family val="2"/>
      </rPr>
      <t>*</t>
    </r>
  </si>
  <si>
    <t>AAAGS</t>
  </si>
  <si>
    <t>AGAG</t>
  </si>
  <si>
    <r>
      <t>10</t>
    </r>
    <r>
      <rPr>
        <b/>
        <sz val="28"/>
        <color rgb="FFFF0000"/>
        <rFont val="Arial"/>
        <family val="2"/>
      </rPr>
      <t>*</t>
    </r>
  </si>
  <si>
    <t>GAAAAAGAGGS</t>
  </si>
  <si>
    <t>AAAAGAS</t>
  </si>
  <si>
    <r>
      <t>9</t>
    </r>
    <r>
      <rPr>
        <b/>
        <sz val="28"/>
        <color rgb="FFFF0000"/>
        <rFont val="Arial"/>
        <family val="2"/>
      </rPr>
      <t>*</t>
    </r>
  </si>
  <si>
    <t>GGAAG</t>
  </si>
  <si>
    <r>
      <t>8</t>
    </r>
    <r>
      <rPr>
        <b/>
        <sz val="28"/>
        <color rgb="FFFF0000"/>
        <rFont val="Arial"/>
        <family val="2"/>
      </rPr>
      <t>*</t>
    </r>
  </si>
  <si>
    <t>AGAGAGSS</t>
  </si>
  <si>
    <t>AGAAAGAASS</t>
  </si>
  <si>
    <t>AGGAAG</t>
  </si>
  <si>
    <t>AAAFA</t>
  </si>
  <si>
    <t>AAGG</t>
  </si>
  <si>
    <t>GGGGGSSS</t>
  </si>
  <si>
    <t>GGAGG</t>
  </si>
  <si>
    <t>AAAGA</t>
  </si>
  <si>
    <t>AASSA</t>
  </si>
  <si>
    <t>AGASS</t>
  </si>
  <si>
    <t>AAAAGSA</t>
  </si>
  <si>
    <t>GAAGAAAAGASGSGASSSSSASSSS</t>
  </si>
  <si>
    <t>AAAAAS</t>
  </si>
  <si>
    <t>AAAGG</t>
  </si>
  <si>
    <t>GAGAAAGAAGAFASSSSSS</t>
  </si>
  <si>
    <t>GAAGG</t>
  </si>
  <si>
    <t>GGAASS</t>
  </si>
  <si>
    <t>AAGGG</t>
  </si>
  <si>
    <t>GGGGGASA</t>
  </si>
  <si>
    <t>GAAGA</t>
  </si>
  <si>
    <t>AAASS</t>
  </si>
  <si>
    <t>GAGAS</t>
  </si>
  <si>
    <t>AAGSA</t>
  </si>
  <si>
    <t>AGAGGSSS</t>
  </si>
  <si>
    <t>AGGSGGGAAGAAASSSS</t>
  </si>
  <si>
    <t>AAAAG</t>
  </si>
  <si>
    <t>AGAGA</t>
  </si>
  <si>
    <t>GGFSA</t>
  </si>
  <si>
    <t>GAASSA</t>
  </si>
  <si>
    <t>GGGAS</t>
  </si>
  <si>
    <t>GGAGGAGFSS</t>
  </si>
  <si>
    <t>AAAAGAAGGSSSSA</t>
  </si>
  <si>
    <t>GAGAASS</t>
  </si>
  <si>
    <t>AASAS</t>
  </si>
  <si>
    <t>AAGAGA</t>
  </si>
  <si>
    <t>AGGAGGAAAAGAGGGSGASSASSS</t>
  </si>
  <si>
    <t>GGAGGAAAGAGAAGAGAGAGSSASSS</t>
  </si>
  <si>
    <t>AGAASS</t>
  </si>
  <si>
    <t>GAGAGAAAGSSSSSS</t>
  </si>
  <si>
    <t>GAGGSAS</t>
  </si>
  <si>
    <t>AGAAGAGGAGAGGAGAASSSS</t>
  </si>
  <si>
    <t>GGGSSS</t>
  </si>
  <si>
    <t>AAGGGGAAAAS</t>
  </si>
  <si>
    <t>MG</t>
  </si>
  <si>
    <t>ASGSSS</t>
  </si>
  <si>
    <t>AAAGAAAASS</t>
  </si>
  <si>
    <t>GGAAAA</t>
  </si>
  <si>
    <t>AAGAAS</t>
  </si>
  <si>
    <t>AAAGGAS</t>
  </si>
  <si>
    <t>GGAAGAGAS</t>
  </si>
  <si>
    <t>GAGAGGS</t>
  </si>
  <si>
    <t>GGAAAAGAA</t>
  </si>
  <si>
    <t>AAAAGA</t>
  </si>
  <si>
    <t>AGAAGS</t>
  </si>
  <si>
    <t>Node 14 - G on main stem</t>
  </si>
  <si>
    <t>AGAAAA</t>
  </si>
  <si>
    <t>AGAAAGA</t>
  </si>
  <si>
    <t>AAGAAGGSGSASSG</t>
  </si>
  <si>
    <t>GGAGSA</t>
  </si>
  <si>
    <t>GAGGGA</t>
  </si>
  <si>
    <t xml:space="preserve">NF branch - 0 </t>
  </si>
  <si>
    <t>GAAGAGGGAGAGAGAGSASAGAAGSGSSSFSSSSSSS</t>
  </si>
  <si>
    <t>GAGSS</t>
  </si>
  <si>
    <t>GAAGASS</t>
  </si>
  <si>
    <t>AAAAGAA</t>
  </si>
  <si>
    <t>S on mainstem node 22</t>
  </si>
  <si>
    <t>AAAAGGAAAGGAGAGGGAGSGSSS</t>
  </si>
  <si>
    <t>AAAAASA</t>
  </si>
  <si>
    <t>GGAAGAGS</t>
  </si>
  <si>
    <t>AGGSSA</t>
  </si>
  <si>
    <t>AGGGGGAFSSS</t>
  </si>
  <si>
    <t>GGGAAGSSS</t>
  </si>
  <si>
    <t>GAAGAAGAAAAGG</t>
  </si>
  <si>
    <t>Non-fruiting branch @ node #40 (last →)</t>
  </si>
  <si>
    <t>GGGAAAAAGAGASSSS</t>
  </si>
  <si>
    <t>GAAAGS</t>
  </si>
  <si>
    <t>GAGGGAAASS</t>
  </si>
  <si>
    <t>GGGGASASASS</t>
  </si>
  <si>
    <t>GGAAGAAAFASSS</t>
  </si>
  <si>
    <t>GGSSA</t>
  </si>
  <si>
    <t>AGGSSSSS</t>
  </si>
  <si>
    <t>AGGSSS</t>
  </si>
  <si>
    <t>AGAAAGAGSSASASS</t>
  </si>
  <si>
    <t>Tri stem</t>
  </si>
  <si>
    <t>GGGAGAGA</t>
  </si>
  <si>
    <t>GGAAASSS</t>
  </si>
  <si>
    <t>GGGAGS</t>
  </si>
  <si>
    <t>GGAAAAGGAAS</t>
  </si>
  <si>
    <t>GGASA</t>
  </si>
  <si>
    <t>AAAGAAASAGAGSGSSSSS</t>
  </si>
  <si>
    <t>AAAAAAAAAGGSAGSGSSSSSSS</t>
  </si>
  <si>
    <t>AGAGAGAGSFSSSS</t>
  </si>
  <si>
    <t>AGFS</t>
  </si>
  <si>
    <t>GGGGG</t>
  </si>
  <si>
    <t>GAGGA</t>
  </si>
  <si>
    <t>4th node-AAAAGSSSS</t>
  </si>
  <si>
    <t>AGASSSSSS</t>
  </si>
  <si>
    <t>Double stemmed &amp; split at node 4</t>
  </si>
  <si>
    <t>AGGAGAASSAS</t>
  </si>
  <si>
    <t>AGGAGAGAAAAAGAGASS</t>
  </si>
  <si>
    <t>GAGAAAAGASA</t>
  </si>
  <si>
    <t>Tri stemmmed</t>
  </si>
  <si>
    <t>KRT, Brooke Conrardy, Riley Anderson, SMM</t>
  </si>
  <si>
    <t>5 Aug 2015 - SMM - All samples looking good. Even plot 11 stress at the end of the 2nd day after collection not looking wilted or wrinkled.</t>
  </si>
  <si>
    <t>0900-1000</t>
  </si>
  <si>
    <t>Brooke Conrardy, Riley Anderson, Cassie Farwell, SMM</t>
  </si>
  <si>
    <t>225 ↓</t>
  </si>
  <si>
    <t>1000-1030h</t>
  </si>
  <si>
    <t>PHTD15</t>
  </si>
  <si>
    <t>MSNODE15</t>
  </si>
  <si>
    <t>PFNODE15</t>
  </si>
  <si>
    <t>FRBNUM15</t>
  </si>
  <si>
    <t>PHTD16</t>
  </si>
  <si>
    <t>MSNODE16</t>
  </si>
  <si>
    <t>PFNODE16</t>
  </si>
  <si>
    <t>FRBNUM16</t>
  </si>
  <si>
    <t>SDPB</t>
  </si>
  <si>
    <t>BBFRAC</t>
  </si>
  <si>
    <t>BSFRAC</t>
  </si>
  <si>
    <t>BFFRAC</t>
  </si>
  <si>
    <t>% open boll</t>
  </si>
  <si>
    <t>27-</t>
  </si>
  <si>
    <t>26-</t>
  </si>
  <si>
    <t>25-</t>
  </si>
  <si>
    <t>GAAGAGGAA</t>
  </si>
  <si>
    <t>MGA</t>
  </si>
  <si>
    <t>MAA</t>
  </si>
  <si>
    <t>MGAA</t>
  </si>
  <si>
    <t>AMA</t>
  </si>
  <si>
    <t>MA</t>
  </si>
  <si>
    <t>MAAA</t>
  </si>
  <si>
    <t>M</t>
  </si>
  <si>
    <t>GGAAAS</t>
  </si>
  <si>
    <t>AGAAGA</t>
  </si>
  <si>
    <t>AAAGGA</t>
  </si>
  <si>
    <t>GGGAGAGAAS</t>
  </si>
  <si>
    <t>MAGA</t>
  </si>
  <si>
    <t>GAAAGGAGGGSAS</t>
  </si>
  <si>
    <t>AAGAAAAGASSSS</t>
  </si>
  <si>
    <t>AAAAGASSAS</t>
  </si>
  <si>
    <t xml:space="preserve">missing </t>
  </si>
  <si>
    <t>AGGAAAGS</t>
  </si>
  <si>
    <t>AGAAAASSSS</t>
  </si>
  <si>
    <t>AAAGAAAASSSS</t>
  </si>
  <si>
    <t>AAGGAAAAAS</t>
  </si>
  <si>
    <t>GAAAAA</t>
  </si>
  <si>
    <t>MGAAGGAAAAAGAAGAAAAA</t>
  </si>
  <si>
    <t>AM</t>
  </si>
  <si>
    <t>AAAASS</t>
  </si>
  <si>
    <t>GAAAAAAASSS</t>
  </si>
  <si>
    <t>AAAAAAAAAAASSS</t>
  </si>
  <si>
    <t>AAGAGAGAAGAAAAGAGAGAAA</t>
  </si>
  <si>
    <t>AGGGAAA</t>
  </si>
  <si>
    <t>AGGAGAAAGA</t>
  </si>
  <si>
    <t>AAAGAGGAAGGGGAAGAGS</t>
  </si>
  <si>
    <t>veg</t>
  </si>
  <si>
    <t>AAAAAGA</t>
  </si>
  <si>
    <t>AGGGGAAAASAS</t>
  </si>
  <si>
    <t>AAASSS</t>
  </si>
  <si>
    <t>AAGGSS</t>
  </si>
  <si>
    <t>AAGAGAGAAS</t>
  </si>
  <si>
    <t>AGAGSA</t>
  </si>
  <si>
    <t>AGGAG</t>
  </si>
  <si>
    <t>GAAAAAGGAAAA</t>
  </si>
  <si>
    <t>AAGAAA</t>
  </si>
  <si>
    <t>AGGAAAGAAGGAAGGSGGGGASGGSSSSS</t>
  </si>
  <si>
    <t>G on mainstem at node 12</t>
  </si>
  <si>
    <t>MAAG</t>
  </si>
  <si>
    <t>G on mainstem at node 11</t>
  </si>
  <si>
    <t>GAAAAGGAA</t>
  </si>
  <si>
    <t>AAGGAA</t>
  </si>
  <si>
    <t>AAGGAAAAAAAAAA</t>
  </si>
  <si>
    <t>AAGASS</t>
  </si>
  <si>
    <t>GAAAASS</t>
  </si>
  <si>
    <t>AAGFS</t>
  </si>
  <si>
    <t>AAAAGAGAGAGAAASGSS</t>
  </si>
  <si>
    <t>MMA</t>
  </si>
  <si>
    <t>GGGAAAGAAGAGAAAAGAS</t>
  </si>
  <si>
    <t>MGGA</t>
  </si>
  <si>
    <t>AAGGAAGGGAAAAAAAGSAGASSSS</t>
  </si>
  <si>
    <t>AGGG</t>
  </si>
  <si>
    <t>MGG</t>
  </si>
  <si>
    <t>GAGGAAAAAGAS</t>
  </si>
  <si>
    <t>AAGAGASSSASSSSSSSS</t>
  </si>
  <si>
    <t>GAGSA</t>
  </si>
  <si>
    <t>AGGASA</t>
  </si>
  <si>
    <t>GAAGAA</t>
  </si>
  <si>
    <t>GAAAGSS</t>
  </si>
  <si>
    <t>GGGAG</t>
  </si>
  <si>
    <t>GGAGGA</t>
  </si>
  <si>
    <t>GAAGF</t>
  </si>
  <si>
    <t>GAAAGAAAA</t>
  </si>
  <si>
    <t>GAGGAGGAAASS</t>
  </si>
  <si>
    <t>GAAAAAAAAA</t>
  </si>
  <si>
    <t>GAAGGAAAS</t>
  </si>
  <si>
    <t>GGAGGAGAAAGAGA</t>
  </si>
  <si>
    <t xml:space="preserve">Triple stemmed </t>
  </si>
  <si>
    <t>6 *</t>
  </si>
  <si>
    <t>AGGAGGSAGAAAAA</t>
  </si>
  <si>
    <t>* Double stemmed</t>
  </si>
  <si>
    <t>GGGAGAA</t>
  </si>
  <si>
    <t>AAAAF</t>
  </si>
  <si>
    <t>MMAAGA</t>
  </si>
  <si>
    <t>AAAAAA</t>
  </si>
  <si>
    <t>GGGGS</t>
  </si>
  <si>
    <t>AAAAGAAGAAGGFGSASSSSSSS</t>
  </si>
  <si>
    <t>GGGAGAAAGGA</t>
  </si>
  <si>
    <t>GGGGAAGASGGAGASS</t>
  </si>
  <si>
    <t>AAGF</t>
  </si>
  <si>
    <t>AAAAGAGAAGGGGAGGGAGAGGSGSGASSSSASAS</t>
  </si>
  <si>
    <t>↑ mapping finished d232</t>
  </si>
  <si>
    <t>AAAAAAA</t>
  </si>
  <si>
    <t>AGGGAAGAAGAGAGAGGSA</t>
  </si>
  <si>
    <t>GAAAAG</t>
  </si>
  <si>
    <t>GAGGAGGAAA</t>
  </si>
  <si>
    <t>GAAAGA</t>
  </si>
  <si>
    <t>AGGAGAGAAAGAGASSA</t>
  </si>
  <si>
    <t>AAGAGGGSSSS</t>
  </si>
  <si>
    <t>Nodes 2 &amp; 3 damaged</t>
  </si>
  <si>
    <t>AAAAAAS</t>
  </si>
  <si>
    <t>AAGAAGSASSS</t>
  </si>
  <si>
    <t>AAGAGGAAAASS</t>
  </si>
  <si>
    <t>MAG</t>
  </si>
  <si>
    <t>AAGGAGAGAGGAGAASS</t>
  </si>
  <si>
    <t>AGAGAAAGAS</t>
  </si>
  <si>
    <t>AAAAAAASS</t>
  </si>
  <si>
    <t>↑  mapping finished d231</t>
  </si>
  <si>
    <t>AGGGA</t>
  </si>
  <si>
    <t>GGAGAAGGA</t>
  </si>
  <si>
    <t>MM</t>
  </si>
  <si>
    <t>AAGAAGAGGAGAAAASS</t>
  </si>
  <si>
    <t>GAGAAA</t>
  </si>
  <si>
    <t>GAAGGA</t>
  </si>
  <si>
    <t>GGGAGAGAAAAGAAAGAAAAAG</t>
  </si>
  <si>
    <t>AMAAA</t>
  </si>
  <si>
    <t>AGGGAAGAGAAAAAAAAAAAAA</t>
  </si>
  <si>
    <t>AAAGSS</t>
  </si>
  <si>
    <t>GAAAGFS</t>
  </si>
  <si>
    <t>AAAGAA</t>
  </si>
  <si>
    <t>GGGAAAGGAAAGGAGAGAGSGASSSSSS</t>
  </si>
  <si>
    <t>GGFS</t>
  </si>
  <si>
    <t>GGAF</t>
  </si>
  <si>
    <t>GAAAAGGAGAAAAAA</t>
  </si>
  <si>
    <t>GGAAAGGAAAGAGAAAAAA</t>
  </si>
  <si>
    <t>MGAAA</t>
  </si>
  <si>
    <t>AAGAGAAAAGGGAAGGAAAAGGGAAAASSSSSSSS</t>
  </si>
  <si>
    <t>AGAGGSGSASSSSASSS</t>
  </si>
  <si>
    <t>AGAGGG</t>
  </si>
  <si>
    <t>AAAAAGAAAAGSSSS</t>
  </si>
  <si>
    <t>MGAGAA</t>
  </si>
  <si>
    <t>GGGAAAA</t>
  </si>
  <si>
    <t>AGGGGAGFSS</t>
  </si>
  <si>
    <t>MGGAA</t>
  </si>
  <si>
    <t>GAGAAAAA</t>
  </si>
  <si>
    <t>GAGGGAAFS</t>
  </si>
  <si>
    <t>AAGGGAAAGAAGAAA</t>
  </si>
  <si>
    <t>GAGGGAG</t>
  </si>
  <si>
    <t>GGAGAAAAGAGSGASSS</t>
  </si>
  <si>
    <t>GAGAAAGAS</t>
  </si>
  <si>
    <t>top is damaged/missing afte # 20</t>
  </si>
  <si>
    <t>AAAGGAGGAAAGAGGAAGAAAAGAAAAAAAS</t>
  </si>
  <si>
    <t>GAAAAGAGASSSS</t>
  </si>
  <si>
    <t>AAAGAAGG</t>
  </si>
  <si>
    <t>AGAGAAGAAS</t>
  </si>
  <si>
    <t>GGAAGAA</t>
  </si>
  <si>
    <t>MAGAG</t>
  </si>
  <si>
    <t>AAGAAAAGGA</t>
  </si>
  <si>
    <t>GGGAAAAA</t>
  </si>
  <si>
    <t>GGGGAA</t>
  </si>
  <si>
    <t>A         GA</t>
  </si>
  <si>
    <t>AGGAAAAGA</t>
  </si>
  <si>
    <t>GAAAF</t>
  </si>
  <si>
    <t>AGAAAAA</t>
  </si>
  <si>
    <t>AAAAAAAAGAGAGAASAASS</t>
  </si>
  <si>
    <t>node 6 - GAGGGA</t>
  </si>
  <si>
    <t>MGAG</t>
  </si>
  <si>
    <t xml:space="preserve">top broken off after 23rd node </t>
  </si>
  <si>
    <t>AAGGGAAG</t>
  </si>
  <si>
    <t>GGAAGAAGAAA</t>
  </si>
  <si>
    <t>SM &amp; CF</t>
  </si>
  <si>
    <t>1100-1200</t>
  </si>
  <si>
    <t>Very few yet. Did not separate out (in with stems). Sample with the most had ~8 brown leaves.</t>
  </si>
  <si>
    <t>240 ↓</t>
  </si>
  <si>
    <r>
      <t>Lint</t>
    </r>
    <r>
      <rPr>
        <sz val="8"/>
        <rFont val="Arial"/>
        <family val="2"/>
      </rPr>
      <t xml:space="preserve"> (g)</t>
    </r>
  </si>
  <si>
    <r>
      <t>Burr</t>
    </r>
    <r>
      <rPr>
        <sz val="9"/>
        <rFont val="Arial"/>
        <family val="2"/>
      </rPr>
      <t xml:space="preserve"> (g)</t>
    </r>
  </si>
  <si>
    <r>
      <t>Seed</t>
    </r>
    <r>
      <rPr>
        <sz val="9"/>
        <rFont val="Arial"/>
        <family val="2"/>
      </rPr>
      <t xml:space="preserve"> (g)</t>
    </r>
  </si>
  <si>
    <t># seeds dissected</t>
  </si>
  <si>
    <t># bolls dissected</t>
  </si>
  <si>
    <t>Mature Bolls dissected</t>
  </si>
  <si>
    <t>##</t>
  </si>
  <si>
    <t xml:space="preserve"> 4 Sept 2015 (d247)</t>
  </si>
  <si>
    <t>weighed:</t>
  </si>
  <si>
    <t xml:space="preserve"> a vegetative branch with fruit</t>
  </si>
  <si>
    <t>30-</t>
  </si>
  <si>
    <t>29-</t>
  </si>
  <si>
    <t>28-</t>
  </si>
  <si>
    <t>AAM</t>
  </si>
  <si>
    <t>MAMAA</t>
  </si>
  <si>
    <t>AAMAAAAAMAAMAAAGAAAAAAAASASS</t>
  </si>
  <si>
    <t>MMAA</t>
  </si>
  <si>
    <t>MMGAAAAAGGSSSS</t>
  </si>
  <si>
    <t>cracked at top</t>
  </si>
  <si>
    <t>MMAAAASSS</t>
  </si>
  <si>
    <t>fb 10 - 1st A is very small (1 cm dia) brown boll</t>
  </si>
  <si>
    <t>MAAS</t>
  </si>
  <si>
    <t>AMAA</t>
  </si>
  <si>
    <t>AAAAAAGAGASASS</t>
  </si>
  <si>
    <t>AAAAAGAGAAS</t>
  </si>
  <si>
    <t>AAAMAAAGAAAAS</t>
  </si>
  <si>
    <t>stemmed at next node!</t>
  </si>
  <si>
    <t>AMAAAGAMAAA</t>
  </si>
  <si>
    <t xml:space="preserve">Triple stemmed - middile stem is double </t>
  </si>
  <si>
    <t>MMM</t>
  </si>
  <si>
    <t>brown boll-cracked at top</t>
  </si>
  <si>
    <t>fruiting branch 13 - 1st A is very small (1cm dia)</t>
  </si>
  <si>
    <t>top seems to be missing after 26th node</t>
  </si>
  <si>
    <t>MAAAAAS</t>
  </si>
  <si>
    <t>AMAG</t>
  </si>
  <si>
    <t>d248-mapped -CF</t>
  </si>
  <si>
    <t>247-leaves</t>
  </si>
  <si>
    <t>MAAAAAAAS</t>
  </si>
  <si>
    <t>MAAAA</t>
  </si>
  <si>
    <t>MAAGA</t>
  </si>
  <si>
    <t>AMMAA</t>
  </si>
  <si>
    <t>AAAAAAAMAAAAAAAAAAGAAAAAGASS</t>
  </si>
  <si>
    <t>AAAAASS</t>
  </si>
  <si>
    <t>MMAAA</t>
  </si>
  <si>
    <t>AAAAAGAA</t>
  </si>
  <si>
    <t>AMGAA</t>
  </si>
  <si>
    <t>AAAAAAGSGAS</t>
  </si>
  <si>
    <t>MAAAAS</t>
  </si>
  <si>
    <t>AAMAAF</t>
  </si>
  <si>
    <t>MAMG</t>
  </si>
  <si>
    <t>AAAAAAGAAGAAAASS</t>
  </si>
  <si>
    <t>AAMA</t>
  </si>
  <si>
    <t>MAAGAAAAAAAASS</t>
  </si>
  <si>
    <t>MAMA</t>
  </si>
  <si>
    <t>AAMG</t>
  </si>
  <si>
    <t>MAAAAA</t>
  </si>
  <si>
    <t>MAMAAAGGAAAGAAAS</t>
  </si>
  <si>
    <t>d 254-mapped -CF</t>
  </si>
  <si>
    <t>247 leaves</t>
  </si>
  <si>
    <t>AAAAFA</t>
  </si>
  <si>
    <t>GGAAGA</t>
  </si>
  <si>
    <t>MAAAGA</t>
  </si>
  <si>
    <t>AMGG</t>
  </si>
  <si>
    <t>AGFAS</t>
  </si>
  <si>
    <t>AGGGG</t>
  </si>
  <si>
    <t>MGAAAAA</t>
  </si>
  <si>
    <t>MAAGAGAAS</t>
  </si>
  <si>
    <t>MAGG</t>
  </si>
  <si>
    <t>d253- mapped -SMM</t>
  </si>
  <si>
    <t>246-leaves</t>
  </si>
  <si>
    <t>MMG</t>
  </si>
  <si>
    <t>MMGGGAAAAA</t>
  </si>
  <si>
    <t>AAGGAAA</t>
  </si>
  <si>
    <t>G on mainstem at node 14</t>
  </si>
  <si>
    <t>AGAAGAGAGG</t>
  </si>
  <si>
    <t>AGAAGGAAAAAG</t>
  </si>
  <si>
    <t>AMGA</t>
  </si>
  <si>
    <t>MAAAAAGAAAAGGSSA</t>
  </si>
  <si>
    <t>MGGAAGAAAAAFSSSSS</t>
  </si>
  <si>
    <t>GAAAGAGS     M</t>
  </si>
  <si>
    <t>MGAGAAA</t>
  </si>
  <si>
    <t>MGAAGAAA</t>
  </si>
  <si>
    <t>AAAGF</t>
  </si>
  <si>
    <t>MGGGAAA</t>
  </si>
  <si>
    <t>MMAGAA</t>
  </si>
  <si>
    <t>AMAGAAAGAGAAGAGAA</t>
  </si>
  <si>
    <t>MAAAAAGGGAAGAAGAGAAGAAGAAGAGS</t>
  </si>
  <si>
    <t>MAGGA</t>
  </si>
  <si>
    <t>MAM</t>
  </si>
  <si>
    <t>d253-mapped - SMMM</t>
  </si>
  <si>
    <t>GAGAAAA</t>
  </si>
  <si>
    <t>MAGAA</t>
  </si>
  <si>
    <t>MMMMGAAGAGAGAA</t>
  </si>
  <si>
    <t>MAAGAAGAAGAAAGAG</t>
  </si>
  <si>
    <t>Trii-stemmed</t>
  </si>
  <si>
    <t>AMAGA</t>
  </si>
  <si>
    <t>G on mainstem at node 13</t>
  </si>
  <si>
    <t>AMAGAAAAAAAGGAAGAAAGAAA</t>
  </si>
  <si>
    <t>MGAGAAGGAAGA</t>
  </si>
  <si>
    <t>Tri stemmed at nodes 4 &amp; 5</t>
  </si>
  <si>
    <t>AGGAAAAGAAA</t>
  </si>
  <si>
    <t>AAAAAAAAAGG</t>
  </si>
  <si>
    <t>AAAGAAGAAA</t>
  </si>
  <si>
    <t>MMGGA</t>
  </si>
  <si>
    <t>AMGGA</t>
  </si>
  <si>
    <t>GAAGAGAAAAA</t>
  </si>
  <si>
    <t>SMM- may have been a fruiting branch and</t>
  </si>
  <si>
    <t>G / AGGAA</t>
  </si>
  <si>
    <t>node 7 had 2 fruiting branches-CF</t>
  </si>
  <si>
    <t>AAGAAAA</t>
  </si>
  <si>
    <t>AGGGGAAAA</t>
  </si>
  <si>
    <t>GGGGAAGGAAA</t>
  </si>
  <si>
    <t>MMAG</t>
  </si>
  <si>
    <t>AAGGGAAAGA</t>
  </si>
  <si>
    <t>MGAAGGAAAGAAAA</t>
  </si>
  <si>
    <t>AAGGAAAA</t>
  </si>
  <si>
    <t>AAGAAAGGGA</t>
  </si>
  <si>
    <t>MMGA</t>
  </si>
  <si>
    <t>d248- mapped- CF</t>
  </si>
  <si>
    <t>245-leaves</t>
  </si>
  <si>
    <t>MAAAGAAAAAA</t>
  </si>
  <si>
    <t>MGAGGAA</t>
  </si>
  <si>
    <t>MAAMAGA</t>
  </si>
  <si>
    <t>AAMGMAAMAAGAAGAGAGAA</t>
  </si>
  <si>
    <t>Split stem at node 3</t>
  </si>
  <si>
    <t>AMGGAA</t>
  </si>
  <si>
    <t>d253- mapped - SMM</t>
  </si>
  <si>
    <t>AAAAGS</t>
  </si>
  <si>
    <t>AAAAGGGS</t>
  </si>
  <si>
    <t>MAMMGAAAAGAAA</t>
  </si>
  <si>
    <t>d253-mapped - SMM</t>
  </si>
  <si>
    <t>MAGAAGAAAAAA</t>
  </si>
  <si>
    <t>AMAMAGGAAAAAGA</t>
  </si>
  <si>
    <t>GGGGAAGA</t>
  </si>
  <si>
    <t>AMM</t>
  </si>
  <si>
    <t>MAAGAA</t>
  </si>
  <si>
    <t>GMAAAG</t>
  </si>
  <si>
    <t>GGAAAGA</t>
  </si>
  <si>
    <t>MAGAAAG</t>
  </si>
  <si>
    <t>MAAAAG</t>
  </si>
  <si>
    <t>AAGAG</t>
  </si>
  <si>
    <t>AGGAMAAAGAAAGGAGAAGAAGA</t>
  </si>
  <si>
    <t>MGGAAG</t>
  </si>
  <si>
    <t>MAAAAGGG</t>
  </si>
  <si>
    <t>AMAAAA</t>
  </si>
  <si>
    <t>AGAAAGGSSS</t>
  </si>
  <si>
    <t>AMGAAGAGGAA</t>
  </si>
  <si>
    <t>d252 - mapped - SMM</t>
  </si>
  <si>
    <t>244-leaves</t>
  </si>
  <si>
    <t>GGAGSS</t>
  </si>
  <si>
    <t>GAFS</t>
  </si>
  <si>
    <t>AGAAG</t>
  </si>
  <si>
    <t>GAAAG</t>
  </si>
  <si>
    <t>MAAGAGGAGAASGASSS</t>
  </si>
  <si>
    <t>Split at nod 6</t>
  </si>
  <si>
    <t>GAAAAGAGAGGA</t>
  </si>
  <si>
    <t>GAAGAAGAGAA</t>
  </si>
  <si>
    <t>GAGGGAGGGGAAAGAAAAGAAAAMA</t>
  </si>
  <si>
    <t>AAGSGAGGAAAAAGAAGGFAAAAASS</t>
  </si>
  <si>
    <t>GGAGAAAAAA</t>
  </si>
  <si>
    <t>Split at nodes 4 &amp; 11</t>
  </si>
  <si>
    <t>d252-mapped - SMM</t>
  </si>
  <si>
    <t>MAAGG</t>
  </si>
  <si>
    <t>MMAGAMAGGAGAGGAAAAGAAAA</t>
  </si>
  <si>
    <t>AAAAM</t>
  </si>
  <si>
    <t>MAAGAAAAAGGGASGSGFSSSS</t>
  </si>
  <si>
    <t>AAGGAGGFASSS</t>
  </si>
  <si>
    <t>MMAGA</t>
  </si>
  <si>
    <t>d251 - mapped - AMM</t>
  </si>
  <si>
    <t>AMAAAAA</t>
  </si>
  <si>
    <t>MMGAGAA</t>
  </si>
  <si>
    <t>MAAGGGAAAAS</t>
  </si>
  <si>
    <t>GMMAGAAA</t>
  </si>
  <si>
    <t>MGMGGAGAGAGAAA</t>
  </si>
  <si>
    <t>MMMGAAAAGAGAAGAAGS</t>
  </si>
  <si>
    <t>MAAMGAAAA</t>
  </si>
  <si>
    <t>GM</t>
  </si>
  <si>
    <t>mapping done d257 - SMM</t>
  </si>
  <si>
    <t>243-leaves</t>
  </si>
  <si>
    <t>1100-1300</t>
  </si>
  <si>
    <t>SMM &amp; CF</t>
  </si>
  <si>
    <t>23 Sept ↓</t>
  </si>
  <si>
    <t># seeds</t>
  </si>
  <si>
    <t>0915-0945h</t>
  </si>
  <si>
    <t>p02N-S1</t>
  </si>
  <si>
    <t>p02S-S1</t>
  </si>
  <si>
    <t>p03N-S1</t>
  </si>
  <si>
    <t>p03S-S1</t>
  </si>
  <si>
    <t>p06N-S1</t>
  </si>
  <si>
    <t>p06S-S1</t>
  </si>
  <si>
    <t>p07N-S1</t>
  </si>
  <si>
    <t>p07S-S1</t>
  </si>
  <si>
    <t>p10N-S1</t>
  </si>
  <si>
    <t>p10S-S1</t>
  </si>
  <si>
    <t>p11N-S1</t>
  </si>
  <si>
    <t>p11S-S1</t>
  </si>
  <si>
    <t>p02N-S2</t>
  </si>
  <si>
    <t>p02S-S2</t>
  </si>
  <si>
    <t>p03N-S2</t>
  </si>
  <si>
    <t>p03S-S2</t>
  </si>
  <si>
    <t>p06N-S2</t>
  </si>
  <si>
    <t>p06S-S2</t>
  </si>
  <si>
    <t>p07N-S2</t>
  </si>
  <si>
    <t>p07S-S2</t>
  </si>
  <si>
    <t>p10N-S2</t>
  </si>
  <si>
    <t>p10S-S2</t>
  </si>
  <si>
    <t>p11N-S2</t>
  </si>
  <si>
    <t>p11S-S2</t>
  </si>
  <si>
    <t>p02N-S3</t>
  </si>
  <si>
    <t>p02S-S3</t>
  </si>
  <si>
    <t>p03N-S3</t>
  </si>
  <si>
    <t>p03S-S3</t>
  </si>
  <si>
    <t>p06N-S3</t>
  </si>
  <si>
    <t>p06S-S3</t>
  </si>
  <si>
    <t>p07N-S3</t>
  </si>
  <si>
    <t>p07S-S3</t>
  </si>
  <si>
    <t>p10N-S3</t>
  </si>
  <si>
    <t>p10S-S3</t>
  </si>
  <si>
    <t>p11N-S3</t>
  </si>
  <si>
    <t>p11S-S3</t>
  </si>
  <si>
    <t>p02N-S4</t>
  </si>
  <si>
    <t>p02S-S4</t>
  </si>
  <si>
    <t>p03N-S4</t>
  </si>
  <si>
    <t>p03S-S4</t>
  </si>
  <si>
    <t>p06N-S4</t>
  </si>
  <si>
    <t>p06S-S4</t>
  </si>
  <si>
    <t>p07N-S4</t>
  </si>
  <si>
    <t>p07S-S4</t>
  </si>
  <si>
    <t>p10N-S4</t>
  </si>
  <si>
    <t>p10S-S4</t>
  </si>
  <si>
    <t>p11N-S4</t>
  </si>
  <si>
    <t>p11S-S4</t>
  </si>
  <si>
    <t>p02N-S5</t>
  </si>
  <si>
    <t>p02S-S5</t>
  </si>
  <si>
    <t>p03N-S5</t>
  </si>
  <si>
    <t>p03S-S5</t>
  </si>
  <si>
    <t>p06N-S5</t>
  </si>
  <si>
    <t>p06S-S5</t>
  </si>
  <si>
    <t>p07N-S5</t>
  </si>
  <si>
    <t>p07S-S5</t>
  </si>
  <si>
    <t>p10N-S5</t>
  </si>
  <si>
    <t>p10S-S5</t>
  </si>
  <si>
    <t>p11N-S5</t>
  </si>
  <si>
    <t>p11S-S5</t>
  </si>
  <si>
    <t>p02N-S6</t>
  </si>
  <si>
    <t>p02S-S6</t>
  </si>
  <si>
    <t>p03N-S6</t>
  </si>
  <si>
    <t>p03S-S6</t>
  </si>
  <si>
    <t>p06N-S6</t>
  </si>
  <si>
    <t>p06S-S6</t>
  </si>
  <si>
    <t>p07N-S6</t>
  </si>
  <si>
    <t>p07S-S6</t>
  </si>
  <si>
    <t>p10N-S6</t>
  </si>
  <si>
    <t>p10S-S6</t>
  </si>
  <si>
    <t>p11N-S6</t>
  </si>
  <si>
    <t>p11S-S6</t>
  </si>
  <si>
    <t>p02N-S7</t>
  </si>
  <si>
    <t>p02S-S7</t>
  </si>
  <si>
    <t>p03N-S7</t>
  </si>
  <si>
    <t>p03S-S7</t>
  </si>
  <si>
    <t>p06N-S7</t>
  </si>
  <si>
    <t>p06S-S7</t>
  </si>
  <si>
    <t>p07N-S7</t>
  </si>
  <si>
    <t>p07S-S7</t>
  </si>
  <si>
    <t>p10N-S7</t>
  </si>
  <si>
    <t>p10S-S7</t>
  </si>
  <si>
    <t>p11N-S7</t>
  </si>
  <si>
    <t>p11S-S7</t>
  </si>
  <si>
    <t>LAIDL</t>
  </si>
  <si>
    <t>LAIDF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</si>
</sst>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
    <numFmt numFmtId="167" formatCode="[$-409]d\-mmm\-yy;@"/>
    <numFmt numFmtId="168" formatCode="mm/dd/yyyy"/>
  </numFmts>
  <fonts count="37" x14ac:knownFonts="1">
    <font>
      <sz val="11"/>
      <color theme="1"/>
      <name val="Aptos Narrow"/>
      <family val="2"/>
      <scheme val="minor"/>
    </font>
    <font>
      <sz val="10"/>
      <name val="Arial"/>
      <family val="2"/>
    </font>
    <font>
      <sz val="12"/>
      <name val="Arial"/>
      <family val="2"/>
    </font>
    <font>
      <sz val="16"/>
      <name val="Arial"/>
      <family val="2"/>
    </font>
    <font>
      <sz val="14"/>
      <name val="Arial"/>
      <family val="2"/>
    </font>
    <font>
      <b/>
      <sz val="10"/>
      <name val="Arial"/>
      <family val="2"/>
    </font>
    <font>
      <b/>
      <sz val="16"/>
      <name val="Arial"/>
      <family val="2"/>
    </font>
    <font>
      <sz val="8"/>
      <name val="Arial"/>
      <family val="2"/>
    </font>
    <font>
      <b/>
      <sz val="24"/>
      <name val="Arial"/>
      <family val="2"/>
    </font>
    <font>
      <b/>
      <sz val="11"/>
      <name val="Arial"/>
      <family val="2"/>
    </font>
    <font>
      <b/>
      <sz val="12"/>
      <name val="Arial"/>
      <family val="2"/>
    </font>
    <font>
      <b/>
      <sz val="20"/>
      <name val="Arial"/>
      <family val="2"/>
    </font>
    <font>
      <sz val="9"/>
      <name val="Arial"/>
      <family val="2"/>
    </font>
    <font>
      <sz val="13"/>
      <name val="Arial"/>
      <family val="2"/>
    </font>
    <font>
      <b/>
      <sz val="18"/>
      <name val="Arial"/>
      <family val="2"/>
    </font>
    <font>
      <sz val="18"/>
      <name val="Arial"/>
      <family val="2"/>
    </font>
    <font>
      <b/>
      <sz val="8"/>
      <name val="Arial"/>
      <family val="2"/>
    </font>
    <font>
      <b/>
      <sz val="9"/>
      <name val="Arial"/>
      <family val="2"/>
    </font>
    <font>
      <sz val="10"/>
      <color theme="1"/>
      <name val="Arial"/>
      <family val="2"/>
    </font>
    <font>
      <b/>
      <sz val="10"/>
      <color theme="1"/>
      <name val="Arial"/>
      <family val="2"/>
    </font>
    <font>
      <sz val="11"/>
      <color theme="1"/>
      <name val="Arial"/>
      <family val="2"/>
    </font>
    <font>
      <strike/>
      <sz val="10"/>
      <color theme="1"/>
      <name val="Arial"/>
      <family val="2"/>
    </font>
    <font>
      <b/>
      <sz val="11"/>
      <color theme="1"/>
      <name val="Arial"/>
      <family val="2"/>
    </font>
    <font>
      <sz val="11"/>
      <name val="Arial"/>
      <family val="2"/>
    </font>
    <font>
      <sz val="9"/>
      <color theme="1"/>
      <name val="Arial"/>
      <family val="2"/>
    </font>
    <font>
      <b/>
      <sz val="12"/>
      <color theme="1"/>
      <name val="Arial"/>
      <family val="2"/>
    </font>
    <font>
      <b/>
      <sz val="14"/>
      <color theme="1"/>
      <name val="Arial"/>
      <family val="2"/>
    </font>
    <font>
      <sz val="12"/>
      <color theme="1"/>
      <name val="Arial"/>
      <family val="2"/>
    </font>
    <font>
      <b/>
      <sz val="12"/>
      <color theme="1"/>
      <name val="Arial Rounded MT Bold"/>
      <family val="2"/>
    </font>
    <font>
      <sz val="20"/>
      <name val="Arial"/>
      <family val="2"/>
    </font>
    <font>
      <sz val="20"/>
      <color rgb="FFC00000"/>
      <name val="Arial"/>
      <family val="2"/>
    </font>
    <font>
      <b/>
      <i/>
      <sz val="20"/>
      <color rgb="FFC00000"/>
      <name val="Arial"/>
      <family val="2"/>
    </font>
    <font>
      <sz val="14"/>
      <color rgb="FFFF0000"/>
      <name val="Arial"/>
      <family val="2"/>
    </font>
    <font>
      <sz val="18"/>
      <color rgb="FFFF0000"/>
      <name val="Arial"/>
      <family val="2"/>
    </font>
    <font>
      <b/>
      <sz val="18"/>
      <color rgb="FFFF0000"/>
      <name val="Arial"/>
      <family val="2"/>
    </font>
    <font>
      <b/>
      <sz val="28"/>
      <color rgb="FFFF0000"/>
      <name val="Arial"/>
      <family val="2"/>
    </font>
    <font>
      <b/>
      <sz val="16"/>
      <color rgb="FFFF0000"/>
      <name val="Arial"/>
      <family val="2"/>
    </font>
  </fonts>
  <fills count="7">
    <fill>
      <patternFill patternType="none"/>
    </fill>
    <fill>
      <patternFill patternType="gray125"/>
    </fill>
    <fill>
      <patternFill patternType="solid">
        <fgColor theme="0" tint="-4.9989318521683403E-2"/>
        <bgColor indexed="64"/>
      </patternFill>
    </fill>
    <fill>
      <patternFill patternType="solid">
        <fgColor rgb="FFFFFF99"/>
        <bgColor indexed="64"/>
      </patternFill>
    </fill>
    <fill>
      <patternFill patternType="solid">
        <fgColor theme="7" tint="0.79998168889431442"/>
        <bgColor indexed="64"/>
      </patternFill>
    </fill>
    <fill>
      <patternFill patternType="solid">
        <fgColor theme="0"/>
        <bgColor indexed="64"/>
      </patternFill>
    </fill>
    <fill>
      <patternFill patternType="solid">
        <fgColor theme="2"/>
        <bgColor indexed="64"/>
      </patternFill>
    </fill>
  </fills>
  <borders count="173">
    <border>
      <left/>
      <right/>
      <top/>
      <bottom/>
      <diagonal/>
    </border>
    <border>
      <left style="thin">
        <color theme="1" tint="0.34998626667073579"/>
      </left>
      <right style="medium">
        <color theme="1" tint="0.34998626667073579"/>
      </right>
      <top/>
      <bottom style="medium">
        <color theme="1" tint="0.34998626667073579"/>
      </bottom>
      <diagonal/>
    </border>
    <border>
      <left style="thin">
        <color theme="1" tint="0.34998626667073579"/>
      </left>
      <right style="thin">
        <color theme="1" tint="0.34998626667073579"/>
      </right>
      <top/>
      <bottom style="medium">
        <color theme="1" tint="0.34998626667073579"/>
      </bottom>
      <diagonal/>
    </border>
    <border>
      <left style="medium">
        <color theme="1" tint="0.34998626667073579"/>
      </left>
      <right style="thin">
        <color theme="1" tint="0.34998626667073579"/>
      </right>
      <top/>
      <bottom style="medium">
        <color theme="1" tint="0.34998626667073579"/>
      </bottom>
      <diagonal/>
    </border>
    <border>
      <left style="thin">
        <color indexed="64"/>
      </left>
      <right style="medium">
        <color theme="1" tint="0.34998626667073579"/>
      </right>
      <top/>
      <bottom style="medium">
        <color theme="1" tint="0.499984740745262"/>
      </bottom>
      <diagonal/>
    </border>
    <border>
      <left style="thin">
        <color indexed="64"/>
      </left>
      <right style="thin">
        <color indexed="64"/>
      </right>
      <top/>
      <bottom style="medium">
        <color theme="1" tint="0.499984740745262"/>
      </bottom>
      <diagonal/>
    </border>
    <border>
      <left style="thin">
        <color theme="1" tint="0.34998626667073579"/>
      </left>
      <right style="thin">
        <color theme="1" tint="0.34998626667073579"/>
      </right>
      <top style="thin">
        <color theme="1" tint="0.34998626667073579"/>
      </top>
      <bottom style="medium">
        <color indexed="64"/>
      </bottom>
      <diagonal/>
    </border>
    <border>
      <left/>
      <right style="thin">
        <color indexed="64"/>
      </right>
      <top/>
      <bottom style="medium">
        <color theme="1" tint="0.499984740745262"/>
      </bottom>
      <diagonal/>
    </border>
    <border>
      <left style="thin">
        <color indexed="64"/>
      </left>
      <right/>
      <top style="thin">
        <color indexed="64"/>
      </top>
      <bottom style="medium">
        <color theme="1" tint="0.499984740745262"/>
      </bottom>
      <diagonal/>
    </border>
    <border>
      <left/>
      <right style="thin">
        <color indexed="64"/>
      </right>
      <top style="thin">
        <color indexed="64"/>
      </top>
      <bottom style="medium">
        <color theme="1" tint="0.499984740745262"/>
      </bottom>
      <diagonal/>
    </border>
    <border>
      <left/>
      <right style="thin">
        <color indexed="64"/>
      </right>
      <top style="thin">
        <color theme="1" tint="0.34998626667073579"/>
      </top>
      <bottom style="medium">
        <color theme="1" tint="0.499984740745262"/>
      </bottom>
      <diagonal/>
    </border>
    <border>
      <left/>
      <right/>
      <top style="thin">
        <color theme="1" tint="0.34998626667073579"/>
      </top>
      <bottom style="medium">
        <color theme="1" tint="0.499984740745262"/>
      </bottom>
      <diagonal/>
    </border>
    <border>
      <left style="thin">
        <color indexed="64"/>
      </left>
      <right/>
      <top style="thin">
        <color theme="1" tint="0.34998626667073579"/>
      </top>
      <bottom style="medium">
        <color theme="1" tint="0.499984740745262"/>
      </bottom>
      <diagonal/>
    </border>
    <border>
      <left style="medium">
        <color theme="1" tint="0.34998626667073579"/>
      </left>
      <right style="thin">
        <color indexed="64"/>
      </right>
      <top/>
      <bottom/>
      <diagonal/>
    </border>
    <border>
      <left style="thin">
        <color theme="1" tint="0.34998626667073579"/>
      </left>
      <right style="medium">
        <color theme="1" tint="0.34998626667073579"/>
      </right>
      <top/>
      <bottom/>
      <diagonal/>
    </border>
    <border>
      <left style="thin">
        <color theme="1" tint="0.34998626667073579"/>
      </left>
      <right style="thin">
        <color theme="1" tint="0.34998626667073579"/>
      </right>
      <top/>
      <bottom/>
      <diagonal/>
    </border>
    <border>
      <left style="medium">
        <color theme="1" tint="0.34998626667073579"/>
      </left>
      <right style="thin">
        <color theme="1" tint="0.34998626667073579"/>
      </right>
      <top/>
      <bottom/>
      <diagonal/>
    </border>
    <border>
      <left style="thin">
        <color indexed="64"/>
      </left>
      <right style="medium">
        <color theme="1" tint="0.34998626667073579"/>
      </right>
      <top/>
      <bottom/>
      <diagonal/>
    </border>
    <border>
      <left style="thin">
        <color indexed="64"/>
      </left>
      <right style="thin">
        <color indexed="64"/>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style="thin">
        <color indexed="64"/>
      </left>
      <right/>
      <top style="thin">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diagonal/>
    </border>
    <border>
      <left style="thin">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style="medium">
        <color theme="1" tint="0.34998626667073579"/>
      </top>
      <bottom/>
      <diagonal/>
    </border>
    <border>
      <left style="thin">
        <color indexed="64"/>
      </left>
      <right style="medium">
        <color theme="1" tint="0.34998626667073579"/>
      </right>
      <top style="thin">
        <color indexed="64"/>
      </top>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medium">
        <color indexed="64"/>
      </top>
      <bottom style="thin">
        <color theme="1" tint="0.34998626667073579"/>
      </bottom>
      <diagonal/>
    </border>
    <border>
      <left/>
      <right style="thin">
        <color indexed="64"/>
      </right>
      <top style="thin">
        <color indexed="64"/>
      </top>
      <bottom/>
      <diagonal/>
    </border>
    <border>
      <left/>
      <right style="thin">
        <color indexed="64"/>
      </right>
      <top style="thin">
        <color indexed="64"/>
      </top>
      <bottom style="thin">
        <color theme="1" tint="0.34998626667073579"/>
      </bottom>
      <diagonal/>
    </border>
    <border>
      <left/>
      <right/>
      <top style="thin">
        <color indexed="64"/>
      </top>
      <bottom style="thin">
        <color theme="1" tint="0.34998626667073579"/>
      </bottom>
      <diagonal/>
    </border>
    <border>
      <left style="thin">
        <color indexed="64"/>
      </left>
      <right/>
      <top style="thin">
        <color indexed="64"/>
      </top>
      <bottom style="thin">
        <color theme="1" tint="0.34998626667073579"/>
      </bottom>
      <diagonal/>
    </border>
    <border>
      <left style="medium">
        <color theme="1" tint="0.34998626667073579"/>
      </left>
      <right style="medium">
        <color theme="1" tint="0.34998626667073579"/>
      </right>
      <top style="medium">
        <color theme="1" tint="0.34998626667073579"/>
      </top>
      <bottom style="medium">
        <color theme="1" tint="0.34998626667073579"/>
      </bottom>
      <diagonal/>
    </border>
    <border>
      <left style="medium">
        <color theme="1" tint="0.34998626667073579"/>
      </left>
      <right style="thin">
        <color theme="1" tint="0.34998626667073579"/>
      </right>
      <top style="medium">
        <color theme="1" tint="0.34998626667073579"/>
      </top>
      <bottom style="medium">
        <color theme="1" tint="0.34998626667073579"/>
      </bottom>
      <diagonal/>
    </border>
    <border>
      <left style="thin">
        <color indexed="64"/>
      </left>
      <right style="medium">
        <color theme="1" tint="0.34998626667073579"/>
      </right>
      <top/>
      <bottom style="thin">
        <color indexed="64"/>
      </bottom>
      <diagonal/>
    </border>
    <border>
      <left style="thin">
        <color indexed="64"/>
      </left>
      <right style="thin">
        <color indexed="64"/>
      </right>
      <top/>
      <bottom style="thin">
        <color indexed="64"/>
      </bottom>
      <diagonal/>
    </border>
    <border>
      <left/>
      <right style="thin">
        <color theme="2" tint="-0.499984740745262"/>
      </right>
      <top style="medium">
        <color theme="1" tint="0.34998626667073579"/>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theme="1" tint="0.34998626667073579"/>
      </left>
      <right style="thin">
        <color indexed="64"/>
      </right>
      <top style="thick">
        <color theme="1" tint="0.34998626667073579"/>
      </top>
      <bottom/>
      <diagonal/>
    </border>
    <border>
      <left style="thin">
        <color indexed="64"/>
      </left>
      <right style="thin">
        <color indexed="64"/>
      </right>
      <top style="medium">
        <color theme="1" tint="0.34998626667073579"/>
      </top>
      <bottom style="medium">
        <color theme="1" tint="0.34998626667073579"/>
      </bottom>
      <diagonal/>
    </border>
    <border>
      <left style="medium">
        <color theme="1" tint="0.34998626667073579"/>
      </left>
      <right style="thin">
        <color indexed="64"/>
      </right>
      <top style="medium">
        <color theme="1" tint="0.34998626667073579"/>
      </top>
      <bottom style="medium">
        <color theme="1" tint="0.34998626667073579"/>
      </bottom>
      <diagonal/>
    </border>
    <border>
      <left style="thin">
        <color indexed="64"/>
      </left>
      <right style="medium">
        <color theme="1" tint="0.34998626667073579"/>
      </right>
      <top style="medium">
        <color theme="1" tint="0.34998626667073579"/>
      </top>
      <bottom style="medium">
        <color theme="1" tint="0.34998626667073579"/>
      </bottom>
      <diagonal/>
    </border>
    <border>
      <left/>
      <right style="thin">
        <color indexed="64"/>
      </right>
      <top style="medium">
        <color theme="1" tint="0.34998626667073579"/>
      </top>
      <bottom style="medium">
        <color theme="1" tint="0.34998626667073579"/>
      </bottom>
      <diagonal/>
    </border>
    <border>
      <left style="thin">
        <color indexed="64"/>
      </left>
      <right/>
      <top style="medium">
        <color theme="1" tint="0.34998626667073579"/>
      </top>
      <bottom style="medium">
        <color theme="1" tint="0.34998626667073579"/>
      </bottom>
      <diagonal/>
    </border>
    <border>
      <left style="thin">
        <color indexed="64"/>
      </left>
      <right style="medium">
        <color theme="1" tint="0.34998626667073579"/>
      </right>
      <top style="medium">
        <color theme="1" tint="0.499984740745262"/>
      </top>
      <bottom/>
      <diagonal/>
    </border>
    <border>
      <left style="thin">
        <color indexed="64"/>
      </left>
      <right style="thin">
        <color indexed="64"/>
      </right>
      <top style="medium">
        <color theme="1" tint="0.499984740745262"/>
      </top>
      <bottom/>
      <diagonal/>
    </border>
    <border>
      <left style="thin">
        <color theme="1" tint="0.34998626667073579"/>
      </left>
      <right style="medium">
        <color theme="1" tint="0.34998626667073579"/>
      </right>
      <top style="medium">
        <color theme="1" tint="0.34998626667073579"/>
      </top>
      <bottom style="medium">
        <color theme="1" tint="0.34998626667073579"/>
      </bottom>
      <diagonal/>
    </border>
    <border>
      <left style="thin">
        <color theme="1" tint="0.34998626667073579"/>
      </left>
      <right style="thin">
        <color theme="1" tint="0.34998626667073579"/>
      </right>
      <top style="medium">
        <color theme="1" tint="0.34998626667073579"/>
      </top>
      <bottom style="medium">
        <color theme="1" tint="0.34998626667073579"/>
      </bottom>
      <diagonal/>
    </border>
    <border>
      <left style="thin">
        <color indexed="64"/>
      </left>
      <right/>
      <top style="medium">
        <color theme="1" tint="0.34998626667073579"/>
      </top>
      <bottom style="thin">
        <color indexed="64"/>
      </bottom>
      <diagonal/>
    </border>
    <border>
      <left style="medium">
        <color theme="1" tint="0.34998626667073579"/>
      </left>
      <right style="thin">
        <color indexed="64"/>
      </right>
      <top style="medium">
        <color theme="1" tint="0.34998626667073579"/>
      </top>
      <bottom/>
      <diagonal/>
    </border>
    <border>
      <left/>
      <right style="double">
        <color auto="1"/>
      </right>
      <top/>
      <bottom style="double">
        <color auto="1"/>
      </bottom>
      <diagonal/>
    </border>
    <border>
      <left/>
      <right/>
      <top/>
      <bottom style="double">
        <color auto="1"/>
      </bottom>
      <diagonal/>
    </border>
    <border>
      <left style="double">
        <color auto="1"/>
      </left>
      <right/>
      <top/>
      <bottom style="double">
        <color auto="1"/>
      </bottom>
      <diagonal/>
    </border>
    <border>
      <left/>
      <right/>
      <top/>
      <bottom style="thin">
        <color indexed="64"/>
      </bottom>
      <diagonal/>
    </border>
    <border>
      <left/>
      <right/>
      <top style="thin">
        <color indexed="64"/>
      </top>
      <bottom style="thin">
        <color indexed="64"/>
      </bottom>
      <diagonal/>
    </border>
    <border>
      <left/>
      <right style="double">
        <color auto="1"/>
      </right>
      <top/>
      <bottom/>
      <diagonal/>
    </border>
    <border>
      <left style="double">
        <color auto="1"/>
      </left>
      <right/>
      <top/>
      <bottom/>
      <diagonal/>
    </border>
    <border>
      <left/>
      <right style="double">
        <color auto="1"/>
      </right>
      <top style="double">
        <color auto="1"/>
      </top>
      <bottom/>
      <diagonal/>
    </border>
    <border>
      <left/>
      <right/>
      <top style="double">
        <color auto="1"/>
      </top>
      <bottom/>
      <diagonal/>
    </border>
    <border>
      <left style="double">
        <color auto="1"/>
      </left>
      <right/>
      <top style="double">
        <color auto="1"/>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right/>
      <top/>
      <bottom style="medium">
        <color indexed="64"/>
      </bottom>
      <diagonal/>
    </border>
    <border>
      <left/>
      <right/>
      <top style="medium">
        <color indexed="64"/>
      </top>
      <bottom style="medium">
        <color indexed="64"/>
      </bottom>
      <diagonal/>
    </border>
    <border>
      <left/>
      <right style="medium">
        <color auto="1"/>
      </right>
      <top style="thin">
        <color auto="1"/>
      </top>
      <bottom style="medium">
        <color auto="1"/>
      </bottom>
      <diagonal/>
    </border>
    <border>
      <left/>
      <right style="thin">
        <color indexed="64"/>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medium">
        <color auto="1"/>
      </right>
      <top/>
      <bottom style="medium">
        <color auto="1"/>
      </bottom>
      <diagonal/>
    </border>
    <border>
      <left style="medium">
        <color indexed="64"/>
      </left>
      <right/>
      <top/>
      <bottom style="medium">
        <color indexed="64"/>
      </bottom>
      <diagonal/>
    </border>
    <border>
      <left style="medium">
        <color auto="1"/>
      </left>
      <right style="medium">
        <color auto="1"/>
      </right>
      <top/>
      <bottom style="medium">
        <color auto="1"/>
      </bottom>
      <diagonal/>
    </border>
    <border>
      <left style="thin">
        <color auto="1"/>
      </left>
      <right/>
      <top/>
      <bottom style="medium">
        <color auto="1"/>
      </bottom>
      <diagonal/>
    </border>
    <border>
      <left style="medium">
        <color auto="1"/>
      </left>
      <right style="thin">
        <color auto="1"/>
      </right>
      <top/>
      <bottom style="medium">
        <color auto="1"/>
      </bottom>
      <diagonal/>
    </border>
    <border>
      <left/>
      <right style="medium">
        <color auto="1"/>
      </right>
      <top/>
      <bottom/>
      <diagonal/>
    </border>
    <border>
      <left style="medium">
        <color auto="1"/>
      </left>
      <right/>
      <top/>
      <bottom/>
      <diagonal/>
    </border>
    <border>
      <left style="thin">
        <color indexed="64"/>
      </left>
      <right style="thin">
        <color indexed="64"/>
      </right>
      <top style="thin">
        <color indexed="64"/>
      </top>
      <bottom style="medium">
        <color theme="1" tint="0.499984740745262"/>
      </bottom>
      <diagonal/>
    </border>
    <border>
      <left style="medium">
        <color theme="1" tint="0.34998626667073579"/>
      </left>
      <right style="thin">
        <color indexed="64"/>
      </right>
      <top/>
      <bottom style="medium">
        <color theme="1" tint="0.34998626667073579"/>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theme="1" tint="0.34998626667073579"/>
      </left>
      <right style="thin">
        <color theme="1" tint="0.34998626667073579"/>
      </right>
      <top/>
      <bottom style="medium">
        <color indexed="64"/>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theme="1" tint="0.34998626667073579"/>
      </left>
      <right/>
      <top style="thin">
        <color theme="1" tint="0.34998626667073579"/>
      </top>
      <bottom style="medium">
        <color theme="1" tint="0.34998626667073579"/>
      </bottom>
      <diagonal/>
    </border>
    <border>
      <left/>
      <right/>
      <top style="thin">
        <color theme="1" tint="0.34998626667073579"/>
      </top>
      <bottom style="medium">
        <color theme="1" tint="0.34998626667073579"/>
      </bottom>
      <diagonal/>
    </border>
    <border>
      <left style="thin">
        <color indexed="64"/>
      </left>
      <right style="thin">
        <color theme="1" tint="0.34998626667073579"/>
      </right>
      <top style="thin">
        <color theme="1" tint="0.34998626667073579"/>
      </top>
      <bottom style="medium">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thin">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medium">
        <color indexed="64"/>
      </top>
      <bottom/>
      <diagonal/>
    </border>
    <border>
      <left style="thin">
        <color theme="1" tint="0.34998626667073579"/>
      </left>
      <right style="thin">
        <color theme="1" tint="0.34998626667073579"/>
      </right>
      <top style="medium">
        <color indexed="64"/>
      </top>
      <bottom/>
      <diagonal/>
    </border>
    <border>
      <left/>
      <right style="thin">
        <color theme="1" tint="0.34998626667073579"/>
      </right>
      <top style="medium">
        <color indexed="64"/>
      </top>
      <bottom style="thin">
        <color theme="1" tint="0.34998626667073579"/>
      </bottom>
      <diagonal/>
    </border>
    <border>
      <left style="thin">
        <color theme="1" tint="0.34998626667073579"/>
      </left>
      <right/>
      <top style="medium">
        <color indexed="64"/>
      </top>
      <bottom style="thin">
        <color theme="1" tint="0.34998626667073579"/>
      </bottom>
      <diagonal/>
    </border>
    <border>
      <left/>
      <right/>
      <top style="medium">
        <color indexed="64"/>
      </top>
      <bottom style="thin">
        <color theme="1" tint="0.34998626667073579"/>
      </bottom>
      <diagonal/>
    </border>
    <border>
      <left style="thin">
        <color indexed="64"/>
      </left>
      <right style="thin">
        <color theme="1" tint="0.34998626667073579"/>
      </right>
      <top style="medium">
        <color indexed="64"/>
      </top>
      <bottom style="thin">
        <color theme="1" tint="0.34998626667073579"/>
      </bottom>
      <diagonal/>
    </border>
    <border>
      <left style="thin">
        <color theme="1" tint="0.34998626667073579"/>
      </left>
      <right style="medium">
        <color theme="1" tint="0.34998626667073579"/>
      </right>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top style="thin">
        <color theme="1" tint="0.34998626667073579"/>
      </top>
      <bottom style="medium">
        <color indexed="64"/>
      </bottom>
      <diagonal/>
    </border>
    <border>
      <left/>
      <right/>
      <top style="thin">
        <color theme="1" tint="0.34998626667073579"/>
      </top>
      <bottom style="medium">
        <color indexed="64"/>
      </bottom>
      <diagonal/>
    </border>
    <border>
      <left style="thin">
        <color indexed="64"/>
      </left>
      <right style="thin">
        <color theme="1" tint="0.34998626667073579"/>
      </right>
      <top style="thin">
        <color theme="1" tint="0.34998626667073579"/>
      </top>
      <bottom style="medium">
        <color indexed="64"/>
      </bottom>
      <diagonal/>
    </border>
    <border>
      <left/>
      <right style="medium">
        <color theme="1" tint="0.34998626667073579"/>
      </right>
      <top/>
      <bottom/>
      <diagonal/>
    </border>
    <border>
      <left style="thin">
        <color theme="2" tint="-0.499984740745262"/>
      </left>
      <right style="thin">
        <color theme="2" tint="-0.499984740745262"/>
      </right>
      <top style="medium">
        <color theme="1" tint="0.34998626667073579"/>
      </top>
      <bottom style="medium">
        <color indexed="64"/>
      </bottom>
      <diagonal/>
    </border>
    <border>
      <left style="thin">
        <color theme="2" tint="-0.499984740745262"/>
      </left>
      <right/>
      <top style="medium">
        <color theme="1" tint="0.34998626667073579"/>
      </top>
      <bottom style="medium">
        <color indexed="64"/>
      </bottom>
      <diagonal/>
    </border>
    <border>
      <left style="thin">
        <color indexed="64"/>
      </left>
      <right style="medium">
        <color theme="1" tint="0.34998626667073579"/>
      </right>
      <top/>
      <bottom style="medium">
        <color theme="1" tint="0.34998626667073579"/>
      </bottom>
      <diagonal/>
    </border>
    <border>
      <left/>
      <right style="thin">
        <color indexed="64"/>
      </right>
      <top/>
      <bottom style="medium">
        <color theme="1" tint="0.34998626667073579"/>
      </bottom>
      <diagonal/>
    </border>
    <border>
      <left style="thin">
        <color indexed="64"/>
      </left>
      <right/>
      <top/>
      <bottom style="medium">
        <color theme="1" tint="0.34998626667073579"/>
      </bottom>
      <diagonal/>
    </border>
    <border>
      <left style="thin">
        <color indexed="64"/>
      </left>
      <right style="thin">
        <color indexed="64"/>
      </right>
      <top/>
      <bottom style="medium">
        <color theme="1" tint="0.34998626667073579"/>
      </bottom>
      <diagonal/>
    </border>
    <border>
      <left style="thin">
        <color theme="1" tint="0.34998626667073579"/>
      </left>
      <right style="thin">
        <color theme="1" tint="0.34998626667073579"/>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style="thin">
        <color theme="1" tint="0.34998626667073579"/>
      </top>
      <bottom/>
      <diagonal/>
    </border>
    <border>
      <left/>
      <right/>
      <top style="thin">
        <color theme="1" tint="0.34998626667073579"/>
      </top>
      <bottom/>
      <diagonal/>
    </border>
    <border>
      <left style="thin">
        <color indexed="64"/>
      </left>
      <right style="thin">
        <color theme="1" tint="0.34998626667073579"/>
      </right>
      <top style="thin">
        <color theme="1" tint="0.34998626667073579"/>
      </top>
      <bottom/>
      <diagonal/>
    </border>
    <border>
      <left/>
      <right style="thin">
        <color theme="1" tint="0.34998626667073579"/>
      </right>
      <top/>
      <bottom style="medium">
        <color theme="1" tint="0.34998626667073579"/>
      </bottom>
      <diagonal/>
    </border>
    <border>
      <left/>
      <right style="thin">
        <color theme="1" tint="0.34998626667073579"/>
      </right>
      <top/>
      <bottom/>
      <diagonal/>
    </border>
    <border>
      <left/>
      <right style="thin">
        <color theme="1" tint="0.34998626667073579"/>
      </right>
      <top style="medium">
        <color indexed="64"/>
      </top>
      <bottom/>
      <diagonal/>
    </border>
    <border>
      <left/>
      <right style="thin">
        <color theme="1" tint="0.34998626667073579"/>
      </right>
      <top/>
      <bottom style="medium">
        <color indexed="64"/>
      </bottom>
      <diagonal/>
    </border>
    <border>
      <left/>
      <right style="thin">
        <color theme="1" tint="0.34998626667073579"/>
      </right>
      <top/>
      <bottom style="thin">
        <color theme="1" tint="0.34998626667073579"/>
      </bottom>
      <diagonal/>
    </border>
    <border>
      <left style="thin">
        <color theme="1" tint="0.34998626667073579"/>
      </left>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right/>
      <top/>
      <bottom style="thin">
        <color theme="1" tint="0.34998626667073579"/>
      </bottom>
      <diagonal/>
    </border>
    <border>
      <left/>
      <right style="medium">
        <color theme="1" tint="0.34998626667073579"/>
      </right>
      <top/>
      <bottom style="medium">
        <color theme="1" tint="0.34998626667073579"/>
      </bottom>
      <diagonal/>
    </border>
    <border>
      <left/>
      <right/>
      <top/>
      <bottom style="medium">
        <color theme="1" tint="0.34998626667073579"/>
      </bottom>
      <diagonal/>
    </border>
    <border>
      <left style="medium">
        <color theme="1" tint="0.34998626667073579"/>
      </left>
      <right/>
      <top/>
      <bottom style="medium">
        <color theme="1" tint="0.34998626667073579"/>
      </bottom>
      <diagonal/>
    </border>
    <border>
      <left style="thin">
        <color indexed="64"/>
      </left>
      <right/>
      <top style="thin">
        <color theme="1" tint="0.34998626667073579"/>
      </top>
      <bottom style="medium">
        <color indexed="64"/>
      </bottom>
      <diagonal/>
    </border>
    <border>
      <left style="medium">
        <color theme="1" tint="0.34998626667073579"/>
      </left>
      <right/>
      <top/>
      <bottom/>
      <diagonal/>
    </border>
    <border>
      <left style="thin">
        <color indexed="64"/>
      </left>
      <right/>
      <top style="medium">
        <color indexed="64"/>
      </top>
      <bottom style="thin">
        <color theme="1" tint="0.34998626667073579"/>
      </bottom>
      <diagonal/>
    </border>
    <border>
      <left/>
      <right style="medium">
        <color theme="1" tint="0.34998626667073579"/>
      </right>
      <top style="medium">
        <color theme="1" tint="0.34998626667073579"/>
      </top>
      <bottom/>
      <diagonal/>
    </border>
    <border>
      <left/>
      <right/>
      <top style="medium">
        <color theme="1" tint="0.34998626667073579"/>
      </top>
      <bottom/>
      <diagonal/>
    </border>
    <border>
      <left style="medium">
        <color theme="1" tint="0.34998626667073579"/>
      </left>
      <right/>
      <top style="medium">
        <color theme="1" tint="0.34998626667073579"/>
      </top>
      <bottom/>
      <diagonal/>
    </border>
    <border>
      <left style="thin">
        <color theme="1" tint="0.34998626667073579"/>
      </left>
      <right/>
      <top style="medium">
        <color indexed="64"/>
      </top>
      <bottom/>
      <diagonal/>
    </border>
    <border>
      <left style="thin">
        <color theme="1" tint="0.34998626667073579"/>
      </left>
      <right/>
      <top/>
      <bottom style="medium">
        <color indexed="64"/>
      </bottom>
      <diagonal/>
    </border>
    <border>
      <left style="thin">
        <color indexed="64"/>
      </left>
      <right style="thin">
        <color theme="1" tint="0.34998626667073579"/>
      </right>
      <top/>
      <bottom style="medium">
        <color indexed="64"/>
      </bottom>
      <diagonal/>
    </border>
    <border>
      <left style="thin">
        <color theme="1" tint="0.34998626667073579"/>
      </left>
      <right/>
      <top/>
      <bottom/>
      <diagonal/>
    </border>
    <border>
      <left/>
      <right style="thin">
        <color theme="1" tint="0.34998626667073579"/>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theme="1" tint="0.34998626667073579"/>
      </right>
      <top style="medium">
        <color theme="1" tint="0.34998626667073579"/>
      </top>
      <bottom style="medium">
        <color indexed="64"/>
      </bottom>
      <diagonal/>
    </border>
    <border>
      <left style="thin">
        <color theme="1" tint="0.34998626667073579"/>
      </left>
      <right style="medium">
        <color theme="1" tint="0.34998626667073579"/>
      </right>
      <top style="thin">
        <color indexed="64"/>
      </top>
      <bottom style="medium">
        <color indexed="64"/>
      </bottom>
      <diagonal/>
    </border>
    <border>
      <left style="thin">
        <color theme="1" tint="0.34998626667073579"/>
      </left>
      <right style="thin">
        <color theme="1" tint="0.34998626667073579"/>
      </right>
      <top style="thin">
        <color indexed="64"/>
      </top>
      <bottom style="medium">
        <color indexed="64"/>
      </bottom>
      <diagonal/>
    </border>
    <border>
      <left/>
      <right style="thin">
        <color theme="1" tint="0.34998626667073579"/>
      </right>
      <top style="thin">
        <color indexed="64"/>
      </top>
      <bottom style="medium">
        <color indexed="64"/>
      </bottom>
      <diagonal/>
    </border>
    <border>
      <left style="thin">
        <color theme="1" tint="0.34998626667073579"/>
      </left>
      <right/>
      <top style="thin">
        <color indexed="64"/>
      </top>
      <bottom style="medium">
        <color indexed="64"/>
      </bottom>
      <diagonal/>
    </border>
    <border>
      <left style="thin">
        <color indexed="64"/>
      </left>
      <right style="thin">
        <color theme="1" tint="0.34998626667073579"/>
      </right>
      <top style="thin">
        <color indexed="64"/>
      </top>
      <bottom style="medium">
        <color indexed="64"/>
      </bottom>
      <diagonal/>
    </border>
    <border>
      <left style="thin">
        <color theme="1" tint="0.34998626667073579"/>
      </left>
      <right style="thin">
        <color theme="1" tint="0.34998626667073579"/>
      </right>
      <top style="thin">
        <color indexed="64"/>
      </top>
      <bottom style="thin">
        <color indexed="64"/>
      </bottom>
      <diagonal/>
    </border>
    <border>
      <left/>
      <right style="thin">
        <color theme="1" tint="0.34998626667073579"/>
      </right>
      <top style="thin">
        <color indexed="64"/>
      </top>
      <bottom/>
      <diagonal/>
    </border>
    <border>
      <left style="thin">
        <color theme="1" tint="0.34998626667073579"/>
      </left>
      <right/>
      <top style="thin">
        <color indexed="64"/>
      </top>
      <bottom/>
      <diagonal/>
    </border>
    <border>
      <left style="thin">
        <color theme="1" tint="0.34998626667073579"/>
      </left>
      <right style="thin">
        <color theme="1" tint="0.34998626667073579"/>
      </right>
      <top style="thin">
        <color indexed="64"/>
      </top>
      <bottom/>
      <diagonal/>
    </border>
    <border>
      <left/>
      <right/>
      <top style="thin">
        <color indexed="64"/>
      </top>
      <bottom/>
      <diagonal/>
    </border>
    <border>
      <left style="thin">
        <color indexed="64"/>
      </left>
      <right style="thin">
        <color theme="1" tint="0.34998626667073579"/>
      </right>
      <top style="thin">
        <color indexed="64"/>
      </top>
      <bottom/>
      <diagonal/>
    </border>
  </borders>
  <cellStyleXfs count="2">
    <xf numFmtId="0" fontId="0" fillId="0" borderId="0"/>
    <xf numFmtId="0" fontId="1" fillId="0" borderId="0"/>
  </cellStyleXfs>
  <cellXfs count="439">
    <xf numFmtId="0" fontId="0" fillId="0" borderId="0" xfId="0"/>
    <xf numFmtId="2" fontId="0" fillId="0" borderId="0" xfId="0" applyNumberFormat="1"/>
    <xf numFmtId="164" fontId="0" fillId="0" borderId="0" xfId="0" applyNumberFormat="1"/>
    <xf numFmtId="165" fontId="0" fillId="0" borderId="0" xfId="0" applyNumberFormat="1"/>
    <xf numFmtId="0" fontId="1" fillId="0" borderId="0" xfId="1"/>
    <xf numFmtId="0" fontId="1" fillId="0" borderId="0" xfId="1" applyAlignment="1">
      <alignment horizontal="center"/>
    </xf>
    <xf numFmtId="165" fontId="1" fillId="0" borderId="0" xfId="1" applyNumberFormat="1"/>
    <xf numFmtId="0" fontId="2" fillId="0" borderId="0" xfId="1" applyFont="1"/>
    <xf numFmtId="1" fontId="1" fillId="0" borderId="0" xfId="1" applyNumberFormat="1"/>
    <xf numFmtId="165" fontId="2" fillId="0" borderId="0" xfId="1" applyNumberFormat="1" applyFont="1"/>
    <xf numFmtId="0" fontId="4" fillId="0" borderId="6" xfId="1" applyFont="1" applyBorder="1" applyAlignment="1">
      <alignment horizontal="left" vertical="center"/>
    </xf>
    <xf numFmtId="0" fontId="4" fillId="0" borderId="7" xfId="1" applyFont="1" applyBorder="1" applyAlignment="1">
      <alignment horizontal="left" vertical="center"/>
    </xf>
    <xf numFmtId="0" fontId="4" fillId="0" borderId="8" xfId="1" applyFont="1" applyBorder="1" applyAlignment="1">
      <alignment horizontal="left" vertical="center"/>
    </xf>
    <xf numFmtId="0" fontId="4" fillId="0" borderId="9" xfId="1" applyFont="1" applyBorder="1" applyAlignment="1">
      <alignment horizontal="left" vertical="center"/>
    </xf>
    <xf numFmtId="0" fontId="4" fillId="2" borderId="10" xfId="1" applyFont="1" applyFill="1" applyBorder="1" applyAlignment="1">
      <alignment horizontal="center" vertical="center"/>
    </xf>
    <xf numFmtId="0" fontId="4" fillId="2" borderId="11" xfId="1" applyFont="1" applyFill="1" applyBorder="1" applyAlignment="1">
      <alignment horizontal="center" vertical="center"/>
    </xf>
    <xf numFmtId="0" fontId="4" fillId="2" borderId="12" xfId="1" applyFont="1" applyFill="1" applyBorder="1" applyAlignment="1">
      <alignment horizontal="center" vertical="center"/>
    </xf>
    <xf numFmtId="0" fontId="5" fillId="0" borderId="13" xfId="1" applyFont="1" applyBorder="1" applyAlignment="1">
      <alignment horizontal="center" vertical="center"/>
    </xf>
    <xf numFmtId="0" fontId="4" fillId="0" borderId="19" xfId="1" applyFont="1" applyBorder="1" applyAlignment="1">
      <alignment horizontal="left" vertical="center"/>
    </xf>
    <xf numFmtId="0" fontId="4" fillId="0" borderId="20" xfId="1" applyFont="1" applyBorder="1" applyAlignment="1">
      <alignment horizontal="left" vertical="center"/>
    </xf>
    <xf numFmtId="0" fontId="4" fillId="0" borderId="21" xfId="1" applyFont="1" applyBorder="1" applyAlignment="1">
      <alignment horizontal="left" vertical="center"/>
    </xf>
    <xf numFmtId="0" fontId="4" fillId="0" borderId="22" xfId="1" applyFont="1" applyBorder="1" applyAlignment="1">
      <alignment horizontal="left" vertical="center"/>
    </xf>
    <xf numFmtId="0" fontId="4" fillId="2" borderId="23" xfId="1" applyFont="1" applyFill="1" applyBorder="1" applyAlignment="1">
      <alignment horizontal="center" vertical="center"/>
    </xf>
    <xf numFmtId="0" fontId="4" fillId="2" borderId="24" xfId="1" applyFont="1" applyFill="1" applyBorder="1" applyAlignment="1">
      <alignment horizontal="center" vertical="center"/>
    </xf>
    <xf numFmtId="0" fontId="4" fillId="2" borderId="25" xfId="1" applyFont="1" applyFill="1" applyBorder="1" applyAlignment="1">
      <alignment horizontal="center" vertical="center"/>
    </xf>
    <xf numFmtId="0" fontId="4" fillId="0" borderId="31" xfId="1" applyFont="1" applyBorder="1" applyAlignment="1">
      <alignment horizontal="left" vertical="center"/>
    </xf>
    <xf numFmtId="0" fontId="4" fillId="0" borderId="32" xfId="1" applyFont="1" applyBorder="1" applyAlignment="1">
      <alignment horizontal="left" vertical="center"/>
    </xf>
    <xf numFmtId="0" fontId="4" fillId="2" borderId="33" xfId="1" applyFont="1" applyFill="1" applyBorder="1" applyAlignment="1">
      <alignment horizontal="center" vertical="center"/>
    </xf>
    <xf numFmtId="0" fontId="4" fillId="2" borderId="34" xfId="1" applyFont="1" applyFill="1" applyBorder="1" applyAlignment="1">
      <alignment horizontal="center" vertical="center"/>
    </xf>
    <xf numFmtId="0" fontId="4" fillId="2" borderId="35" xfId="1" applyFont="1" applyFill="1" applyBorder="1" applyAlignment="1">
      <alignment horizontal="left" vertical="center"/>
    </xf>
    <xf numFmtId="0" fontId="4" fillId="2" borderId="35" xfId="1" applyFont="1" applyFill="1" applyBorder="1" applyAlignment="1">
      <alignment horizontal="center" vertical="center"/>
    </xf>
    <xf numFmtId="0" fontId="6" fillId="3" borderId="0" xfId="1" applyFont="1" applyFill="1" applyAlignment="1">
      <alignment horizontal="center" vertical="center"/>
    </xf>
    <xf numFmtId="0" fontId="6" fillId="3" borderId="36" xfId="1" applyFont="1" applyFill="1" applyBorder="1" applyAlignment="1">
      <alignment horizontal="left" vertical="center"/>
    </xf>
    <xf numFmtId="0" fontId="6" fillId="3" borderId="37" xfId="1" applyFont="1" applyFill="1" applyBorder="1" applyAlignment="1">
      <alignment horizontal="center" vertical="center"/>
    </xf>
    <xf numFmtId="166" fontId="4" fillId="0" borderId="38" xfId="1" applyNumberFormat="1" applyFont="1" applyBorder="1" applyAlignment="1">
      <alignment horizontal="center" vertical="center"/>
    </xf>
    <xf numFmtId="0" fontId="4" fillId="2" borderId="39" xfId="1" applyFont="1" applyFill="1" applyBorder="1" applyAlignment="1">
      <alignment horizontal="center" vertical="center"/>
    </xf>
    <xf numFmtId="0" fontId="4" fillId="2" borderId="40" xfId="1" applyFont="1" applyFill="1" applyBorder="1" applyAlignment="1">
      <alignment horizontal="center" vertical="center"/>
    </xf>
    <xf numFmtId="0" fontId="4" fillId="2" borderId="41" xfId="1" applyFont="1" applyFill="1" applyBorder="1" applyAlignment="1">
      <alignment horizontal="center" vertical="center"/>
    </xf>
    <xf numFmtId="0" fontId="4" fillId="2" borderId="42" xfId="1" applyFont="1" applyFill="1" applyBorder="1" applyAlignment="1">
      <alignment horizontal="center" vertical="center"/>
    </xf>
    <xf numFmtId="0" fontId="4" fillId="2" borderId="0" xfId="1" applyFont="1" applyFill="1"/>
    <xf numFmtId="0" fontId="4" fillId="0" borderId="39" xfId="1" applyFont="1" applyBorder="1" applyAlignment="1">
      <alignment horizontal="center" vertical="center"/>
    </xf>
    <xf numFmtId="1" fontId="4" fillId="0" borderId="39" xfId="1" applyNumberFormat="1" applyFont="1" applyBorder="1" applyAlignment="1">
      <alignment horizontal="center" vertical="center"/>
    </xf>
    <xf numFmtId="166" fontId="4" fillId="0" borderId="39" xfId="1" applyNumberFormat="1" applyFont="1" applyBorder="1" applyAlignment="1">
      <alignment horizontal="center" vertical="center"/>
    </xf>
    <xf numFmtId="0" fontId="7" fillId="2" borderId="39" xfId="1" applyFont="1" applyFill="1" applyBorder="1" applyAlignment="1">
      <alignment horizontal="center" vertical="top"/>
    </xf>
    <xf numFmtId="0" fontId="8" fillId="0" borderId="43" xfId="1" applyFont="1" applyBorder="1" applyAlignment="1">
      <alignment horizontal="center" vertical="center"/>
    </xf>
    <xf numFmtId="0" fontId="9" fillId="0" borderId="44" xfId="1" applyFont="1" applyBorder="1" applyAlignment="1">
      <alignment horizontal="center" wrapText="1"/>
    </xf>
    <xf numFmtId="0" fontId="9" fillId="0" borderId="45" xfId="1" applyFont="1" applyBorder="1" applyAlignment="1">
      <alignment horizontal="center" wrapText="1"/>
    </xf>
    <xf numFmtId="0" fontId="10" fillId="0" borderId="46" xfId="1" applyFont="1" applyBorder="1" applyAlignment="1">
      <alignment horizontal="center" wrapText="1"/>
    </xf>
    <xf numFmtId="0" fontId="10" fillId="0" borderId="44" xfId="1" applyFont="1" applyBorder="1" applyAlignment="1">
      <alignment horizontal="center" wrapText="1"/>
    </xf>
    <xf numFmtId="0" fontId="10" fillId="0" borderId="47" xfId="1" applyFont="1" applyBorder="1" applyAlignment="1">
      <alignment horizontal="center" wrapText="1"/>
    </xf>
    <xf numFmtId="0" fontId="10" fillId="0" borderId="48" xfId="1" applyFont="1" applyBorder="1" applyAlignment="1">
      <alignment horizontal="center" wrapText="1"/>
    </xf>
    <xf numFmtId="0" fontId="10" fillId="0" borderId="45" xfId="1" applyFont="1" applyBorder="1" applyAlignment="1">
      <alignment horizontal="center" wrapText="1"/>
    </xf>
    <xf numFmtId="0" fontId="4" fillId="2" borderId="34" xfId="1" applyFont="1" applyFill="1" applyBorder="1" applyAlignment="1">
      <alignment vertical="center"/>
    </xf>
    <xf numFmtId="0" fontId="6" fillId="3" borderId="51" xfId="1" applyFont="1" applyFill="1" applyBorder="1" applyAlignment="1">
      <alignment horizontal="center" vertical="center"/>
    </xf>
    <xf numFmtId="0" fontId="6" fillId="3" borderId="52" xfId="1" applyFont="1" applyFill="1" applyBorder="1" applyAlignment="1">
      <alignment horizontal="center" vertical="center"/>
    </xf>
    <xf numFmtId="0" fontId="4" fillId="2" borderId="35" xfId="1" applyFont="1" applyFill="1" applyBorder="1" applyAlignment="1">
      <alignment horizontal="left" vertical="top"/>
    </xf>
    <xf numFmtId="0" fontId="4" fillId="2" borderId="34" xfId="1" applyFont="1" applyFill="1" applyBorder="1" applyAlignment="1">
      <alignment horizontal="left" vertical="center"/>
    </xf>
    <xf numFmtId="0" fontId="8" fillId="0" borderId="13" xfId="1" applyFont="1" applyBorder="1" applyAlignment="1">
      <alignment horizontal="center" vertical="center"/>
    </xf>
    <xf numFmtId="0" fontId="1" fillId="0" borderId="0" xfId="1" applyAlignment="1">
      <alignment vertical="center"/>
    </xf>
    <xf numFmtId="0" fontId="4" fillId="2" borderId="0" xfId="1" applyFont="1" applyFill="1" applyAlignment="1">
      <alignment vertical="center"/>
    </xf>
    <xf numFmtId="0" fontId="7" fillId="2" borderId="39" xfId="1" applyFont="1" applyFill="1" applyBorder="1" applyAlignment="1">
      <alignment horizontal="center" vertical="center"/>
    </xf>
    <xf numFmtId="0" fontId="5" fillId="0" borderId="0" xfId="1" applyFont="1" applyAlignment="1">
      <alignment horizontal="center" vertical="distributed"/>
    </xf>
    <xf numFmtId="0" fontId="8" fillId="0" borderId="0" xfId="1" applyFont="1" applyAlignment="1">
      <alignment horizontal="center" vertical="top"/>
    </xf>
    <xf numFmtId="0" fontId="10" fillId="0" borderId="0" xfId="1" applyFont="1" applyAlignment="1">
      <alignment horizontal="center" vertical="center"/>
    </xf>
    <xf numFmtId="0" fontId="11" fillId="0" borderId="0" xfId="1" applyFont="1" applyAlignment="1">
      <alignment horizontal="center"/>
    </xf>
    <xf numFmtId="0" fontId="4" fillId="2" borderId="33" xfId="1" applyFont="1" applyFill="1" applyBorder="1" applyAlignment="1">
      <alignment horizontal="left" vertical="center"/>
    </xf>
    <xf numFmtId="0" fontId="4" fillId="2" borderId="10" xfId="1" applyFont="1" applyFill="1" applyBorder="1" applyAlignment="1">
      <alignment horizontal="left" vertical="center"/>
    </xf>
    <xf numFmtId="0" fontId="4" fillId="2" borderId="11" xfId="1" applyFont="1" applyFill="1" applyBorder="1" applyAlignment="1">
      <alignment horizontal="left" vertical="center"/>
    </xf>
    <xf numFmtId="0" fontId="4" fillId="2" borderId="12" xfId="1" applyFont="1" applyFill="1" applyBorder="1" applyAlignment="1">
      <alignment horizontal="left" vertical="center"/>
    </xf>
    <xf numFmtId="0" fontId="4" fillId="2" borderId="53" xfId="1" applyFont="1" applyFill="1" applyBorder="1" applyAlignment="1">
      <alignment horizontal="center" vertical="center"/>
    </xf>
    <xf numFmtId="0" fontId="12" fillId="2" borderId="0" xfId="1" quotePrefix="1" applyFont="1" applyFill="1" applyAlignment="1">
      <alignment horizontal="center" vertical="center" wrapText="1"/>
    </xf>
    <xf numFmtId="0" fontId="8" fillId="0" borderId="54" xfId="1" applyFont="1" applyBorder="1" applyAlignment="1">
      <alignment horizontal="center" vertical="center"/>
    </xf>
    <xf numFmtId="0" fontId="6" fillId="0" borderId="0" xfId="1" applyFont="1" applyAlignment="1">
      <alignment horizontal="center"/>
    </xf>
    <xf numFmtId="0" fontId="5" fillId="0" borderId="0" xfId="1" applyFont="1" applyAlignment="1">
      <alignment horizontal="center"/>
    </xf>
    <xf numFmtId="0" fontId="1" fillId="0" borderId="58" xfId="1" applyBorder="1"/>
    <xf numFmtId="0" fontId="5" fillId="0" borderId="59" xfId="1" applyFont="1" applyBorder="1" applyAlignment="1">
      <alignment horizontal="right"/>
    </xf>
    <xf numFmtId="0" fontId="2" fillId="0" borderId="59" xfId="1" applyFont="1" applyBorder="1"/>
    <xf numFmtId="0" fontId="5" fillId="0" borderId="0" xfId="1" applyFont="1" applyAlignment="1">
      <alignment horizontal="right"/>
    </xf>
    <xf numFmtId="0" fontId="2" fillId="0" borderId="59" xfId="1" applyFont="1" applyBorder="1" applyAlignment="1">
      <alignment horizontal="center"/>
    </xf>
    <xf numFmtId="0" fontId="1" fillId="0" borderId="58" xfId="1" applyBorder="1" applyAlignment="1">
      <alignment horizontal="left"/>
    </xf>
    <xf numFmtId="15" fontId="2" fillId="0" borderId="58" xfId="1" applyNumberFormat="1" applyFont="1" applyBorder="1" applyAlignment="1">
      <alignment horizontal="left"/>
    </xf>
    <xf numFmtId="0" fontId="1" fillId="0" borderId="0" xfId="1" applyAlignment="1">
      <alignment horizontal="left"/>
    </xf>
    <xf numFmtId="0" fontId="10" fillId="0" borderId="0" xfId="1" applyFont="1" applyAlignment="1">
      <alignment horizontal="left"/>
    </xf>
    <xf numFmtId="0" fontId="14" fillId="0" borderId="0" xfId="1" applyFont="1"/>
    <xf numFmtId="0" fontId="15" fillId="0" borderId="0" xfId="1" applyFont="1"/>
    <xf numFmtId="0" fontId="14" fillId="0" borderId="0" xfId="1" applyFont="1" applyAlignment="1">
      <alignment horizontal="left"/>
    </xf>
    <xf numFmtId="0" fontId="14" fillId="0" borderId="0" xfId="1" applyFont="1" applyAlignment="1">
      <alignment horizontal="center"/>
    </xf>
    <xf numFmtId="2" fontId="1" fillId="0" borderId="0" xfId="1" applyNumberFormat="1"/>
    <xf numFmtId="2" fontId="1" fillId="0" borderId="65" xfId="1" applyNumberFormat="1" applyBorder="1" applyAlignment="1">
      <alignment horizontal="center" vertical="center"/>
    </xf>
    <xf numFmtId="2" fontId="1" fillId="0" borderId="66" xfId="1" applyNumberFormat="1" applyBorder="1" applyAlignment="1">
      <alignment horizontal="center" vertical="center"/>
    </xf>
    <xf numFmtId="0" fontId="1" fillId="0" borderId="66" xfId="1" applyBorder="1" applyAlignment="1">
      <alignment horizontal="center" vertical="center"/>
    </xf>
    <xf numFmtId="0" fontId="1" fillId="0" borderId="67" xfId="1" applyBorder="1" applyAlignment="1">
      <alignment horizontal="center" vertical="center"/>
    </xf>
    <xf numFmtId="0" fontId="6" fillId="0" borderId="68" xfId="1" applyFont="1" applyBorder="1" applyAlignment="1">
      <alignment horizontal="center" vertical="center"/>
    </xf>
    <xf numFmtId="2" fontId="1" fillId="0" borderId="69" xfId="1" applyNumberFormat="1" applyBorder="1" applyAlignment="1">
      <alignment horizontal="center" vertical="center"/>
    </xf>
    <xf numFmtId="2" fontId="1" fillId="0" borderId="39" xfId="1" applyNumberFormat="1" applyBorder="1" applyAlignment="1">
      <alignment horizontal="center" vertical="center"/>
    </xf>
    <xf numFmtId="0" fontId="1" fillId="0" borderId="39" xfId="1" applyBorder="1" applyAlignment="1">
      <alignment horizontal="center" vertical="center"/>
    </xf>
    <xf numFmtId="0" fontId="1" fillId="0" borderId="70" xfId="1" applyBorder="1" applyAlignment="1">
      <alignment horizontal="center" vertical="center"/>
    </xf>
    <xf numFmtId="0" fontId="6" fillId="0" borderId="71" xfId="1" applyFont="1" applyBorder="1" applyAlignment="1">
      <alignment horizontal="center" vertical="center"/>
    </xf>
    <xf numFmtId="2" fontId="1" fillId="0" borderId="72" xfId="1" applyNumberFormat="1" applyBorder="1" applyAlignment="1">
      <alignment horizontal="center" vertical="center"/>
    </xf>
    <xf numFmtId="2" fontId="1" fillId="0" borderId="73" xfId="1" applyNumberFormat="1" applyBorder="1" applyAlignment="1">
      <alignment horizontal="center" vertical="center"/>
    </xf>
    <xf numFmtId="0" fontId="1" fillId="0" borderId="73" xfId="1" applyBorder="1" applyAlignment="1">
      <alignment horizontal="center" vertical="center"/>
    </xf>
    <xf numFmtId="0" fontId="1" fillId="0" borderId="74" xfId="1" applyBorder="1" applyAlignment="1">
      <alignment horizontal="center" vertical="center"/>
    </xf>
    <xf numFmtId="0" fontId="6" fillId="0" borderId="75" xfId="1" applyFont="1" applyBorder="1" applyAlignment="1">
      <alignment horizontal="center" vertical="center"/>
    </xf>
    <xf numFmtId="16" fontId="1" fillId="0" borderId="74" xfId="1" applyNumberFormat="1" applyBorder="1" applyAlignment="1">
      <alignment horizontal="center" vertical="center"/>
    </xf>
    <xf numFmtId="0" fontId="6" fillId="0" borderId="76" xfId="1" applyFont="1" applyBorder="1" applyAlignment="1">
      <alignment horizontal="center" vertical="center"/>
    </xf>
    <xf numFmtId="0" fontId="16" fillId="0" borderId="0" xfId="1" applyFont="1" applyAlignment="1">
      <alignment horizontal="center" vertical="center" wrapText="1"/>
    </xf>
    <xf numFmtId="0" fontId="16" fillId="0" borderId="77" xfId="1" applyFont="1" applyBorder="1" applyAlignment="1">
      <alignment horizontal="center" vertical="center" wrapText="1"/>
    </xf>
    <xf numFmtId="0" fontId="17" fillId="0" borderId="78" xfId="1" applyFont="1" applyBorder="1" applyAlignment="1">
      <alignment horizontal="center" vertical="center" wrapText="1"/>
    </xf>
    <xf numFmtId="0" fontId="10" fillId="0" borderId="74" xfId="1" applyFont="1" applyBorder="1" applyAlignment="1">
      <alignment horizontal="center" vertical="center" wrapText="1"/>
    </xf>
    <xf numFmtId="0" fontId="6" fillId="0" borderId="0" xfId="1" applyFont="1"/>
    <xf numFmtId="0" fontId="1" fillId="0" borderId="79" xfId="1" applyBorder="1"/>
    <xf numFmtId="0" fontId="1" fillId="0" borderId="80" xfId="1" applyBorder="1"/>
    <xf numFmtId="0" fontId="5" fillId="0" borderId="80" xfId="1" applyFont="1" applyBorder="1" applyAlignment="1">
      <alignment horizontal="right"/>
    </xf>
    <xf numFmtId="167" fontId="1" fillId="0" borderId="79" xfId="1" applyNumberFormat="1" applyBorder="1"/>
    <xf numFmtId="0" fontId="10" fillId="0" borderId="0" xfId="1" applyFont="1"/>
    <xf numFmtId="0" fontId="18" fillId="0" borderId="81" xfId="1" applyFont="1" applyBorder="1" applyAlignment="1">
      <alignment horizontal="center" vertical="center"/>
    </xf>
    <xf numFmtId="0" fontId="18" fillId="0" borderId="82" xfId="1" applyFont="1" applyBorder="1" applyAlignment="1">
      <alignment horizontal="center" vertical="center"/>
    </xf>
    <xf numFmtId="0" fontId="18" fillId="0" borderId="83" xfId="1" applyFont="1" applyBorder="1" applyAlignment="1">
      <alignment horizontal="center" vertical="center"/>
    </xf>
    <xf numFmtId="0" fontId="18" fillId="0" borderId="84" xfId="1" applyFont="1" applyBorder="1" applyAlignment="1">
      <alignment horizontal="center" vertical="center"/>
    </xf>
    <xf numFmtId="0" fontId="18" fillId="0" borderId="67" xfId="1" applyFont="1" applyBorder="1" applyAlignment="1">
      <alignment horizontal="center" vertical="center"/>
    </xf>
    <xf numFmtId="0" fontId="19" fillId="0" borderId="85" xfId="1" applyFont="1" applyBorder="1" applyAlignment="1">
      <alignment horizontal="center" vertical="center"/>
    </xf>
    <xf numFmtId="0" fontId="18" fillId="0" borderId="86" xfId="1" applyFont="1" applyBorder="1" applyAlignment="1">
      <alignment horizontal="center" vertical="center"/>
    </xf>
    <xf numFmtId="0" fontId="18" fillId="0" borderId="41" xfId="1" applyFont="1" applyBorder="1" applyAlignment="1">
      <alignment horizontal="center" vertical="center"/>
    </xf>
    <xf numFmtId="0" fontId="18" fillId="0" borderId="87" xfId="1" applyFont="1" applyBorder="1" applyAlignment="1">
      <alignment horizontal="center" vertical="center"/>
    </xf>
    <xf numFmtId="0" fontId="18" fillId="0" borderId="42" xfId="1" applyFont="1" applyBorder="1" applyAlignment="1">
      <alignment horizontal="center" vertical="center"/>
    </xf>
    <xf numFmtId="0" fontId="18" fillId="0" borderId="70" xfId="1" applyFont="1" applyBorder="1" applyAlignment="1">
      <alignment horizontal="center" vertical="center"/>
    </xf>
    <xf numFmtId="0" fontId="19" fillId="0" borderId="58" xfId="1" applyFont="1" applyBorder="1" applyAlignment="1">
      <alignment horizontal="center" vertical="center"/>
    </xf>
    <xf numFmtId="0" fontId="20" fillId="0" borderId="0" xfId="1" applyFont="1"/>
    <xf numFmtId="0" fontId="18" fillId="0" borderId="88" xfId="1" applyFont="1" applyBorder="1" applyAlignment="1">
      <alignment horizontal="center" vertical="center"/>
    </xf>
    <xf numFmtId="0" fontId="18" fillId="0" borderId="21" xfId="1" applyFont="1" applyBorder="1" applyAlignment="1">
      <alignment horizontal="center" vertical="center"/>
    </xf>
    <xf numFmtId="0" fontId="18" fillId="0" borderId="89" xfId="1" applyFont="1" applyBorder="1" applyAlignment="1">
      <alignment horizontal="center" vertical="center"/>
    </xf>
    <xf numFmtId="0" fontId="19" fillId="0" borderId="59" xfId="1" applyFont="1" applyBorder="1" applyAlignment="1">
      <alignment horizontal="center" vertical="center"/>
    </xf>
    <xf numFmtId="0" fontId="19" fillId="0" borderId="90" xfId="1" applyFont="1" applyBorder="1" applyAlignment="1">
      <alignment horizontal="center" wrapText="1"/>
    </xf>
    <xf numFmtId="0" fontId="19" fillId="0" borderId="91" xfId="1" applyFont="1" applyBorder="1" applyAlignment="1">
      <alignment horizontal="center" wrapText="1"/>
    </xf>
    <xf numFmtId="0" fontId="21" fillId="0" borderId="92" xfId="1" applyFont="1" applyBorder="1" applyAlignment="1">
      <alignment horizontal="center" wrapText="1"/>
    </xf>
    <xf numFmtId="0" fontId="19" fillId="0" borderId="93" xfId="1" applyFont="1" applyBorder="1" applyAlignment="1">
      <alignment horizontal="center" wrapText="1"/>
    </xf>
    <xf numFmtId="0" fontId="19" fillId="0" borderId="94" xfId="1" applyFont="1" applyBorder="1" applyAlignment="1">
      <alignment horizontal="center" wrapText="1"/>
    </xf>
    <xf numFmtId="0" fontId="22" fillId="0" borderId="0" xfId="1" applyFont="1"/>
    <xf numFmtId="0" fontId="18" fillId="0" borderId="0" xfId="1" applyFont="1"/>
    <xf numFmtId="0" fontId="25" fillId="0" borderId="0" xfId="1" applyFont="1" applyAlignment="1">
      <alignment horizontal="right"/>
    </xf>
    <xf numFmtId="0" fontId="26" fillId="0" borderId="0" xfId="1" applyFont="1"/>
    <xf numFmtId="0" fontId="18" fillId="0" borderId="79" xfId="1" applyFont="1" applyBorder="1" applyAlignment="1">
      <alignment horizontal="center"/>
    </xf>
    <xf numFmtId="167" fontId="22" fillId="0" borderId="79" xfId="1" applyNumberFormat="1" applyFont="1" applyBorder="1" applyAlignment="1">
      <alignment horizontal="centerContinuous"/>
    </xf>
    <xf numFmtId="167" fontId="1" fillId="0" borderId="79" xfId="1" applyNumberFormat="1" applyBorder="1" applyAlignment="1">
      <alignment horizontal="left"/>
    </xf>
    <xf numFmtId="0" fontId="27" fillId="0" borderId="0" xfId="1" applyFont="1"/>
    <xf numFmtId="0" fontId="25" fillId="0" borderId="0" xfId="1" applyFont="1"/>
    <xf numFmtId="0" fontId="25" fillId="0" borderId="0" xfId="1" applyFont="1" applyAlignment="1">
      <alignment horizontal="center"/>
    </xf>
    <xf numFmtId="0" fontId="3" fillId="0" borderId="15" xfId="1" applyFont="1" applyBorder="1" applyAlignment="1">
      <alignment horizontal="center" vertical="center"/>
    </xf>
    <xf numFmtId="0" fontId="4" fillId="0" borderId="97" xfId="1" applyFont="1" applyBorder="1" applyAlignment="1">
      <alignment horizontal="center" vertical="center"/>
    </xf>
    <xf numFmtId="2" fontId="4" fillId="2" borderId="10" xfId="1" applyNumberFormat="1" applyFont="1" applyFill="1" applyBorder="1" applyAlignment="1">
      <alignment horizontal="center" vertical="center"/>
    </xf>
    <xf numFmtId="2" fontId="4" fillId="2" borderId="11" xfId="1" applyNumberFormat="1" applyFont="1" applyFill="1" applyBorder="1" applyAlignment="1">
      <alignment horizontal="center" vertical="center"/>
    </xf>
    <xf numFmtId="0" fontId="5" fillId="0" borderId="98" xfId="1" applyFont="1" applyBorder="1" applyAlignment="1">
      <alignment horizontal="center" vertical="center"/>
    </xf>
    <xf numFmtId="0" fontId="1" fillId="0" borderId="14" xfId="1" applyBorder="1" applyAlignment="1">
      <alignment horizontal="center" vertical="center"/>
    </xf>
    <xf numFmtId="0" fontId="1" fillId="0" borderId="15" xfId="1" applyBorder="1" applyAlignment="1">
      <alignment horizontal="center" vertical="center"/>
    </xf>
    <xf numFmtId="0" fontId="1" fillId="0" borderId="16" xfId="1" applyBorder="1" applyAlignment="1">
      <alignment horizontal="center" vertical="center"/>
    </xf>
    <xf numFmtId="0" fontId="4" fillId="0" borderId="99" xfId="1" applyFont="1" applyBorder="1" applyAlignment="1">
      <alignment horizontal="center" vertical="center"/>
    </xf>
    <xf numFmtId="2" fontId="4" fillId="2" borderId="23" xfId="1" applyNumberFormat="1" applyFont="1" applyFill="1" applyBorder="1" applyAlignment="1">
      <alignment horizontal="center" vertical="center"/>
    </xf>
    <xf numFmtId="2" fontId="4" fillId="2" borderId="24" xfId="1" applyNumberFormat="1" applyFont="1" applyFill="1" applyBorder="1" applyAlignment="1">
      <alignment horizontal="center" vertical="center"/>
    </xf>
    <xf numFmtId="2" fontId="4" fillId="2" borderId="33" xfId="1" applyNumberFormat="1" applyFont="1" applyFill="1" applyBorder="1" applyAlignment="1">
      <alignment horizontal="center" vertical="center"/>
    </xf>
    <xf numFmtId="2" fontId="4" fillId="2" borderId="34" xfId="1" applyNumberFormat="1" applyFont="1" applyFill="1" applyBorder="1" applyAlignment="1">
      <alignment horizontal="center" vertical="center"/>
    </xf>
    <xf numFmtId="0" fontId="4" fillId="2" borderId="25" xfId="1" applyFont="1" applyFill="1" applyBorder="1" applyAlignment="1">
      <alignment horizontal="left" vertical="center"/>
    </xf>
    <xf numFmtId="0" fontId="4" fillId="0" borderId="22" xfId="1" quotePrefix="1" applyFont="1" applyBorder="1" applyAlignment="1">
      <alignment horizontal="left" vertical="center"/>
    </xf>
    <xf numFmtId="2" fontId="4" fillId="0" borderId="39" xfId="1" applyNumberFormat="1" applyFont="1" applyBorder="1" applyAlignment="1">
      <alignment horizontal="center" vertical="center"/>
    </xf>
    <xf numFmtId="2" fontId="10" fillId="0" borderId="44" xfId="1" applyNumberFormat="1" applyFont="1" applyBorder="1" applyAlignment="1">
      <alignment horizontal="center" wrapText="1"/>
    </xf>
    <xf numFmtId="0" fontId="4" fillId="2" borderId="25" xfId="1" applyFont="1" applyFill="1" applyBorder="1" applyAlignment="1">
      <alignment vertical="center"/>
    </xf>
    <xf numFmtId="0" fontId="4" fillId="2" borderId="35" xfId="1" applyFont="1" applyFill="1" applyBorder="1" applyAlignment="1">
      <alignment vertical="center"/>
    </xf>
    <xf numFmtId="0" fontId="4" fillId="2" borderId="12" xfId="1" applyFont="1" applyFill="1" applyBorder="1" applyAlignment="1">
      <alignment vertical="center"/>
    </xf>
    <xf numFmtId="2" fontId="4" fillId="2" borderId="33" xfId="1" applyNumberFormat="1" applyFont="1" applyFill="1" applyBorder="1" applyAlignment="1">
      <alignment horizontal="left" vertical="center"/>
    </xf>
    <xf numFmtId="2" fontId="4" fillId="2" borderId="34" xfId="1" applyNumberFormat="1" applyFont="1" applyFill="1" applyBorder="1" applyAlignment="1">
      <alignment horizontal="left" vertical="center"/>
    </xf>
    <xf numFmtId="2" fontId="4" fillId="2" borderId="10" xfId="1" applyNumberFormat="1" applyFont="1" applyFill="1" applyBorder="1" applyAlignment="1">
      <alignment horizontal="left" vertical="center"/>
    </xf>
    <xf numFmtId="2" fontId="4" fillId="2" borderId="11" xfId="1" applyNumberFormat="1" applyFont="1" applyFill="1" applyBorder="1" applyAlignment="1">
      <alignment horizontal="left" vertical="center"/>
    </xf>
    <xf numFmtId="0" fontId="4" fillId="0" borderId="0" xfId="1" applyFont="1" applyAlignment="1">
      <alignment horizontal="right"/>
    </xf>
    <xf numFmtId="2" fontId="1" fillId="0" borderId="58" xfId="1" applyNumberFormat="1" applyBorder="1"/>
    <xf numFmtId="2" fontId="5" fillId="0" borderId="0" xfId="1" applyNumberFormat="1" applyFont="1" applyAlignment="1">
      <alignment horizontal="right"/>
    </xf>
    <xf numFmtId="0" fontId="4" fillId="0" borderId="0" xfId="1" applyFont="1" applyAlignment="1">
      <alignment horizontal="center"/>
    </xf>
    <xf numFmtId="166" fontId="1" fillId="0" borderId="74" xfId="1" applyNumberFormat="1" applyBorder="1" applyAlignment="1">
      <alignment horizontal="center" vertical="center"/>
    </xf>
    <xf numFmtId="0" fontId="17" fillId="0" borderId="100" xfId="1" applyFont="1" applyBorder="1" applyAlignment="1">
      <alignment horizontal="center" vertical="center" wrapText="1"/>
    </xf>
    <xf numFmtId="0" fontId="18" fillId="0" borderId="92" xfId="1" applyFont="1" applyBorder="1" applyAlignment="1">
      <alignment horizontal="center" wrapText="1"/>
    </xf>
    <xf numFmtId="168" fontId="0" fillId="0" borderId="0" xfId="0" applyNumberFormat="1"/>
    <xf numFmtId="0" fontId="17" fillId="0" borderId="0" xfId="1" applyFont="1" applyAlignment="1">
      <alignment horizontal="center" vertical="center" wrapText="1"/>
    </xf>
    <xf numFmtId="0" fontId="3" fillId="2" borderId="1" xfId="1" applyFont="1" applyFill="1" applyBorder="1" applyAlignment="1">
      <alignment horizontal="center" vertical="center"/>
    </xf>
    <xf numFmtId="0" fontId="3" fillId="0" borderId="101" xfId="1" applyFont="1" applyBorder="1" applyAlignment="1">
      <alignment horizontal="center" vertical="center"/>
    </xf>
    <xf numFmtId="0" fontId="4" fillId="0" borderId="102" xfId="1" applyFont="1" applyBorder="1" applyAlignment="1">
      <alignment horizontal="left" vertical="center"/>
    </xf>
    <xf numFmtId="0" fontId="4" fillId="0" borderId="103" xfId="1" applyFont="1" applyBorder="1" applyAlignment="1">
      <alignment horizontal="left" vertical="center"/>
    </xf>
    <xf numFmtId="0" fontId="4" fillId="0" borderId="104" xfId="1" applyFont="1" applyBorder="1" applyAlignment="1">
      <alignment horizontal="left" vertical="center"/>
    </xf>
    <xf numFmtId="0" fontId="4" fillId="2" borderId="103" xfId="1" applyFont="1" applyFill="1" applyBorder="1" applyAlignment="1">
      <alignment horizontal="center" vertical="center"/>
    </xf>
    <xf numFmtId="0" fontId="4" fillId="2" borderId="105" xfId="1" applyFont="1" applyFill="1" applyBorder="1" applyAlignment="1">
      <alignment horizontal="center" vertical="center"/>
    </xf>
    <xf numFmtId="0" fontId="4" fillId="2" borderId="104" xfId="1" applyFont="1" applyFill="1" applyBorder="1" applyAlignment="1">
      <alignment horizontal="left" vertical="center"/>
    </xf>
    <xf numFmtId="0" fontId="3" fillId="2" borderId="14" xfId="1" applyFont="1" applyFill="1" applyBorder="1" applyAlignment="1">
      <alignment horizontal="center" vertical="center"/>
    </xf>
    <xf numFmtId="0" fontId="4" fillId="0" borderId="107" xfId="1" applyFont="1" applyBorder="1" applyAlignment="1">
      <alignment horizontal="left" vertical="center"/>
    </xf>
    <xf numFmtId="0" fontId="4" fillId="0" borderId="108" xfId="1" applyFont="1" applyBorder="1" applyAlignment="1">
      <alignment horizontal="left" vertical="center"/>
    </xf>
    <xf numFmtId="0" fontId="4" fillId="2" borderId="107" xfId="1" applyFont="1" applyFill="1" applyBorder="1" applyAlignment="1">
      <alignment horizontal="center" vertical="center"/>
    </xf>
    <xf numFmtId="0" fontId="4" fillId="2" borderId="108" xfId="1" applyFont="1" applyFill="1" applyBorder="1" applyAlignment="1">
      <alignment horizontal="left" vertical="center"/>
    </xf>
    <xf numFmtId="0" fontId="3" fillId="2" borderId="110" xfId="1" applyFont="1" applyFill="1" applyBorder="1" applyAlignment="1">
      <alignment horizontal="center" vertical="center"/>
    </xf>
    <xf numFmtId="0" fontId="4" fillId="0" borderId="112" xfId="1" applyFont="1" applyBorder="1" applyAlignment="1">
      <alignment horizontal="left" vertical="center"/>
    </xf>
    <xf numFmtId="0" fontId="4" fillId="0" borderId="113" xfId="1" applyFont="1" applyBorder="1" applyAlignment="1">
      <alignment horizontal="left" vertical="center"/>
    </xf>
    <xf numFmtId="0" fontId="4" fillId="2" borderId="112" xfId="1" applyFont="1" applyFill="1" applyBorder="1" applyAlignment="1">
      <alignment horizontal="center" vertical="center"/>
    </xf>
    <xf numFmtId="0" fontId="4" fillId="2" borderId="114" xfId="1" applyFont="1" applyFill="1" applyBorder="1" applyAlignment="1">
      <alignment horizontal="center" vertical="center"/>
    </xf>
    <xf numFmtId="0" fontId="4" fillId="2" borderId="113" xfId="1" applyFont="1" applyFill="1" applyBorder="1" applyAlignment="1">
      <alignment horizontal="left" vertical="center"/>
    </xf>
    <xf numFmtId="0" fontId="3" fillId="2" borderId="116" xfId="1" applyFont="1" applyFill="1" applyBorder="1" applyAlignment="1">
      <alignment horizontal="center" vertical="center"/>
    </xf>
    <xf numFmtId="0" fontId="4" fillId="0" borderId="117" xfId="1" applyFont="1" applyBorder="1" applyAlignment="1">
      <alignment horizontal="left" vertical="center"/>
    </xf>
    <xf numFmtId="0" fontId="4" fillId="0" borderId="118" xfId="1" applyFont="1" applyBorder="1" applyAlignment="1">
      <alignment horizontal="left" vertical="center"/>
    </xf>
    <xf numFmtId="0" fontId="4" fillId="2" borderId="117" xfId="1" applyFont="1" applyFill="1" applyBorder="1" applyAlignment="1">
      <alignment horizontal="center" vertical="center"/>
    </xf>
    <xf numFmtId="0" fontId="4" fillId="2" borderId="119" xfId="1" applyFont="1" applyFill="1" applyBorder="1" applyAlignment="1">
      <alignment horizontal="center" vertical="center"/>
    </xf>
    <xf numFmtId="0" fontId="4" fillId="2" borderId="118" xfId="1" applyFont="1" applyFill="1" applyBorder="1" applyAlignment="1">
      <alignment horizontal="left" vertical="center"/>
    </xf>
    <xf numFmtId="166" fontId="3" fillId="0" borderId="121" xfId="1" applyNumberFormat="1" applyFont="1" applyBorder="1" applyAlignment="1">
      <alignment horizontal="center" vertical="center"/>
    </xf>
    <xf numFmtId="0" fontId="3" fillId="2" borderId="122" xfId="1" applyFont="1" applyFill="1" applyBorder="1" applyAlignment="1">
      <alignment horizontal="center" vertical="center"/>
    </xf>
    <xf numFmtId="0" fontId="4" fillId="2" borderId="122" xfId="1" applyFont="1" applyFill="1" applyBorder="1" applyAlignment="1">
      <alignment horizontal="left" vertical="center"/>
    </xf>
    <xf numFmtId="0" fontId="4" fillId="2" borderId="123" xfId="1" applyFont="1" applyFill="1" applyBorder="1" applyAlignment="1">
      <alignment horizontal="center" vertical="center"/>
    </xf>
    <xf numFmtId="0" fontId="12" fillId="2" borderId="122" xfId="1" quotePrefix="1" applyFont="1" applyFill="1" applyBorder="1" applyAlignment="1">
      <alignment horizontal="center" vertical="center" wrapText="1"/>
    </xf>
    <xf numFmtId="0" fontId="4" fillId="2" borderId="122" xfId="1" applyFont="1" applyFill="1" applyBorder="1" applyAlignment="1">
      <alignment horizontal="center" vertical="center"/>
    </xf>
    <xf numFmtId="0" fontId="3" fillId="0" borderId="100" xfId="1" applyFont="1" applyBorder="1" applyAlignment="1">
      <alignment horizontal="center" vertical="center"/>
    </xf>
    <xf numFmtId="0" fontId="3" fillId="0" borderId="18" xfId="1" applyFont="1" applyBorder="1" applyAlignment="1">
      <alignment horizontal="center" vertical="center"/>
    </xf>
    <xf numFmtId="1" fontId="3" fillId="0" borderId="18" xfId="1" applyNumberFormat="1" applyFont="1" applyBorder="1" applyAlignment="1">
      <alignment horizontal="center" vertical="center"/>
    </xf>
    <xf numFmtId="166" fontId="3" fillId="0" borderId="18" xfId="1" applyNumberFormat="1" applyFont="1" applyBorder="1" applyAlignment="1">
      <alignment horizontal="center" vertical="center"/>
    </xf>
    <xf numFmtId="0" fontId="7" fillId="2" borderId="18" xfId="1" applyFont="1" applyFill="1" applyBorder="1" applyAlignment="1">
      <alignment horizontal="center" vertical="top"/>
    </xf>
    <xf numFmtId="0" fontId="4" fillId="0" borderId="107" xfId="1" quotePrefix="1" applyFont="1" applyBorder="1" applyAlignment="1">
      <alignment horizontal="left" vertical="center"/>
    </xf>
    <xf numFmtId="2" fontId="3" fillId="0" borderId="100" xfId="1" applyNumberFormat="1" applyFont="1" applyBorder="1" applyAlignment="1">
      <alignment horizontal="center" vertical="center"/>
    </xf>
    <xf numFmtId="0" fontId="4" fillId="0" borderId="117" xfId="1" quotePrefix="1" applyFont="1" applyBorder="1" applyAlignment="1">
      <alignment horizontal="left" vertical="center"/>
    </xf>
    <xf numFmtId="0" fontId="4" fillId="0" borderId="112" xfId="1" quotePrefix="1" applyFont="1" applyBorder="1" applyAlignment="1">
      <alignment horizontal="left" vertical="center"/>
    </xf>
    <xf numFmtId="0" fontId="10" fillId="0" borderId="124" xfId="1" applyFont="1" applyBorder="1" applyAlignment="1">
      <alignment horizontal="center" wrapText="1"/>
    </xf>
    <xf numFmtId="0" fontId="10" fillId="0" borderId="126" xfId="1" applyFont="1" applyBorder="1" applyAlignment="1">
      <alignment horizontal="center" wrapText="1"/>
    </xf>
    <xf numFmtId="0" fontId="10" fillId="0" borderId="127" xfId="1" applyFont="1" applyBorder="1" applyAlignment="1">
      <alignment horizontal="center" wrapText="1"/>
    </xf>
    <xf numFmtId="0" fontId="10" fillId="0" borderId="98" xfId="1" applyFont="1" applyBorder="1" applyAlignment="1">
      <alignment horizontal="center" wrapText="1"/>
    </xf>
    <xf numFmtId="0" fontId="4" fillId="2" borderId="114" xfId="1" applyFont="1" applyFill="1" applyBorder="1" applyAlignment="1">
      <alignment horizontal="left" vertical="center"/>
    </xf>
    <xf numFmtId="0" fontId="4" fillId="2" borderId="118" xfId="1" applyFont="1" applyFill="1" applyBorder="1" applyAlignment="1">
      <alignment horizontal="right" vertical="center"/>
    </xf>
    <xf numFmtId="0" fontId="4" fillId="2" borderId="119" xfId="1" applyFont="1" applyFill="1" applyBorder="1" applyAlignment="1">
      <alignment horizontal="left" vertical="center"/>
    </xf>
    <xf numFmtId="0" fontId="2" fillId="0" borderId="59" xfId="1" applyFont="1" applyBorder="1" applyAlignment="1">
      <alignment horizontal="left"/>
    </xf>
    <xf numFmtId="0" fontId="2" fillId="0" borderId="0" xfId="1" applyFont="1" applyAlignment="1">
      <alignment horizontal="left"/>
    </xf>
    <xf numFmtId="0" fontId="4" fillId="0" borderId="0" xfId="1" applyFont="1" applyAlignment="1">
      <alignment horizontal="left"/>
    </xf>
    <xf numFmtId="0" fontId="4" fillId="2" borderId="104" xfId="1" applyFont="1" applyFill="1" applyBorder="1" applyAlignment="1">
      <alignment horizontal="center" vertical="center"/>
    </xf>
    <xf numFmtId="0" fontId="4" fillId="2" borderId="108" xfId="1" applyFont="1" applyFill="1" applyBorder="1" applyAlignment="1">
      <alignment horizontal="center" vertical="center"/>
    </xf>
    <xf numFmtId="0" fontId="4" fillId="2" borderId="113" xfId="1" applyFont="1" applyFill="1" applyBorder="1" applyAlignment="1">
      <alignment horizontal="center" vertical="center"/>
    </xf>
    <xf numFmtId="0" fontId="4" fillId="2" borderId="118" xfId="1" applyFont="1" applyFill="1" applyBorder="1" applyAlignment="1">
      <alignment horizontal="center" vertical="center"/>
    </xf>
    <xf numFmtId="0" fontId="10" fillId="0" borderId="44" xfId="1" applyFont="1" applyBorder="1" applyAlignment="1">
      <alignment horizontal="left" wrapText="1"/>
    </xf>
    <xf numFmtId="0" fontId="4" fillId="4" borderId="6" xfId="1" applyFont="1" applyFill="1" applyBorder="1" applyAlignment="1">
      <alignment horizontal="left" vertical="center"/>
    </xf>
    <xf numFmtId="0" fontId="4" fillId="0" borderId="128" xfId="1" applyFont="1" applyBorder="1" applyAlignment="1">
      <alignment horizontal="left" vertical="center"/>
    </xf>
    <xf numFmtId="0" fontId="4" fillId="0" borderId="129" xfId="1" applyFont="1" applyBorder="1" applyAlignment="1">
      <alignment horizontal="left" vertical="center"/>
    </xf>
    <xf numFmtId="0" fontId="4" fillId="0" borderId="130" xfId="1" applyFont="1" applyBorder="1" applyAlignment="1">
      <alignment horizontal="left" vertical="center"/>
    </xf>
    <xf numFmtId="0" fontId="4" fillId="2" borderId="129" xfId="1" applyFont="1" applyFill="1" applyBorder="1" applyAlignment="1">
      <alignment horizontal="center" vertical="center"/>
    </xf>
    <xf numFmtId="0" fontId="4" fillId="2" borderId="131" xfId="1" applyFont="1" applyFill="1" applyBorder="1" applyAlignment="1">
      <alignment horizontal="center" vertical="center"/>
    </xf>
    <xf numFmtId="0" fontId="4" fillId="2" borderId="130" xfId="1" applyFont="1" applyFill="1" applyBorder="1" applyAlignment="1">
      <alignment horizontal="left" vertical="center"/>
    </xf>
    <xf numFmtId="0" fontId="3" fillId="2" borderId="0" xfId="1" applyFont="1" applyFill="1" applyAlignment="1">
      <alignment horizontal="center" vertical="center"/>
    </xf>
    <xf numFmtId="0" fontId="4" fillId="0" borderId="133" xfId="1" applyFont="1" applyBorder="1" applyAlignment="1">
      <alignment horizontal="left" vertical="center"/>
    </xf>
    <xf numFmtId="0" fontId="4" fillId="0" borderId="134" xfId="1" applyFont="1" applyBorder="1" applyAlignment="1">
      <alignment horizontal="left" vertical="center"/>
    </xf>
    <xf numFmtId="0" fontId="4" fillId="0" borderId="135" xfId="1" applyFont="1" applyBorder="1" applyAlignment="1">
      <alignment horizontal="left" vertical="center"/>
    </xf>
    <xf numFmtId="0" fontId="4" fillId="0" borderId="136" xfId="1" applyFont="1" applyBorder="1" applyAlignment="1">
      <alignment horizontal="left" vertical="center"/>
    </xf>
    <xf numFmtId="0" fontId="4" fillId="0" borderId="137" xfId="1" applyFont="1" applyBorder="1" applyAlignment="1">
      <alignment horizontal="left" vertical="center"/>
    </xf>
    <xf numFmtId="0" fontId="4" fillId="0" borderId="138" xfId="1" applyFont="1" applyBorder="1" applyAlignment="1">
      <alignment horizontal="left" vertical="center"/>
    </xf>
    <xf numFmtId="0" fontId="4" fillId="2" borderId="137" xfId="1" applyFont="1" applyFill="1" applyBorder="1" applyAlignment="1">
      <alignment horizontal="center" vertical="center"/>
    </xf>
    <xf numFmtId="0" fontId="4" fillId="2" borderId="140" xfId="1" applyFont="1" applyFill="1" applyBorder="1" applyAlignment="1">
      <alignment horizontal="center" vertical="center"/>
    </xf>
    <xf numFmtId="0" fontId="4" fillId="2" borderId="138" xfId="1" applyFont="1" applyFill="1" applyBorder="1" applyAlignment="1">
      <alignment horizontal="center" vertical="center"/>
    </xf>
    <xf numFmtId="0" fontId="4" fillId="2" borderId="130" xfId="1" applyFont="1" applyFill="1" applyBorder="1" applyAlignment="1">
      <alignment horizontal="center" vertical="center"/>
    </xf>
    <xf numFmtId="0" fontId="32" fillId="2" borderId="114" xfId="1" applyFont="1" applyFill="1" applyBorder="1" applyAlignment="1">
      <alignment horizontal="center" vertical="center"/>
    </xf>
    <xf numFmtId="0" fontId="32" fillId="2" borderId="113" xfId="1" applyFont="1" applyFill="1" applyBorder="1" applyAlignment="1">
      <alignment horizontal="left" vertical="center"/>
    </xf>
    <xf numFmtId="0" fontId="32" fillId="2" borderId="138" xfId="1" applyFont="1" applyFill="1" applyBorder="1" applyAlignment="1">
      <alignment horizontal="left" vertical="center"/>
    </xf>
    <xf numFmtId="0" fontId="4" fillId="2" borderId="150" xfId="1" applyFont="1" applyFill="1" applyBorder="1" applyAlignment="1">
      <alignment horizontal="left" vertical="center"/>
    </xf>
    <xf numFmtId="0" fontId="4" fillId="5" borderId="108" xfId="1" applyFont="1" applyFill="1" applyBorder="1" applyAlignment="1">
      <alignment horizontal="left" vertical="center"/>
    </xf>
    <xf numFmtId="0" fontId="4" fillId="0" borderId="151" xfId="1" applyFont="1" applyBorder="1" applyAlignment="1">
      <alignment horizontal="left" vertical="center"/>
    </xf>
    <xf numFmtId="0" fontId="4" fillId="2" borderId="136" xfId="1" applyFont="1" applyFill="1" applyBorder="1" applyAlignment="1">
      <alignment horizontal="center" vertical="center"/>
    </xf>
    <xf numFmtId="0" fontId="4" fillId="2" borderId="79" xfId="1" applyFont="1" applyFill="1" applyBorder="1" applyAlignment="1">
      <alignment horizontal="center" vertical="center"/>
    </xf>
    <xf numFmtId="0" fontId="4" fillId="2" borderId="151" xfId="1" applyFont="1" applyFill="1" applyBorder="1" applyAlignment="1">
      <alignment horizontal="left" vertical="center"/>
    </xf>
    <xf numFmtId="0" fontId="1" fillId="0" borderId="152" xfId="1" applyBorder="1" applyAlignment="1">
      <alignment horizontal="center" vertical="center"/>
    </xf>
    <xf numFmtId="0" fontId="3" fillId="2" borderId="151" xfId="1" applyFont="1" applyFill="1" applyBorder="1" applyAlignment="1">
      <alignment horizontal="center" vertical="center"/>
    </xf>
    <xf numFmtId="0" fontId="3" fillId="2" borderId="153" xfId="1" applyFont="1" applyFill="1" applyBorder="1" applyAlignment="1">
      <alignment horizontal="center" vertical="center"/>
    </xf>
    <xf numFmtId="0" fontId="3" fillId="2" borderId="150" xfId="1" applyFont="1" applyFill="1" applyBorder="1" applyAlignment="1">
      <alignment horizontal="center" vertical="center"/>
    </xf>
    <xf numFmtId="166" fontId="3" fillId="0" borderId="0" xfId="1" applyNumberFormat="1" applyFont="1" applyAlignment="1">
      <alignment horizontal="center" vertical="center"/>
    </xf>
    <xf numFmtId="0" fontId="3" fillId="2" borderId="122" xfId="1" applyFont="1" applyFill="1" applyBorder="1" applyAlignment="1">
      <alignment horizontal="right" vertical="center"/>
    </xf>
    <xf numFmtId="0" fontId="36" fillId="0" borderId="0" xfId="1" applyFont="1" applyAlignment="1">
      <alignment horizontal="left"/>
    </xf>
    <xf numFmtId="0" fontId="1" fillId="0" borderId="59" xfId="1" applyBorder="1" applyAlignment="1">
      <alignment horizontal="center"/>
    </xf>
    <xf numFmtId="0" fontId="18" fillId="0" borderId="0" xfId="1" applyFont="1" applyAlignment="1">
      <alignment horizontal="left"/>
    </xf>
    <xf numFmtId="0" fontId="4" fillId="0" borderId="154" xfId="1" applyFont="1" applyBorder="1" applyAlignment="1">
      <alignment horizontal="left" vertical="center"/>
    </xf>
    <xf numFmtId="0" fontId="4" fillId="2" borderId="138" xfId="1" applyFont="1" applyFill="1" applyBorder="1" applyAlignment="1">
      <alignment horizontal="left" vertical="center"/>
    </xf>
    <xf numFmtId="0" fontId="4" fillId="2" borderId="113" xfId="1" applyFont="1" applyFill="1" applyBorder="1" applyAlignment="1">
      <alignment vertical="center"/>
    </xf>
    <xf numFmtId="164" fontId="1" fillId="0" borderId="0" xfId="1" applyNumberFormat="1"/>
    <xf numFmtId="2" fontId="1" fillId="0" borderId="0" xfId="1" applyNumberFormat="1" applyAlignment="1">
      <alignment horizontal="center" vertical="center"/>
    </xf>
    <xf numFmtId="2" fontId="1" fillId="2" borderId="65" xfId="1" applyNumberFormat="1" applyFill="1" applyBorder="1" applyAlignment="1">
      <alignment horizontal="center" vertical="center"/>
    </xf>
    <xf numFmtId="2" fontId="1" fillId="2" borderId="66" xfId="1" applyNumberFormat="1" applyFill="1" applyBorder="1" applyAlignment="1">
      <alignment horizontal="center" vertical="center"/>
    </xf>
    <xf numFmtId="1" fontId="1" fillId="6" borderId="84" xfId="1" applyNumberFormat="1" applyFill="1" applyBorder="1" applyAlignment="1">
      <alignment horizontal="center" vertical="center"/>
    </xf>
    <xf numFmtId="2" fontId="1" fillId="2" borderId="69" xfId="1" applyNumberFormat="1" applyFill="1" applyBorder="1" applyAlignment="1">
      <alignment horizontal="center" vertical="center"/>
    </xf>
    <xf numFmtId="2" fontId="1" fillId="2" borderId="39" xfId="1" applyNumberFormat="1" applyFill="1" applyBorder="1" applyAlignment="1">
      <alignment horizontal="center" vertical="center"/>
    </xf>
    <xf numFmtId="1" fontId="1" fillId="6" borderId="42" xfId="1" applyNumberFormat="1" applyFill="1" applyBorder="1" applyAlignment="1">
      <alignment horizontal="center" vertical="center"/>
    </xf>
    <xf numFmtId="2" fontId="1" fillId="2" borderId="72" xfId="1" applyNumberFormat="1" applyFill="1" applyBorder="1" applyAlignment="1">
      <alignment horizontal="center" vertical="center"/>
    </xf>
    <xf numFmtId="2" fontId="1" fillId="2" borderId="73" xfId="1" applyNumberFormat="1" applyFill="1" applyBorder="1" applyAlignment="1">
      <alignment horizontal="center" vertical="center"/>
    </xf>
    <xf numFmtId="1" fontId="1" fillId="6" borderId="156" xfId="1" applyNumberFormat="1" applyFill="1" applyBorder="1" applyAlignment="1">
      <alignment horizontal="center" vertical="center"/>
    </xf>
    <xf numFmtId="0" fontId="16" fillId="0" borderId="0" xfId="1" applyFont="1" applyAlignment="1">
      <alignment horizontal="center" wrapText="1"/>
    </xf>
    <xf numFmtId="0" fontId="16" fillId="2" borderId="77" xfId="1" applyFont="1" applyFill="1" applyBorder="1" applyAlignment="1">
      <alignment horizontal="center" wrapText="1"/>
    </xf>
    <xf numFmtId="0" fontId="17" fillId="2" borderId="78" xfId="1" applyFont="1" applyFill="1" applyBorder="1" applyAlignment="1">
      <alignment horizontal="center" wrapText="1"/>
    </xf>
    <xf numFmtId="0" fontId="16" fillId="6" borderId="157" xfId="1" applyFont="1" applyFill="1" applyBorder="1" applyAlignment="1">
      <alignment horizontal="center" wrapText="1"/>
    </xf>
    <xf numFmtId="0" fontId="16" fillId="0" borderId="77" xfId="1" applyFont="1" applyBorder="1" applyAlignment="1">
      <alignment horizontal="center" wrapText="1"/>
    </xf>
    <xf numFmtId="0" fontId="17" fillId="0" borderId="78" xfId="1" applyFont="1" applyBorder="1" applyAlignment="1">
      <alignment horizontal="center" wrapText="1"/>
    </xf>
    <xf numFmtId="0" fontId="10" fillId="0" borderId="74" xfId="1" applyFont="1" applyBorder="1" applyAlignment="1">
      <alignment horizontal="center" wrapText="1"/>
    </xf>
    <xf numFmtId="0" fontId="1" fillId="6" borderId="90" xfId="1" applyFill="1" applyBorder="1"/>
    <xf numFmtId="2" fontId="1" fillId="6" borderId="79" xfId="1" applyNumberFormat="1" applyFill="1" applyBorder="1" applyAlignment="1">
      <alignment horizontal="center"/>
    </xf>
    <xf numFmtId="2" fontId="5" fillId="6" borderId="79" xfId="1" applyNumberFormat="1" applyFont="1" applyFill="1" applyBorder="1" applyAlignment="1">
      <alignment horizontal="left"/>
    </xf>
    <xf numFmtId="2" fontId="5" fillId="6" borderId="79" xfId="1" applyNumberFormat="1" applyFont="1" applyFill="1" applyBorder="1" applyAlignment="1">
      <alignment horizontal="center"/>
    </xf>
    <xf numFmtId="0" fontId="1" fillId="6" borderId="91" xfId="1" applyFill="1" applyBorder="1"/>
    <xf numFmtId="0" fontId="1" fillId="6" borderId="158" xfId="1" applyFill="1" applyBorder="1"/>
    <xf numFmtId="2" fontId="1" fillId="6" borderId="159" xfId="1" applyNumberFormat="1" applyFill="1" applyBorder="1" applyAlignment="1">
      <alignment horizontal="center"/>
    </xf>
    <xf numFmtId="2" fontId="5" fillId="6" borderId="159" xfId="1" applyNumberFormat="1" applyFont="1" applyFill="1" applyBorder="1" applyAlignment="1">
      <alignment horizontal="left"/>
    </xf>
    <xf numFmtId="2" fontId="5" fillId="6" borderId="159" xfId="1" applyNumberFormat="1" applyFont="1" applyFill="1" applyBorder="1" applyAlignment="1">
      <alignment horizontal="center"/>
    </xf>
    <xf numFmtId="0" fontId="1" fillId="6" borderId="160" xfId="1" applyFill="1" applyBorder="1"/>
    <xf numFmtId="0" fontId="4" fillId="0" borderId="118" xfId="1" applyFont="1" applyBorder="1" applyAlignment="1">
      <alignment horizontal="left" vertical="center" wrapText="1"/>
    </xf>
    <xf numFmtId="0" fontId="4" fillId="0" borderId="108" xfId="1" applyFont="1" applyBorder="1" applyAlignment="1">
      <alignment horizontal="left" vertical="center" wrapText="1"/>
    </xf>
    <xf numFmtId="0" fontId="4" fillId="0" borderId="113" xfId="1" applyFont="1" applyBorder="1" applyAlignment="1">
      <alignment horizontal="left" vertical="center" wrapText="1"/>
    </xf>
    <xf numFmtId="0" fontId="4" fillId="2" borderId="161" xfId="1" applyFont="1" applyFill="1" applyBorder="1" applyAlignment="1">
      <alignment horizontal="center" vertical="center" wrapText="1"/>
    </xf>
    <xf numFmtId="166" fontId="3" fillId="0" borderId="18" xfId="1" applyNumberFormat="1" applyFont="1" applyBorder="1" applyAlignment="1">
      <alignment horizontal="center" vertical="center" wrapText="1"/>
    </xf>
    <xf numFmtId="0" fontId="4" fillId="0" borderId="130" xfId="1" applyFont="1" applyBorder="1" applyAlignment="1">
      <alignment horizontal="left" vertical="center" wrapText="1"/>
    </xf>
    <xf numFmtId="0" fontId="3" fillId="2" borderId="162" xfId="1" applyFont="1" applyFill="1" applyBorder="1" applyAlignment="1">
      <alignment horizontal="center" vertical="center"/>
    </xf>
    <xf numFmtId="0" fontId="3" fillId="0" borderId="163" xfId="1" applyFont="1" applyBorder="1" applyAlignment="1">
      <alignment horizontal="center" vertical="center"/>
    </xf>
    <xf numFmtId="0" fontId="4" fillId="0" borderId="163" xfId="1" applyFont="1" applyBorder="1" applyAlignment="1">
      <alignment horizontal="left" vertical="center"/>
    </xf>
    <xf numFmtId="0" fontId="4" fillId="0" borderId="151" xfId="1" applyFont="1" applyBorder="1" applyAlignment="1">
      <alignment horizontal="left" vertical="center" wrapText="1"/>
    </xf>
    <xf numFmtId="0" fontId="4" fillId="2" borderId="164" xfId="1" applyFont="1" applyFill="1" applyBorder="1" applyAlignment="1">
      <alignment horizontal="center" vertical="center"/>
    </xf>
    <xf numFmtId="0" fontId="4" fillId="2" borderId="85" xfId="1" applyFont="1" applyFill="1" applyBorder="1" applyAlignment="1">
      <alignment horizontal="center" vertical="center"/>
    </xf>
    <xf numFmtId="0" fontId="4" fillId="2" borderId="165" xfId="1" applyFont="1" applyFill="1" applyBorder="1" applyAlignment="1">
      <alignment horizontal="center" vertical="center"/>
    </xf>
    <xf numFmtId="0" fontId="1" fillId="0" borderId="166" xfId="1" applyBorder="1" applyAlignment="1">
      <alignment horizontal="center" vertical="center"/>
    </xf>
    <xf numFmtId="0" fontId="4" fillId="2" borderId="151" xfId="1" applyFont="1" applyFill="1" applyBorder="1" applyAlignment="1">
      <alignment horizontal="center" vertical="center"/>
    </xf>
    <xf numFmtId="0" fontId="4" fillId="0" borderId="167" xfId="1" applyFont="1" applyBorder="1" applyAlignment="1">
      <alignment horizontal="left" vertical="center"/>
    </xf>
    <xf numFmtId="0" fontId="4" fillId="0" borderId="168" xfId="1" applyFont="1" applyBorder="1" applyAlignment="1">
      <alignment horizontal="left" vertical="center"/>
    </xf>
    <xf numFmtId="0" fontId="4" fillId="0" borderId="169" xfId="1" applyFont="1" applyBorder="1" applyAlignment="1">
      <alignment horizontal="left" vertical="center" wrapText="1"/>
    </xf>
    <xf numFmtId="0" fontId="4" fillId="0" borderId="169" xfId="1" applyFont="1" applyBorder="1" applyAlignment="1">
      <alignment horizontal="left" vertical="center"/>
    </xf>
    <xf numFmtId="0" fontId="3" fillId="0" borderId="170" xfId="1" applyFont="1" applyBorder="1" applyAlignment="1">
      <alignment horizontal="center" vertical="center"/>
    </xf>
    <xf numFmtId="0" fontId="4" fillId="2" borderId="168" xfId="1" applyFont="1" applyFill="1" applyBorder="1" applyAlignment="1">
      <alignment horizontal="center" vertical="center"/>
    </xf>
    <xf numFmtId="0" fontId="4" fillId="2" borderId="171" xfId="1" applyFont="1" applyFill="1" applyBorder="1" applyAlignment="1">
      <alignment horizontal="center" vertical="center"/>
    </xf>
    <xf numFmtId="0" fontId="4" fillId="2" borderId="169" xfId="1" applyFont="1" applyFill="1" applyBorder="1" applyAlignment="1">
      <alignment horizontal="center" vertical="center"/>
    </xf>
    <xf numFmtId="0" fontId="1" fillId="0" borderId="172" xfId="1" applyBorder="1" applyAlignment="1">
      <alignment horizontal="center" vertical="center"/>
    </xf>
    <xf numFmtId="0" fontId="4" fillId="0" borderId="117" xfId="1" applyFont="1" applyBorder="1" applyAlignment="1">
      <alignment horizontal="left" vertical="center" wrapText="1"/>
    </xf>
    <xf numFmtId="0" fontId="4" fillId="0" borderId="107" xfId="1" applyFont="1" applyBorder="1" applyAlignment="1">
      <alignment horizontal="left" vertical="center" wrapText="1"/>
    </xf>
    <xf numFmtId="0" fontId="4" fillId="0" borderId="112" xfId="1" applyFont="1" applyBorder="1" applyAlignment="1">
      <alignment horizontal="left" vertical="center" wrapText="1"/>
    </xf>
    <xf numFmtId="0" fontId="4" fillId="2" borderId="40" xfId="1" applyFont="1" applyFill="1" applyBorder="1" applyAlignment="1">
      <alignment horizontal="center" vertical="center" wrapText="1"/>
    </xf>
    <xf numFmtId="2" fontId="1" fillId="6" borderId="65" xfId="1" applyNumberFormat="1" applyFill="1" applyBorder="1" applyAlignment="1">
      <alignment horizontal="center" vertical="center"/>
    </xf>
    <xf numFmtId="2" fontId="1" fillId="6" borderId="66" xfId="1" applyNumberFormat="1" applyFill="1" applyBorder="1" applyAlignment="1">
      <alignment horizontal="center" vertical="center"/>
    </xf>
    <xf numFmtId="2" fontId="1" fillId="6" borderId="69" xfId="1" applyNumberFormat="1" applyFill="1" applyBorder="1" applyAlignment="1">
      <alignment horizontal="center" vertical="center"/>
    </xf>
    <xf numFmtId="2" fontId="1" fillId="6" borderId="39" xfId="1" applyNumberFormat="1" applyFill="1" applyBorder="1" applyAlignment="1">
      <alignment horizontal="center" vertical="center"/>
    </xf>
    <xf numFmtId="2" fontId="1" fillId="6" borderId="72" xfId="1" applyNumberFormat="1" applyFill="1" applyBorder="1" applyAlignment="1">
      <alignment horizontal="center" vertical="center"/>
    </xf>
    <xf numFmtId="2" fontId="1" fillId="6" borderId="73" xfId="1" applyNumberFormat="1" applyFill="1" applyBorder="1" applyAlignment="1">
      <alignment horizontal="center" vertical="center"/>
    </xf>
    <xf numFmtId="0" fontId="16" fillId="6" borderId="77" xfId="1" applyFont="1" applyFill="1" applyBorder="1" applyAlignment="1">
      <alignment horizontal="center" wrapText="1"/>
    </xf>
    <xf numFmtId="0" fontId="17" fillId="6" borderId="78" xfId="1" applyFont="1" applyFill="1" applyBorder="1" applyAlignment="1">
      <alignment horizontal="center" wrapText="1"/>
    </xf>
    <xf numFmtId="167" fontId="5" fillId="6" borderId="159" xfId="1" applyNumberFormat="1" applyFont="1" applyFill="1" applyBorder="1" applyAlignment="1">
      <alignment horizontal="left"/>
    </xf>
    <xf numFmtId="0" fontId="1" fillId="0" borderId="159" xfId="1" applyBorder="1"/>
    <xf numFmtId="0" fontId="10" fillId="0" borderId="48" xfId="1" applyFont="1" applyBorder="1" applyAlignment="1">
      <alignment horizontal="center" wrapText="1"/>
    </xf>
    <xf numFmtId="0" fontId="1" fillId="0" borderId="47" xfId="1" applyBorder="1" applyAlignment="1">
      <alignment horizontal="center" wrapText="1"/>
    </xf>
    <xf numFmtId="0" fontId="6" fillId="0" borderId="30" xfId="1" applyFont="1" applyBorder="1" applyAlignment="1">
      <alignment horizontal="center" vertical="center"/>
    </xf>
    <xf numFmtId="0" fontId="1" fillId="0" borderId="18" xfId="1" applyBorder="1" applyAlignment="1">
      <alignment horizontal="center" vertical="center"/>
    </xf>
    <xf numFmtId="0" fontId="1" fillId="0" borderId="5" xfId="1" applyBorder="1" applyAlignment="1">
      <alignment horizontal="center" vertical="center"/>
    </xf>
    <xf numFmtId="0" fontId="4" fillId="0" borderId="30" xfId="1" applyFont="1" applyBorder="1" applyAlignment="1">
      <alignment horizontal="center" vertical="center"/>
    </xf>
    <xf numFmtId="0" fontId="4" fillId="0" borderId="30" xfId="1" quotePrefix="1" applyFont="1" applyBorder="1" applyAlignment="1">
      <alignment horizontal="center" vertical="center"/>
    </xf>
    <xf numFmtId="0" fontId="4" fillId="0" borderId="29" xfId="1" applyFont="1" applyBorder="1" applyAlignment="1">
      <alignment horizontal="center" vertical="center"/>
    </xf>
    <xf numFmtId="0" fontId="1" fillId="0" borderId="17" xfId="1" applyBorder="1" applyAlignment="1">
      <alignment horizontal="center" vertical="center"/>
    </xf>
    <xf numFmtId="0" fontId="1" fillId="0" borderId="4" xfId="1" applyBorder="1" applyAlignment="1">
      <alignment horizontal="center" vertical="center"/>
    </xf>
    <xf numFmtId="0" fontId="6" fillId="0" borderId="50" xfId="1" applyFont="1" applyBorder="1" applyAlignment="1">
      <alignment horizontal="center" vertical="center"/>
    </xf>
    <xf numFmtId="0" fontId="6" fillId="0" borderId="18" xfId="1" applyFont="1" applyBorder="1" applyAlignment="1">
      <alignment horizontal="center" vertical="center"/>
    </xf>
    <xf numFmtId="0" fontId="6" fillId="0" borderId="5" xfId="1" applyFont="1" applyBorder="1" applyAlignment="1">
      <alignment horizontal="center" vertical="center"/>
    </xf>
    <xf numFmtId="0" fontId="4" fillId="0" borderId="50" xfId="1" applyFont="1" applyBorder="1" applyAlignment="1">
      <alignment horizontal="center" vertical="center"/>
    </xf>
    <xf numFmtId="0" fontId="4" fillId="0" borderId="18" xfId="1" applyFont="1" applyBorder="1" applyAlignment="1">
      <alignment horizontal="center" vertical="center"/>
    </xf>
    <xf numFmtId="0" fontId="4" fillId="0" borderId="5" xfId="1" applyFont="1" applyBorder="1" applyAlignment="1">
      <alignment horizontal="center" vertical="center"/>
    </xf>
    <xf numFmtId="0" fontId="4" fillId="0" borderId="50" xfId="1" quotePrefix="1" applyFont="1" applyBorder="1" applyAlignment="1">
      <alignment horizontal="center" vertical="center"/>
    </xf>
    <xf numFmtId="0" fontId="4" fillId="0" borderId="18" xfId="1" quotePrefix="1" applyFont="1" applyBorder="1" applyAlignment="1">
      <alignment horizontal="center" vertical="center"/>
    </xf>
    <xf numFmtId="0" fontId="4" fillId="0" borderId="5" xfId="1" quotePrefix="1" applyFont="1" applyBorder="1" applyAlignment="1">
      <alignment horizontal="center" vertical="center"/>
    </xf>
    <xf numFmtId="0" fontId="4" fillId="0" borderId="49" xfId="1" applyFont="1" applyBorder="1" applyAlignment="1">
      <alignment horizontal="center" vertical="center"/>
    </xf>
    <xf numFmtId="0" fontId="4" fillId="0" borderId="17" xfId="1" applyFont="1" applyBorder="1" applyAlignment="1">
      <alignment horizontal="center" vertical="center"/>
    </xf>
    <xf numFmtId="0" fontId="4" fillId="0" borderId="4" xfId="1" applyFont="1" applyBorder="1" applyAlignment="1">
      <alignment horizontal="center" vertical="center"/>
    </xf>
    <xf numFmtId="0" fontId="4" fillId="2" borderId="30" xfId="1" applyFont="1" applyFill="1" applyBorder="1" applyAlignment="1">
      <alignment horizontal="center" vertical="center"/>
    </xf>
    <xf numFmtId="0" fontId="1" fillId="2" borderId="18" xfId="1" applyFill="1" applyBorder="1" applyAlignment="1">
      <alignment horizontal="center" vertical="center"/>
    </xf>
    <xf numFmtId="0" fontId="1" fillId="2" borderId="5" xfId="1" applyFill="1" applyBorder="1" applyAlignment="1">
      <alignment horizontal="center" vertical="center"/>
    </xf>
    <xf numFmtId="0" fontId="3" fillId="0" borderId="27" xfId="1" applyFont="1" applyBorder="1" applyAlignment="1">
      <alignment horizontal="center" vertical="center"/>
    </xf>
    <xf numFmtId="0" fontId="3" fillId="0" borderId="15" xfId="1" applyFont="1" applyBorder="1" applyAlignment="1">
      <alignment horizontal="center" vertical="center"/>
    </xf>
    <xf numFmtId="0" fontId="3" fillId="0" borderId="2" xfId="1" applyFont="1" applyBorder="1" applyAlignment="1">
      <alignment horizontal="center" vertical="center"/>
    </xf>
    <xf numFmtId="15" fontId="2" fillId="0" borderId="58" xfId="1" applyNumberFormat="1" applyFont="1" applyBorder="1" applyAlignment="1">
      <alignment horizontal="left"/>
    </xf>
    <xf numFmtId="0" fontId="1" fillId="0" borderId="58" xfId="1" applyBorder="1" applyAlignment="1">
      <alignment horizontal="left"/>
    </xf>
    <xf numFmtId="0" fontId="13" fillId="0" borderId="64" xfId="1" applyFont="1" applyBorder="1" applyAlignment="1">
      <alignment horizontal="center"/>
    </xf>
    <xf numFmtId="0" fontId="1" fillId="0" borderId="63" xfId="1" applyBorder="1"/>
    <xf numFmtId="0" fontId="1" fillId="0" borderId="62" xfId="1" applyBorder="1"/>
    <xf numFmtId="0" fontId="13" fillId="0" borderId="61" xfId="1" applyFont="1" applyBorder="1" applyAlignment="1">
      <alignment horizontal="center"/>
    </xf>
    <xf numFmtId="0" fontId="1" fillId="0" borderId="0" xfId="1"/>
    <xf numFmtId="0" fontId="1" fillId="0" borderId="60" xfId="1" applyBorder="1"/>
    <xf numFmtId="0" fontId="13" fillId="0" borderId="57" xfId="1" applyFont="1" applyBorder="1" applyAlignment="1">
      <alignment horizontal="center"/>
    </xf>
    <xf numFmtId="0" fontId="1" fillId="0" borderId="56" xfId="1" applyBorder="1"/>
    <xf numFmtId="0" fontId="1" fillId="0" borderId="55" xfId="1" applyBorder="1"/>
    <xf numFmtId="0" fontId="3" fillId="0" borderId="28" xfId="1" applyFont="1" applyBorder="1" applyAlignment="1">
      <alignment horizontal="center" vertical="center"/>
    </xf>
    <xf numFmtId="0" fontId="3" fillId="0" borderId="16" xfId="1" applyFont="1" applyBorder="1" applyAlignment="1">
      <alignment horizontal="center" vertical="center"/>
    </xf>
    <xf numFmtId="0" fontId="3" fillId="0" borderId="3" xfId="1" applyFont="1" applyBorder="1" applyAlignment="1">
      <alignment horizontal="center" vertical="center"/>
    </xf>
    <xf numFmtId="0" fontId="3" fillId="0" borderId="26" xfId="1" applyFont="1" applyBorder="1" applyAlignment="1">
      <alignment horizontal="center" vertical="center"/>
    </xf>
    <xf numFmtId="0" fontId="3" fillId="0" borderId="14" xfId="1" applyFont="1" applyBorder="1" applyAlignment="1">
      <alignment horizontal="center" vertical="center"/>
    </xf>
    <xf numFmtId="0" fontId="3" fillId="0" borderId="1" xfId="1" applyFont="1" applyBorder="1" applyAlignment="1">
      <alignment horizontal="center" vertical="center"/>
    </xf>
    <xf numFmtId="0" fontId="22" fillId="0" borderId="96" xfId="1" applyFont="1" applyBorder="1" applyAlignment="1">
      <alignment horizontal="center"/>
    </xf>
    <xf numFmtId="0" fontId="23" fillId="0" borderId="0" xfId="1" applyFont="1" applyAlignment="1">
      <alignment horizontal="center"/>
    </xf>
    <xf numFmtId="0" fontId="23" fillId="0" borderId="95" xfId="1" applyFont="1" applyBorder="1" applyAlignment="1">
      <alignment horizontal="center"/>
    </xf>
    <xf numFmtId="0" fontId="24" fillId="0" borderId="0" xfId="1" applyFont="1" applyAlignment="1">
      <alignment horizontal="center" wrapText="1"/>
    </xf>
    <xf numFmtId="0" fontId="12" fillId="0" borderId="0" xfId="1" applyFont="1" applyAlignment="1">
      <alignment horizontal="center" wrapText="1"/>
    </xf>
    <xf numFmtId="0" fontId="1" fillId="0" borderId="16" xfId="1" applyBorder="1" applyAlignment="1">
      <alignment horizontal="center" vertical="center"/>
    </xf>
    <xf numFmtId="0" fontId="1" fillId="0" borderId="3" xfId="1" applyBorder="1" applyAlignment="1">
      <alignment horizontal="center" vertical="center"/>
    </xf>
    <xf numFmtId="0" fontId="1" fillId="0" borderId="15" xfId="1" applyBorder="1" applyAlignment="1">
      <alignment horizontal="center" vertical="center"/>
    </xf>
    <xf numFmtId="0" fontId="1" fillId="0" borderId="2" xfId="1" applyBorder="1" applyAlignment="1">
      <alignment horizontal="center" vertical="center"/>
    </xf>
    <xf numFmtId="0" fontId="10" fillId="0" borderId="47" xfId="1" applyFont="1" applyBorder="1" applyAlignment="1">
      <alignment horizontal="center" wrapText="1"/>
    </xf>
    <xf numFmtId="0" fontId="1" fillId="0" borderId="14" xfId="1" applyBorder="1" applyAlignment="1">
      <alignment horizontal="center" vertical="center"/>
    </xf>
    <xf numFmtId="0" fontId="1" fillId="0" borderId="1" xfId="1" applyBorder="1" applyAlignment="1">
      <alignment horizontal="center" vertical="center"/>
    </xf>
    <xf numFmtId="0" fontId="3" fillId="0" borderId="111" xfId="1" applyFont="1" applyBorder="1" applyAlignment="1">
      <alignment horizontal="center" vertical="center"/>
    </xf>
    <xf numFmtId="0" fontId="3" fillId="0" borderId="101" xfId="1" applyFont="1" applyBorder="1" applyAlignment="1">
      <alignment horizontal="center" vertical="center"/>
    </xf>
    <xf numFmtId="0" fontId="3" fillId="0" borderId="111" xfId="1" applyFont="1" applyBorder="1" applyAlignment="1">
      <alignment horizontal="center" vertical="top" wrapText="1"/>
    </xf>
    <xf numFmtId="0" fontId="3" fillId="0" borderId="15" xfId="1" applyFont="1" applyBorder="1" applyAlignment="1">
      <alignment horizontal="center" vertical="top" wrapText="1"/>
    </xf>
    <xf numFmtId="0" fontId="1" fillId="0" borderId="15" xfId="1" applyBorder="1" applyAlignment="1">
      <alignment horizontal="center" vertical="top" wrapText="1"/>
    </xf>
    <xf numFmtId="0" fontId="1" fillId="0" borderId="2" xfId="1" applyBorder="1" applyAlignment="1">
      <alignment horizontal="center" vertical="top" wrapText="1"/>
    </xf>
    <xf numFmtId="0" fontId="10" fillId="0" borderId="126" xfId="1" applyFont="1" applyBorder="1" applyAlignment="1">
      <alignment horizontal="center" wrapText="1"/>
    </xf>
    <xf numFmtId="0" fontId="10" fillId="0" borderId="125" xfId="1" applyFont="1" applyBorder="1" applyAlignment="1">
      <alignment horizontal="center" wrapText="1"/>
    </xf>
    <xf numFmtId="0" fontId="6" fillId="0" borderId="115" xfId="1" applyFont="1" applyBorder="1" applyAlignment="1">
      <alignment horizontal="center" vertical="center"/>
    </xf>
    <xf numFmtId="0" fontId="1" fillId="0" borderId="109" xfId="1" applyBorder="1" applyAlignment="1">
      <alignment horizontal="center" vertical="center"/>
    </xf>
    <xf numFmtId="0" fontId="1" fillId="0" borderId="120" xfId="1" applyBorder="1" applyAlignment="1">
      <alignment horizontal="center" vertical="center"/>
    </xf>
    <xf numFmtId="0" fontId="3" fillId="0" borderId="31" xfId="1" applyFont="1" applyBorder="1" applyAlignment="1">
      <alignment horizontal="center" vertical="center"/>
    </xf>
    <xf numFmtId="0" fontId="3" fillId="0" borderId="19" xfId="1" applyFont="1" applyBorder="1" applyAlignment="1">
      <alignment horizontal="center" vertical="center"/>
    </xf>
    <xf numFmtId="0" fontId="3" fillId="0" borderId="6" xfId="1" applyFont="1" applyBorder="1" applyAlignment="1">
      <alignment horizontal="center" vertical="center"/>
    </xf>
    <xf numFmtId="0" fontId="3" fillId="0" borderId="102" xfId="1" applyFont="1" applyBorder="1" applyAlignment="1">
      <alignment horizontal="center" vertical="center"/>
    </xf>
    <xf numFmtId="0" fontId="1" fillId="0" borderId="106" xfId="1" applyBorder="1" applyAlignment="1">
      <alignment horizontal="center" vertical="center"/>
    </xf>
    <xf numFmtId="0" fontId="1" fillId="0" borderId="125" xfId="1" applyBorder="1" applyAlignment="1">
      <alignment horizontal="center" wrapText="1"/>
    </xf>
    <xf numFmtId="0" fontId="3" fillId="0" borderId="31" xfId="1" quotePrefix="1" applyFont="1" applyBorder="1" applyAlignment="1">
      <alignment horizontal="center" vertical="center"/>
    </xf>
    <xf numFmtId="0" fontId="1" fillId="0" borderId="132" xfId="1" applyBorder="1" applyAlignment="1">
      <alignment horizontal="center" vertical="center"/>
    </xf>
    <xf numFmtId="0" fontId="3" fillId="0" borderId="128" xfId="1" applyFont="1" applyBorder="1" applyAlignment="1">
      <alignment horizontal="center" vertical="center"/>
    </xf>
    <xf numFmtId="0" fontId="30" fillId="0" borderId="149" xfId="1" applyFont="1" applyBorder="1" applyAlignment="1">
      <alignment horizontal="left" vertical="top" wrapText="1"/>
    </xf>
    <xf numFmtId="0" fontId="29" fillId="0" borderId="148" xfId="1" applyFont="1" applyBorder="1" applyAlignment="1">
      <alignment vertical="top" wrapText="1"/>
    </xf>
    <xf numFmtId="0" fontId="29" fillId="0" borderId="147" xfId="1" applyFont="1" applyBorder="1" applyAlignment="1">
      <alignment vertical="top" wrapText="1"/>
    </xf>
    <xf numFmtId="0" fontId="29" fillId="0" borderId="145" xfId="1" applyFont="1" applyBorder="1" applyAlignment="1">
      <alignment vertical="top" wrapText="1"/>
    </xf>
    <xf numFmtId="0" fontId="29" fillId="0" borderId="0" xfId="1" applyFont="1" applyAlignment="1">
      <alignment vertical="top" wrapText="1"/>
    </xf>
    <xf numFmtId="0" fontId="29" fillId="0" borderId="121" xfId="1" applyFont="1" applyBorder="1" applyAlignment="1">
      <alignment vertical="top" wrapText="1"/>
    </xf>
    <xf numFmtId="0" fontId="29" fillId="0" borderId="143" xfId="1" applyFont="1" applyBorder="1" applyAlignment="1">
      <alignment vertical="top" wrapText="1"/>
    </xf>
    <xf numFmtId="0" fontId="29" fillId="0" borderId="142" xfId="1" applyFont="1" applyBorder="1" applyAlignment="1">
      <alignment vertical="top" wrapText="1"/>
    </xf>
    <xf numFmtId="0" fontId="29" fillId="0" borderId="141" xfId="1" applyFont="1" applyBorder="1" applyAlignment="1">
      <alignment vertical="top" wrapText="1"/>
    </xf>
    <xf numFmtId="0" fontId="34" fillId="0" borderId="115" xfId="1" applyFont="1" applyBorder="1" applyAlignment="1">
      <alignment horizontal="center" vertical="center"/>
    </xf>
    <xf numFmtId="0" fontId="33" fillId="0" borderId="109" xfId="1" applyFont="1" applyBorder="1" applyAlignment="1">
      <alignment horizontal="center" vertical="center"/>
    </xf>
    <xf numFmtId="0" fontId="33" fillId="0" borderId="120" xfId="1" applyFont="1" applyBorder="1" applyAlignment="1">
      <alignment horizontal="center" vertical="center"/>
    </xf>
    <xf numFmtId="0" fontId="6" fillId="0" borderId="146" xfId="1" applyFont="1" applyBorder="1" applyAlignment="1">
      <alignment horizontal="center" vertical="center"/>
    </xf>
    <xf numFmtId="0" fontId="1" fillId="0" borderId="25" xfId="1" applyBorder="1" applyAlignment="1">
      <alignment horizontal="center" vertical="center"/>
    </xf>
    <xf numFmtId="0" fontId="1" fillId="0" borderId="144" xfId="1" applyBorder="1" applyAlignment="1">
      <alignment horizontal="center" vertical="center"/>
    </xf>
    <xf numFmtId="0" fontId="3" fillId="0" borderId="139" xfId="1" applyFont="1" applyBorder="1" applyAlignment="1">
      <alignment horizontal="center" vertical="center"/>
    </xf>
    <xf numFmtId="0" fontId="14" fillId="0" borderId="0" xfId="1" applyFont="1" applyAlignment="1">
      <alignment horizontal="left"/>
    </xf>
    <xf numFmtId="0" fontId="1" fillId="0" borderId="0" xfId="1" applyAlignment="1">
      <alignment horizontal="left"/>
    </xf>
    <xf numFmtId="15" fontId="1" fillId="0" borderId="58" xfId="1" applyNumberFormat="1" applyBorder="1" applyAlignment="1">
      <alignment horizontal="left"/>
    </xf>
    <xf numFmtId="2" fontId="1" fillId="0" borderId="78" xfId="1" applyNumberFormat="1" applyBorder="1" applyAlignment="1">
      <alignment horizontal="center" vertical="top" wrapText="1"/>
    </xf>
    <xf numFmtId="0" fontId="1" fillId="0" borderId="18" xfId="1" applyBorder="1" applyAlignment="1">
      <alignment horizontal="center" vertical="top" wrapText="1"/>
    </xf>
    <xf numFmtId="0" fontId="1" fillId="0" borderId="155" xfId="1" applyBorder="1" applyAlignment="1">
      <alignment horizontal="center" vertical="top" wrapText="1"/>
    </xf>
  </cellXfs>
  <cellStyles count="2">
    <cellStyle name="Normal" xfId="0" builtinId="0"/>
    <cellStyle name="Normal 2" xfId="1" xr:uid="{507C5137-B93B-4189-B7AB-8D3A248EE7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A725-0576-4A2B-8360-40DADEB840FF}">
  <dimension ref="A1:DB85"/>
  <sheetViews>
    <sheetView tabSelected="1" topLeftCell="CL1" zoomScaleNormal="100" workbookViewId="0">
      <selection activeCell="CU1" sqref="CU1"/>
    </sheetView>
  </sheetViews>
  <sheetFormatPr defaultRowHeight="15" x14ac:dyDescent="0.25"/>
  <cols>
    <col min="3" max="3" width="10.42578125" bestFit="1" customWidth="1"/>
  </cols>
  <sheetData>
    <row r="1" spans="1:106" x14ac:dyDescent="0.25">
      <c r="A1" t="s">
        <v>0</v>
      </c>
      <c r="B1" t="s">
        <v>1</v>
      </c>
      <c r="C1" t="s">
        <v>2</v>
      </c>
      <c r="D1" t="s">
        <v>3</v>
      </c>
      <c r="E1" t="s">
        <v>4</v>
      </c>
      <c r="F1" t="s">
        <v>5</v>
      </c>
      <c r="G1" t="s">
        <v>6</v>
      </c>
      <c r="H1" t="s">
        <v>7</v>
      </c>
      <c r="I1" t="s">
        <v>8</v>
      </c>
      <c r="J1" t="s">
        <v>9</v>
      </c>
      <c r="K1" t="s">
        <v>5</v>
      </c>
      <c r="L1" t="s">
        <v>10</v>
      </c>
      <c r="M1" t="s">
        <v>11</v>
      </c>
      <c r="N1" t="s">
        <v>12</v>
      </c>
      <c r="O1" t="s">
        <v>13</v>
      </c>
      <c r="P1" t="s">
        <v>5</v>
      </c>
      <c r="Q1" t="s">
        <v>14</v>
      </c>
      <c r="R1" t="s">
        <v>15</v>
      </c>
      <c r="S1" t="s">
        <v>16</v>
      </c>
      <c r="T1" t="s">
        <v>17</v>
      </c>
      <c r="U1" t="s">
        <v>5</v>
      </c>
      <c r="V1" t="s">
        <v>35</v>
      </c>
      <c r="W1" t="s">
        <v>36</v>
      </c>
      <c r="X1" t="s">
        <v>37</v>
      </c>
      <c r="Y1" t="s">
        <v>38</v>
      </c>
      <c r="Z1" t="s">
        <v>5</v>
      </c>
      <c r="AA1" t="s">
        <v>39</v>
      </c>
      <c r="AB1" t="s">
        <v>40</v>
      </c>
      <c r="AC1" t="s">
        <v>41</v>
      </c>
      <c r="AD1" t="s">
        <v>42</v>
      </c>
      <c r="AE1" t="s">
        <v>5</v>
      </c>
      <c r="AF1" t="s">
        <v>43</v>
      </c>
      <c r="AG1" t="s">
        <v>44</v>
      </c>
      <c r="AH1" t="s">
        <v>45</v>
      </c>
      <c r="AI1" t="s">
        <v>46</v>
      </c>
      <c r="AJ1" t="s">
        <v>5</v>
      </c>
      <c r="AK1" t="s">
        <v>47</v>
      </c>
      <c r="AL1" t="s">
        <v>48</v>
      </c>
      <c r="AM1" t="s">
        <v>49</v>
      </c>
      <c r="AN1" t="s">
        <v>50</v>
      </c>
      <c r="AO1" t="s">
        <v>5</v>
      </c>
      <c r="AP1" t="s">
        <v>51</v>
      </c>
      <c r="AQ1" t="s">
        <v>52</v>
      </c>
      <c r="AR1" t="s">
        <v>53</v>
      </c>
      <c r="AS1" t="s">
        <v>54</v>
      </c>
      <c r="AT1" t="s">
        <v>5</v>
      </c>
      <c r="AU1" t="s">
        <v>55</v>
      </c>
      <c r="AV1" t="s">
        <v>56</v>
      </c>
      <c r="AW1" t="s">
        <v>57</v>
      </c>
      <c r="AX1" t="s">
        <v>58</v>
      </c>
      <c r="AY1" t="s">
        <v>5</v>
      </c>
      <c r="AZ1" t="s">
        <v>59</v>
      </c>
      <c r="BA1" t="s">
        <v>60</v>
      </c>
      <c r="BB1" t="s">
        <v>61</v>
      </c>
      <c r="BC1" t="s">
        <v>62</v>
      </c>
      <c r="BD1" t="s">
        <v>5</v>
      </c>
      <c r="BE1" t="s">
        <v>63</v>
      </c>
      <c r="BF1" t="s">
        <v>64</v>
      </c>
      <c r="BG1" t="s">
        <v>65</v>
      </c>
      <c r="BH1" t="s">
        <v>66</v>
      </c>
      <c r="BI1" t="s">
        <v>5</v>
      </c>
      <c r="BJ1" t="s">
        <v>67</v>
      </c>
      <c r="BK1" t="s">
        <v>68</v>
      </c>
      <c r="BL1" t="s">
        <v>69</v>
      </c>
      <c r="BM1" t="s">
        <v>70</v>
      </c>
      <c r="BN1" t="s">
        <v>5</v>
      </c>
      <c r="BO1" t="s">
        <v>71</v>
      </c>
      <c r="BP1" t="s">
        <v>72</v>
      </c>
      <c r="BQ1" t="s">
        <v>73</v>
      </c>
      <c r="BR1" t="s">
        <v>74</v>
      </c>
      <c r="BS1" t="s">
        <v>5</v>
      </c>
      <c r="BT1" t="s">
        <v>75</v>
      </c>
      <c r="BU1" t="s">
        <v>76</v>
      </c>
      <c r="BV1" t="s">
        <v>77</v>
      </c>
      <c r="BW1" t="s">
        <v>78</v>
      </c>
      <c r="BX1" t="s">
        <v>5</v>
      </c>
      <c r="BY1" t="s">
        <v>725</v>
      </c>
      <c r="BZ1" t="s">
        <v>726</v>
      </c>
      <c r="CA1" t="s">
        <v>727</v>
      </c>
      <c r="CB1" t="s">
        <v>728</v>
      </c>
      <c r="CC1" t="s">
        <v>5</v>
      </c>
      <c r="CD1" t="s">
        <v>729</v>
      </c>
      <c r="CE1" t="s">
        <v>730</v>
      </c>
      <c r="CF1" t="s">
        <v>731</v>
      </c>
      <c r="CG1" t="s">
        <v>732</v>
      </c>
      <c r="CH1" t="s">
        <v>18</v>
      </c>
      <c r="CI1" t="s">
        <v>19</v>
      </c>
      <c r="CJ1" t="s">
        <v>20</v>
      </c>
      <c r="CK1" t="s">
        <v>21</v>
      </c>
      <c r="CL1" t="s">
        <v>22</v>
      </c>
      <c r="CM1" t="s">
        <v>23</v>
      </c>
      <c r="CN1" t="s">
        <v>24</v>
      </c>
      <c r="CO1" t="s">
        <v>25</v>
      </c>
      <c r="CP1" t="s">
        <v>26</v>
      </c>
      <c r="CQ1" t="s">
        <v>27</v>
      </c>
      <c r="CR1" t="s">
        <v>28</v>
      </c>
      <c r="CS1" t="s">
        <v>29</v>
      </c>
      <c r="CT1" t="s">
        <v>30</v>
      </c>
      <c r="CU1" t="s">
        <v>1168</v>
      </c>
      <c r="CV1" t="s">
        <v>733</v>
      </c>
      <c r="CW1" s="4" t="s">
        <v>734</v>
      </c>
      <c r="CX1" s="4" t="s">
        <v>735</v>
      </c>
      <c r="CY1" s="4" t="s">
        <v>736</v>
      </c>
      <c r="CZ1" t="s">
        <v>79</v>
      </c>
      <c r="DA1" t="s">
        <v>80</v>
      </c>
      <c r="DB1" t="s">
        <v>1169</v>
      </c>
    </row>
    <row r="2" spans="1:106" x14ac:dyDescent="0.25">
      <c r="A2">
        <v>2015</v>
      </c>
      <c r="B2">
        <v>161</v>
      </c>
      <c r="C2" s="178">
        <v>42165</v>
      </c>
      <c r="D2" t="s">
        <v>1084</v>
      </c>
      <c r="E2">
        <v>13</v>
      </c>
      <c r="F2">
        <v>19</v>
      </c>
      <c r="G2" s="1">
        <f>F2/100</f>
        <v>0.19</v>
      </c>
      <c r="H2">
        <v>9</v>
      </c>
      <c r="I2">
        <v>5</v>
      </c>
      <c r="J2">
        <v>2</v>
      </c>
      <c r="K2">
        <v>20</v>
      </c>
      <c r="L2" s="1">
        <f>K2/100</f>
        <v>0.2</v>
      </c>
      <c r="M2">
        <v>9</v>
      </c>
      <c r="N2">
        <v>5</v>
      </c>
      <c r="O2">
        <v>2</v>
      </c>
      <c r="P2">
        <v>17</v>
      </c>
      <c r="Q2" s="1">
        <f>P2/100</f>
        <v>0.17</v>
      </c>
      <c r="R2">
        <v>9</v>
      </c>
      <c r="S2">
        <v>5</v>
      </c>
      <c r="T2">
        <v>2</v>
      </c>
      <c r="U2">
        <v>11</v>
      </c>
      <c r="V2" s="1">
        <f>U2/100</f>
        <v>0.11</v>
      </c>
      <c r="W2">
        <v>9</v>
      </c>
      <c r="X2">
        <v>5</v>
      </c>
      <c r="Y2">
        <v>1</v>
      </c>
      <c r="Z2">
        <v>17</v>
      </c>
      <c r="AA2" s="1">
        <f>Z2/100</f>
        <v>0.17</v>
      </c>
      <c r="AB2">
        <v>8</v>
      </c>
      <c r="AC2">
        <v>6</v>
      </c>
      <c r="AD2">
        <v>1</v>
      </c>
      <c r="AE2">
        <v>13</v>
      </c>
      <c r="AF2" s="1">
        <f>AE2/100</f>
        <v>0.13</v>
      </c>
      <c r="AG2">
        <v>9</v>
      </c>
      <c r="AH2">
        <v>5</v>
      </c>
      <c r="AI2">
        <v>2</v>
      </c>
      <c r="AJ2">
        <v>21</v>
      </c>
      <c r="AK2" s="1">
        <f>AJ2/100</f>
        <v>0.21</v>
      </c>
      <c r="AL2">
        <v>9</v>
      </c>
      <c r="AM2">
        <v>5</v>
      </c>
      <c r="AN2">
        <v>1</v>
      </c>
      <c r="AO2">
        <v>16</v>
      </c>
      <c r="AP2" s="1">
        <f>AO2/100</f>
        <v>0.16</v>
      </c>
      <c r="AQ2">
        <v>9</v>
      </c>
      <c r="AR2">
        <v>5</v>
      </c>
      <c r="AS2">
        <v>2</v>
      </c>
      <c r="AT2">
        <v>20</v>
      </c>
      <c r="AU2" s="1">
        <f>AT2/100</f>
        <v>0.2</v>
      </c>
      <c r="AV2">
        <v>10</v>
      </c>
      <c r="AW2">
        <v>5</v>
      </c>
      <c r="AX2">
        <v>1</v>
      </c>
      <c r="AY2">
        <v>18</v>
      </c>
      <c r="AZ2" s="1">
        <f>AY2/100</f>
        <v>0.18</v>
      </c>
      <c r="BA2">
        <v>8</v>
      </c>
      <c r="BB2">
        <v>5</v>
      </c>
      <c r="BC2">
        <v>1</v>
      </c>
      <c r="BD2">
        <v>16</v>
      </c>
      <c r="BE2" s="1">
        <f>BD2/100</f>
        <v>0.16</v>
      </c>
      <c r="BF2">
        <v>5</v>
      </c>
      <c r="BH2">
        <v>0</v>
      </c>
      <c r="BI2">
        <v>14</v>
      </c>
      <c r="BJ2" s="1">
        <f>BI2/100</f>
        <v>0.14000000000000001</v>
      </c>
      <c r="BK2">
        <v>7</v>
      </c>
      <c r="BM2">
        <v>0</v>
      </c>
      <c r="BN2">
        <v>15</v>
      </c>
      <c r="BO2" s="1">
        <f>BN2/100</f>
        <v>0.15</v>
      </c>
      <c r="BP2">
        <v>8</v>
      </c>
      <c r="BQ2">
        <v>5</v>
      </c>
      <c r="BR2">
        <v>1</v>
      </c>
      <c r="CH2" s="2">
        <v>0.38461538461538464</v>
      </c>
      <c r="CI2" s="2">
        <v>0.84615384615384615</v>
      </c>
      <c r="CJ2" s="2">
        <v>0</v>
      </c>
      <c r="CK2" s="2">
        <v>0</v>
      </c>
      <c r="CL2" s="2">
        <v>0</v>
      </c>
      <c r="CM2" s="1">
        <v>1.0176923076923077</v>
      </c>
      <c r="CN2" s="1">
        <v>0.44846153846153847</v>
      </c>
      <c r="CO2" s="1">
        <v>1.4676923076923079</v>
      </c>
      <c r="CP2" s="2">
        <v>130.21653543307087</v>
      </c>
      <c r="CQ2" s="2">
        <v>57.381889763779526</v>
      </c>
      <c r="CR2" s="2">
        <v>0</v>
      </c>
      <c r="CS2" s="2">
        <v>0.19685039370078741</v>
      </c>
      <c r="CT2" s="2">
        <v>187.7952755905512</v>
      </c>
      <c r="CU2" s="3">
        <v>0.19592125984251968</v>
      </c>
      <c r="CV2" s="3"/>
      <c r="CW2" s="3"/>
      <c r="CX2" s="3"/>
      <c r="CY2" s="3"/>
      <c r="CZ2" s="1">
        <v>0.19</v>
      </c>
      <c r="DA2" s="1">
        <v>0.185</v>
      </c>
      <c r="DB2" s="3">
        <v>0.26090000000000002</v>
      </c>
    </row>
    <row r="3" spans="1:106" x14ac:dyDescent="0.25">
      <c r="A3">
        <v>2015</v>
      </c>
      <c r="B3">
        <v>161</v>
      </c>
      <c r="C3" s="178">
        <v>42165</v>
      </c>
      <c r="D3" t="s">
        <v>1085</v>
      </c>
      <c r="E3">
        <v>12</v>
      </c>
      <c r="F3">
        <v>20</v>
      </c>
      <c r="G3" s="1">
        <f t="shared" ref="G3:G66" si="0">F3/100</f>
        <v>0.2</v>
      </c>
      <c r="H3">
        <v>10</v>
      </c>
      <c r="I3">
        <v>5</v>
      </c>
      <c r="J3">
        <v>1</v>
      </c>
      <c r="K3">
        <v>20</v>
      </c>
      <c r="L3" s="1">
        <f t="shared" ref="L3:L66" si="1">K3/100</f>
        <v>0.2</v>
      </c>
      <c r="M3">
        <v>9</v>
      </c>
      <c r="N3">
        <v>4</v>
      </c>
      <c r="O3">
        <v>3</v>
      </c>
      <c r="P3">
        <v>13</v>
      </c>
      <c r="Q3" s="1">
        <f t="shared" ref="Q3:Q66" si="2">P3/100</f>
        <v>0.13</v>
      </c>
      <c r="R3">
        <v>6</v>
      </c>
      <c r="T3">
        <v>0</v>
      </c>
      <c r="U3">
        <v>17</v>
      </c>
      <c r="V3" s="1">
        <f t="shared" ref="V3:V66" si="3">U3/100</f>
        <v>0.17</v>
      </c>
      <c r="W3">
        <v>9</v>
      </c>
      <c r="X3">
        <v>5</v>
      </c>
      <c r="Y3">
        <v>1</v>
      </c>
      <c r="Z3">
        <v>7</v>
      </c>
      <c r="AA3" s="1">
        <f t="shared" ref="AA3:AA66" si="4">Z3/100</f>
        <v>7.0000000000000007E-2</v>
      </c>
      <c r="AB3">
        <v>3</v>
      </c>
      <c r="AD3">
        <v>0</v>
      </c>
      <c r="AE3">
        <v>17</v>
      </c>
      <c r="AF3" s="1">
        <f t="shared" ref="AF3:AF66" si="5">AE3/100</f>
        <v>0.17</v>
      </c>
      <c r="AG3">
        <v>9</v>
      </c>
      <c r="AH3">
        <v>5</v>
      </c>
      <c r="AI3">
        <v>1</v>
      </c>
      <c r="AJ3">
        <v>19</v>
      </c>
      <c r="AK3" s="1">
        <f t="shared" ref="AK3:AK66" si="6">AJ3/100</f>
        <v>0.19</v>
      </c>
      <c r="AL3">
        <v>9</v>
      </c>
      <c r="AM3">
        <v>5</v>
      </c>
      <c r="AN3">
        <v>2</v>
      </c>
      <c r="AO3">
        <v>21</v>
      </c>
      <c r="AP3" s="1">
        <f t="shared" ref="AP3:AP66" si="7">AO3/100</f>
        <v>0.21</v>
      </c>
      <c r="AQ3">
        <v>9</v>
      </c>
      <c r="AR3">
        <v>5</v>
      </c>
      <c r="AS3">
        <v>2</v>
      </c>
      <c r="AT3">
        <v>17</v>
      </c>
      <c r="AU3" s="1">
        <f t="shared" ref="AU3:AU66" si="8">AT3/100</f>
        <v>0.17</v>
      </c>
      <c r="AV3">
        <v>8</v>
      </c>
      <c r="AX3">
        <v>0</v>
      </c>
      <c r="AY3">
        <v>18</v>
      </c>
      <c r="AZ3" s="1">
        <f t="shared" ref="AZ3:AZ66" si="9">AY3/100</f>
        <v>0.18</v>
      </c>
      <c r="BA3">
        <v>9</v>
      </c>
      <c r="BC3">
        <v>0</v>
      </c>
      <c r="BD3">
        <v>19</v>
      </c>
      <c r="BE3" s="1">
        <f t="shared" ref="BE3:BE60" si="10">BD3/100</f>
        <v>0.19</v>
      </c>
      <c r="BF3">
        <v>9</v>
      </c>
      <c r="BG3">
        <v>5</v>
      </c>
      <c r="BH3">
        <v>2</v>
      </c>
      <c r="BI3">
        <v>15</v>
      </c>
      <c r="BJ3" s="1">
        <f t="shared" ref="BJ3:BJ51" si="11">BI3/100</f>
        <v>0.15</v>
      </c>
      <c r="BK3">
        <v>7</v>
      </c>
      <c r="BM3">
        <v>0</v>
      </c>
      <c r="CH3" s="2">
        <v>0</v>
      </c>
      <c r="CI3" s="2">
        <v>1</v>
      </c>
      <c r="CJ3" s="2">
        <v>0</v>
      </c>
      <c r="CK3" s="2">
        <v>0</v>
      </c>
      <c r="CL3" s="2">
        <v>0</v>
      </c>
      <c r="CM3" s="1">
        <v>1.1116666666666666</v>
      </c>
      <c r="CN3" s="1">
        <v>0.45999999999999996</v>
      </c>
      <c r="CO3" s="1">
        <v>1.5783333333333331</v>
      </c>
      <c r="CP3" s="2">
        <v>131.29921259842519</v>
      </c>
      <c r="CQ3" s="2">
        <v>54.330708661417319</v>
      </c>
      <c r="CR3" s="2">
        <v>0</v>
      </c>
      <c r="CS3" s="2">
        <v>0.78740157480314965</v>
      </c>
      <c r="CT3" s="2">
        <v>186.41732283464563</v>
      </c>
      <c r="CU3" s="3">
        <v>0.19579822834645669</v>
      </c>
      <c r="CV3" s="3"/>
      <c r="CW3" s="3"/>
      <c r="CX3" s="3"/>
      <c r="CY3" s="3"/>
      <c r="CZ3" s="1">
        <v>0.185</v>
      </c>
      <c r="DA3" s="1">
        <v>0.17499999999999999</v>
      </c>
      <c r="DB3" s="3">
        <v>0.60129999999999995</v>
      </c>
    </row>
    <row r="4" spans="1:106" x14ac:dyDescent="0.25">
      <c r="A4">
        <v>2015</v>
      </c>
      <c r="B4">
        <v>161</v>
      </c>
      <c r="C4" s="178">
        <v>42165</v>
      </c>
      <c r="D4" t="s">
        <v>1086</v>
      </c>
      <c r="E4">
        <v>14</v>
      </c>
      <c r="F4">
        <v>16</v>
      </c>
      <c r="G4" s="1">
        <f t="shared" si="0"/>
        <v>0.16</v>
      </c>
      <c r="H4">
        <v>8</v>
      </c>
      <c r="I4">
        <v>4</v>
      </c>
      <c r="J4">
        <v>2</v>
      </c>
      <c r="K4">
        <v>21</v>
      </c>
      <c r="L4" s="1">
        <f t="shared" si="1"/>
        <v>0.21</v>
      </c>
      <c r="M4">
        <v>8</v>
      </c>
      <c r="N4">
        <v>5</v>
      </c>
      <c r="O4">
        <v>3</v>
      </c>
      <c r="P4">
        <v>21</v>
      </c>
      <c r="Q4" s="1">
        <f t="shared" si="2"/>
        <v>0.21</v>
      </c>
      <c r="R4">
        <v>8</v>
      </c>
      <c r="S4">
        <v>5</v>
      </c>
      <c r="T4">
        <v>1</v>
      </c>
      <c r="U4">
        <v>20</v>
      </c>
      <c r="V4" s="1">
        <f t="shared" si="3"/>
        <v>0.2</v>
      </c>
      <c r="W4">
        <v>9</v>
      </c>
      <c r="X4">
        <v>4</v>
      </c>
      <c r="Y4">
        <v>3</v>
      </c>
      <c r="Z4">
        <v>21</v>
      </c>
      <c r="AA4" s="1">
        <f t="shared" si="4"/>
        <v>0.21</v>
      </c>
      <c r="AB4">
        <v>9</v>
      </c>
      <c r="AC4">
        <v>5</v>
      </c>
      <c r="AD4">
        <v>1</v>
      </c>
      <c r="AE4">
        <v>20</v>
      </c>
      <c r="AF4" s="1">
        <f t="shared" si="5"/>
        <v>0.2</v>
      </c>
      <c r="AG4">
        <v>9</v>
      </c>
      <c r="AH4">
        <v>4</v>
      </c>
      <c r="AI4">
        <v>3</v>
      </c>
      <c r="AJ4">
        <v>19</v>
      </c>
      <c r="AK4" s="1">
        <f t="shared" si="6"/>
        <v>0.19</v>
      </c>
      <c r="AL4">
        <v>9</v>
      </c>
      <c r="AM4">
        <v>7</v>
      </c>
      <c r="AN4">
        <v>1</v>
      </c>
      <c r="AO4">
        <v>20</v>
      </c>
      <c r="AP4" s="1">
        <f t="shared" si="7"/>
        <v>0.2</v>
      </c>
      <c r="AQ4">
        <v>8</v>
      </c>
      <c r="AR4">
        <v>6</v>
      </c>
      <c r="AS4">
        <v>0</v>
      </c>
      <c r="AT4">
        <v>21</v>
      </c>
      <c r="AU4" s="1">
        <f t="shared" si="8"/>
        <v>0.21</v>
      </c>
      <c r="AV4">
        <v>10</v>
      </c>
      <c r="AW4">
        <v>6</v>
      </c>
      <c r="AX4">
        <v>1</v>
      </c>
      <c r="AY4">
        <v>14</v>
      </c>
      <c r="AZ4" s="1">
        <f t="shared" si="9"/>
        <v>0.14000000000000001</v>
      </c>
      <c r="BA4">
        <v>8</v>
      </c>
      <c r="BB4">
        <v>5</v>
      </c>
      <c r="BC4">
        <v>1</v>
      </c>
      <c r="BD4">
        <v>17</v>
      </c>
      <c r="BE4" s="1">
        <f t="shared" si="10"/>
        <v>0.17</v>
      </c>
      <c r="BF4">
        <v>8</v>
      </c>
      <c r="BH4">
        <v>0</v>
      </c>
      <c r="BI4">
        <v>14</v>
      </c>
      <c r="BJ4" s="1">
        <f t="shared" si="11"/>
        <v>0.14000000000000001</v>
      </c>
      <c r="BK4">
        <v>6</v>
      </c>
      <c r="BM4">
        <v>0</v>
      </c>
      <c r="BN4">
        <v>20</v>
      </c>
      <c r="BO4" s="1">
        <f>BN4/100</f>
        <v>0.2</v>
      </c>
      <c r="BP4">
        <v>9</v>
      </c>
      <c r="BQ4">
        <v>6</v>
      </c>
      <c r="BR4">
        <v>1</v>
      </c>
      <c r="BS4">
        <v>20</v>
      </c>
      <c r="BT4" s="1">
        <f>BS4/100</f>
        <v>0.2</v>
      </c>
      <c r="BU4">
        <v>10</v>
      </c>
      <c r="BV4">
        <v>5</v>
      </c>
      <c r="BW4">
        <v>1</v>
      </c>
      <c r="CH4" s="2">
        <v>0.2857142857142857</v>
      </c>
      <c r="CI4" s="2">
        <v>1</v>
      </c>
      <c r="CJ4" s="2">
        <v>0</v>
      </c>
      <c r="CK4" s="2">
        <v>0</v>
      </c>
      <c r="CL4" s="2">
        <v>0</v>
      </c>
      <c r="CM4" s="1">
        <v>1.2557142857142856</v>
      </c>
      <c r="CN4" s="1">
        <v>0.59785714285714275</v>
      </c>
      <c r="CO4" s="1">
        <v>1.8592857142857138</v>
      </c>
      <c r="CP4" s="2">
        <v>173.03149606299209</v>
      </c>
      <c r="CQ4" s="2">
        <v>82.381889763779512</v>
      </c>
      <c r="CR4" s="2">
        <v>0</v>
      </c>
      <c r="CS4" s="2">
        <v>0.78740157480314965</v>
      </c>
      <c r="CT4" s="2">
        <v>256.20078740157476</v>
      </c>
      <c r="CU4" s="3">
        <v>0.26756889763779529</v>
      </c>
      <c r="CV4" s="3"/>
      <c r="CW4" s="3"/>
      <c r="CX4" s="3"/>
      <c r="CY4" s="3"/>
      <c r="CZ4" s="1">
        <v>0.19500000000000001</v>
      </c>
      <c r="DA4" s="1">
        <v>0.20499999999999999</v>
      </c>
      <c r="DB4" s="3">
        <v>1.012</v>
      </c>
    </row>
    <row r="5" spans="1:106" x14ac:dyDescent="0.25">
      <c r="A5">
        <v>2015</v>
      </c>
      <c r="B5">
        <v>161</v>
      </c>
      <c r="C5" s="178">
        <v>42165</v>
      </c>
      <c r="D5" t="s">
        <v>1087</v>
      </c>
      <c r="E5">
        <v>11</v>
      </c>
      <c r="F5">
        <v>21</v>
      </c>
      <c r="G5" s="1">
        <f t="shared" si="0"/>
        <v>0.21</v>
      </c>
      <c r="H5">
        <v>10</v>
      </c>
      <c r="I5">
        <v>5</v>
      </c>
      <c r="J5">
        <v>0</v>
      </c>
      <c r="K5">
        <v>12</v>
      </c>
      <c r="L5" s="1">
        <f t="shared" si="1"/>
        <v>0.12</v>
      </c>
      <c r="M5">
        <v>8</v>
      </c>
      <c r="O5">
        <v>0</v>
      </c>
      <c r="P5">
        <v>19</v>
      </c>
      <c r="Q5" s="1">
        <f t="shared" si="2"/>
        <v>0.19</v>
      </c>
      <c r="R5">
        <v>9</v>
      </c>
      <c r="S5">
        <v>5</v>
      </c>
      <c r="T5">
        <v>2</v>
      </c>
      <c r="U5">
        <v>20</v>
      </c>
      <c r="V5" s="1">
        <f t="shared" si="3"/>
        <v>0.2</v>
      </c>
      <c r="W5">
        <v>10</v>
      </c>
      <c r="X5">
        <v>6</v>
      </c>
      <c r="Y5">
        <v>2</v>
      </c>
      <c r="Z5">
        <v>20</v>
      </c>
      <c r="AA5" s="1">
        <f t="shared" si="4"/>
        <v>0.2</v>
      </c>
      <c r="AB5">
        <v>10</v>
      </c>
      <c r="AC5">
        <v>5</v>
      </c>
      <c r="AD5">
        <v>3</v>
      </c>
      <c r="AE5">
        <v>15</v>
      </c>
      <c r="AF5" s="1">
        <f t="shared" si="5"/>
        <v>0.15</v>
      </c>
      <c r="AG5">
        <v>8</v>
      </c>
      <c r="AH5">
        <v>5</v>
      </c>
      <c r="AI5">
        <v>0</v>
      </c>
      <c r="AJ5">
        <v>21</v>
      </c>
      <c r="AK5" s="1">
        <f t="shared" si="6"/>
        <v>0.21</v>
      </c>
      <c r="AL5">
        <v>10</v>
      </c>
      <c r="AM5">
        <v>6</v>
      </c>
      <c r="AN5">
        <v>1</v>
      </c>
      <c r="AO5">
        <v>18</v>
      </c>
      <c r="AP5" s="1">
        <f t="shared" si="7"/>
        <v>0.18</v>
      </c>
      <c r="AQ5">
        <v>9</v>
      </c>
      <c r="AR5">
        <v>5</v>
      </c>
      <c r="AS5">
        <v>1</v>
      </c>
      <c r="AT5">
        <v>16</v>
      </c>
      <c r="AU5" s="1">
        <f t="shared" si="8"/>
        <v>0.16</v>
      </c>
      <c r="AV5">
        <v>8</v>
      </c>
      <c r="AX5">
        <v>0</v>
      </c>
      <c r="AY5">
        <v>19</v>
      </c>
      <c r="AZ5" s="1">
        <f t="shared" si="9"/>
        <v>0.19</v>
      </c>
      <c r="BA5">
        <v>8</v>
      </c>
      <c r="BB5">
        <v>4</v>
      </c>
      <c r="BC5">
        <v>1</v>
      </c>
      <c r="BD5">
        <v>16</v>
      </c>
      <c r="BE5" s="1">
        <f t="shared" si="10"/>
        <v>0.16</v>
      </c>
      <c r="BF5">
        <v>8</v>
      </c>
      <c r="BG5">
        <v>5</v>
      </c>
      <c r="BH5">
        <v>0</v>
      </c>
      <c r="BJ5" s="1"/>
      <c r="CH5" s="2">
        <v>0</v>
      </c>
      <c r="CI5" s="2">
        <v>0.90909090909090906</v>
      </c>
      <c r="CJ5" s="2">
        <v>0</v>
      </c>
      <c r="CK5" s="2">
        <v>0</v>
      </c>
      <c r="CL5" s="2">
        <v>0</v>
      </c>
      <c r="CM5" s="1">
        <v>1.219090909090909</v>
      </c>
      <c r="CN5" s="1">
        <v>0.54454545454545455</v>
      </c>
      <c r="CO5" s="1">
        <v>1.7681818181818181</v>
      </c>
      <c r="CP5" s="2">
        <v>131.98818897637796</v>
      </c>
      <c r="CQ5" s="2">
        <v>58.956692913385837</v>
      </c>
      <c r="CR5" s="2">
        <v>0</v>
      </c>
      <c r="CS5" s="2">
        <v>0.49212598425196852</v>
      </c>
      <c r="CT5" s="2">
        <v>191.43700787401576</v>
      </c>
      <c r="CU5" s="3">
        <v>0.21292814960629922</v>
      </c>
      <c r="CV5" s="3"/>
      <c r="CW5" s="3"/>
      <c r="CX5" s="3"/>
      <c r="CY5" s="3"/>
      <c r="CZ5" s="1">
        <v>0.17499999999999999</v>
      </c>
      <c r="DA5" s="1">
        <v>0.16500000000000001</v>
      </c>
      <c r="DB5" s="3">
        <v>0.80079999999999996</v>
      </c>
    </row>
    <row r="6" spans="1:106" x14ac:dyDescent="0.25">
      <c r="A6">
        <v>2015</v>
      </c>
      <c r="B6">
        <v>161</v>
      </c>
      <c r="C6" s="178">
        <v>42165</v>
      </c>
      <c r="D6" t="s">
        <v>1088</v>
      </c>
      <c r="E6">
        <v>13</v>
      </c>
      <c r="F6">
        <v>15</v>
      </c>
      <c r="G6" s="1">
        <f t="shared" si="0"/>
        <v>0.15</v>
      </c>
      <c r="H6">
        <v>7</v>
      </c>
      <c r="J6">
        <v>0</v>
      </c>
      <c r="K6">
        <v>15</v>
      </c>
      <c r="L6" s="1">
        <f t="shared" si="1"/>
        <v>0.15</v>
      </c>
      <c r="M6">
        <v>8</v>
      </c>
      <c r="N6">
        <v>5</v>
      </c>
      <c r="O6">
        <v>0</v>
      </c>
      <c r="P6">
        <v>20</v>
      </c>
      <c r="Q6" s="1">
        <f t="shared" si="2"/>
        <v>0.2</v>
      </c>
      <c r="R6">
        <v>9</v>
      </c>
      <c r="S6">
        <v>6</v>
      </c>
      <c r="T6">
        <v>1</v>
      </c>
      <c r="U6">
        <v>20</v>
      </c>
      <c r="V6" s="1">
        <f t="shared" si="3"/>
        <v>0.2</v>
      </c>
      <c r="W6">
        <v>9</v>
      </c>
      <c r="X6">
        <v>4</v>
      </c>
      <c r="Y6">
        <v>1</v>
      </c>
      <c r="Z6">
        <v>19</v>
      </c>
      <c r="AA6" s="1">
        <f t="shared" si="4"/>
        <v>0.19</v>
      </c>
      <c r="AB6">
        <v>9</v>
      </c>
      <c r="AC6">
        <v>6</v>
      </c>
      <c r="AD6">
        <v>1</v>
      </c>
      <c r="AE6">
        <v>21</v>
      </c>
      <c r="AF6" s="1">
        <f t="shared" si="5"/>
        <v>0.21</v>
      </c>
      <c r="AG6">
        <v>9</v>
      </c>
      <c r="AH6">
        <v>4</v>
      </c>
      <c r="AI6">
        <v>1</v>
      </c>
      <c r="AJ6">
        <v>19</v>
      </c>
      <c r="AK6" s="1">
        <f t="shared" si="6"/>
        <v>0.19</v>
      </c>
      <c r="AL6">
        <v>8</v>
      </c>
      <c r="AM6">
        <v>5</v>
      </c>
      <c r="AN6">
        <v>1</v>
      </c>
      <c r="AO6">
        <v>14</v>
      </c>
      <c r="AP6" s="1">
        <f t="shared" si="7"/>
        <v>0.14000000000000001</v>
      </c>
      <c r="AQ6">
        <v>8</v>
      </c>
      <c r="AS6">
        <v>0</v>
      </c>
      <c r="AT6">
        <v>21</v>
      </c>
      <c r="AU6" s="1">
        <f t="shared" si="8"/>
        <v>0.21</v>
      </c>
      <c r="AV6">
        <v>9</v>
      </c>
      <c r="AW6">
        <v>4</v>
      </c>
      <c r="AX6">
        <v>1</v>
      </c>
      <c r="AY6">
        <v>17</v>
      </c>
      <c r="AZ6" s="1">
        <f t="shared" si="9"/>
        <v>0.17</v>
      </c>
      <c r="BA6">
        <v>9</v>
      </c>
      <c r="BB6">
        <v>5</v>
      </c>
      <c r="BC6">
        <v>0</v>
      </c>
      <c r="BD6">
        <v>20</v>
      </c>
      <c r="BE6" s="1">
        <f t="shared" si="10"/>
        <v>0.2</v>
      </c>
      <c r="BF6">
        <v>9</v>
      </c>
      <c r="BG6">
        <v>6</v>
      </c>
      <c r="BH6">
        <v>0</v>
      </c>
      <c r="BI6">
        <v>17</v>
      </c>
      <c r="BJ6" s="1">
        <f t="shared" si="11"/>
        <v>0.17</v>
      </c>
      <c r="BK6">
        <v>8</v>
      </c>
      <c r="BL6">
        <v>6</v>
      </c>
      <c r="BM6">
        <v>0</v>
      </c>
      <c r="BN6">
        <v>18</v>
      </c>
      <c r="BO6" s="1">
        <f>BN6/100</f>
        <v>0.18</v>
      </c>
      <c r="BP6">
        <v>8</v>
      </c>
      <c r="BQ6">
        <v>5</v>
      </c>
      <c r="BR6">
        <v>0</v>
      </c>
      <c r="CH6" s="2">
        <v>0.15384615384615385</v>
      </c>
      <c r="CI6" s="2">
        <v>0.30769230769230771</v>
      </c>
      <c r="CJ6" s="2">
        <v>0</v>
      </c>
      <c r="CK6" s="2">
        <v>0</v>
      </c>
      <c r="CL6" s="2">
        <v>0</v>
      </c>
      <c r="CM6" s="1">
        <v>0.97076923076923072</v>
      </c>
      <c r="CN6" s="1">
        <v>0.44307692307692303</v>
      </c>
      <c r="CO6" s="1">
        <v>1.4161538461538461</v>
      </c>
      <c r="CP6" s="2">
        <v>124.21259842519684</v>
      </c>
      <c r="CQ6" s="2">
        <v>56.692913385826763</v>
      </c>
      <c r="CR6" s="2">
        <v>0</v>
      </c>
      <c r="CS6" s="2">
        <v>0.29527559055118108</v>
      </c>
      <c r="CT6" s="2">
        <v>181.20078740157479</v>
      </c>
      <c r="CU6" s="3">
        <v>0.2043011811023622</v>
      </c>
      <c r="CV6" s="3"/>
      <c r="CW6" s="3"/>
      <c r="CX6" s="3"/>
      <c r="CY6" s="3"/>
      <c r="CZ6" s="1">
        <v>0.18</v>
      </c>
      <c r="DA6" s="1">
        <v>0.18</v>
      </c>
      <c r="DB6" s="3">
        <v>0.51070000000000004</v>
      </c>
    </row>
    <row r="7" spans="1:106" x14ac:dyDescent="0.25">
      <c r="A7">
        <v>2015</v>
      </c>
      <c r="B7">
        <v>161</v>
      </c>
      <c r="C7" s="178">
        <v>42165</v>
      </c>
      <c r="D7" t="s">
        <v>1089</v>
      </c>
      <c r="E7">
        <v>12</v>
      </c>
      <c r="F7">
        <v>10</v>
      </c>
      <c r="G7" s="1">
        <f t="shared" si="0"/>
        <v>0.1</v>
      </c>
      <c r="H7">
        <v>5</v>
      </c>
      <c r="J7">
        <v>0</v>
      </c>
      <c r="K7">
        <v>16</v>
      </c>
      <c r="L7" s="1">
        <f t="shared" si="1"/>
        <v>0.16</v>
      </c>
      <c r="M7">
        <v>9</v>
      </c>
      <c r="N7">
        <v>6</v>
      </c>
      <c r="O7">
        <v>1</v>
      </c>
      <c r="P7">
        <v>14</v>
      </c>
      <c r="Q7" s="1">
        <f t="shared" si="2"/>
        <v>0.14000000000000001</v>
      </c>
      <c r="R7">
        <v>7</v>
      </c>
      <c r="T7">
        <v>0</v>
      </c>
      <c r="U7">
        <v>15</v>
      </c>
      <c r="V7" s="1">
        <f t="shared" si="3"/>
        <v>0.15</v>
      </c>
      <c r="W7">
        <v>7</v>
      </c>
      <c r="X7">
        <v>4</v>
      </c>
      <c r="Y7">
        <v>1</v>
      </c>
      <c r="Z7">
        <v>19</v>
      </c>
      <c r="AA7" s="1">
        <f t="shared" si="4"/>
        <v>0.19</v>
      </c>
      <c r="AB7">
        <v>8</v>
      </c>
      <c r="AC7">
        <v>5</v>
      </c>
      <c r="AD7">
        <v>1</v>
      </c>
      <c r="AE7">
        <v>18</v>
      </c>
      <c r="AF7" s="1">
        <f t="shared" si="5"/>
        <v>0.18</v>
      </c>
      <c r="AG7">
        <v>8</v>
      </c>
      <c r="AH7">
        <v>5</v>
      </c>
      <c r="AI7">
        <v>0</v>
      </c>
      <c r="AJ7">
        <v>15</v>
      </c>
      <c r="AK7" s="1">
        <f t="shared" si="6"/>
        <v>0.15</v>
      </c>
      <c r="AL7">
        <v>6</v>
      </c>
      <c r="AN7">
        <v>0</v>
      </c>
      <c r="AO7">
        <v>20</v>
      </c>
      <c r="AP7" s="1">
        <f t="shared" si="7"/>
        <v>0.2</v>
      </c>
      <c r="AQ7">
        <v>9</v>
      </c>
      <c r="AR7">
        <v>5</v>
      </c>
      <c r="AS7">
        <v>1</v>
      </c>
      <c r="AT7">
        <v>16</v>
      </c>
      <c r="AU7" s="1">
        <f t="shared" si="8"/>
        <v>0.16</v>
      </c>
      <c r="AV7">
        <v>7</v>
      </c>
      <c r="AX7">
        <v>0</v>
      </c>
      <c r="AY7">
        <v>15</v>
      </c>
      <c r="AZ7" s="1">
        <f t="shared" si="9"/>
        <v>0.15</v>
      </c>
      <c r="BA7">
        <v>7</v>
      </c>
      <c r="BC7">
        <v>0</v>
      </c>
      <c r="BD7">
        <v>12</v>
      </c>
      <c r="BE7" s="1">
        <f t="shared" si="10"/>
        <v>0.12</v>
      </c>
      <c r="BF7">
        <v>7</v>
      </c>
      <c r="BH7">
        <v>0</v>
      </c>
      <c r="BI7">
        <v>14</v>
      </c>
      <c r="BJ7" s="1">
        <f t="shared" si="11"/>
        <v>0.14000000000000001</v>
      </c>
      <c r="BK7">
        <v>7</v>
      </c>
      <c r="BM7">
        <v>0</v>
      </c>
      <c r="CH7" s="2">
        <v>0</v>
      </c>
      <c r="CI7" s="2">
        <v>0.33333333333333331</v>
      </c>
      <c r="CJ7" s="2">
        <v>0</v>
      </c>
      <c r="CK7" s="2">
        <v>0</v>
      </c>
      <c r="CL7" s="2">
        <v>0</v>
      </c>
      <c r="CM7" s="1">
        <v>0.84416666666666673</v>
      </c>
      <c r="CN7" s="1">
        <v>0.37833333333333335</v>
      </c>
      <c r="CO7" s="1">
        <v>1.2233333333333334</v>
      </c>
      <c r="CP7" s="2">
        <v>99.704724409448829</v>
      </c>
      <c r="CQ7" s="2">
        <v>44.685039370078734</v>
      </c>
      <c r="CR7" s="2">
        <v>0</v>
      </c>
      <c r="CS7" s="2">
        <v>9.8425196850393706E-2</v>
      </c>
      <c r="CT7" s="2">
        <v>144.48818897637796</v>
      </c>
      <c r="CU7" s="3">
        <v>0.16967913385826772</v>
      </c>
      <c r="CV7" s="3"/>
      <c r="CW7" s="3"/>
      <c r="CX7" s="3"/>
      <c r="CY7" s="3"/>
      <c r="CZ7" s="1">
        <v>0.17499999999999999</v>
      </c>
      <c r="DA7" s="1">
        <v>0.17</v>
      </c>
      <c r="DB7" s="3">
        <v>0.92249999999999999</v>
      </c>
    </row>
    <row r="8" spans="1:106" x14ac:dyDescent="0.25">
      <c r="A8">
        <v>2015</v>
      </c>
      <c r="B8">
        <v>161</v>
      </c>
      <c r="C8" s="178">
        <v>42165</v>
      </c>
      <c r="D8" t="s">
        <v>1090</v>
      </c>
      <c r="E8">
        <v>13</v>
      </c>
      <c r="F8">
        <v>20</v>
      </c>
      <c r="G8" s="1">
        <f t="shared" si="0"/>
        <v>0.2</v>
      </c>
      <c r="H8">
        <v>10</v>
      </c>
      <c r="I8">
        <v>6</v>
      </c>
      <c r="J8">
        <v>1</v>
      </c>
      <c r="K8">
        <v>20</v>
      </c>
      <c r="L8" s="1">
        <f t="shared" si="1"/>
        <v>0.2</v>
      </c>
      <c r="M8">
        <v>10</v>
      </c>
      <c r="N8">
        <v>6</v>
      </c>
      <c r="O8">
        <v>0</v>
      </c>
      <c r="P8">
        <v>19</v>
      </c>
      <c r="Q8" s="1">
        <f t="shared" si="2"/>
        <v>0.19</v>
      </c>
      <c r="R8">
        <v>9</v>
      </c>
      <c r="S8">
        <v>5</v>
      </c>
      <c r="T8">
        <v>2</v>
      </c>
      <c r="U8">
        <v>21</v>
      </c>
      <c r="V8" s="1">
        <f t="shared" si="3"/>
        <v>0.21</v>
      </c>
      <c r="W8">
        <v>9</v>
      </c>
      <c r="X8">
        <v>5</v>
      </c>
      <c r="Y8">
        <v>2</v>
      </c>
      <c r="Z8">
        <v>11</v>
      </c>
      <c r="AA8" s="1">
        <f t="shared" si="4"/>
        <v>0.11</v>
      </c>
      <c r="AB8">
        <v>5</v>
      </c>
      <c r="AD8">
        <v>0</v>
      </c>
      <c r="AE8">
        <v>16</v>
      </c>
      <c r="AF8" s="1">
        <f t="shared" si="5"/>
        <v>0.16</v>
      </c>
      <c r="AG8">
        <v>7</v>
      </c>
      <c r="AI8">
        <v>0</v>
      </c>
      <c r="AJ8">
        <v>15</v>
      </c>
      <c r="AK8" s="1">
        <f t="shared" si="6"/>
        <v>0.15</v>
      </c>
      <c r="AL8">
        <v>6</v>
      </c>
      <c r="AN8">
        <v>0</v>
      </c>
      <c r="AO8">
        <v>15</v>
      </c>
      <c r="AP8" s="1">
        <f t="shared" si="7"/>
        <v>0.15</v>
      </c>
      <c r="AQ8">
        <v>7</v>
      </c>
      <c r="AS8">
        <v>0</v>
      </c>
      <c r="AT8">
        <v>18</v>
      </c>
      <c r="AU8" s="1">
        <f t="shared" si="8"/>
        <v>0.18</v>
      </c>
      <c r="AV8">
        <v>8</v>
      </c>
      <c r="AW8">
        <v>5</v>
      </c>
      <c r="AX8">
        <v>1</v>
      </c>
      <c r="AY8">
        <v>17</v>
      </c>
      <c r="AZ8" s="1">
        <f t="shared" si="9"/>
        <v>0.17</v>
      </c>
      <c r="BA8">
        <v>6</v>
      </c>
      <c r="BC8">
        <v>0</v>
      </c>
      <c r="BD8">
        <v>17</v>
      </c>
      <c r="BE8" s="1">
        <f t="shared" si="10"/>
        <v>0.17</v>
      </c>
      <c r="BF8">
        <v>6</v>
      </c>
      <c r="BG8">
        <v>5</v>
      </c>
      <c r="BH8">
        <v>1</v>
      </c>
      <c r="BI8">
        <v>18</v>
      </c>
      <c r="BJ8" s="1">
        <f t="shared" si="11"/>
        <v>0.18</v>
      </c>
      <c r="BK8">
        <v>8</v>
      </c>
      <c r="BL8">
        <v>5</v>
      </c>
      <c r="BM8">
        <v>1</v>
      </c>
      <c r="BN8">
        <v>14</v>
      </c>
      <c r="BO8" s="1">
        <f>BN8/100</f>
        <v>0.14000000000000001</v>
      </c>
      <c r="BP8">
        <v>6</v>
      </c>
      <c r="BR8">
        <v>0</v>
      </c>
      <c r="CH8" s="2">
        <v>7.6923076923076927E-2</v>
      </c>
      <c r="CI8" s="2">
        <v>0.53846153846153844</v>
      </c>
      <c r="CJ8" s="2">
        <v>0</v>
      </c>
      <c r="CK8" s="2">
        <v>0</v>
      </c>
      <c r="CL8" s="2">
        <v>0</v>
      </c>
      <c r="CM8" s="1">
        <v>1.1507692307692308</v>
      </c>
      <c r="CN8" s="1">
        <v>0.51538461538461544</v>
      </c>
      <c r="CO8" s="1">
        <v>1.6692307692307691</v>
      </c>
      <c r="CP8" s="2">
        <v>147.24409448818898</v>
      </c>
      <c r="CQ8" s="2">
        <v>65.944881889763778</v>
      </c>
      <c r="CR8" s="2">
        <v>0</v>
      </c>
      <c r="CS8" s="2">
        <v>0.39370078740157483</v>
      </c>
      <c r="CT8" s="2">
        <v>213.58267716535434</v>
      </c>
      <c r="CU8" s="3">
        <v>0.23486220472440944</v>
      </c>
      <c r="CV8" s="3"/>
      <c r="CW8" s="3"/>
      <c r="CX8" s="3"/>
      <c r="CY8" s="3"/>
      <c r="CZ8" s="1">
        <v>0.185</v>
      </c>
      <c r="DA8" s="1">
        <v>0.19</v>
      </c>
      <c r="DB8" s="3">
        <v>0.51490000000000002</v>
      </c>
    </row>
    <row r="9" spans="1:106" x14ac:dyDescent="0.25">
      <c r="A9">
        <v>2015</v>
      </c>
      <c r="B9">
        <v>161</v>
      </c>
      <c r="C9" s="178">
        <v>42165</v>
      </c>
      <c r="D9" t="s">
        <v>1091</v>
      </c>
      <c r="E9">
        <v>11</v>
      </c>
      <c r="F9">
        <v>20</v>
      </c>
      <c r="G9" s="1">
        <f t="shared" si="0"/>
        <v>0.2</v>
      </c>
      <c r="H9">
        <v>8</v>
      </c>
      <c r="I9">
        <v>5</v>
      </c>
      <c r="J9">
        <v>2</v>
      </c>
      <c r="K9">
        <v>18</v>
      </c>
      <c r="L9" s="1">
        <f t="shared" si="1"/>
        <v>0.18</v>
      </c>
      <c r="M9">
        <v>9</v>
      </c>
      <c r="N9">
        <v>4</v>
      </c>
      <c r="O9">
        <v>3</v>
      </c>
      <c r="P9">
        <v>17</v>
      </c>
      <c r="Q9" s="1">
        <f t="shared" si="2"/>
        <v>0.17</v>
      </c>
      <c r="R9">
        <v>8</v>
      </c>
      <c r="S9">
        <v>4</v>
      </c>
      <c r="T9">
        <v>2</v>
      </c>
      <c r="U9">
        <v>23</v>
      </c>
      <c r="V9" s="1">
        <f t="shared" si="3"/>
        <v>0.23</v>
      </c>
      <c r="W9">
        <v>9</v>
      </c>
      <c r="X9">
        <v>5</v>
      </c>
      <c r="Y9">
        <v>2</v>
      </c>
      <c r="Z9">
        <v>16</v>
      </c>
      <c r="AA9" s="1">
        <f t="shared" si="4"/>
        <v>0.16</v>
      </c>
      <c r="AB9">
        <v>8</v>
      </c>
      <c r="AC9">
        <v>4</v>
      </c>
      <c r="AD9">
        <v>1</v>
      </c>
      <c r="AE9">
        <v>13</v>
      </c>
      <c r="AF9" s="1">
        <f t="shared" si="5"/>
        <v>0.13</v>
      </c>
      <c r="AG9">
        <v>6</v>
      </c>
      <c r="AH9">
        <v>4</v>
      </c>
      <c r="AI9">
        <v>0</v>
      </c>
      <c r="AJ9">
        <v>10</v>
      </c>
      <c r="AK9" s="1">
        <f t="shared" si="6"/>
        <v>0.1</v>
      </c>
      <c r="AL9">
        <v>6</v>
      </c>
      <c r="AN9">
        <v>0</v>
      </c>
      <c r="AO9">
        <v>23</v>
      </c>
      <c r="AP9" s="1">
        <f t="shared" si="7"/>
        <v>0.23</v>
      </c>
      <c r="AQ9">
        <v>9</v>
      </c>
      <c r="AR9">
        <v>5</v>
      </c>
      <c r="AS9">
        <v>2</v>
      </c>
      <c r="AT9">
        <v>15</v>
      </c>
      <c r="AU9" s="1">
        <f t="shared" si="8"/>
        <v>0.15</v>
      </c>
      <c r="AV9">
        <v>8</v>
      </c>
      <c r="AX9">
        <v>0</v>
      </c>
      <c r="AY9">
        <v>17</v>
      </c>
      <c r="AZ9" s="1">
        <f t="shared" si="9"/>
        <v>0.17</v>
      </c>
      <c r="BA9">
        <v>8</v>
      </c>
      <c r="BB9">
        <v>5</v>
      </c>
      <c r="BC9">
        <v>1</v>
      </c>
      <c r="BD9">
        <v>16</v>
      </c>
      <c r="BE9" s="1">
        <f t="shared" si="10"/>
        <v>0.16</v>
      </c>
      <c r="BF9">
        <v>8</v>
      </c>
      <c r="BG9">
        <v>6</v>
      </c>
      <c r="BH9">
        <v>0</v>
      </c>
      <c r="BJ9" s="1">
        <f t="shared" si="11"/>
        <v>0</v>
      </c>
      <c r="CH9" s="2">
        <v>9.0909090909090912E-2</v>
      </c>
      <c r="CI9" s="2">
        <v>1.0909090909090908</v>
      </c>
      <c r="CJ9" s="2">
        <v>0</v>
      </c>
      <c r="CK9" s="2">
        <v>0</v>
      </c>
      <c r="CL9" s="2">
        <v>0</v>
      </c>
      <c r="CM9" s="1">
        <v>1.2472727272727273</v>
      </c>
      <c r="CN9" s="1">
        <v>0.53454545454545455</v>
      </c>
      <c r="CO9" s="1">
        <v>1.7872727272727273</v>
      </c>
      <c r="CP9" s="2">
        <v>135.03937007874015</v>
      </c>
      <c r="CQ9" s="2">
        <v>57.874015748031496</v>
      </c>
      <c r="CR9" s="2">
        <v>0</v>
      </c>
      <c r="CS9" s="2">
        <v>0.59055118110236215</v>
      </c>
      <c r="CT9" s="2">
        <v>193.50393700787401</v>
      </c>
      <c r="CU9" s="3">
        <v>0.20228149606299212</v>
      </c>
      <c r="CV9" s="3"/>
      <c r="CW9" s="3"/>
      <c r="CX9" s="3"/>
      <c r="CY9" s="3"/>
      <c r="CZ9" s="1">
        <v>0.19</v>
      </c>
      <c r="DA9" s="1">
        <v>0.20499999999999999</v>
      </c>
      <c r="DB9" s="3">
        <v>0.12790000000000001</v>
      </c>
    </row>
    <row r="10" spans="1:106" x14ac:dyDescent="0.25">
      <c r="A10">
        <v>2015</v>
      </c>
      <c r="B10">
        <v>161</v>
      </c>
      <c r="C10" s="178">
        <v>42165</v>
      </c>
      <c r="D10" t="s">
        <v>1092</v>
      </c>
      <c r="E10">
        <v>13</v>
      </c>
      <c r="F10">
        <v>16</v>
      </c>
      <c r="G10" s="1">
        <f t="shared" si="0"/>
        <v>0.16</v>
      </c>
      <c r="H10">
        <v>8</v>
      </c>
      <c r="J10">
        <v>0</v>
      </c>
      <c r="K10">
        <v>17</v>
      </c>
      <c r="L10" s="1">
        <f t="shared" si="1"/>
        <v>0.17</v>
      </c>
      <c r="M10">
        <v>9</v>
      </c>
      <c r="N10">
        <v>6</v>
      </c>
      <c r="O10">
        <v>0</v>
      </c>
      <c r="P10">
        <v>18</v>
      </c>
      <c r="Q10" s="1">
        <f t="shared" si="2"/>
        <v>0.18</v>
      </c>
      <c r="R10">
        <v>8</v>
      </c>
      <c r="S10">
        <v>6</v>
      </c>
      <c r="T10">
        <v>0</v>
      </c>
      <c r="U10">
        <v>18</v>
      </c>
      <c r="V10" s="1">
        <f t="shared" si="3"/>
        <v>0.18</v>
      </c>
      <c r="W10">
        <v>9</v>
      </c>
      <c r="X10">
        <v>6</v>
      </c>
      <c r="Y10">
        <v>1</v>
      </c>
      <c r="Z10">
        <v>19</v>
      </c>
      <c r="AA10" s="1">
        <f t="shared" si="4"/>
        <v>0.19</v>
      </c>
      <c r="AB10">
        <v>9</v>
      </c>
      <c r="AC10">
        <v>6</v>
      </c>
      <c r="AD10">
        <v>0</v>
      </c>
      <c r="AE10">
        <v>17</v>
      </c>
      <c r="AF10" s="1">
        <f t="shared" si="5"/>
        <v>0.17</v>
      </c>
      <c r="AG10">
        <v>8</v>
      </c>
      <c r="AH10">
        <v>6</v>
      </c>
      <c r="AI10">
        <v>0</v>
      </c>
      <c r="AJ10">
        <v>18</v>
      </c>
      <c r="AK10" s="1">
        <f t="shared" si="6"/>
        <v>0.18</v>
      </c>
      <c r="AL10">
        <v>8</v>
      </c>
      <c r="AM10">
        <v>4</v>
      </c>
      <c r="AN10">
        <v>2</v>
      </c>
      <c r="AO10">
        <v>19</v>
      </c>
      <c r="AP10" s="1">
        <f t="shared" si="7"/>
        <v>0.19</v>
      </c>
      <c r="AQ10">
        <v>9</v>
      </c>
      <c r="AR10">
        <v>4</v>
      </c>
      <c r="AS10">
        <v>0</v>
      </c>
      <c r="AT10">
        <v>19</v>
      </c>
      <c r="AU10" s="1">
        <f t="shared" si="8"/>
        <v>0.19</v>
      </c>
      <c r="AV10">
        <v>10</v>
      </c>
      <c r="AW10">
        <v>4</v>
      </c>
      <c r="AX10">
        <v>2</v>
      </c>
      <c r="AY10">
        <v>15</v>
      </c>
      <c r="AZ10" s="1">
        <f t="shared" si="9"/>
        <v>0.15</v>
      </c>
      <c r="BA10">
        <v>7</v>
      </c>
      <c r="BC10">
        <v>0</v>
      </c>
      <c r="BD10">
        <v>18</v>
      </c>
      <c r="BE10" s="1">
        <f t="shared" si="10"/>
        <v>0.18</v>
      </c>
      <c r="BF10">
        <v>8</v>
      </c>
      <c r="BG10">
        <v>4</v>
      </c>
      <c r="BH10">
        <v>2</v>
      </c>
      <c r="BI10">
        <v>11</v>
      </c>
      <c r="BJ10" s="1">
        <f t="shared" si="11"/>
        <v>0.11</v>
      </c>
      <c r="BK10">
        <v>5</v>
      </c>
      <c r="BM10">
        <v>0</v>
      </c>
      <c r="BN10">
        <v>16</v>
      </c>
      <c r="BO10" s="1">
        <f>BN10/100</f>
        <v>0.16</v>
      </c>
      <c r="BP10">
        <v>7</v>
      </c>
      <c r="BR10">
        <v>0</v>
      </c>
      <c r="CH10" s="2">
        <v>0.15384615384615385</v>
      </c>
      <c r="CI10" s="2">
        <v>0.38461538461538464</v>
      </c>
      <c r="CJ10" s="2">
        <v>0</v>
      </c>
      <c r="CK10" s="2">
        <v>0</v>
      </c>
      <c r="CL10" s="2">
        <v>0</v>
      </c>
      <c r="CM10" s="1">
        <v>0.99307692307692308</v>
      </c>
      <c r="CN10" s="1">
        <v>0.46076923076923076</v>
      </c>
      <c r="CO10" s="1">
        <v>1.4546153846153846</v>
      </c>
      <c r="CP10" s="2">
        <v>127.06692913385825</v>
      </c>
      <c r="CQ10" s="2">
        <v>58.956692913385837</v>
      </c>
      <c r="CR10" s="2">
        <v>0</v>
      </c>
      <c r="CS10" s="2">
        <v>9.8425196850393706E-2</v>
      </c>
      <c r="CT10" s="2">
        <v>186.12204724409449</v>
      </c>
      <c r="CU10" s="3">
        <v>0.22898228346456692</v>
      </c>
      <c r="CV10" s="3"/>
      <c r="CW10" s="3"/>
      <c r="CX10" s="3"/>
      <c r="CY10" s="3"/>
      <c r="CZ10" s="1">
        <v>0.19</v>
      </c>
      <c r="DA10" s="1">
        <v>0.17499999999999999</v>
      </c>
      <c r="DB10" s="3">
        <v>0.47089999999999999</v>
      </c>
    </row>
    <row r="11" spans="1:106" x14ac:dyDescent="0.25">
      <c r="A11">
        <v>2015</v>
      </c>
      <c r="B11">
        <v>161</v>
      </c>
      <c r="C11" s="178">
        <v>42165</v>
      </c>
      <c r="D11" t="s">
        <v>1093</v>
      </c>
      <c r="E11">
        <v>12</v>
      </c>
      <c r="F11">
        <v>25</v>
      </c>
      <c r="G11" s="1">
        <f t="shared" si="0"/>
        <v>0.25</v>
      </c>
      <c r="H11">
        <v>9</v>
      </c>
      <c r="I11">
        <v>5</v>
      </c>
      <c r="J11">
        <v>3</v>
      </c>
      <c r="K11">
        <v>25</v>
      </c>
      <c r="L11" s="1">
        <f t="shared" si="1"/>
        <v>0.25</v>
      </c>
      <c r="M11">
        <v>9</v>
      </c>
      <c r="N11">
        <v>5</v>
      </c>
      <c r="O11">
        <v>2</v>
      </c>
      <c r="P11">
        <v>26</v>
      </c>
      <c r="Q11" s="1">
        <f t="shared" si="2"/>
        <v>0.26</v>
      </c>
      <c r="R11">
        <v>10</v>
      </c>
      <c r="S11">
        <v>6</v>
      </c>
      <c r="T11">
        <v>3</v>
      </c>
      <c r="U11">
        <v>17</v>
      </c>
      <c r="V11" s="1">
        <f t="shared" si="3"/>
        <v>0.17</v>
      </c>
      <c r="W11">
        <v>7</v>
      </c>
      <c r="X11">
        <v>6</v>
      </c>
      <c r="Y11">
        <v>0</v>
      </c>
      <c r="Z11">
        <v>19</v>
      </c>
      <c r="AA11" s="1">
        <f t="shared" si="4"/>
        <v>0.19</v>
      </c>
      <c r="AB11">
        <v>8</v>
      </c>
      <c r="AC11">
        <v>6</v>
      </c>
      <c r="AD11">
        <v>2</v>
      </c>
      <c r="AE11">
        <v>18</v>
      </c>
      <c r="AF11" s="1">
        <f t="shared" si="5"/>
        <v>0.18</v>
      </c>
      <c r="AG11">
        <v>8</v>
      </c>
      <c r="AH11">
        <v>6</v>
      </c>
      <c r="AI11">
        <v>1</v>
      </c>
      <c r="AJ11">
        <v>19</v>
      </c>
      <c r="AK11" s="1">
        <f t="shared" si="6"/>
        <v>0.19</v>
      </c>
      <c r="AL11">
        <v>8</v>
      </c>
      <c r="AM11">
        <v>4</v>
      </c>
      <c r="AN11">
        <v>0</v>
      </c>
      <c r="AO11">
        <v>16</v>
      </c>
      <c r="AP11" s="1">
        <f t="shared" si="7"/>
        <v>0.16</v>
      </c>
      <c r="AQ11">
        <v>8</v>
      </c>
      <c r="AR11">
        <v>5</v>
      </c>
      <c r="AS11">
        <v>0</v>
      </c>
      <c r="AT11">
        <v>24</v>
      </c>
      <c r="AU11" s="1">
        <f t="shared" si="8"/>
        <v>0.24</v>
      </c>
      <c r="AV11">
        <v>9</v>
      </c>
      <c r="AW11">
        <v>5</v>
      </c>
      <c r="AX11">
        <v>1</v>
      </c>
      <c r="AY11">
        <v>18</v>
      </c>
      <c r="AZ11" s="1">
        <f t="shared" si="9"/>
        <v>0.18</v>
      </c>
      <c r="BA11">
        <v>9</v>
      </c>
      <c r="BB11">
        <v>5</v>
      </c>
      <c r="BC11">
        <v>2</v>
      </c>
      <c r="BD11">
        <v>19</v>
      </c>
      <c r="BE11" s="1">
        <f t="shared" si="10"/>
        <v>0.19</v>
      </c>
      <c r="BF11">
        <v>9</v>
      </c>
      <c r="BG11">
        <v>6</v>
      </c>
      <c r="BH11">
        <v>0</v>
      </c>
      <c r="BI11">
        <v>16</v>
      </c>
      <c r="BJ11" s="1">
        <f t="shared" si="11"/>
        <v>0.16</v>
      </c>
      <c r="BK11">
        <v>7</v>
      </c>
      <c r="BL11">
        <v>5</v>
      </c>
      <c r="BM11">
        <v>0</v>
      </c>
      <c r="CH11" s="2">
        <v>8.3333333333333329E-2</v>
      </c>
      <c r="CI11" s="2">
        <v>1.0833333333333333</v>
      </c>
      <c r="CJ11" s="2">
        <v>0</v>
      </c>
      <c r="CK11" s="2">
        <v>0</v>
      </c>
      <c r="CL11" s="2">
        <v>0</v>
      </c>
      <c r="CM11" s="1">
        <v>1.3241666666666667</v>
      </c>
      <c r="CN11" s="1">
        <v>0.62416666666666665</v>
      </c>
      <c r="CO11" s="1">
        <v>1.9516666666666669</v>
      </c>
      <c r="CP11" s="2">
        <v>156.39763779527561</v>
      </c>
      <c r="CQ11" s="2">
        <v>73.720472440944889</v>
      </c>
      <c r="CR11" s="2">
        <v>0</v>
      </c>
      <c r="CS11" s="2">
        <v>0.39370078740157483</v>
      </c>
      <c r="CT11" s="2">
        <v>230.51181102362207</v>
      </c>
      <c r="CU11" s="3">
        <v>0.27085925196850391</v>
      </c>
      <c r="CV11" s="3"/>
      <c r="CW11" s="3"/>
      <c r="CX11" s="3"/>
      <c r="CY11" s="3"/>
      <c r="CZ11" s="1">
        <v>0.19</v>
      </c>
      <c r="DA11" s="1">
        <v>0.17</v>
      </c>
      <c r="DB11" s="3">
        <v>0.4047</v>
      </c>
    </row>
    <row r="12" spans="1:106" x14ac:dyDescent="0.25">
      <c r="A12">
        <v>2015</v>
      </c>
      <c r="B12">
        <v>161</v>
      </c>
      <c r="C12" s="178">
        <v>42165</v>
      </c>
      <c r="D12" t="s">
        <v>1094</v>
      </c>
      <c r="E12">
        <v>12</v>
      </c>
      <c r="F12">
        <v>19</v>
      </c>
      <c r="G12" s="1">
        <f t="shared" si="0"/>
        <v>0.19</v>
      </c>
      <c r="H12">
        <v>7</v>
      </c>
      <c r="I12">
        <v>5</v>
      </c>
      <c r="J12">
        <v>1</v>
      </c>
      <c r="K12">
        <v>16</v>
      </c>
      <c r="L12" s="1">
        <f t="shared" si="1"/>
        <v>0.16</v>
      </c>
      <c r="M12">
        <v>7</v>
      </c>
      <c r="N12">
        <v>5</v>
      </c>
      <c r="O12">
        <v>0</v>
      </c>
      <c r="P12">
        <v>17</v>
      </c>
      <c r="Q12" s="1">
        <f t="shared" si="2"/>
        <v>0.17</v>
      </c>
      <c r="R12">
        <v>8</v>
      </c>
      <c r="S12">
        <v>5</v>
      </c>
      <c r="T12">
        <v>1</v>
      </c>
      <c r="U12">
        <v>17</v>
      </c>
      <c r="V12" s="1">
        <f t="shared" si="3"/>
        <v>0.17</v>
      </c>
      <c r="W12">
        <v>8</v>
      </c>
      <c r="Y12">
        <v>0</v>
      </c>
      <c r="Z12">
        <v>17</v>
      </c>
      <c r="AA12" s="1">
        <f t="shared" si="4"/>
        <v>0.17</v>
      </c>
      <c r="AB12">
        <v>9</v>
      </c>
      <c r="AC12">
        <v>6</v>
      </c>
      <c r="AD12">
        <v>2</v>
      </c>
      <c r="AE12">
        <v>15</v>
      </c>
      <c r="AF12" s="1">
        <f t="shared" si="5"/>
        <v>0.15</v>
      </c>
      <c r="AG12">
        <v>8</v>
      </c>
      <c r="AH12">
        <v>6</v>
      </c>
      <c r="AI12">
        <v>0</v>
      </c>
      <c r="AJ12">
        <v>18</v>
      </c>
      <c r="AK12" s="1">
        <f t="shared" si="6"/>
        <v>0.18</v>
      </c>
      <c r="AL12">
        <v>9</v>
      </c>
      <c r="AM12">
        <v>6</v>
      </c>
      <c r="AN12">
        <v>1</v>
      </c>
      <c r="AO12">
        <v>18</v>
      </c>
      <c r="AP12" s="1">
        <f t="shared" si="7"/>
        <v>0.18</v>
      </c>
      <c r="AQ12">
        <v>9</v>
      </c>
      <c r="AR12">
        <v>5</v>
      </c>
      <c r="AS12">
        <v>1</v>
      </c>
      <c r="AT12">
        <v>15</v>
      </c>
      <c r="AU12" s="1">
        <f t="shared" si="8"/>
        <v>0.15</v>
      </c>
      <c r="AV12">
        <v>9</v>
      </c>
      <c r="AW12">
        <v>5</v>
      </c>
      <c r="AX12">
        <v>0</v>
      </c>
      <c r="AY12">
        <v>16</v>
      </c>
      <c r="AZ12" s="1">
        <f t="shared" si="9"/>
        <v>0.16</v>
      </c>
      <c r="BA12">
        <v>9</v>
      </c>
      <c r="BB12">
        <v>6</v>
      </c>
      <c r="BC12">
        <v>0</v>
      </c>
      <c r="BD12">
        <v>14</v>
      </c>
      <c r="BE12" s="1">
        <f t="shared" si="10"/>
        <v>0.14000000000000001</v>
      </c>
      <c r="BF12">
        <v>8</v>
      </c>
      <c r="BH12">
        <v>0</v>
      </c>
      <c r="BI12">
        <v>14</v>
      </c>
      <c r="BJ12" s="1">
        <f t="shared" si="11"/>
        <v>0.14000000000000001</v>
      </c>
      <c r="BK12">
        <v>7</v>
      </c>
      <c r="BL12">
        <v>6</v>
      </c>
      <c r="BM12">
        <v>0</v>
      </c>
      <c r="CH12" s="2">
        <v>0</v>
      </c>
      <c r="CI12" s="2">
        <v>0.5</v>
      </c>
      <c r="CJ12" s="2">
        <v>0</v>
      </c>
      <c r="CK12" s="2">
        <v>0</v>
      </c>
      <c r="CL12" s="2">
        <v>0</v>
      </c>
      <c r="CM12" s="1">
        <v>0.99916666666666665</v>
      </c>
      <c r="CN12" s="1">
        <v>0.44166666666666665</v>
      </c>
      <c r="CO12" s="1">
        <v>1.4408333333333332</v>
      </c>
      <c r="CP12" s="2">
        <v>118.01181102362204</v>
      </c>
      <c r="CQ12" s="2">
        <v>52.165354330708659</v>
      </c>
      <c r="CR12" s="2">
        <v>0</v>
      </c>
      <c r="CS12" s="2">
        <v>0</v>
      </c>
      <c r="CT12" s="2">
        <v>170.1771653543307</v>
      </c>
      <c r="CU12" s="3">
        <v>0.19323818897637796</v>
      </c>
      <c r="CV12" s="3"/>
      <c r="CW12" s="3"/>
      <c r="CX12" s="3"/>
      <c r="CY12" s="3"/>
      <c r="CZ12" s="1">
        <v>0.17</v>
      </c>
      <c r="DA12" s="1">
        <v>0.17</v>
      </c>
      <c r="DB12" s="3">
        <v>0.67169999999999996</v>
      </c>
    </row>
    <row r="13" spans="1:106" x14ac:dyDescent="0.25">
      <c r="A13">
        <v>2015</v>
      </c>
      <c r="B13">
        <v>161</v>
      </c>
      <c r="C13" s="178">
        <v>42165</v>
      </c>
      <c r="D13" t="s">
        <v>1095</v>
      </c>
      <c r="E13">
        <v>11</v>
      </c>
      <c r="F13">
        <v>17</v>
      </c>
      <c r="G13" s="1">
        <f t="shared" si="0"/>
        <v>0.17</v>
      </c>
      <c r="H13">
        <v>8</v>
      </c>
      <c r="I13">
        <v>5</v>
      </c>
      <c r="J13">
        <v>2</v>
      </c>
      <c r="K13">
        <v>14</v>
      </c>
      <c r="L13" s="1">
        <f t="shared" si="1"/>
        <v>0.14000000000000001</v>
      </c>
      <c r="M13">
        <v>7</v>
      </c>
      <c r="N13">
        <v>5</v>
      </c>
      <c r="O13">
        <v>1</v>
      </c>
      <c r="P13">
        <v>13</v>
      </c>
      <c r="Q13" s="1">
        <f t="shared" si="2"/>
        <v>0.13</v>
      </c>
      <c r="R13">
        <v>8</v>
      </c>
      <c r="S13">
        <v>5</v>
      </c>
      <c r="T13">
        <v>0</v>
      </c>
      <c r="U13">
        <v>17</v>
      </c>
      <c r="V13" s="1">
        <f t="shared" si="3"/>
        <v>0.17</v>
      </c>
      <c r="W13">
        <v>7</v>
      </c>
      <c r="Y13">
        <v>0</v>
      </c>
      <c r="Z13">
        <v>18</v>
      </c>
      <c r="AA13" s="1">
        <f t="shared" si="4"/>
        <v>0.18</v>
      </c>
      <c r="AB13">
        <v>8</v>
      </c>
      <c r="AC13">
        <v>5</v>
      </c>
      <c r="AD13">
        <v>2</v>
      </c>
      <c r="AE13">
        <v>13</v>
      </c>
      <c r="AF13" s="1">
        <f t="shared" si="5"/>
        <v>0.13</v>
      </c>
      <c r="AG13">
        <v>8</v>
      </c>
      <c r="AH13">
        <v>5</v>
      </c>
      <c r="AI13">
        <v>0</v>
      </c>
      <c r="AJ13">
        <v>17</v>
      </c>
      <c r="AK13" s="1">
        <f t="shared" si="6"/>
        <v>0.17</v>
      </c>
      <c r="AL13">
        <v>8</v>
      </c>
      <c r="AM13">
        <v>5</v>
      </c>
      <c r="AN13">
        <v>1</v>
      </c>
      <c r="AO13">
        <v>10</v>
      </c>
      <c r="AP13" s="1">
        <f t="shared" si="7"/>
        <v>0.1</v>
      </c>
      <c r="AQ13">
        <v>6</v>
      </c>
      <c r="AS13">
        <v>0</v>
      </c>
      <c r="AT13">
        <v>12</v>
      </c>
      <c r="AU13" s="1">
        <f t="shared" si="8"/>
        <v>0.12</v>
      </c>
      <c r="AV13">
        <v>6</v>
      </c>
      <c r="AX13">
        <v>0</v>
      </c>
      <c r="AY13">
        <v>15</v>
      </c>
      <c r="AZ13" s="1">
        <f t="shared" si="9"/>
        <v>0.15</v>
      </c>
      <c r="BA13">
        <v>9</v>
      </c>
      <c r="BB13">
        <v>4</v>
      </c>
      <c r="BC13">
        <v>2</v>
      </c>
      <c r="BD13">
        <v>7</v>
      </c>
      <c r="BE13" s="1">
        <f t="shared" si="10"/>
        <v>7.0000000000000007E-2</v>
      </c>
      <c r="BF13">
        <v>7</v>
      </c>
      <c r="BH13">
        <v>0</v>
      </c>
      <c r="BJ13" s="1"/>
      <c r="CH13" s="2">
        <v>0.98395721925133695</v>
      </c>
      <c r="CI13" s="2">
        <v>5.1800356506238856</v>
      </c>
      <c r="CJ13" s="2">
        <v>0</v>
      </c>
      <c r="CK13" s="2">
        <v>0</v>
      </c>
      <c r="CL13" s="2">
        <v>0</v>
      </c>
      <c r="CM13" s="1">
        <v>0.74545454545454537</v>
      </c>
      <c r="CN13" s="1">
        <v>0.30727272727272725</v>
      </c>
      <c r="CO13" s="1">
        <v>1.0536363636363635</v>
      </c>
      <c r="CP13" s="2">
        <v>80.708661417322816</v>
      </c>
      <c r="CQ13" s="2">
        <v>33.267716535433067</v>
      </c>
      <c r="CR13" s="2">
        <v>0</v>
      </c>
      <c r="CS13" s="2">
        <v>9.8425196850393706E-2</v>
      </c>
      <c r="CT13" s="2">
        <v>114.07480314960628</v>
      </c>
      <c r="CU13" s="3">
        <v>0.13097933070866141</v>
      </c>
      <c r="CV13" s="3"/>
      <c r="CW13" s="3"/>
      <c r="CX13" s="3"/>
      <c r="CY13" s="3"/>
      <c r="CZ13" s="1">
        <v>0.17</v>
      </c>
      <c r="DA13" s="1">
        <v>0.17499999999999999</v>
      </c>
      <c r="DB13" s="3">
        <v>0.6381</v>
      </c>
    </row>
    <row r="14" spans="1:106" x14ac:dyDescent="0.25">
      <c r="A14">
        <v>2015</v>
      </c>
      <c r="B14">
        <v>174</v>
      </c>
      <c r="C14" s="178">
        <v>42178</v>
      </c>
      <c r="D14" t="s">
        <v>1096</v>
      </c>
      <c r="E14">
        <v>14</v>
      </c>
      <c r="F14">
        <v>42</v>
      </c>
      <c r="G14" s="1">
        <f t="shared" si="0"/>
        <v>0.42</v>
      </c>
      <c r="H14">
        <v>13</v>
      </c>
      <c r="I14">
        <v>5</v>
      </c>
      <c r="J14">
        <v>7</v>
      </c>
      <c r="K14">
        <v>37</v>
      </c>
      <c r="L14" s="1">
        <f t="shared" si="1"/>
        <v>0.37</v>
      </c>
      <c r="M14">
        <v>1</v>
      </c>
      <c r="N14">
        <v>5</v>
      </c>
      <c r="O14">
        <v>5</v>
      </c>
      <c r="P14">
        <v>44</v>
      </c>
      <c r="Q14" s="1">
        <f t="shared" si="2"/>
        <v>0.44</v>
      </c>
      <c r="R14">
        <v>12</v>
      </c>
      <c r="S14">
        <v>4</v>
      </c>
      <c r="T14">
        <v>8</v>
      </c>
      <c r="U14">
        <v>42</v>
      </c>
      <c r="V14" s="1">
        <f t="shared" si="3"/>
        <v>0.42</v>
      </c>
      <c r="W14">
        <v>11</v>
      </c>
      <c r="X14">
        <v>5</v>
      </c>
      <c r="Y14">
        <v>5</v>
      </c>
      <c r="Z14">
        <v>42</v>
      </c>
      <c r="AA14" s="1">
        <f t="shared" si="4"/>
        <v>0.42</v>
      </c>
      <c r="AB14">
        <v>11</v>
      </c>
      <c r="AC14">
        <v>4</v>
      </c>
      <c r="AD14">
        <v>7</v>
      </c>
      <c r="AE14">
        <v>39</v>
      </c>
      <c r="AF14" s="1">
        <f t="shared" si="5"/>
        <v>0.39</v>
      </c>
      <c r="AG14">
        <v>13</v>
      </c>
      <c r="AH14">
        <v>3</v>
      </c>
      <c r="AI14">
        <v>10</v>
      </c>
      <c r="AJ14">
        <v>40</v>
      </c>
      <c r="AK14" s="1">
        <f t="shared" si="6"/>
        <v>0.4</v>
      </c>
      <c r="AL14">
        <v>13</v>
      </c>
      <c r="AM14">
        <v>4</v>
      </c>
      <c r="AN14">
        <v>9</v>
      </c>
      <c r="AO14">
        <v>42</v>
      </c>
      <c r="AP14" s="1">
        <f t="shared" si="7"/>
        <v>0.42</v>
      </c>
      <c r="AQ14">
        <v>13</v>
      </c>
      <c r="AR14">
        <v>6</v>
      </c>
      <c r="AS14">
        <v>7</v>
      </c>
      <c r="AT14">
        <v>37</v>
      </c>
      <c r="AU14" s="1">
        <f t="shared" si="8"/>
        <v>0.37</v>
      </c>
      <c r="AV14">
        <v>13</v>
      </c>
      <c r="AW14">
        <v>5</v>
      </c>
      <c r="AX14">
        <v>8</v>
      </c>
      <c r="AY14">
        <v>41</v>
      </c>
      <c r="AZ14" s="1">
        <f t="shared" si="9"/>
        <v>0.41</v>
      </c>
      <c r="BA14">
        <v>13</v>
      </c>
      <c r="BB14">
        <v>5</v>
      </c>
      <c r="BC14">
        <v>7</v>
      </c>
      <c r="BD14">
        <v>43</v>
      </c>
      <c r="BE14" s="1">
        <f t="shared" si="10"/>
        <v>0.43</v>
      </c>
      <c r="BF14">
        <v>13</v>
      </c>
      <c r="BG14">
        <v>5</v>
      </c>
      <c r="BH14">
        <v>8</v>
      </c>
      <c r="BI14">
        <v>42</v>
      </c>
      <c r="BJ14" s="1">
        <f t="shared" si="11"/>
        <v>0.42</v>
      </c>
      <c r="BK14">
        <v>13</v>
      </c>
      <c r="BL14">
        <v>5</v>
      </c>
      <c r="BM14">
        <v>6</v>
      </c>
      <c r="BN14">
        <v>37</v>
      </c>
      <c r="BO14" s="1">
        <f t="shared" ref="BO14:BO15" si="12">BN14/100</f>
        <v>0.37</v>
      </c>
      <c r="BP14">
        <v>8</v>
      </c>
      <c r="BQ14">
        <v>4</v>
      </c>
      <c r="BR14">
        <v>5</v>
      </c>
      <c r="BS14">
        <v>45</v>
      </c>
      <c r="BT14" s="1">
        <f t="shared" ref="BT14" si="13">BS14/100</f>
        <v>0.45</v>
      </c>
      <c r="BU14">
        <v>15</v>
      </c>
      <c r="BV14">
        <v>4</v>
      </c>
      <c r="BW14">
        <v>10</v>
      </c>
      <c r="CH14" s="2">
        <v>1.7857142857142858</v>
      </c>
      <c r="CI14" s="2">
        <v>9.9285714285714288</v>
      </c>
      <c r="CJ14" s="2">
        <v>0</v>
      </c>
      <c r="CK14" s="2">
        <v>0</v>
      </c>
      <c r="CL14" s="2">
        <v>0</v>
      </c>
      <c r="CM14" s="1">
        <v>5.3264285714285711</v>
      </c>
      <c r="CN14" s="1">
        <v>3.9907142857142857</v>
      </c>
      <c r="CO14" s="1">
        <v>9.69</v>
      </c>
      <c r="CP14" s="2">
        <v>733.95669291338572</v>
      </c>
      <c r="CQ14" s="2">
        <v>549.90157480314963</v>
      </c>
      <c r="CR14" s="2">
        <v>0</v>
      </c>
      <c r="CS14" s="2">
        <v>51.377952755905511</v>
      </c>
      <c r="CT14" s="2">
        <v>1335.2362204724409</v>
      </c>
      <c r="CU14" s="3">
        <v>1.1192500000000001</v>
      </c>
      <c r="CV14" s="3"/>
      <c r="CW14" s="3"/>
      <c r="CX14" s="3"/>
      <c r="CY14" s="3"/>
      <c r="CZ14" s="1">
        <v>0.43</v>
      </c>
      <c r="DA14" s="1">
        <v>0.4</v>
      </c>
      <c r="DB14" s="3">
        <v>0.63490000000000002</v>
      </c>
    </row>
    <row r="15" spans="1:106" x14ac:dyDescent="0.25">
      <c r="A15">
        <v>2015</v>
      </c>
      <c r="B15">
        <v>174</v>
      </c>
      <c r="C15" s="178">
        <v>42178</v>
      </c>
      <c r="D15" t="s">
        <v>1097</v>
      </c>
      <c r="E15">
        <v>14</v>
      </c>
      <c r="F15">
        <v>37</v>
      </c>
      <c r="G15" s="1">
        <f t="shared" si="0"/>
        <v>0.37</v>
      </c>
      <c r="H15">
        <v>12</v>
      </c>
      <c r="I15">
        <v>7</v>
      </c>
      <c r="J15">
        <v>5</v>
      </c>
      <c r="K15">
        <v>31</v>
      </c>
      <c r="L15" s="1">
        <f t="shared" si="1"/>
        <v>0.31</v>
      </c>
      <c r="M15">
        <v>8</v>
      </c>
      <c r="N15">
        <v>6</v>
      </c>
      <c r="O15">
        <v>2</v>
      </c>
      <c r="P15">
        <v>34</v>
      </c>
      <c r="Q15" s="1">
        <f t="shared" si="2"/>
        <v>0.34</v>
      </c>
      <c r="R15">
        <v>13</v>
      </c>
      <c r="S15">
        <v>6</v>
      </c>
      <c r="T15">
        <v>7</v>
      </c>
      <c r="U15">
        <v>39</v>
      </c>
      <c r="V15" s="1">
        <f t="shared" si="3"/>
        <v>0.39</v>
      </c>
      <c r="W15">
        <v>11</v>
      </c>
      <c r="X15">
        <v>5</v>
      </c>
      <c r="Y15">
        <v>6</v>
      </c>
      <c r="Z15">
        <v>47</v>
      </c>
      <c r="AA15" s="1">
        <f t="shared" si="4"/>
        <v>0.47</v>
      </c>
      <c r="AB15">
        <v>15</v>
      </c>
      <c r="AC15">
        <v>5</v>
      </c>
      <c r="AD15">
        <v>10</v>
      </c>
      <c r="AE15">
        <v>13</v>
      </c>
      <c r="AF15" s="1">
        <f t="shared" si="5"/>
        <v>0.13</v>
      </c>
      <c r="AG15">
        <v>6</v>
      </c>
      <c r="AH15">
        <v>5</v>
      </c>
      <c r="AI15">
        <v>0</v>
      </c>
      <c r="AJ15">
        <v>45</v>
      </c>
      <c r="AK15" s="1">
        <f t="shared" si="6"/>
        <v>0.45</v>
      </c>
      <c r="AL15">
        <v>14</v>
      </c>
      <c r="AM15">
        <v>3</v>
      </c>
      <c r="AN15">
        <v>11</v>
      </c>
      <c r="AO15">
        <v>41</v>
      </c>
      <c r="AP15" s="1">
        <f t="shared" si="7"/>
        <v>0.41</v>
      </c>
      <c r="AQ15">
        <v>14</v>
      </c>
      <c r="AR15">
        <v>5</v>
      </c>
      <c r="AS15">
        <v>9</v>
      </c>
      <c r="AT15">
        <v>42</v>
      </c>
      <c r="AU15" s="1">
        <f t="shared" si="8"/>
        <v>0.42</v>
      </c>
      <c r="AV15">
        <v>14</v>
      </c>
      <c r="AW15">
        <v>7</v>
      </c>
      <c r="AX15">
        <v>7</v>
      </c>
      <c r="AY15">
        <v>40</v>
      </c>
      <c r="AZ15" s="1">
        <f t="shared" si="9"/>
        <v>0.4</v>
      </c>
      <c r="BA15">
        <v>13</v>
      </c>
      <c r="BB15">
        <v>4</v>
      </c>
      <c r="BC15">
        <v>9</v>
      </c>
      <c r="BD15">
        <v>46</v>
      </c>
      <c r="BE15" s="1">
        <f t="shared" si="10"/>
        <v>0.46</v>
      </c>
      <c r="BF15">
        <v>12</v>
      </c>
      <c r="BG15">
        <v>5</v>
      </c>
      <c r="BH15">
        <v>7</v>
      </c>
      <c r="BI15">
        <v>31</v>
      </c>
      <c r="BJ15" s="1">
        <f t="shared" si="11"/>
        <v>0.31</v>
      </c>
      <c r="BK15">
        <v>10</v>
      </c>
      <c r="BL15">
        <v>5</v>
      </c>
      <c r="BM15">
        <v>5</v>
      </c>
      <c r="BN15">
        <v>46</v>
      </c>
      <c r="BO15" s="1">
        <f t="shared" si="12"/>
        <v>0.46</v>
      </c>
      <c r="BP15">
        <v>14</v>
      </c>
      <c r="BQ15">
        <v>5</v>
      </c>
      <c r="BR15">
        <v>9</v>
      </c>
      <c r="BS15">
        <v>25</v>
      </c>
      <c r="BT15" s="1">
        <f t="shared" ref="BT15" si="14">BS15/100</f>
        <v>0.25</v>
      </c>
      <c r="BU15">
        <v>7</v>
      </c>
      <c r="BV15">
        <v>7</v>
      </c>
      <c r="BW15">
        <v>0</v>
      </c>
      <c r="CH15" s="2">
        <v>2.1428571428571428</v>
      </c>
      <c r="CI15" s="2">
        <v>7.4285714285714288</v>
      </c>
      <c r="CJ15" s="2">
        <v>0</v>
      </c>
      <c r="CK15" s="2">
        <v>0</v>
      </c>
      <c r="CL15" s="2">
        <v>0</v>
      </c>
      <c r="CM15" s="1">
        <v>4.7357142857142858</v>
      </c>
      <c r="CN15" s="1">
        <v>3.4757142857142855</v>
      </c>
      <c r="CO15" s="1">
        <v>8.4550000000000001</v>
      </c>
      <c r="CP15" s="2">
        <v>652.55905511811022</v>
      </c>
      <c r="CQ15" s="2">
        <v>478.93700787401571</v>
      </c>
      <c r="CR15" s="2">
        <v>0</v>
      </c>
      <c r="CS15" s="2">
        <v>33.562992125984252</v>
      </c>
      <c r="CT15" s="2">
        <v>1165.0590551181101</v>
      </c>
      <c r="CU15" s="3">
        <v>0.19579330708661416</v>
      </c>
      <c r="CV15" s="3"/>
      <c r="CW15" s="3"/>
      <c r="CX15" s="3"/>
      <c r="CY15" s="3"/>
      <c r="CZ15" s="1">
        <v>0.4</v>
      </c>
      <c r="DA15" s="1">
        <v>0.39500000000000002</v>
      </c>
      <c r="DB15" s="3">
        <v>0.81699999999999995</v>
      </c>
    </row>
    <row r="16" spans="1:106" x14ac:dyDescent="0.25">
      <c r="A16">
        <v>2015</v>
      </c>
      <c r="B16">
        <v>174</v>
      </c>
      <c r="C16" s="178">
        <v>42178</v>
      </c>
      <c r="D16" t="s">
        <v>1098</v>
      </c>
      <c r="E16">
        <v>10</v>
      </c>
      <c r="F16">
        <v>43</v>
      </c>
      <c r="G16" s="1">
        <f t="shared" si="0"/>
        <v>0.43</v>
      </c>
      <c r="H16">
        <v>11</v>
      </c>
      <c r="I16">
        <v>4</v>
      </c>
      <c r="J16">
        <v>6</v>
      </c>
      <c r="K16">
        <v>37</v>
      </c>
      <c r="L16" s="1">
        <f t="shared" si="1"/>
        <v>0.37</v>
      </c>
      <c r="M16">
        <v>13</v>
      </c>
      <c r="N16">
        <v>5</v>
      </c>
      <c r="O16">
        <v>8</v>
      </c>
      <c r="P16">
        <v>42</v>
      </c>
      <c r="Q16" s="1">
        <f t="shared" si="2"/>
        <v>0.42</v>
      </c>
      <c r="R16">
        <v>14</v>
      </c>
      <c r="S16">
        <v>4</v>
      </c>
      <c r="T16">
        <v>10</v>
      </c>
      <c r="U16">
        <v>43</v>
      </c>
      <c r="V16" s="1">
        <f t="shared" si="3"/>
        <v>0.43</v>
      </c>
      <c r="W16">
        <v>15</v>
      </c>
      <c r="X16">
        <v>6</v>
      </c>
      <c r="Y16">
        <v>9</v>
      </c>
      <c r="Z16">
        <v>47</v>
      </c>
      <c r="AA16" s="1">
        <f t="shared" si="4"/>
        <v>0.47</v>
      </c>
      <c r="AB16">
        <v>14</v>
      </c>
      <c r="AC16">
        <v>5</v>
      </c>
      <c r="AD16">
        <v>9</v>
      </c>
      <c r="AE16">
        <v>8</v>
      </c>
      <c r="AF16" s="1">
        <f t="shared" si="5"/>
        <v>0.08</v>
      </c>
      <c r="AG16">
        <v>15</v>
      </c>
      <c r="AH16">
        <v>4</v>
      </c>
      <c r="AI16">
        <v>11</v>
      </c>
      <c r="AJ16">
        <v>38</v>
      </c>
      <c r="AK16" s="1">
        <f t="shared" si="6"/>
        <v>0.38</v>
      </c>
      <c r="AL16">
        <v>12</v>
      </c>
      <c r="AM16">
        <v>5</v>
      </c>
      <c r="AN16">
        <v>7</v>
      </c>
      <c r="AO16">
        <v>44</v>
      </c>
      <c r="AP16" s="1">
        <f t="shared" si="7"/>
        <v>0.44</v>
      </c>
      <c r="AQ16">
        <v>14</v>
      </c>
      <c r="AR16">
        <v>7</v>
      </c>
      <c r="AS16">
        <v>6</v>
      </c>
      <c r="AT16">
        <v>44</v>
      </c>
      <c r="AU16" s="1">
        <f t="shared" si="8"/>
        <v>0.44</v>
      </c>
      <c r="AV16">
        <v>14</v>
      </c>
      <c r="AW16">
        <v>5</v>
      </c>
      <c r="AX16">
        <v>9</v>
      </c>
      <c r="AY16">
        <v>46</v>
      </c>
      <c r="AZ16" s="1">
        <f t="shared" si="9"/>
        <v>0.46</v>
      </c>
      <c r="BA16">
        <v>14</v>
      </c>
      <c r="BB16">
        <v>4</v>
      </c>
      <c r="BC16">
        <v>10</v>
      </c>
      <c r="BE16" s="1"/>
      <c r="BJ16" s="1"/>
      <c r="CH16" s="2">
        <v>2.6</v>
      </c>
      <c r="CI16" s="2">
        <v>12.2</v>
      </c>
      <c r="CJ16" s="2">
        <v>0</v>
      </c>
      <c r="CK16" s="2">
        <v>0</v>
      </c>
      <c r="CL16" s="2">
        <v>0</v>
      </c>
      <c r="CM16" s="1">
        <v>7.2829999999999995</v>
      </c>
      <c r="CN16" s="1">
        <v>5.4169999999999998</v>
      </c>
      <c r="CO16" s="1">
        <v>13.194999999999999</v>
      </c>
      <c r="CP16" s="2">
        <v>716.83070866141725</v>
      </c>
      <c r="CQ16" s="2">
        <v>533.16929133858275</v>
      </c>
      <c r="CR16" s="2">
        <v>0</v>
      </c>
      <c r="CS16" s="2">
        <v>48.720472440944889</v>
      </c>
      <c r="CT16" s="2">
        <v>1298.7204724409448</v>
      </c>
      <c r="CU16" s="3">
        <v>1.0585078740157481</v>
      </c>
      <c r="CV16" s="3"/>
      <c r="CW16" s="3"/>
      <c r="CX16" s="3"/>
      <c r="CY16" s="3"/>
      <c r="CZ16" s="1">
        <v>0.41</v>
      </c>
      <c r="DA16" s="1">
        <v>0.39500000000000002</v>
      </c>
      <c r="DB16" s="3">
        <v>0.49890000000000001</v>
      </c>
    </row>
    <row r="17" spans="1:106" x14ac:dyDescent="0.25">
      <c r="A17">
        <v>2015</v>
      </c>
      <c r="B17">
        <v>174</v>
      </c>
      <c r="C17" s="178">
        <v>42178</v>
      </c>
      <c r="D17" t="s">
        <v>1099</v>
      </c>
      <c r="E17">
        <v>11</v>
      </c>
      <c r="F17">
        <v>42</v>
      </c>
      <c r="G17" s="1">
        <f t="shared" si="0"/>
        <v>0.42</v>
      </c>
      <c r="H17">
        <v>13</v>
      </c>
      <c r="I17">
        <v>6</v>
      </c>
      <c r="J17">
        <v>7</v>
      </c>
      <c r="K17">
        <v>47</v>
      </c>
      <c r="L17" s="1">
        <f t="shared" si="1"/>
        <v>0.47</v>
      </c>
      <c r="M17">
        <v>16</v>
      </c>
      <c r="N17">
        <v>5</v>
      </c>
      <c r="O17">
        <v>11</v>
      </c>
      <c r="P17">
        <v>41</v>
      </c>
      <c r="Q17" s="1">
        <f t="shared" si="2"/>
        <v>0.41</v>
      </c>
      <c r="R17">
        <v>13</v>
      </c>
      <c r="S17">
        <v>6</v>
      </c>
      <c r="T17">
        <v>7</v>
      </c>
      <c r="U17">
        <v>44</v>
      </c>
      <c r="V17" s="1">
        <f t="shared" si="3"/>
        <v>0.44</v>
      </c>
      <c r="W17">
        <v>14</v>
      </c>
      <c r="X17">
        <v>5</v>
      </c>
      <c r="Y17">
        <v>9</v>
      </c>
      <c r="Z17">
        <v>37</v>
      </c>
      <c r="AA17" s="1">
        <f t="shared" si="4"/>
        <v>0.37</v>
      </c>
      <c r="AB17">
        <v>9</v>
      </c>
      <c r="AC17">
        <v>4</v>
      </c>
      <c r="AD17">
        <v>5</v>
      </c>
      <c r="AE17">
        <v>39</v>
      </c>
      <c r="AF17" s="1">
        <f t="shared" si="5"/>
        <v>0.39</v>
      </c>
      <c r="AG17">
        <v>12</v>
      </c>
      <c r="AH17">
        <v>6</v>
      </c>
      <c r="AI17">
        <v>6</v>
      </c>
      <c r="AJ17">
        <v>37</v>
      </c>
      <c r="AK17" s="1">
        <f t="shared" si="6"/>
        <v>0.37</v>
      </c>
      <c r="AL17">
        <v>10</v>
      </c>
      <c r="AM17">
        <v>5</v>
      </c>
      <c r="AN17">
        <v>5</v>
      </c>
      <c r="AO17">
        <v>23</v>
      </c>
      <c r="AP17" s="1">
        <f t="shared" si="7"/>
        <v>0.23</v>
      </c>
      <c r="AQ17">
        <v>9</v>
      </c>
      <c r="AS17">
        <v>0</v>
      </c>
      <c r="AT17">
        <v>41</v>
      </c>
      <c r="AU17" s="1">
        <f t="shared" si="8"/>
        <v>0.41</v>
      </c>
      <c r="AV17">
        <v>13</v>
      </c>
      <c r="AW17">
        <v>5</v>
      </c>
      <c r="AX17">
        <v>8</v>
      </c>
      <c r="AY17">
        <v>31</v>
      </c>
      <c r="AZ17" s="1">
        <f t="shared" si="9"/>
        <v>0.31</v>
      </c>
      <c r="BA17">
        <v>12</v>
      </c>
      <c r="BB17">
        <v>6</v>
      </c>
      <c r="BC17">
        <v>6</v>
      </c>
      <c r="BD17">
        <v>44</v>
      </c>
      <c r="BE17" s="1">
        <f t="shared" si="10"/>
        <v>0.44</v>
      </c>
      <c r="BF17">
        <v>14</v>
      </c>
      <c r="BG17">
        <v>5</v>
      </c>
      <c r="BH17">
        <v>9</v>
      </c>
      <c r="BJ17" s="1"/>
      <c r="CH17" s="2">
        <v>2.2727272727272729</v>
      </c>
      <c r="CI17" s="2">
        <v>7.5454545454545459</v>
      </c>
      <c r="CJ17" s="2">
        <v>0</v>
      </c>
      <c r="CK17" s="2">
        <v>0</v>
      </c>
      <c r="CL17" s="2">
        <v>0</v>
      </c>
      <c r="CM17" s="1">
        <v>5.5327272727272723</v>
      </c>
      <c r="CN17" s="1">
        <v>3.8754545454545455</v>
      </c>
      <c r="CO17" s="1">
        <v>9.6572727272727281</v>
      </c>
      <c r="CP17" s="2">
        <v>599.01574803149606</v>
      </c>
      <c r="CQ17" s="2">
        <v>419.58661417322838</v>
      </c>
      <c r="CR17" s="2">
        <v>0</v>
      </c>
      <c r="CS17" s="2">
        <v>26.968503937007874</v>
      </c>
      <c r="CT17" s="2">
        <v>1045.5708661417323</v>
      </c>
      <c r="CU17" s="3">
        <v>0.92222637795275586</v>
      </c>
      <c r="CV17" s="3"/>
      <c r="CW17" s="3"/>
      <c r="CX17" s="3"/>
      <c r="CY17" s="3"/>
      <c r="CZ17" s="1">
        <v>0.38</v>
      </c>
      <c r="DA17" s="1">
        <v>0.38</v>
      </c>
      <c r="DB17" s="3">
        <v>0.71299999999999997</v>
      </c>
    </row>
    <row r="18" spans="1:106" x14ac:dyDescent="0.25">
      <c r="A18">
        <v>2015</v>
      </c>
      <c r="B18">
        <v>174</v>
      </c>
      <c r="C18" s="178">
        <v>42178</v>
      </c>
      <c r="D18" t="s">
        <v>1100</v>
      </c>
      <c r="E18">
        <v>14</v>
      </c>
      <c r="F18">
        <v>41</v>
      </c>
      <c r="G18" s="1">
        <f t="shared" si="0"/>
        <v>0.41</v>
      </c>
      <c r="H18">
        <v>13</v>
      </c>
      <c r="I18">
        <v>5</v>
      </c>
      <c r="J18">
        <v>8</v>
      </c>
      <c r="K18">
        <v>49</v>
      </c>
      <c r="L18" s="1">
        <f t="shared" si="1"/>
        <v>0.49</v>
      </c>
      <c r="M18">
        <v>13</v>
      </c>
      <c r="N18">
        <v>6</v>
      </c>
      <c r="O18">
        <v>7</v>
      </c>
      <c r="P18">
        <v>30</v>
      </c>
      <c r="Q18" s="1">
        <f t="shared" si="2"/>
        <v>0.3</v>
      </c>
      <c r="R18">
        <v>13</v>
      </c>
      <c r="S18">
        <v>5</v>
      </c>
      <c r="T18">
        <v>8</v>
      </c>
      <c r="U18">
        <v>26</v>
      </c>
      <c r="V18" s="1">
        <f t="shared" si="3"/>
        <v>0.26</v>
      </c>
      <c r="W18">
        <v>8</v>
      </c>
      <c r="Y18">
        <v>0</v>
      </c>
      <c r="Z18">
        <v>30</v>
      </c>
      <c r="AA18" s="1">
        <f t="shared" si="4"/>
        <v>0.3</v>
      </c>
      <c r="AB18">
        <v>10</v>
      </c>
      <c r="AC18">
        <v>7</v>
      </c>
      <c r="AD18">
        <v>3</v>
      </c>
      <c r="AE18">
        <v>34</v>
      </c>
      <c r="AF18" s="1">
        <f t="shared" si="5"/>
        <v>0.34</v>
      </c>
      <c r="AG18">
        <v>9</v>
      </c>
      <c r="AH18">
        <v>5</v>
      </c>
      <c r="AI18">
        <v>4</v>
      </c>
      <c r="AJ18">
        <v>37</v>
      </c>
      <c r="AK18" s="1">
        <f t="shared" si="6"/>
        <v>0.37</v>
      </c>
      <c r="AL18">
        <v>13</v>
      </c>
      <c r="AM18">
        <v>6</v>
      </c>
      <c r="AN18">
        <v>7</v>
      </c>
      <c r="AO18">
        <v>40</v>
      </c>
      <c r="AP18" s="1">
        <f t="shared" si="7"/>
        <v>0.4</v>
      </c>
      <c r="AQ18">
        <v>12</v>
      </c>
      <c r="AR18">
        <v>6</v>
      </c>
      <c r="AS18">
        <v>6</v>
      </c>
      <c r="AT18">
        <v>31</v>
      </c>
      <c r="AU18" s="1">
        <f t="shared" si="8"/>
        <v>0.31</v>
      </c>
      <c r="AV18">
        <v>10</v>
      </c>
      <c r="AW18">
        <v>6</v>
      </c>
      <c r="AX18">
        <v>4</v>
      </c>
      <c r="AY18">
        <v>45</v>
      </c>
      <c r="AZ18" s="1">
        <f t="shared" si="9"/>
        <v>0.45</v>
      </c>
      <c r="BA18">
        <v>13</v>
      </c>
      <c r="BB18">
        <v>6</v>
      </c>
      <c r="BC18">
        <v>7</v>
      </c>
      <c r="BD18">
        <v>40</v>
      </c>
      <c r="BE18" s="1">
        <f t="shared" si="10"/>
        <v>0.4</v>
      </c>
      <c r="BF18">
        <v>13</v>
      </c>
      <c r="BG18">
        <v>7</v>
      </c>
      <c r="BH18">
        <v>6</v>
      </c>
      <c r="BI18">
        <v>40</v>
      </c>
      <c r="BJ18" s="1">
        <f t="shared" si="11"/>
        <v>0.4</v>
      </c>
      <c r="BK18">
        <v>11</v>
      </c>
      <c r="BL18">
        <v>5</v>
      </c>
      <c r="BM18">
        <v>6</v>
      </c>
      <c r="BN18">
        <v>40</v>
      </c>
      <c r="BO18" s="1">
        <f t="shared" ref="BO18:BO20" si="15">BN18/100</f>
        <v>0.4</v>
      </c>
      <c r="BP18">
        <v>12</v>
      </c>
      <c r="BQ18">
        <v>6</v>
      </c>
      <c r="BR18">
        <v>6</v>
      </c>
      <c r="BS18">
        <v>42</v>
      </c>
      <c r="BT18" s="1">
        <f t="shared" ref="BT18" si="16">BS18/100</f>
        <v>0.42</v>
      </c>
      <c r="BU18">
        <v>14</v>
      </c>
      <c r="BV18">
        <v>6</v>
      </c>
      <c r="BW18">
        <v>8</v>
      </c>
      <c r="CH18" s="2">
        <v>2.4285714285714284</v>
      </c>
      <c r="CI18" s="2">
        <v>6.1428571428571432</v>
      </c>
      <c r="CJ18" s="2">
        <v>0</v>
      </c>
      <c r="CK18" s="2">
        <v>0</v>
      </c>
      <c r="CL18" s="2">
        <v>0</v>
      </c>
      <c r="CM18" s="1">
        <v>4.4871428571428575</v>
      </c>
      <c r="CN18" s="1">
        <v>3.2907142857142859</v>
      </c>
      <c r="CO18" s="1">
        <v>7.9657142857142853</v>
      </c>
      <c r="CP18" s="2">
        <v>618.30708661417327</v>
      </c>
      <c r="CQ18" s="2">
        <v>453.44488188976379</v>
      </c>
      <c r="CR18" s="2">
        <v>0</v>
      </c>
      <c r="CS18" s="2">
        <v>25.885826771653544</v>
      </c>
      <c r="CT18" s="2">
        <v>1097.6377952755904</v>
      </c>
      <c r="CU18" s="3">
        <v>0.93497834645669287</v>
      </c>
      <c r="CV18" s="3"/>
      <c r="CW18" s="3"/>
      <c r="CX18" s="3"/>
      <c r="CY18" s="3"/>
      <c r="CZ18" s="1">
        <v>0.41499999999999998</v>
      </c>
      <c r="DA18" s="1">
        <v>0.39500000000000002</v>
      </c>
      <c r="DB18" s="3">
        <v>0.55889999999999995</v>
      </c>
    </row>
    <row r="19" spans="1:106" x14ac:dyDescent="0.25">
      <c r="A19">
        <v>2015</v>
      </c>
      <c r="B19">
        <v>174</v>
      </c>
      <c r="C19" s="178">
        <v>42178</v>
      </c>
      <c r="D19" t="s">
        <v>1101</v>
      </c>
      <c r="E19">
        <v>13</v>
      </c>
      <c r="F19">
        <v>53</v>
      </c>
      <c r="G19" s="1">
        <f t="shared" si="0"/>
        <v>0.53</v>
      </c>
      <c r="H19">
        <v>14</v>
      </c>
      <c r="I19">
        <v>4</v>
      </c>
      <c r="J19">
        <v>10</v>
      </c>
      <c r="K19">
        <v>42</v>
      </c>
      <c r="L19" s="1">
        <f t="shared" si="1"/>
        <v>0.42</v>
      </c>
      <c r="M19">
        <v>13</v>
      </c>
      <c r="N19">
        <v>6</v>
      </c>
      <c r="O19">
        <v>7</v>
      </c>
      <c r="P19">
        <v>53</v>
      </c>
      <c r="Q19" s="1">
        <f t="shared" si="2"/>
        <v>0.53</v>
      </c>
      <c r="R19">
        <v>13</v>
      </c>
      <c r="S19">
        <v>5</v>
      </c>
      <c r="T19">
        <v>7</v>
      </c>
      <c r="U19">
        <v>53</v>
      </c>
      <c r="V19" s="1">
        <f t="shared" si="3"/>
        <v>0.53</v>
      </c>
      <c r="W19">
        <v>14</v>
      </c>
      <c r="X19">
        <v>7</v>
      </c>
      <c r="Y19">
        <v>7</v>
      </c>
      <c r="Z19">
        <v>50</v>
      </c>
      <c r="AA19" s="1">
        <f t="shared" si="4"/>
        <v>0.5</v>
      </c>
      <c r="AB19">
        <v>13</v>
      </c>
      <c r="AC19">
        <v>6</v>
      </c>
      <c r="AD19">
        <v>7</v>
      </c>
      <c r="AE19">
        <v>53</v>
      </c>
      <c r="AF19" s="1">
        <f t="shared" si="5"/>
        <v>0.53</v>
      </c>
      <c r="AG19">
        <v>13</v>
      </c>
      <c r="AH19">
        <v>6</v>
      </c>
      <c r="AI19">
        <v>7</v>
      </c>
      <c r="AJ19">
        <v>51</v>
      </c>
      <c r="AK19" s="1">
        <f t="shared" si="6"/>
        <v>0.51</v>
      </c>
      <c r="AL19">
        <v>13</v>
      </c>
      <c r="AM19">
        <v>5</v>
      </c>
      <c r="AN19">
        <v>8</v>
      </c>
      <c r="AO19">
        <v>50</v>
      </c>
      <c r="AP19" s="1">
        <f t="shared" si="7"/>
        <v>0.5</v>
      </c>
      <c r="AQ19">
        <v>13</v>
      </c>
      <c r="AR19">
        <v>7</v>
      </c>
      <c r="AS19">
        <v>6</v>
      </c>
      <c r="AT19">
        <v>43</v>
      </c>
      <c r="AU19" s="1">
        <f t="shared" si="8"/>
        <v>0.43</v>
      </c>
      <c r="AV19">
        <v>14</v>
      </c>
      <c r="AW19">
        <v>7</v>
      </c>
      <c r="AX19">
        <v>7</v>
      </c>
      <c r="AY19">
        <v>48</v>
      </c>
      <c r="AZ19" s="1">
        <f t="shared" si="9"/>
        <v>0.48</v>
      </c>
      <c r="BA19">
        <v>13</v>
      </c>
      <c r="BB19">
        <v>6</v>
      </c>
      <c r="BC19">
        <v>7</v>
      </c>
      <c r="BD19">
        <v>47</v>
      </c>
      <c r="BE19" s="1">
        <f t="shared" si="10"/>
        <v>0.47</v>
      </c>
      <c r="BF19">
        <v>13</v>
      </c>
      <c r="BG19">
        <v>5</v>
      </c>
      <c r="BH19">
        <v>8</v>
      </c>
      <c r="BI19">
        <v>49</v>
      </c>
      <c r="BJ19" s="1">
        <f t="shared" si="11"/>
        <v>0.49</v>
      </c>
      <c r="BK19">
        <v>15</v>
      </c>
      <c r="BL19">
        <v>6</v>
      </c>
      <c r="BM19">
        <v>9</v>
      </c>
      <c r="BN19">
        <v>46</v>
      </c>
      <c r="BO19" s="1">
        <f t="shared" si="15"/>
        <v>0.46</v>
      </c>
      <c r="BP19">
        <v>11</v>
      </c>
      <c r="BQ19">
        <v>5</v>
      </c>
      <c r="BR19">
        <v>6</v>
      </c>
      <c r="CH19" s="2">
        <v>3.3846153846153846</v>
      </c>
      <c r="CI19" s="2">
        <v>8.6923076923076916</v>
      </c>
      <c r="CJ19" s="2">
        <v>0</v>
      </c>
      <c r="CK19" s="2">
        <v>0</v>
      </c>
      <c r="CL19" s="2">
        <v>0</v>
      </c>
      <c r="CM19" s="1">
        <v>6.5753846153846158</v>
      </c>
      <c r="CN19" s="1">
        <v>5.4946153846153853</v>
      </c>
      <c r="CO19" s="1">
        <v>12.423846153846155</v>
      </c>
      <c r="CP19" s="2">
        <v>841.33858267716539</v>
      </c>
      <c r="CQ19" s="2">
        <v>703.05118110236219</v>
      </c>
      <c r="CR19" s="2">
        <v>0</v>
      </c>
      <c r="CS19" s="2">
        <v>45.275590551181104</v>
      </c>
      <c r="CT19" s="2">
        <v>1589.6653543307086</v>
      </c>
      <c r="CU19" s="3">
        <v>1.4127824803149607</v>
      </c>
      <c r="CV19" s="3"/>
      <c r="CW19" s="3"/>
      <c r="CX19" s="3"/>
      <c r="CY19" s="3"/>
      <c r="CZ19" s="1">
        <v>0.46</v>
      </c>
      <c r="DA19" s="1">
        <v>0.44500000000000001</v>
      </c>
      <c r="DB19" s="3">
        <v>0.79590000000000005</v>
      </c>
    </row>
    <row r="20" spans="1:106" x14ac:dyDescent="0.25">
      <c r="A20">
        <v>2015</v>
      </c>
      <c r="B20">
        <v>174</v>
      </c>
      <c r="C20" s="178">
        <v>42178</v>
      </c>
      <c r="D20" t="s">
        <v>1102</v>
      </c>
      <c r="E20">
        <v>14</v>
      </c>
      <c r="F20">
        <v>43</v>
      </c>
      <c r="G20" s="1">
        <f t="shared" si="0"/>
        <v>0.43</v>
      </c>
      <c r="H20">
        <v>12</v>
      </c>
      <c r="I20">
        <v>5</v>
      </c>
      <c r="J20">
        <v>7</v>
      </c>
      <c r="K20">
        <v>45</v>
      </c>
      <c r="L20" s="1">
        <f t="shared" si="1"/>
        <v>0.45</v>
      </c>
      <c r="M20">
        <v>13</v>
      </c>
      <c r="N20">
        <v>5</v>
      </c>
      <c r="O20">
        <v>8</v>
      </c>
      <c r="P20">
        <v>45</v>
      </c>
      <c r="Q20" s="1">
        <f t="shared" si="2"/>
        <v>0.45</v>
      </c>
      <c r="R20">
        <v>13</v>
      </c>
      <c r="S20">
        <v>6</v>
      </c>
      <c r="T20">
        <v>7</v>
      </c>
      <c r="U20">
        <v>45</v>
      </c>
      <c r="V20" s="1">
        <f t="shared" si="3"/>
        <v>0.45</v>
      </c>
      <c r="W20">
        <v>12</v>
      </c>
      <c r="X20">
        <v>4</v>
      </c>
      <c r="Y20">
        <v>8</v>
      </c>
      <c r="Z20">
        <v>43</v>
      </c>
      <c r="AA20" s="1">
        <f t="shared" si="4"/>
        <v>0.43</v>
      </c>
      <c r="AB20">
        <v>11</v>
      </c>
      <c r="AC20">
        <v>5</v>
      </c>
      <c r="AD20">
        <v>6</v>
      </c>
      <c r="AE20">
        <v>44</v>
      </c>
      <c r="AF20" s="1">
        <f t="shared" si="5"/>
        <v>0.44</v>
      </c>
      <c r="AG20">
        <v>12</v>
      </c>
      <c r="AH20">
        <v>5</v>
      </c>
      <c r="AI20">
        <v>7</v>
      </c>
      <c r="AJ20">
        <v>42</v>
      </c>
      <c r="AK20" s="1">
        <f t="shared" si="6"/>
        <v>0.42</v>
      </c>
      <c r="AL20">
        <v>13</v>
      </c>
      <c r="AM20">
        <v>5</v>
      </c>
      <c r="AN20">
        <v>8</v>
      </c>
      <c r="AO20">
        <v>50</v>
      </c>
      <c r="AP20" s="1">
        <f t="shared" si="7"/>
        <v>0.5</v>
      </c>
      <c r="AQ20">
        <v>12</v>
      </c>
      <c r="AR20">
        <v>5</v>
      </c>
      <c r="AS20">
        <v>7</v>
      </c>
      <c r="AT20">
        <v>43</v>
      </c>
      <c r="AU20" s="1">
        <f t="shared" si="8"/>
        <v>0.43</v>
      </c>
      <c r="AV20">
        <v>14</v>
      </c>
      <c r="AW20">
        <v>5</v>
      </c>
      <c r="AX20">
        <v>9</v>
      </c>
      <c r="AY20">
        <v>48</v>
      </c>
      <c r="AZ20" s="1">
        <f t="shared" si="9"/>
        <v>0.48</v>
      </c>
      <c r="BA20">
        <v>13</v>
      </c>
      <c r="BB20">
        <v>6</v>
      </c>
      <c r="BC20">
        <v>7</v>
      </c>
      <c r="BD20">
        <v>49</v>
      </c>
      <c r="BE20" s="1">
        <f t="shared" si="10"/>
        <v>0.49</v>
      </c>
      <c r="BF20">
        <v>13</v>
      </c>
      <c r="BG20">
        <v>6</v>
      </c>
      <c r="BH20">
        <v>7</v>
      </c>
      <c r="BI20">
        <v>49</v>
      </c>
      <c r="BJ20" s="1">
        <f t="shared" si="11"/>
        <v>0.49</v>
      </c>
      <c r="BK20">
        <v>13</v>
      </c>
      <c r="BL20">
        <v>6</v>
      </c>
      <c r="BM20">
        <v>7</v>
      </c>
      <c r="BN20">
        <v>48</v>
      </c>
      <c r="BO20" s="1">
        <f t="shared" si="15"/>
        <v>0.48</v>
      </c>
      <c r="BP20">
        <v>12</v>
      </c>
      <c r="BQ20">
        <v>5</v>
      </c>
      <c r="BR20">
        <v>7</v>
      </c>
      <c r="BS20">
        <v>41</v>
      </c>
      <c r="BT20" s="1">
        <f t="shared" ref="BT20" si="17">BS20/100</f>
        <v>0.41</v>
      </c>
      <c r="BU20">
        <v>12</v>
      </c>
      <c r="BV20">
        <v>6</v>
      </c>
      <c r="BW20">
        <v>6</v>
      </c>
      <c r="CH20" s="2">
        <v>2.1428571428571428</v>
      </c>
      <c r="CI20" s="2">
        <v>10.071428571428571</v>
      </c>
      <c r="CJ20" s="2">
        <v>0</v>
      </c>
      <c r="CK20" s="2">
        <v>0</v>
      </c>
      <c r="CL20" s="2">
        <v>0</v>
      </c>
      <c r="CM20" s="1">
        <v>5.78</v>
      </c>
      <c r="CN20" s="1">
        <v>4.7178571428571425</v>
      </c>
      <c r="CO20" s="1">
        <v>10.905714285714286</v>
      </c>
      <c r="CP20" s="2">
        <v>796.45669291338584</v>
      </c>
      <c r="CQ20" s="2">
        <v>650.09842519685026</v>
      </c>
      <c r="CR20" s="2">
        <v>0</v>
      </c>
      <c r="CS20" s="2">
        <v>56.2007874015748</v>
      </c>
      <c r="CT20" s="2">
        <v>1502.7559055118109</v>
      </c>
      <c r="CU20" s="3">
        <v>1.327509842519685</v>
      </c>
      <c r="CV20" s="3"/>
      <c r="CW20" s="3"/>
      <c r="CX20" s="3"/>
      <c r="CY20" s="3"/>
      <c r="CZ20" s="1">
        <v>0.435</v>
      </c>
      <c r="DA20" s="1">
        <v>0.41</v>
      </c>
      <c r="DB20" s="3">
        <v>0.61860000000000004</v>
      </c>
    </row>
    <row r="21" spans="1:106" x14ac:dyDescent="0.25">
      <c r="A21">
        <v>2015</v>
      </c>
      <c r="B21">
        <v>174</v>
      </c>
      <c r="C21" s="178">
        <v>42178</v>
      </c>
      <c r="D21" t="s">
        <v>1103</v>
      </c>
      <c r="E21">
        <v>10</v>
      </c>
      <c r="F21">
        <v>42</v>
      </c>
      <c r="G21" s="1">
        <f t="shared" si="0"/>
        <v>0.42</v>
      </c>
      <c r="H21">
        <v>12</v>
      </c>
      <c r="I21">
        <v>5</v>
      </c>
      <c r="J21">
        <v>7</v>
      </c>
      <c r="K21">
        <v>41</v>
      </c>
      <c r="L21" s="1">
        <f t="shared" si="1"/>
        <v>0.41</v>
      </c>
      <c r="M21">
        <v>12</v>
      </c>
      <c r="N21">
        <v>5</v>
      </c>
      <c r="O21">
        <v>6</v>
      </c>
      <c r="P21">
        <v>43</v>
      </c>
      <c r="Q21" s="1">
        <f t="shared" si="2"/>
        <v>0.43</v>
      </c>
      <c r="R21">
        <v>14</v>
      </c>
      <c r="S21">
        <v>4</v>
      </c>
      <c r="T21">
        <v>9</v>
      </c>
      <c r="U21">
        <v>31</v>
      </c>
      <c r="V21" s="1">
        <f t="shared" si="3"/>
        <v>0.31</v>
      </c>
      <c r="W21">
        <v>12</v>
      </c>
      <c r="X21">
        <v>5</v>
      </c>
      <c r="Y21">
        <v>5</v>
      </c>
      <c r="Z21">
        <v>44</v>
      </c>
      <c r="AA21" s="1">
        <f t="shared" si="4"/>
        <v>0.44</v>
      </c>
      <c r="AB21">
        <v>15</v>
      </c>
      <c r="AC21">
        <v>3</v>
      </c>
      <c r="AD21">
        <v>9</v>
      </c>
      <c r="AE21">
        <v>46</v>
      </c>
      <c r="AF21" s="1">
        <f t="shared" si="5"/>
        <v>0.46</v>
      </c>
      <c r="AG21">
        <v>13</v>
      </c>
      <c r="AH21">
        <v>5</v>
      </c>
      <c r="AI21">
        <v>9</v>
      </c>
      <c r="AJ21">
        <v>43</v>
      </c>
      <c r="AK21" s="1">
        <f t="shared" si="6"/>
        <v>0.43</v>
      </c>
      <c r="AL21">
        <v>13</v>
      </c>
      <c r="AM21">
        <v>6</v>
      </c>
      <c r="AN21">
        <v>7</v>
      </c>
      <c r="AO21">
        <v>44</v>
      </c>
      <c r="AP21" s="1">
        <f t="shared" si="7"/>
        <v>0.44</v>
      </c>
      <c r="AQ21">
        <v>14</v>
      </c>
      <c r="AR21">
        <v>4</v>
      </c>
      <c r="AS21">
        <v>10</v>
      </c>
      <c r="AT21">
        <v>40</v>
      </c>
      <c r="AU21" s="1">
        <f t="shared" si="8"/>
        <v>0.4</v>
      </c>
      <c r="AV21">
        <v>13</v>
      </c>
      <c r="AW21">
        <v>5</v>
      </c>
      <c r="AX21">
        <v>8</v>
      </c>
      <c r="AY21">
        <v>44</v>
      </c>
      <c r="AZ21" s="1">
        <f t="shared" si="9"/>
        <v>0.44</v>
      </c>
      <c r="BA21">
        <v>14</v>
      </c>
      <c r="BB21">
        <v>6</v>
      </c>
      <c r="BC21">
        <v>0</v>
      </c>
      <c r="BE21" s="1"/>
      <c r="BJ21" s="1"/>
      <c r="CH21" s="2">
        <v>3.7</v>
      </c>
      <c r="CI21" s="2">
        <v>8.9</v>
      </c>
      <c r="CJ21" s="2">
        <v>0</v>
      </c>
      <c r="CK21" s="2">
        <v>0</v>
      </c>
      <c r="CL21" s="2">
        <v>0</v>
      </c>
      <c r="CM21" s="1">
        <v>6.16</v>
      </c>
      <c r="CN21" s="1">
        <v>4.4649999999999999</v>
      </c>
      <c r="CO21" s="1">
        <v>10.909000000000001</v>
      </c>
      <c r="CP21" s="2">
        <v>606.29921259842524</v>
      </c>
      <c r="CQ21" s="2">
        <v>439.46850393700782</v>
      </c>
      <c r="CR21" s="2">
        <v>0</v>
      </c>
      <c r="CS21" s="2">
        <v>27.952755905511808</v>
      </c>
      <c r="CT21" s="2">
        <v>1073.7204724409448</v>
      </c>
      <c r="CU21" s="3">
        <v>0.959998031496063</v>
      </c>
      <c r="CV21" s="3"/>
      <c r="CW21" s="3"/>
      <c r="CX21" s="3"/>
      <c r="CY21" s="3"/>
      <c r="CZ21" s="1">
        <v>0.39500000000000002</v>
      </c>
      <c r="DA21" s="1">
        <v>0.41499999999999998</v>
      </c>
      <c r="DB21" s="3">
        <v>0.6361</v>
      </c>
    </row>
    <row r="22" spans="1:106" x14ac:dyDescent="0.25">
      <c r="A22">
        <v>2015</v>
      </c>
      <c r="B22">
        <v>174</v>
      </c>
      <c r="C22" s="178">
        <v>42178</v>
      </c>
      <c r="D22" t="s">
        <v>1104</v>
      </c>
      <c r="E22">
        <v>13</v>
      </c>
      <c r="F22">
        <v>31</v>
      </c>
      <c r="G22" s="1">
        <f t="shared" si="0"/>
        <v>0.31</v>
      </c>
      <c r="H22">
        <v>11</v>
      </c>
      <c r="I22">
        <v>6</v>
      </c>
      <c r="J22">
        <v>3</v>
      </c>
      <c r="K22">
        <v>38</v>
      </c>
      <c r="L22" s="1">
        <f t="shared" si="1"/>
        <v>0.38</v>
      </c>
      <c r="M22">
        <v>13</v>
      </c>
      <c r="N22">
        <v>4</v>
      </c>
      <c r="O22">
        <v>8</v>
      </c>
      <c r="P22">
        <v>38</v>
      </c>
      <c r="Q22" s="1">
        <f t="shared" si="2"/>
        <v>0.38</v>
      </c>
      <c r="R22">
        <v>12</v>
      </c>
      <c r="S22">
        <v>5</v>
      </c>
      <c r="T22">
        <v>7</v>
      </c>
      <c r="U22">
        <v>48</v>
      </c>
      <c r="V22" s="1">
        <f t="shared" si="3"/>
        <v>0.48</v>
      </c>
      <c r="W22">
        <v>16</v>
      </c>
      <c r="X22">
        <v>4</v>
      </c>
      <c r="Y22">
        <v>12</v>
      </c>
      <c r="Z22">
        <v>43</v>
      </c>
      <c r="AA22" s="1">
        <f t="shared" si="4"/>
        <v>0.43</v>
      </c>
      <c r="AB22">
        <v>14</v>
      </c>
      <c r="AC22">
        <v>4</v>
      </c>
      <c r="AD22">
        <v>9</v>
      </c>
      <c r="AE22">
        <v>47</v>
      </c>
      <c r="AF22" s="1">
        <f t="shared" si="5"/>
        <v>0.47</v>
      </c>
      <c r="AG22">
        <v>13</v>
      </c>
      <c r="AH22">
        <v>4</v>
      </c>
      <c r="AI22">
        <v>9</v>
      </c>
      <c r="AJ22">
        <v>53</v>
      </c>
      <c r="AK22" s="1">
        <f t="shared" si="6"/>
        <v>0.53</v>
      </c>
      <c r="AL22">
        <v>15</v>
      </c>
      <c r="AM22">
        <v>4</v>
      </c>
      <c r="AN22">
        <v>11</v>
      </c>
      <c r="AO22">
        <v>47</v>
      </c>
      <c r="AP22" s="1">
        <f t="shared" si="7"/>
        <v>0.47</v>
      </c>
      <c r="AQ22">
        <v>13</v>
      </c>
      <c r="AR22">
        <v>5</v>
      </c>
      <c r="AS22">
        <v>8</v>
      </c>
      <c r="AT22">
        <v>41</v>
      </c>
      <c r="AU22" s="1">
        <f t="shared" si="8"/>
        <v>0.41</v>
      </c>
      <c r="AV22">
        <v>12</v>
      </c>
      <c r="AW22">
        <v>6</v>
      </c>
      <c r="AX22">
        <v>6</v>
      </c>
      <c r="AY22">
        <v>42</v>
      </c>
      <c r="AZ22" s="1">
        <f t="shared" si="9"/>
        <v>0.42</v>
      </c>
      <c r="BA22">
        <v>12</v>
      </c>
      <c r="BB22">
        <v>6</v>
      </c>
      <c r="BC22">
        <v>6</v>
      </c>
      <c r="BD22">
        <v>41</v>
      </c>
      <c r="BE22" s="1">
        <f t="shared" si="10"/>
        <v>0.41</v>
      </c>
      <c r="BF22">
        <v>13</v>
      </c>
      <c r="BG22">
        <v>6</v>
      </c>
      <c r="BH22">
        <v>7</v>
      </c>
      <c r="BI22">
        <v>43</v>
      </c>
      <c r="BJ22" s="1">
        <f t="shared" si="11"/>
        <v>0.43</v>
      </c>
      <c r="BK22">
        <v>13</v>
      </c>
      <c r="BL22">
        <v>7</v>
      </c>
      <c r="BM22">
        <v>6</v>
      </c>
      <c r="BN22">
        <v>31</v>
      </c>
      <c r="BO22" s="1">
        <f t="shared" ref="BO22:BO23" si="18">BN22/100</f>
        <v>0.31</v>
      </c>
      <c r="BP22">
        <v>10</v>
      </c>
      <c r="BQ22">
        <v>6</v>
      </c>
      <c r="BR22">
        <v>4</v>
      </c>
      <c r="CH22" s="2">
        <v>3.3076923076923075</v>
      </c>
      <c r="CI22" s="2">
        <v>9.6923076923076916</v>
      </c>
      <c r="CJ22" s="2">
        <v>0</v>
      </c>
      <c r="CK22" s="2">
        <v>0</v>
      </c>
      <c r="CL22" s="2">
        <v>0</v>
      </c>
      <c r="CM22" s="1">
        <v>5.7069230769230765</v>
      </c>
      <c r="CN22" s="1">
        <v>4.4038461538461542</v>
      </c>
      <c r="CO22" s="1">
        <v>10.396153846153847</v>
      </c>
      <c r="CP22" s="2">
        <v>730.2165354330707</v>
      </c>
      <c r="CQ22" s="2">
        <v>563.48425196850394</v>
      </c>
      <c r="CR22" s="2">
        <v>0</v>
      </c>
      <c r="CS22" s="2">
        <v>36.515748031496059</v>
      </c>
      <c r="CT22" s="2">
        <v>1330.2165354330707</v>
      </c>
      <c r="CU22" s="3">
        <v>1.2134055118110236</v>
      </c>
      <c r="CV22" s="3"/>
      <c r="CW22" s="3"/>
      <c r="CX22" s="3"/>
      <c r="CY22" s="3"/>
      <c r="CZ22" s="1">
        <v>0.41</v>
      </c>
      <c r="DA22" s="1">
        <v>0.39500000000000002</v>
      </c>
      <c r="DB22" s="3">
        <v>0.54249999999999998</v>
      </c>
    </row>
    <row r="23" spans="1:106" x14ac:dyDescent="0.25">
      <c r="A23">
        <v>2015</v>
      </c>
      <c r="B23">
        <v>174</v>
      </c>
      <c r="C23" s="178">
        <v>42178</v>
      </c>
      <c r="D23" t="s">
        <v>1105</v>
      </c>
      <c r="E23">
        <v>13</v>
      </c>
      <c r="F23">
        <v>52</v>
      </c>
      <c r="G23" s="1">
        <f t="shared" si="0"/>
        <v>0.52</v>
      </c>
      <c r="H23">
        <v>15</v>
      </c>
      <c r="I23">
        <v>3</v>
      </c>
      <c r="J23">
        <v>12</v>
      </c>
      <c r="K23">
        <v>51</v>
      </c>
      <c r="L23" s="1">
        <f t="shared" si="1"/>
        <v>0.51</v>
      </c>
      <c r="M23">
        <v>15</v>
      </c>
      <c r="N23">
        <v>4</v>
      </c>
      <c r="O23">
        <v>10</v>
      </c>
      <c r="P23">
        <v>45</v>
      </c>
      <c r="Q23" s="1">
        <f t="shared" si="2"/>
        <v>0.45</v>
      </c>
      <c r="R23">
        <v>14</v>
      </c>
      <c r="S23">
        <v>4</v>
      </c>
      <c r="T23">
        <v>9</v>
      </c>
      <c r="U23">
        <v>50</v>
      </c>
      <c r="V23" s="1">
        <f t="shared" si="3"/>
        <v>0.5</v>
      </c>
      <c r="W23">
        <v>15</v>
      </c>
      <c r="X23">
        <v>5</v>
      </c>
      <c r="Y23">
        <v>10</v>
      </c>
      <c r="Z23">
        <v>46</v>
      </c>
      <c r="AA23" s="1">
        <f t="shared" si="4"/>
        <v>0.46</v>
      </c>
      <c r="AB23">
        <v>13</v>
      </c>
      <c r="AC23">
        <v>4</v>
      </c>
      <c r="AD23">
        <v>9</v>
      </c>
      <c r="AE23">
        <v>47</v>
      </c>
      <c r="AF23" s="1">
        <f t="shared" si="5"/>
        <v>0.47</v>
      </c>
      <c r="AG23">
        <v>15</v>
      </c>
      <c r="AH23">
        <v>6</v>
      </c>
      <c r="AI23">
        <v>9</v>
      </c>
      <c r="AJ23">
        <v>39</v>
      </c>
      <c r="AK23" s="1">
        <f t="shared" si="6"/>
        <v>0.39</v>
      </c>
      <c r="AL23">
        <v>9</v>
      </c>
      <c r="AM23">
        <v>4</v>
      </c>
      <c r="AN23">
        <v>5</v>
      </c>
      <c r="AO23">
        <v>40</v>
      </c>
      <c r="AP23" s="1">
        <f t="shared" si="7"/>
        <v>0.4</v>
      </c>
      <c r="AQ23">
        <v>11</v>
      </c>
      <c r="AR23">
        <v>4</v>
      </c>
      <c r="AS23">
        <v>7</v>
      </c>
      <c r="AT23">
        <v>49</v>
      </c>
      <c r="AU23" s="1">
        <f t="shared" si="8"/>
        <v>0.49</v>
      </c>
      <c r="AV23">
        <v>13</v>
      </c>
      <c r="AW23">
        <v>6</v>
      </c>
      <c r="AX23">
        <v>7</v>
      </c>
      <c r="AY23">
        <v>48</v>
      </c>
      <c r="AZ23" s="1">
        <f t="shared" si="9"/>
        <v>0.48</v>
      </c>
      <c r="BA23">
        <v>13</v>
      </c>
      <c r="BB23">
        <v>4</v>
      </c>
      <c r="BC23">
        <v>9</v>
      </c>
      <c r="BD23">
        <v>49</v>
      </c>
      <c r="BE23" s="1">
        <f t="shared" si="10"/>
        <v>0.49</v>
      </c>
      <c r="BF23">
        <v>14</v>
      </c>
      <c r="BG23">
        <v>6</v>
      </c>
      <c r="BH23">
        <v>8</v>
      </c>
      <c r="BI23">
        <v>43</v>
      </c>
      <c r="BJ23" s="1">
        <f t="shared" si="11"/>
        <v>0.43</v>
      </c>
      <c r="BK23">
        <v>12</v>
      </c>
      <c r="BL23">
        <v>6</v>
      </c>
      <c r="BM23">
        <v>6</v>
      </c>
      <c r="BN23">
        <v>34</v>
      </c>
      <c r="BO23" s="1">
        <f t="shared" si="18"/>
        <v>0.34</v>
      </c>
      <c r="BP23">
        <v>10</v>
      </c>
      <c r="BQ23">
        <v>5</v>
      </c>
      <c r="BR23">
        <v>5</v>
      </c>
      <c r="CH23" s="2">
        <v>3.8461538461538463</v>
      </c>
      <c r="CI23" s="2">
        <v>9.2307692307692299</v>
      </c>
      <c r="CJ23" s="2">
        <v>7.6923076923076927E-2</v>
      </c>
      <c r="CK23" s="2">
        <v>0</v>
      </c>
      <c r="CL23" s="2">
        <v>0</v>
      </c>
      <c r="CM23" s="1">
        <v>6.3569230769230769</v>
      </c>
      <c r="CN23" s="1">
        <v>4.9638461538461538</v>
      </c>
      <c r="CO23" s="1">
        <v>11.643076923076924</v>
      </c>
      <c r="CP23" s="2">
        <v>813.38582677165357</v>
      </c>
      <c r="CQ23" s="2">
        <v>635.13779527559063</v>
      </c>
      <c r="CR23" s="2">
        <v>0</v>
      </c>
      <c r="CS23" s="2">
        <v>41.240157480314963</v>
      </c>
      <c r="CT23" s="2">
        <v>1489.7637795275593</v>
      </c>
      <c r="CU23" s="3">
        <v>1.3071515748031497</v>
      </c>
      <c r="CV23" s="3"/>
      <c r="CW23" s="3"/>
      <c r="CX23" s="3"/>
      <c r="CY23" s="3"/>
      <c r="CZ23" s="1">
        <v>0.47</v>
      </c>
      <c r="DA23" s="1">
        <v>0.45</v>
      </c>
      <c r="DB23" s="3">
        <v>0.79179999999999995</v>
      </c>
    </row>
    <row r="24" spans="1:106" x14ac:dyDescent="0.25">
      <c r="A24">
        <v>2015</v>
      </c>
      <c r="B24">
        <v>174</v>
      </c>
      <c r="C24" s="178">
        <v>42178</v>
      </c>
      <c r="D24" t="s">
        <v>1106</v>
      </c>
      <c r="E24">
        <v>9</v>
      </c>
      <c r="F24">
        <v>45</v>
      </c>
      <c r="G24" s="1">
        <f t="shared" si="0"/>
        <v>0.45</v>
      </c>
      <c r="H24">
        <v>15</v>
      </c>
      <c r="I24">
        <v>5</v>
      </c>
      <c r="J24">
        <v>10</v>
      </c>
      <c r="K24">
        <v>39</v>
      </c>
      <c r="L24" s="1">
        <f t="shared" si="1"/>
        <v>0.39</v>
      </c>
      <c r="M24">
        <v>12</v>
      </c>
      <c r="N24">
        <v>6</v>
      </c>
      <c r="O24">
        <v>6</v>
      </c>
      <c r="P24">
        <v>39</v>
      </c>
      <c r="Q24" s="1">
        <f t="shared" si="2"/>
        <v>0.39</v>
      </c>
      <c r="R24">
        <v>11</v>
      </c>
      <c r="S24">
        <v>6</v>
      </c>
      <c r="T24">
        <v>5</v>
      </c>
      <c r="U24">
        <v>40</v>
      </c>
      <c r="V24" s="1">
        <f t="shared" si="3"/>
        <v>0.4</v>
      </c>
      <c r="W24">
        <v>12</v>
      </c>
      <c r="X24">
        <v>6</v>
      </c>
      <c r="Y24">
        <v>6</v>
      </c>
      <c r="Z24">
        <v>40</v>
      </c>
      <c r="AA24" s="1">
        <f t="shared" si="4"/>
        <v>0.4</v>
      </c>
      <c r="AB24">
        <v>13</v>
      </c>
      <c r="AC24">
        <v>5</v>
      </c>
      <c r="AD24">
        <v>8</v>
      </c>
      <c r="AE24">
        <v>40</v>
      </c>
      <c r="AF24" s="1">
        <f t="shared" si="5"/>
        <v>0.4</v>
      </c>
      <c r="AG24">
        <v>12</v>
      </c>
      <c r="AH24">
        <v>5</v>
      </c>
      <c r="AI24">
        <v>7</v>
      </c>
      <c r="AJ24">
        <v>39</v>
      </c>
      <c r="AK24" s="1">
        <f t="shared" si="6"/>
        <v>0.39</v>
      </c>
      <c r="AL24">
        <v>13</v>
      </c>
      <c r="AM24">
        <v>5</v>
      </c>
      <c r="AN24">
        <v>8</v>
      </c>
      <c r="AO24">
        <v>36</v>
      </c>
      <c r="AP24" s="1">
        <f t="shared" si="7"/>
        <v>0.36</v>
      </c>
      <c r="AQ24">
        <v>12</v>
      </c>
      <c r="AR24">
        <v>6</v>
      </c>
      <c r="AS24">
        <v>6</v>
      </c>
      <c r="AT24">
        <v>41</v>
      </c>
      <c r="AU24" s="1">
        <f t="shared" si="8"/>
        <v>0.41</v>
      </c>
      <c r="AV24">
        <v>14</v>
      </c>
      <c r="AW24">
        <v>5</v>
      </c>
      <c r="AX24">
        <v>9</v>
      </c>
      <c r="AZ24" s="1"/>
      <c r="BE24" s="1"/>
      <c r="BJ24" s="1"/>
      <c r="CH24" s="2">
        <v>5.2222222222222223</v>
      </c>
      <c r="CI24" s="2">
        <v>7</v>
      </c>
      <c r="CJ24" s="2">
        <v>0</v>
      </c>
      <c r="CK24" s="2">
        <v>0</v>
      </c>
      <c r="CL24" s="2">
        <v>0</v>
      </c>
      <c r="CM24" s="1">
        <v>6.41</v>
      </c>
      <c r="CN24" s="1">
        <v>4.3522222222222222</v>
      </c>
      <c r="CO24" s="1">
        <v>10.967777777777776</v>
      </c>
      <c r="CP24" s="2">
        <v>567.8149606299213</v>
      </c>
      <c r="CQ24" s="2">
        <v>385.53149606299212</v>
      </c>
      <c r="CR24" s="2">
        <v>0</v>
      </c>
      <c r="CS24" s="2">
        <v>18.208661417322833</v>
      </c>
      <c r="CT24" s="2">
        <v>971.55511811023621</v>
      </c>
      <c r="CU24" s="3">
        <v>0.90685629921259836</v>
      </c>
      <c r="CV24" s="3"/>
      <c r="CW24" s="3"/>
      <c r="CX24" s="3"/>
      <c r="CY24" s="3"/>
      <c r="CZ24" s="1">
        <v>0.43</v>
      </c>
      <c r="DA24" s="1">
        <v>0.42</v>
      </c>
      <c r="DB24" s="3">
        <v>0.56799999999999995</v>
      </c>
    </row>
    <row r="25" spans="1:106" x14ac:dyDescent="0.25">
      <c r="A25">
        <v>2015</v>
      </c>
      <c r="B25">
        <v>174</v>
      </c>
      <c r="C25" s="178">
        <v>42178</v>
      </c>
      <c r="D25" t="s">
        <v>1107</v>
      </c>
      <c r="E25">
        <v>13</v>
      </c>
      <c r="F25">
        <v>39</v>
      </c>
      <c r="G25" s="1">
        <f t="shared" si="0"/>
        <v>0.39</v>
      </c>
      <c r="H25">
        <v>12</v>
      </c>
      <c r="I25">
        <v>6</v>
      </c>
      <c r="J25">
        <v>6</v>
      </c>
      <c r="K25">
        <v>37</v>
      </c>
      <c r="L25" s="1">
        <f t="shared" si="1"/>
        <v>0.37</v>
      </c>
      <c r="M25">
        <v>12</v>
      </c>
      <c r="N25">
        <v>6</v>
      </c>
      <c r="O25">
        <v>6</v>
      </c>
      <c r="P25">
        <v>35</v>
      </c>
      <c r="Q25" s="1">
        <f t="shared" si="2"/>
        <v>0.35</v>
      </c>
      <c r="R25">
        <v>11</v>
      </c>
      <c r="S25">
        <v>5</v>
      </c>
      <c r="T25">
        <v>6</v>
      </c>
      <c r="U25">
        <v>38</v>
      </c>
      <c r="V25" s="1">
        <f t="shared" si="3"/>
        <v>0.38</v>
      </c>
      <c r="W25">
        <v>12</v>
      </c>
      <c r="X25">
        <v>5</v>
      </c>
      <c r="Y25">
        <v>7</v>
      </c>
      <c r="Z25">
        <v>37</v>
      </c>
      <c r="AA25" s="1">
        <f t="shared" si="4"/>
        <v>0.37</v>
      </c>
      <c r="AB25">
        <v>12</v>
      </c>
      <c r="AC25">
        <v>7</v>
      </c>
      <c r="AD25">
        <v>5</v>
      </c>
      <c r="AE25">
        <v>38</v>
      </c>
      <c r="AF25" s="1">
        <f t="shared" si="5"/>
        <v>0.38</v>
      </c>
      <c r="AG25">
        <v>12</v>
      </c>
      <c r="AH25">
        <v>5</v>
      </c>
      <c r="AI25">
        <v>7</v>
      </c>
      <c r="AJ25">
        <v>39</v>
      </c>
      <c r="AK25" s="1">
        <f t="shared" si="6"/>
        <v>0.39</v>
      </c>
      <c r="AL25">
        <v>12</v>
      </c>
      <c r="AM25">
        <v>6</v>
      </c>
      <c r="AN25">
        <v>5</v>
      </c>
      <c r="AO25">
        <v>39</v>
      </c>
      <c r="AP25" s="1">
        <f t="shared" si="7"/>
        <v>0.39</v>
      </c>
      <c r="AQ25">
        <v>13</v>
      </c>
      <c r="AR25">
        <v>5</v>
      </c>
      <c r="AS25">
        <v>8</v>
      </c>
      <c r="AT25">
        <v>40</v>
      </c>
      <c r="AU25" s="1">
        <f t="shared" si="8"/>
        <v>0.4</v>
      </c>
      <c r="AV25">
        <v>14</v>
      </c>
      <c r="AW25">
        <v>7</v>
      </c>
      <c r="AX25">
        <v>7</v>
      </c>
      <c r="AY25">
        <v>29</v>
      </c>
      <c r="AZ25" s="1">
        <f t="shared" si="9"/>
        <v>0.28999999999999998</v>
      </c>
      <c r="BA25">
        <v>8</v>
      </c>
      <c r="BB25">
        <v>5</v>
      </c>
      <c r="BC25">
        <v>3</v>
      </c>
      <c r="BD25">
        <v>37</v>
      </c>
      <c r="BE25" s="1">
        <f t="shared" si="10"/>
        <v>0.37</v>
      </c>
      <c r="BF25">
        <v>9</v>
      </c>
      <c r="BG25">
        <v>4</v>
      </c>
      <c r="BH25">
        <v>5</v>
      </c>
      <c r="BI25">
        <v>38</v>
      </c>
      <c r="BJ25" s="1">
        <f t="shared" si="11"/>
        <v>0.38</v>
      </c>
      <c r="BK25">
        <v>12</v>
      </c>
      <c r="BL25">
        <v>6</v>
      </c>
      <c r="BM25">
        <v>6</v>
      </c>
      <c r="BN25">
        <v>39</v>
      </c>
      <c r="BO25" s="1">
        <f t="shared" ref="BO25:BO38" si="19">BN25/100</f>
        <v>0.39</v>
      </c>
      <c r="BP25">
        <v>13</v>
      </c>
      <c r="BQ25">
        <v>7</v>
      </c>
      <c r="BR25">
        <v>6</v>
      </c>
      <c r="CH25" s="2">
        <v>3.5384615384615383</v>
      </c>
      <c r="CI25" s="2">
        <v>5.384615384615385</v>
      </c>
      <c r="CJ25" s="2">
        <v>0</v>
      </c>
      <c r="CK25" s="2">
        <v>0</v>
      </c>
      <c r="CL25" s="2">
        <v>0</v>
      </c>
      <c r="CM25" s="1">
        <v>4.5446153846153843</v>
      </c>
      <c r="CN25" s="1">
        <v>3.1576923076923076</v>
      </c>
      <c r="CO25" s="1">
        <v>7.8246153846153845</v>
      </c>
      <c r="CP25" s="2">
        <v>581.49606299212599</v>
      </c>
      <c r="CQ25" s="2">
        <v>404.03543307086613</v>
      </c>
      <c r="CR25" s="2">
        <v>0</v>
      </c>
      <c r="CS25" s="2">
        <v>15.6496062992126</v>
      </c>
      <c r="CT25" s="2">
        <v>1001.1811023622047</v>
      </c>
      <c r="CU25" s="3">
        <v>0.93801181102362208</v>
      </c>
      <c r="CV25" s="3"/>
      <c r="CW25" s="3"/>
      <c r="CX25" s="3"/>
      <c r="CY25" s="3"/>
      <c r="CZ25" s="1">
        <v>0.38</v>
      </c>
      <c r="DA25" s="1">
        <v>0.42</v>
      </c>
      <c r="DB25" s="3">
        <v>0.69240000000000002</v>
      </c>
    </row>
    <row r="26" spans="1:106" x14ac:dyDescent="0.25">
      <c r="A26">
        <v>2015</v>
      </c>
      <c r="B26">
        <v>188</v>
      </c>
      <c r="C26" s="178">
        <v>42192</v>
      </c>
      <c r="D26" t="s">
        <v>1108</v>
      </c>
      <c r="E26">
        <v>13</v>
      </c>
      <c r="F26">
        <v>69</v>
      </c>
      <c r="G26" s="1">
        <f t="shared" si="0"/>
        <v>0.69</v>
      </c>
      <c r="H26">
        <v>20</v>
      </c>
      <c r="I26">
        <v>5</v>
      </c>
      <c r="J26">
        <v>14</v>
      </c>
      <c r="K26">
        <v>63</v>
      </c>
      <c r="L26" s="1">
        <f t="shared" si="1"/>
        <v>0.63</v>
      </c>
      <c r="M26">
        <v>17</v>
      </c>
      <c r="N26">
        <v>5</v>
      </c>
      <c r="O26">
        <v>12</v>
      </c>
      <c r="P26">
        <v>67</v>
      </c>
      <c r="Q26" s="1">
        <f t="shared" si="2"/>
        <v>0.67</v>
      </c>
      <c r="R26">
        <v>19</v>
      </c>
      <c r="S26">
        <v>5</v>
      </c>
      <c r="T26">
        <v>14</v>
      </c>
      <c r="U26">
        <v>65</v>
      </c>
      <c r="V26" s="1">
        <f t="shared" si="3"/>
        <v>0.65</v>
      </c>
      <c r="W26">
        <v>20</v>
      </c>
      <c r="X26">
        <v>5</v>
      </c>
      <c r="Y26">
        <v>14</v>
      </c>
      <c r="Z26">
        <v>66</v>
      </c>
      <c r="AA26" s="1">
        <f t="shared" si="4"/>
        <v>0.66</v>
      </c>
      <c r="AB26">
        <v>18</v>
      </c>
      <c r="AC26">
        <v>6</v>
      </c>
      <c r="AD26">
        <v>12</v>
      </c>
      <c r="AE26">
        <v>71</v>
      </c>
      <c r="AF26" s="1">
        <f t="shared" si="5"/>
        <v>0.71</v>
      </c>
      <c r="AG26">
        <v>19</v>
      </c>
      <c r="AH26">
        <v>5</v>
      </c>
      <c r="AI26">
        <v>14</v>
      </c>
      <c r="AJ26">
        <v>59</v>
      </c>
      <c r="AK26" s="1">
        <f t="shared" si="6"/>
        <v>0.59</v>
      </c>
      <c r="AL26">
        <v>16</v>
      </c>
      <c r="AM26">
        <v>6</v>
      </c>
      <c r="AN26">
        <v>10</v>
      </c>
      <c r="AO26">
        <v>62</v>
      </c>
      <c r="AP26" s="1">
        <f t="shared" si="7"/>
        <v>0.62</v>
      </c>
      <c r="AQ26">
        <v>17</v>
      </c>
      <c r="AR26">
        <v>5</v>
      </c>
      <c r="AS26">
        <v>12</v>
      </c>
      <c r="AT26">
        <v>58</v>
      </c>
      <c r="AU26" s="1">
        <f t="shared" si="8"/>
        <v>0.57999999999999996</v>
      </c>
      <c r="AV26">
        <v>15</v>
      </c>
      <c r="AW26">
        <v>6</v>
      </c>
      <c r="AX26">
        <v>9</v>
      </c>
      <c r="AY26">
        <v>56</v>
      </c>
      <c r="AZ26" s="1">
        <f t="shared" si="9"/>
        <v>0.56000000000000005</v>
      </c>
      <c r="BA26">
        <v>15</v>
      </c>
      <c r="BB26">
        <v>7</v>
      </c>
      <c r="BC26">
        <v>8</v>
      </c>
      <c r="BD26">
        <v>60</v>
      </c>
      <c r="BE26" s="1">
        <f t="shared" si="10"/>
        <v>0.6</v>
      </c>
      <c r="BF26">
        <v>18</v>
      </c>
      <c r="BG26">
        <v>6</v>
      </c>
      <c r="BH26">
        <v>12</v>
      </c>
      <c r="BI26">
        <v>67</v>
      </c>
      <c r="BJ26" s="1">
        <f t="shared" si="11"/>
        <v>0.67</v>
      </c>
      <c r="BK26">
        <v>18</v>
      </c>
      <c r="BL26">
        <v>5</v>
      </c>
      <c r="BM26">
        <v>13</v>
      </c>
      <c r="BN26">
        <v>70</v>
      </c>
      <c r="BO26" s="1">
        <f t="shared" si="19"/>
        <v>0.7</v>
      </c>
      <c r="BP26">
        <v>19</v>
      </c>
      <c r="BQ26">
        <v>6</v>
      </c>
      <c r="BR26">
        <v>13</v>
      </c>
      <c r="CH26" s="2">
        <v>8.3076923076923084</v>
      </c>
      <c r="CI26" s="2">
        <v>18.76923076923077</v>
      </c>
      <c r="CJ26" s="2">
        <v>0.69230769230769229</v>
      </c>
      <c r="CK26" s="2">
        <v>3.9230769230769229</v>
      </c>
      <c r="CL26" s="2">
        <v>0</v>
      </c>
      <c r="CM26" s="1">
        <v>11.065384615384614</v>
      </c>
      <c r="CN26" s="1">
        <v>10.69923076923077</v>
      </c>
      <c r="CO26" s="1">
        <v>24.446923076923078</v>
      </c>
      <c r="CP26" s="2">
        <v>1415.8464566929135</v>
      </c>
      <c r="CQ26" s="2">
        <v>1368.9960629921259</v>
      </c>
      <c r="CR26" s="2">
        <v>0</v>
      </c>
      <c r="CS26" s="2">
        <v>343.20866141732284</v>
      </c>
      <c r="CT26" s="2">
        <v>3128.0511811023621</v>
      </c>
      <c r="CU26" s="3">
        <v>2.6283543307086616</v>
      </c>
      <c r="CV26" s="3"/>
      <c r="CW26" s="3"/>
      <c r="CX26" s="3"/>
      <c r="CY26" s="3"/>
      <c r="CZ26" s="1">
        <v>0.63</v>
      </c>
      <c r="DA26" s="1">
        <v>0.6</v>
      </c>
      <c r="DB26">
        <v>1.853</v>
      </c>
    </row>
    <row r="27" spans="1:106" x14ac:dyDescent="0.25">
      <c r="A27">
        <v>2015</v>
      </c>
      <c r="B27">
        <v>188</v>
      </c>
      <c r="C27" s="178">
        <v>42192</v>
      </c>
      <c r="D27" t="s">
        <v>1109</v>
      </c>
      <c r="E27">
        <v>14</v>
      </c>
      <c r="F27">
        <v>67</v>
      </c>
      <c r="G27" s="1">
        <f t="shared" si="0"/>
        <v>0.67</v>
      </c>
      <c r="H27">
        <v>18</v>
      </c>
      <c r="I27">
        <v>5</v>
      </c>
      <c r="J27">
        <v>13</v>
      </c>
      <c r="K27">
        <v>68</v>
      </c>
      <c r="L27" s="1">
        <f t="shared" si="1"/>
        <v>0.68</v>
      </c>
      <c r="M27">
        <v>18</v>
      </c>
      <c r="N27">
        <v>5</v>
      </c>
      <c r="O27">
        <v>12</v>
      </c>
      <c r="P27">
        <v>67</v>
      </c>
      <c r="Q27" s="1">
        <f t="shared" si="2"/>
        <v>0.67</v>
      </c>
      <c r="R27">
        <v>17</v>
      </c>
      <c r="S27">
        <v>6</v>
      </c>
      <c r="T27">
        <v>11</v>
      </c>
      <c r="U27">
        <v>63</v>
      </c>
      <c r="V27" s="1">
        <f t="shared" si="3"/>
        <v>0.63</v>
      </c>
      <c r="W27">
        <v>14</v>
      </c>
      <c r="X27">
        <v>5</v>
      </c>
      <c r="Y27">
        <v>9</v>
      </c>
      <c r="Z27">
        <v>68</v>
      </c>
      <c r="AA27" s="1">
        <f t="shared" si="4"/>
        <v>0.68</v>
      </c>
      <c r="AB27">
        <v>18</v>
      </c>
      <c r="AC27">
        <v>4</v>
      </c>
      <c r="AD27">
        <v>12</v>
      </c>
      <c r="AE27">
        <v>66</v>
      </c>
      <c r="AF27" s="1">
        <f t="shared" si="5"/>
        <v>0.66</v>
      </c>
      <c r="AG27">
        <v>15</v>
      </c>
      <c r="AH27">
        <v>4</v>
      </c>
      <c r="AI27">
        <v>9</v>
      </c>
      <c r="AJ27">
        <v>67</v>
      </c>
      <c r="AK27" s="1">
        <f t="shared" si="6"/>
        <v>0.67</v>
      </c>
      <c r="AL27">
        <v>19</v>
      </c>
      <c r="AM27">
        <v>6</v>
      </c>
      <c r="AN27">
        <v>13</v>
      </c>
      <c r="AO27">
        <v>53</v>
      </c>
      <c r="AP27" s="1">
        <f t="shared" si="7"/>
        <v>0.53</v>
      </c>
      <c r="AQ27">
        <v>15</v>
      </c>
      <c r="AR27">
        <v>5</v>
      </c>
      <c r="AS27">
        <v>10</v>
      </c>
      <c r="AT27">
        <v>65</v>
      </c>
      <c r="AU27" s="1">
        <f t="shared" si="8"/>
        <v>0.65</v>
      </c>
      <c r="AV27">
        <v>18</v>
      </c>
      <c r="AW27">
        <v>5</v>
      </c>
      <c r="AX27">
        <v>13</v>
      </c>
      <c r="AY27">
        <v>60</v>
      </c>
      <c r="AZ27" s="1">
        <f t="shared" si="9"/>
        <v>0.6</v>
      </c>
      <c r="BA27">
        <v>17</v>
      </c>
      <c r="BB27">
        <v>5</v>
      </c>
      <c r="BC27">
        <v>12</v>
      </c>
      <c r="BD27">
        <v>65</v>
      </c>
      <c r="BE27" s="1">
        <f t="shared" si="10"/>
        <v>0.65</v>
      </c>
      <c r="BF27">
        <v>18</v>
      </c>
      <c r="BG27">
        <v>8</v>
      </c>
      <c r="BH27">
        <v>10</v>
      </c>
      <c r="BI27">
        <v>64</v>
      </c>
      <c r="BJ27" s="1">
        <f t="shared" si="11"/>
        <v>0.64</v>
      </c>
      <c r="BK27">
        <v>14</v>
      </c>
      <c r="BL27">
        <v>5</v>
      </c>
      <c r="BM27">
        <v>9</v>
      </c>
      <c r="BN27">
        <v>64</v>
      </c>
      <c r="BO27" s="1">
        <f t="shared" si="19"/>
        <v>0.64</v>
      </c>
      <c r="BP27">
        <v>17</v>
      </c>
      <c r="BQ27">
        <v>7</v>
      </c>
      <c r="BR27">
        <v>10</v>
      </c>
      <c r="BS27">
        <v>66</v>
      </c>
      <c r="BT27" s="1">
        <f t="shared" ref="BT27" si="20">BS27/100</f>
        <v>0.66</v>
      </c>
      <c r="BU27">
        <v>17</v>
      </c>
      <c r="BV27">
        <v>6</v>
      </c>
      <c r="BW27">
        <v>11</v>
      </c>
      <c r="CH27" s="2">
        <v>10.357142857142858</v>
      </c>
      <c r="CI27" s="2">
        <v>19.357142857142858</v>
      </c>
      <c r="CJ27" s="2">
        <v>0.9285714285714286</v>
      </c>
      <c r="CK27" s="2">
        <v>2.8571428571428572</v>
      </c>
      <c r="CL27" s="2">
        <v>0</v>
      </c>
      <c r="CM27" s="1">
        <v>10.927857142857144</v>
      </c>
      <c r="CN27" s="1">
        <v>10.745714285714286</v>
      </c>
      <c r="CO27" s="1">
        <v>24.125714285714285</v>
      </c>
      <c r="CP27" s="2">
        <v>1505.8070866141734</v>
      </c>
      <c r="CQ27" s="2">
        <v>1480.7086614173227</v>
      </c>
      <c r="CR27" s="2">
        <v>0</v>
      </c>
      <c r="CS27" s="2">
        <v>337.8937007874016</v>
      </c>
      <c r="CT27" s="2">
        <v>3324.4094488188975</v>
      </c>
      <c r="CU27" s="3">
        <v>2.6622775590551182</v>
      </c>
      <c r="CV27" s="3"/>
      <c r="CW27" s="3"/>
      <c r="CX27" s="3"/>
      <c r="CY27" s="3"/>
      <c r="CZ27" s="1">
        <v>0.63</v>
      </c>
      <c r="DA27" s="1">
        <v>0.63500000000000001</v>
      </c>
    </row>
    <row r="28" spans="1:106" x14ac:dyDescent="0.25">
      <c r="A28">
        <v>2015</v>
      </c>
      <c r="B28">
        <v>188</v>
      </c>
      <c r="C28" s="178">
        <v>42192</v>
      </c>
      <c r="D28" t="s">
        <v>1110</v>
      </c>
      <c r="E28">
        <v>13</v>
      </c>
      <c r="F28">
        <v>61</v>
      </c>
      <c r="G28" s="1">
        <f t="shared" si="0"/>
        <v>0.61</v>
      </c>
      <c r="H28">
        <v>16</v>
      </c>
      <c r="I28">
        <v>5</v>
      </c>
      <c r="J28">
        <v>11</v>
      </c>
      <c r="K28">
        <v>67</v>
      </c>
      <c r="L28" s="1">
        <f t="shared" si="1"/>
        <v>0.67</v>
      </c>
      <c r="M28">
        <v>15</v>
      </c>
      <c r="N28">
        <v>4</v>
      </c>
      <c r="O28">
        <v>11</v>
      </c>
      <c r="P28">
        <v>67</v>
      </c>
      <c r="Q28" s="1">
        <f t="shared" si="2"/>
        <v>0.67</v>
      </c>
      <c r="R28">
        <v>18</v>
      </c>
      <c r="S28">
        <v>7</v>
      </c>
      <c r="T28">
        <v>11</v>
      </c>
      <c r="U28">
        <v>70</v>
      </c>
      <c r="V28" s="1">
        <f t="shared" si="3"/>
        <v>0.7</v>
      </c>
      <c r="W28">
        <v>19</v>
      </c>
      <c r="X28">
        <v>5</v>
      </c>
      <c r="Y28">
        <v>14</v>
      </c>
      <c r="Z28">
        <v>56</v>
      </c>
      <c r="AA28" s="1">
        <f t="shared" si="4"/>
        <v>0.56000000000000005</v>
      </c>
      <c r="AB28">
        <v>14</v>
      </c>
      <c r="AC28">
        <v>7</v>
      </c>
      <c r="AD28">
        <v>7</v>
      </c>
      <c r="AE28">
        <v>70</v>
      </c>
      <c r="AF28" s="1">
        <f t="shared" si="5"/>
        <v>0.7</v>
      </c>
      <c r="AG28">
        <v>19</v>
      </c>
      <c r="AH28">
        <v>4</v>
      </c>
      <c r="AI28">
        <v>15</v>
      </c>
      <c r="AJ28">
        <v>57</v>
      </c>
      <c r="AK28" s="1">
        <f t="shared" si="6"/>
        <v>0.56999999999999995</v>
      </c>
      <c r="AL28">
        <v>16</v>
      </c>
      <c r="AM28">
        <v>6</v>
      </c>
      <c r="AN28">
        <v>10</v>
      </c>
      <c r="AO28">
        <v>68</v>
      </c>
      <c r="AP28" s="1">
        <f t="shared" si="7"/>
        <v>0.68</v>
      </c>
      <c r="AQ28">
        <v>19</v>
      </c>
      <c r="AR28">
        <v>5</v>
      </c>
      <c r="AS28">
        <v>14</v>
      </c>
      <c r="AT28">
        <v>57</v>
      </c>
      <c r="AU28" s="1">
        <f t="shared" si="8"/>
        <v>0.56999999999999995</v>
      </c>
      <c r="AV28">
        <v>16</v>
      </c>
      <c r="AW28">
        <v>6</v>
      </c>
      <c r="AX28">
        <v>10</v>
      </c>
      <c r="AY28">
        <v>65</v>
      </c>
      <c r="AZ28" s="1">
        <f t="shared" si="9"/>
        <v>0.65</v>
      </c>
      <c r="BA28">
        <v>18</v>
      </c>
      <c r="BB28">
        <v>5</v>
      </c>
      <c r="BC28">
        <v>13</v>
      </c>
      <c r="BD28">
        <v>58</v>
      </c>
      <c r="BE28" s="1">
        <f t="shared" si="10"/>
        <v>0.57999999999999996</v>
      </c>
      <c r="BF28">
        <v>17</v>
      </c>
      <c r="BG28">
        <v>6</v>
      </c>
      <c r="BH28">
        <v>11</v>
      </c>
      <c r="BI28">
        <v>64</v>
      </c>
      <c r="BJ28" s="1">
        <f t="shared" si="11"/>
        <v>0.64</v>
      </c>
      <c r="BK28">
        <v>19</v>
      </c>
      <c r="BL28">
        <v>6</v>
      </c>
      <c r="BM28">
        <v>13</v>
      </c>
      <c r="BN28">
        <v>21</v>
      </c>
      <c r="BO28" s="1">
        <f t="shared" si="19"/>
        <v>0.21</v>
      </c>
      <c r="BP28">
        <v>8</v>
      </c>
      <c r="BR28">
        <v>0</v>
      </c>
      <c r="CH28" s="2">
        <v>11.538461538461538</v>
      </c>
      <c r="CI28" s="2">
        <v>15.692307692307692</v>
      </c>
      <c r="CJ28" s="2">
        <v>0.84615384615384615</v>
      </c>
      <c r="CK28" s="2">
        <v>3</v>
      </c>
      <c r="CL28" s="2">
        <v>0</v>
      </c>
      <c r="CM28" s="1">
        <v>10.73</v>
      </c>
      <c r="CN28" s="1">
        <v>10.413846153846153</v>
      </c>
      <c r="CO28" s="1">
        <v>23.684615384615384</v>
      </c>
      <c r="CP28" s="2">
        <v>1372.9330708661416</v>
      </c>
      <c r="CQ28" s="2">
        <v>1332.4803149606298</v>
      </c>
      <c r="CR28" s="2">
        <v>0</v>
      </c>
      <c r="CS28" s="2">
        <v>325.09842519685043</v>
      </c>
      <c r="CT28" s="2">
        <v>3030.5118110236217</v>
      </c>
      <c r="CU28" s="3">
        <v>2.5808070866141732</v>
      </c>
      <c r="CV28" s="3"/>
      <c r="CW28" s="3"/>
      <c r="CX28" s="3"/>
      <c r="CY28" s="3"/>
      <c r="CZ28" s="1">
        <v>0.66</v>
      </c>
      <c r="DA28" s="1">
        <v>0.61499999999999999</v>
      </c>
      <c r="DB28">
        <v>1.694</v>
      </c>
    </row>
    <row r="29" spans="1:106" x14ac:dyDescent="0.25">
      <c r="A29">
        <v>2015</v>
      </c>
      <c r="B29">
        <v>188</v>
      </c>
      <c r="C29" s="178">
        <v>42192</v>
      </c>
      <c r="D29" t="s">
        <v>1111</v>
      </c>
      <c r="E29">
        <v>13</v>
      </c>
      <c r="F29">
        <v>63</v>
      </c>
      <c r="G29" s="1">
        <f t="shared" si="0"/>
        <v>0.63</v>
      </c>
      <c r="H29">
        <v>18</v>
      </c>
      <c r="I29">
        <v>5</v>
      </c>
      <c r="J29">
        <v>13</v>
      </c>
      <c r="K29">
        <v>63</v>
      </c>
      <c r="L29" s="1">
        <f t="shared" si="1"/>
        <v>0.63</v>
      </c>
      <c r="M29">
        <v>16</v>
      </c>
      <c r="N29">
        <v>5</v>
      </c>
      <c r="O29">
        <v>11</v>
      </c>
      <c r="P29">
        <v>65</v>
      </c>
      <c r="Q29" s="1">
        <f t="shared" si="2"/>
        <v>0.65</v>
      </c>
      <c r="R29">
        <v>16</v>
      </c>
      <c r="S29">
        <v>5</v>
      </c>
      <c r="T29">
        <v>11</v>
      </c>
      <c r="U29">
        <v>59</v>
      </c>
      <c r="V29" s="1">
        <f t="shared" si="3"/>
        <v>0.59</v>
      </c>
      <c r="W29">
        <v>15</v>
      </c>
      <c r="X29">
        <v>4</v>
      </c>
      <c r="Y29">
        <v>11</v>
      </c>
      <c r="Z29">
        <v>66</v>
      </c>
      <c r="AA29" s="1">
        <f t="shared" si="4"/>
        <v>0.66</v>
      </c>
      <c r="AB29">
        <v>19</v>
      </c>
      <c r="AC29">
        <v>5</v>
      </c>
      <c r="AD29">
        <v>14</v>
      </c>
      <c r="AE29">
        <v>66</v>
      </c>
      <c r="AF29" s="1">
        <f t="shared" si="5"/>
        <v>0.66</v>
      </c>
      <c r="AG29">
        <v>18</v>
      </c>
      <c r="AH29">
        <v>5</v>
      </c>
      <c r="AI29">
        <v>13</v>
      </c>
      <c r="AJ29">
        <v>60</v>
      </c>
      <c r="AK29" s="1">
        <f t="shared" si="6"/>
        <v>0.6</v>
      </c>
      <c r="AL29">
        <v>16</v>
      </c>
      <c r="AM29">
        <v>5</v>
      </c>
      <c r="AN29">
        <v>11</v>
      </c>
      <c r="AO29">
        <v>62</v>
      </c>
      <c r="AP29" s="1">
        <f t="shared" si="7"/>
        <v>0.62</v>
      </c>
      <c r="AQ29">
        <v>17</v>
      </c>
      <c r="AR29">
        <v>6</v>
      </c>
      <c r="AS29">
        <v>11</v>
      </c>
      <c r="AT29">
        <v>62</v>
      </c>
      <c r="AU29" s="1">
        <f t="shared" si="8"/>
        <v>0.62</v>
      </c>
      <c r="AV29">
        <v>16</v>
      </c>
      <c r="AW29">
        <v>5</v>
      </c>
      <c r="AX29">
        <v>11</v>
      </c>
      <c r="AY29">
        <v>67</v>
      </c>
      <c r="AZ29" s="1">
        <f t="shared" si="9"/>
        <v>0.67</v>
      </c>
      <c r="BA29">
        <v>16</v>
      </c>
      <c r="BB29">
        <v>4</v>
      </c>
      <c r="BC29">
        <v>12</v>
      </c>
      <c r="BD29">
        <v>61</v>
      </c>
      <c r="BE29" s="1">
        <f t="shared" si="10"/>
        <v>0.61</v>
      </c>
      <c r="BF29">
        <v>17</v>
      </c>
      <c r="BG29">
        <v>5</v>
      </c>
      <c r="BH29">
        <v>12</v>
      </c>
      <c r="BI29">
        <v>59</v>
      </c>
      <c r="BJ29" s="1">
        <f t="shared" si="11"/>
        <v>0.59</v>
      </c>
      <c r="BK29">
        <v>15</v>
      </c>
      <c r="BL29">
        <v>6</v>
      </c>
      <c r="BM29">
        <v>9</v>
      </c>
      <c r="BN29">
        <v>61</v>
      </c>
      <c r="BO29" s="1">
        <f t="shared" si="19"/>
        <v>0.61</v>
      </c>
      <c r="BP29">
        <v>16</v>
      </c>
      <c r="BQ29">
        <v>6</v>
      </c>
      <c r="BR29">
        <v>10</v>
      </c>
      <c r="CH29" s="2">
        <v>12.461538461538462</v>
      </c>
      <c r="CI29" s="2">
        <v>15.23076923076923</v>
      </c>
      <c r="CJ29" s="2">
        <v>0.69230769230769229</v>
      </c>
      <c r="CK29" s="2">
        <v>2.4615384615384617</v>
      </c>
      <c r="CL29" s="2">
        <v>0</v>
      </c>
      <c r="CM29" s="1">
        <v>9.8161538461538456</v>
      </c>
      <c r="CN29" s="1">
        <v>9.3923076923076927</v>
      </c>
      <c r="CO29" s="1">
        <v>21.029230769230768</v>
      </c>
      <c r="CP29" s="2">
        <v>1256.0039370078741</v>
      </c>
      <c r="CQ29" s="2">
        <v>1201.7716535433071</v>
      </c>
      <c r="CR29" s="2">
        <v>0</v>
      </c>
      <c r="CS29" s="2">
        <v>232.9724409448819</v>
      </c>
      <c r="CT29" s="2">
        <v>2690.748031496063</v>
      </c>
      <c r="CU29" s="3">
        <v>2.2719527559055117</v>
      </c>
      <c r="CV29" s="3"/>
      <c r="CW29" s="3"/>
      <c r="CX29" s="3"/>
      <c r="CY29" s="3"/>
      <c r="CZ29" s="1">
        <v>0.60499999999999998</v>
      </c>
      <c r="DA29" s="1">
        <v>0.59499999999999997</v>
      </c>
      <c r="DB29">
        <v>1.895</v>
      </c>
    </row>
    <row r="30" spans="1:106" x14ac:dyDescent="0.25">
      <c r="A30">
        <v>2015</v>
      </c>
      <c r="B30">
        <v>188</v>
      </c>
      <c r="C30" s="178">
        <v>42192</v>
      </c>
      <c r="D30" t="s">
        <v>1112</v>
      </c>
      <c r="E30">
        <v>13</v>
      </c>
      <c r="F30">
        <v>71</v>
      </c>
      <c r="G30" s="1">
        <f t="shared" si="0"/>
        <v>0.71</v>
      </c>
      <c r="H30">
        <v>19</v>
      </c>
      <c r="I30">
        <v>6</v>
      </c>
      <c r="J30">
        <v>13</v>
      </c>
      <c r="K30">
        <v>60</v>
      </c>
      <c r="L30" s="1">
        <f t="shared" si="1"/>
        <v>0.6</v>
      </c>
      <c r="M30">
        <v>15</v>
      </c>
      <c r="N30">
        <v>5</v>
      </c>
      <c r="O30">
        <v>10</v>
      </c>
      <c r="P30">
        <v>65</v>
      </c>
      <c r="Q30" s="1">
        <f t="shared" si="2"/>
        <v>0.65</v>
      </c>
      <c r="R30">
        <v>17</v>
      </c>
      <c r="S30">
        <v>5</v>
      </c>
      <c r="T30">
        <v>11</v>
      </c>
      <c r="U30">
        <v>75</v>
      </c>
      <c r="V30" s="1">
        <f t="shared" si="3"/>
        <v>0.75</v>
      </c>
      <c r="W30">
        <v>20</v>
      </c>
      <c r="X30">
        <v>4</v>
      </c>
      <c r="Y30">
        <v>16</v>
      </c>
      <c r="Z30">
        <v>74</v>
      </c>
      <c r="AA30" s="1">
        <f t="shared" si="4"/>
        <v>0.74</v>
      </c>
      <c r="AB30">
        <v>18</v>
      </c>
      <c r="AC30">
        <v>4</v>
      </c>
      <c r="AD30">
        <v>14</v>
      </c>
      <c r="AE30">
        <v>70</v>
      </c>
      <c r="AF30" s="1">
        <f t="shared" si="5"/>
        <v>0.7</v>
      </c>
      <c r="AG30">
        <v>18</v>
      </c>
      <c r="AH30">
        <v>6</v>
      </c>
      <c r="AI30">
        <v>12</v>
      </c>
      <c r="AJ30">
        <v>58</v>
      </c>
      <c r="AK30" s="1">
        <f t="shared" si="6"/>
        <v>0.57999999999999996</v>
      </c>
      <c r="AL30">
        <v>14</v>
      </c>
      <c r="AM30">
        <v>6</v>
      </c>
      <c r="AN30">
        <v>8</v>
      </c>
      <c r="AO30">
        <v>75</v>
      </c>
      <c r="AP30" s="1">
        <f t="shared" si="7"/>
        <v>0.75</v>
      </c>
      <c r="AQ30">
        <v>19</v>
      </c>
      <c r="AR30">
        <v>6</v>
      </c>
      <c r="AS30">
        <v>13</v>
      </c>
      <c r="AT30">
        <v>69</v>
      </c>
      <c r="AU30" s="1">
        <f t="shared" si="8"/>
        <v>0.69</v>
      </c>
      <c r="AV30">
        <v>19</v>
      </c>
      <c r="AW30">
        <v>7</v>
      </c>
      <c r="AX30">
        <v>12</v>
      </c>
      <c r="AY30">
        <v>62</v>
      </c>
      <c r="AZ30" s="1">
        <f t="shared" si="9"/>
        <v>0.62</v>
      </c>
      <c r="BA30">
        <v>16</v>
      </c>
      <c r="BB30">
        <v>6</v>
      </c>
      <c r="BC30">
        <v>10</v>
      </c>
      <c r="BD30">
        <v>71</v>
      </c>
      <c r="BE30" s="1">
        <f t="shared" si="10"/>
        <v>0.71</v>
      </c>
      <c r="BF30">
        <v>18</v>
      </c>
      <c r="BG30">
        <v>4</v>
      </c>
      <c r="BH30">
        <v>14</v>
      </c>
      <c r="BI30">
        <v>61</v>
      </c>
      <c r="BJ30" s="1">
        <f t="shared" si="11"/>
        <v>0.61</v>
      </c>
      <c r="BK30">
        <v>15</v>
      </c>
      <c r="BL30">
        <v>5</v>
      </c>
      <c r="BM30">
        <v>10</v>
      </c>
      <c r="BN30">
        <v>68</v>
      </c>
      <c r="BO30" s="1">
        <f t="shared" si="19"/>
        <v>0.68</v>
      </c>
      <c r="BP30">
        <v>16</v>
      </c>
      <c r="BQ30">
        <v>5</v>
      </c>
      <c r="BR30">
        <v>11</v>
      </c>
      <c r="CH30" s="2">
        <v>10</v>
      </c>
      <c r="CI30" s="2">
        <v>19.307692307692307</v>
      </c>
      <c r="CJ30" s="2">
        <v>0.61538461538461542</v>
      </c>
      <c r="CK30" s="2">
        <v>2.9230769230769229</v>
      </c>
      <c r="CL30" s="2">
        <v>0</v>
      </c>
      <c r="CM30" s="1">
        <v>10.728461538461538</v>
      </c>
      <c r="CN30" s="1">
        <v>12.227692307692308</v>
      </c>
      <c r="CO30" s="1">
        <v>25.099230769230772</v>
      </c>
      <c r="CP30" s="2">
        <v>1372.7362204724411</v>
      </c>
      <c r="CQ30" s="2">
        <v>1564.5669291338584</v>
      </c>
      <c r="CR30" s="2">
        <v>0</v>
      </c>
      <c r="CS30" s="2">
        <v>274.2125984251968</v>
      </c>
      <c r="CT30" s="2">
        <v>3211.5157480314965</v>
      </c>
      <c r="CU30" s="3">
        <v>2.7753395669291341</v>
      </c>
      <c r="CV30" s="3"/>
      <c r="CW30" s="3"/>
      <c r="CX30" s="3"/>
      <c r="CY30" s="3"/>
      <c r="CZ30" s="1">
        <v>0.68</v>
      </c>
      <c r="DA30" s="1">
        <v>0.63</v>
      </c>
      <c r="DB30">
        <v>1.837</v>
      </c>
    </row>
    <row r="31" spans="1:106" x14ac:dyDescent="0.25">
      <c r="A31">
        <v>2015</v>
      </c>
      <c r="B31">
        <v>188</v>
      </c>
      <c r="C31" s="178">
        <v>42192</v>
      </c>
      <c r="D31" t="s">
        <v>1113</v>
      </c>
      <c r="E31">
        <v>13</v>
      </c>
      <c r="F31">
        <v>63</v>
      </c>
      <c r="G31" s="1">
        <f t="shared" si="0"/>
        <v>0.63</v>
      </c>
      <c r="H31">
        <v>14</v>
      </c>
      <c r="I31">
        <v>5</v>
      </c>
      <c r="J31">
        <v>9</v>
      </c>
      <c r="K31">
        <v>70</v>
      </c>
      <c r="L31" s="1">
        <f t="shared" si="1"/>
        <v>0.7</v>
      </c>
      <c r="M31">
        <v>17</v>
      </c>
      <c r="N31">
        <v>4</v>
      </c>
      <c r="O31">
        <v>13</v>
      </c>
      <c r="P31">
        <v>69</v>
      </c>
      <c r="Q31" s="1">
        <f t="shared" si="2"/>
        <v>0.69</v>
      </c>
      <c r="R31">
        <v>18</v>
      </c>
      <c r="S31">
        <v>5</v>
      </c>
      <c r="T31">
        <v>13</v>
      </c>
      <c r="U31">
        <v>68</v>
      </c>
      <c r="V31" s="1">
        <f t="shared" si="3"/>
        <v>0.68</v>
      </c>
      <c r="W31">
        <v>17</v>
      </c>
      <c r="X31">
        <v>6</v>
      </c>
      <c r="Y31">
        <v>11</v>
      </c>
      <c r="Z31">
        <v>70</v>
      </c>
      <c r="AA31" s="1">
        <f t="shared" si="4"/>
        <v>0.7</v>
      </c>
      <c r="AB31">
        <v>17</v>
      </c>
      <c r="AC31">
        <v>7</v>
      </c>
      <c r="AD31">
        <v>10</v>
      </c>
      <c r="AE31">
        <v>59</v>
      </c>
      <c r="AF31" s="1">
        <f t="shared" si="5"/>
        <v>0.59</v>
      </c>
      <c r="AG31">
        <v>15</v>
      </c>
      <c r="AH31">
        <v>6</v>
      </c>
      <c r="AI31">
        <v>9</v>
      </c>
      <c r="AJ31">
        <v>66</v>
      </c>
      <c r="AK31" s="1">
        <f t="shared" si="6"/>
        <v>0.66</v>
      </c>
      <c r="AL31">
        <v>18</v>
      </c>
      <c r="AM31">
        <v>5</v>
      </c>
      <c r="AN31">
        <v>13</v>
      </c>
      <c r="AO31">
        <v>64</v>
      </c>
      <c r="AP31" s="1">
        <f t="shared" si="7"/>
        <v>0.64</v>
      </c>
      <c r="AQ31">
        <v>18</v>
      </c>
      <c r="AR31">
        <v>5</v>
      </c>
      <c r="AS31">
        <v>13</v>
      </c>
      <c r="AT31">
        <v>63</v>
      </c>
      <c r="AU31" s="1">
        <f t="shared" si="8"/>
        <v>0.63</v>
      </c>
      <c r="AV31">
        <v>18</v>
      </c>
      <c r="AW31">
        <v>7</v>
      </c>
      <c r="AX31">
        <v>10</v>
      </c>
      <c r="AY31">
        <v>61</v>
      </c>
      <c r="AZ31" s="1">
        <f t="shared" si="9"/>
        <v>0.61</v>
      </c>
      <c r="BA31">
        <v>16</v>
      </c>
      <c r="BB31">
        <v>6</v>
      </c>
      <c r="BC31">
        <v>10</v>
      </c>
      <c r="BD31">
        <v>67</v>
      </c>
      <c r="BE31" s="1">
        <f t="shared" si="10"/>
        <v>0.67</v>
      </c>
      <c r="BF31">
        <v>17</v>
      </c>
      <c r="BG31">
        <v>5</v>
      </c>
      <c r="BH31">
        <v>11</v>
      </c>
      <c r="BI31">
        <v>62</v>
      </c>
      <c r="BJ31" s="1">
        <f t="shared" si="11"/>
        <v>0.62</v>
      </c>
      <c r="BK31">
        <v>18</v>
      </c>
      <c r="BL31">
        <v>6</v>
      </c>
      <c r="BM31">
        <v>12</v>
      </c>
      <c r="BN31">
        <v>60</v>
      </c>
      <c r="BO31" s="1">
        <f t="shared" si="19"/>
        <v>0.6</v>
      </c>
      <c r="BP31">
        <v>17</v>
      </c>
      <c r="BQ31">
        <v>6</v>
      </c>
      <c r="BR31">
        <v>11</v>
      </c>
      <c r="CH31" s="2">
        <v>11.538461538461538</v>
      </c>
      <c r="CI31" s="2">
        <v>16.923076923076923</v>
      </c>
      <c r="CJ31" s="2">
        <v>0.61538461538461542</v>
      </c>
      <c r="CK31" s="2">
        <v>2.0769230769230771</v>
      </c>
      <c r="CL31" s="2">
        <v>0</v>
      </c>
      <c r="CM31" s="1">
        <v>12.278461538461539</v>
      </c>
      <c r="CN31" s="1">
        <v>10.451538461538462</v>
      </c>
      <c r="CO31" s="1">
        <v>24.606923076923074</v>
      </c>
      <c r="CP31" s="2">
        <v>1571.0629921259845</v>
      </c>
      <c r="CQ31" s="2">
        <v>1337.303149606299</v>
      </c>
      <c r="CR31" s="2">
        <v>0</v>
      </c>
      <c r="CS31" s="2">
        <v>240.15748031496059</v>
      </c>
      <c r="CT31" s="2">
        <v>3148.5236220472443</v>
      </c>
      <c r="CU31" s="3">
        <v>2.4983267716535433</v>
      </c>
      <c r="CV31" s="3"/>
      <c r="CW31" s="3"/>
      <c r="CX31" s="3"/>
      <c r="CY31" s="3"/>
      <c r="CZ31" s="1">
        <v>0.64500000000000002</v>
      </c>
      <c r="DA31" s="1">
        <v>0.65</v>
      </c>
      <c r="DB31">
        <v>2.032</v>
      </c>
    </row>
    <row r="32" spans="1:106" x14ac:dyDescent="0.25">
      <c r="A32">
        <v>2015</v>
      </c>
      <c r="B32">
        <v>188</v>
      </c>
      <c r="C32" s="178">
        <v>42192</v>
      </c>
      <c r="D32" t="s">
        <v>1114</v>
      </c>
      <c r="E32">
        <v>11</v>
      </c>
      <c r="F32">
        <v>67</v>
      </c>
      <c r="G32" s="1">
        <f t="shared" si="0"/>
        <v>0.67</v>
      </c>
      <c r="H32">
        <v>17</v>
      </c>
      <c r="I32">
        <v>6</v>
      </c>
      <c r="J32">
        <v>11</v>
      </c>
      <c r="K32">
        <v>79</v>
      </c>
      <c r="L32" s="1">
        <f t="shared" si="1"/>
        <v>0.79</v>
      </c>
      <c r="M32">
        <v>21</v>
      </c>
      <c r="N32">
        <v>5</v>
      </c>
      <c r="O32">
        <v>16</v>
      </c>
      <c r="P32">
        <v>76</v>
      </c>
      <c r="Q32" s="1">
        <f t="shared" si="2"/>
        <v>0.76</v>
      </c>
      <c r="R32">
        <v>20</v>
      </c>
      <c r="S32">
        <v>5</v>
      </c>
      <c r="T32">
        <v>14</v>
      </c>
      <c r="U32">
        <v>70</v>
      </c>
      <c r="V32" s="1">
        <f t="shared" si="3"/>
        <v>0.7</v>
      </c>
      <c r="W32">
        <v>17</v>
      </c>
      <c r="X32">
        <v>5</v>
      </c>
      <c r="Y32">
        <v>12</v>
      </c>
      <c r="Z32">
        <v>71</v>
      </c>
      <c r="AA32" s="1">
        <f t="shared" si="4"/>
        <v>0.71</v>
      </c>
      <c r="AB32">
        <v>19</v>
      </c>
      <c r="AC32">
        <v>4</v>
      </c>
      <c r="AD32">
        <v>15</v>
      </c>
      <c r="AE32">
        <v>67</v>
      </c>
      <c r="AF32" s="1">
        <f t="shared" si="5"/>
        <v>0.67</v>
      </c>
      <c r="AG32">
        <v>16</v>
      </c>
      <c r="AH32">
        <v>5</v>
      </c>
      <c r="AI32">
        <v>11</v>
      </c>
      <c r="AJ32">
        <v>64</v>
      </c>
      <c r="AK32" s="1">
        <f t="shared" si="6"/>
        <v>0.64</v>
      </c>
      <c r="AL32">
        <v>18</v>
      </c>
      <c r="AM32">
        <v>5</v>
      </c>
      <c r="AN32">
        <v>13</v>
      </c>
      <c r="AO32">
        <v>69</v>
      </c>
      <c r="AP32" s="1">
        <f t="shared" si="7"/>
        <v>0.69</v>
      </c>
      <c r="AQ32">
        <v>17</v>
      </c>
      <c r="AR32">
        <v>7</v>
      </c>
      <c r="AS32">
        <v>10</v>
      </c>
      <c r="AT32">
        <v>71</v>
      </c>
      <c r="AU32" s="1">
        <f t="shared" si="8"/>
        <v>0.71</v>
      </c>
      <c r="AV32">
        <v>17</v>
      </c>
      <c r="AW32">
        <v>6</v>
      </c>
      <c r="AX32">
        <v>11</v>
      </c>
      <c r="AY32">
        <v>69</v>
      </c>
      <c r="AZ32" s="1">
        <f t="shared" si="9"/>
        <v>0.69</v>
      </c>
      <c r="BA32">
        <v>17</v>
      </c>
      <c r="BB32">
        <v>4</v>
      </c>
      <c r="BC32">
        <v>13</v>
      </c>
      <c r="BD32">
        <v>72</v>
      </c>
      <c r="BE32" s="1">
        <f t="shared" si="10"/>
        <v>0.72</v>
      </c>
      <c r="BF32">
        <v>19</v>
      </c>
      <c r="BG32">
        <v>5</v>
      </c>
      <c r="BH32">
        <v>13</v>
      </c>
      <c r="BJ32" s="1"/>
      <c r="BO32" s="1"/>
      <c r="CH32" s="2">
        <v>10.454545454545455</v>
      </c>
      <c r="CI32" s="2">
        <v>22.90909090909091</v>
      </c>
      <c r="CJ32" s="2">
        <v>1.1818181818181819</v>
      </c>
      <c r="CK32" s="2">
        <v>3.8181818181818183</v>
      </c>
      <c r="CL32" s="2">
        <v>0</v>
      </c>
      <c r="CM32" s="1">
        <v>14.942727272727273</v>
      </c>
      <c r="CN32" s="1">
        <v>15.204545454545455</v>
      </c>
      <c r="CO32" s="1">
        <v>33.388181818181813</v>
      </c>
      <c r="CP32" s="2">
        <v>1617.8149606299214</v>
      </c>
      <c r="CQ32" s="2">
        <v>1646.1614173228347</v>
      </c>
      <c r="CR32" s="2">
        <v>0</v>
      </c>
      <c r="CS32" s="2">
        <v>350.88582677165351</v>
      </c>
      <c r="CT32" s="2">
        <v>3614.8622047244098</v>
      </c>
      <c r="CU32" s="3">
        <v>2.7753395669291341</v>
      </c>
      <c r="CV32" s="3"/>
      <c r="CW32" s="3"/>
      <c r="CX32" s="3"/>
      <c r="CY32" s="3"/>
      <c r="CZ32" s="1">
        <v>0.69</v>
      </c>
      <c r="DA32" s="1">
        <v>0.68500000000000005</v>
      </c>
      <c r="DB32">
        <v>2.3090000000000002</v>
      </c>
    </row>
    <row r="33" spans="1:106" x14ac:dyDescent="0.25">
      <c r="A33">
        <v>2015</v>
      </c>
      <c r="B33">
        <v>188</v>
      </c>
      <c r="C33" s="178">
        <v>42192</v>
      </c>
      <c r="D33" t="s">
        <v>1115</v>
      </c>
      <c r="E33">
        <v>9</v>
      </c>
      <c r="F33">
        <v>68</v>
      </c>
      <c r="G33" s="1">
        <f t="shared" si="0"/>
        <v>0.68</v>
      </c>
      <c r="H33">
        <v>19</v>
      </c>
      <c r="I33">
        <v>4</v>
      </c>
      <c r="J33">
        <v>14</v>
      </c>
      <c r="K33">
        <v>59</v>
      </c>
      <c r="L33" s="1">
        <f t="shared" si="1"/>
        <v>0.59</v>
      </c>
      <c r="M33">
        <v>15</v>
      </c>
      <c r="N33">
        <v>7</v>
      </c>
      <c r="O33">
        <v>8</v>
      </c>
      <c r="P33">
        <v>67</v>
      </c>
      <c r="Q33" s="1">
        <f t="shared" si="2"/>
        <v>0.67</v>
      </c>
      <c r="R33">
        <v>17</v>
      </c>
      <c r="S33">
        <v>4</v>
      </c>
      <c r="T33">
        <v>12</v>
      </c>
      <c r="U33">
        <v>61</v>
      </c>
      <c r="V33" s="1">
        <f t="shared" si="3"/>
        <v>0.61</v>
      </c>
      <c r="W33">
        <v>13</v>
      </c>
      <c r="X33">
        <v>4</v>
      </c>
      <c r="Y33">
        <v>7</v>
      </c>
      <c r="Z33">
        <v>62</v>
      </c>
      <c r="AA33" s="1">
        <f t="shared" si="4"/>
        <v>0.62</v>
      </c>
      <c r="AB33">
        <v>17</v>
      </c>
      <c r="AC33">
        <v>6</v>
      </c>
      <c r="AD33">
        <v>11</v>
      </c>
      <c r="AE33">
        <v>71</v>
      </c>
      <c r="AF33" s="1">
        <f t="shared" si="5"/>
        <v>0.71</v>
      </c>
      <c r="AG33">
        <v>20</v>
      </c>
      <c r="AH33">
        <v>6</v>
      </c>
      <c r="AI33">
        <v>14</v>
      </c>
      <c r="AJ33">
        <v>65</v>
      </c>
      <c r="AK33" s="1">
        <f t="shared" si="6"/>
        <v>0.65</v>
      </c>
      <c r="AL33">
        <v>17</v>
      </c>
      <c r="AM33">
        <v>6</v>
      </c>
      <c r="AN33">
        <v>11</v>
      </c>
      <c r="AO33">
        <v>65</v>
      </c>
      <c r="AP33" s="1">
        <f t="shared" si="7"/>
        <v>0.65</v>
      </c>
      <c r="AQ33">
        <v>17</v>
      </c>
      <c r="AR33">
        <v>5</v>
      </c>
      <c r="AS33">
        <v>12</v>
      </c>
      <c r="AT33">
        <v>71</v>
      </c>
      <c r="AU33" s="1">
        <f t="shared" si="8"/>
        <v>0.71</v>
      </c>
      <c r="AV33">
        <v>20</v>
      </c>
      <c r="AW33">
        <v>5</v>
      </c>
      <c r="AX33">
        <v>15</v>
      </c>
      <c r="AZ33" s="1"/>
      <c r="BE33" s="1"/>
      <c r="BJ33" s="1"/>
      <c r="BO33" s="1"/>
      <c r="CH33" s="2">
        <v>12.888888888888889</v>
      </c>
      <c r="CI33" s="2">
        <v>26.888888888888889</v>
      </c>
      <c r="CJ33" s="2">
        <v>0.66666666666666663</v>
      </c>
      <c r="CK33" s="2">
        <v>2.4444444444444446</v>
      </c>
      <c r="CL33" s="2">
        <v>0</v>
      </c>
      <c r="CM33" s="1">
        <v>15.182222222222221</v>
      </c>
      <c r="CN33" s="1">
        <v>14.864444444444445</v>
      </c>
      <c r="CO33" s="1">
        <v>32.276666666666664</v>
      </c>
      <c r="CP33" s="2">
        <v>1344.8818897637793</v>
      </c>
      <c r="CQ33" s="2">
        <v>1316.732283464567</v>
      </c>
      <c r="CR33" s="2">
        <v>0</v>
      </c>
      <c r="CS33" s="2">
        <v>197.53937007874018</v>
      </c>
      <c r="CT33" s="2">
        <v>2859.1535433070867</v>
      </c>
      <c r="CU33" s="3">
        <v>2.4536555118110237</v>
      </c>
      <c r="CV33" s="3"/>
      <c r="CW33" s="3"/>
      <c r="CX33" s="3"/>
      <c r="CY33" s="3"/>
      <c r="CZ33" s="1">
        <v>0.7</v>
      </c>
      <c r="DA33" s="1">
        <v>0.66500000000000004</v>
      </c>
      <c r="DB33">
        <v>1.8759999999999999</v>
      </c>
    </row>
    <row r="34" spans="1:106" x14ac:dyDescent="0.25">
      <c r="A34">
        <v>2015</v>
      </c>
      <c r="B34">
        <v>188</v>
      </c>
      <c r="C34" s="178">
        <v>42192</v>
      </c>
      <c r="D34" t="s">
        <v>1116</v>
      </c>
      <c r="E34">
        <v>13</v>
      </c>
      <c r="F34">
        <v>60</v>
      </c>
      <c r="G34" s="1">
        <f t="shared" si="0"/>
        <v>0.6</v>
      </c>
      <c r="H34">
        <v>16</v>
      </c>
      <c r="I34">
        <v>5</v>
      </c>
      <c r="J34">
        <v>11</v>
      </c>
      <c r="K34">
        <v>64</v>
      </c>
      <c r="L34" s="1">
        <f t="shared" si="1"/>
        <v>0.64</v>
      </c>
      <c r="M34">
        <v>19</v>
      </c>
      <c r="N34">
        <v>4</v>
      </c>
      <c r="O34">
        <v>15</v>
      </c>
      <c r="P34">
        <v>56</v>
      </c>
      <c r="Q34" s="1">
        <f t="shared" si="2"/>
        <v>0.56000000000000005</v>
      </c>
      <c r="R34">
        <v>18</v>
      </c>
      <c r="S34">
        <v>6</v>
      </c>
      <c r="T34">
        <v>12</v>
      </c>
      <c r="U34">
        <v>57</v>
      </c>
      <c r="V34" s="1">
        <f t="shared" si="3"/>
        <v>0.56999999999999995</v>
      </c>
      <c r="W34">
        <v>13</v>
      </c>
      <c r="X34">
        <v>4</v>
      </c>
      <c r="Y34">
        <v>9</v>
      </c>
      <c r="Z34">
        <v>64</v>
      </c>
      <c r="AA34" s="1">
        <f t="shared" si="4"/>
        <v>0.64</v>
      </c>
      <c r="AB34">
        <v>20</v>
      </c>
      <c r="AC34">
        <v>6</v>
      </c>
      <c r="AD34">
        <v>14</v>
      </c>
      <c r="AE34">
        <v>25</v>
      </c>
      <c r="AF34" s="1">
        <f t="shared" si="5"/>
        <v>0.25</v>
      </c>
      <c r="AG34">
        <v>9</v>
      </c>
      <c r="AH34">
        <v>5</v>
      </c>
      <c r="AI34">
        <v>2</v>
      </c>
      <c r="AJ34">
        <v>63</v>
      </c>
      <c r="AK34" s="1">
        <f t="shared" si="6"/>
        <v>0.63</v>
      </c>
      <c r="AL34">
        <v>18</v>
      </c>
      <c r="AM34">
        <v>7</v>
      </c>
      <c r="AN34">
        <v>12</v>
      </c>
      <c r="AO34">
        <v>62</v>
      </c>
      <c r="AP34" s="1">
        <f t="shared" si="7"/>
        <v>0.62</v>
      </c>
      <c r="AQ34">
        <v>18</v>
      </c>
      <c r="AR34">
        <v>5</v>
      </c>
      <c r="AS34">
        <v>13</v>
      </c>
      <c r="AT34">
        <v>66</v>
      </c>
      <c r="AU34" s="1">
        <f t="shared" si="8"/>
        <v>0.66</v>
      </c>
      <c r="AV34">
        <v>18</v>
      </c>
      <c r="AW34">
        <v>5</v>
      </c>
      <c r="AX34">
        <v>13</v>
      </c>
      <c r="AY34">
        <v>45</v>
      </c>
      <c r="AZ34" s="1">
        <f t="shared" si="9"/>
        <v>0.45</v>
      </c>
      <c r="BA34">
        <v>12</v>
      </c>
      <c r="BB34">
        <v>5</v>
      </c>
      <c r="BC34">
        <v>9</v>
      </c>
      <c r="BD34">
        <v>52</v>
      </c>
      <c r="BE34" s="1">
        <f t="shared" si="10"/>
        <v>0.52</v>
      </c>
      <c r="BF34">
        <v>14</v>
      </c>
      <c r="BG34">
        <v>5</v>
      </c>
      <c r="BH34">
        <v>7</v>
      </c>
      <c r="BI34">
        <v>47</v>
      </c>
      <c r="BJ34" s="1">
        <f t="shared" si="11"/>
        <v>0.47</v>
      </c>
      <c r="BK34">
        <v>12</v>
      </c>
      <c r="BL34">
        <v>11</v>
      </c>
      <c r="BM34">
        <v>1</v>
      </c>
      <c r="BN34">
        <v>62</v>
      </c>
      <c r="BO34" s="1">
        <f t="shared" si="19"/>
        <v>0.62</v>
      </c>
      <c r="BP34">
        <v>16</v>
      </c>
      <c r="BQ34">
        <v>6</v>
      </c>
      <c r="BR34">
        <v>10</v>
      </c>
      <c r="CH34" s="2">
        <v>10.307692307692308</v>
      </c>
      <c r="CI34" s="2">
        <v>17.076923076923077</v>
      </c>
      <c r="CJ34" s="2">
        <v>0.61538461538461542</v>
      </c>
      <c r="CK34" s="2">
        <v>2.2307692307692308</v>
      </c>
      <c r="CL34" s="2">
        <v>0</v>
      </c>
      <c r="CM34" s="1">
        <v>10.721538461538461</v>
      </c>
      <c r="CN34" s="1">
        <v>10.19</v>
      </c>
      <c r="CO34" s="1">
        <v>22.98769230769231</v>
      </c>
      <c r="CP34" s="2">
        <v>1371.8503937007874</v>
      </c>
      <c r="CQ34" s="2">
        <v>1303.8385826771653</v>
      </c>
      <c r="CR34" s="2">
        <v>0</v>
      </c>
      <c r="CS34" s="2">
        <v>265.64960629921262</v>
      </c>
      <c r="CT34" s="2">
        <v>2941.3385826771655</v>
      </c>
      <c r="CU34" s="3">
        <v>2.2670354330708662</v>
      </c>
      <c r="CV34" s="3"/>
      <c r="CW34" s="3"/>
      <c r="CX34" s="3"/>
      <c r="CY34" s="3"/>
      <c r="CZ34" s="1">
        <v>0.61499999999999999</v>
      </c>
      <c r="DA34" s="1">
        <v>0.6</v>
      </c>
      <c r="DB34">
        <v>1.6419999999999999</v>
      </c>
    </row>
    <row r="35" spans="1:106" x14ac:dyDescent="0.25">
      <c r="A35">
        <v>2015</v>
      </c>
      <c r="B35">
        <v>188</v>
      </c>
      <c r="C35" s="178">
        <v>42192</v>
      </c>
      <c r="D35" t="s">
        <v>1117</v>
      </c>
      <c r="E35">
        <v>12</v>
      </c>
      <c r="F35">
        <v>66</v>
      </c>
      <c r="G35" s="1">
        <f t="shared" si="0"/>
        <v>0.66</v>
      </c>
      <c r="H35">
        <v>19</v>
      </c>
      <c r="I35">
        <v>5</v>
      </c>
      <c r="J35">
        <v>14</v>
      </c>
      <c r="K35">
        <v>63</v>
      </c>
      <c r="L35" s="1">
        <f t="shared" si="1"/>
        <v>0.63</v>
      </c>
      <c r="M35">
        <v>18</v>
      </c>
      <c r="N35">
        <v>4</v>
      </c>
      <c r="O35">
        <v>13</v>
      </c>
      <c r="P35">
        <v>63</v>
      </c>
      <c r="Q35" s="1">
        <f t="shared" si="2"/>
        <v>0.63</v>
      </c>
      <c r="R35">
        <v>18</v>
      </c>
      <c r="S35">
        <v>4</v>
      </c>
      <c r="T35">
        <v>14</v>
      </c>
      <c r="U35">
        <v>57</v>
      </c>
      <c r="V35" s="1">
        <f t="shared" si="3"/>
        <v>0.56999999999999995</v>
      </c>
      <c r="W35">
        <v>16</v>
      </c>
      <c r="X35">
        <v>5</v>
      </c>
      <c r="Y35">
        <v>11</v>
      </c>
      <c r="Z35">
        <v>49</v>
      </c>
      <c r="AA35" s="1">
        <f t="shared" si="4"/>
        <v>0.49</v>
      </c>
      <c r="AB35">
        <v>15</v>
      </c>
      <c r="AC35">
        <v>6</v>
      </c>
      <c r="AD35">
        <v>8</v>
      </c>
      <c r="AE35">
        <v>61</v>
      </c>
      <c r="AF35" s="1">
        <f t="shared" si="5"/>
        <v>0.61</v>
      </c>
      <c r="AG35">
        <v>19</v>
      </c>
      <c r="AH35">
        <v>6</v>
      </c>
      <c r="AI35">
        <v>13</v>
      </c>
      <c r="AJ35">
        <v>62</v>
      </c>
      <c r="AK35" s="1">
        <f t="shared" si="6"/>
        <v>0.62</v>
      </c>
      <c r="AL35">
        <v>17</v>
      </c>
      <c r="AM35">
        <v>6</v>
      </c>
      <c r="AN35">
        <v>11</v>
      </c>
      <c r="AO35">
        <v>60</v>
      </c>
      <c r="AP35" s="1">
        <f t="shared" si="7"/>
        <v>0.6</v>
      </c>
      <c r="AQ35">
        <v>18</v>
      </c>
      <c r="AR35">
        <v>4</v>
      </c>
      <c r="AS35">
        <v>14</v>
      </c>
      <c r="AT35">
        <v>52</v>
      </c>
      <c r="AU35" s="1">
        <f t="shared" si="8"/>
        <v>0.52</v>
      </c>
      <c r="AV35">
        <v>13</v>
      </c>
      <c r="AW35">
        <v>7</v>
      </c>
      <c r="AX35">
        <v>7</v>
      </c>
      <c r="AY35">
        <v>63</v>
      </c>
      <c r="AZ35" s="1">
        <f t="shared" si="9"/>
        <v>0.63</v>
      </c>
      <c r="BA35">
        <v>16</v>
      </c>
      <c r="BB35">
        <v>7</v>
      </c>
      <c r="BC35">
        <v>9</v>
      </c>
      <c r="BD35">
        <v>67</v>
      </c>
      <c r="BE35" s="1">
        <f t="shared" si="10"/>
        <v>0.67</v>
      </c>
      <c r="BF35">
        <v>19</v>
      </c>
      <c r="BG35">
        <v>6</v>
      </c>
      <c r="BH35">
        <v>13</v>
      </c>
      <c r="BI35">
        <v>57</v>
      </c>
      <c r="BJ35" s="1">
        <f t="shared" si="11"/>
        <v>0.56999999999999995</v>
      </c>
      <c r="BK35">
        <v>15</v>
      </c>
      <c r="BL35">
        <v>4</v>
      </c>
      <c r="BM35">
        <v>11</v>
      </c>
      <c r="BO35" s="1"/>
      <c r="CH35" s="2">
        <v>8.0833333333333339</v>
      </c>
      <c r="CI35" s="2">
        <v>16.083333333333332</v>
      </c>
      <c r="CJ35" s="2">
        <v>0.58333333333333337</v>
      </c>
      <c r="CK35" s="2">
        <v>3.75</v>
      </c>
      <c r="CL35" s="2">
        <v>0</v>
      </c>
      <c r="CM35" s="1">
        <v>10.790833333333333</v>
      </c>
      <c r="CN35" s="1">
        <v>10.333333333333334</v>
      </c>
      <c r="CO35" s="1">
        <v>24.145833333333332</v>
      </c>
      <c r="CP35" s="2">
        <v>1274.507874015748</v>
      </c>
      <c r="CQ35" s="2">
        <v>1220.4724409448818</v>
      </c>
      <c r="CR35" s="2">
        <v>0</v>
      </c>
      <c r="CS35" s="2">
        <v>356.88976377952758</v>
      </c>
      <c r="CT35" s="2">
        <v>2851.8700787401572</v>
      </c>
      <c r="CU35" s="3">
        <v>2.0990915354330708</v>
      </c>
      <c r="CV35" s="3"/>
      <c r="CW35" s="3"/>
      <c r="CX35" s="3"/>
      <c r="CY35" s="3"/>
      <c r="CZ35" s="1">
        <v>0.60499999999999998</v>
      </c>
      <c r="DA35" s="1">
        <v>0.6</v>
      </c>
      <c r="DB35">
        <v>1.5269999999999999</v>
      </c>
    </row>
    <row r="36" spans="1:106" x14ac:dyDescent="0.25">
      <c r="A36">
        <v>2015</v>
      </c>
      <c r="B36">
        <v>188</v>
      </c>
      <c r="C36" s="178">
        <v>42192</v>
      </c>
      <c r="D36" t="s">
        <v>1118</v>
      </c>
      <c r="E36">
        <v>13</v>
      </c>
      <c r="F36">
        <v>69</v>
      </c>
      <c r="G36" s="1">
        <f t="shared" si="0"/>
        <v>0.69</v>
      </c>
      <c r="H36">
        <v>18</v>
      </c>
      <c r="I36">
        <v>5</v>
      </c>
      <c r="J36">
        <v>13</v>
      </c>
      <c r="K36">
        <v>58</v>
      </c>
      <c r="L36" s="1">
        <f t="shared" si="1"/>
        <v>0.57999999999999996</v>
      </c>
      <c r="M36">
        <v>14</v>
      </c>
      <c r="N36">
        <v>6</v>
      </c>
      <c r="O36">
        <v>8</v>
      </c>
      <c r="P36">
        <v>68</v>
      </c>
      <c r="Q36" s="1">
        <f t="shared" si="2"/>
        <v>0.68</v>
      </c>
      <c r="R36">
        <v>18</v>
      </c>
      <c r="S36">
        <v>6</v>
      </c>
      <c r="T36">
        <v>12</v>
      </c>
      <c r="U36">
        <v>72</v>
      </c>
      <c r="V36" s="1">
        <f t="shared" si="3"/>
        <v>0.72</v>
      </c>
      <c r="W36">
        <v>18</v>
      </c>
      <c r="X36">
        <v>5</v>
      </c>
      <c r="Y36">
        <v>13</v>
      </c>
      <c r="Z36">
        <v>62</v>
      </c>
      <c r="AA36" s="1">
        <f t="shared" si="4"/>
        <v>0.62</v>
      </c>
      <c r="AB36">
        <v>15</v>
      </c>
      <c r="AC36">
        <v>4</v>
      </c>
      <c r="AD36">
        <v>11</v>
      </c>
      <c r="AE36">
        <v>71</v>
      </c>
      <c r="AF36" s="1">
        <f t="shared" si="5"/>
        <v>0.71</v>
      </c>
      <c r="AG36">
        <v>17</v>
      </c>
      <c r="AH36">
        <v>5</v>
      </c>
      <c r="AI36">
        <v>12</v>
      </c>
      <c r="AJ36">
        <v>71</v>
      </c>
      <c r="AK36" s="1">
        <f t="shared" si="6"/>
        <v>0.71</v>
      </c>
      <c r="AL36">
        <v>19</v>
      </c>
      <c r="AM36">
        <v>6</v>
      </c>
      <c r="AN36">
        <v>13</v>
      </c>
      <c r="AO36">
        <v>54</v>
      </c>
      <c r="AP36" s="1">
        <f t="shared" si="7"/>
        <v>0.54</v>
      </c>
      <c r="AQ36">
        <v>16</v>
      </c>
      <c r="AR36">
        <v>7</v>
      </c>
      <c r="AS36">
        <v>9</v>
      </c>
      <c r="AT36">
        <v>64</v>
      </c>
      <c r="AU36" s="1">
        <f t="shared" si="8"/>
        <v>0.64</v>
      </c>
      <c r="AV36">
        <v>19</v>
      </c>
      <c r="AW36">
        <v>7</v>
      </c>
      <c r="AX36">
        <v>12</v>
      </c>
      <c r="AY36">
        <v>64</v>
      </c>
      <c r="AZ36" s="1">
        <f t="shared" si="9"/>
        <v>0.64</v>
      </c>
      <c r="BA36">
        <v>18</v>
      </c>
      <c r="BB36">
        <v>5</v>
      </c>
      <c r="BC36">
        <v>13</v>
      </c>
      <c r="BD36">
        <v>57</v>
      </c>
      <c r="BE36" s="1">
        <f t="shared" si="10"/>
        <v>0.56999999999999995</v>
      </c>
      <c r="BF36">
        <v>15</v>
      </c>
      <c r="BG36">
        <v>11</v>
      </c>
      <c r="BH36">
        <v>4</v>
      </c>
      <c r="BI36">
        <v>63</v>
      </c>
      <c r="BJ36" s="1">
        <f t="shared" si="11"/>
        <v>0.63</v>
      </c>
      <c r="BK36">
        <v>17</v>
      </c>
      <c r="BL36">
        <v>7</v>
      </c>
      <c r="BM36">
        <v>10</v>
      </c>
      <c r="BN36">
        <v>66</v>
      </c>
      <c r="BO36" s="1">
        <f t="shared" si="19"/>
        <v>0.66</v>
      </c>
      <c r="BP36">
        <v>18</v>
      </c>
      <c r="BQ36">
        <v>5</v>
      </c>
      <c r="BR36">
        <v>13</v>
      </c>
      <c r="CH36" s="2">
        <v>15.23076923076923</v>
      </c>
      <c r="CI36" s="2">
        <v>15</v>
      </c>
      <c r="CJ36" s="2">
        <v>0.38461538461538464</v>
      </c>
      <c r="CK36" s="2">
        <v>1.9230769230769231</v>
      </c>
      <c r="CL36" s="2">
        <v>0</v>
      </c>
      <c r="CM36" s="1">
        <v>13.241538461538461</v>
      </c>
      <c r="CN36" s="1">
        <v>12.563846153846155</v>
      </c>
      <c r="CO36" s="1">
        <v>27.304615384615389</v>
      </c>
      <c r="CP36" s="2">
        <v>1694.2913385826769</v>
      </c>
      <c r="CQ36" s="2">
        <v>1607.5787401574803</v>
      </c>
      <c r="CR36" s="2">
        <v>0</v>
      </c>
      <c r="CS36" s="2">
        <v>191.83070866141728</v>
      </c>
      <c r="CT36" s="2">
        <v>3493.7007874015744</v>
      </c>
      <c r="CU36" s="3">
        <v>3.1636072834645668</v>
      </c>
      <c r="CV36" s="3"/>
      <c r="CW36" s="3"/>
      <c r="CX36" s="3"/>
      <c r="CY36" s="3"/>
      <c r="CZ36" s="1">
        <v>0.64500000000000002</v>
      </c>
      <c r="DA36" s="1">
        <v>0.64</v>
      </c>
      <c r="DB36">
        <v>1.7949999999999999</v>
      </c>
    </row>
    <row r="37" spans="1:106" x14ac:dyDescent="0.25">
      <c r="A37">
        <v>2015</v>
      </c>
      <c r="B37">
        <v>188</v>
      </c>
      <c r="C37" s="178">
        <v>42192</v>
      </c>
      <c r="D37" t="s">
        <v>1119</v>
      </c>
      <c r="E37">
        <v>14</v>
      </c>
      <c r="F37">
        <v>64</v>
      </c>
      <c r="G37" s="1">
        <f t="shared" si="0"/>
        <v>0.64</v>
      </c>
      <c r="H37">
        <v>18</v>
      </c>
      <c r="I37">
        <v>3</v>
      </c>
      <c r="J37">
        <v>14</v>
      </c>
      <c r="K37">
        <v>63</v>
      </c>
      <c r="L37" s="1">
        <f t="shared" si="1"/>
        <v>0.63</v>
      </c>
      <c r="M37">
        <v>14</v>
      </c>
      <c r="N37">
        <v>6</v>
      </c>
      <c r="O37">
        <v>8</v>
      </c>
      <c r="P37">
        <v>50</v>
      </c>
      <c r="Q37" s="1">
        <f t="shared" si="2"/>
        <v>0.5</v>
      </c>
      <c r="R37">
        <v>12</v>
      </c>
      <c r="S37">
        <v>8</v>
      </c>
      <c r="T37">
        <v>3</v>
      </c>
      <c r="U37">
        <v>58</v>
      </c>
      <c r="V37" s="1">
        <f t="shared" si="3"/>
        <v>0.57999999999999996</v>
      </c>
      <c r="W37">
        <v>19</v>
      </c>
      <c r="X37">
        <v>5</v>
      </c>
      <c r="Y37">
        <v>16</v>
      </c>
      <c r="Z37">
        <v>38</v>
      </c>
      <c r="AA37" s="1">
        <f t="shared" si="4"/>
        <v>0.38</v>
      </c>
      <c r="AB37">
        <v>11</v>
      </c>
      <c r="AC37">
        <v>6</v>
      </c>
      <c r="AD37">
        <v>4</v>
      </c>
      <c r="AE37">
        <v>74</v>
      </c>
      <c r="AF37" s="1">
        <f t="shared" si="5"/>
        <v>0.74</v>
      </c>
      <c r="AG37">
        <v>20</v>
      </c>
      <c r="AH37">
        <v>5</v>
      </c>
      <c r="AI37">
        <v>14</v>
      </c>
      <c r="AJ37">
        <v>65</v>
      </c>
      <c r="AK37" s="1">
        <f t="shared" si="6"/>
        <v>0.65</v>
      </c>
      <c r="AL37">
        <v>19</v>
      </c>
      <c r="AM37">
        <v>6</v>
      </c>
      <c r="AN37">
        <v>13</v>
      </c>
      <c r="AO37">
        <v>69</v>
      </c>
      <c r="AP37" s="1">
        <f t="shared" si="7"/>
        <v>0.69</v>
      </c>
      <c r="AQ37">
        <v>18</v>
      </c>
      <c r="AR37">
        <v>5</v>
      </c>
      <c r="AS37">
        <v>13</v>
      </c>
      <c r="AT37">
        <v>69</v>
      </c>
      <c r="AU37" s="1">
        <f t="shared" si="8"/>
        <v>0.69</v>
      </c>
      <c r="AV37">
        <v>18</v>
      </c>
      <c r="AW37">
        <v>6</v>
      </c>
      <c r="AX37">
        <v>12</v>
      </c>
      <c r="AY37">
        <v>68</v>
      </c>
      <c r="AZ37" s="1">
        <f t="shared" si="9"/>
        <v>0.68</v>
      </c>
      <c r="BA37">
        <v>18</v>
      </c>
      <c r="BB37">
        <v>5</v>
      </c>
      <c r="BC37">
        <v>13</v>
      </c>
      <c r="BD37">
        <v>64</v>
      </c>
      <c r="BE37" s="1">
        <f t="shared" si="10"/>
        <v>0.64</v>
      </c>
      <c r="BF37">
        <v>17</v>
      </c>
      <c r="BG37">
        <v>6</v>
      </c>
      <c r="BH37">
        <v>11</v>
      </c>
      <c r="BI37">
        <v>59</v>
      </c>
      <c r="BJ37" s="1">
        <f t="shared" si="11"/>
        <v>0.59</v>
      </c>
      <c r="BK37">
        <v>17</v>
      </c>
      <c r="BL37">
        <v>6</v>
      </c>
      <c r="BM37">
        <v>11</v>
      </c>
      <c r="BN37">
        <v>70</v>
      </c>
      <c r="BO37" s="1">
        <f t="shared" si="19"/>
        <v>0.7</v>
      </c>
      <c r="BP37">
        <v>16</v>
      </c>
      <c r="BQ37">
        <v>5</v>
      </c>
      <c r="BR37">
        <v>11</v>
      </c>
      <c r="BS37">
        <v>69</v>
      </c>
      <c r="BT37" s="1">
        <f t="shared" ref="BT37" si="21">BS37/100</f>
        <v>0.69</v>
      </c>
      <c r="BU37">
        <v>18</v>
      </c>
      <c r="BV37">
        <v>5</v>
      </c>
      <c r="BW37">
        <v>13</v>
      </c>
      <c r="CH37" s="2">
        <v>11.785714285714286</v>
      </c>
      <c r="CI37" s="2">
        <v>17.928571428571427</v>
      </c>
      <c r="CJ37" s="2">
        <v>0.7857142857142857</v>
      </c>
      <c r="CK37" s="2">
        <v>1.9285714285714286</v>
      </c>
      <c r="CL37" s="2">
        <v>0</v>
      </c>
      <c r="CM37" s="1">
        <v>12.384285714285713</v>
      </c>
      <c r="CN37" s="1">
        <v>12.375714285714285</v>
      </c>
      <c r="CO37" s="1">
        <v>26.405714285714286</v>
      </c>
      <c r="CP37" s="2">
        <v>1706.4960629921261</v>
      </c>
      <c r="CQ37" s="2">
        <v>1705.3149606299212</v>
      </c>
      <c r="CR37" s="2">
        <v>0</v>
      </c>
      <c r="CS37" s="2">
        <v>226.77165354330705</v>
      </c>
      <c r="CT37" s="2">
        <v>3638.5826771653542</v>
      </c>
      <c r="CU37" s="3">
        <v>3.2159251968503937</v>
      </c>
      <c r="CV37" s="3"/>
      <c r="CW37" s="3"/>
      <c r="CX37" s="3"/>
      <c r="CY37" s="3"/>
      <c r="CZ37" s="1">
        <v>0.66500000000000004</v>
      </c>
      <c r="DA37" s="1">
        <v>0.64500000000000002</v>
      </c>
      <c r="DB37">
        <v>1.984</v>
      </c>
    </row>
    <row r="38" spans="1:106" x14ac:dyDescent="0.25">
      <c r="A38">
        <v>2015</v>
      </c>
      <c r="B38">
        <v>203</v>
      </c>
      <c r="C38" s="178">
        <v>42207</v>
      </c>
      <c r="D38" t="s">
        <v>1120</v>
      </c>
      <c r="E38">
        <v>13</v>
      </c>
      <c r="F38">
        <v>71</v>
      </c>
      <c r="G38" s="1">
        <f t="shared" si="0"/>
        <v>0.71</v>
      </c>
      <c r="H38">
        <v>16</v>
      </c>
      <c r="I38">
        <v>6</v>
      </c>
      <c r="J38">
        <v>10</v>
      </c>
      <c r="K38">
        <v>4</v>
      </c>
      <c r="L38" s="1">
        <f t="shared" si="1"/>
        <v>0.04</v>
      </c>
      <c r="M38">
        <v>15</v>
      </c>
      <c r="N38">
        <v>5</v>
      </c>
      <c r="O38">
        <v>9</v>
      </c>
      <c r="P38">
        <v>75</v>
      </c>
      <c r="Q38" s="1">
        <f t="shared" si="2"/>
        <v>0.75</v>
      </c>
      <c r="R38">
        <v>19</v>
      </c>
      <c r="S38">
        <v>5</v>
      </c>
      <c r="T38">
        <v>13</v>
      </c>
      <c r="U38">
        <v>78</v>
      </c>
      <c r="V38" s="1">
        <f t="shared" si="3"/>
        <v>0.78</v>
      </c>
      <c r="W38">
        <v>22</v>
      </c>
      <c r="X38">
        <v>6</v>
      </c>
      <c r="Y38">
        <v>15</v>
      </c>
      <c r="Z38">
        <v>72</v>
      </c>
      <c r="AA38" s="1">
        <f t="shared" si="4"/>
        <v>0.72</v>
      </c>
      <c r="AB38">
        <v>16</v>
      </c>
      <c r="AC38">
        <v>4</v>
      </c>
      <c r="AD38">
        <v>12</v>
      </c>
      <c r="AE38">
        <v>81</v>
      </c>
      <c r="AF38" s="1">
        <f t="shared" si="5"/>
        <v>0.81</v>
      </c>
      <c r="AG38">
        <v>23</v>
      </c>
      <c r="AH38">
        <v>3</v>
      </c>
      <c r="AI38">
        <v>20</v>
      </c>
      <c r="AJ38">
        <v>61</v>
      </c>
      <c r="AK38" s="1">
        <f t="shared" si="6"/>
        <v>0.61</v>
      </c>
      <c r="AL38">
        <v>16</v>
      </c>
      <c r="AM38">
        <v>5</v>
      </c>
      <c r="AN38">
        <v>11</v>
      </c>
      <c r="AO38">
        <v>76</v>
      </c>
      <c r="AP38" s="1">
        <f t="shared" si="7"/>
        <v>0.76</v>
      </c>
      <c r="AQ38">
        <v>21</v>
      </c>
      <c r="AR38">
        <v>6</v>
      </c>
      <c r="AS38">
        <v>15</v>
      </c>
      <c r="AT38">
        <v>79</v>
      </c>
      <c r="AU38" s="1">
        <f t="shared" si="8"/>
        <v>0.79</v>
      </c>
      <c r="AV38">
        <v>20</v>
      </c>
      <c r="AW38">
        <v>6</v>
      </c>
      <c r="AX38">
        <v>14</v>
      </c>
      <c r="AY38">
        <v>79</v>
      </c>
      <c r="AZ38" s="1">
        <f t="shared" si="9"/>
        <v>0.79</v>
      </c>
      <c r="BA38">
        <v>21</v>
      </c>
      <c r="BB38">
        <v>7</v>
      </c>
      <c r="BC38">
        <v>14</v>
      </c>
      <c r="BD38">
        <v>78</v>
      </c>
      <c r="BE38" s="1">
        <f t="shared" si="10"/>
        <v>0.78</v>
      </c>
      <c r="BF38">
        <v>19</v>
      </c>
      <c r="BG38">
        <v>5</v>
      </c>
      <c r="BH38">
        <v>14</v>
      </c>
      <c r="BI38">
        <v>74</v>
      </c>
      <c r="BJ38" s="1">
        <f t="shared" si="11"/>
        <v>0.74</v>
      </c>
      <c r="BK38">
        <v>20</v>
      </c>
      <c r="BL38">
        <v>7</v>
      </c>
      <c r="BM38">
        <v>13</v>
      </c>
      <c r="BN38">
        <v>71</v>
      </c>
      <c r="BO38" s="1">
        <f t="shared" si="19"/>
        <v>0.71</v>
      </c>
      <c r="BP38">
        <v>20</v>
      </c>
      <c r="BQ38">
        <v>5</v>
      </c>
      <c r="BR38">
        <v>15</v>
      </c>
      <c r="CH38" s="2">
        <v>12</v>
      </c>
      <c r="CI38" s="2">
        <v>8.1538461538461533</v>
      </c>
      <c r="CJ38" s="2">
        <v>0.46153846153846156</v>
      </c>
      <c r="CK38" s="2">
        <v>9.1538461538461533</v>
      </c>
      <c r="CL38" s="2">
        <v>0</v>
      </c>
      <c r="CM38" s="1">
        <v>13.873846153846156</v>
      </c>
      <c r="CN38" s="1">
        <v>13.925384615384615</v>
      </c>
      <c r="CO38" s="1">
        <v>39.346923076923076</v>
      </c>
      <c r="CP38" s="2">
        <v>1775.196850393701</v>
      </c>
      <c r="CQ38" s="2">
        <v>1781.7913385826773</v>
      </c>
      <c r="CR38" s="2">
        <v>0</v>
      </c>
      <c r="CS38" s="2">
        <v>1477.5590551181103</v>
      </c>
      <c r="CT38" s="2">
        <v>5034.5472440944886</v>
      </c>
      <c r="CU38" s="3">
        <v>3.2840452755905511</v>
      </c>
      <c r="CV38" s="3"/>
      <c r="CW38" s="3"/>
      <c r="CX38" s="3"/>
      <c r="CY38" s="3"/>
      <c r="CZ38" s="1">
        <v>0.85499999999999998</v>
      </c>
      <c r="DA38" s="1">
        <v>0.77</v>
      </c>
      <c r="DB38">
        <v>1.1930000000000001</v>
      </c>
    </row>
    <row r="39" spans="1:106" x14ac:dyDescent="0.25">
      <c r="A39">
        <v>2015</v>
      </c>
      <c r="B39">
        <v>203</v>
      </c>
      <c r="C39" s="178">
        <v>42207</v>
      </c>
      <c r="D39" t="s">
        <v>1121</v>
      </c>
      <c r="E39">
        <v>12</v>
      </c>
      <c r="F39">
        <v>74</v>
      </c>
      <c r="G39" s="1">
        <f t="shared" si="0"/>
        <v>0.74</v>
      </c>
      <c r="H39">
        <v>19</v>
      </c>
      <c r="I39">
        <v>5</v>
      </c>
      <c r="J39">
        <v>13</v>
      </c>
      <c r="K39">
        <v>79</v>
      </c>
      <c r="L39" s="1">
        <f t="shared" si="1"/>
        <v>0.79</v>
      </c>
      <c r="M39">
        <v>21</v>
      </c>
      <c r="N39">
        <v>5</v>
      </c>
      <c r="O39">
        <v>15</v>
      </c>
      <c r="P39">
        <v>80</v>
      </c>
      <c r="Q39" s="1">
        <f t="shared" si="2"/>
        <v>0.8</v>
      </c>
      <c r="R39">
        <v>22</v>
      </c>
      <c r="S39">
        <v>5</v>
      </c>
      <c r="T39">
        <v>17</v>
      </c>
      <c r="U39">
        <v>77</v>
      </c>
      <c r="V39" s="1">
        <f t="shared" si="3"/>
        <v>0.77</v>
      </c>
      <c r="W39">
        <v>22</v>
      </c>
      <c r="X39">
        <v>5</v>
      </c>
      <c r="Y39">
        <v>16</v>
      </c>
      <c r="Z39">
        <v>79</v>
      </c>
      <c r="AA39" s="1">
        <f t="shared" si="4"/>
        <v>0.79</v>
      </c>
      <c r="AB39">
        <v>23</v>
      </c>
      <c r="AC39">
        <v>6</v>
      </c>
      <c r="AD39">
        <v>17</v>
      </c>
      <c r="AE39">
        <v>73</v>
      </c>
      <c r="AF39" s="1">
        <f t="shared" si="5"/>
        <v>0.73</v>
      </c>
      <c r="AG39">
        <v>21</v>
      </c>
      <c r="AH39">
        <v>5</v>
      </c>
      <c r="AI39">
        <v>15</v>
      </c>
      <c r="AJ39">
        <v>80</v>
      </c>
      <c r="AK39" s="1">
        <f t="shared" si="6"/>
        <v>0.8</v>
      </c>
      <c r="AL39">
        <v>23</v>
      </c>
      <c r="AM39">
        <v>6</v>
      </c>
      <c r="AN39">
        <v>16</v>
      </c>
      <c r="AO39">
        <v>77</v>
      </c>
      <c r="AP39" s="1">
        <f t="shared" si="7"/>
        <v>0.77</v>
      </c>
      <c r="AQ39">
        <v>21</v>
      </c>
      <c r="AR39">
        <v>6</v>
      </c>
      <c r="AS39">
        <v>14</v>
      </c>
      <c r="AT39">
        <v>54</v>
      </c>
      <c r="AU39" s="1">
        <f t="shared" si="8"/>
        <v>0.54</v>
      </c>
      <c r="AV39">
        <v>11</v>
      </c>
      <c r="AW39">
        <v>5</v>
      </c>
      <c r="AX39">
        <v>6</v>
      </c>
      <c r="AY39">
        <v>83</v>
      </c>
      <c r="AZ39" s="1">
        <f t="shared" si="9"/>
        <v>0.83</v>
      </c>
      <c r="BA39">
        <v>21</v>
      </c>
      <c r="BB39">
        <v>4</v>
      </c>
      <c r="BC39">
        <v>17</v>
      </c>
      <c r="BD39">
        <v>76</v>
      </c>
      <c r="BE39" s="1">
        <f t="shared" si="10"/>
        <v>0.76</v>
      </c>
      <c r="BF39">
        <v>21</v>
      </c>
      <c r="BG39">
        <v>5</v>
      </c>
      <c r="BH39">
        <v>16</v>
      </c>
      <c r="BI39">
        <v>78</v>
      </c>
      <c r="BJ39" s="1">
        <f t="shared" si="11"/>
        <v>0.78</v>
      </c>
      <c r="BK39">
        <v>22</v>
      </c>
      <c r="BL39">
        <v>7</v>
      </c>
      <c r="BM39">
        <v>15</v>
      </c>
      <c r="CH39" s="2">
        <v>14.916666666666666</v>
      </c>
      <c r="CI39" s="2">
        <v>11.833333333333334</v>
      </c>
      <c r="CJ39" s="2">
        <v>0.5</v>
      </c>
      <c r="CK39" s="2">
        <v>11.75</v>
      </c>
      <c r="CL39" s="2">
        <v>0</v>
      </c>
      <c r="CM39" s="1">
        <v>16.540833333333335</v>
      </c>
      <c r="CN39" s="1">
        <v>16.771666666666665</v>
      </c>
      <c r="CO39" s="1">
        <v>48.581666666666671</v>
      </c>
      <c r="CP39" s="2">
        <v>1953.6417322834645</v>
      </c>
      <c r="CQ39" s="2">
        <v>1980.9055118110236</v>
      </c>
      <c r="CR39" s="2">
        <v>0</v>
      </c>
      <c r="CS39" s="2">
        <v>1803.4448818897636</v>
      </c>
      <c r="CT39" s="2">
        <v>5737.9921259842522</v>
      </c>
      <c r="CU39" s="3">
        <v>3.5979330708661417</v>
      </c>
      <c r="CV39" s="3"/>
      <c r="CW39" s="3"/>
      <c r="CX39" s="3"/>
      <c r="CY39" s="3"/>
      <c r="CZ39" s="1">
        <v>0.84499999999999997</v>
      </c>
      <c r="DA39" s="1">
        <v>0.82</v>
      </c>
      <c r="DB39">
        <v>3.0270000000000001</v>
      </c>
    </row>
    <row r="40" spans="1:106" x14ac:dyDescent="0.25">
      <c r="A40">
        <v>2015</v>
      </c>
      <c r="B40">
        <v>203</v>
      </c>
      <c r="C40" s="178">
        <v>42207</v>
      </c>
      <c r="D40" t="s">
        <v>1122</v>
      </c>
      <c r="E40">
        <v>12</v>
      </c>
      <c r="F40">
        <v>81</v>
      </c>
      <c r="G40" s="1">
        <f t="shared" si="0"/>
        <v>0.81</v>
      </c>
      <c r="H40">
        <v>24</v>
      </c>
      <c r="I40">
        <v>7</v>
      </c>
      <c r="J40">
        <v>17</v>
      </c>
      <c r="K40">
        <v>79</v>
      </c>
      <c r="L40" s="1">
        <f t="shared" si="1"/>
        <v>0.79</v>
      </c>
      <c r="M40">
        <v>21</v>
      </c>
      <c r="N40">
        <v>4</v>
      </c>
      <c r="O40">
        <v>17</v>
      </c>
      <c r="P40">
        <v>75</v>
      </c>
      <c r="Q40" s="1">
        <f t="shared" si="2"/>
        <v>0.75</v>
      </c>
      <c r="R40">
        <v>19</v>
      </c>
      <c r="S40">
        <v>5</v>
      </c>
      <c r="T40">
        <v>14</v>
      </c>
      <c r="U40">
        <v>68</v>
      </c>
      <c r="V40" s="1">
        <f t="shared" si="3"/>
        <v>0.68</v>
      </c>
      <c r="W40">
        <v>20</v>
      </c>
      <c r="X40">
        <v>5</v>
      </c>
      <c r="Y40">
        <v>12</v>
      </c>
      <c r="Z40">
        <v>85</v>
      </c>
      <c r="AA40" s="1">
        <f t="shared" si="4"/>
        <v>0.85</v>
      </c>
      <c r="AB40">
        <v>21</v>
      </c>
      <c r="AC40">
        <v>6</v>
      </c>
      <c r="AD40">
        <v>15</v>
      </c>
      <c r="AE40">
        <v>80</v>
      </c>
      <c r="AF40" s="1">
        <f t="shared" si="5"/>
        <v>0.8</v>
      </c>
      <c r="AG40">
        <v>22</v>
      </c>
      <c r="AH40">
        <v>5</v>
      </c>
      <c r="AI40">
        <v>16</v>
      </c>
      <c r="AJ40">
        <v>77</v>
      </c>
      <c r="AK40" s="1">
        <f t="shared" si="6"/>
        <v>0.77</v>
      </c>
      <c r="AL40">
        <v>21</v>
      </c>
      <c r="AM40">
        <v>4</v>
      </c>
      <c r="AN40">
        <v>15</v>
      </c>
      <c r="AO40">
        <v>72</v>
      </c>
      <c r="AP40" s="1">
        <f t="shared" si="7"/>
        <v>0.72</v>
      </c>
      <c r="AQ40">
        <v>20</v>
      </c>
      <c r="AR40">
        <v>5</v>
      </c>
      <c r="AS40">
        <v>15</v>
      </c>
      <c r="AT40">
        <v>75</v>
      </c>
      <c r="AU40" s="1">
        <f t="shared" si="8"/>
        <v>0.75</v>
      </c>
      <c r="AV40">
        <v>18</v>
      </c>
      <c r="AW40">
        <v>7</v>
      </c>
      <c r="AX40">
        <v>11</v>
      </c>
      <c r="AY40">
        <v>77</v>
      </c>
      <c r="AZ40" s="1">
        <f t="shared" si="9"/>
        <v>0.77</v>
      </c>
      <c r="BA40">
        <v>21</v>
      </c>
      <c r="BB40">
        <v>5</v>
      </c>
      <c r="BC40">
        <v>16</v>
      </c>
      <c r="BD40">
        <v>73</v>
      </c>
      <c r="BE40" s="1">
        <f t="shared" si="10"/>
        <v>0.73</v>
      </c>
      <c r="BF40">
        <v>20</v>
      </c>
      <c r="BG40">
        <v>6</v>
      </c>
      <c r="BH40">
        <v>14</v>
      </c>
      <c r="BI40">
        <v>78</v>
      </c>
      <c r="BJ40" s="1">
        <f t="shared" si="11"/>
        <v>0.78</v>
      </c>
      <c r="BK40">
        <v>21</v>
      </c>
      <c r="BL40">
        <v>5</v>
      </c>
      <c r="BM40">
        <v>16</v>
      </c>
      <c r="CH40" s="2">
        <v>16.5</v>
      </c>
      <c r="CI40" s="2">
        <v>13.833333333333334</v>
      </c>
      <c r="CJ40" s="2">
        <v>1.0833333333333333</v>
      </c>
      <c r="CK40" s="2">
        <v>12.583333333333334</v>
      </c>
      <c r="CL40" s="2">
        <v>0</v>
      </c>
      <c r="CM40" s="1">
        <v>18.155833333333334</v>
      </c>
      <c r="CN40" s="1">
        <v>18.518333333333334</v>
      </c>
      <c r="CO40" s="1">
        <v>53.489166666666669</v>
      </c>
      <c r="CP40" s="2">
        <v>2144.3897637795276</v>
      </c>
      <c r="CQ40" s="2">
        <v>2187.2047244094488</v>
      </c>
      <c r="CR40" s="2">
        <v>0</v>
      </c>
      <c r="CS40" s="2">
        <v>1986.0236220472441</v>
      </c>
      <c r="CT40" s="2">
        <v>6317.6181102362207</v>
      </c>
      <c r="CU40" s="3">
        <v>3.9289458661417318</v>
      </c>
      <c r="CV40" s="3"/>
      <c r="CW40" s="3"/>
      <c r="CX40" s="3"/>
      <c r="CY40" s="3"/>
      <c r="CZ40" s="1">
        <v>0.86</v>
      </c>
      <c r="DA40" s="1">
        <v>0.81499999999999995</v>
      </c>
      <c r="DB40">
        <v>2.9729999999999999</v>
      </c>
    </row>
    <row r="41" spans="1:106" x14ac:dyDescent="0.25">
      <c r="A41">
        <v>2015</v>
      </c>
      <c r="B41">
        <v>203</v>
      </c>
      <c r="C41" s="178">
        <v>42207</v>
      </c>
      <c r="D41" t="s">
        <v>1123</v>
      </c>
      <c r="E41">
        <v>11</v>
      </c>
      <c r="F41">
        <v>89</v>
      </c>
      <c r="G41" s="1">
        <f t="shared" si="0"/>
        <v>0.89</v>
      </c>
      <c r="H41">
        <v>25</v>
      </c>
      <c r="I41">
        <v>6</v>
      </c>
      <c r="J41">
        <v>18</v>
      </c>
      <c r="K41">
        <v>73</v>
      </c>
      <c r="L41" s="1">
        <f t="shared" si="1"/>
        <v>0.73</v>
      </c>
      <c r="M41">
        <v>21</v>
      </c>
      <c r="N41">
        <v>6</v>
      </c>
      <c r="O41">
        <v>15</v>
      </c>
      <c r="P41">
        <v>82</v>
      </c>
      <c r="Q41" s="1">
        <f t="shared" si="2"/>
        <v>0.82</v>
      </c>
      <c r="R41">
        <v>21</v>
      </c>
      <c r="S41">
        <v>6</v>
      </c>
      <c r="T41">
        <v>14</v>
      </c>
      <c r="U41">
        <v>89</v>
      </c>
      <c r="V41" s="1">
        <f t="shared" si="3"/>
        <v>0.89</v>
      </c>
      <c r="W41">
        <v>25</v>
      </c>
      <c r="X41">
        <v>5</v>
      </c>
      <c r="Y41">
        <v>19</v>
      </c>
      <c r="Z41">
        <v>84</v>
      </c>
      <c r="AA41" s="1">
        <f t="shared" si="4"/>
        <v>0.84</v>
      </c>
      <c r="AB41">
        <v>22</v>
      </c>
      <c r="AC41">
        <v>4</v>
      </c>
      <c r="AD41">
        <v>18</v>
      </c>
      <c r="AE41">
        <v>77</v>
      </c>
      <c r="AF41" s="1">
        <f t="shared" si="5"/>
        <v>0.77</v>
      </c>
      <c r="AG41">
        <v>19</v>
      </c>
      <c r="AH41">
        <v>5</v>
      </c>
      <c r="AI41">
        <v>14</v>
      </c>
      <c r="AJ41">
        <v>87</v>
      </c>
      <c r="AK41" s="1">
        <f t="shared" si="6"/>
        <v>0.87</v>
      </c>
      <c r="AL41">
        <v>22</v>
      </c>
      <c r="AM41">
        <v>5</v>
      </c>
      <c r="AN41">
        <v>17</v>
      </c>
      <c r="AO41">
        <v>74</v>
      </c>
      <c r="AP41" s="1">
        <f t="shared" si="7"/>
        <v>0.74</v>
      </c>
      <c r="AQ41">
        <v>16</v>
      </c>
      <c r="AR41">
        <v>3</v>
      </c>
      <c r="AS41">
        <v>13</v>
      </c>
      <c r="AT41">
        <v>83</v>
      </c>
      <c r="AU41" s="1">
        <f t="shared" si="8"/>
        <v>0.83</v>
      </c>
      <c r="AV41">
        <v>22</v>
      </c>
      <c r="AW41">
        <v>6</v>
      </c>
      <c r="AX41">
        <v>16</v>
      </c>
      <c r="AY41">
        <v>84</v>
      </c>
      <c r="AZ41" s="1">
        <f t="shared" si="9"/>
        <v>0.84</v>
      </c>
      <c r="BA41">
        <v>24</v>
      </c>
      <c r="BB41">
        <v>6</v>
      </c>
      <c r="BC41">
        <v>18</v>
      </c>
      <c r="BD41">
        <v>77</v>
      </c>
      <c r="BE41" s="1">
        <f t="shared" si="10"/>
        <v>0.77</v>
      </c>
      <c r="BF41">
        <v>17</v>
      </c>
      <c r="BG41">
        <v>4</v>
      </c>
      <c r="BH41">
        <v>13</v>
      </c>
      <c r="BJ41" s="1"/>
      <c r="CH41" s="2">
        <v>20.272727272727273</v>
      </c>
      <c r="CI41" s="2">
        <v>14.818181818181818</v>
      </c>
      <c r="CJ41" s="2">
        <v>0.90909090909090906</v>
      </c>
      <c r="CK41" s="2">
        <v>15.363636363636363</v>
      </c>
      <c r="CL41" s="2">
        <v>0</v>
      </c>
      <c r="CM41" s="1">
        <v>22.754545454545454</v>
      </c>
      <c r="CN41" s="1">
        <v>24.598181818181818</v>
      </c>
      <c r="CO41" s="1">
        <v>65.902727272727276</v>
      </c>
      <c r="CP41" s="2">
        <v>2463.5826771653547</v>
      </c>
      <c r="CQ41" s="2">
        <v>2663.1889763779527</v>
      </c>
      <c r="CR41" s="2">
        <v>0</v>
      </c>
      <c r="CS41" s="2">
        <v>2008.3661417322835</v>
      </c>
      <c r="CT41" s="2">
        <v>7135.1377952755911</v>
      </c>
      <c r="CU41" s="3">
        <v>4.3258395669291341</v>
      </c>
      <c r="CV41" s="3"/>
      <c r="CW41" s="3"/>
      <c r="CX41" s="3"/>
      <c r="CY41" s="3"/>
      <c r="CZ41" s="1">
        <v>0.83</v>
      </c>
      <c r="DA41" s="1">
        <v>0.79500000000000004</v>
      </c>
      <c r="DB41">
        <v>2.7050000000000001</v>
      </c>
    </row>
    <row r="42" spans="1:106" x14ac:dyDescent="0.25">
      <c r="A42">
        <v>2015</v>
      </c>
      <c r="B42">
        <v>203</v>
      </c>
      <c r="C42" s="178">
        <v>42207</v>
      </c>
      <c r="D42" t="s">
        <v>1124</v>
      </c>
      <c r="E42">
        <v>12</v>
      </c>
      <c r="F42">
        <v>71</v>
      </c>
      <c r="G42" s="1">
        <f t="shared" si="0"/>
        <v>0.71</v>
      </c>
      <c r="H42">
        <v>22</v>
      </c>
      <c r="I42">
        <v>5</v>
      </c>
      <c r="J42">
        <v>16</v>
      </c>
      <c r="K42">
        <v>75</v>
      </c>
      <c r="L42" s="1">
        <f t="shared" si="1"/>
        <v>0.75</v>
      </c>
      <c r="M42">
        <v>20</v>
      </c>
      <c r="N42">
        <v>6</v>
      </c>
      <c r="O42">
        <v>14</v>
      </c>
      <c r="P42">
        <v>78</v>
      </c>
      <c r="Q42" s="1">
        <f t="shared" si="2"/>
        <v>0.78</v>
      </c>
      <c r="R42">
        <v>21</v>
      </c>
      <c r="S42">
        <v>6</v>
      </c>
      <c r="T42">
        <v>13</v>
      </c>
      <c r="U42">
        <v>65</v>
      </c>
      <c r="V42" s="1">
        <f t="shared" si="3"/>
        <v>0.65</v>
      </c>
      <c r="W42">
        <v>18</v>
      </c>
      <c r="X42">
        <v>6</v>
      </c>
      <c r="Y42">
        <v>12</v>
      </c>
      <c r="Z42">
        <v>72</v>
      </c>
      <c r="AA42" s="1">
        <f t="shared" si="4"/>
        <v>0.72</v>
      </c>
      <c r="AB42">
        <v>20</v>
      </c>
      <c r="AC42">
        <v>6</v>
      </c>
      <c r="AD42">
        <v>13</v>
      </c>
      <c r="AE42">
        <v>73</v>
      </c>
      <c r="AF42" s="1">
        <f t="shared" si="5"/>
        <v>0.73</v>
      </c>
      <c r="AG42">
        <v>20</v>
      </c>
      <c r="AH42">
        <v>6</v>
      </c>
      <c r="AI42">
        <v>12</v>
      </c>
      <c r="AJ42">
        <v>60</v>
      </c>
      <c r="AK42" s="1">
        <f t="shared" si="6"/>
        <v>0.6</v>
      </c>
      <c r="AL42">
        <v>17</v>
      </c>
      <c r="AM42">
        <v>7</v>
      </c>
      <c r="AN42">
        <v>10</v>
      </c>
      <c r="AO42">
        <v>74</v>
      </c>
      <c r="AP42" s="1">
        <f t="shared" si="7"/>
        <v>0.74</v>
      </c>
      <c r="AQ42">
        <v>20</v>
      </c>
      <c r="AR42">
        <v>6</v>
      </c>
      <c r="AS42">
        <v>13</v>
      </c>
      <c r="AT42">
        <v>73</v>
      </c>
      <c r="AU42" s="1">
        <f t="shared" si="8"/>
        <v>0.73</v>
      </c>
      <c r="AV42">
        <v>20</v>
      </c>
      <c r="AW42">
        <v>6</v>
      </c>
      <c r="AX42">
        <v>14</v>
      </c>
      <c r="AY42">
        <v>75</v>
      </c>
      <c r="AZ42" s="1">
        <f t="shared" si="9"/>
        <v>0.75</v>
      </c>
      <c r="BA42">
        <v>17</v>
      </c>
      <c r="BB42">
        <v>5</v>
      </c>
      <c r="BC42">
        <v>12</v>
      </c>
      <c r="BD42">
        <v>75</v>
      </c>
      <c r="BE42" s="1">
        <f t="shared" si="10"/>
        <v>0.75</v>
      </c>
      <c r="BF42">
        <v>19</v>
      </c>
      <c r="BG42">
        <v>7</v>
      </c>
      <c r="BH42">
        <v>12</v>
      </c>
      <c r="BI42">
        <v>57</v>
      </c>
      <c r="BJ42" s="1">
        <f t="shared" si="11"/>
        <v>0.56999999999999995</v>
      </c>
      <c r="BK42">
        <v>16</v>
      </c>
      <c r="BL42">
        <v>7</v>
      </c>
      <c r="BM42">
        <v>9</v>
      </c>
      <c r="CH42" s="2">
        <v>10.833333333333334</v>
      </c>
      <c r="CI42" s="2">
        <v>9.8333333333333339</v>
      </c>
      <c r="CJ42" s="2">
        <v>0.41666666666666669</v>
      </c>
      <c r="CK42" s="2">
        <v>7.916666666666667</v>
      </c>
      <c r="CL42" s="2">
        <v>0</v>
      </c>
      <c r="CM42" s="1">
        <v>12.723333333333334</v>
      </c>
      <c r="CN42" s="1">
        <v>13.762500000000001</v>
      </c>
      <c r="CO42" s="1">
        <v>35.720833333333339</v>
      </c>
      <c r="CP42" s="2">
        <v>1502.7559055118111</v>
      </c>
      <c r="CQ42" s="2">
        <v>1625.4921259842522</v>
      </c>
      <c r="CR42" s="2">
        <v>0</v>
      </c>
      <c r="CS42" s="2">
        <v>1090.7480314960628</v>
      </c>
      <c r="CT42" s="2">
        <v>4218.9960629921261</v>
      </c>
      <c r="CU42" s="3">
        <v>2.4100649606299211</v>
      </c>
      <c r="CV42" s="3"/>
      <c r="CW42" s="3"/>
      <c r="CX42" s="3"/>
      <c r="CY42" s="3"/>
      <c r="CZ42" s="1">
        <v>0.78</v>
      </c>
      <c r="DA42" s="1">
        <v>0.72499999999999998</v>
      </c>
      <c r="DB42">
        <v>2.4089999999999998</v>
      </c>
    </row>
    <row r="43" spans="1:106" x14ac:dyDescent="0.25">
      <c r="A43">
        <v>2015</v>
      </c>
      <c r="B43">
        <v>203</v>
      </c>
      <c r="C43" s="178">
        <v>42207</v>
      </c>
      <c r="D43" t="s">
        <v>1125</v>
      </c>
      <c r="E43">
        <v>12</v>
      </c>
      <c r="F43">
        <v>72</v>
      </c>
      <c r="G43" s="1">
        <f t="shared" si="0"/>
        <v>0.72</v>
      </c>
      <c r="H43">
        <v>20</v>
      </c>
      <c r="I43">
        <v>5</v>
      </c>
      <c r="J43">
        <v>14</v>
      </c>
      <c r="K43">
        <v>66</v>
      </c>
      <c r="L43" s="1">
        <f t="shared" si="1"/>
        <v>0.66</v>
      </c>
      <c r="M43">
        <v>17</v>
      </c>
      <c r="N43">
        <v>5</v>
      </c>
      <c r="O43">
        <v>12</v>
      </c>
      <c r="P43">
        <v>90</v>
      </c>
      <c r="Q43" s="1">
        <f t="shared" si="2"/>
        <v>0.9</v>
      </c>
      <c r="R43">
        <v>22</v>
      </c>
      <c r="S43">
        <v>6</v>
      </c>
      <c r="T43">
        <v>16</v>
      </c>
      <c r="U43">
        <v>74</v>
      </c>
      <c r="V43" s="1">
        <f t="shared" si="3"/>
        <v>0.74</v>
      </c>
      <c r="W43">
        <v>20</v>
      </c>
      <c r="X43">
        <v>6</v>
      </c>
      <c r="Y43">
        <v>14</v>
      </c>
      <c r="Z43">
        <v>62</v>
      </c>
      <c r="AA43" s="1">
        <f t="shared" si="4"/>
        <v>0.62</v>
      </c>
      <c r="AB43">
        <v>16</v>
      </c>
      <c r="AC43">
        <v>5</v>
      </c>
      <c r="AD43">
        <v>10</v>
      </c>
      <c r="AE43">
        <v>72</v>
      </c>
      <c r="AF43" s="1">
        <f t="shared" si="5"/>
        <v>0.72</v>
      </c>
      <c r="AG43">
        <v>20</v>
      </c>
      <c r="AH43">
        <v>6</v>
      </c>
      <c r="AI43">
        <v>14</v>
      </c>
      <c r="AJ43">
        <v>61</v>
      </c>
      <c r="AK43" s="1">
        <f t="shared" si="6"/>
        <v>0.61</v>
      </c>
      <c r="AL43">
        <v>17</v>
      </c>
      <c r="AM43">
        <v>5</v>
      </c>
      <c r="AN43">
        <v>12</v>
      </c>
      <c r="AO43">
        <v>81</v>
      </c>
      <c r="AP43" s="1">
        <f t="shared" si="7"/>
        <v>0.81</v>
      </c>
      <c r="AQ43">
        <v>21</v>
      </c>
      <c r="AR43">
        <v>6</v>
      </c>
      <c r="AS43">
        <v>15</v>
      </c>
      <c r="AT43">
        <v>83</v>
      </c>
      <c r="AU43" s="1">
        <f t="shared" si="8"/>
        <v>0.83</v>
      </c>
      <c r="AV43">
        <v>22</v>
      </c>
      <c r="AW43">
        <v>5</v>
      </c>
      <c r="AX43">
        <v>17</v>
      </c>
      <c r="AY43">
        <v>78</v>
      </c>
      <c r="AZ43" s="1">
        <f t="shared" si="9"/>
        <v>0.78</v>
      </c>
      <c r="BA43">
        <v>19</v>
      </c>
      <c r="BB43">
        <v>5</v>
      </c>
      <c r="BC43">
        <v>13</v>
      </c>
      <c r="BD43">
        <v>70</v>
      </c>
      <c r="BE43" s="1">
        <f t="shared" si="10"/>
        <v>0.7</v>
      </c>
      <c r="BF43">
        <v>16</v>
      </c>
      <c r="BG43">
        <v>5</v>
      </c>
      <c r="BH43">
        <v>9</v>
      </c>
      <c r="BI43">
        <v>78</v>
      </c>
      <c r="BJ43" s="1">
        <f t="shared" si="11"/>
        <v>0.78</v>
      </c>
      <c r="BK43">
        <v>17</v>
      </c>
      <c r="BL43">
        <v>4</v>
      </c>
      <c r="BM43">
        <v>8</v>
      </c>
      <c r="CH43" s="2">
        <v>11.916666666666666</v>
      </c>
      <c r="CI43" s="2">
        <v>9.75</v>
      </c>
      <c r="CJ43" s="2">
        <v>0.66666666666666663</v>
      </c>
      <c r="CK43" s="2">
        <v>7.666666666666667</v>
      </c>
      <c r="CL43" s="2">
        <v>0</v>
      </c>
      <c r="CM43" s="1">
        <v>14.404166666666667</v>
      </c>
      <c r="CN43" s="1">
        <v>15.409999999999998</v>
      </c>
      <c r="CO43" s="1">
        <v>39.435833333333328</v>
      </c>
      <c r="CP43" s="2">
        <v>1701.2795275590549</v>
      </c>
      <c r="CQ43" s="2">
        <v>1820.0787401574803</v>
      </c>
      <c r="CR43" s="2">
        <v>0</v>
      </c>
      <c r="CS43" s="2">
        <v>1136.4173228346456</v>
      </c>
      <c r="CT43" s="2">
        <v>4657.7755905511804</v>
      </c>
      <c r="CU43" s="3">
        <v>2.854045275590551</v>
      </c>
      <c r="CV43" s="3"/>
      <c r="CW43" s="3"/>
      <c r="CX43" s="3"/>
      <c r="CY43" s="3"/>
      <c r="CZ43" s="1">
        <v>0.78500000000000003</v>
      </c>
      <c r="DA43" s="1">
        <v>0.69</v>
      </c>
      <c r="DB43">
        <v>2.2370000000000001</v>
      </c>
    </row>
    <row r="44" spans="1:106" x14ac:dyDescent="0.25">
      <c r="A44">
        <v>2015</v>
      </c>
      <c r="B44">
        <v>203</v>
      </c>
      <c r="C44" s="178">
        <v>42207</v>
      </c>
      <c r="D44" t="s">
        <v>1126</v>
      </c>
      <c r="E44">
        <v>13</v>
      </c>
      <c r="F44">
        <v>92</v>
      </c>
      <c r="G44" s="1">
        <f t="shared" si="0"/>
        <v>0.92</v>
      </c>
      <c r="H44">
        <v>25</v>
      </c>
      <c r="I44">
        <v>6</v>
      </c>
      <c r="J44">
        <v>19</v>
      </c>
      <c r="K44">
        <v>79</v>
      </c>
      <c r="L44" s="1">
        <f t="shared" si="1"/>
        <v>0.79</v>
      </c>
      <c r="M44">
        <v>19</v>
      </c>
      <c r="N44">
        <v>5</v>
      </c>
      <c r="O44">
        <v>12</v>
      </c>
      <c r="P44">
        <v>86</v>
      </c>
      <c r="Q44" s="1">
        <f t="shared" si="2"/>
        <v>0.86</v>
      </c>
      <c r="R44">
        <v>21</v>
      </c>
      <c r="S44">
        <v>6</v>
      </c>
      <c r="T44">
        <v>15</v>
      </c>
      <c r="U44">
        <v>84</v>
      </c>
      <c r="V44" s="1">
        <f t="shared" si="3"/>
        <v>0.84</v>
      </c>
      <c r="W44">
        <v>22</v>
      </c>
      <c r="X44">
        <v>5</v>
      </c>
      <c r="Y44">
        <v>17</v>
      </c>
      <c r="Z44">
        <v>82</v>
      </c>
      <c r="AA44" s="1">
        <f t="shared" si="4"/>
        <v>0.82</v>
      </c>
      <c r="AB44">
        <v>20</v>
      </c>
      <c r="AC44">
        <v>7</v>
      </c>
      <c r="AD44">
        <v>14</v>
      </c>
      <c r="AE44">
        <v>82</v>
      </c>
      <c r="AF44" s="1">
        <f t="shared" si="5"/>
        <v>0.82</v>
      </c>
      <c r="AG44">
        <v>20</v>
      </c>
      <c r="AH44">
        <v>4</v>
      </c>
      <c r="AI44">
        <v>16</v>
      </c>
      <c r="AJ44">
        <v>92</v>
      </c>
      <c r="AK44" s="1">
        <f t="shared" si="6"/>
        <v>0.92</v>
      </c>
      <c r="AL44">
        <v>24</v>
      </c>
      <c r="AM44">
        <v>8</v>
      </c>
      <c r="AN44">
        <v>16</v>
      </c>
      <c r="AO44">
        <v>91</v>
      </c>
      <c r="AP44" s="1">
        <f t="shared" si="7"/>
        <v>0.91</v>
      </c>
      <c r="AQ44">
        <v>24</v>
      </c>
      <c r="AR44">
        <v>6</v>
      </c>
      <c r="AS44">
        <v>18</v>
      </c>
      <c r="AT44">
        <v>94</v>
      </c>
      <c r="AU44" s="1">
        <f t="shared" si="8"/>
        <v>0.94</v>
      </c>
      <c r="AV44">
        <v>23</v>
      </c>
      <c r="AW44">
        <v>5</v>
      </c>
      <c r="AX44">
        <v>18</v>
      </c>
      <c r="AY44">
        <v>76</v>
      </c>
      <c r="AZ44" s="1">
        <f t="shared" si="9"/>
        <v>0.76</v>
      </c>
      <c r="BA44">
        <v>19</v>
      </c>
      <c r="BB44">
        <v>5</v>
      </c>
      <c r="BC44">
        <v>14</v>
      </c>
      <c r="BD44">
        <v>72</v>
      </c>
      <c r="BE44" s="1">
        <f t="shared" si="10"/>
        <v>0.72</v>
      </c>
      <c r="BF44">
        <v>19</v>
      </c>
      <c r="BG44">
        <v>4</v>
      </c>
      <c r="BH44">
        <v>15</v>
      </c>
      <c r="BI44">
        <v>91</v>
      </c>
      <c r="BJ44" s="1">
        <f t="shared" si="11"/>
        <v>0.91</v>
      </c>
      <c r="BK44">
        <v>23</v>
      </c>
      <c r="BL44">
        <v>6</v>
      </c>
      <c r="BM44">
        <v>17</v>
      </c>
      <c r="BN44">
        <v>82</v>
      </c>
      <c r="BO44" s="1">
        <f t="shared" ref="BO44" si="22">BN44/100</f>
        <v>0.82</v>
      </c>
      <c r="BP44">
        <v>17</v>
      </c>
      <c r="BQ44">
        <v>4</v>
      </c>
      <c r="BR44">
        <v>13</v>
      </c>
      <c r="CH44" s="2">
        <v>20.23076923076923</v>
      </c>
      <c r="CI44" s="2">
        <v>16.923076923076923</v>
      </c>
      <c r="CJ44" s="2">
        <v>0.46153846153846156</v>
      </c>
      <c r="CK44" s="2">
        <v>9.0769230769230766</v>
      </c>
      <c r="CL44" s="2">
        <v>0</v>
      </c>
      <c r="CM44" s="1">
        <v>18.753076923076922</v>
      </c>
      <c r="CN44" s="1">
        <v>20.591538461538462</v>
      </c>
      <c r="CO44" s="1">
        <v>49.884615384615387</v>
      </c>
      <c r="CP44" s="2">
        <v>2399.5078740157478</v>
      </c>
      <c r="CQ44" s="2">
        <v>2634.7440944881887</v>
      </c>
      <c r="CR44" s="2">
        <v>0</v>
      </c>
      <c r="CS44" s="2">
        <v>1348.6220472440946</v>
      </c>
      <c r="CT44" s="2">
        <v>6382.8740157480315</v>
      </c>
      <c r="CU44" s="3">
        <v>4.3803720472440943</v>
      </c>
      <c r="CV44" s="3"/>
      <c r="CW44" s="3"/>
      <c r="CX44" s="3"/>
      <c r="CY44" s="3"/>
      <c r="CZ44" s="1">
        <v>0.84499999999999997</v>
      </c>
      <c r="DA44" s="1">
        <v>0.72</v>
      </c>
      <c r="DB44">
        <v>3.242</v>
      </c>
    </row>
    <row r="45" spans="1:106" x14ac:dyDescent="0.25">
      <c r="A45">
        <v>2015</v>
      </c>
      <c r="B45">
        <v>203</v>
      </c>
      <c r="C45" s="178">
        <v>42207</v>
      </c>
      <c r="D45" t="s">
        <v>1127</v>
      </c>
      <c r="E45">
        <v>12</v>
      </c>
      <c r="F45">
        <v>85</v>
      </c>
      <c r="G45" s="1">
        <f t="shared" si="0"/>
        <v>0.85</v>
      </c>
      <c r="H45">
        <v>23</v>
      </c>
      <c r="I45">
        <v>5</v>
      </c>
      <c r="J45">
        <v>18</v>
      </c>
      <c r="K45">
        <v>84</v>
      </c>
      <c r="L45" s="1">
        <f t="shared" si="1"/>
        <v>0.84</v>
      </c>
      <c r="M45">
        <v>21</v>
      </c>
      <c r="N45">
        <v>4</v>
      </c>
      <c r="O45">
        <v>17</v>
      </c>
      <c r="P45">
        <v>63</v>
      </c>
      <c r="Q45" s="1">
        <f t="shared" si="2"/>
        <v>0.63</v>
      </c>
      <c r="R45">
        <v>15</v>
      </c>
      <c r="S45">
        <v>5</v>
      </c>
      <c r="T45">
        <v>9</v>
      </c>
      <c r="U45">
        <v>79</v>
      </c>
      <c r="V45" s="1">
        <f t="shared" si="3"/>
        <v>0.79</v>
      </c>
      <c r="W45">
        <v>22</v>
      </c>
      <c r="X45">
        <v>5</v>
      </c>
      <c r="Y45">
        <v>17</v>
      </c>
      <c r="Z45">
        <v>88</v>
      </c>
      <c r="AA45" s="1">
        <f t="shared" si="4"/>
        <v>0.88</v>
      </c>
      <c r="AB45">
        <v>23</v>
      </c>
      <c r="AC45">
        <v>5</v>
      </c>
      <c r="AD45">
        <v>15</v>
      </c>
      <c r="AE45">
        <v>87</v>
      </c>
      <c r="AF45" s="1">
        <f t="shared" si="5"/>
        <v>0.87</v>
      </c>
      <c r="AG45">
        <v>23</v>
      </c>
      <c r="AH45">
        <v>4</v>
      </c>
      <c r="AI45">
        <v>19</v>
      </c>
      <c r="AJ45">
        <v>78</v>
      </c>
      <c r="AK45" s="1">
        <f t="shared" si="6"/>
        <v>0.78</v>
      </c>
      <c r="AL45">
        <v>20</v>
      </c>
      <c r="AM45">
        <v>5</v>
      </c>
      <c r="AN45">
        <v>15</v>
      </c>
      <c r="AO45">
        <v>73</v>
      </c>
      <c r="AP45" s="1">
        <f t="shared" si="7"/>
        <v>0.73</v>
      </c>
      <c r="AQ45">
        <v>17</v>
      </c>
      <c r="AR45">
        <v>4</v>
      </c>
      <c r="AS45">
        <v>13</v>
      </c>
      <c r="AT45">
        <v>63</v>
      </c>
      <c r="AU45" s="1">
        <f t="shared" si="8"/>
        <v>0.63</v>
      </c>
      <c r="AV45">
        <v>11</v>
      </c>
      <c r="AW45">
        <v>4</v>
      </c>
      <c r="AX45">
        <v>7</v>
      </c>
      <c r="AY45">
        <v>85</v>
      </c>
      <c r="AZ45" s="1">
        <f t="shared" si="9"/>
        <v>0.85</v>
      </c>
      <c r="BA45">
        <v>21</v>
      </c>
      <c r="BB45">
        <v>5</v>
      </c>
      <c r="BC45">
        <v>16</v>
      </c>
      <c r="BD45">
        <v>81</v>
      </c>
      <c r="BE45" s="1">
        <f t="shared" si="10"/>
        <v>0.81</v>
      </c>
      <c r="BF45">
        <v>22</v>
      </c>
      <c r="BG45">
        <v>6</v>
      </c>
      <c r="BH45">
        <v>16</v>
      </c>
      <c r="BI45">
        <v>82</v>
      </c>
      <c r="BJ45" s="1">
        <f t="shared" si="11"/>
        <v>0.82</v>
      </c>
      <c r="BK45">
        <v>21</v>
      </c>
      <c r="BL45">
        <v>6</v>
      </c>
      <c r="BM45">
        <v>15</v>
      </c>
      <c r="CH45" s="2">
        <v>18.5</v>
      </c>
      <c r="CI45" s="2">
        <v>19.5</v>
      </c>
      <c r="CJ45" s="2">
        <v>0.83333333333333337</v>
      </c>
      <c r="CK45" s="2">
        <v>9.5833333333333339</v>
      </c>
      <c r="CL45" s="2">
        <v>0</v>
      </c>
      <c r="CM45" s="1">
        <v>19.561666666666667</v>
      </c>
      <c r="CN45" s="1">
        <v>21.594999999999999</v>
      </c>
      <c r="CO45" s="1">
        <v>53.527499999999996</v>
      </c>
      <c r="CP45" s="2">
        <v>2310.4330708661419</v>
      </c>
      <c r="CQ45" s="2">
        <v>2550.5905511811025</v>
      </c>
      <c r="CR45" s="2">
        <v>0</v>
      </c>
      <c r="CS45" s="2">
        <v>1461.1220472440943</v>
      </c>
      <c r="CT45" s="2">
        <v>6322.1456692913389</v>
      </c>
      <c r="CU45" s="3">
        <v>4.3177785433070861</v>
      </c>
      <c r="CV45" s="3"/>
      <c r="CW45" s="3"/>
      <c r="CX45" s="3"/>
      <c r="CY45" s="3"/>
      <c r="CZ45" s="1">
        <v>0.89500000000000002</v>
      </c>
      <c r="DA45" s="1">
        <v>0.76500000000000001</v>
      </c>
      <c r="DB45">
        <v>3.0489999999999999</v>
      </c>
    </row>
    <row r="46" spans="1:106" x14ac:dyDescent="0.25">
      <c r="A46">
        <v>2015</v>
      </c>
      <c r="B46">
        <v>203</v>
      </c>
      <c r="C46" s="178">
        <v>42207</v>
      </c>
      <c r="D46" t="s">
        <v>1128</v>
      </c>
      <c r="E46">
        <v>11</v>
      </c>
      <c r="F46">
        <v>70</v>
      </c>
      <c r="G46" s="1">
        <f t="shared" si="0"/>
        <v>0.7</v>
      </c>
      <c r="H46">
        <v>18</v>
      </c>
      <c r="I46">
        <v>5</v>
      </c>
      <c r="J46">
        <v>13</v>
      </c>
      <c r="K46">
        <v>72</v>
      </c>
      <c r="L46" s="1">
        <f t="shared" si="1"/>
        <v>0.72</v>
      </c>
      <c r="M46">
        <v>21</v>
      </c>
      <c r="N46">
        <v>5</v>
      </c>
      <c r="O46">
        <v>16</v>
      </c>
      <c r="P46">
        <v>39</v>
      </c>
      <c r="Q46" s="1">
        <f t="shared" si="2"/>
        <v>0.39</v>
      </c>
      <c r="R46">
        <v>12</v>
      </c>
      <c r="S46">
        <v>12</v>
      </c>
      <c r="T46">
        <v>0</v>
      </c>
      <c r="U46">
        <v>70</v>
      </c>
      <c r="V46" s="1">
        <f t="shared" si="3"/>
        <v>0.7</v>
      </c>
      <c r="W46">
        <v>18</v>
      </c>
      <c r="X46">
        <v>5</v>
      </c>
      <c r="Y46">
        <v>13</v>
      </c>
      <c r="Z46">
        <v>69</v>
      </c>
      <c r="AA46" s="1">
        <f t="shared" si="4"/>
        <v>0.69</v>
      </c>
      <c r="AB46">
        <v>18</v>
      </c>
      <c r="AC46">
        <v>9</v>
      </c>
      <c r="AD46">
        <v>9</v>
      </c>
      <c r="AE46">
        <v>72</v>
      </c>
      <c r="AF46" s="1">
        <f t="shared" si="5"/>
        <v>0.72</v>
      </c>
      <c r="AG46">
        <v>18</v>
      </c>
      <c r="AH46">
        <v>6</v>
      </c>
      <c r="AI46">
        <v>12</v>
      </c>
      <c r="AJ46">
        <v>71</v>
      </c>
      <c r="AK46" s="1">
        <f t="shared" si="6"/>
        <v>0.71</v>
      </c>
      <c r="AL46">
        <v>20</v>
      </c>
      <c r="AM46">
        <v>7</v>
      </c>
      <c r="AN46">
        <v>13</v>
      </c>
      <c r="AO46">
        <v>72</v>
      </c>
      <c r="AP46" s="1">
        <f t="shared" si="7"/>
        <v>0.72</v>
      </c>
      <c r="AQ46">
        <v>23</v>
      </c>
      <c r="AR46">
        <v>6</v>
      </c>
      <c r="AS46">
        <v>17</v>
      </c>
      <c r="AT46">
        <v>74</v>
      </c>
      <c r="AU46" s="1">
        <f t="shared" si="8"/>
        <v>0.74</v>
      </c>
      <c r="AV46">
        <v>20</v>
      </c>
      <c r="AW46">
        <v>7</v>
      </c>
      <c r="AX46">
        <v>12</v>
      </c>
      <c r="AY46">
        <v>74</v>
      </c>
      <c r="AZ46" s="1">
        <f t="shared" si="9"/>
        <v>0.74</v>
      </c>
      <c r="BA46">
        <v>18</v>
      </c>
      <c r="BB46">
        <v>5</v>
      </c>
      <c r="BC46">
        <v>13</v>
      </c>
      <c r="BD46">
        <v>64</v>
      </c>
      <c r="BE46" s="1">
        <f t="shared" si="10"/>
        <v>0.64</v>
      </c>
      <c r="BF46">
        <v>19</v>
      </c>
      <c r="BG46">
        <v>5</v>
      </c>
      <c r="BH46">
        <v>14</v>
      </c>
      <c r="BJ46" s="1"/>
      <c r="CH46" s="2">
        <v>15.636363636363637</v>
      </c>
      <c r="CI46" s="2">
        <v>11.636363636363637</v>
      </c>
      <c r="CJ46" s="2">
        <v>0.36363636363636365</v>
      </c>
      <c r="CK46" s="2">
        <v>9.6363636363636367</v>
      </c>
      <c r="CL46" s="2">
        <v>0</v>
      </c>
      <c r="CM46" s="1">
        <v>14.772727272727273</v>
      </c>
      <c r="CN46" s="1">
        <v>15.477272727272727</v>
      </c>
      <c r="CO46" s="1">
        <v>41.556363636363635</v>
      </c>
      <c r="CP46" s="2">
        <v>1599.4094488188975</v>
      </c>
      <c r="CQ46" s="2">
        <v>1675.6889763779529</v>
      </c>
      <c r="CR46" s="2">
        <v>0</v>
      </c>
      <c r="CS46" s="2">
        <v>1224.1141732283465</v>
      </c>
      <c r="CT46" s="2">
        <v>4499.212598425197</v>
      </c>
      <c r="CU46" s="3">
        <v>2.742521653543307</v>
      </c>
      <c r="CV46" s="3"/>
      <c r="CW46" s="3"/>
      <c r="CX46" s="3"/>
      <c r="CY46" s="3"/>
      <c r="CZ46" s="1">
        <v>0.745</v>
      </c>
      <c r="DA46" s="1">
        <v>0.65</v>
      </c>
      <c r="DB46">
        <v>2.1629999999999998</v>
      </c>
    </row>
    <row r="47" spans="1:106" x14ac:dyDescent="0.25">
      <c r="A47">
        <v>2015</v>
      </c>
      <c r="B47">
        <v>203</v>
      </c>
      <c r="C47" s="178">
        <v>42207</v>
      </c>
      <c r="D47" t="s">
        <v>1129</v>
      </c>
      <c r="E47">
        <v>9</v>
      </c>
      <c r="F47">
        <v>68</v>
      </c>
      <c r="G47" s="1">
        <f t="shared" si="0"/>
        <v>0.68</v>
      </c>
      <c r="H47">
        <v>21</v>
      </c>
      <c r="I47">
        <v>6</v>
      </c>
      <c r="J47">
        <v>16</v>
      </c>
      <c r="K47">
        <v>67</v>
      </c>
      <c r="L47" s="1">
        <f t="shared" si="1"/>
        <v>0.67</v>
      </c>
      <c r="M47">
        <v>17</v>
      </c>
      <c r="N47">
        <v>4</v>
      </c>
      <c r="O47">
        <v>13</v>
      </c>
      <c r="P47">
        <v>67</v>
      </c>
      <c r="Q47" s="1">
        <f t="shared" si="2"/>
        <v>0.67</v>
      </c>
      <c r="R47">
        <v>21</v>
      </c>
      <c r="S47">
        <v>5</v>
      </c>
      <c r="T47">
        <v>16</v>
      </c>
      <c r="U47">
        <v>73</v>
      </c>
      <c r="V47" s="1">
        <f t="shared" si="3"/>
        <v>0.73</v>
      </c>
      <c r="W47">
        <v>22</v>
      </c>
      <c r="X47">
        <v>4</v>
      </c>
      <c r="Y47">
        <v>18</v>
      </c>
      <c r="Z47">
        <v>59</v>
      </c>
      <c r="AA47" s="1">
        <f t="shared" si="4"/>
        <v>0.59</v>
      </c>
      <c r="AB47">
        <v>17</v>
      </c>
      <c r="AC47">
        <v>5</v>
      </c>
      <c r="AD47">
        <v>12</v>
      </c>
      <c r="AE47">
        <v>76</v>
      </c>
      <c r="AF47" s="1">
        <f t="shared" si="5"/>
        <v>0.76</v>
      </c>
      <c r="AG47">
        <v>22</v>
      </c>
      <c r="AH47">
        <v>6</v>
      </c>
      <c r="AI47">
        <v>16</v>
      </c>
      <c r="AJ47">
        <v>78</v>
      </c>
      <c r="AK47" s="1">
        <f t="shared" si="6"/>
        <v>0.78</v>
      </c>
      <c r="AL47">
        <v>23</v>
      </c>
      <c r="AM47">
        <v>6</v>
      </c>
      <c r="AN47">
        <v>16</v>
      </c>
      <c r="AO47">
        <v>79</v>
      </c>
      <c r="AP47" s="1">
        <f t="shared" si="7"/>
        <v>0.79</v>
      </c>
      <c r="AQ47">
        <v>23</v>
      </c>
      <c r="AR47">
        <v>5</v>
      </c>
      <c r="AS47">
        <v>18</v>
      </c>
      <c r="AT47">
        <v>73</v>
      </c>
      <c r="AU47" s="1">
        <f t="shared" si="8"/>
        <v>0.73</v>
      </c>
      <c r="AV47">
        <v>22</v>
      </c>
      <c r="AW47">
        <v>6</v>
      </c>
      <c r="AX47">
        <v>16</v>
      </c>
      <c r="AZ47" s="1"/>
      <c r="BE47" s="1"/>
      <c r="BJ47" s="1"/>
      <c r="CH47" s="2">
        <v>21.111111111111111</v>
      </c>
      <c r="CI47" s="2">
        <v>16.666666666666668</v>
      </c>
      <c r="CJ47" s="2">
        <v>0.55555555555555558</v>
      </c>
      <c r="CK47" s="2">
        <v>12.888888888888889</v>
      </c>
      <c r="CL47" s="2">
        <v>0</v>
      </c>
      <c r="CM47" s="1">
        <v>20.94</v>
      </c>
      <c r="CN47" s="1">
        <v>20.445555555555554</v>
      </c>
      <c r="CO47" s="1">
        <v>58.22</v>
      </c>
      <c r="CP47" s="2">
        <v>1854.9212598425199</v>
      </c>
      <c r="CQ47" s="2">
        <v>1811.1220472440941</v>
      </c>
      <c r="CR47" s="2">
        <v>0</v>
      </c>
      <c r="CS47" s="2">
        <v>1491.2401574803148</v>
      </c>
      <c r="CT47" s="2">
        <v>5157.2834645669282</v>
      </c>
      <c r="CU47" s="3">
        <v>2.9009537401574801</v>
      </c>
      <c r="CV47" s="3"/>
      <c r="CW47" s="3"/>
      <c r="CX47" s="3"/>
      <c r="CY47" s="3"/>
      <c r="CZ47" s="1">
        <v>0.66500000000000004</v>
      </c>
      <c r="DA47" s="1">
        <v>0.55000000000000004</v>
      </c>
      <c r="DB47">
        <v>2.2549999999999999</v>
      </c>
    </row>
    <row r="48" spans="1:106" x14ac:dyDescent="0.25">
      <c r="A48">
        <v>2015</v>
      </c>
      <c r="B48">
        <v>203</v>
      </c>
      <c r="C48" s="178">
        <v>42207</v>
      </c>
      <c r="D48" t="s">
        <v>1130</v>
      </c>
      <c r="E48">
        <v>11</v>
      </c>
      <c r="F48">
        <v>74</v>
      </c>
      <c r="G48" s="1">
        <f t="shared" si="0"/>
        <v>0.74</v>
      </c>
      <c r="H48">
        <v>19</v>
      </c>
      <c r="I48">
        <v>7</v>
      </c>
      <c r="J48">
        <v>12</v>
      </c>
      <c r="K48">
        <v>68</v>
      </c>
      <c r="L48" s="1">
        <f t="shared" si="1"/>
        <v>0.68</v>
      </c>
      <c r="M48">
        <v>21</v>
      </c>
      <c r="N48">
        <v>4</v>
      </c>
      <c r="O48">
        <v>17</v>
      </c>
      <c r="P48">
        <v>70</v>
      </c>
      <c r="Q48" s="1">
        <f t="shared" si="2"/>
        <v>0.7</v>
      </c>
      <c r="R48">
        <v>22</v>
      </c>
      <c r="S48">
        <v>6</v>
      </c>
      <c r="T48">
        <v>16</v>
      </c>
      <c r="U48">
        <v>80</v>
      </c>
      <c r="V48" s="1">
        <f t="shared" si="3"/>
        <v>0.8</v>
      </c>
      <c r="W48">
        <v>22</v>
      </c>
      <c r="X48">
        <v>7</v>
      </c>
      <c r="Y48">
        <v>15</v>
      </c>
      <c r="Z48">
        <v>70</v>
      </c>
      <c r="AA48" s="1">
        <f t="shared" si="4"/>
        <v>0.7</v>
      </c>
      <c r="AB48">
        <v>21</v>
      </c>
      <c r="AC48">
        <v>7</v>
      </c>
      <c r="AD48">
        <v>14</v>
      </c>
      <c r="AE48">
        <v>74</v>
      </c>
      <c r="AF48" s="1">
        <f t="shared" si="5"/>
        <v>0.74</v>
      </c>
      <c r="AG48">
        <v>23</v>
      </c>
      <c r="AH48">
        <v>7</v>
      </c>
      <c r="AI48">
        <v>16</v>
      </c>
      <c r="AJ48">
        <v>71</v>
      </c>
      <c r="AK48" s="1">
        <f t="shared" si="6"/>
        <v>0.71</v>
      </c>
      <c r="AL48">
        <v>15</v>
      </c>
      <c r="AM48">
        <v>6</v>
      </c>
      <c r="AN48">
        <v>9</v>
      </c>
      <c r="AO48">
        <v>49</v>
      </c>
      <c r="AP48" s="1">
        <f t="shared" si="7"/>
        <v>0.49</v>
      </c>
      <c r="AQ48">
        <v>13</v>
      </c>
      <c r="AR48">
        <v>10</v>
      </c>
      <c r="AS48">
        <v>2</v>
      </c>
      <c r="AT48">
        <v>87</v>
      </c>
      <c r="AU48" s="1">
        <f t="shared" si="8"/>
        <v>0.87</v>
      </c>
      <c r="AV48">
        <v>23</v>
      </c>
      <c r="AW48">
        <v>5</v>
      </c>
      <c r="AX48">
        <v>17</v>
      </c>
      <c r="AY48">
        <v>79</v>
      </c>
      <c r="AZ48" s="1">
        <f t="shared" si="9"/>
        <v>0.79</v>
      </c>
      <c r="BA48">
        <v>22</v>
      </c>
      <c r="BB48">
        <v>5</v>
      </c>
      <c r="BC48">
        <v>17</v>
      </c>
      <c r="BD48">
        <v>75</v>
      </c>
      <c r="BE48" s="1">
        <f t="shared" si="10"/>
        <v>0.75</v>
      </c>
      <c r="BF48">
        <v>22</v>
      </c>
      <c r="BG48">
        <v>6</v>
      </c>
      <c r="BH48">
        <v>16</v>
      </c>
      <c r="BJ48" s="1"/>
      <c r="CH48" s="2">
        <v>21.09090909090909</v>
      </c>
      <c r="CI48" s="2">
        <v>14</v>
      </c>
      <c r="CJ48" s="2">
        <v>1</v>
      </c>
      <c r="CK48" s="2">
        <v>11.181818181818182</v>
      </c>
      <c r="CL48" s="2">
        <v>0</v>
      </c>
      <c r="CM48" s="1">
        <v>20.7</v>
      </c>
      <c r="CN48" s="1">
        <v>21.098181818181818</v>
      </c>
      <c r="CO48" s="1">
        <v>53.906363636363636</v>
      </c>
      <c r="CP48" s="2">
        <v>2241.1417322834645</v>
      </c>
      <c r="CQ48" s="2">
        <v>2284.251968503937</v>
      </c>
      <c r="CR48" s="2">
        <v>0</v>
      </c>
      <c r="CS48" s="2">
        <v>1310.9251968503938</v>
      </c>
      <c r="CT48" s="2">
        <v>5836.3188976377951</v>
      </c>
      <c r="CU48" s="3">
        <v>3.6150364173228344</v>
      </c>
      <c r="CV48" s="3"/>
      <c r="CW48" s="3"/>
      <c r="CX48" s="3"/>
      <c r="CY48" s="3"/>
      <c r="CZ48" s="1">
        <v>0.78500000000000003</v>
      </c>
      <c r="DA48" s="1">
        <v>0.65500000000000003</v>
      </c>
      <c r="DB48">
        <v>2.3919999999999999</v>
      </c>
    </row>
    <row r="49" spans="1:106" x14ac:dyDescent="0.25">
      <c r="A49">
        <v>2015</v>
      </c>
      <c r="B49">
        <v>203</v>
      </c>
      <c r="C49" s="178">
        <v>42207</v>
      </c>
      <c r="D49" t="s">
        <v>1131</v>
      </c>
      <c r="E49">
        <v>14</v>
      </c>
      <c r="F49">
        <v>72</v>
      </c>
      <c r="G49" s="1">
        <f t="shared" si="0"/>
        <v>0.72</v>
      </c>
      <c r="H49">
        <v>23</v>
      </c>
      <c r="I49">
        <v>7</v>
      </c>
      <c r="J49">
        <v>16</v>
      </c>
      <c r="K49">
        <v>58</v>
      </c>
      <c r="L49" s="1">
        <f t="shared" si="1"/>
        <v>0.57999999999999996</v>
      </c>
      <c r="M49">
        <v>18</v>
      </c>
      <c r="N49">
        <v>7</v>
      </c>
      <c r="O49">
        <v>11</v>
      </c>
      <c r="P49">
        <v>68</v>
      </c>
      <c r="Q49" s="1">
        <f t="shared" si="2"/>
        <v>0.68</v>
      </c>
      <c r="R49">
        <v>20</v>
      </c>
      <c r="S49">
        <v>6</v>
      </c>
      <c r="T49">
        <v>14</v>
      </c>
      <c r="U49">
        <v>70</v>
      </c>
      <c r="V49" s="1">
        <f t="shared" si="3"/>
        <v>0.7</v>
      </c>
      <c r="W49">
        <v>22</v>
      </c>
      <c r="X49">
        <v>6</v>
      </c>
      <c r="Y49">
        <v>15</v>
      </c>
      <c r="Z49">
        <v>68</v>
      </c>
      <c r="AA49" s="1">
        <f t="shared" si="4"/>
        <v>0.68</v>
      </c>
      <c r="AB49">
        <v>21</v>
      </c>
      <c r="AC49">
        <v>5</v>
      </c>
      <c r="AD49">
        <v>15</v>
      </c>
      <c r="AE49">
        <v>67</v>
      </c>
      <c r="AF49" s="1">
        <f t="shared" si="5"/>
        <v>0.67</v>
      </c>
      <c r="AG49">
        <v>20</v>
      </c>
      <c r="AH49">
        <v>5</v>
      </c>
      <c r="AI49">
        <v>13</v>
      </c>
      <c r="AJ49">
        <v>70</v>
      </c>
      <c r="AK49" s="1">
        <f t="shared" si="6"/>
        <v>0.7</v>
      </c>
      <c r="AL49">
        <v>22</v>
      </c>
      <c r="AM49">
        <v>7</v>
      </c>
      <c r="AN49">
        <v>14</v>
      </c>
      <c r="AO49">
        <v>63</v>
      </c>
      <c r="AP49" s="1">
        <f t="shared" si="7"/>
        <v>0.63</v>
      </c>
      <c r="AQ49">
        <v>20</v>
      </c>
      <c r="AR49">
        <v>6</v>
      </c>
      <c r="AS49">
        <v>14</v>
      </c>
      <c r="AT49">
        <v>69</v>
      </c>
      <c r="AU49" s="1">
        <f t="shared" si="8"/>
        <v>0.69</v>
      </c>
      <c r="AV49">
        <v>21</v>
      </c>
      <c r="AW49">
        <v>5</v>
      </c>
      <c r="AX49">
        <v>15</v>
      </c>
      <c r="AY49">
        <v>72</v>
      </c>
      <c r="AZ49" s="1">
        <f t="shared" si="9"/>
        <v>0.72</v>
      </c>
      <c r="BA49">
        <v>22</v>
      </c>
      <c r="BB49">
        <v>7</v>
      </c>
      <c r="BC49">
        <v>14</v>
      </c>
      <c r="BD49">
        <v>74</v>
      </c>
      <c r="BE49" s="1">
        <f t="shared" si="10"/>
        <v>0.74</v>
      </c>
      <c r="BF49">
        <v>22</v>
      </c>
      <c r="BG49">
        <v>5</v>
      </c>
      <c r="BH49">
        <v>17</v>
      </c>
      <c r="BI49">
        <v>50</v>
      </c>
      <c r="BJ49" s="1">
        <f t="shared" si="11"/>
        <v>0.5</v>
      </c>
      <c r="BK49">
        <v>16</v>
      </c>
      <c r="BL49">
        <v>10</v>
      </c>
      <c r="BM49">
        <v>6</v>
      </c>
      <c r="BN49">
        <v>55</v>
      </c>
      <c r="BO49" s="1">
        <f t="shared" ref="BO49" si="23">BN49/100</f>
        <v>0.55000000000000004</v>
      </c>
      <c r="BP49">
        <v>15</v>
      </c>
      <c r="BQ49">
        <v>4</v>
      </c>
      <c r="BR49">
        <v>11</v>
      </c>
      <c r="BS49">
        <v>78</v>
      </c>
      <c r="BT49" s="1">
        <f t="shared" ref="BT49" si="24">BS49/100</f>
        <v>0.78</v>
      </c>
      <c r="BU49">
        <v>25</v>
      </c>
      <c r="BV49">
        <v>6</v>
      </c>
      <c r="BW49">
        <v>19</v>
      </c>
      <c r="CH49" s="2">
        <v>18.285714285714285</v>
      </c>
      <c r="CI49" s="2">
        <v>9.2142857142857135</v>
      </c>
      <c r="CJ49" s="2">
        <v>0.42857142857142855</v>
      </c>
      <c r="CK49" s="2">
        <v>6.5</v>
      </c>
      <c r="CL49" s="2">
        <v>0</v>
      </c>
      <c r="CM49" s="1">
        <v>14.222857142857142</v>
      </c>
      <c r="CN49" s="1">
        <v>14.065714285714284</v>
      </c>
      <c r="CO49" s="1">
        <v>37.057142857142857</v>
      </c>
      <c r="CP49" s="2">
        <v>1959.8425196850392</v>
      </c>
      <c r="CQ49" s="2">
        <v>1938.1889763779525</v>
      </c>
      <c r="CR49" s="2">
        <v>0</v>
      </c>
      <c r="CS49" s="2">
        <v>1208.2677165354332</v>
      </c>
      <c r="CT49" s="2">
        <v>5106.2992125984247</v>
      </c>
      <c r="CU49" s="3">
        <v>2.7768996062992124</v>
      </c>
      <c r="CV49" s="3"/>
      <c r="CW49" s="3"/>
      <c r="CX49" s="3"/>
      <c r="CY49" s="3"/>
      <c r="CZ49" s="1">
        <v>0.74</v>
      </c>
      <c r="DA49" s="1">
        <v>0.64</v>
      </c>
      <c r="DB49">
        <v>2.411</v>
      </c>
    </row>
    <row r="50" spans="1:106" x14ac:dyDescent="0.25">
      <c r="A50">
        <v>2015</v>
      </c>
      <c r="B50">
        <v>216</v>
      </c>
      <c r="C50" s="178">
        <v>42220</v>
      </c>
      <c r="D50" t="s">
        <v>1132</v>
      </c>
      <c r="E50">
        <v>12</v>
      </c>
      <c r="F50">
        <v>80</v>
      </c>
      <c r="G50" s="1">
        <f t="shared" si="0"/>
        <v>0.8</v>
      </c>
      <c r="H50">
        <v>17</v>
      </c>
      <c r="I50">
        <v>7</v>
      </c>
      <c r="J50">
        <v>10</v>
      </c>
      <c r="K50">
        <v>75</v>
      </c>
      <c r="L50" s="1">
        <f t="shared" si="1"/>
        <v>0.75</v>
      </c>
      <c r="M50">
        <v>20</v>
      </c>
      <c r="N50">
        <v>5</v>
      </c>
      <c r="O50">
        <v>15</v>
      </c>
      <c r="P50">
        <v>97</v>
      </c>
      <c r="Q50" s="1">
        <f t="shared" si="2"/>
        <v>0.97</v>
      </c>
      <c r="R50">
        <v>27</v>
      </c>
      <c r="S50">
        <v>6</v>
      </c>
      <c r="T50">
        <v>21</v>
      </c>
      <c r="U50">
        <v>75</v>
      </c>
      <c r="V50" s="1">
        <f t="shared" si="3"/>
        <v>0.75</v>
      </c>
      <c r="W50">
        <v>20</v>
      </c>
      <c r="X50">
        <v>5</v>
      </c>
      <c r="Y50">
        <v>15</v>
      </c>
      <c r="Z50">
        <v>82</v>
      </c>
      <c r="AA50" s="1">
        <f t="shared" si="4"/>
        <v>0.82</v>
      </c>
      <c r="AB50">
        <v>20</v>
      </c>
      <c r="AC50">
        <v>5</v>
      </c>
      <c r="AD50">
        <v>15</v>
      </c>
      <c r="AE50">
        <v>85</v>
      </c>
      <c r="AF50" s="1">
        <f t="shared" si="5"/>
        <v>0.85</v>
      </c>
      <c r="AG50">
        <v>18</v>
      </c>
      <c r="AH50">
        <v>9</v>
      </c>
      <c r="AI50">
        <v>9</v>
      </c>
      <c r="AJ50">
        <v>97</v>
      </c>
      <c r="AK50" s="1">
        <f t="shared" si="6"/>
        <v>0.97</v>
      </c>
      <c r="AL50">
        <v>26</v>
      </c>
      <c r="AM50">
        <v>7</v>
      </c>
      <c r="AN50">
        <v>19</v>
      </c>
      <c r="AO50">
        <v>82</v>
      </c>
      <c r="AP50" s="1">
        <f t="shared" si="7"/>
        <v>0.82</v>
      </c>
      <c r="AQ50">
        <v>23</v>
      </c>
      <c r="AR50">
        <v>5</v>
      </c>
      <c r="AS50">
        <v>18</v>
      </c>
      <c r="AT50">
        <v>104</v>
      </c>
      <c r="AU50" s="1">
        <f t="shared" si="8"/>
        <v>1.04</v>
      </c>
      <c r="AV50">
        <v>27</v>
      </c>
      <c r="AW50">
        <v>7</v>
      </c>
      <c r="AX50">
        <v>20</v>
      </c>
      <c r="AY50">
        <v>97</v>
      </c>
      <c r="AZ50" s="1">
        <f t="shared" si="9"/>
        <v>0.97</v>
      </c>
      <c r="BA50">
        <v>24</v>
      </c>
      <c r="BB50">
        <v>5</v>
      </c>
      <c r="BC50">
        <v>19</v>
      </c>
      <c r="BD50">
        <v>57</v>
      </c>
      <c r="BE50" s="1">
        <f t="shared" si="10"/>
        <v>0.56999999999999995</v>
      </c>
      <c r="BF50">
        <v>16</v>
      </c>
      <c r="BG50">
        <v>5</v>
      </c>
      <c r="BH50">
        <v>10</v>
      </c>
      <c r="BI50">
        <v>103</v>
      </c>
      <c r="BJ50" s="1">
        <f t="shared" si="11"/>
        <v>1.03</v>
      </c>
      <c r="BK50">
        <v>22</v>
      </c>
      <c r="BL50">
        <v>9</v>
      </c>
      <c r="BM50">
        <v>13</v>
      </c>
      <c r="CH50" s="2">
        <v>21.25</v>
      </c>
      <c r="CI50" s="2">
        <v>10.083333333333334</v>
      </c>
      <c r="CJ50" s="2">
        <v>0.5</v>
      </c>
      <c r="CK50" s="2">
        <v>13.166666666666666</v>
      </c>
      <c r="CL50" s="2">
        <v>0</v>
      </c>
      <c r="CM50" s="1">
        <v>18.126666666666669</v>
      </c>
      <c r="CN50" s="1">
        <v>20.252500000000001</v>
      </c>
      <c r="CO50" s="1">
        <v>60.516666666666673</v>
      </c>
      <c r="CP50" s="2">
        <v>2140.944881889764</v>
      </c>
      <c r="CQ50" s="2">
        <v>2392.0275590551178</v>
      </c>
      <c r="CR50" s="2">
        <v>0</v>
      </c>
      <c r="CS50" s="2">
        <v>2614.6653543307084</v>
      </c>
      <c r="CT50" s="2">
        <v>7147.6377952755902</v>
      </c>
      <c r="CU50" s="3">
        <v>1.2153592519685039</v>
      </c>
      <c r="CV50" s="3"/>
      <c r="CW50" s="3"/>
      <c r="CX50" s="3"/>
      <c r="CY50" s="3"/>
      <c r="CZ50" s="1">
        <v>1.0049999999999999</v>
      </c>
      <c r="DA50" s="1">
        <v>1.0249999999999999</v>
      </c>
      <c r="DB50">
        <v>4.242</v>
      </c>
    </row>
    <row r="51" spans="1:106" x14ac:dyDescent="0.25">
      <c r="A51">
        <v>2015</v>
      </c>
      <c r="B51">
        <v>216</v>
      </c>
      <c r="C51" s="178">
        <v>42220</v>
      </c>
      <c r="D51" t="s">
        <v>1133</v>
      </c>
      <c r="E51">
        <v>12</v>
      </c>
      <c r="F51">
        <v>85</v>
      </c>
      <c r="G51" s="1">
        <f t="shared" si="0"/>
        <v>0.85</v>
      </c>
      <c r="H51">
        <v>22</v>
      </c>
      <c r="I51">
        <v>6</v>
      </c>
      <c r="J51">
        <v>16</v>
      </c>
      <c r="K51">
        <v>76</v>
      </c>
      <c r="L51" s="1">
        <f t="shared" si="1"/>
        <v>0.76</v>
      </c>
      <c r="M51">
        <v>22</v>
      </c>
      <c r="N51">
        <v>5</v>
      </c>
      <c r="O51">
        <v>17</v>
      </c>
      <c r="P51">
        <v>90</v>
      </c>
      <c r="Q51" s="1">
        <f t="shared" si="2"/>
        <v>0.9</v>
      </c>
      <c r="R51">
        <v>24</v>
      </c>
      <c r="S51">
        <v>5</v>
      </c>
      <c r="T51">
        <v>19</v>
      </c>
      <c r="U51">
        <v>85</v>
      </c>
      <c r="V51" s="1">
        <f t="shared" si="3"/>
        <v>0.85</v>
      </c>
      <c r="W51">
        <v>22</v>
      </c>
      <c r="X51">
        <v>5</v>
      </c>
      <c r="Y51">
        <v>17</v>
      </c>
      <c r="Z51">
        <v>88</v>
      </c>
      <c r="AA51" s="1">
        <f t="shared" si="4"/>
        <v>0.88</v>
      </c>
      <c r="AB51">
        <v>20</v>
      </c>
      <c r="AC51">
        <v>7</v>
      </c>
      <c r="AD51">
        <v>13</v>
      </c>
      <c r="AE51">
        <v>83</v>
      </c>
      <c r="AF51" s="1">
        <f t="shared" si="5"/>
        <v>0.83</v>
      </c>
      <c r="AG51">
        <v>21</v>
      </c>
      <c r="AH51">
        <v>5</v>
      </c>
      <c r="AI51">
        <v>16</v>
      </c>
      <c r="AJ51">
        <v>89</v>
      </c>
      <c r="AK51" s="1">
        <f t="shared" si="6"/>
        <v>0.89</v>
      </c>
      <c r="AL51">
        <v>24</v>
      </c>
      <c r="AM51">
        <v>5</v>
      </c>
      <c r="AN51">
        <v>19</v>
      </c>
      <c r="AO51">
        <v>83</v>
      </c>
      <c r="AP51" s="1">
        <f t="shared" si="7"/>
        <v>0.83</v>
      </c>
      <c r="AQ51">
        <v>23</v>
      </c>
      <c r="AR51">
        <v>6</v>
      </c>
      <c r="AS51">
        <v>17</v>
      </c>
      <c r="AT51">
        <v>76</v>
      </c>
      <c r="AU51" s="1">
        <f t="shared" si="8"/>
        <v>0.76</v>
      </c>
      <c r="AV51">
        <v>21</v>
      </c>
      <c r="AW51">
        <v>4</v>
      </c>
      <c r="AX51">
        <v>18</v>
      </c>
      <c r="AY51">
        <v>81</v>
      </c>
      <c r="AZ51" s="1">
        <f t="shared" si="9"/>
        <v>0.81</v>
      </c>
      <c r="BA51">
        <v>24</v>
      </c>
      <c r="BB51">
        <v>5</v>
      </c>
      <c r="BC51">
        <v>19</v>
      </c>
      <c r="BD51">
        <v>85</v>
      </c>
      <c r="BE51" s="1">
        <f t="shared" si="10"/>
        <v>0.85</v>
      </c>
      <c r="BF51">
        <v>24</v>
      </c>
      <c r="BG51">
        <v>5</v>
      </c>
      <c r="BH51">
        <v>19</v>
      </c>
      <c r="BI51">
        <v>84</v>
      </c>
      <c r="BJ51" s="1">
        <f t="shared" si="11"/>
        <v>0.84</v>
      </c>
      <c r="BK51">
        <v>23</v>
      </c>
      <c r="BL51">
        <v>4</v>
      </c>
      <c r="BM51">
        <v>19</v>
      </c>
      <c r="CH51" s="2">
        <v>23.916666666666668</v>
      </c>
      <c r="CI51" s="2">
        <v>7.5</v>
      </c>
      <c r="CJ51" s="2">
        <v>0.16666666666666666</v>
      </c>
      <c r="CK51" s="2">
        <v>12.083333333333334</v>
      </c>
      <c r="CL51" s="2">
        <v>0</v>
      </c>
      <c r="CM51" s="1">
        <v>17.54</v>
      </c>
      <c r="CN51" s="1">
        <v>16.662499999999998</v>
      </c>
      <c r="CO51" s="1">
        <v>62.202499999999993</v>
      </c>
      <c r="CP51" s="2">
        <v>2071.6535433070867</v>
      </c>
      <c r="CQ51" s="2">
        <v>1968.0118110236219</v>
      </c>
      <c r="CR51" s="2">
        <v>0</v>
      </c>
      <c r="CS51" s="2">
        <v>3307.0866141732286</v>
      </c>
      <c r="CT51" s="2">
        <v>7346.751968503937</v>
      </c>
      <c r="CU51" s="3">
        <v>3.8997972440944886</v>
      </c>
      <c r="CV51" s="3"/>
      <c r="CW51" s="3"/>
      <c r="CX51" s="3"/>
      <c r="CY51" s="3"/>
      <c r="CZ51" s="1">
        <v>0.875</v>
      </c>
      <c r="DA51" s="1">
        <v>0.95499999999999996</v>
      </c>
      <c r="DB51">
        <v>3.6080000000000001</v>
      </c>
    </row>
    <row r="52" spans="1:106" x14ac:dyDescent="0.25">
      <c r="A52">
        <v>2015</v>
      </c>
      <c r="B52">
        <v>216</v>
      </c>
      <c r="C52" s="178">
        <v>42220</v>
      </c>
      <c r="D52" t="s">
        <v>1134</v>
      </c>
      <c r="E52">
        <v>10</v>
      </c>
      <c r="F52">
        <v>90</v>
      </c>
      <c r="G52" s="1">
        <f t="shared" si="0"/>
        <v>0.9</v>
      </c>
      <c r="H52">
        <v>18</v>
      </c>
      <c r="I52">
        <v>9</v>
      </c>
      <c r="J52">
        <v>9</v>
      </c>
      <c r="K52">
        <v>90</v>
      </c>
      <c r="L52" s="1">
        <f t="shared" si="1"/>
        <v>0.9</v>
      </c>
      <c r="M52">
        <v>22</v>
      </c>
      <c r="N52">
        <v>6</v>
      </c>
      <c r="O52">
        <v>16</v>
      </c>
      <c r="P52">
        <v>90</v>
      </c>
      <c r="Q52" s="1">
        <f t="shared" si="2"/>
        <v>0.9</v>
      </c>
      <c r="R52">
        <v>25</v>
      </c>
      <c r="S52">
        <v>9</v>
      </c>
      <c r="T52">
        <v>16</v>
      </c>
      <c r="U52">
        <v>95</v>
      </c>
      <c r="V52" s="1">
        <f t="shared" si="3"/>
        <v>0.95</v>
      </c>
      <c r="W52">
        <v>25</v>
      </c>
      <c r="X52">
        <v>6</v>
      </c>
      <c r="Y52">
        <v>19</v>
      </c>
      <c r="Z52">
        <v>85</v>
      </c>
      <c r="AA52" s="1">
        <f t="shared" si="4"/>
        <v>0.85</v>
      </c>
      <c r="AB52">
        <v>25</v>
      </c>
      <c r="AC52">
        <v>7</v>
      </c>
      <c r="AD52">
        <v>18</v>
      </c>
      <c r="AE52">
        <v>83</v>
      </c>
      <c r="AF52" s="1">
        <f t="shared" si="5"/>
        <v>0.83</v>
      </c>
      <c r="AG52">
        <v>20</v>
      </c>
      <c r="AH52">
        <v>5</v>
      </c>
      <c r="AI52">
        <v>17</v>
      </c>
      <c r="AJ52">
        <v>82</v>
      </c>
      <c r="AK52" s="1">
        <f t="shared" si="6"/>
        <v>0.82</v>
      </c>
      <c r="AL52">
        <v>21</v>
      </c>
      <c r="AM52">
        <v>6</v>
      </c>
      <c r="AN52">
        <v>14</v>
      </c>
      <c r="AO52">
        <v>88</v>
      </c>
      <c r="AP52" s="1">
        <f t="shared" si="7"/>
        <v>0.88</v>
      </c>
      <c r="AQ52">
        <v>22</v>
      </c>
      <c r="AR52">
        <v>5</v>
      </c>
      <c r="AS52">
        <v>17</v>
      </c>
      <c r="AT52">
        <v>102</v>
      </c>
      <c r="AU52" s="1">
        <f t="shared" si="8"/>
        <v>1.02</v>
      </c>
      <c r="AV52">
        <v>25</v>
      </c>
      <c r="AW52">
        <v>6</v>
      </c>
      <c r="AX52">
        <v>19</v>
      </c>
      <c r="AY52">
        <v>79</v>
      </c>
      <c r="AZ52" s="1">
        <f t="shared" si="9"/>
        <v>0.79</v>
      </c>
      <c r="BA52">
        <v>22</v>
      </c>
      <c r="BB52">
        <v>5</v>
      </c>
      <c r="BC52">
        <v>17</v>
      </c>
      <c r="BE52" s="1"/>
      <c r="CH52" s="2">
        <v>23.2</v>
      </c>
      <c r="CI52" s="2">
        <v>13.6</v>
      </c>
      <c r="CJ52" s="2">
        <v>0.5</v>
      </c>
      <c r="CK52" s="2">
        <v>16.2</v>
      </c>
      <c r="CL52" s="2">
        <v>0</v>
      </c>
      <c r="CM52" s="1">
        <v>22.61</v>
      </c>
      <c r="CN52" s="1">
        <v>25.173999999999999</v>
      </c>
      <c r="CO52" s="1">
        <v>75.41</v>
      </c>
      <c r="CP52" s="2">
        <v>2225.3937007874015</v>
      </c>
      <c r="CQ52" s="2">
        <v>2477.7559055118113</v>
      </c>
      <c r="CR52" s="2">
        <v>0</v>
      </c>
      <c r="CS52" s="2">
        <v>2719.0944881889764</v>
      </c>
      <c r="CT52" s="2">
        <v>7422.2440944881891</v>
      </c>
      <c r="CU52" s="3">
        <v>4.4260629921259849</v>
      </c>
      <c r="CV52" s="3"/>
      <c r="CW52" s="3"/>
      <c r="CX52" s="3"/>
      <c r="CY52" s="3"/>
      <c r="CZ52" s="1">
        <v>0.97</v>
      </c>
      <c r="DA52" s="1">
        <v>0.96499999999999997</v>
      </c>
      <c r="DB52">
        <v>3.4609999999999999</v>
      </c>
    </row>
    <row r="53" spans="1:106" x14ac:dyDescent="0.25">
      <c r="A53">
        <v>2015</v>
      </c>
      <c r="B53">
        <v>216</v>
      </c>
      <c r="C53" s="178">
        <v>42220</v>
      </c>
      <c r="D53" t="s">
        <v>1135</v>
      </c>
      <c r="E53">
        <v>11</v>
      </c>
      <c r="F53">
        <v>81</v>
      </c>
      <c r="G53" s="1">
        <f t="shared" si="0"/>
        <v>0.81</v>
      </c>
      <c r="H53">
        <v>21</v>
      </c>
      <c r="I53">
        <v>3</v>
      </c>
      <c r="J53">
        <v>18</v>
      </c>
      <c r="K53">
        <v>90</v>
      </c>
      <c r="L53" s="1">
        <f t="shared" si="1"/>
        <v>0.9</v>
      </c>
      <c r="M53">
        <v>24</v>
      </c>
      <c r="N53">
        <v>5</v>
      </c>
      <c r="O53">
        <v>19</v>
      </c>
      <c r="P53">
        <v>78</v>
      </c>
      <c r="Q53" s="1">
        <f t="shared" si="2"/>
        <v>0.78</v>
      </c>
      <c r="R53">
        <v>23</v>
      </c>
      <c r="S53">
        <v>6</v>
      </c>
      <c r="T53">
        <v>17</v>
      </c>
      <c r="U53">
        <v>77</v>
      </c>
      <c r="V53" s="1">
        <f t="shared" si="3"/>
        <v>0.77</v>
      </c>
      <c r="W53">
        <v>18</v>
      </c>
      <c r="X53">
        <v>8</v>
      </c>
      <c r="Y53">
        <v>10</v>
      </c>
      <c r="Z53">
        <v>83</v>
      </c>
      <c r="AA53" s="1">
        <f t="shared" si="4"/>
        <v>0.83</v>
      </c>
      <c r="AB53">
        <v>23</v>
      </c>
      <c r="AC53">
        <v>6</v>
      </c>
      <c r="AD53">
        <v>17</v>
      </c>
      <c r="AE53">
        <v>86</v>
      </c>
      <c r="AF53" s="1">
        <f t="shared" si="5"/>
        <v>0.86</v>
      </c>
      <c r="AG53">
        <v>22</v>
      </c>
      <c r="AH53">
        <v>5</v>
      </c>
      <c r="AI53">
        <v>17</v>
      </c>
      <c r="AJ53">
        <v>98</v>
      </c>
      <c r="AK53" s="1">
        <f t="shared" si="6"/>
        <v>0.98</v>
      </c>
      <c r="AL53">
        <v>25</v>
      </c>
      <c r="AM53">
        <v>6</v>
      </c>
      <c r="AN53">
        <v>19</v>
      </c>
      <c r="AO53">
        <v>83</v>
      </c>
      <c r="AP53" s="1">
        <f t="shared" si="7"/>
        <v>0.83</v>
      </c>
      <c r="AQ53">
        <v>22</v>
      </c>
      <c r="AR53">
        <v>6</v>
      </c>
      <c r="AS53">
        <v>15</v>
      </c>
      <c r="AT53">
        <v>85</v>
      </c>
      <c r="AU53" s="1">
        <f t="shared" si="8"/>
        <v>0.85</v>
      </c>
      <c r="AV53">
        <v>21</v>
      </c>
      <c r="AW53">
        <v>4</v>
      </c>
      <c r="AX53">
        <v>17</v>
      </c>
      <c r="AY53">
        <v>90</v>
      </c>
      <c r="AZ53" s="1">
        <f t="shared" si="9"/>
        <v>0.9</v>
      </c>
      <c r="BA53">
        <v>20</v>
      </c>
      <c r="BB53">
        <v>4</v>
      </c>
      <c r="BC53">
        <v>16</v>
      </c>
      <c r="BD53">
        <v>100</v>
      </c>
      <c r="BE53" s="1">
        <f t="shared" si="10"/>
        <v>1</v>
      </c>
      <c r="BF53">
        <v>27</v>
      </c>
      <c r="BG53">
        <v>4</v>
      </c>
      <c r="BH53">
        <v>23</v>
      </c>
      <c r="CH53" s="2">
        <v>23</v>
      </c>
      <c r="CI53" s="2">
        <v>11.545454545454545</v>
      </c>
      <c r="CJ53" s="2">
        <v>0.36363636363636365</v>
      </c>
      <c r="CK53" s="2">
        <v>16.09090909090909</v>
      </c>
      <c r="CL53" s="2">
        <v>0</v>
      </c>
      <c r="CM53" s="1">
        <v>21.292727272727273</v>
      </c>
      <c r="CN53" s="1">
        <v>24.195454545454542</v>
      </c>
      <c r="CO53" s="1">
        <v>73.695454545454538</v>
      </c>
      <c r="CP53" s="2">
        <v>2305.3149606299216</v>
      </c>
      <c r="CQ53" s="2">
        <v>2619.5866141732281</v>
      </c>
      <c r="CR53" s="2">
        <v>0</v>
      </c>
      <c r="CS53" s="2">
        <v>3053.9370078740158</v>
      </c>
      <c r="CT53" s="2">
        <v>7978.8385826771655</v>
      </c>
      <c r="CU53" s="3">
        <v>4.3743188976377958</v>
      </c>
      <c r="CV53" s="3"/>
      <c r="CW53" s="3"/>
      <c r="CX53" s="3"/>
      <c r="CY53" s="3"/>
      <c r="CZ53" s="1">
        <v>0.9</v>
      </c>
      <c r="DA53" s="1">
        <v>0.94</v>
      </c>
      <c r="DB53">
        <v>3.129</v>
      </c>
    </row>
    <row r="54" spans="1:106" x14ac:dyDescent="0.25">
      <c r="A54">
        <v>2015</v>
      </c>
      <c r="B54">
        <v>216</v>
      </c>
      <c r="C54" s="178">
        <v>42220</v>
      </c>
      <c r="D54" t="s">
        <v>1136</v>
      </c>
      <c r="E54">
        <v>13</v>
      </c>
      <c r="F54">
        <v>80</v>
      </c>
      <c r="G54" s="1">
        <f t="shared" si="0"/>
        <v>0.8</v>
      </c>
      <c r="H54">
        <v>22</v>
      </c>
      <c r="I54">
        <v>6</v>
      </c>
      <c r="J54">
        <v>17</v>
      </c>
      <c r="K54">
        <v>49</v>
      </c>
      <c r="L54" s="1">
        <f t="shared" si="1"/>
        <v>0.49</v>
      </c>
      <c r="M54">
        <v>14</v>
      </c>
      <c r="N54">
        <v>14</v>
      </c>
      <c r="O54">
        <v>0</v>
      </c>
      <c r="P54">
        <v>75</v>
      </c>
      <c r="Q54" s="1">
        <f t="shared" si="2"/>
        <v>0.75</v>
      </c>
      <c r="R54">
        <v>20</v>
      </c>
      <c r="S54">
        <v>5</v>
      </c>
      <c r="T54">
        <v>14</v>
      </c>
      <c r="U54">
        <v>76</v>
      </c>
      <c r="V54" s="1">
        <f t="shared" si="3"/>
        <v>0.76</v>
      </c>
      <c r="W54">
        <v>21</v>
      </c>
      <c r="X54">
        <v>5</v>
      </c>
      <c r="Y54">
        <v>16</v>
      </c>
      <c r="Z54">
        <v>70</v>
      </c>
      <c r="AA54" s="1">
        <f t="shared" si="4"/>
        <v>0.7</v>
      </c>
      <c r="AB54">
        <v>20</v>
      </c>
      <c r="AC54">
        <v>6</v>
      </c>
      <c r="AD54">
        <v>14</v>
      </c>
      <c r="AE54">
        <v>97</v>
      </c>
      <c r="AF54" s="1">
        <f t="shared" si="5"/>
        <v>0.97</v>
      </c>
      <c r="AG54">
        <v>24</v>
      </c>
      <c r="AH54">
        <v>5</v>
      </c>
      <c r="AI54">
        <v>19</v>
      </c>
      <c r="AJ54">
        <v>84</v>
      </c>
      <c r="AK54" s="1">
        <f t="shared" si="6"/>
        <v>0.84</v>
      </c>
      <c r="AL54">
        <v>23</v>
      </c>
      <c r="AM54">
        <v>6</v>
      </c>
      <c r="AN54">
        <v>17</v>
      </c>
      <c r="AO54">
        <v>59</v>
      </c>
      <c r="AP54" s="1">
        <f t="shared" si="7"/>
        <v>0.59</v>
      </c>
      <c r="AQ54">
        <v>14</v>
      </c>
      <c r="AR54">
        <v>5</v>
      </c>
      <c r="AS54">
        <v>9</v>
      </c>
      <c r="AT54">
        <v>93</v>
      </c>
      <c r="AU54" s="1">
        <f t="shared" si="8"/>
        <v>0.93</v>
      </c>
      <c r="AV54">
        <v>26</v>
      </c>
      <c r="AW54">
        <v>5</v>
      </c>
      <c r="AX54">
        <v>21</v>
      </c>
      <c r="AY54">
        <v>89</v>
      </c>
      <c r="AZ54" s="1">
        <f t="shared" si="9"/>
        <v>0.89</v>
      </c>
      <c r="BA54">
        <v>23</v>
      </c>
      <c r="BB54">
        <v>6</v>
      </c>
      <c r="BC54">
        <v>17</v>
      </c>
      <c r="BD54">
        <v>83</v>
      </c>
      <c r="BE54" s="1">
        <f t="shared" si="10"/>
        <v>0.83</v>
      </c>
      <c r="BF54">
        <v>23</v>
      </c>
      <c r="BG54">
        <v>6</v>
      </c>
      <c r="BH54">
        <v>17</v>
      </c>
      <c r="BI54">
        <v>81</v>
      </c>
      <c r="BJ54" s="1">
        <f t="shared" ref="BJ54:BJ55" si="25">BI54/100</f>
        <v>0.81</v>
      </c>
      <c r="BK54">
        <v>20</v>
      </c>
      <c r="BL54">
        <v>6</v>
      </c>
      <c r="BM54">
        <v>14</v>
      </c>
      <c r="BN54">
        <v>85</v>
      </c>
      <c r="BO54" s="1">
        <f t="shared" ref="BO54" si="26">BN54/100</f>
        <v>0.85</v>
      </c>
      <c r="BP54">
        <v>22</v>
      </c>
      <c r="BQ54">
        <v>6</v>
      </c>
      <c r="BR54">
        <v>16</v>
      </c>
      <c r="CH54" s="2">
        <v>21.384615384615383</v>
      </c>
      <c r="CI54" s="2">
        <v>3.5384615384615383</v>
      </c>
      <c r="CJ54" s="2">
        <v>0.15384615384615385</v>
      </c>
      <c r="CK54" s="2">
        <v>10.692307692307692</v>
      </c>
      <c r="CL54" s="2">
        <v>0</v>
      </c>
      <c r="CM54" s="1">
        <v>17.329999999999998</v>
      </c>
      <c r="CN54" s="1">
        <v>19.302307692307693</v>
      </c>
      <c r="CO54" s="1">
        <v>61.692307692307693</v>
      </c>
      <c r="CP54" s="2">
        <v>2217.4212598425192</v>
      </c>
      <c r="CQ54" s="2">
        <v>2469.7834645669291</v>
      </c>
      <c r="CR54" s="2">
        <v>0</v>
      </c>
      <c r="CS54" s="2">
        <v>3206.4960629921256</v>
      </c>
      <c r="CT54" s="2">
        <v>7893.7007874015744</v>
      </c>
      <c r="CU54" s="3">
        <v>3.7745078740157481</v>
      </c>
      <c r="CV54" s="3"/>
      <c r="CW54" s="3"/>
      <c r="CX54" s="3"/>
      <c r="CY54" s="3"/>
      <c r="CZ54" s="1">
        <v>0.83499999999999996</v>
      </c>
      <c r="DA54" s="1">
        <v>0.95</v>
      </c>
      <c r="DB54">
        <v>3.9980000000000002</v>
      </c>
    </row>
    <row r="55" spans="1:106" x14ac:dyDescent="0.25">
      <c r="A55">
        <v>2015</v>
      </c>
      <c r="B55">
        <v>216</v>
      </c>
      <c r="C55" s="178">
        <v>42220</v>
      </c>
      <c r="D55" t="s">
        <v>1137</v>
      </c>
      <c r="E55">
        <v>12</v>
      </c>
      <c r="F55">
        <v>66</v>
      </c>
      <c r="G55" s="1">
        <f t="shared" si="0"/>
        <v>0.66</v>
      </c>
      <c r="H55">
        <v>19</v>
      </c>
      <c r="I55">
        <v>6</v>
      </c>
      <c r="J55">
        <v>12</v>
      </c>
      <c r="K55">
        <v>71</v>
      </c>
      <c r="L55" s="1">
        <f t="shared" si="1"/>
        <v>0.71</v>
      </c>
      <c r="M55">
        <v>21</v>
      </c>
      <c r="N55">
        <v>6</v>
      </c>
      <c r="O55">
        <v>15</v>
      </c>
      <c r="P55">
        <v>72</v>
      </c>
      <c r="Q55" s="1">
        <f t="shared" si="2"/>
        <v>0.72</v>
      </c>
      <c r="R55">
        <v>19</v>
      </c>
      <c r="S55">
        <v>7</v>
      </c>
      <c r="T55">
        <v>12</v>
      </c>
      <c r="U55">
        <v>75</v>
      </c>
      <c r="V55" s="1">
        <f t="shared" si="3"/>
        <v>0.75</v>
      </c>
      <c r="W55">
        <v>21</v>
      </c>
      <c r="X55">
        <v>5</v>
      </c>
      <c r="Y55">
        <v>16</v>
      </c>
      <c r="Z55">
        <v>86</v>
      </c>
      <c r="AA55" s="1">
        <f t="shared" si="4"/>
        <v>0.86</v>
      </c>
      <c r="AB55">
        <v>24</v>
      </c>
      <c r="AC55">
        <v>7</v>
      </c>
      <c r="AD55">
        <v>17</v>
      </c>
      <c r="AE55">
        <v>64</v>
      </c>
      <c r="AF55" s="1">
        <f t="shared" si="5"/>
        <v>0.64</v>
      </c>
      <c r="AG55">
        <v>15</v>
      </c>
      <c r="AH55">
        <v>5</v>
      </c>
      <c r="AI55">
        <v>10</v>
      </c>
      <c r="AJ55">
        <v>74</v>
      </c>
      <c r="AK55" s="1">
        <f t="shared" si="6"/>
        <v>0.74</v>
      </c>
      <c r="AL55">
        <v>21</v>
      </c>
      <c r="AM55">
        <v>5</v>
      </c>
      <c r="AN55">
        <v>16</v>
      </c>
      <c r="AO55">
        <v>65</v>
      </c>
      <c r="AP55" s="1">
        <f t="shared" si="7"/>
        <v>0.65</v>
      </c>
      <c r="AQ55">
        <v>20</v>
      </c>
      <c r="AR55">
        <v>6</v>
      </c>
      <c r="AS55">
        <v>14</v>
      </c>
      <c r="AT55">
        <v>62</v>
      </c>
      <c r="AU55" s="1">
        <f t="shared" si="8"/>
        <v>0.62</v>
      </c>
      <c r="AV55">
        <v>17</v>
      </c>
      <c r="AW55">
        <v>5</v>
      </c>
      <c r="AX55">
        <v>12</v>
      </c>
      <c r="AY55">
        <v>67</v>
      </c>
      <c r="AZ55" s="1">
        <f t="shared" si="9"/>
        <v>0.67</v>
      </c>
      <c r="BA55">
        <v>18</v>
      </c>
      <c r="BB55">
        <v>6</v>
      </c>
      <c r="BC55">
        <v>10</v>
      </c>
      <c r="BD55">
        <v>76</v>
      </c>
      <c r="BE55" s="1">
        <f t="shared" si="10"/>
        <v>0.76</v>
      </c>
      <c r="BF55">
        <v>22</v>
      </c>
      <c r="BG55">
        <v>6</v>
      </c>
      <c r="BH55">
        <v>16</v>
      </c>
      <c r="BI55">
        <v>68</v>
      </c>
      <c r="BJ55" s="1">
        <f t="shared" si="25"/>
        <v>0.68</v>
      </c>
      <c r="BK55">
        <v>22</v>
      </c>
      <c r="BL55">
        <v>4</v>
      </c>
      <c r="BM55">
        <v>18</v>
      </c>
      <c r="CH55" s="2">
        <v>18.75</v>
      </c>
      <c r="CI55" s="2">
        <v>3.1666666666666665</v>
      </c>
      <c r="CJ55" s="2">
        <v>0</v>
      </c>
      <c r="CK55" s="2">
        <v>8.5833333333333339</v>
      </c>
      <c r="CL55" s="2">
        <v>8.3333333333333329E-2</v>
      </c>
      <c r="CM55" s="1">
        <v>13.199166666666665</v>
      </c>
      <c r="CN55" s="1">
        <v>13.74</v>
      </c>
      <c r="CO55" s="1">
        <v>48.41</v>
      </c>
      <c r="CP55" s="2">
        <v>1558.9566929133855</v>
      </c>
      <c r="CQ55" s="2">
        <v>1622.8346456692914</v>
      </c>
      <c r="CR55" s="2">
        <v>0</v>
      </c>
      <c r="CS55" s="2">
        <v>2535.9251968503936</v>
      </c>
      <c r="CT55" s="2">
        <v>5717.71653543307</v>
      </c>
      <c r="CU55" s="3">
        <v>2.7731299212598426</v>
      </c>
      <c r="CV55" s="3"/>
      <c r="CW55" s="3"/>
      <c r="CX55" s="3"/>
      <c r="CY55" s="3"/>
      <c r="CZ55" s="1">
        <v>0.84499999999999997</v>
      </c>
      <c r="DA55" s="1">
        <v>0.92500000000000004</v>
      </c>
      <c r="DB55">
        <v>2.8340000000000001</v>
      </c>
    </row>
    <row r="56" spans="1:106" x14ac:dyDescent="0.25">
      <c r="A56">
        <v>2015</v>
      </c>
      <c r="B56">
        <v>216</v>
      </c>
      <c r="C56" s="178">
        <v>42220</v>
      </c>
      <c r="D56" t="s">
        <v>1138</v>
      </c>
      <c r="E56">
        <v>9</v>
      </c>
      <c r="F56">
        <v>81</v>
      </c>
      <c r="G56" s="1">
        <f t="shared" si="0"/>
        <v>0.81</v>
      </c>
      <c r="H56">
        <v>19</v>
      </c>
      <c r="I56">
        <v>9</v>
      </c>
      <c r="J56">
        <v>9</v>
      </c>
      <c r="K56">
        <v>82</v>
      </c>
      <c r="L56" s="1">
        <f t="shared" si="1"/>
        <v>0.82</v>
      </c>
      <c r="M56">
        <v>21</v>
      </c>
      <c r="N56">
        <v>7</v>
      </c>
      <c r="O56">
        <v>14</v>
      </c>
      <c r="P56">
        <v>93</v>
      </c>
      <c r="Q56" s="1">
        <f t="shared" si="2"/>
        <v>0.93</v>
      </c>
      <c r="R56">
        <v>23</v>
      </c>
      <c r="S56">
        <v>6</v>
      </c>
      <c r="T56">
        <v>17</v>
      </c>
      <c r="U56">
        <v>92</v>
      </c>
      <c r="V56" s="1">
        <f t="shared" si="3"/>
        <v>0.92</v>
      </c>
      <c r="W56">
        <v>24</v>
      </c>
      <c r="X56">
        <v>5</v>
      </c>
      <c r="Y56">
        <v>19</v>
      </c>
      <c r="Z56">
        <v>99</v>
      </c>
      <c r="AA56" s="1">
        <f t="shared" si="4"/>
        <v>0.99</v>
      </c>
      <c r="AB56">
        <v>26</v>
      </c>
      <c r="AC56">
        <v>6</v>
      </c>
      <c r="AD56">
        <v>21</v>
      </c>
      <c r="AE56">
        <v>97</v>
      </c>
      <c r="AF56" s="1">
        <f t="shared" si="5"/>
        <v>0.97</v>
      </c>
      <c r="AG56">
        <v>26</v>
      </c>
      <c r="AH56">
        <v>5</v>
      </c>
      <c r="AI56">
        <v>21</v>
      </c>
      <c r="AJ56">
        <v>90</v>
      </c>
      <c r="AK56" s="1">
        <f t="shared" si="6"/>
        <v>0.9</v>
      </c>
      <c r="AL56">
        <v>23</v>
      </c>
      <c r="AM56">
        <v>5</v>
      </c>
      <c r="AN56">
        <v>18</v>
      </c>
      <c r="AO56">
        <v>85</v>
      </c>
      <c r="AP56" s="1">
        <f t="shared" si="7"/>
        <v>0.85</v>
      </c>
      <c r="AQ56">
        <v>24</v>
      </c>
      <c r="AR56">
        <v>6</v>
      </c>
      <c r="AS56">
        <v>18</v>
      </c>
      <c r="AT56">
        <v>88</v>
      </c>
      <c r="AU56" s="1">
        <f t="shared" si="8"/>
        <v>0.88</v>
      </c>
      <c r="AV56">
        <v>24</v>
      </c>
      <c r="AW56">
        <v>5</v>
      </c>
      <c r="AX56">
        <v>19</v>
      </c>
      <c r="AZ56" s="1"/>
      <c r="BE56" s="1"/>
      <c r="CH56" s="2">
        <v>24.333333333333332</v>
      </c>
      <c r="CI56" s="2">
        <v>14.222222222222221</v>
      </c>
      <c r="CJ56" s="2">
        <v>0.33333333333333331</v>
      </c>
      <c r="CK56" s="2">
        <v>16.444444444444443</v>
      </c>
      <c r="CL56" s="2">
        <v>0</v>
      </c>
      <c r="CM56" s="1">
        <v>24.045555555555556</v>
      </c>
      <c r="CN56" s="1">
        <v>26.11</v>
      </c>
      <c r="CO56" s="1">
        <v>79.154444444444437</v>
      </c>
      <c r="CP56" s="2">
        <v>2130.01968503937</v>
      </c>
      <c r="CQ56" s="2">
        <v>2312.8937007874015</v>
      </c>
      <c r="CR56" s="2">
        <v>0</v>
      </c>
      <c r="CS56" s="2">
        <v>2568.7992125984251</v>
      </c>
      <c r="CT56" s="2">
        <v>7011.7125984251961</v>
      </c>
      <c r="CU56" s="3">
        <v>3.0246505905511811</v>
      </c>
      <c r="CV56" s="3"/>
      <c r="CW56" s="3"/>
      <c r="CX56" s="3"/>
      <c r="CY56" s="3"/>
      <c r="CZ56" s="1">
        <v>0.92500000000000004</v>
      </c>
      <c r="DA56" s="1">
        <v>0.95</v>
      </c>
      <c r="DB56">
        <v>3.7240000000000002</v>
      </c>
    </row>
    <row r="57" spans="1:106" x14ac:dyDescent="0.25">
      <c r="A57">
        <v>2015</v>
      </c>
      <c r="B57">
        <v>216</v>
      </c>
      <c r="C57" s="178">
        <v>42220</v>
      </c>
      <c r="D57" t="s">
        <v>1139</v>
      </c>
      <c r="E57">
        <v>12</v>
      </c>
      <c r="F57">
        <v>62</v>
      </c>
      <c r="G57" s="1">
        <f t="shared" si="0"/>
        <v>0.62</v>
      </c>
      <c r="H57">
        <v>17</v>
      </c>
      <c r="I57">
        <v>3</v>
      </c>
      <c r="J57">
        <v>13</v>
      </c>
      <c r="K57">
        <v>89</v>
      </c>
      <c r="L57" s="1">
        <f t="shared" si="1"/>
        <v>0.89</v>
      </c>
      <c r="M57">
        <v>25</v>
      </c>
      <c r="N57">
        <v>5</v>
      </c>
      <c r="O57">
        <v>20</v>
      </c>
      <c r="P57">
        <v>74</v>
      </c>
      <c r="Q57" s="1">
        <f t="shared" si="2"/>
        <v>0.74</v>
      </c>
      <c r="R57">
        <v>20</v>
      </c>
      <c r="S57">
        <v>5</v>
      </c>
      <c r="T57">
        <v>14</v>
      </c>
      <c r="U57">
        <v>95</v>
      </c>
      <c r="V57" s="1">
        <f t="shared" si="3"/>
        <v>0.95</v>
      </c>
      <c r="W57">
        <v>26</v>
      </c>
      <c r="X57">
        <v>6</v>
      </c>
      <c r="Y57">
        <v>19</v>
      </c>
      <c r="Z57">
        <v>87</v>
      </c>
      <c r="AA57" s="1">
        <f t="shared" si="4"/>
        <v>0.87</v>
      </c>
      <c r="AB57">
        <v>26</v>
      </c>
      <c r="AC57">
        <v>5</v>
      </c>
      <c r="AD57">
        <v>21</v>
      </c>
      <c r="AE57">
        <v>83</v>
      </c>
      <c r="AF57" s="1">
        <f t="shared" si="5"/>
        <v>0.83</v>
      </c>
      <c r="AG57">
        <v>24</v>
      </c>
      <c r="AH57">
        <v>6</v>
      </c>
      <c r="AI57">
        <v>18</v>
      </c>
      <c r="AJ57">
        <v>79</v>
      </c>
      <c r="AK57" s="1">
        <f t="shared" si="6"/>
        <v>0.79</v>
      </c>
      <c r="AL57">
        <v>22</v>
      </c>
      <c r="AM57">
        <v>5</v>
      </c>
      <c r="AN57">
        <v>16</v>
      </c>
      <c r="AO57">
        <v>95</v>
      </c>
      <c r="AP57" s="1">
        <f t="shared" si="7"/>
        <v>0.95</v>
      </c>
      <c r="AQ57">
        <v>24</v>
      </c>
      <c r="AR57">
        <v>6</v>
      </c>
      <c r="AS57">
        <v>18</v>
      </c>
      <c r="AT57">
        <v>89</v>
      </c>
      <c r="AU57" s="1">
        <f t="shared" si="8"/>
        <v>0.89</v>
      </c>
      <c r="AV57">
        <v>25</v>
      </c>
      <c r="AW57">
        <v>6</v>
      </c>
      <c r="AX57">
        <v>19</v>
      </c>
      <c r="AY57">
        <v>74</v>
      </c>
      <c r="AZ57" s="1">
        <f t="shared" si="9"/>
        <v>0.74</v>
      </c>
      <c r="BA57">
        <v>22</v>
      </c>
      <c r="BB57">
        <v>5</v>
      </c>
      <c r="BC57">
        <v>17</v>
      </c>
      <c r="BD57">
        <v>87</v>
      </c>
      <c r="BE57" s="1">
        <f t="shared" si="10"/>
        <v>0.87</v>
      </c>
      <c r="BF57">
        <v>22</v>
      </c>
      <c r="BG57">
        <v>5</v>
      </c>
      <c r="BH57">
        <v>17</v>
      </c>
      <c r="BI57">
        <v>75</v>
      </c>
      <c r="BJ57" s="1">
        <f t="shared" ref="BJ57" si="27">BI57/100</f>
        <v>0.75</v>
      </c>
      <c r="BK57">
        <v>19</v>
      </c>
      <c r="BL57">
        <v>5</v>
      </c>
      <c r="BM57">
        <v>14</v>
      </c>
      <c r="CH57" s="2">
        <v>21.916666666666668</v>
      </c>
      <c r="CI57" s="2">
        <v>9.25</v>
      </c>
      <c r="CJ57" s="2">
        <v>0.33333333333333331</v>
      </c>
      <c r="CK57" s="2">
        <v>11.916666666666666</v>
      </c>
      <c r="CL57" s="2">
        <v>0</v>
      </c>
      <c r="CM57" s="1">
        <v>18.946666666666669</v>
      </c>
      <c r="CN57" s="1">
        <v>19.760833333333334</v>
      </c>
      <c r="CO57" s="1">
        <v>64.18416666666667</v>
      </c>
      <c r="CP57" s="2">
        <v>2237.7952755905512</v>
      </c>
      <c r="CQ57" s="2">
        <v>2333.9566929133857</v>
      </c>
      <c r="CR57" s="2">
        <v>0</v>
      </c>
      <c r="CS57" s="2">
        <v>3009.0551181102364</v>
      </c>
      <c r="CT57" s="2">
        <v>7580.8070866141734</v>
      </c>
      <c r="CU57" s="3">
        <v>4.2415354330708661</v>
      </c>
      <c r="CV57" s="3"/>
      <c r="CW57" s="3"/>
      <c r="CX57" s="3"/>
      <c r="CY57" s="3"/>
      <c r="CZ57" s="1">
        <v>0.86</v>
      </c>
      <c r="DA57" s="1">
        <v>0.91</v>
      </c>
      <c r="DB57">
        <v>3.4449999999999998</v>
      </c>
    </row>
    <row r="58" spans="1:106" x14ac:dyDescent="0.25">
      <c r="A58">
        <v>2015</v>
      </c>
      <c r="B58">
        <v>216</v>
      </c>
      <c r="C58" s="178">
        <v>42220</v>
      </c>
      <c r="D58" t="s">
        <v>1140</v>
      </c>
      <c r="E58">
        <v>11</v>
      </c>
      <c r="F58">
        <v>97</v>
      </c>
      <c r="G58" s="1">
        <f t="shared" si="0"/>
        <v>0.97</v>
      </c>
      <c r="H58">
        <v>24</v>
      </c>
      <c r="I58">
        <v>5</v>
      </c>
      <c r="J58">
        <v>18</v>
      </c>
      <c r="K58">
        <v>83</v>
      </c>
      <c r="L58" s="1">
        <f t="shared" si="1"/>
        <v>0.83</v>
      </c>
      <c r="M58">
        <v>21</v>
      </c>
      <c r="N58">
        <v>7</v>
      </c>
      <c r="O58">
        <v>14</v>
      </c>
      <c r="P58">
        <v>92</v>
      </c>
      <c r="Q58" s="1">
        <f t="shared" si="2"/>
        <v>0.92</v>
      </c>
      <c r="R58">
        <v>24</v>
      </c>
      <c r="S58">
        <v>5</v>
      </c>
      <c r="T58">
        <v>19</v>
      </c>
      <c r="U58">
        <v>98</v>
      </c>
      <c r="V58" s="1">
        <f t="shared" si="3"/>
        <v>0.98</v>
      </c>
      <c r="W58">
        <v>25</v>
      </c>
      <c r="X58">
        <v>5</v>
      </c>
      <c r="Y58">
        <v>20</v>
      </c>
      <c r="Z58">
        <v>97</v>
      </c>
      <c r="AA58" s="1">
        <f t="shared" si="4"/>
        <v>0.97</v>
      </c>
      <c r="AB58">
        <v>24</v>
      </c>
      <c r="AC58">
        <v>5</v>
      </c>
      <c r="AD58">
        <v>19</v>
      </c>
      <c r="AE58">
        <v>90</v>
      </c>
      <c r="AF58" s="1">
        <f t="shared" si="5"/>
        <v>0.9</v>
      </c>
      <c r="AG58">
        <v>23</v>
      </c>
      <c r="AH58">
        <v>5</v>
      </c>
      <c r="AI58">
        <v>18</v>
      </c>
      <c r="AJ58">
        <v>91</v>
      </c>
      <c r="AK58" s="1">
        <f t="shared" si="6"/>
        <v>0.91</v>
      </c>
      <c r="AL58">
        <v>25</v>
      </c>
      <c r="AM58">
        <v>6</v>
      </c>
      <c r="AN58">
        <v>19</v>
      </c>
      <c r="AO58">
        <v>95</v>
      </c>
      <c r="AP58" s="1">
        <f t="shared" si="7"/>
        <v>0.95</v>
      </c>
      <c r="AQ58">
        <v>24</v>
      </c>
      <c r="AR58">
        <v>6</v>
      </c>
      <c r="AS58">
        <v>18</v>
      </c>
      <c r="AT58">
        <v>102</v>
      </c>
      <c r="AU58" s="1">
        <f t="shared" si="8"/>
        <v>1.02</v>
      </c>
      <c r="AV58">
        <v>27</v>
      </c>
      <c r="AW58">
        <v>6</v>
      </c>
      <c r="AX58">
        <v>20</v>
      </c>
      <c r="AY58">
        <v>93</v>
      </c>
      <c r="AZ58" s="1">
        <f t="shared" si="9"/>
        <v>0.93</v>
      </c>
      <c r="BA58">
        <v>25</v>
      </c>
      <c r="BB58">
        <v>6</v>
      </c>
      <c r="BC58">
        <v>19</v>
      </c>
      <c r="BD58">
        <v>24</v>
      </c>
      <c r="BE58" s="1">
        <f t="shared" si="10"/>
        <v>0.24</v>
      </c>
      <c r="BF58">
        <v>8</v>
      </c>
      <c r="BG58">
        <v>8</v>
      </c>
      <c r="BH58">
        <v>0</v>
      </c>
      <c r="CH58" s="2">
        <v>24</v>
      </c>
      <c r="CI58" s="2">
        <v>11.454545454545455</v>
      </c>
      <c r="CJ58" s="2">
        <v>0.45454545454545453</v>
      </c>
      <c r="CK58" s="2">
        <v>12.090909090909092</v>
      </c>
      <c r="CL58" s="2">
        <v>0</v>
      </c>
      <c r="CM58" s="1">
        <v>19.526363636363637</v>
      </c>
      <c r="CN58" s="1">
        <v>22.991818181818182</v>
      </c>
      <c r="CO58" s="1">
        <v>66.571818181818173</v>
      </c>
      <c r="CP58" s="2">
        <v>2114.0748031496064</v>
      </c>
      <c r="CQ58" s="2">
        <v>2489.2716535433074</v>
      </c>
      <c r="CR58" s="2">
        <v>0</v>
      </c>
      <c r="CS58" s="2">
        <v>2604.232283464567</v>
      </c>
      <c r="CT58" s="2">
        <v>7207.5787401574817</v>
      </c>
      <c r="CU58" s="3">
        <v>4.1852352362204721</v>
      </c>
      <c r="CV58" s="3"/>
      <c r="CW58" s="3"/>
      <c r="CX58" s="3"/>
      <c r="CY58" s="3"/>
      <c r="CZ58" s="1">
        <v>0.98499999999999999</v>
      </c>
      <c r="DA58" s="1">
        <v>0.98</v>
      </c>
      <c r="DB58">
        <v>3.8319999999999999</v>
      </c>
    </row>
    <row r="59" spans="1:106" x14ac:dyDescent="0.25">
      <c r="A59">
        <v>2015</v>
      </c>
      <c r="B59">
        <v>216</v>
      </c>
      <c r="C59" s="178">
        <v>42220</v>
      </c>
      <c r="D59" t="s">
        <v>1141</v>
      </c>
      <c r="E59">
        <v>11</v>
      </c>
      <c r="F59">
        <v>79</v>
      </c>
      <c r="G59" s="1">
        <f t="shared" si="0"/>
        <v>0.79</v>
      </c>
      <c r="H59">
        <v>20</v>
      </c>
      <c r="I59">
        <v>5</v>
      </c>
      <c r="J59">
        <v>14</v>
      </c>
      <c r="K59">
        <v>96</v>
      </c>
      <c r="L59" s="1">
        <f t="shared" si="1"/>
        <v>0.96</v>
      </c>
      <c r="M59">
        <v>25</v>
      </c>
      <c r="N59">
        <v>7</v>
      </c>
      <c r="O59">
        <v>18</v>
      </c>
      <c r="P59">
        <v>97</v>
      </c>
      <c r="Q59" s="1">
        <f t="shared" si="2"/>
        <v>0.97</v>
      </c>
      <c r="R59">
        <v>23</v>
      </c>
      <c r="S59">
        <v>5</v>
      </c>
      <c r="T59">
        <v>17</v>
      </c>
      <c r="U59">
        <v>102</v>
      </c>
      <c r="V59" s="1">
        <f t="shared" si="3"/>
        <v>1.02</v>
      </c>
      <c r="W59">
        <v>26</v>
      </c>
      <c r="X59">
        <v>4</v>
      </c>
      <c r="Y59">
        <v>22</v>
      </c>
      <c r="Z59">
        <v>96</v>
      </c>
      <c r="AA59" s="1">
        <f t="shared" si="4"/>
        <v>0.96</v>
      </c>
      <c r="AB59">
        <v>23</v>
      </c>
      <c r="AC59">
        <v>6</v>
      </c>
      <c r="AD59">
        <v>17</v>
      </c>
      <c r="AE59">
        <v>99</v>
      </c>
      <c r="AF59" s="1">
        <f t="shared" si="5"/>
        <v>0.99</v>
      </c>
      <c r="AG59">
        <v>25</v>
      </c>
      <c r="AH59">
        <v>5</v>
      </c>
      <c r="AI59">
        <v>20</v>
      </c>
      <c r="AJ59">
        <v>100</v>
      </c>
      <c r="AK59" s="1">
        <f t="shared" si="6"/>
        <v>1</v>
      </c>
      <c r="AL59">
        <v>27</v>
      </c>
      <c r="AM59">
        <v>6</v>
      </c>
      <c r="AN59">
        <v>21</v>
      </c>
      <c r="AO59">
        <v>98</v>
      </c>
      <c r="AP59" s="1">
        <f t="shared" si="7"/>
        <v>0.98</v>
      </c>
      <c r="AQ59">
        <v>25</v>
      </c>
      <c r="AR59">
        <v>5</v>
      </c>
      <c r="AS59">
        <v>20</v>
      </c>
      <c r="AT59">
        <v>93</v>
      </c>
      <c r="AU59" s="1">
        <f t="shared" si="8"/>
        <v>0.93</v>
      </c>
      <c r="AV59">
        <v>23</v>
      </c>
      <c r="AW59">
        <v>4</v>
      </c>
      <c r="AX59">
        <v>19</v>
      </c>
      <c r="AY59">
        <v>93</v>
      </c>
      <c r="AZ59" s="1">
        <f t="shared" si="9"/>
        <v>0.93</v>
      </c>
      <c r="BA59">
        <v>22</v>
      </c>
      <c r="BB59">
        <v>5</v>
      </c>
      <c r="BC59">
        <v>17</v>
      </c>
      <c r="BD59">
        <v>97</v>
      </c>
      <c r="BE59" s="1">
        <f t="shared" si="10"/>
        <v>0.97</v>
      </c>
      <c r="BF59">
        <v>24</v>
      </c>
      <c r="BG59">
        <v>5</v>
      </c>
      <c r="BH59">
        <v>19</v>
      </c>
      <c r="CH59" s="2">
        <v>24</v>
      </c>
      <c r="CI59" s="2">
        <v>15.454545454545455</v>
      </c>
      <c r="CJ59" s="2">
        <v>0.45454545454545453</v>
      </c>
      <c r="CK59" s="2">
        <v>14.818181818181818</v>
      </c>
      <c r="CL59" s="2">
        <v>0</v>
      </c>
      <c r="CM59" s="1">
        <v>22.313636363636363</v>
      </c>
      <c r="CN59" s="1">
        <v>25.899090909090908</v>
      </c>
      <c r="CO59" s="1">
        <v>71.928181818181812</v>
      </c>
      <c r="CP59" s="2">
        <v>2415.8464566929133</v>
      </c>
      <c r="CQ59" s="2">
        <v>2804.035433070866</v>
      </c>
      <c r="CR59" s="2">
        <v>0</v>
      </c>
      <c r="CS59" s="2">
        <v>2567.6181102362207</v>
      </c>
      <c r="CT59" s="2">
        <v>7787.5</v>
      </c>
      <c r="CU59" s="3">
        <v>4.6392450787401582</v>
      </c>
      <c r="CV59" s="3"/>
      <c r="CW59" s="3"/>
      <c r="CX59" s="3"/>
      <c r="CY59" s="3"/>
      <c r="CZ59" s="1">
        <v>1.03</v>
      </c>
      <c r="DA59" s="1">
        <v>1.02</v>
      </c>
      <c r="DB59">
        <v>4.5739999999999998</v>
      </c>
    </row>
    <row r="60" spans="1:106" x14ac:dyDescent="0.25">
      <c r="A60">
        <v>2015</v>
      </c>
      <c r="B60">
        <v>216</v>
      </c>
      <c r="C60" s="178">
        <v>42220</v>
      </c>
      <c r="D60" t="s">
        <v>1142</v>
      </c>
      <c r="E60">
        <v>12</v>
      </c>
      <c r="F60">
        <v>77</v>
      </c>
      <c r="G60" s="1">
        <f t="shared" si="0"/>
        <v>0.77</v>
      </c>
      <c r="H60">
        <v>24</v>
      </c>
      <c r="I60">
        <v>6</v>
      </c>
      <c r="J60">
        <v>18</v>
      </c>
      <c r="K60">
        <v>73</v>
      </c>
      <c r="L60" s="1">
        <f t="shared" si="1"/>
        <v>0.73</v>
      </c>
      <c r="M60">
        <v>23</v>
      </c>
      <c r="N60">
        <v>6</v>
      </c>
      <c r="O60">
        <v>17</v>
      </c>
      <c r="P60">
        <v>68</v>
      </c>
      <c r="Q60" s="1">
        <f t="shared" si="2"/>
        <v>0.68</v>
      </c>
      <c r="R60">
        <v>20</v>
      </c>
      <c r="S60">
        <v>5</v>
      </c>
      <c r="T60">
        <v>15</v>
      </c>
      <c r="U60">
        <v>71</v>
      </c>
      <c r="V60" s="1">
        <f t="shared" si="3"/>
        <v>0.71</v>
      </c>
      <c r="W60">
        <v>21</v>
      </c>
      <c r="X60">
        <v>6</v>
      </c>
      <c r="Y60">
        <v>15</v>
      </c>
      <c r="Z60">
        <v>69</v>
      </c>
      <c r="AA60" s="1">
        <f t="shared" si="4"/>
        <v>0.69</v>
      </c>
      <c r="AB60">
        <v>18</v>
      </c>
      <c r="AC60">
        <v>6</v>
      </c>
      <c r="AD60">
        <v>12</v>
      </c>
      <c r="AE60">
        <v>31</v>
      </c>
      <c r="AF60" s="1">
        <f t="shared" si="5"/>
        <v>0.31</v>
      </c>
      <c r="AG60">
        <v>11</v>
      </c>
      <c r="AH60">
        <v>11</v>
      </c>
      <c r="AI60">
        <v>0</v>
      </c>
      <c r="AJ60">
        <v>77</v>
      </c>
      <c r="AK60" s="1">
        <f t="shared" si="6"/>
        <v>0.77</v>
      </c>
      <c r="AL60">
        <v>23</v>
      </c>
      <c r="AM60">
        <v>7</v>
      </c>
      <c r="AN60">
        <v>16</v>
      </c>
      <c r="AO60">
        <v>73</v>
      </c>
      <c r="AP60" s="1">
        <f t="shared" si="7"/>
        <v>0.73</v>
      </c>
      <c r="AQ60">
        <v>22</v>
      </c>
      <c r="AR60">
        <v>6</v>
      </c>
      <c r="AS60">
        <v>16</v>
      </c>
      <c r="AT60">
        <v>78</v>
      </c>
      <c r="AU60" s="1">
        <f t="shared" si="8"/>
        <v>0.78</v>
      </c>
      <c r="AV60">
        <v>21</v>
      </c>
      <c r="AW60">
        <v>6</v>
      </c>
      <c r="AX60">
        <v>15</v>
      </c>
      <c r="AY60">
        <v>75</v>
      </c>
      <c r="AZ60" s="1">
        <f t="shared" si="9"/>
        <v>0.75</v>
      </c>
      <c r="BA60">
        <v>25</v>
      </c>
      <c r="BB60">
        <v>7</v>
      </c>
      <c r="BC60">
        <v>18</v>
      </c>
      <c r="BD60">
        <v>67</v>
      </c>
      <c r="BE60" s="1">
        <f t="shared" si="10"/>
        <v>0.67</v>
      </c>
      <c r="BF60">
        <v>14</v>
      </c>
      <c r="BG60">
        <v>7</v>
      </c>
      <c r="BH60">
        <v>6</v>
      </c>
      <c r="BI60">
        <v>77</v>
      </c>
      <c r="BJ60" s="1">
        <f t="shared" ref="BJ60" si="28">BI60/100</f>
        <v>0.77</v>
      </c>
      <c r="BK60">
        <v>24</v>
      </c>
      <c r="BL60">
        <v>5</v>
      </c>
      <c r="BM60">
        <v>19</v>
      </c>
      <c r="CH60" s="2">
        <v>24.333333333333332</v>
      </c>
      <c r="CI60" s="2">
        <v>3.8333333333333335</v>
      </c>
      <c r="CJ60" s="2">
        <v>0.33333333333333331</v>
      </c>
      <c r="CK60" s="2">
        <v>9</v>
      </c>
      <c r="CL60" s="2">
        <v>0</v>
      </c>
      <c r="CM60" s="1">
        <v>19.155833333333334</v>
      </c>
      <c r="CN60" s="1">
        <v>20.6675</v>
      </c>
      <c r="CO60" s="1">
        <v>61.348333333333336</v>
      </c>
      <c r="CP60" s="2">
        <v>2262.5</v>
      </c>
      <c r="CQ60" s="2">
        <v>2441.0433070866138</v>
      </c>
      <c r="CR60" s="2">
        <v>0</v>
      </c>
      <c r="CS60" s="2">
        <v>2542.3228346456694</v>
      </c>
      <c r="CT60" s="2">
        <v>7245.8661417322837</v>
      </c>
      <c r="CU60" s="3">
        <v>3.5448208661417322</v>
      </c>
      <c r="CV60" s="3"/>
      <c r="CW60" s="3"/>
      <c r="CX60" s="3"/>
      <c r="CY60" s="3"/>
      <c r="CZ60" s="1">
        <v>0.76</v>
      </c>
      <c r="DA60" s="1">
        <v>0.77</v>
      </c>
      <c r="DB60">
        <v>2.1040000000000001</v>
      </c>
    </row>
    <row r="61" spans="1:106" x14ac:dyDescent="0.25">
      <c r="A61">
        <v>2015</v>
      </c>
      <c r="B61">
        <v>216</v>
      </c>
      <c r="C61" s="178">
        <v>42220</v>
      </c>
      <c r="D61" t="s">
        <v>1143</v>
      </c>
      <c r="E61">
        <v>10</v>
      </c>
      <c r="F61">
        <v>77</v>
      </c>
      <c r="G61" s="1">
        <f t="shared" si="0"/>
        <v>0.77</v>
      </c>
      <c r="H61">
        <v>23</v>
      </c>
      <c r="I61">
        <v>6</v>
      </c>
      <c r="J61">
        <v>17</v>
      </c>
      <c r="K61">
        <v>83</v>
      </c>
      <c r="L61" s="1">
        <f t="shared" si="1"/>
        <v>0.83</v>
      </c>
      <c r="M61">
        <v>22</v>
      </c>
      <c r="N61">
        <v>6</v>
      </c>
      <c r="O61">
        <v>16</v>
      </c>
      <c r="P61">
        <v>78</v>
      </c>
      <c r="Q61" s="1">
        <f t="shared" si="2"/>
        <v>0.78</v>
      </c>
      <c r="R61">
        <v>22</v>
      </c>
      <c r="S61">
        <v>6</v>
      </c>
      <c r="T61">
        <v>16</v>
      </c>
      <c r="U61">
        <v>80</v>
      </c>
      <c r="V61" s="1">
        <f t="shared" si="3"/>
        <v>0.8</v>
      </c>
      <c r="W61">
        <v>23</v>
      </c>
      <c r="X61">
        <v>5</v>
      </c>
      <c r="Y61">
        <v>18</v>
      </c>
      <c r="Z61">
        <v>76</v>
      </c>
      <c r="AA61" s="1">
        <f t="shared" si="4"/>
        <v>0.76</v>
      </c>
      <c r="AB61">
        <v>22</v>
      </c>
      <c r="AC61">
        <v>5</v>
      </c>
      <c r="AD61">
        <v>17</v>
      </c>
      <c r="AE61">
        <v>63</v>
      </c>
      <c r="AF61" s="1">
        <f t="shared" si="5"/>
        <v>0.63</v>
      </c>
      <c r="AG61">
        <v>18</v>
      </c>
      <c r="AH61">
        <v>8</v>
      </c>
      <c r="AI61">
        <v>9</v>
      </c>
      <c r="AJ61">
        <v>62</v>
      </c>
      <c r="AK61" s="1">
        <f t="shared" si="6"/>
        <v>0.62</v>
      </c>
      <c r="AL61">
        <v>18</v>
      </c>
      <c r="AM61">
        <v>4</v>
      </c>
      <c r="AN61">
        <v>14</v>
      </c>
      <c r="AO61">
        <v>74</v>
      </c>
      <c r="AP61" s="1">
        <f t="shared" si="7"/>
        <v>0.74</v>
      </c>
      <c r="AQ61">
        <v>22</v>
      </c>
      <c r="AR61">
        <v>6</v>
      </c>
      <c r="AS61">
        <v>16</v>
      </c>
      <c r="AT61">
        <v>85</v>
      </c>
      <c r="AU61" s="1">
        <f t="shared" si="8"/>
        <v>0.85</v>
      </c>
      <c r="AV61">
        <v>24</v>
      </c>
      <c r="AW61">
        <v>5</v>
      </c>
      <c r="AX61">
        <v>19</v>
      </c>
      <c r="AY61">
        <v>65</v>
      </c>
      <c r="AZ61" s="1">
        <f t="shared" si="9"/>
        <v>0.65</v>
      </c>
      <c r="BA61">
        <v>19</v>
      </c>
      <c r="BB61">
        <v>6</v>
      </c>
      <c r="BC61">
        <v>13</v>
      </c>
      <c r="BE61" s="1"/>
      <c r="CH61" s="2">
        <v>31.1</v>
      </c>
      <c r="CI61" s="2">
        <v>3.6</v>
      </c>
      <c r="CJ61" s="2">
        <v>0.3</v>
      </c>
      <c r="CK61" s="2">
        <v>10.199999999999999</v>
      </c>
      <c r="CL61" s="2">
        <v>0</v>
      </c>
      <c r="CM61" s="1">
        <v>21.372999999999998</v>
      </c>
      <c r="CN61" s="1">
        <v>28.493000000000002</v>
      </c>
      <c r="CO61" s="1">
        <v>68.497</v>
      </c>
      <c r="CP61" s="2">
        <v>2103.6417322834645</v>
      </c>
      <c r="CQ61" s="2">
        <v>2804.429133858268</v>
      </c>
      <c r="CR61" s="2">
        <v>0</v>
      </c>
      <c r="CS61" s="2">
        <v>1833.759842519685</v>
      </c>
      <c r="CT61" s="2">
        <v>6741.8307086614168</v>
      </c>
      <c r="CU61" s="3">
        <v>3.3272637795275593</v>
      </c>
      <c r="CV61" s="3"/>
      <c r="CW61" s="3"/>
      <c r="CX61" s="3"/>
      <c r="CY61" s="3"/>
      <c r="CZ61" s="1">
        <v>0.79</v>
      </c>
      <c r="DA61" s="1">
        <v>0.78500000000000003</v>
      </c>
      <c r="DB61">
        <v>2.7320000000000002</v>
      </c>
    </row>
    <row r="62" spans="1:106" x14ac:dyDescent="0.25">
      <c r="A62">
        <v>2015</v>
      </c>
      <c r="B62">
        <v>229</v>
      </c>
      <c r="C62" s="178">
        <v>42233</v>
      </c>
      <c r="D62" t="s">
        <v>1144</v>
      </c>
      <c r="E62">
        <v>16</v>
      </c>
      <c r="F62">
        <v>82</v>
      </c>
      <c r="G62" s="1">
        <f t="shared" si="0"/>
        <v>0.82</v>
      </c>
      <c r="H62">
        <v>21</v>
      </c>
      <c r="I62">
        <v>5</v>
      </c>
      <c r="J62">
        <v>15</v>
      </c>
      <c r="K62">
        <v>89</v>
      </c>
      <c r="L62" s="1">
        <f t="shared" si="1"/>
        <v>0.89</v>
      </c>
      <c r="M62">
        <v>25</v>
      </c>
      <c r="N62">
        <v>5</v>
      </c>
      <c r="O62">
        <v>20</v>
      </c>
      <c r="P62">
        <v>82</v>
      </c>
      <c r="Q62" s="1">
        <f t="shared" si="2"/>
        <v>0.82</v>
      </c>
      <c r="R62">
        <v>19</v>
      </c>
      <c r="S62">
        <v>5</v>
      </c>
      <c r="T62">
        <v>13</v>
      </c>
      <c r="U62">
        <v>85</v>
      </c>
      <c r="V62" s="1">
        <f t="shared" si="3"/>
        <v>0.85</v>
      </c>
      <c r="W62">
        <v>20</v>
      </c>
      <c r="X62">
        <v>5</v>
      </c>
      <c r="Y62">
        <v>14</v>
      </c>
      <c r="Z62">
        <v>76</v>
      </c>
      <c r="AA62" s="1">
        <f t="shared" si="4"/>
        <v>0.76</v>
      </c>
      <c r="AB62">
        <v>19</v>
      </c>
      <c r="AC62">
        <v>13</v>
      </c>
      <c r="AD62">
        <v>5</v>
      </c>
      <c r="AE62">
        <v>88</v>
      </c>
      <c r="AF62" s="1">
        <f t="shared" si="5"/>
        <v>0.88</v>
      </c>
      <c r="AG62">
        <v>23</v>
      </c>
      <c r="AH62">
        <v>6</v>
      </c>
      <c r="AI62">
        <v>15</v>
      </c>
      <c r="AJ62">
        <v>90</v>
      </c>
      <c r="AK62" s="1">
        <f t="shared" si="6"/>
        <v>0.9</v>
      </c>
      <c r="AL62">
        <v>25</v>
      </c>
      <c r="AM62">
        <v>5</v>
      </c>
      <c r="AN62">
        <v>20</v>
      </c>
      <c r="AO62">
        <v>88</v>
      </c>
      <c r="AP62" s="1">
        <f t="shared" si="7"/>
        <v>0.88</v>
      </c>
      <c r="AQ62">
        <v>23</v>
      </c>
      <c r="AR62">
        <v>4</v>
      </c>
      <c r="AS62">
        <v>19</v>
      </c>
      <c r="AT62">
        <v>81</v>
      </c>
      <c r="AU62" s="1">
        <f t="shared" si="8"/>
        <v>0.81</v>
      </c>
      <c r="AV62">
        <v>22</v>
      </c>
      <c r="AW62">
        <v>5</v>
      </c>
      <c r="AX62">
        <v>16</v>
      </c>
      <c r="AY62">
        <v>89</v>
      </c>
      <c r="AZ62" s="1">
        <f t="shared" si="9"/>
        <v>0.89</v>
      </c>
      <c r="BA62">
        <v>26</v>
      </c>
      <c r="BB62">
        <v>6</v>
      </c>
      <c r="BC62">
        <v>20</v>
      </c>
      <c r="BD62">
        <v>72</v>
      </c>
      <c r="BE62" s="1">
        <f t="shared" ref="BE62:BE85" si="29">BD62/100</f>
        <v>0.72</v>
      </c>
      <c r="BF62">
        <v>19</v>
      </c>
      <c r="BG62">
        <v>6</v>
      </c>
      <c r="BH62">
        <v>12</v>
      </c>
      <c r="BI62">
        <v>99</v>
      </c>
      <c r="BJ62" s="1">
        <f t="shared" ref="BJ62:BJ85" si="30">BI62/100</f>
        <v>0.99</v>
      </c>
      <c r="BK62">
        <v>28</v>
      </c>
      <c r="BL62">
        <v>5</v>
      </c>
      <c r="BM62">
        <v>23</v>
      </c>
      <c r="BN62">
        <v>81</v>
      </c>
      <c r="BO62" s="1">
        <f t="shared" ref="BO62:BO64" si="31">BN62/100</f>
        <v>0.81</v>
      </c>
      <c r="BP62">
        <v>22</v>
      </c>
      <c r="BQ62">
        <v>6</v>
      </c>
      <c r="BR62">
        <v>15</v>
      </c>
      <c r="BS62">
        <v>90</v>
      </c>
      <c r="BT62" s="1">
        <f t="shared" ref="BT62" si="32">BS62/100</f>
        <v>0.9</v>
      </c>
      <c r="BU62">
        <v>24</v>
      </c>
      <c r="BV62">
        <v>6</v>
      </c>
      <c r="BW62">
        <v>18</v>
      </c>
      <c r="BX62">
        <v>92</v>
      </c>
      <c r="BY62" s="1">
        <f t="shared" ref="BY62" si="33">BX62/100</f>
        <v>0.92</v>
      </c>
      <c r="BZ62">
        <v>26</v>
      </c>
      <c r="CA62">
        <v>6</v>
      </c>
      <c r="CB62">
        <v>20</v>
      </c>
      <c r="CC62">
        <v>82</v>
      </c>
      <c r="CD62" s="1">
        <f t="shared" ref="CD62" si="34">CC62/100</f>
        <v>0.82</v>
      </c>
      <c r="CE62">
        <v>23</v>
      </c>
      <c r="CF62">
        <v>5</v>
      </c>
      <c r="CG62">
        <v>18</v>
      </c>
      <c r="CH62" s="2">
        <v>21</v>
      </c>
      <c r="CI62" s="2">
        <v>2.625</v>
      </c>
      <c r="CJ62" s="2">
        <v>0.375</v>
      </c>
      <c r="CK62" s="2">
        <v>12.625</v>
      </c>
      <c r="CL62" s="2">
        <v>0.75</v>
      </c>
      <c r="CM62" s="1">
        <v>18.415624999999999</v>
      </c>
      <c r="CN62" s="1">
        <v>18.8325</v>
      </c>
      <c r="CO62" s="1">
        <v>59.411875000000002</v>
      </c>
      <c r="CP62" s="2">
        <v>2900.0984251968498</v>
      </c>
      <c r="CQ62" s="2">
        <v>2965.7480314960626</v>
      </c>
      <c r="CR62" s="2">
        <v>0</v>
      </c>
      <c r="CS62" s="2">
        <v>3490.3543307086616</v>
      </c>
      <c r="CT62" s="2">
        <v>9356.2007874015744</v>
      </c>
      <c r="CU62" s="3">
        <v>5.320663385826772</v>
      </c>
      <c r="CV62" s="2">
        <v>26</v>
      </c>
      <c r="CW62" s="3">
        <v>0.19714506172839505</v>
      </c>
      <c r="CX62" s="3">
        <v>0.48341049382716045</v>
      </c>
      <c r="CY62" s="3">
        <v>0.31944444444444442</v>
      </c>
      <c r="CZ62" s="1">
        <v>0.99</v>
      </c>
      <c r="DA62" s="1">
        <v>1.02</v>
      </c>
      <c r="DB62" s="3">
        <v>4.548</v>
      </c>
    </row>
    <row r="63" spans="1:106" x14ac:dyDescent="0.25">
      <c r="A63">
        <v>2015</v>
      </c>
      <c r="B63">
        <v>229</v>
      </c>
      <c r="C63" s="178">
        <v>42233</v>
      </c>
      <c r="D63" t="s">
        <v>1145</v>
      </c>
      <c r="E63">
        <v>14</v>
      </c>
      <c r="F63">
        <v>95</v>
      </c>
      <c r="G63" s="1">
        <f t="shared" si="0"/>
        <v>0.95</v>
      </c>
      <c r="H63">
        <v>20</v>
      </c>
      <c r="I63">
        <v>10</v>
      </c>
      <c r="J63">
        <v>9</v>
      </c>
      <c r="K63">
        <v>89</v>
      </c>
      <c r="L63" s="1">
        <f t="shared" si="1"/>
        <v>0.89</v>
      </c>
      <c r="M63">
        <v>24</v>
      </c>
      <c r="N63">
        <v>6</v>
      </c>
      <c r="O63">
        <v>18</v>
      </c>
      <c r="P63">
        <v>96</v>
      </c>
      <c r="Q63" s="1">
        <f t="shared" si="2"/>
        <v>0.96</v>
      </c>
      <c r="R63">
        <v>27</v>
      </c>
      <c r="S63">
        <v>5</v>
      </c>
      <c r="T63">
        <v>21</v>
      </c>
      <c r="U63">
        <v>105</v>
      </c>
      <c r="V63" s="1">
        <f t="shared" si="3"/>
        <v>1.05</v>
      </c>
      <c r="W63">
        <v>26</v>
      </c>
      <c r="X63">
        <v>6</v>
      </c>
      <c r="Y63">
        <v>20</v>
      </c>
      <c r="Z63">
        <v>106</v>
      </c>
      <c r="AA63" s="1">
        <f t="shared" si="4"/>
        <v>1.06</v>
      </c>
      <c r="AB63">
        <v>26</v>
      </c>
      <c r="AC63">
        <v>6</v>
      </c>
      <c r="AD63">
        <v>21</v>
      </c>
      <c r="AE63">
        <v>96</v>
      </c>
      <c r="AF63" s="1">
        <f t="shared" si="5"/>
        <v>0.96</v>
      </c>
      <c r="AG63">
        <v>25</v>
      </c>
      <c r="AH63">
        <v>6</v>
      </c>
      <c r="AI63">
        <v>19</v>
      </c>
      <c r="AJ63">
        <v>98</v>
      </c>
      <c r="AK63" s="1">
        <f t="shared" si="6"/>
        <v>0.98</v>
      </c>
      <c r="AL63">
        <v>26</v>
      </c>
      <c r="AM63">
        <v>6</v>
      </c>
      <c r="AN63">
        <v>20</v>
      </c>
      <c r="AO63">
        <v>87</v>
      </c>
      <c r="AP63" s="1">
        <f t="shared" si="7"/>
        <v>0.87</v>
      </c>
      <c r="AQ63">
        <v>24</v>
      </c>
      <c r="AR63">
        <v>7</v>
      </c>
      <c r="AS63">
        <v>17</v>
      </c>
      <c r="AT63">
        <v>108</v>
      </c>
      <c r="AU63" s="1">
        <f t="shared" si="8"/>
        <v>1.08</v>
      </c>
      <c r="AV63">
        <v>26</v>
      </c>
      <c r="AW63">
        <v>5</v>
      </c>
      <c r="AX63">
        <v>21</v>
      </c>
      <c r="AY63">
        <v>93</v>
      </c>
      <c r="AZ63" s="1">
        <f t="shared" si="9"/>
        <v>0.93</v>
      </c>
      <c r="BA63">
        <v>26</v>
      </c>
      <c r="BB63">
        <v>6</v>
      </c>
      <c r="BC63">
        <v>20</v>
      </c>
      <c r="BD63">
        <v>91</v>
      </c>
      <c r="BE63" s="1">
        <f t="shared" si="29"/>
        <v>0.91</v>
      </c>
      <c r="BF63">
        <v>19</v>
      </c>
      <c r="BG63">
        <v>5</v>
      </c>
      <c r="BH63">
        <v>12</v>
      </c>
      <c r="BI63">
        <v>98</v>
      </c>
      <c r="BJ63" s="1">
        <f t="shared" si="30"/>
        <v>0.98</v>
      </c>
      <c r="BK63">
        <v>20</v>
      </c>
      <c r="BL63">
        <v>4</v>
      </c>
      <c r="BM63">
        <v>16</v>
      </c>
      <c r="BN63">
        <v>94</v>
      </c>
      <c r="BO63" s="1">
        <f t="shared" si="31"/>
        <v>0.94</v>
      </c>
      <c r="BP63">
        <v>27</v>
      </c>
      <c r="BQ63">
        <v>5</v>
      </c>
      <c r="BR63">
        <v>22</v>
      </c>
      <c r="BS63">
        <v>101</v>
      </c>
      <c r="BT63" s="1">
        <f t="shared" ref="BT63" si="35">BS63/100</f>
        <v>1.01</v>
      </c>
      <c r="BU63">
        <v>26</v>
      </c>
      <c r="BV63">
        <v>6</v>
      </c>
      <c r="BW63">
        <v>20</v>
      </c>
      <c r="CH63" s="2">
        <v>29.357142857142858</v>
      </c>
      <c r="CI63" s="2">
        <v>3.8571428571428572</v>
      </c>
      <c r="CJ63" s="2">
        <v>0.35714285714285715</v>
      </c>
      <c r="CK63" s="2">
        <v>16.5</v>
      </c>
      <c r="CL63" s="2">
        <v>0.5714285714285714</v>
      </c>
      <c r="CM63" s="1">
        <v>22.899285714285714</v>
      </c>
      <c r="CN63" s="1">
        <v>25.955000000000002</v>
      </c>
      <c r="CO63" s="1">
        <v>72.20714285714287</v>
      </c>
      <c r="CP63" s="2">
        <v>3155.4133858267714</v>
      </c>
      <c r="CQ63" s="2">
        <v>3576.4763779527557</v>
      </c>
      <c r="CR63" s="2">
        <v>0</v>
      </c>
      <c r="CS63" s="2">
        <v>3217.9133858267714</v>
      </c>
      <c r="CT63" s="2">
        <v>9949.8031496062977</v>
      </c>
      <c r="CU63" s="3">
        <v>6.0902411417322835</v>
      </c>
      <c r="CV63" s="2">
        <v>21.166666666666668</v>
      </c>
      <c r="CW63" s="3">
        <v>0.21915966386554619</v>
      </c>
      <c r="CX63" s="3">
        <v>0.45210084033613446</v>
      </c>
      <c r="CY63" s="3">
        <v>0.32873949579831929</v>
      </c>
      <c r="CZ63" s="1">
        <v>0.96</v>
      </c>
      <c r="DA63" s="1">
        <v>1.02</v>
      </c>
      <c r="DB63" s="3">
        <v>5.2350000000000003</v>
      </c>
    </row>
    <row r="64" spans="1:106" x14ac:dyDescent="0.25">
      <c r="A64">
        <v>2015</v>
      </c>
      <c r="B64">
        <v>229</v>
      </c>
      <c r="C64" s="178">
        <v>42233</v>
      </c>
      <c r="D64" t="s">
        <v>1146</v>
      </c>
      <c r="E64">
        <v>14</v>
      </c>
      <c r="F64">
        <v>92</v>
      </c>
      <c r="G64" s="1">
        <f t="shared" si="0"/>
        <v>0.92</v>
      </c>
      <c r="H64">
        <v>26</v>
      </c>
      <c r="I64">
        <v>6</v>
      </c>
      <c r="J64">
        <v>20</v>
      </c>
      <c r="K64">
        <v>88</v>
      </c>
      <c r="L64" s="1">
        <f t="shared" si="1"/>
        <v>0.88</v>
      </c>
      <c r="M64">
        <v>23</v>
      </c>
      <c r="N64">
        <v>5</v>
      </c>
      <c r="O64">
        <v>17</v>
      </c>
      <c r="P64">
        <v>88</v>
      </c>
      <c r="Q64" s="1">
        <f t="shared" si="2"/>
        <v>0.88</v>
      </c>
      <c r="R64">
        <v>24</v>
      </c>
      <c r="S64">
        <v>6</v>
      </c>
      <c r="T64">
        <v>20</v>
      </c>
      <c r="U64">
        <v>83</v>
      </c>
      <c r="V64" s="1">
        <f t="shared" si="3"/>
        <v>0.83</v>
      </c>
      <c r="W64">
        <v>25</v>
      </c>
      <c r="X64">
        <v>5</v>
      </c>
      <c r="Y64">
        <v>18</v>
      </c>
      <c r="Z64">
        <v>79</v>
      </c>
      <c r="AA64" s="1">
        <f t="shared" si="4"/>
        <v>0.79</v>
      </c>
      <c r="AB64">
        <v>20</v>
      </c>
      <c r="AC64">
        <v>7</v>
      </c>
      <c r="AD64">
        <v>13</v>
      </c>
      <c r="AE64">
        <v>81</v>
      </c>
      <c r="AF64" s="1">
        <f t="shared" si="5"/>
        <v>0.81</v>
      </c>
      <c r="AG64">
        <v>20</v>
      </c>
      <c r="AH64">
        <v>5</v>
      </c>
      <c r="AI64">
        <v>14</v>
      </c>
      <c r="AJ64">
        <v>87</v>
      </c>
      <c r="AK64" s="1">
        <f t="shared" si="6"/>
        <v>0.87</v>
      </c>
      <c r="AL64">
        <v>27</v>
      </c>
      <c r="AM64">
        <v>6</v>
      </c>
      <c r="AN64">
        <v>20</v>
      </c>
      <c r="AO64">
        <v>73</v>
      </c>
      <c r="AP64" s="1">
        <f t="shared" si="7"/>
        <v>0.73</v>
      </c>
      <c r="AQ64">
        <v>22</v>
      </c>
      <c r="AR64">
        <v>5</v>
      </c>
      <c r="AS64">
        <v>16</v>
      </c>
      <c r="AT64">
        <v>89</v>
      </c>
      <c r="AU64" s="1">
        <f t="shared" si="8"/>
        <v>0.89</v>
      </c>
      <c r="AV64">
        <v>29</v>
      </c>
      <c r="AW64">
        <v>5</v>
      </c>
      <c r="AX64">
        <v>24</v>
      </c>
      <c r="AY64">
        <v>93</v>
      </c>
      <c r="AZ64" s="1">
        <f t="shared" si="9"/>
        <v>0.93</v>
      </c>
      <c r="BA64">
        <v>26</v>
      </c>
      <c r="BB64">
        <v>5</v>
      </c>
      <c r="BC64">
        <v>21</v>
      </c>
      <c r="BD64">
        <v>67</v>
      </c>
      <c r="BE64" s="1">
        <f t="shared" si="29"/>
        <v>0.67</v>
      </c>
      <c r="BF64">
        <v>17</v>
      </c>
      <c r="BG64">
        <v>13</v>
      </c>
      <c r="BH64">
        <v>3</v>
      </c>
      <c r="BI64">
        <v>86</v>
      </c>
      <c r="BJ64" s="1">
        <f t="shared" si="30"/>
        <v>0.86</v>
      </c>
      <c r="BK64">
        <v>26</v>
      </c>
      <c r="BL64">
        <v>7</v>
      </c>
      <c r="BM64">
        <v>18</v>
      </c>
      <c r="BN64">
        <v>96</v>
      </c>
      <c r="BO64" s="1">
        <f t="shared" si="31"/>
        <v>0.96</v>
      </c>
      <c r="BP64">
        <v>26</v>
      </c>
      <c r="BQ64">
        <v>4</v>
      </c>
      <c r="BR64">
        <v>21</v>
      </c>
      <c r="BS64">
        <v>96</v>
      </c>
      <c r="BT64" s="1">
        <f t="shared" ref="BT64" si="36">BS64/100</f>
        <v>0.96</v>
      </c>
      <c r="BU64">
        <v>28</v>
      </c>
      <c r="BV64">
        <v>5</v>
      </c>
      <c r="BW64">
        <v>23</v>
      </c>
      <c r="CH64" s="2">
        <v>27.142857142857142</v>
      </c>
      <c r="CI64" s="2">
        <v>3.8571428571428572</v>
      </c>
      <c r="CJ64" s="2">
        <v>0.5</v>
      </c>
      <c r="CK64" s="2">
        <v>16.357142857142858</v>
      </c>
      <c r="CL64" s="2">
        <v>1.2857142857142858</v>
      </c>
      <c r="CM64" s="1">
        <v>21.297857142857143</v>
      </c>
      <c r="CN64" s="1">
        <v>22.655714285714286</v>
      </c>
      <c r="CO64" s="1">
        <v>89.290714285714301</v>
      </c>
      <c r="CP64" s="2">
        <v>2934.7440944881887</v>
      </c>
      <c r="CQ64" s="2">
        <v>3121.8503937007872</v>
      </c>
      <c r="CR64" s="2">
        <v>0</v>
      </c>
      <c r="CS64" s="2">
        <v>6247.2440944881891</v>
      </c>
      <c r="CT64" s="2">
        <v>12303.838582677165</v>
      </c>
      <c r="CU64" s="3">
        <v>5.6120324803149604</v>
      </c>
      <c r="CV64" s="2">
        <v>22.277777777777779</v>
      </c>
      <c r="CW64" s="3">
        <v>0.20334034104181267</v>
      </c>
      <c r="CX64" s="3">
        <v>0.46028965195047888</v>
      </c>
      <c r="CY64" s="3">
        <v>0.33637000700770853</v>
      </c>
      <c r="CZ64" s="1">
        <v>0.82499999999999996</v>
      </c>
      <c r="DA64" s="1">
        <v>1.02</v>
      </c>
      <c r="DB64" s="3">
        <v>4.18</v>
      </c>
    </row>
    <row r="65" spans="1:106" x14ac:dyDescent="0.25">
      <c r="A65">
        <v>2015</v>
      </c>
      <c r="B65">
        <v>229</v>
      </c>
      <c r="C65" s="178">
        <v>42233</v>
      </c>
      <c r="D65" t="s">
        <v>1147</v>
      </c>
      <c r="E65">
        <v>11</v>
      </c>
      <c r="F65">
        <v>89</v>
      </c>
      <c r="G65" s="1">
        <f t="shared" si="0"/>
        <v>0.89</v>
      </c>
      <c r="H65">
        <v>26</v>
      </c>
      <c r="I65">
        <v>5</v>
      </c>
      <c r="J65">
        <v>21</v>
      </c>
      <c r="K65">
        <v>75</v>
      </c>
      <c r="L65" s="1">
        <f t="shared" si="1"/>
        <v>0.75</v>
      </c>
      <c r="M65">
        <v>21</v>
      </c>
      <c r="N65">
        <v>3</v>
      </c>
      <c r="O65">
        <v>17</v>
      </c>
      <c r="P65">
        <v>102</v>
      </c>
      <c r="Q65" s="1">
        <f t="shared" si="2"/>
        <v>1.02</v>
      </c>
      <c r="R65">
        <v>29</v>
      </c>
      <c r="S65">
        <v>4</v>
      </c>
      <c r="T65">
        <v>25</v>
      </c>
      <c r="U65">
        <v>59</v>
      </c>
      <c r="V65" s="1">
        <f t="shared" si="3"/>
        <v>0.59</v>
      </c>
      <c r="W65">
        <v>16</v>
      </c>
      <c r="X65">
        <v>16</v>
      </c>
      <c r="Y65">
        <v>0</v>
      </c>
      <c r="Z65">
        <v>102</v>
      </c>
      <c r="AA65" s="1">
        <f t="shared" si="4"/>
        <v>1.02</v>
      </c>
      <c r="AB65">
        <v>24</v>
      </c>
      <c r="AC65">
        <v>8</v>
      </c>
      <c r="AD65">
        <v>16</v>
      </c>
      <c r="AE65">
        <v>98</v>
      </c>
      <c r="AF65" s="1">
        <f t="shared" si="5"/>
        <v>0.98</v>
      </c>
      <c r="AG65">
        <v>25</v>
      </c>
      <c r="AH65">
        <v>5</v>
      </c>
      <c r="AI65">
        <v>19</v>
      </c>
      <c r="AJ65">
        <v>93</v>
      </c>
      <c r="AK65" s="1">
        <f t="shared" si="6"/>
        <v>0.93</v>
      </c>
      <c r="AL65">
        <v>26</v>
      </c>
      <c r="AM65">
        <v>5</v>
      </c>
      <c r="AN65">
        <v>21</v>
      </c>
      <c r="AO65">
        <v>101</v>
      </c>
      <c r="AP65" s="1">
        <f t="shared" si="7"/>
        <v>1.01</v>
      </c>
      <c r="AQ65">
        <v>26</v>
      </c>
      <c r="AR65">
        <v>5</v>
      </c>
      <c r="AS65">
        <v>21</v>
      </c>
      <c r="AT65">
        <v>109</v>
      </c>
      <c r="AU65" s="1">
        <f t="shared" si="8"/>
        <v>1.0900000000000001</v>
      </c>
      <c r="AV65">
        <v>29</v>
      </c>
      <c r="AW65">
        <v>5</v>
      </c>
      <c r="AX65">
        <v>24</v>
      </c>
      <c r="AY65">
        <v>95</v>
      </c>
      <c r="AZ65" s="1">
        <f t="shared" si="9"/>
        <v>0.95</v>
      </c>
      <c r="BA65">
        <v>27</v>
      </c>
      <c r="BB65">
        <v>5</v>
      </c>
      <c r="BC65">
        <v>21</v>
      </c>
      <c r="BD65">
        <v>79</v>
      </c>
      <c r="BE65" s="1">
        <f t="shared" si="29"/>
        <v>0.79</v>
      </c>
      <c r="BF65">
        <v>21</v>
      </c>
      <c r="BG65">
        <v>11</v>
      </c>
      <c r="BH65">
        <v>9</v>
      </c>
      <c r="BJ65" s="1"/>
      <c r="CH65" s="2">
        <v>33.090909090909093</v>
      </c>
      <c r="CI65" s="2">
        <v>10.818181818181818</v>
      </c>
      <c r="CJ65" s="2">
        <v>0.54545454545454541</v>
      </c>
      <c r="CK65" s="2">
        <v>17</v>
      </c>
      <c r="CL65" s="2">
        <v>1.4545454545454546</v>
      </c>
      <c r="CM65" s="1">
        <v>26.109090909090909</v>
      </c>
      <c r="CN65" s="1">
        <v>29.50090909090909</v>
      </c>
      <c r="CO65" s="1">
        <v>98.547272727272727</v>
      </c>
      <c r="CP65" s="2">
        <v>2826.7716535433074</v>
      </c>
      <c r="CQ65" s="2">
        <v>3193.9960629921256</v>
      </c>
      <c r="CR65" s="2">
        <v>0</v>
      </c>
      <c r="CS65" s="2">
        <v>4648.7204724409448</v>
      </c>
      <c r="CT65" s="2">
        <v>10669.488188976378</v>
      </c>
      <c r="CU65" s="3">
        <v>5.1903336614173226</v>
      </c>
      <c r="CV65" s="2">
        <v>23.125</v>
      </c>
      <c r="CW65" s="3">
        <v>0.21650826715271448</v>
      </c>
      <c r="CX65" s="3">
        <v>0.45593021741960688</v>
      </c>
      <c r="CY65" s="3">
        <v>0.3275615154276787</v>
      </c>
      <c r="CZ65" s="1">
        <v>1.0149999999999999</v>
      </c>
      <c r="DA65" s="1">
        <v>1.02</v>
      </c>
      <c r="DB65" s="3">
        <v>4.0039999999999996</v>
      </c>
    </row>
    <row r="66" spans="1:106" x14ac:dyDescent="0.25">
      <c r="A66">
        <v>2015</v>
      </c>
      <c r="B66">
        <v>229</v>
      </c>
      <c r="C66" s="178">
        <v>42233</v>
      </c>
      <c r="D66" t="s">
        <v>1148</v>
      </c>
      <c r="E66">
        <v>15</v>
      </c>
      <c r="F66">
        <v>83</v>
      </c>
      <c r="G66" s="1">
        <f t="shared" si="0"/>
        <v>0.83</v>
      </c>
      <c r="H66">
        <v>24</v>
      </c>
      <c r="I66">
        <v>5</v>
      </c>
      <c r="J66">
        <v>19</v>
      </c>
      <c r="K66">
        <v>87</v>
      </c>
      <c r="L66" s="1">
        <f t="shared" si="1"/>
        <v>0.87</v>
      </c>
      <c r="M66">
        <v>23</v>
      </c>
      <c r="N66">
        <v>6</v>
      </c>
      <c r="O66">
        <v>17</v>
      </c>
      <c r="P66">
        <v>91</v>
      </c>
      <c r="Q66" s="1">
        <f t="shared" si="2"/>
        <v>0.91</v>
      </c>
      <c r="R66">
        <v>24</v>
      </c>
      <c r="S66">
        <v>5</v>
      </c>
      <c r="T66">
        <v>19</v>
      </c>
      <c r="U66">
        <v>69</v>
      </c>
      <c r="V66" s="1">
        <f t="shared" si="3"/>
        <v>0.69</v>
      </c>
      <c r="W66">
        <v>18</v>
      </c>
      <c r="X66">
        <v>6</v>
      </c>
      <c r="Y66">
        <v>11</v>
      </c>
      <c r="Z66">
        <v>76</v>
      </c>
      <c r="AA66" s="1">
        <f t="shared" si="4"/>
        <v>0.76</v>
      </c>
      <c r="AB66">
        <v>23</v>
      </c>
      <c r="AC66">
        <v>6</v>
      </c>
      <c r="AD66">
        <v>16</v>
      </c>
      <c r="AE66">
        <v>91</v>
      </c>
      <c r="AF66" s="1">
        <f t="shared" si="5"/>
        <v>0.91</v>
      </c>
      <c r="AG66">
        <v>26</v>
      </c>
      <c r="AH66">
        <v>6</v>
      </c>
      <c r="AI66">
        <v>20</v>
      </c>
      <c r="AJ66">
        <v>82</v>
      </c>
      <c r="AK66" s="1">
        <f t="shared" si="6"/>
        <v>0.82</v>
      </c>
      <c r="AL66">
        <v>20</v>
      </c>
      <c r="AM66">
        <v>7</v>
      </c>
      <c r="AN66">
        <v>12</v>
      </c>
      <c r="AO66">
        <v>85</v>
      </c>
      <c r="AP66" s="1">
        <f t="shared" si="7"/>
        <v>0.85</v>
      </c>
      <c r="AQ66">
        <v>23</v>
      </c>
      <c r="AR66">
        <v>7</v>
      </c>
      <c r="AS66">
        <v>14</v>
      </c>
      <c r="AT66">
        <v>87</v>
      </c>
      <c r="AU66" s="1">
        <f t="shared" si="8"/>
        <v>0.87</v>
      </c>
      <c r="AV66">
        <v>25</v>
      </c>
      <c r="AW66">
        <v>5</v>
      </c>
      <c r="AX66">
        <v>20</v>
      </c>
      <c r="AY66">
        <v>93</v>
      </c>
      <c r="AZ66" s="1">
        <f t="shared" si="9"/>
        <v>0.93</v>
      </c>
      <c r="BA66">
        <v>24</v>
      </c>
      <c r="BB66">
        <v>5</v>
      </c>
      <c r="BC66">
        <v>19</v>
      </c>
      <c r="BD66">
        <v>84</v>
      </c>
      <c r="BE66" s="1">
        <f t="shared" si="29"/>
        <v>0.84</v>
      </c>
      <c r="BF66">
        <v>23</v>
      </c>
      <c r="BG66">
        <v>6</v>
      </c>
      <c r="BH66">
        <v>17</v>
      </c>
      <c r="BI66">
        <v>88</v>
      </c>
      <c r="BJ66" s="1">
        <f t="shared" si="30"/>
        <v>0.88</v>
      </c>
      <c r="BK66">
        <v>24</v>
      </c>
      <c r="BL66">
        <v>5</v>
      </c>
      <c r="BM66">
        <v>18</v>
      </c>
      <c r="BN66">
        <v>84</v>
      </c>
      <c r="BO66" s="1">
        <f t="shared" ref="BO66" si="37">BN66/100</f>
        <v>0.84</v>
      </c>
      <c r="BP66">
        <v>22</v>
      </c>
      <c r="BQ66">
        <v>6</v>
      </c>
      <c r="BR66">
        <v>15</v>
      </c>
      <c r="BS66">
        <v>85</v>
      </c>
      <c r="BT66" s="1">
        <f t="shared" ref="BT66" si="38">BS66/100</f>
        <v>0.85</v>
      </c>
      <c r="BU66">
        <v>21</v>
      </c>
      <c r="BV66">
        <v>5</v>
      </c>
      <c r="BW66">
        <v>16</v>
      </c>
      <c r="BX66">
        <v>86</v>
      </c>
      <c r="BY66" s="1">
        <f t="shared" ref="BY66" si="39">BX66/100</f>
        <v>0.86</v>
      </c>
      <c r="BZ66">
        <v>22</v>
      </c>
      <c r="CA66">
        <v>5</v>
      </c>
      <c r="CB66">
        <v>18</v>
      </c>
      <c r="CH66" s="2">
        <v>23.4</v>
      </c>
      <c r="CI66" s="2">
        <v>2.8666666666666667</v>
      </c>
      <c r="CJ66" s="2">
        <v>0</v>
      </c>
      <c r="CK66" s="2">
        <v>11.266666666666667</v>
      </c>
      <c r="CL66" s="2">
        <v>1.8</v>
      </c>
      <c r="CM66" s="1">
        <v>19.744000000000003</v>
      </c>
      <c r="CN66" s="1">
        <v>21.824000000000002</v>
      </c>
      <c r="CO66" s="1">
        <v>77.080666666666673</v>
      </c>
      <c r="CP66" s="2">
        <v>2914.9606299212601</v>
      </c>
      <c r="CQ66" s="2">
        <v>3222.0472440944886</v>
      </c>
      <c r="CR66" s="2">
        <v>0</v>
      </c>
      <c r="CS66" s="2">
        <v>5243.0118110236235</v>
      </c>
      <c r="CT66" s="2">
        <v>11380.019685039373</v>
      </c>
      <c r="CU66" s="3">
        <v>4.8809409448818899</v>
      </c>
      <c r="CV66" s="2">
        <v>26.25925925925926</v>
      </c>
      <c r="CW66" s="3">
        <v>0.18883998296180604</v>
      </c>
      <c r="CX66" s="3">
        <v>0.48246485872497508</v>
      </c>
      <c r="CY66" s="3">
        <v>0.32869515831321877</v>
      </c>
      <c r="CZ66" s="1">
        <v>0.84499999999999997</v>
      </c>
      <c r="DA66" s="1">
        <v>1.02</v>
      </c>
      <c r="DB66" s="3">
        <v>4.2539999999999996</v>
      </c>
    </row>
    <row r="67" spans="1:106" x14ac:dyDescent="0.25">
      <c r="A67">
        <v>2015</v>
      </c>
      <c r="B67">
        <v>229</v>
      </c>
      <c r="C67" s="178">
        <v>42233</v>
      </c>
      <c r="D67" t="s">
        <v>1149</v>
      </c>
      <c r="E67">
        <v>11</v>
      </c>
      <c r="F67">
        <v>93</v>
      </c>
      <c r="G67" s="1">
        <f t="shared" ref="G67:G85" si="40">F67/100</f>
        <v>0.93</v>
      </c>
      <c r="H67">
        <v>27</v>
      </c>
      <c r="I67">
        <v>5</v>
      </c>
      <c r="J67">
        <v>22</v>
      </c>
      <c r="K67">
        <v>88</v>
      </c>
      <c r="L67" s="1">
        <f t="shared" ref="L67:L85" si="41">K67/100</f>
        <v>0.88</v>
      </c>
      <c r="M67">
        <v>26</v>
      </c>
      <c r="N67">
        <v>5</v>
      </c>
      <c r="O67">
        <v>21</v>
      </c>
      <c r="P67">
        <v>85</v>
      </c>
      <c r="Q67" s="1">
        <f t="shared" ref="Q67:Q85" si="42">P67/100</f>
        <v>0.85</v>
      </c>
      <c r="R67">
        <v>25</v>
      </c>
      <c r="S67">
        <v>5</v>
      </c>
      <c r="T67">
        <v>20</v>
      </c>
      <c r="U67">
        <v>89</v>
      </c>
      <c r="V67" s="1">
        <f t="shared" ref="V67:V85" si="43">U67/100</f>
        <v>0.89</v>
      </c>
      <c r="W67">
        <v>25</v>
      </c>
      <c r="X67">
        <v>5</v>
      </c>
      <c r="Y67">
        <v>20</v>
      </c>
      <c r="Z67">
        <v>93</v>
      </c>
      <c r="AA67" s="1">
        <f t="shared" ref="AA67:AA85" si="44">Z67/100</f>
        <v>0.93</v>
      </c>
      <c r="AB67">
        <v>24</v>
      </c>
      <c r="AC67">
        <v>6</v>
      </c>
      <c r="AD67">
        <v>17</v>
      </c>
      <c r="AE67">
        <v>68</v>
      </c>
      <c r="AF67" s="1">
        <f t="shared" ref="AF67:AF85" si="45">AE67/100</f>
        <v>0.68</v>
      </c>
      <c r="AG67">
        <v>16</v>
      </c>
      <c r="AH67">
        <v>4</v>
      </c>
      <c r="AI67">
        <v>11</v>
      </c>
      <c r="AJ67">
        <v>84</v>
      </c>
      <c r="AK67" s="1">
        <f t="shared" ref="AK67:AK85" si="46">AJ67/100</f>
        <v>0.84</v>
      </c>
      <c r="AL67">
        <v>26</v>
      </c>
      <c r="AM67">
        <v>6</v>
      </c>
      <c r="AN67">
        <v>20</v>
      </c>
      <c r="AO67">
        <v>86</v>
      </c>
      <c r="AP67" s="1">
        <f t="shared" ref="AP67:AP85" si="47">AO67/100</f>
        <v>0.86</v>
      </c>
      <c r="AQ67">
        <v>25</v>
      </c>
      <c r="AR67">
        <v>5</v>
      </c>
      <c r="AS67">
        <v>20</v>
      </c>
      <c r="AT67">
        <v>83</v>
      </c>
      <c r="AU67" s="1">
        <f t="shared" ref="AU67:AU85" si="48">AT67/100</f>
        <v>0.83</v>
      </c>
      <c r="AV67">
        <v>24</v>
      </c>
      <c r="AW67">
        <v>6</v>
      </c>
      <c r="AX67">
        <v>18</v>
      </c>
      <c r="AY67">
        <v>88</v>
      </c>
      <c r="AZ67" s="1">
        <f t="shared" ref="AZ67:AZ85" si="49">AY67/100</f>
        <v>0.88</v>
      </c>
      <c r="BA67">
        <v>26</v>
      </c>
      <c r="BB67">
        <v>6</v>
      </c>
      <c r="BC67">
        <v>20</v>
      </c>
      <c r="BD67">
        <v>82</v>
      </c>
      <c r="BE67" s="1">
        <f t="shared" si="29"/>
        <v>0.82</v>
      </c>
      <c r="BF67">
        <v>23</v>
      </c>
      <c r="BG67">
        <v>5</v>
      </c>
      <c r="BH67">
        <v>18</v>
      </c>
      <c r="BJ67" s="1"/>
      <c r="CH67" s="2">
        <v>32</v>
      </c>
      <c r="CI67" s="2">
        <v>8.8181818181818183</v>
      </c>
      <c r="CJ67" s="2">
        <v>0</v>
      </c>
      <c r="CK67" s="2">
        <v>9.9090909090909083</v>
      </c>
      <c r="CL67" s="2">
        <v>2.2727272727272729</v>
      </c>
      <c r="CM67" s="1">
        <v>22.577272727272728</v>
      </c>
      <c r="CN67" s="1">
        <v>24.65</v>
      </c>
      <c r="CO67" s="1">
        <v>77.049090909090907</v>
      </c>
      <c r="CP67" s="2">
        <v>2444.3897637795271</v>
      </c>
      <c r="CQ67" s="2">
        <v>2668.7992125984251</v>
      </c>
      <c r="CR67" s="2">
        <v>0</v>
      </c>
      <c r="CS67" s="2">
        <v>3228.7401574803148</v>
      </c>
      <c r="CT67" s="2">
        <v>8341.929133858268</v>
      </c>
      <c r="CU67" s="3">
        <v>3.9733759842519687</v>
      </c>
      <c r="CV67" s="2">
        <v>25.88</v>
      </c>
      <c r="CW67" s="3">
        <v>0.22194470760485743</v>
      </c>
      <c r="CX67" s="3">
        <v>0.45301868917405902</v>
      </c>
      <c r="CY67" s="3">
        <v>0.32503660322108341</v>
      </c>
      <c r="CZ67" s="1">
        <v>0.84</v>
      </c>
      <c r="DA67" s="1">
        <v>1.02</v>
      </c>
      <c r="DB67" s="3">
        <v>4.0259999999999998</v>
      </c>
    </row>
    <row r="68" spans="1:106" x14ac:dyDescent="0.25">
      <c r="A68">
        <v>2015</v>
      </c>
      <c r="B68">
        <v>229</v>
      </c>
      <c r="C68" s="178">
        <v>42233</v>
      </c>
      <c r="D68" t="s">
        <v>1150</v>
      </c>
      <c r="E68">
        <v>13</v>
      </c>
      <c r="F68">
        <v>88</v>
      </c>
      <c r="G68" s="1">
        <f t="shared" si="40"/>
        <v>0.88</v>
      </c>
      <c r="H68">
        <v>23</v>
      </c>
      <c r="I68">
        <v>5</v>
      </c>
      <c r="J68">
        <v>18</v>
      </c>
      <c r="K68">
        <v>84</v>
      </c>
      <c r="L68" s="1">
        <f t="shared" si="41"/>
        <v>0.84</v>
      </c>
      <c r="M68">
        <v>17</v>
      </c>
      <c r="N68">
        <v>7</v>
      </c>
      <c r="O68">
        <v>10</v>
      </c>
      <c r="P68">
        <v>83</v>
      </c>
      <c r="Q68" s="1">
        <f t="shared" si="42"/>
        <v>0.83</v>
      </c>
      <c r="R68">
        <v>20</v>
      </c>
      <c r="S68">
        <v>5</v>
      </c>
      <c r="T68">
        <v>15</v>
      </c>
      <c r="U68">
        <v>79</v>
      </c>
      <c r="V68" s="1">
        <f t="shared" si="43"/>
        <v>0.79</v>
      </c>
      <c r="W68">
        <v>21</v>
      </c>
      <c r="X68">
        <v>5</v>
      </c>
      <c r="Y68">
        <v>16</v>
      </c>
      <c r="Z68">
        <v>79</v>
      </c>
      <c r="AA68" s="1">
        <f t="shared" si="44"/>
        <v>0.79</v>
      </c>
      <c r="AB68">
        <v>22</v>
      </c>
      <c r="AC68">
        <v>6</v>
      </c>
      <c r="AD68">
        <v>16</v>
      </c>
      <c r="AE68">
        <v>97</v>
      </c>
      <c r="AF68" s="1">
        <f t="shared" si="45"/>
        <v>0.97</v>
      </c>
      <c r="AG68">
        <v>28</v>
      </c>
      <c r="AH68">
        <v>5</v>
      </c>
      <c r="AI68">
        <v>23</v>
      </c>
      <c r="AJ68">
        <v>79</v>
      </c>
      <c r="AK68" s="1">
        <f t="shared" si="46"/>
        <v>0.79</v>
      </c>
      <c r="AL68">
        <v>24</v>
      </c>
      <c r="AM68">
        <v>5</v>
      </c>
      <c r="AN68">
        <v>19</v>
      </c>
      <c r="AO68">
        <v>90</v>
      </c>
      <c r="AP68" s="1">
        <f t="shared" si="47"/>
        <v>0.9</v>
      </c>
      <c r="AQ68">
        <v>24</v>
      </c>
      <c r="AR68">
        <v>5</v>
      </c>
      <c r="AS68">
        <v>19</v>
      </c>
      <c r="AT68">
        <v>107</v>
      </c>
      <c r="AU68" s="1">
        <f t="shared" si="48"/>
        <v>1.07</v>
      </c>
      <c r="AV68">
        <v>28</v>
      </c>
      <c r="AW68">
        <v>5</v>
      </c>
      <c r="AX68">
        <v>23</v>
      </c>
      <c r="AY68">
        <v>83</v>
      </c>
      <c r="AZ68" s="1">
        <f t="shared" si="49"/>
        <v>0.83</v>
      </c>
      <c r="BA68">
        <v>25</v>
      </c>
      <c r="BB68">
        <v>6</v>
      </c>
      <c r="BC68">
        <v>19</v>
      </c>
      <c r="BD68">
        <v>102</v>
      </c>
      <c r="BE68" s="1">
        <f t="shared" si="29"/>
        <v>1.02</v>
      </c>
      <c r="BF68">
        <v>28</v>
      </c>
      <c r="BG68">
        <v>5</v>
      </c>
      <c r="BH68">
        <v>23</v>
      </c>
      <c r="BI68">
        <v>94</v>
      </c>
      <c r="BJ68" s="1">
        <f t="shared" si="30"/>
        <v>0.94</v>
      </c>
      <c r="BK68">
        <v>24</v>
      </c>
      <c r="BL68">
        <v>4</v>
      </c>
      <c r="BM68">
        <v>20</v>
      </c>
      <c r="BN68">
        <v>83</v>
      </c>
      <c r="BO68" s="1">
        <f t="shared" ref="BO68:BO71" si="50">BN68/100</f>
        <v>0.83</v>
      </c>
      <c r="BP68">
        <v>23</v>
      </c>
      <c r="BQ68">
        <v>5</v>
      </c>
      <c r="BR68">
        <v>18</v>
      </c>
      <c r="CH68" s="2">
        <v>27.846153846153847</v>
      </c>
      <c r="CI68" s="2">
        <v>4.5384615384615383</v>
      </c>
      <c r="CJ68" s="2">
        <v>0.46153846153846156</v>
      </c>
      <c r="CK68" s="2">
        <v>13.23076923076923</v>
      </c>
      <c r="CL68" s="2">
        <v>0.53846153846153844</v>
      </c>
      <c r="CM68" s="1">
        <v>18.393846153846155</v>
      </c>
      <c r="CN68" s="1">
        <v>21.029999999999998</v>
      </c>
      <c r="CO68" s="1">
        <v>72.300769230769234</v>
      </c>
      <c r="CP68" s="2">
        <v>2353.5433070866143</v>
      </c>
      <c r="CQ68" s="2">
        <v>2690.8464566929129</v>
      </c>
      <c r="CR68" s="2">
        <v>0</v>
      </c>
      <c r="CS68" s="2">
        <v>4206.6929133858266</v>
      </c>
      <c r="CT68" s="2">
        <v>9251.0826771653537</v>
      </c>
      <c r="CU68" s="3">
        <v>4.4734655511811026</v>
      </c>
      <c r="CV68" s="2">
        <v>21.428571428571427</v>
      </c>
      <c r="CW68" s="3">
        <v>0.19956481193658687</v>
      </c>
      <c r="CX68" s="3">
        <v>0.47404414050357474</v>
      </c>
      <c r="CY68" s="3">
        <v>0.32639104755983833</v>
      </c>
      <c r="CZ68" s="1">
        <v>0.97</v>
      </c>
      <c r="DA68" s="1">
        <v>1.02</v>
      </c>
      <c r="DB68" s="3">
        <v>4.8840000000000003</v>
      </c>
    </row>
    <row r="69" spans="1:106" x14ac:dyDescent="0.25">
      <c r="A69">
        <v>2015</v>
      </c>
      <c r="B69">
        <v>229</v>
      </c>
      <c r="C69" s="178">
        <v>42233</v>
      </c>
      <c r="D69" t="s">
        <v>1151</v>
      </c>
      <c r="E69">
        <v>14</v>
      </c>
      <c r="F69">
        <v>104</v>
      </c>
      <c r="G69" s="1">
        <f t="shared" si="40"/>
        <v>1.04</v>
      </c>
      <c r="H69">
        <v>21</v>
      </c>
      <c r="I69">
        <v>7</v>
      </c>
      <c r="J69">
        <v>14</v>
      </c>
      <c r="K69">
        <v>58</v>
      </c>
      <c r="L69" s="1">
        <f t="shared" si="41"/>
        <v>0.57999999999999996</v>
      </c>
      <c r="M69">
        <v>13</v>
      </c>
      <c r="N69">
        <v>11</v>
      </c>
      <c r="O69">
        <v>2</v>
      </c>
      <c r="P69">
        <v>108</v>
      </c>
      <c r="Q69" s="1">
        <f t="shared" si="42"/>
        <v>1.08</v>
      </c>
      <c r="R69">
        <v>24</v>
      </c>
      <c r="S69">
        <v>7</v>
      </c>
      <c r="T69">
        <v>17</v>
      </c>
      <c r="U69">
        <v>108</v>
      </c>
      <c r="V69" s="1">
        <f t="shared" si="43"/>
        <v>1.08</v>
      </c>
      <c r="W69">
        <v>30</v>
      </c>
      <c r="X69">
        <v>6</v>
      </c>
      <c r="Y69">
        <v>23</v>
      </c>
      <c r="Z69">
        <v>89</v>
      </c>
      <c r="AA69" s="1">
        <f t="shared" si="44"/>
        <v>0.89</v>
      </c>
      <c r="AB69">
        <v>25</v>
      </c>
      <c r="AC69">
        <v>6</v>
      </c>
      <c r="AD69">
        <v>19</v>
      </c>
      <c r="AE69">
        <v>92</v>
      </c>
      <c r="AF69" s="1">
        <f t="shared" si="45"/>
        <v>0.92</v>
      </c>
      <c r="AG69">
        <v>26</v>
      </c>
      <c r="AH69">
        <v>5</v>
      </c>
      <c r="AI69">
        <v>21</v>
      </c>
      <c r="AJ69">
        <v>75</v>
      </c>
      <c r="AK69" s="1">
        <f t="shared" si="46"/>
        <v>0.75</v>
      </c>
      <c r="AL69">
        <v>21</v>
      </c>
      <c r="AM69">
        <v>3</v>
      </c>
      <c r="AN69">
        <v>18</v>
      </c>
      <c r="AO69">
        <v>94</v>
      </c>
      <c r="AP69" s="1">
        <f t="shared" si="47"/>
        <v>0.94</v>
      </c>
      <c r="AQ69">
        <v>28</v>
      </c>
      <c r="AR69">
        <v>5</v>
      </c>
      <c r="AS69">
        <v>23</v>
      </c>
      <c r="AT69">
        <v>98</v>
      </c>
      <c r="AU69" s="1">
        <f t="shared" si="48"/>
        <v>0.98</v>
      </c>
      <c r="AV69">
        <v>26</v>
      </c>
      <c r="AW69">
        <v>6</v>
      </c>
      <c r="AX69">
        <v>20</v>
      </c>
      <c r="AY69">
        <v>105</v>
      </c>
      <c r="AZ69" s="1">
        <f t="shared" si="49"/>
        <v>1.05</v>
      </c>
      <c r="BA69">
        <v>23</v>
      </c>
      <c r="BB69">
        <v>7</v>
      </c>
      <c r="BC69">
        <v>16</v>
      </c>
      <c r="BD69">
        <v>90</v>
      </c>
      <c r="BE69" s="1">
        <f t="shared" si="29"/>
        <v>0.9</v>
      </c>
      <c r="BF69">
        <v>19</v>
      </c>
      <c r="BG69">
        <v>6</v>
      </c>
      <c r="BH69">
        <v>13</v>
      </c>
      <c r="BI69">
        <v>87</v>
      </c>
      <c r="BJ69" s="1">
        <f t="shared" si="30"/>
        <v>0.87</v>
      </c>
      <c r="BK69">
        <v>24</v>
      </c>
      <c r="BL69">
        <v>6</v>
      </c>
      <c r="BM69">
        <v>18</v>
      </c>
      <c r="BN69">
        <v>75</v>
      </c>
      <c r="BO69" s="1">
        <f t="shared" si="50"/>
        <v>0.75</v>
      </c>
      <c r="BP69">
        <v>21</v>
      </c>
      <c r="BQ69">
        <v>6</v>
      </c>
      <c r="BR69">
        <v>15</v>
      </c>
      <c r="BS69">
        <v>91</v>
      </c>
      <c r="BT69" s="1">
        <f t="shared" ref="BT69" si="51">BS69/100</f>
        <v>0.91</v>
      </c>
      <c r="BU69">
        <v>27</v>
      </c>
      <c r="BV69">
        <v>5</v>
      </c>
      <c r="BW69">
        <v>22</v>
      </c>
      <c r="CH69" s="2">
        <v>32</v>
      </c>
      <c r="CI69" s="2">
        <v>5.7142857142857144</v>
      </c>
      <c r="CJ69" s="2">
        <v>0.42857142857142855</v>
      </c>
      <c r="CK69" s="2">
        <v>15.071428571428571</v>
      </c>
      <c r="CL69" s="2">
        <v>1.2857142857142858</v>
      </c>
      <c r="CM69" s="1">
        <v>21.24285714285714</v>
      </c>
      <c r="CN69" s="1">
        <v>26.219285714285714</v>
      </c>
      <c r="CO69" s="1">
        <v>81.394999999999996</v>
      </c>
      <c r="CP69" s="2">
        <v>2927.1653543307084</v>
      </c>
      <c r="CQ69" s="2">
        <v>3612.8937007874019</v>
      </c>
      <c r="CR69" s="2">
        <v>0</v>
      </c>
      <c r="CS69" s="2">
        <v>4675.787401574803</v>
      </c>
      <c r="CT69" s="2">
        <v>11215.846456692914</v>
      </c>
      <c r="CU69" s="3">
        <v>5.7015236220472447</v>
      </c>
      <c r="CV69" s="2">
        <v>21.9375</v>
      </c>
      <c r="CW69" s="3">
        <v>0.20175316543759564</v>
      </c>
      <c r="CX69" s="3">
        <v>0.47154584666759425</v>
      </c>
      <c r="CY69" s="3">
        <v>0.32670098789481006</v>
      </c>
      <c r="CZ69" s="1">
        <v>0.98499999999999999</v>
      </c>
      <c r="DA69" s="1">
        <v>1.02</v>
      </c>
      <c r="DB69" s="3">
        <v>4.0259999999999998</v>
      </c>
    </row>
    <row r="70" spans="1:106" x14ac:dyDescent="0.25">
      <c r="A70">
        <v>2015</v>
      </c>
      <c r="B70">
        <v>229</v>
      </c>
      <c r="C70" s="178">
        <v>42233</v>
      </c>
      <c r="D70" t="s">
        <v>1152</v>
      </c>
      <c r="E70">
        <v>14</v>
      </c>
      <c r="F70">
        <v>104</v>
      </c>
      <c r="G70" s="1">
        <f t="shared" si="40"/>
        <v>1.04</v>
      </c>
      <c r="H70">
        <v>29</v>
      </c>
      <c r="I70">
        <v>6</v>
      </c>
      <c r="J70">
        <v>23</v>
      </c>
      <c r="K70">
        <v>95</v>
      </c>
      <c r="L70" s="1">
        <f t="shared" si="41"/>
        <v>0.95</v>
      </c>
      <c r="M70">
        <v>27</v>
      </c>
      <c r="N70">
        <v>5</v>
      </c>
      <c r="O70">
        <v>21</v>
      </c>
      <c r="P70">
        <v>101</v>
      </c>
      <c r="Q70" s="1">
        <f t="shared" si="42"/>
        <v>1.01</v>
      </c>
      <c r="R70">
        <v>27</v>
      </c>
      <c r="S70">
        <v>5</v>
      </c>
      <c r="T70">
        <v>22</v>
      </c>
      <c r="U70">
        <v>104</v>
      </c>
      <c r="V70" s="1">
        <f t="shared" si="43"/>
        <v>1.04</v>
      </c>
      <c r="W70">
        <v>29</v>
      </c>
      <c r="X70">
        <v>5</v>
      </c>
      <c r="Y70">
        <v>24</v>
      </c>
      <c r="Z70">
        <v>98</v>
      </c>
      <c r="AA70" s="1">
        <f t="shared" si="44"/>
        <v>0.98</v>
      </c>
      <c r="AB70">
        <v>28</v>
      </c>
      <c r="AC70">
        <v>7</v>
      </c>
      <c r="AD70">
        <v>21</v>
      </c>
      <c r="AE70">
        <v>113</v>
      </c>
      <c r="AF70" s="1">
        <f t="shared" si="45"/>
        <v>1.1299999999999999</v>
      </c>
      <c r="AG70">
        <v>30</v>
      </c>
      <c r="AH70">
        <v>5</v>
      </c>
      <c r="AI70">
        <v>25</v>
      </c>
      <c r="AJ70">
        <v>103</v>
      </c>
      <c r="AK70" s="1">
        <f t="shared" si="46"/>
        <v>1.03</v>
      </c>
      <c r="AL70">
        <v>24</v>
      </c>
      <c r="AM70">
        <v>8</v>
      </c>
      <c r="AN70">
        <v>14</v>
      </c>
      <c r="AO70">
        <v>90</v>
      </c>
      <c r="AP70" s="1">
        <f t="shared" si="47"/>
        <v>0.9</v>
      </c>
      <c r="AQ70">
        <v>21</v>
      </c>
      <c r="AR70">
        <v>5</v>
      </c>
      <c r="AS70">
        <v>16</v>
      </c>
      <c r="AT70">
        <v>103</v>
      </c>
      <c r="AU70" s="1">
        <f t="shared" si="48"/>
        <v>1.03</v>
      </c>
      <c r="AV70">
        <v>27</v>
      </c>
      <c r="AW70">
        <v>6</v>
      </c>
      <c r="AX70">
        <v>22</v>
      </c>
      <c r="AY70">
        <v>95</v>
      </c>
      <c r="AZ70" s="1">
        <f t="shared" si="49"/>
        <v>0.95</v>
      </c>
      <c r="BA70">
        <v>28</v>
      </c>
      <c r="BB70">
        <v>6</v>
      </c>
      <c r="BC70">
        <v>22</v>
      </c>
      <c r="BD70">
        <v>105</v>
      </c>
      <c r="BE70" s="1">
        <f t="shared" si="29"/>
        <v>1.05</v>
      </c>
      <c r="BF70">
        <v>31</v>
      </c>
      <c r="BG70">
        <v>5</v>
      </c>
      <c r="BH70">
        <v>26</v>
      </c>
      <c r="BI70">
        <v>81</v>
      </c>
      <c r="BJ70" s="1">
        <f t="shared" si="30"/>
        <v>0.81</v>
      </c>
      <c r="BK70">
        <v>20</v>
      </c>
      <c r="BL70">
        <v>6</v>
      </c>
      <c r="BM70">
        <v>14</v>
      </c>
      <c r="BN70">
        <v>75</v>
      </c>
      <c r="BO70" s="1">
        <f t="shared" si="50"/>
        <v>0.75</v>
      </c>
      <c r="BP70">
        <v>15</v>
      </c>
      <c r="BQ70">
        <v>5</v>
      </c>
      <c r="BR70">
        <v>10</v>
      </c>
      <c r="BS70">
        <v>104</v>
      </c>
      <c r="BT70" s="1">
        <f t="shared" ref="BT70" si="52">BS70/100</f>
        <v>1.04</v>
      </c>
      <c r="BU70">
        <v>29</v>
      </c>
      <c r="BV70">
        <v>6</v>
      </c>
      <c r="BW70">
        <v>23</v>
      </c>
      <c r="CH70" s="2">
        <v>36.285714285714285</v>
      </c>
      <c r="CI70" s="2">
        <v>11.928571428571429</v>
      </c>
      <c r="CJ70" s="2">
        <v>0.9285714285714286</v>
      </c>
      <c r="CK70" s="2">
        <v>18.142857142857142</v>
      </c>
      <c r="CL70" s="2">
        <v>0.7142857142857143</v>
      </c>
      <c r="CM70" s="1">
        <v>26.47214285714286</v>
      </c>
      <c r="CN70" s="1">
        <v>33.111428571428569</v>
      </c>
      <c r="CO70" s="1">
        <v>99.998571428571424</v>
      </c>
      <c r="CP70" s="2">
        <v>3647.7362204724404</v>
      </c>
      <c r="CQ70" s="2">
        <v>4562.5984251968503</v>
      </c>
      <c r="CR70" s="2">
        <v>0</v>
      </c>
      <c r="CS70" s="2">
        <v>5568.9960629921252</v>
      </c>
      <c r="CT70" s="2">
        <v>13779.330708661415</v>
      </c>
      <c r="CU70" s="3">
        <v>7.080675196850394</v>
      </c>
      <c r="CV70" s="2">
        <v>21.7</v>
      </c>
      <c r="CW70" s="3">
        <v>0.21663563004345129</v>
      </c>
      <c r="CX70" s="3">
        <v>0.45727291537347409</v>
      </c>
      <c r="CY70" s="3">
        <v>0.3260914545830747</v>
      </c>
      <c r="CZ70" s="1">
        <v>1.02</v>
      </c>
      <c r="DA70" s="1">
        <v>1.02</v>
      </c>
      <c r="DB70" s="3">
        <v>5.61</v>
      </c>
    </row>
    <row r="71" spans="1:106" x14ac:dyDescent="0.25">
      <c r="A71">
        <v>2015</v>
      </c>
      <c r="B71">
        <v>229</v>
      </c>
      <c r="C71" s="178">
        <v>42233</v>
      </c>
      <c r="D71" t="s">
        <v>1153</v>
      </c>
      <c r="E71">
        <v>14</v>
      </c>
      <c r="F71">
        <v>82</v>
      </c>
      <c r="G71" s="1">
        <f t="shared" si="40"/>
        <v>0.82</v>
      </c>
      <c r="H71">
        <v>23</v>
      </c>
      <c r="I71">
        <v>5</v>
      </c>
      <c r="J71">
        <v>18</v>
      </c>
      <c r="K71">
        <v>76</v>
      </c>
      <c r="L71" s="1">
        <f t="shared" si="41"/>
        <v>0.76</v>
      </c>
      <c r="M71">
        <v>22</v>
      </c>
      <c r="N71">
        <v>5</v>
      </c>
      <c r="O71">
        <v>17</v>
      </c>
      <c r="P71">
        <v>82</v>
      </c>
      <c r="Q71" s="1">
        <f t="shared" si="42"/>
        <v>0.82</v>
      </c>
      <c r="R71">
        <v>22</v>
      </c>
      <c r="S71">
        <v>5</v>
      </c>
      <c r="T71">
        <v>16</v>
      </c>
      <c r="U71">
        <v>70</v>
      </c>
      <c r="V71" s="1">
        <f t="shared" si="43"/>
        <v>0.7</v>
      </c>
      <c r="W71">
        <v>20</v>
      </c>
      <c r="X71">
        <v>6</v>
      </c>
      <c r="Y71">
        <v>13</v>
      </c>
      <c r="Z71">
        <v>109</v>
      </c>
      <c r="AA71" s="1">
        <f t="shared" si="44"/>
        <v>1.0900000000000001</v>
      </c>
      <c r="AB71">
        <v>30</v>
      </c>
      <c r="AC71">
        <v>6</v>
      </c>
      <c r="AD71">
        <v>23</v>
      </c>
      <c r="AE71">
        <v>95</v>
      </c>
      <c r="AF71" s="1">
        <f t="shared" si="45"/>
        <v>0.95</v>
      </c>
      <c r="AG71">
        <v>27</v>
      </c>
      <c r="AH71">
        <v>5</v>
      </c>
      <c r="AI71">
        <v>21</v>
      </c>
      <c r="AJ71">
        <v>101</v>
      </c>
      <c r="AK71" s="1">
        <f t="shared" si="46"/>
        <v>1.01</v>
      </c>
      <c r="AL71">
        <v>30</v>
      </c>
      <c r="AM71">
        <v>5</v>
      </c>
      <c r="AN71">
        <v>25</v>
      </c>
      <c r="AO71">
        <v>70</v>
      </c>
      <c r="AP71" s="1">
        <f t="shared" si="47"/>
        <v>0.7</v>
      </c>
      <c r="AQ71">
        <v>21</v>
      </c>
      <c r="AR71">
        <v>3</v>
      </c>
      <c r="AS71">
        <v>18</v>
      </c>
      <c r="AT71">
        <v>80</v>
      </c>
      <c r="AU71" s="1">
        <f t="shared" si="48"/>
        <v>0.8</v>
      </c>
      <c r="AV71">
        <v>20</v>
      </c>
      <c r="AW71">
        <v>5</v>
      </c>
      <c r="AX71">
        <v>15</v>
      </c>
      <c r="AY71">
        <v>79</v>
      </c>
      <c r="AZ71" s="1">
        <f t="shared" si="49"/>
        <v>0.79</v>
      </c>
      <c r="BA71">
        <v>22</v>
      </c>
      <c r="BB71">
        <v>6</v>
      </c>
      <c r="BC71">
        <v>16</v>
      </c>
      <c r="BD71">
        <v>88</v>
      </c>
      <c r="BE71" s="1">
        <f t="shared" si="29"/>
        <v>0.88</v>
      </c>
      <c r="BF71">
        <v>27</v>
      </c>
      <c r="BG71">
        <v>6</v>
      </c>
      <c r="BH71">
        <v>21</v>
      </c>
      <c r="BI71">
        <v>88</v>
      </c>
      <c r="BJ71" s="1">
        <f t="shared" si="30"/>
        <v>0.88</v>
      </c>
      <c r="BK71">
        <v>23</v>
      </c>
      <c r="BL71">
        <v>6</v>
      </c>
      <c r="BM71">
        <v>17</v>
      </c>
      <c r="BN71">
        <v>74</v>
      </c>
      <c r="BO71" s="1">
        <f t="shared" si="50"/>
        <v>0.74</v>
      </c>
      <c r="BP71">
        <v>22</v>
      </c>
      <c r="BQ71">
        <v>7</v>
      </c>
      <c r="BR71">
        <v>15</v>
      </c>
      <c r="BS71">
        <v>81</v>
      </c>
      <c r="BT71" s="1">
        <f t="shared" ref="BT71" si="53">BS71/100</f>
        <v>0.81</v>
      </c>
      <c r="BU71">
        <v>21</v>
      </c>
      <c r="BV71">
        <v>6</v>
      </c>
      <c r="BW71">
        <v>15</v>
      </c>
      <c r="CH71" s="2">
        <v>29.642857142857142</v>
      </c>
      <c r="CI71" s="2">
        <v>6.0714285714285712</v>
      </c>
      <c r="CJ71" s="2">
        <v>0.35714285714285715</v>
      </c>
      <c r="CK71" s="2">
        <v>12.642857142857142</v>
      </c>
      <c r="CL71" s="2">
        <v>0.8571428571428571</v>
      </c>
      <c r="CM71" s="1">
        <v>19.680714285714284</v>
      </c>
      <c r="CN71" s="1">
        <v>22.355714285714289</v>
      </c>
      <c r="CO71" s="1">
        <v>75.766428571428577</v>
      </c>
      <c r="CP71" s="2">
        <v>2711.9094488188975</v>
      </c>
      <c r="CQ71" s="2">
        <v>3080.5118110236222</v>
      </c>
      <c r="CR71" s="2">
        <v>0</v>
      </c>
      <c r="CS71" s="2">
        <v>4647.8346456692916</v>
      </c>
      <c r="CT71" s="2">
        <v>10440.255905511811</v>
      </c>
      <c r="CU71" s="3">
        <v>5.331125984251968</v>
      </c>
      <c r="CV71" s="2">
        <v>25.916666666666668</v>
      </c>
      <c r="CW71" s="3">
        <v>0.20531204171419259</v>
      </c>
      <c r="CX71" s="3">
        <v>0.46553690728368907</v>
      </c>
      <c r="CY71" s="3">
        <v>0.32915105100211828</v>
      </c>
      <c r="CZ71" s="1">
        <v>1</v>
      </c>
      <c r="DA71" s="1">
        <v>1.02</v>
      </c>
      <c r="DB71" s="3">
        <v>5.4029999999999996</v>
      </c>
    </row>
    <row r="72" spans="1:106" x14ac:dyDescent="0.25">
      <c r="A72">
        <v>2015</v>
      </c>
      <c r="B72">
        <v>229</v>
      </c>
      <c r="C72" s="178">
        <v>42233</v>
      </c>
      <c r="D72" t="s">
        <v>1154</v>
      </c>
      <c r="E72">
        <v>11</v>
      </c>
      <c r="F72">
        <v>86</v>
      </c>
      <c r="G72" s="1">
        <f t="shared" si="40"/>
        <v>0.86</v>
      </c>
      <c r="H72">
        <v>27</v>
      </c>
      <c r="I72">
        <v>6</v>
      </c>
      <c r="J72">
        <v>21</v>
      </c>
      <c r="K72">
        <v>69</v>
      </c>
      <c r="L72" s="1">
        <f t="shared" si="41"/>
        <v>0.69</v>
      </c>
      <c r="M72">
        <v>19</v>
      </c>
      <c r="N72">
        <v>5</v>
      </c>
      <c r="O72">
        <v>14</v>
      </c>
      <c r="P72">
        <v>87</v>
      </c>
      <c r="Q72" s="1">
        <f t="shared" si="42"/>
        <v>0.87</v>
      </c>
      <c r="R72">
        <v>27</v>
      </c>
      <c r="S72">
        <v>6</v>
      </c>
      <c r="T72">
        <v>21</v>
      </c>
      <c r="U72">
        <v>88</v>
      </c>
      <c r="V72" s="1">
        <f t="shared" si="43"/>
        <v>0.88</v>
      </c>
      <c r="W72">
        <v>26</v>
      </c>
      <c r="X72">
        <v>7</v>
      </c>
      <c r="Y72">
        <v>19</v>
      </c>
      <c r="Z72">
        <v>83</v>
      </c>
      <c r="AA72" s="1">
        <f t="shared" si="44"/>
        <v>0.83</v>
      </c>
      <c r="AB72">
        <v>27</v>
      </c>
      <c r="AC72">
        <v>6</v>
      </c>
      <c r="AD72">
        <v>21</v>
      </c>
      <c r="AE72">
        <v>77</v>
      </c>
      <c r="AF72" s="1">
        <f t="shared" si="45"/>
        <v>0.77</v>
      </c>
      <c r="AG72">
        <v>21</v>
      </c>
      <c r="AH72">
        <v>5</v>
      </c>
      <c r="AI72">
        <v>16</v>
      </c>
      <c r="AJ72">
        <v>87</v>
      </c>
      <c r="AK72" s="1">
        <f t="shared" si="46"/>
        <v>0.87</v>
      </c>
      <c r="AL72">
        <v>26</v>
      </c>
      <c r="AM72">
        <v>6</v>
      </c>
      <c r="AN72">
        <v>20</v>
      </c>
      <c r="AO72">
        <v>72</v>
      </c>
      <c r="AP72" s="1">
        <f t="shared" si="47"/>
        <v>0.72</v>
      </c>
      <c r="AQ72">
        <v>23</v>
      </c>
      <c r="AR72">
        <v>5</v>
      </c>
      <c r="AS72">
        <v>18</v>
      </c>
      <c r="AT72">
        <v>78</v>
      </c>
      <c r="AU72" s="1">
        <f t="shared" si="48"/>
        <v>0.78</v>
      </c>
      <c r="AV72">
        <v>19</v>
      </c>
      <c r="AW72">
        <v>4</v>
      </c>
      <c r="AX72">
        <v>14</v>
      </c>
      <c r="AY72">
        <v>83</v>
      </c>
      <c r="AZ72" s="1">
        <f t="shared" si="49"/>
        <v>0.83</v>
      </c>
      <c r="BA72">
        <v>27</v>
      </c>
      <c r="BB72">
        <v>5</v>
      </c>
      <c r="BC72">
        <v>22</v>
      </c>
      <c r="BD72">
        <v>82</v>
      </c>
      <c r="BE72" s="1">
        <f t="shared" si="29"/>
        <v>0.82</v>
      </c>
      <c r="BF72">
        <v>26</v>
      </c>
      <c r="BG72">
        <v>6</v>
      </c>
      <c r="BH72">
        <v>20</v>
      </c>
      <c r="BJ72" s="1"/>
      <c r="CH72" s="2">
        <v>37.363636363636367</v>
      </c>
      <c r="CI72" s="2">
        <v>11.454545454545455</v>
      </c>
      <c r="CJ72" s="2">
        <v>9.0909090909090912E-2</v>
      </c>
      <c r="CK72" s="2">
        <v>7.5454545454545459</v>
      </c>
      <c r="CL72" s="2">
        <v>1.6363636363636365</v>
      </c>
      <c r="CM72" s="1">
        <v>21.970909090909092</v>
      </c>
      <c r="CN72" s="1">
        <v>25.920909090909092</v>
      </c>
      <c r="CO72" s="1">
        <v>73.685454545454547</v>
      </c>
      <c r="CP72" s="2">
        <v>2378.7401574803148</v>
      </c>
      <c r="CQ72" s="2">
        <v>2806.3976377952754</v>
      </c>
      <c r="CR72" s="2">
        <v>0</v>
      </c>
      <c r="CS72" s="2">
        <v>2792.6181102362207</v>
      </c>
      <c r="CT72" s="2">
        <v>7977.7559055118109</v>
      </c>
      <c r="CU72" s="3">
        <v>3.5685433070866144</v>
      </c>
      <c r="CV72" s="2">
        <v>23.444444444444443</v>
      </c>
      <c r="CW72" s="3">
        <v>0.21944272445820431</v>
      </c>
      <c r="CX72" s="3">
        <v>0.47021671826625383</v>
      </c>
      <c r="CY72" s="3">
        <v>0.31034055727554177</v>
      </c>
      <c r="CZ72" s="1">
        <v>0.84499999999999997</v>
      </c>
      <c r="DA72" s="1">
        <v>0.8</v>
      </c>
      <c r="DB72" s="3">
        <v>2.5190000000000001</v>
      </c>
    </row>
    <row r="73" spans="1:106" x14ac:dyDescent="0.25">
      <c r="A73">
        <v>2015</v>
      </c>
      <c r="B73">
        <v>229</v>
      </c>
      <c r="C73" s="178">
        <v>42233</v>
      </c>
      <c r="D73" t="s">
        <v>1155</v>
      </c>
      <c r="E73">
        <v>12</v>
      </c>
      <c r="F73">
        <v>79</v>
      </c>
      <c r="G73" s="1">
        <f t="shared" si="40"/>
        <v>0.79</v>
      </c>
      <c r="H73">
        <v>27</v>
      </c>
      <c r="I73">
        <v>5</v>
      </c>
      <c r="J73">
        <v>22</v>
      </c>
      <c r="K73">
        <v>62</v>
      </c>
      <c r="L73" s="1">
        <f t="shared" si="41"/>
        <v>0.62</v>
      </c>
      <c r="M73">
        <v>19</v>
      </c>
      <c r="N73">
        <v>6</v>
      </c>
      <c r="O73">
        <v>12</v>
      </c>
      <c r="P73">
        <v>91</v>
      </c>
      <c r="Q73" s="1">
        <f t="shared" si="42"/>
        <v>0.91</v>
      </c>
      <c r="R73">
        <v>28</v>
      </c>
      <c r="S73">
        <v>6</v>
      </c>
      <c r="T73">
        <v>22</v>
      </c>
      <c r="U73">
        <v>82</v>
      </c>
      <c r="V73" s="1">
        <f t="shared" si="43"/>
        <v>0.82</v>
      </c>
      <c r="W73">
        <v>25</v>
      </c>
      <c r="X73">
        <v>5</v>
      </c>
      <c r="Y73">
        <v>20</v>
      </c>
      <c r="Z73">
        <v>76</v>
      </c>
      <c r="AA73" s="1">
        <f t="shared" si="44"/>
        <v>0.76</v>
      </c>
      <c r="AB73">
        <v>24</v>
      </c>
      <c r="AC73">
        <v>5</v>
      </c>
      <c r="AD73">
        <v>19</v>
      </c>
      <c r="AE73">
        <v>88</v>
      </c>
      <c r="AF73" s="1">
        <f t="shared" si="45"/>
        <v>0.88</v>
      </c>
      <c r="AG73">
        <v>27</v>
      </c>
      <c r="AH73">
        <v>5</v>
      </c>
      <c r="AI73">
        <v>22</v>
      </c>
      <c r="AJ73">
        <v>79</v>
      </c>
      <c r="AK73" s="1">
        <f t="shared" si="46"/>
        <v>0.79</v>
      </c>
      <c r="AL73">
        <v>27</v>
      </c>
      <c r="AM73">
        <v>5</v>
      </c>
      <c r="AN73">
        <v>22</v>
      </c>
      <c r="AO73">
        <v>75</v>
      </c>
      <c r="AP73" s="1">
        <f t="shared" si="47"/>
        <v>0.75</v>
      </c>
      <c r="AQ73">
        <v>22</v>
      </c>
      <c r="AR73">
        <v>5</v>
      </c>
      <c r="AS73">
        <v>17</v>
      </c>
      <c r="AT73">
        <v>93</v>
      </c>
      <c r="AU73" s="1">
        <f t="shared" si="48"/>
        <v>0.93</v>
      </c>
      <c r="AV73">
        <v>28</v>
      </c>
      <c r="AW73">
        <v>5</v>
      </c>
      <c r="AX73">
        <v>23</v>
      </c>
      <c r="AY73">
        <v>67</v>
      </c>
      <c r="AZ73" s="1">
        <f t="shared" si="49"/>
        <v>0.67</v>
      </c>
      <c r="BA73">
        <v>23</v>
      </c>
      <c r="BB73">
        <v>6</v>
      </c>
      <c r="BC73">
        <v>17</v>
      </c>
      <c r="BD73">
        <v>80</v>
      </c>
      <c r="BE73" s="1">
        <f t="shared" si="29"/>
        <v>0.8</v>
      </c>
      <c r="BF73">
        <v>26</v>
      </c>
      <c r="BG73">
        <v>6</v>
      </c>
      <c r="BH73">
        <v>20</v>
      </c>
      <c r="BI73">
        <v>88</v>
      </c>
      <c r="BJ73" s="1">
        <f t="shared" si="30"/>
        <v>0.88</v>
      </c>
      <c r="BK73">
        <v>26</v>
      </c>
      <c r="BL73">
        <v>7</v>
      </c>
      <c r="BM73">
        <v>19</v>
      </c>
      <c r="CH73" s="2">
        <v>34</v>
      </c>
      <c r="CI73" s="2">
        <v>7.333333333333333</v>
      </c>
      <c r="CJ73" s="2">
        <v>0</v>
      </c>
      <c r="CK73" s="2">
        <v>10.583333333333334</v>
      </c>
      <c r="CL73" s="2">
        <v>1.4166666666666667</v>
      </c>
      <c r="CM73" s="1">
        <v>21.834166666666665</v>
      </c>
      <c r="CN73" s="1">
        <v>25.096666666666668</v>
      </c>
      <c r="CO73" s="1">
        <v>77.997500000000002</v>
      </c>
      <c r="CP73" s="2">
        <v>2578.8385826771646</v>
      </c>
      <c r="CQ73" s="2">
        <v>2964.1732283464571</v>
      </c>
      <c r="CR73" s="2">
        <v>0</v>
      </c>
      <c r="CS73" s="2">
        <v>3669.2913385826773</v>
      </c>
      <c r="CT73" s="2">
        <v>9212.3031496062995</v>
      </c>
      <c r="CU73" s="3">
        <v>4.1823858267716538</v>
      </c>
      <c r="CV73" s="2">
        <v>21.647058823529413</v>
      </c>
      <c r="CW73" s="3">
        <v>0.22791905933825543</v>
      </c>
      <c r="CX73" s="3">
        <v>0.46499863275909215</v>
      </c>
      <c r="CY73" s="3">
        <v>0.30708230790265245</v>
      </c>
      <c r="CZ73" s="1">
        <v>0.88</v>
      </c>
      <c r="DA73" s="1">
        <v>0.85</v>
      </c>
      <c r="DB73" s="3">
        <v>2.89</v>
      </c>
    </row>
    <row r="74" spans="1:106" x14ac:dyDescent="0.25">
      <c r="A74">
        <v>2015</v>
      </c>
      <c r="B74">
        <v>243</v>
      </c>
      <c r="C74" s="178">
        <v>42247</v>
      </c>
      <c r="D74" t="s">
        <v>1156</v>
      </c>
      <c r="E74">
        <v>12</v>
      </c>
      <c r="F74">
        <v>97</v>
      </c>
      <c r="G74" s="1">
        <f t="shared" si="40"/>
        <v>0.97</v>
      </c>
      <c r="H74">
        <v>24</v>
      </c>
      <c r="I74">
        <v>6</v>
      </c>
      <c r="J74">
        <v>18</v>
      </c>
      <c r="K74">
        <v>97</v>
      </c>
      <c r="L74" s="1">
        <f t="shared" si="41"/>
        <v>0.97</v>
      </c>
      <c r="M74">
        <v>29</v>
      </c>
      <c r="N74">
        <v>5</v>
      </c>
      <c r="O74">
        <v>24</v>
      </c>
      <c r="P74">
        <v>93</v>
      </c>
      <c r="Q74" s="1">
        <f t="shared" si="42"/>
        <v>0.93</v>
      </c>
      <c r="R74">
        <v>28</v>
      </c>
      <c r="S74">
        <v>5</v>
      </c>
      <c r="T74">
        <v>23</v>
      </c>
      <c r="U74">
        <v>76</v>
      </c>
      <c r="V74" s="1">
        <f t="shared" si="43"/>
        <v>0.76</v>
      </c>
      <c r="W74">
        <v>17</v>
      </c>
      <c r="X74">
        <v>6</v>
      </c>
      <c r="Y74">
        <v>11</v>
      </c>
      <c r="Z74">
        <v>83</v>
      </c>
      <c r="AA74" s="1">
        <f t="shared" si="44"/>
        <v>0.83</v>
      </c>
      <c r="AB74">
        <v>25</v>
      </c>
      <c r="AC74">
        <v>6</v>
      </c>
      <c r="AD74">
        <v>19</v>
      </c>
      <c r="AE74">
        <v>94</v>
      </c>
      <c r="AF74" s="1">
        <f t="shared" si="45"/>
        <v>0.94</v>
      </c>
      <c r="AG74">
        <v>27</v>
      </c>
      <c r="AH74">
        <v>5</v>
      </c>
      <c r="AI74">
        <v>22</v>
      </c>
      <c r="AJ74">
        <v>92</v>
      </c>
      <c r="AK74" s="1">
        <f t="shared" si="46"/>
        <v>0.92</v>
      </c>
      <c r="AL74">
        <v>29</v>
      </c>
      <c r="AM74">
        <v>5</v>
      </c>
      <c r="AN74">
        <v>24</v>
      </c>
      <c r="AO74">
        <v>80</v>
      </c>
      <c r="AP74" s="1">
        <f t="shared" si="47"/>
        <v>0.8</v>
      </c>
      <c r="AQ74">
        <v>22</v>
      </c>
      <c r="AR74">
        <v>7</v>
      </c>
      <c r="AS74">
        <v>15</v>
      </c>
      <c r="AT74">
        <v>90</v>
      </c>
      <c r="AU74" s="1">
        <f t="shared" si="48"/>
        <v>0.9</v>
      </c>
      <c r="AV74">
        <v>25</v>
      </c>
      <c r="AW74">
        <v>6</v>
      </c>
      <c r="AX74">
        <v>19</v>
      </c>
      <c r="AY74">
        <v>93</v>
      </c>
      <c r="AZ74" s="1">
        <f t="shared" si="49"/>
        <v>0.93</v>
      </c>
      <c r="BA74">
        <v>27</v>
      </c>
      <c r="BB74">
        <v>6</v>
      </c>
      <c r="BC74">
        <v>21</v>
      </c>
      <c r="BD74">
        <v>89</v>
      </c>
      <c r="BE74" s="1">
        <f t="shared" si="29"/>
        <v>0.89</v>
      </c>
      <c r="BF74">
        <v>23</v>
      </c>
      <c r="BG74">
        <v>6</v>
      </c>
      <c r="BH74">
        <v>16</v>
      </c>
      <c r="BI74">
        <v>68</v>
      </c>
      <c r="BJ74" s="1">
        <f t="shared" si="30"/>
        <v>0.68</v>
      </c>
      <c r="BK74">
        <v>20</v>
      </c>
      <c r="BL74">
        <v>5</v>
      </c>
      <c r="BM74">
        <v>15</v>
      </c>
      <c r="CH74" s="2">
        <v>29.166666666666668</v>
      </c>
      <c r="CI74" s="2">
        <v>2.3333333333333335</v>
      </c>
      <c r="CJ74" s="2">
        <v>8.3333333333333329E-2</v>
      </c>
      <c r="CK74" s="2">
        <v>9.6666666666666661</v>
      </c>
      <c r="CL74" s="2">
        <v>8.0833333333333339</v>
      </c>
      <c r="CM74" s="1">
        <v>34.25416666666667</v>
      </c>
      <c r="CN74" s="1">
        <v>26.173333333333332</v>
      </c>
      <c r="CO74" s="1">
        <v>120.55083333333334</v>
      </c>
      <c r="CP74" s="2">
        <v>4045.7677165354335</v>
      </c>
      <c r="CQ74" s="2">
        <v>3091.338582677165</v>
      </c>
      <c r="CR74" s="2">
        <v>0</v>
      </c>
      <c r="CS74" s="2">
        <v>7101.1811023622049</v>
      </c>
      <c r="CT74" s="2">
        <v>14238.287401574804</v>
      </c>
      <c r="CU74" s="3">
        <v>5.1198277559055114</v>
      </c>
      <c r="CV74" s="2">
        <v>26.36</v>
      </c>
      <c r="CW74" s="3">
        <v>0.18627450980392157</v>
      </c>
      <c r="CX74" s="3">
        <v>0.47919473132764556</v>
      </c>
      <c r="CY74" s="3">
        <v>0.33453075886843286</v>
      </c>
      <c r="CZ74" s="1">
        <v>0.995</v>
      </c>
      <c r="DA74" s="1">
        <v>1.02</v>
      </c>
      <c r="DB74" s="3">
        <v>4.806</v>
      </c>
    </row>
    <row r="75" spans="1:106" x14ac:dyDescent="0.25">
      <c r="A75">
        <v>2015</v>
      </c>
      <c r="B75">
        <v>243</v>
      </c>
      <c r="C75" s="178">
        <v>42247</v>
      </c>
      <c r="D75" t="s">
        <v>1157</v>
      </c>
      <c r="E75">
        <v>13</v>
      </c>
      <c r="F75">
        <v>91</v>
      </c>
      <c r="G75" s="1">
        <f t="shared" si="40"/>
        <v>0.91</v>
      </c>
      <c r="H75">
        <v>31</v>
      </c>
      <c r="I75">
        <v>3</v>
      </c>
      <c r="J75">
        <v>28</v>
      </c>
      <c r="K75">
        <v>81</v>
      </c>
      <c r="L75" s="1">
        <f t="shared" si="41"/>
        <v>0.81</v>
      </c>
      <c r="M75">
        <v>28</v>
      </c>
      <c r="N75">
        <v>4</v>
      </c>
      <c r="O75">
        <v>22</v>
      </c>
      <c r="P75">
        <v>76</v>
      </c>
      <c r="Q75" s="1">
        <f t="shared" si="42"/>
        <v>0.76</v>
      </c>
      <c r="R75">
        <v>27</v>
      </c>
      <c r="S75">
        <v>4</v>
      </c>
      <c r="T75">
        <v>15</v>
      </c>
      <c r="U75">
        <v>79</v>
      </c>
      <c r="V75" s="1">
        <f t="shared" si="43"/>
        <v>0.79</v>
      </c>
      <c r="W75">
        <v>28</v>
      </c>
      <c r="X75">
        <v>6</v>
      </c>
      <c r="Y75">
        <v>22</v>
      </c>
      <c r="Z75">
        <v>93</v>
      </c>
      <c r="AA75" s="1">
        <f t="shared" si="44"/>
        <v>0.93</v>
      </c>
      <c r="AB75">
        <v>28</v>
      </c>
      <c r="AC75">
        <v>5</v>
      </c>
      <c r="AD75">
        <v>23</v>
      </c>
      <c r="AE75">
        <v>86</v>
      </c>
      <c r="AF75" s="1">
        <f t="shared" si="45"/>
        <v>0.86</v>
      </c>
      <c r="AG75">
        <v>27</v>
      </c>
      <c r="AH75">
        <v>5</v>
      </c>
      <c r="AI75">
        <v>22</v>
      </c>
      <c r="AJ75">
        <v>87</v>
      </c>
      <c r="AK75" s="1">
        <f t="shared" si="46"/>
        <v>0.87</v>
      </c>
      <c r="AL75">
        <v>29</v>
      </c>
      <c r="AM75">
        <v>6</v>
      </c>
      <c r="AN75">
        <v>23</v>
      </c>
      <c r="AO75">
        <v>72</v>
      </c>
      <c r="AP75" s="1">
        <f t="shared" si="47"/>
        <v>0.72</v>
      </c>
      <c r="AQ75">
        <v>23</v>
      </c>
      <c r="AR75">
        <v>6</v>
      </c>
      <c r="AS75">
        <v>16</v>
      </c>
      <c r="AT75">
        <v>93</v>
      </c>
      <c r="AU75" s="1">
        <f t="shared" si="48"/>
        <v>0.93</v>
      </c>
      <c r="AV75">
        <v>30</v>
      </c>
      <c r="AW75">
        <v>6</v>
      </c>
      <c r="AX75">
        <v>24</v>
      </c>
      <c r="AY75">
        <v>83</v>
      </c>
      <c r="AZ75" s="1">
        <f t="shared" si="49"/>
        <v>0.83</v>
      </c>
      <c r="BA75">
        <v>27</v>
      </c>
      <c r="BB75">
        <v>3</v>
      </c>
      <c r="BC75">
        <v>24</v>
      </c>
      <c r="BD75">
        <v>74</v>
      </c>
      <c r="BE75" s="1">
        <f t="shared" si="29"/>
        <v>0.74</v>
      </c>
      <c r="BF75">
        <v>21</v>
      </c>
      <c r="BG75">
        <v>5</v>
      </c>
      <c r="BH75">
        <v>16</v>
      </c>
      <c r="BI75">
        <v>80</v>
      </c>
      <c r="BJ75" s="1">
        <f t="shared" si="30"/>
        <v>0.8</v>
      </c>
      <c r="BK75">
        <v>25</v>
      </c>
      <c r="BL75">
        <v>5</v>
      </c>
      <c r="BM75">
        <v>20</v>
      </c>
      <c r="BN75">
        <v>86</v>
      </c>
      <c r="BO75" s="1">
        <f t="shared" ref="BO75:BO78" si="54">BN75/100</f>
        <v>0.86</v>
      </c>
      <c r="BP75">
        <v>28</v>
      </c>
      <c r="BQ75">
        <v>5</v>
      </c>
      <c r="BR75">
        <v>23</v>
      </c>
      <c r="CH75" s="2">
        <v>28.615384615384617</v>
      </c>
      <c r="CI75" s="2">
        <v>8.9230769230769234</v>
      </c>
      <c r="CJ75" s="2">
        <v>0.38461538461538464</v>
      </c>
      <c r="CK75" s="2">
        <v>8.4615384615384617</v>
      </c>
      <c r="CL75" s="2">
        <v>8</v>
      </c>
      <c r="CM75" s="1">
        <v>26.274615384615384</v>
      </c>
      <c r="CN75" s="1">
        <v>24.71153846153846</v>
      </c>
      <c r="CO75" s="1">
        <v>106.75923076923075</v>
      </c>
      <c r="CP75" s="2">
        <v>3361.9094488188971</v>
      </c>
      <c r="CQ75" s="2">
        <v>3161.9094488188975</v>
      </c>
      <c r="CR75" s="2">
        <v>0</v>
      </c>
      <c r="CS75" s="2">
        <v>7136.3188976377942</v>
      </c>
      <c r="CT75" s="2">
        <v>13660.13779527559</v>
      </c>
      <c r="CU75" s="3">
        <v>4.2766820866141728</v>
      </c>
      <c r="CV75" s="2">
        <v>26.52</v>
      </c>
      <c r="CW75" s="3">
        <v>0.20495758993857854</v>
      </c>
      <c r="CX75" s="3">
        <v>0.46161158233401584</v>
      </c>
      <c r="CY75" s="3">
        <v>0.33343082772740573</v>
      </c>
      <c r="CZ75" s="1">
        <v>0.91500000000000004</v>
      </c>
      <c r="DA75" s="1">
        <v>1.02</v>
      </c>
      <c r="DB75" s="3">
        <v>3.7709999999999999</v>
      </c>
    </row>
    <row r="76" spans="1:106" x14ac:dyDescent="0.25">
      <c r="A76">
        <v>2015</v>
      </c>
      <c r="B76">
        <v>243</v>
      </c>
      <c r="C76" s="178">
        <v>42247</v>
      </c>
      <c r="D76" t="s">
        <v>1158</v>
      </c>
      <c r="E76">
        <v>15</v>
      </c>
      <c r="F76">
        <v>96</v>
      </c>
      <c r="G76" s="1">
        <f t="shared" si="40"/>
        <v>0.96</v>
      </c>
      <c r="H76">
        <v>27</v>
      </c>
      <c r="I76">
        <v>6</v>
      </c>
      <c r="J76">
        <v>21</v>
      </c>
      <c r="K76">
        <v>93</v>
      </c>
      <c r="L76" s="1">
        <f t="shared" si="41"/>
        <v>0.93</v>
      </c>
      <c r="M76">
        <v>24</v>
      </c>
      <c r="N76">
        <v>5</v>
      </c>
      <c r="O76">
        <v>19</v>
      </c>
      <c r="P76">
        <v>94</v>
      </c>
      <c r="Q76" s="1">
        <f t="shared" si="42"/>
        <v>0.94</v>
      </c>
      <c r="R76">
        <v>28</v>
      </c>
      <c r="S76">
        <v>5</v>
      </c>
      <c r="T76">
        <v>23</v>
      </c>
      <c r="U76">
        <v>105</v>
      </c>
      <c r="V76" s="1">
        <f t="shared" si="43"/>
        <v>1.05</v>
      </c>
      <c r="W76">
        <v>27</v>
      </c>
      <c r="X76">
        <v>8</v>
      </c>
      <c r="Y76">
        <v>19</v>
      </c>
      <c r="Z76">
        <v>83</v>
      </c>
      <c r="AA76" s="1">
        <f t="shared" si="44"/>
        <v>0.83</v>
      </c>
      <c r="AB76">
        <v>22</v>
      </c>
      <c r="AC76">
        <v>6</v>
      </c>
      <c r="AD76">
        <v>16</v>
      </c>
      <c r="AE76">
        <v>90</v>
      </c>
      <c r="AF76" s="1">
        <f t="shared" si="45"/>
        <v>0.9</v>
      </c>
      <c r="AG76">
        <v>27</v>
      </c>
      <c r="AH76">
        <v>5</v>
      </c>
      <c r="AI76">
        <v>22</v>
      </c>
      <c r="AJ76">
        <v>87</v>
      </c>
      <c r="AK76" s="1">
        <f t="shared" si="46"/>
        <v>0.87</v>
      </c>
      <c r="AL76">
        <v>25</v>
      </c>
      <c r="AM76">
        <v>5</v>
      </c>
      <c r="AN76">
        <v>20</v>
      </c>
      <c r="AO76">
        <v>87</v>
      </c>
      <c r="AP76" s="1">
        <f t="shared" si="47"/>
        <v>0.87</v>
      </c>
      <c r="AQ76">
        <v>26</v>
      </c>
      <c r="AR76">
        <v>6</v>
      </c>
      <c r="AS76">
        <v>20</v>
      </c>
      <c r="AT76">
        <v>83</v>
      </c>
      <c r="AU76" s="1">
        <f t="shared" si="48"/>
        <v>0.83</v>
      </c>
      <c r="AV76">
        <v>20</v>
      </c>
      <c r="AW76">
        <v>5</v>
      </c>
      <c r="AX76">
        <v>15</v>
      </c>
      <c r="AY76">
        <v>100</v>
      </c>
      <c r="AZ76" s="1">
        <f t="shared" si="49"/>
        <v>1</v>
      </c>
      <c r="BA76">
        <v>22</v>
      </c>
      <c r="BB76">
        <v>9</v>
      </c>
      <c r="BC76">
        <v>13</v>
      </c>
      <c r="BD76">
        <v>58</v>
      </c>
      <c r="BE76" s="1">
        <f t="shared" si="29"/>
        <v>0.57999999999999996</v>
      </c>
      <c r="BF76">
        <v>19</v>
      </c>
      <c r="BG76">
        <v>7</v>
      </c>
      <c r="BH76">
        <v>12</v>
      </c>
      <c r="BI76">
        <v>92</v>
      </c>
      <c r="BJ76" s="1">
        <f t="shared" si="30"/>
        <v>0.92</v>
      </c>
      <c r="BK76">
        <v>25</v>
      </c>
      <c r="BL76">
        <v>5</v>
      </c>
      <c r="BM76">
        <v>20</v>
      </c>
      <c r="BN76">
        <v>99</v>
      </c>
      <c r="BO76" s="1">
        <f t="shared" si="54"/>
        <v>0.99</v>
      </c>
      <c r="BP76">
        <v>28</v>
      </c>
      <c r="BQ76">
        <v>5</v>
      </c>
      <c r="BR76">
        <v>23</v>
      </c>
      <c r="BS76">
        <v>110</v>
      </c>
      <c r="BT76" s="1">
        <f t="shared" ref="BT76" si="55">BS76/100</f>
        <v>1.1000000000000001</v>
      </c>
      <c r="BU76">
        <v>31</v>
      </c>
      <c r="BV76">
        <v>6</v>
      </c>
      <c r="BW76">
        <v>25</v>
      </c>
      <c r="BX76">
        <v>103</v>
      </c>
      <c r="BY76" s="1">
        <f t="shared" ref="BY76" si="56">BX76/100</f>
        <v>1.03</v>
      </c>
      <c r="BZ76">
        <v>30</v>
      </c>
      <c r="CA76">
        <v>7</v>
      </c>
      <c r="CB76">
        <v>23</v>
      </c>
      <c r="CH76" s="2">
        <v>28.066666666666666</v>
      </c>
      <c r="CI76" s="2">
        <v>4.4666666666666668</v>
      </c>
      <c r="CJ76" s="2">
        <v>0.13333333333333333</v>
      </c>
      <c r="CK76" s="2">
        <v>11</v>
      </c>
      <c r="CL76" s="2">
        <v>4.666666666666667</v>
      </c>
      <c r="CM76" s="1">
        <v>24.891333333333332</v>
      </c>
      <c r="CN76" s="1">
        <v>27.129333333333332</v>
      </c>
      <c r="CO76" s="1">
        <v>99.789999999999992</v>
      </c>
      <c r="CP76" s="2">
        <v>3674.9015748031493</v>
      </c>
      <c r="CQ76" s="2">
        <v>4005.3149606299216</v>
      </c>
      <c r="CR76" s="2">
        <v>0</v>
      </c>
      <c r="CS76" s="2">
        <v>7052.5590551181094</v>
      </c>
      <c r="CT76" s="2">
        <v>14732.77559055118</v>
      </c>
      <c r="CU76" s="3">
        <v>6.0353750000000002</v>
      </c>
      <c r="CV76" s="2">
        <v>25.32</v>
      </c>
      <c r="CW76" s="3">
        <v>0.18882329791420699</v>
      </c>
      <c r="CX76" s="3">
        <v>0.47445887445887447</v>
      </c>
      <c r="CY76" s="3">
        <v>0.33671782762691854</v>
      </c>
      <c r="CZ76" s="1">
        <v>0.97</v>
      </c>
      <c r="DA76" s="1">
        <v>1.02</v>
      </c>
      <c r="DB76" s="3">
        <v>5.0060000000000002</v>
      </c>
    </row>
    <row r="77" spans="1:106" x14ac:dyDescent="0.25">
      <c r="A77">
        <v>2015</v>
      </c>
      <c r="B77">
        <v>243</v>
      </c>
      <c r="C77" s="178">
        <v>42247</v>
      </c>
      <c r="D77" t="s">
        <v>1159</v>
      </c>
      <c r="E77">
        <v>13</v>
      </c>
      <c r="F77">
        <v>62</v>
      </c>
      <c r="G77" s="1">
        <f t="shared" si="40"/>
        <v>0.62</v>
      </c>
      <c r="H77">
        <v>20</v>
      </c>
      <c r="I77">
        <v>5</v>
      </c>
      <c r="J77">
        <v>15</v>
      </c>
      <c r="K77">
        <v>84</v>
      </c>
      <c r="L77" s="1">
        <f t="shared" si="41"/>
        <v>0.84</v>
      </c>
      <c r="M77">
        <v>27</v>
      </c>
      <c r="N77">
        <v>5</v>
      </c>
      <c r="O77">
        <v>22</v>
      </c>
      <c r="P77">
        <v>74</v>
      </c>
      <c r="Q77" s="1">
        <f t="shared" si="42"/>
        <v>0.74</v>
      </c>
      <c r="R77">
        <v>21</v>
      </c>
      <c r="S77">
        <v>4</v>
      </c>
      <c r="T77">
        <v>17</v>
      </c>
      <c r="U77">
        <v>100</v>
      </c>
      <c r="V77" s="1">
        <f t="shared" si="43"/>
        <v>1</v>
      </c>
      <c r="W77">
        <v>27</v>
      </c>
      <c r="X77">
        <v>6</v>
      </c>
      <c r="Y77">
        <v>21</v>
      </c>
      <c r="Z77">
        <v>99</v>
      </c>
      <c r="AA77" s="1">
        <f t="shared" si="44"/>
        <v>0.99</v>
      </c>
      <c r="AB77">
        <v>29</v>
      </c>
      <c r="AC77">
        <v>6</v>
      </c>
      <c r="AD77">
        <v>23</v>
      </c>
      <c r="AE77">
        <v>109</v>
      </c>
      <c r="AF77" s="1">
        <f t="shared" si="45"/>
        <v>1.0900000000000001</v>
      </c>
      <c r="AG77">
        <v>32</v>
      </c>
      <c r="AH77">
        <v>5</v>
      </c>
      <c r="AI77">
        <v>27</v>
      </c>
      <c r="AJ77">
        <v>90</v>
      </c>
      <c r="AK77" s="1">
        <f t="shared" si="46"/>
        <v>0.9</v>
      </c>
      <c r="AL77">
        <v>28</v>
      </c>
      <c r="AM77">
        <v>6</v>
      </c>
      <c r="AN77">
        <v>22</v>
      </c>
      <c r="AO77">
        <v>88</v>
      </c>
      <c r="AP77" s="1">
        <f t="shared" si="47"/>
        <v>0.88</v>
      </c>
      <c r="AQ77">
        <v>26</v>
      </c>
      <c r="AR77">
        <v>5</v>
      </c>
      <c r="AS77">
        <v>21</v>
      </c>
      <c r="AT77">
        <v>77</v>
      </c>
      <c r="AU77" s="1">
        <f t="shared" si="48"/>
        <v>0.77</v>
      </c>
      <c r="AV77">
        <v>21</v>
      </c>
      <c r="AW77">
        <v>8</v>
      </c>
      <c r="AX77">
        <v>13</v>
      </c>
      <c r="AY77">
        <v>83</v>
      </c>
      <c r="AZ77" s="1">
        <f t="shared" si="49"/>
        <v>0.83</v>
      </c>
      <c r="BA77">
        <v>24</v>
      </c>
      <c r="BB77">
        <v>7</v>
      </c>
      <c r="BC77">
        <v>17</v>
      </c>
      <c r="BD77">
        <v>91</v>
      </c>
      <c r="BE77" s="1">
        <f t="shared" si="29"/>
        <v>0.91</v>
      </c>
      <c r="BF77">
        <v>21</v>
      </c>
      <c r="BG77">
        <v>9</v>
      </c>
      <c r="BH77">
        <v>12</v>
      </c>
      <c r="BI77">
        <v>88</v>
      </c>
      <c r="BJ77" s="1">
        <f t="shared" si="30"/>
        <v>0.88</v>
      </c>
      <c r="BK77">
        <v>28</v>
      </c>
      <c r="BL77">
        <v>6</v>
      </c>
      <c r="BM77">
        <v>22</v>
      </c>
      <c r="BN77">
        <v>78</v>
      </c>
      <c r="BO77" s="1">
        <f t="shared" si="54"/>
        <v>0.78</v>
      </c>
      <c r="BP77">
        <v>26</v>
      </c>
      <c r="BQ77">
        <v>6</v>
      </c>
      <c r="BR77">
        <v>20</v>
      </c>
      <c r="CH77" s="2">
        <v>31</v>
      </c>
      <c r="CI77" s="2">
        <v>4.2307692307692308</v>
      </c>
      <c r="CJ77" s="2">
        <v>0.38461538461538464</v>
      </c>
      <c r="CK77" s="2">
        <v>13.538461538461538</v>
      </c>
      <c r="CL77" s="2">
        <v>5.4615384615384617</v>
      </c>
      <c r="CM77" s="1">
        <v>25.400769230769235</v>
      </c>
      <c r="CN77" s="1">
        <v>26.10923076923077</v>
      </c>
      <c r="CO77" s="1">
        <v>106.6146153846154</v>
      </c>
      <c r="CP77" s="2">
        <v>3250.0984251968507</v>
      </c>
      <c r="CQ77" s="2">
        <v>3340.748031496063</v>
      </c>
      <c r="CR77" s="2">
        <v>0</v>
      </c>
      <c r="CS77" s="2">
        <v>7050.787401574803</v>
      </c>
      <c r="CT77" s="2">
        <v>13641.633858267716</v>
      </c>
      <c r="CU77" s="3">
        <v>5.4260698818897639</v>
      </c>
      <c r="CV77" s="2">
        <v>25.36</v>
      </c>
      <c r="CW77" s="3">
        <v>0.20750828119249173</v>
      </c>
      <c r="CX77" s="3">
        <v>0.46440927493559075</v>
      </c>
      <c r="CY77" s="3">
        <v>0.3280824438719176</v>
      </c>
      <c r="CZ77" s="1">
        <v>0.96499999999999997</v>
      </c>
      <c r="DA77" s="1">
        <v>1.02</v>
      </c>
      <c r="DB77" s="3">
        <v>3.9359999999999999</v>
      </c>
    </row>
    <row r="78" spans="1:106" x14ac:dyDescent="0.25">
      <c r="A78">
        <v>2015</v>
      </c>
      <c r="B78">
        <v>243</v>
      </c>
      <c r="C78" s="178">
        <v>42247</v>
      </c>
      <c r="D78" t="s">
        <v>1160</v>
      </c>
      <c r="E78">
        <v>14</v>
      </c>
      <c r="F78">
        <v>57</v>
      </c>
      <c r="G78" s="1">
        <f t="shared" si="40"/>
        <v>0.56999999999999995</v>
      </c>
      <c r="H78">
        <v>14</v>
      </c>
      <c r="I78">
        <v>8</v>
      </c>
      <c r="J78">
        <v>6</v>
      </c>
      <c r="K78">
        <v>76</v>
      </c>
      <c r="L78" s="1">
        <f t="shared" si="41"/>
        <v>0.76</v>
      </c>
      <c r="M78">
        <v>20</v>
      </c>
      <c r="N78">
        <v>5</v>
      </c>
      <c r="O78">
        <v>15</v>
      </c>
      <c r="P78">
        <v>89</v>
      </c>
      <c r="Q78" s="1">
        <f t="shared" si="42"/>
        <v>0.89</v>
      </c>
      <c r="R78">
        <v>24</v>
      </c>
      <c r="S78">
        <v>6</v>
      </c>
      <c r="T78">
        <v>18</v>
      </c>
      <c r="U78">
        <v>84</v>
      </c>
      <c r="V78" s="1">
        <f t="shared" si="43"/>
        <v>0.84</v>
      </c>
      <c r="W78">
        <v>26</v>
      </c>
      <c r="X78">
        <v>5</v>
      </c>
      <c r="Y78">
        <v>21</v>
      </c>
      <c r="Z78">
        <v>82</v>
      </c>
      <c r="AA78" s="1">
        <f t="shared" si="44"/>
        <v>0.82</v>
      </c>
      <c r="AB78">
        <v>22</v>
      </c>
      <c r="AC78">
        <v>7</v>
      </c>
      <c r="AD78">
        <v>15</v>
      </c>
      <c r="AE78">
        <v>84</v>
      </c>
      <c r="AF78" s="1">
        <f t="shared" si="45"/>
        <v>0.84</v>
      </c>
      <c r="AG78">
        <v>12</v>
      </c>
      <c r="AH78">
        <v>6</v>
      </c>
      <c r="AI78">
        <v>13</v>
      </c>
      <c r="AJ78">
        <v>81</v>
      </c>
      <c r="AK78" s="1">
        <f t="shared" si="46"/>
        <v>0.81</v>
      </c>
      <c r="AL78">
        <v>26</v>
      </c>
      <c r="AM78">
        <v>5</v>
      </c>
      <c r="AN78">
        <v>21</v>
      </c>
      <c r="AO78">
        <v>60</v>
      </c>
      <c r="AP78" s="1">
        <f t="shared" si="47"/>
        <v>0.6</v>
      </c>
      <c r="AQ78">
        <v>18</v>
      </c>
      <c r="AR78">
        <v>7</v>
      </c>
      <c r="AS78">
        <v>11</v>
      </c>
      <c r="AT78">
        <v>84</v>
      </c>
      <c r="AU78" s="1">
        <f t="shared" si="48"/>
        <v>0.84</v>
      </c>
      <c r="AV78">
        <v>25</v>
      </c>
      <c r="AW78">
        <v>4</v>
      </c>
      <c r="AX78">
        <v>21</v>
      </c>
      <c r="AY78">
        <v>89</v>
      </c>
      <c r="AZ78" s="1">
        <f t="shared" si="49"/>
        <v>0.89</v>
      </c>
      <c r="BA78">
        <v>27</v>
      </c>
      <c r="BB78">
        <v>6</v>
      </c>
      <c r="BC78">
        <v>21</v>
      </c>
      <c r="BD78">
        <v>88</v>
      </c>
      <c r="BE78" s="1">
        <f t="shared" si="29"/>
        <v>0.88</v>
      </c>
      <c r="BF78">
        <v>25</v>
      </c>
      <c r="BG78">
        <v>5</v>
      </c>
      <c r="BH78">
        <v>20</v>
      </c>
      <c r="BI78">
        <v>86</v>
      </c>
      <c r="BJ78" s="1">
        <f t="shared" si="30"/>
        <v>0.86</v>
      </c>
      <c r="BK78">
        <v>25</v>
      </c>
      <c r="BL78">
        <v>7</v>
      </c>
      <c r="BM78">
        <v>18</v>
      </c>
      <c r="BN78">
        <v>93</v>
      </c>
      <c r="BO78" s="1">
        <f t="shared" si="54"/>
        <v>0.93</v>
      </c>
      <c r="BP78">
        <v>24</v>
      </c>
      <c r="BQ78">
        <v>6</v>
      </c>
      <c r="BR78">
        <v>18</v>
      </c>
      <c r="BS78">
        <v>86</v>
      </c>
      <c r="BT78" s="1">
        <f t="shared" ref="BT78" si="57">BS78/100</f>
        <v>0.86</v>
      </c>
      <c r="BU78">
        <v>24</v>
      </c>
      <c r="BV78">
        <v>6</v>
      </c>
      <c r="BW78">
        <v>18</v>
      </c>
      <c r="CH78" s="2">
        <v>24.857142857142858</v>
      </c>
      <c r="CI78" s="2">
        <v>4.5714285714285712</v>
      </c>
      <c r="CJ78" s="2">
        <v>0.14285714285714285</v>
      </c>
      <c r="CK78" s="2">
        <v>6.1428571428571432</v>
      </c>
      <c r="CL78" s="2">
        <v>5.5714285714285712</v>
      </c>
      <c r="CM78" s="1">
        <v>21.532857142857146</v>
      </c>
      <c r="CN78" s="1">
        <v>23.794285714285714</v>
      </c>
      <c r="CO78" s="1">
        <v>86.624285714285719</v>
      </c>
      <c r="CP78" s="2">
        <v>2967.1259842519694</v>
      </c>
      <c r="CQ78" s="2">
        <v>3278.7401574803152</v>
      </c>
      <c r="CR78" s="2">
        <v>0</v>
      </c>
      <c r="CS78" s="2">
        <v>5690.5511811023625</v>
      </c>
      <c r="CT78" s="2">
        <v>11936.417322834648</v>
      </c>
      <c r="CU78" s="3">
        <v>4.2277588582677161</v>
      </c>
      <c r="CV78" s="2">
        <v>26.96</v>
      </c>
      <c r="CW78" s="3">
        <v>0.22256547075756511</v>
      </c>
      <c r="CX78" s="3">
        <v>0.46170048444850104</v>
      </c>
      <c r="CY78" s="3">
        <v>0.31573404479393385</v>
      </c>
      <c r="CZ78" s="1">
        <v>0.89</v>
      </c>
      <c r="DA78" s="1">
        <v>1.02</v>
      </c>
      <c r="DB78" s="3">
        <v>3.5019999999999998</v>
      </c>
    </row>
    <row r="79" spans="1:106" x14ac:dyDescent="0.25">
      <c r="A79">
        <v>2015</v>
      </c>
      <c r="B79">
        <v>243</v>
      </c>
      <c r="C79" s="178">
        <v>42247</v>
      </c>
      <c r="D79" t="s">
        <v>1161</v>
      </c>
      <c r="E79">
        <v>12</v>
      </c>
      <c r="F79">
        <v>84</v>
      </c>
      <c r="G79" s="1">
        <f t="shared" si="40"/>
        <v>0.84</v>
      </c>
      <c r="H79">
        <v>23</v>
      </c>
      <c r="I79">
        <v>6</v>
      </c>
      <c r="J79">
        <v>17</v>
      </c>
      <c r="K79">
        <v>82</v>
      </c>
      <c r="L79" s="1">
        <f t="shared" si="41"/>
        <v>0.82</v>
      </c>
      <c r="M79">
        <v>22</v>
      </c>
      <c r="N79">
        <v>5</v>
      </c>
      <c r="O79">
        <v>17</v>
      </c>
      <c r="P79">
        <v>86</v>
      </c>
      <c r="Q79" s="1">
        <f t="shared" si="42"/>
        <v>0.86</v>
      </c>
      <c r="R79">
        <v>23</v>
      </c>
      <c r="S79">
        <v>6</v>
      </c>
      <c r="T79">
        <v>17</v>
      </c>
      <c r="U79">
        <v>100</v>
      </c>
      <c r="V79" s="1">
        <f t="shared" si="43"/>
        <v>1</v>
      </c>
      <c r="W79">
        <v>23</v>
      </c>
      <c r="X79">
        <v>6</v>
      </c>
      <c r="Y79">
        <v>17</v>
      </c>
      <c r="Z79">
        <v>97</v>
      </c>
      <c r="AA79" s="1">
        <f t="shared" si="44"/>
        <v>0.97</v>
      </c>
      <c r="AB79">
        <v>22</v>
      </c>
      <c r="AC79">
        <v>7</v>
      </c>
      <c r="AD79">
        <v>15</v>
      </c>
      <c r="AE79">
        <v>86</v>
      </c>
      <c r="AF79" s="1">
        <f t="shared" si="45"/>
        <v>0.86</v>
      </c>
      <c r="AG79">
        <v>25</v>
      </c>
      <c r="AH79">
        <v>5</v>
      </c>
      <c r="AI79">
        <v>20</v>
      </c>
      <c r="AJ79">
        <v>55</v>
      </c>
      <c r="AK79" s="1">
        <f t="shared" si="46"/>
        <v>0.55000000000000004</v>
      </c>
      <c r="AL79">
        <v>18</v>
      </c>
      <c r="AM79">
        <v>7</v>
      </c>
      <c r="AN79">
        <v>11</v>
      </c>
      <c r="AO79">
        <v>97</v>
      </c>
      <c r="AP79" s="1">
        <f t="shared" si="47"/>
        <v>0.97</v>
      </c>
      <c r="AQ79">
        <v>24</v>
      </c>
      <c r="AR79">
        <v>5</v>
      </c>
      <c r="AS79">
        <v>19</v>
      </c>
      <c r="AT79">
        <v>86</v>
      </c>
      <c r="AU79" s="1">
        <f t="shared" si="48"/>
        <v>0.86</v>
      </c>
      <c r="AV79">
        <v>25</v>
      </c>
      <c r="AW79">
        <v>6</v>
      </c>
      <c r="AX79">
        <v>19</v>
      </c>
      <c r="AY79">
        <v>95</v>
      </c>
      <c r="AZ79" s="1">
        <f t="shared" si="49"/>
        <v>0.95</v>
      </c>
      <c r="BA79">
        <v>25</v>
      </c>
      <c r="BB79">
        <v>5</v>
      </c>
      <c r="BC79">
        <v>20</v>
      </c>
      <c r="BD79">
        <v>99</v>
      </c>
      <c r="BE79" s="1">
        <f t="shared" si="29"/>
        <v>0.99</v>
      </c>
      <c r="BF79">
        <v>25</v>
      </c>
      <c r="BG79">
        <v>7</v>
      </c>
      <c r="BH79">
        <v>18</v>
      </c>
      <c r="BI79">
        <v>100</v>
      </c>
      <c r="BJ79" s="1">
        <f t="shared" si="30"/>
        <v>1</v>
      </c>
      <c r="BK79">
        <v>27</v>
      </c>
      <c r="BL79">
        <v>6</v>
      </c>
      <c r="BM79">
        <v>21</v>
      </c>
      <c r="CH79" s="2">
        <v>34.416666666666664</v>
      </c>
      <c r="CI79" s="2">
        <v>0.5</v>
      </c>
      <c r="CJ79" s="2">
        <v>0</v>
      </c>
      <c r="CK79" s="2">
        <v>9.1666666666666661</v>
      </c>
      <c r="CL79" s="2">
        <v>7.083333333333333</v>
      </c>
      <c r="CM79" s="1">
        <v>28.365833333333338</v>
      </c>
      <c r="CN79" s="1">
        <v>31.612500000000001</v>
      </c>
      <c r="CO79" s="1">
        <v>120.65666666666668</v>
      </c>
      <c r="CP79" s="2">
        <v>3350.2952755905512</v>
      </c>
      <c r="CQ79" s="2">
        <v>3733.7598425196848</v>
      </c>
      <c r="CR79" s="2">
        <v>0</v>
      </c>
      <c r="CS79" s="2">
        <v>7166.7322834645674</v>
      </c>
      <c r="CT79" s="2">
        <v>14250.787401574804</v>
      </c>
      <c r="CU79" s="3">
        <v>4.944824803149606</v>
      </c>
      <c r="CV79" s="2">
        <v>26.84</v>
      </c>
      <c r="CW79" s="3">
        <v>0.21548750439985917</v>
      </c>
      <c r="CX79" s="3">
        <v>0.46708905315029914</v>
      </c>
      <c r="CY79" s="3">
        <v>0.31742344244984161</v>
      </c>
      <c r="CZ79" s="1">
        <v>0.98499999999999999</v>
      </c>
      <c r="DA79" s="1">
        <v>1.02</v>
      </c>
      <c r="DB79" s="3">
        <v>3.855</v>
      </c>
    </row>
    <row r="80" spans="1:106" x14ac:dyDescent="0.25">
      <c r="A80">
        <v>2015</v>
      </c>
      <c r="B80">
        <v>243</v>
      </c>
      <c r="C80" s="178">
        <v>42247</v>
      </c>
      <c r="D80" t="s">
        <v>1162</v>
      </c>
      <c r="E80">
        <v>12</v>
      </c>
      <c r="F80">
        <v>92</v>
      </c>
      <c r="G80" s="1">
        <f t="shared" si="40"/>
        <v>0.92</v>
      </c>
      <c r="H80">
        <v>27</v>
      </c>
      <c r="I80">
        <v>5</v>
      </c>
      <c r="J80">
        <v>22</v>
      </c>
      <c r="K80">
        <v>99</v>
      </c>
      <c r="L80" s="1">
        <f t="shared" si="41"/>
        <v>0.99</v>
      </c>
      <c r="M80">
        <v>24</v>
      </c>
      <c r="N80">
        <v>10</v>
      </c>
      <c r="O80">
        <v>14</v>
      </c>
      <c r="P80">
        <v>106</v>
      </c>
      <c r="Q80" s="1">
        <f t="shared" si="42"/>
        <v>1.06</v>
      </c>
      <c r="R80">
        <v>28</v>
      </c>
      <c r="S80">
        <v>6</v>
      </c>
      <c r="T80">
        <v>22</v>
      </c>
      <c r="U80">
        <v>111</v>
      </c>
      <c r="V80" s="1">
        <f t="shared" si="43"/>
        <v>1.1100000000000001</v>
      </c>
      <c r="W80">
        <v>27</v>
      </c>
      <c r="X80">
        <v>4</v>
      </c>
      <c r="Y80">
        <v>23</v>
      </c>
      <c r="Z80">
        <v>101</v>
      </c>
      <c r="AA80" s="1">
        <f t="shared" si="44"/>
        <v>1.01</v>
      </c>
      <c r="AB80">
        <v>26</v>
      </c>
      <c r="AC80">
        <v>6</v>
      </c>
      <c r="AD80">
        <v>19</v>
      </c>
      <c r="AE80">
        <v>110</v>
      </c>
      <c r="AF80" s="1">
        <f t="shared" si="45"/>
        <v>1.1000000000000001</v>
      </c>
      <c r="AG80">
        <v>27</v>
      </c>
      <c r="AH80">
        <v>6</v>
      </c>
      <c r="AI80">
        <v>21</v>
      </c>
      <c r="AJ80">
        <v>113</v>
      </c>
      <c r="AK80" s="1">
        <f t="shared" si="46"/>
        <v>1.1299999999999999</v>
      </c>
      <c r="AL80">
        <v>30</v>
      </c>
      <c r="AM80">
        <v>4</v>
      </c>
      <c r="AN80">
        <v>26</v>
      </c>
      <c r="AO80">
        <v>103</v>
      </c>
      <c r="AP80" s="1">
        <f t="shared" si="47"/>
        <v>1.03</v>
      </c>
      <c r="AQ80">
        <v>28</v>
      </c>
      <c r="AR80">
        <v>7</v>
      </c>
      <c r="AS80">
        <v>21</v>
      </c>
      <c r="AT80">
        <v>102</v>
      </c>
      <c r="AU80" s="1">
        <f t="shared" si="48"/>
        <v>1.02</v>
      </c>
      <c r="AV80">
        <v>21</v>
      </c>
      <c r="AW80">
        <v>4</v>
      </c>
      <c r="AX80">
        <v>17</v>
      </c>
      <c r="AY80">
        <v>111</v>
      </c>
      <c r="AZ80" s="1">
        <f t="shared" si="49"/>
        <v>1.1100000000000001</v>
      </c>
      <c r="BA80">
        <v>29</v>
      </c>
      <c r="BB80">
        <v>6</v>
      </c>
      <c r="BC80">
        <v>23</v>
      </c>
      <c r="BD80">
        <v>101</v>
      </c>
      <c r="BE80" s="1">
        <f t="shared" si="29"/>
        <v>1.01</v>
      </c>
      <c r="BF80">
        <v>26</v>
      </c>
      <c r="BG80">
        <v>5</v>
      </c>
      <c r="BH80">
        <v>21</v>
      </c>
      <c r="BI80">
        <v>96</v>
      </c>
      <c r="BJ80" s="1">
        <f t="shared" si="30"/>
        <v>0.96</v>
      </c>
      <c r="BK80">
        <v>20</v>
      </c>
      <c r="BL80">
        <v>3</v>
      </c>
      <c r="BM80">
        <v>17</v>
      </c>
      <c r="CH80" s="2">
        <v>39</v>
      </c>
      <c r="CI80" s="2">
        <v>1.8333333333333333</v>
      </c>
      <c r="CJ80" s="2">
        <v>0.25</v>
      </c>
      <c r="CK80" s="2">
        <v>15.916666666666666</v>
      </c>
      <c r="CL80" s="2">
        <v>4.666666666666667</v>
      </c>
      <c r="CM80" s="1">
        <v>30.326666666666668</v>
      </c>
      <c r="CN80" s="1">
        <v>35.860833333333332</v>
      </c>
      <c r="CO80" s="1">
        <v>126.01083333333334</v>
      </c>
      <c r="CP80" s="2">
        <v>3581.8897637795276</v>
      </c>
      <c r="CQ80" s="2">
        <v>4235.5314960629921</v>
      </c>
      <c r="CR80" s="2">
        <v>0</v>
      </c>
      <c r="CS80" s="2">
        <v>7065.748031496063</v>
      </c>
      <c r="CT80" s="2">
        <v>14883.169291338583</v>
      </c>
      <c r="CU80" s="3">
        <v>6.1571978346456691</v>
      </c>
      <c r="CV80" s="2">
        <v>26.24</v>
      </c>
      <c r="CW80" s="3">
        <v>0.18453134895503484</v>
      </c>
      <c r="CX80" s="3">
        <v>0.49065864471184295</v>
      </c>
      <c r="CY80" s="3">
        <v>0.32481000633312224</v>
      </c>
      <c r="CZ80" s="1">
        <v>1.0249999999999999</v>
      </c>
      <c r="DA80" s="1">
        <v>1.02</v>
      </c>
      <c r="DB80" s="3">
        <v>5.1100000000000003</v>
      </c>
    </row>
    <row r="81" spans="1:106" x14ac:dyDescent="0.25">
      <c r="A81">
        <v>2015</v>
      </c>
      <c r="B81">
        <v>243</v>
      </c>
      <c r="C81" s="178">
        <v>42247</v>
      </c>
      <c r="D81" t="s">
        <v>1163</v>
      </c>
      <c r="E81">
        <v>12</v>
      </c>
      <c r="F81">
        <v>99</v>
      </c>
      <c r="G81" s="1">
        <f t="shared" si="40"/>
        <v>0.99</v>
      </c>
      <c r="H81">
        <v>27</v>
      </c>
      <c r="I81">
        <v>8</v>
      </c>
      <c r="J81">
        <v>19</v>
      </c>
      <c r="K81">
        <v>91</v>
      </c>
      <c r="L81" s="1">
        <f t="shared" si="41"/>
        <v>0.91</v>
      </c>
      <c r="M81">
        <v>24</v>
      </c>
      <c r="N81">
        <v>5</v>
      </c>
      <c r="O81">
        <v>19</v>
      </c>
      <c r="P81">
        <v>96</v>
      </c>
      <c r="Q81" s="1">
        <f t="shared" si="42"/>
        <v>0.96</v>
      </c>
      <c r="R81">
        <v>27</v>
      </c>
      <c r="S81">
        <v>6</v>
      </c>
      <c r="T81">
        <v>21</v>
      </c>
      <c r="U81">
        <v>72</v>
      </c>
      <c r="V81" s="1">
        <f t="shared" si="43"/>
        <v>0.72</v>
      </c>
      <c r="W81">
        <v>21</v>
      </c>
      <c r="X81">
        <v>6</v>
      </c>
      <c r="Y81">
        <v>15</v>
      </c>
      <c r="Z81">
        <v>100</v>
      </c>
      <c r="AA81" s="1">
        <f t="shared" si="44"/>
        <v>1</v>
      </c>
      <c r="AB81">
        <v>28</v>
      </c>
      <c r="AC81">
        <v>6</v>
      </c>
      <c r="AD81">
        <v>22</v>
      </c>
      <c r="AE81">
        <v>83</v>
      </c>
      <c r="AF81" s="1">
        <f t="shared" si="45"/>
        <v>0.83</v>
      </c>
      <c r="AG81">
        <v>24</v>
      </c>
      <c r="AH81">
        <v>5</v>
      </c>
      <c r="AI81">
        <v>19</v>
      </c>
      <c r="AJ81">
        <v>82</v>
      </c>
      <c r="AK81" s="1">
        <f t="shared" si="46"/>
        <v>0.82</v>
      </c>
      <c r="AL81">
        <v>20</v>
      </c>
      <c r="AM81">
        <v>4</v>
      </c>
      <c r="AN81">
        <v>16</v>
      </c>
      <c r="AO81">
        <v>97</v>
      </c>
      <c r="AP81" s="1">
        <f t="shared" si="47"/>
        <v>0.97</v>
      </c>
      <c r="AQ81">
        <v>26</v>
      </c>
      <c r="AR81">
        <v>6</v>
      </c>
      <c r="AS81">
        <v>20</v>
      </c>
      <c r="AT81">
        <v>95</v>
      </c>
      <c r="AU81" s="1">
        <f t="shared" si="48"/>
        <v>0.95</v>
      </c>
      <c r="AV81">
        <v>26</v>
      </c>
      <c r="AW81">
        <v>5</v>
      </c>
      <c r="AX81">
        <v>21</v>
      </c>
      <c r="AY81">
        <v>99</v>
      </c>
      <c r="AZ81" s="1">
        <f t="shared" si="49"/>
        <v>0.99</v>
      </c>
      <c r="BA81">
        <v>27</v>
      </c>
      <c r="BB81">
        <v>5</v>
      </c>
      <c r="BC81">
        <v>22</v>
      </c>
      <c r="BD81">
        <v>114</v>
      </c>
      <c r="BE81" s="1">
        <f t="shared" si="29"/>
        <v>1.1399999999999999</v>
      </c>
      <c r="BF81">
        <v>27</v>
      </c>
      <c r="BG81">
        <v>5</v>
      </c>
      <c r="BH81">
        <v>22</v>
      </c>
      <c r="BI81">
        <v>96</v>
      </c>
      <c r="BJ81" s="1">
        <f t="shared" si="30"/>
        <v>0.96</v>
      </c>
      <c r="BK81">
        <v>28</v>
      </c>
      <c r="BL81">
        <v>5</v>
      </c>
      <c r="BM81">
        <v>23</v>
      </c>
      <c r="CH81" s="2">
        <v>32.583333333333336</v>
      </c>
      <c r="CI81" s="2">
        <v>3.25</v>
      </c>
      <c r="CJ81" s="2">
        <v>0.25</v>
      </c>
      <c r="CK81" s="2">
        <v>10.583333333333334</v>
      </c>
      <c r="CL81" s="2">
        <v>5.583333333333333</v>
      </c>
      <c r="CM81" s="1">
        <v>25.933333333333334</v>
      </c>
      <c r="CN81" s="1">
        <v>30.7075</v>
      </c>
      <c r="CO81" s="1">
        <v>112.17083333333335</v>
      </c>
      <c r="CP81" s="2">
        <v>3062.9921259842517</v>
      </c>
      <c r="CQ81" s="2">
        <v>3626.8700787401576</v>
      </c>
      <c r="CR81" s="2">
        <v>0</v>
      </c>
      <c r="CS81" s="2">
        <v>6558.6614173228354</v>
      </c>
      <c r="CT81" s="2">
        <v>13248.523622047245</v>
      </c>
      <c r="CU81" s="3">
        <v>5.2300797244094488</v>
      </c>
      <c r="CV81" s="2">
        <v>24.12</v>
      </c>
      <c r="CW81" s="3">
        <v>0.20568705569877355</v>
      </c>
      <c r="CX81" s="3">
        <v>0.47246308882118587</v>
      </c>
      <c r="CY81" s="3">
        <v>0.32184985548004069</v>
      </c>
      <c r="CZ81" s="1">
        <v>0.94499999999999995</v>
      </c>
      <c r="DA81" s="1">
        <v>1.02</v>
      </c>
      <c r="DB81" s="3">
        <v>5.0880000000000001</v>
      </c>
    </row>
    <row r="82" spans="1:106" x14ac:dyDescent="0.25">
      <c r="A82">
        <v>2015</v>
      </c>
      <c r="B82">
        <v>243</v>
      </c>
      <c r="C82" s="178">
        <v>42247</v>
      </c>
      <c r="D82" t="s">
        <v>1164</v>
      </c>
      <c r="E82">
        <v>13</v>
      </c>
      <c r="F82">
        <v>102</v>
      </c>
      <c r="G82" s="1">
        <f t="shared" si="40"/>
        <v>1.02</v>
      </c>
      <c r="H82">
        <v>28</v>
      </c>
      <c r="I82">
        <v>6</v>
      </c>
      <c r="J82">
        <v>22</v>
      </c>
      <c r="K82">
        <v>104</v>
      </c>
      <c r="L82" s="1">
        <f t="shared" si="41"/>
        <v>1.04</v>
      </c>
      <c r="M82">
        <v>27</v>
      </c>
      <c r="N82">
        <v>6</v>
      </c>
      <c r="O82">
        <v>20</v>
      </c>
      <c r="P82">
        <v>85</v>
      </c>
      <c r="Q82" s="1">
        <f t="shared" si="42"/>
        <v>0.85</v>
      </c>
      <c r="R82">
        <v>23</v>
      </c>
      <c r="S82">
        <v>5</v>
      </c>
      <c r="T82">
        <v>17</v>
      </c>
      <c r="U82">
        <v>112</v>
      </c>
      <c r="V82" s="1">
        <f t="shared" si="43"/>
        <v>1.1200000000000001</v>
      </c>
      <c r="W82">
        <v>31</v>
      </c>
      <c r="X82">
        <v>7</v>
      </c>
      <c r="Y82">
        <v>24</v>
      </c>
      <c r="Z82">
        <v>104</v>
      </c>
      <c r="AA82" s="1">
        <f t="shared" si="44"/>
        <v>1.04</v>
      </c>
      <c r="AB82">
        <v>24</v>
      </c>
      <c r="AC82">
        <v>7</v>
      </c>
      <c r="AD82">
        <v>17</v>
      </c>
      <c r="AE82">
        <v>96</v>
      </c>
      <c r="AF82" s="1">
        <f t="shared" si="45"/>
        <v>0.96</v>
      </c>
      <c r="AG82">
        <v>24</v>
      </c>
      <c r="AH82">
        <v>6</v>
      </c>
      <c r="AI82">
        <v>18</v>
      </c>
      <c r="AJ82">
        <v>106</v>
      </c>
      <c r="AK82" s="1">
        <f t="shared" si="46"/>
        <v>1.06</v>
      </c>
      <c r="AL82">
        <v>28</v>
      </c>
      <c r="AM82">
        <v>5</v>
      </c>
      <c r="AN82">
        <v>23</v>
      </c>
      <c r="AO82">
        <v>104</v>
      </c>
      <c r="AP82" s="1">
        <f t="shared" si="47"/>
        <v>1.04</v>
      </c>
      <c r="AQ82">
        <v>29</v>
      </c>
      <c r="AR82">
        <v>6</v>
      </c>
      <c r="AS82">
        <v>23</v>
      </c>
      <c r="AT82">
        <v>98</v>
      </c>
      <c r="AU82" s="1">
        <f t="shared" si="48"/>
        <v>0.98</v>
      </c>
      <c r="AV82">
        <v>27</v>
      </c>
      <c r="AW82">
        <v>5</v>
      </c>
      <c r="AX82">
        <v>25</v>
      </c>
      <c r="AY82">
        <v>99</v>
      </c>
      <c r="AZ82" s="1">
        <f t="shared" si="49"/>
        <v>0.99</v>
      </c>
      <c r="BA82">
        <v>28</v>
      </c>
      <c r="BB82">
        <v>7</v>
      </c>
      <c r="BC82">
        <v>21</v>
      </c>
      <c r="BD82">
        <v>102</v>
      </c>
      <c r="BE82" s="1">
        <f t="shared" si="29"/>
        <v>1.02</v>
      </c>
      <c r="BF82">
        <v>27</v>
      </c>
      <c r="BG82">
        <v>7</v>
      </c>
      <c r="BH82">
        <v>20</v>
      </c>
      <c r="BI82">
        <v>106</v>
      </c>
      <c r="BJ82" s="1">
        <f t="shared" si="30"/>
        <v>1.06</v>
      </c>
      <c r="BK82">
        <v>27</v>
      </c>
      <c r="BL82">
        <v>5</v>
      </c>
      <c r="BM82">
        <v>22</v>
      </c>
      <c r="BN82">
        <v>86</v>
      </c>
      <c r="BO82" s="1">
        <f t="shared" ref="BO82:BO83" si="58">BN82/100</f>
        <v>0.86</v>
      </c>
      <c r="BP82">
        <v>24</v>
      </c>
      <c r="BQ82">
        <v>5</v>
      </c>
      <c r="BR82">
        <v>19</v>
      </c>
      <c r="CH82" s="2">
        <v>38.769230769230766</v>
      </c>
      <c r="CI82" s="2">
        <v>5.9230769230769234</v>
      </c>
      <c r="CJ82" s="2">
        <v>0.30769230769230771</v>
      </c>
      <c r="CK82" s="2">
        <v>16.384615384615383</v>
      </c>
      <c r="CL82" s="2">
        <v>5.8461538461538458</v>
      </c>
      <c r="CM82" s="1">
        <v>31.776923076923079</v>
      </c>
      <c r="CN82" s="1">
        <v>40.023846153846151</v>
      </c>
      <c r="CO82" s="1">
        <v>139.80384615384614</v>
      </c>
      <c r="CP82" s="2">
        <v>4065.944881889764</v>
      </c>
      <c r="CQ82" s="2">
        <v>5121.1614173228336</v>
      </c>
      <c r="CR82" s="2">
        <v>0</v>
      </c>
      <c r="CS82" s="2">
        <v>8701.1811023622049</v>
      </c>
      <c r="CT82" s="2">
        <v>17888.287401574802</v>
      </c>
      <c r="CU82" s="3">
        <v>6.2760816929133858</v>
      </c>
      <c r="CV82" s="2">
        <v>25.16</v>
      </c>
      <c r="CW82" s="3">
        <v>0.21299335827162377</v>
      </c>
      <c r="CX82" s="3">
        <v>0.46545537827315059</v>
      </c>
      <c r="CY82" s="3">
        <v>0.32155126345522556</v>
      </c>
      <c r="CZ82" s="1">
        <v>1.01</v>
      </c>
      <c r="DA82" s="1">
        <v>1.02</v>
      </c>
      <c r="DB82" s="3">
        <v>5.69</v>
      </c>
    </row>
    <row r="83" spans="1:106" x14ac:dyDescent="0.25">
      <c r="A83">
        <v>2015</v>
      </c>
      <c r="B83">
        <v>243</v>
      </c>
      <c r="C83" s="178">
        <v>42247</v>
      </c>
      <c r="D83" t="s">
        <v>1165</v>
      </c>
      <c r="E83">
        <v>14</v>
      </c>
      <c r="F83">
        <v>75</v>
      </c>
      <c r="G83" s="1">
        <f t="shared" si="40"/>
        <v>0.75</v>
      </c>
      <c r="H83">
        <v>22</v>
      </c>
      <c r="I83">
        <v>5</v>
      </c>
      <c r="J83">
        <v>17</v>
      </c>
      <c r="K83">
        <v>115</v>
      </c>
      <c r="L83" s="1">
        <f t="shared" si="41"/>
        <v>1.1499999999999999</v>
      </c>
      <c r="M83">
        <v>27</v>
      </c>
      <c r="N83">
        <v>5</v>
      </c>
      <c r="O83">
        <v>22</v>
      </c>
      <c r="P83">
        <v>81</v>
      </c>
      <c r="Q83" s="1">
        <f t="shared" si="42"/>
        <v>0.81</v>
      </c>
      <c r="R83">
        <v>22</v>
      </c>
      <c r="S83">
        <v>6</v>
      </c>
      <c r="T83">
        <v>16</v>
      </c>
      <c r="U83">
        <v>76</v>
      </c>
      <c r="V83" s="1">
        <f t="shared" si="43"/>
        <v>0.76</v>
      </c>
      <c r="W83">
        <v>21</v>
      </c>
      <c r="X83">
        <v>7</v>
      </c>
      <c r="Y83">
        <v>14</v>
      </c>
      <c r="Z83">
        <v>85</v>
      </c>
      <c r="AA83" s="1">
        <f t="shared" si="44"/>
        <v>0.85</v>
      </c>
      <c r="AB83">
        <v>26</v>
      </c>
      <c r="AC83">
        <v>3</v>
      </c>
      <c r="AD83">
        <v>23</v>
      </c>
      <c r="AE83">
        <v>73</v>
      </c>
      <c r="AF83" s="1">
        <f t="shared" si="45"/>
        <v>0.73</v>
      </c>
      <c r="AG83">
        <v>18</v>
      </c>
      <c r="AH83">
        <v>5</v>
      </c>
      <c r="AI83">
        <v>13</v>
      </c>
      <c r="AJ83">
        <v>120</v>
      </c>
      <c r="AK83" s="1">
        <f t="shared" si="46"/>
        <v>1.2</v>
      </c>
      <c r="AL83">
        <v>32</v>
      </c>
      <c r="AM83">
        <v>4</v>
      </c>
      <c r="AN83">
        <v>28</v>
      </c>
      <c r="AO83">
        <v>93</v>
      </c>
      <c r="AP83" s="1">
        <f t="shared" si="47"/>
        <v>0.93</v>
      </c>
      <c r="AQ83">
        <v>30</v>
      </c>
      <c r="AR83">
        <v>6</v>
      </c>
      <c r="AS83">
        <v>24</v>
      </c>
      <c r="AT83">
        <v>82</v>
      </c>
      <c r="AU83" s="1">
        <f t="shared" si="48"/>
        <v>0.82</v>
      </c>
      <c r="AV83">
        <v>24</v>
      </c>
      <c r="AW83">
        <v>5</v>
      </c>
      <c r="AX83">
        <v>21</v>
      </c>
      <c r="AY83">
        <v>92</v>
      </c>
      <c r="AZ83" s="1">
        <f t="shared" si="49"/>
        <v>0.92</v>
      </c>
      <c r="BA83">
        <v>27</v>
      </c>
      <c r="BB83">
        <v>5</v>
      </c>
      <c r="BC83">
        <v>22</v>
      </c>
      <c r="BD83">
        <v>95</v>
      </c>
      <c r="BE83" s="1">
        <f t="shared" si="29"/>
        <v>0.95</v>
      </c>
      <c r="BF83">
        <v>28</v>
      </c>
      <c r="BG83">
        <v>5</v>
      </c>
      <c r="BH83">
        <v>23</v>
      </c>
      <c r="BI83">
        <v>91</v>
      </c>
      <c r="BJ83" s="1">
        <f t="shared" si="30"/>
        <v>0.91</v>
      </c>
      <c r="BK83">
        <v>28</v>
      </c>
      <c r="BL83">
        <v>5</v>
      </c>
      <c r="BM83">
        <v>23</v>
      </c>
      <c r="BN83">
        <v>78</v>
      </c>
      <c r="BO83" s="1">
        <f t="shared" si="58"/>
        <v>0.78</v>
      </c>
      <c r="BP83">
        <v>23</v>
      </c>
      <c r="BQ83">
        <v>5</v>
      </c>
      <c r="BR83">
        <v>18</v>
      </c>
      <c r="BS83">
        <v>103</v>
      </c>
      <c r="BT83" s="1">
        <f t="shared" ref="BT83" si="59">BS83/100</f>
        <v>1.03</v>
      </c>
      <c r="BU83">
        <v>29</v>
      </c>
      <c r="BV83">
        <v>7</v>
      </c>
      <c r="BW83">
        <v>22</v>
      </c>
      <c r="CH83" s="2">
        <v>29.714285714285715</v>
      </c>
      <c r="CI83" s="2">
        <v>3.8571428571428572</v>
      </c>
      <c r="CJ83" s="2">
        <v>0.2857142857142857</v>
      </c>
      <c r="CK83" s="2">
        <v>10.714285714285714</v>
      </c>
      <c r="CL83" s="2">
        <v>5.2857142857142856</v>
      </c>
      <c r="CM83" s="1">
        <v>23.061428571428571</v>
      </c>
      <c r="CN83" s="1">
        <v>25.522857142857141</v>
      </c>
      <c r="CO83" s="1">
        <v>99.25</v>
      </c>
      <c r="CP83" s="2">
        <v>3177.7559055118113</v>
      </c>
      <c r="CQ83" s="2">
        <v>3516.9291338582675</v>
      </c>
      <c r="CR83" s="2">
        <v>0</v>
      </c>
      <c r="CS83" s="2">
        <v>6981.4960629921261</v>
      </c>
      <c r="CT83" s="2">
        <v>13676.181102362205</v>
      </c>
      <c r="CU83" s="3">
        <v>5.120709645669292</v>
      </c>
      <c r="CV83" s="2">
        <v>26.04</v>
      </c>
      <c r="CW83" s="3">
        <v>0.20424383294593984</v>
      </c>
      <c r="CX83" s="3">
        <v>0.4654719952013196</v>
      </c>
      <c r="CY83" s="3">
        <v>0.33028417185274045</v>
      </c>
      <c r="CZ83" s="1">
        <v>0.95499999999999996</v>
      </c>
      <c r="DA83" s="1">
        <v>1.02</v>
      </c>
      <c r="DB83" s="3">
        <v>4.5389999999999997</v>
      </c>
    </row>
    <row r="84" spans="1:106" x14ac:dyDescent="0.25">
      <c r="A84">
        <v>2015</v>
      </c>
      <c r="B84">
        <v>243</v>
      </c>
      <c r="C84" s="178">
        <v>42247</v>
      </c>
      <c r="D84" t="s">
        <v>1166</v>
      </c>
      <c r="E84">
        <v>11</v>
      </c>
      <c r="F84">
        <v>65</v>
      </c>
      <c r="G84" s="1">
        <f t="shared" si="40"/>
        <v>0.65</v>
      </c>
      <c r="H84">
        <v>18</v>
      </c>
      <c r="I84">
        <v>4</v>
      </c>
      <c r="J84">
        <v>14</v>
      </c>
      <c r="K84">
        <v>94</v>
      </c>
      <c r="L84" s="1">
        <f t="shared" si="41"/>
        <v>0.94</v>
      </c>
      <c r="M84">
        <v>29</v>
      </c>
      <c r="N84">
        <v>7</v>
      </c>
      <c r="O84">
        <v>22</v>
      </c>
      <c r="P84">
        <v>90</v>
      </c>
      <c r="Q84" s="1">
        <f t="shared" si="42"/>
        <v>0.9</v>
      </c>
      <c r="R84">
        <v>29</v>
      </c>
      <c r="S84">
        <v>7</v>
      </c>
      <c r="T84">
        <v>22</v>
      </c>
      <c r="U84">
        <v>75</v>
      </c>
      <c r="V84" s="1">
        <f t="shared" si="43"/>
        <v>0.75</v>
      </c>
      <c r="W84">
        <v>25</v>
      </c>
      <c r="X84">
        <v>8</v>
      </c>
      <c r="Y84">
        <v>17</v>
      </c>
      <c r="Z84">
        <v>78</v>
      </c>
      <c r="AA84" s="1">
        <f t="shared" si="44"/>
        <v>0.78</v>
      </c>
      <c r="AB84">
        <v>25</v>
      </c>
      <c r="AC84">
        <v>6</v>
      </c>
      <c r="AD84">
        <v>19</v>
      </c>
      <c r="AE84">
        <v>85</v>
      </c>
      <c r="AF84" s="1">
        <f t="shared" si="45"/>
        <v>0.85</v>
      </c>
      <c r="AG84">
        <v>28</v>
      </c>
      <c r="AH84">
        <v>5</v>
      </c>
      <c r="AI84">
        <v>23</v>
      </c>
      <c r="AJ84">
        <v>84</v>
      </c>
      <c r="AK84" s="1">
        <f t="shared" si="46"/>
        <v>0.84</v>
      </c>
      <c r="AL84">
        <v>26</v>
      </c>
      <c r="AM84">
        <v>6</v>
      </c>
      <c r="AN84">
        <v>20</v>
      </c>
      <c r="AO84">
        <v>90</v>
      </c>
      <c r="AP84" s="1">
        <f t="shared" si="47"/>
        <v>0.9</v>
      </c>
      <c r="AQ84">
        <v>30</v>
      </c>
      <c r="AR84">
        <v>5</v>
      </c>
      <c r="AS84">
        <v>25</v>
      </c>
      <c r="AT84">
        <v>84</v>
      </c>
      <c r="AU84" s="1">
        <f t="shared" si="48"/>
        <v>0.84</v>
      </c>
      <c r="AV84">
        <v>28</v>
      </c>
      <c r="AW84">
        <v>6</v>
      </c>
      <c r="AX84">
        <v>22</v>
      </c>
      <c r="AY84">
        <v>81</v>
      </c>
      <c r="AZ84" s="1">
        <f t="shared" si="49"/>
        <v>0.81</v>
      </c>
      <c r="BA84">
        <v>23</v>
      </c>
      <c r="BB84">
        <v>5</v>
      </c>
      <c r="BC84">
        <v>18</v>
      </c>
      <c r="BD84">
        <v>87</v>
      </c>
      <c r="BE84" s="1">
        <f t="shared" si="29"/>
        <v>0.87</v>
      </c>
      <c r="BF84">
        <v>27</v>
      </c>
      <c r="BG84">
        <v>7</v>
      </c>
      <c r="BH84">
        <v>20</v>
      </c>
      <c r="BJ84" s="1"/>
      <c r="CH84" s="2">
        <v>44.363636363636367</v>
      </c>
      <c r="CI84" s="2">
        <v>7.5454545454545459</v>
      </c>
      <c r="CJ84" s="2">
        <v>0.18181818181818182</v>
      </c>
      <c r="CK84" s="2">
        <v>5.3636363636363633</v>
      </c>
      <c r="CL84" s="2">
        <v>7.5454545454545459</v>
      </c>
      <c r="CM84" s="1">
        <v>30.277272727272727</v>
      </c>
      <c r="CN84" s="1">
        <v>32.892727272727271</v>
      </c>
      <c r="CO84" s="1">
        <v>106.09636363636363</v>
      </c>
      <c r="CP84" s="2">
        <v>3278.0511811023621</v>
      </c>
      <c r="CQ84" s="2">
        <v>3561.2204724409448</v>
      </c>
      <c r="CR84" s="2">
        <v>0</v>
      </c>
      <c r="CS84" s="2">
        <v>4647.5393700787399</v>
      </c>
      <c r="CT84" s="2">
        <v>11486.811023622045</v>
      </c>
      <c r="CU84" s="3">
        <v>4.3257746062992126</v>
      </c>
      <c r="CV84" s="2">
        <v>24.96</v>
      </c>
      <c r="CW84" s="3">
        <v>0.24298028505590166</v>
      </c>
      <c r="CX84" s="3">
        <v>0.45139540838098491</v>
      </c>
      <c r="CY84" s="3">
        <v>0.30562430656311346</v>
      </c>
      <c r="CZ84" s="1">
        <v>0.95</v>
      </c>
      <c r="DA84" s="1">
        <v>0.92500000000000004</v>
      </c>
      <c r="DB84" s="3">
        <v>2.4940000000000002</v>
      </c>
    </row>
    <row r="85" spans="1:106" x14ac:dyDescent="0.25">
      <c r="A85">
        <v>2015</v>
      </c>
      <c r="B85">
        <v>243</v>
      </c>
      <c r="C85" s="178">
        <v>42247</v>
      </c>
      <c r="D85" t="s">
        <v>1167</v>
      </c>
      <c r="E85">
        <v>13</v>
      </c>
      <c r="F85">
        <v>87</v>
      </c>
      <c r="G85" s="1">
        <f t="shared" si="40"/>
        <v>0.87</v>
      </c>
      <c r="H85">
        <v>26</v>
      </c>
      <c r="I85">
        <v>5</v>
      </c>
      <c r="J85">
        <v>21</v>
      </c>
      <c r="K85">
        <v>77</v>
      </c>
      <c r="L85" s="1">
        <f t="shared" si="41"/>
        <v>0.77</v>
      </c>
      <c r="M85">
        <v>25</v>
      </c>
      <c r="N85">
        <v>5</v>
      </c>
      <c r="O85">
        <v>20</v>
      </c>
      <c r="P85">
        <v>71</v>
      </c>
      <c r="Q85" s="1">
        <f t="shared" si="42"/>
        <v>0.71</v>
      </c>
      <c r="R85">
        <v>26</v>
      </c>
      <c r="S85">
        <v>6</v>
      </c>
      <c r="T85">
        <v>20</v>
      </c>
      <c r="U85">
        <v>77</v>
      </c>
      <c r="V85" s="1">
        <f t="shared" si="43"/>
        <v>0.77</v>
      </c>
      <c r="W85">
        <v>25</v>
      </c>
      <c r="X85">
        <v>6</v>
      </c>
      <c r="Y85">
        <v>19</v>
      </c>
      <c r="Z85">
        <v>87</v>
      </c>
      <c r="AA85" s="1">
        <f t="shared" si="44"/>
        <v>0.87</v>
      </c>
      <c r="AB85">
        <v>29</v>
      </c>
      <c r="AC85">
        <v>6</v>
      </c>
      <c r="AD85">
        <v>23</v>
      </c>
      <c r="AE85">
        <v>76</v>
      </c>
      <c r="AF85" s="1">
        <f t="shared" si="45"/>
        <v>0.76</v>
      </c>
      <c r="AG85">
        <v>25</v>
      </c>
      <c r="AH85">
        <v>7</v>
      </c>
      <c r="AI85">
        <v>18</v>
      </c>
      <c r="AJ85">
        <v>77</v>
      </c>
      <c r="AK85" s="1">
        <f t="shared" si="46"/>
        <v>0.77</v>
      </c>
      <c r="AL85">
        <v>20</v>
      </c>
      <c r="AM85">
        <v>4</v>
      </c>
      <c r="AN85">
        <v>15</v>
      </c>
      <c r="AO85">
        <v>81</v>
      </c>
      <c r="AP85" s="1">
        <f t="shared" si="47"/>
        <v>0.81</v>
      </c>
      <c r="AQ85">
        <v>25</v>
      </c>
      <c r="AR85">
        <v>5</v>
      </c>
      <c r="AS85">
        <v>20</v>
      </c>
      <c r="AT85">
        <v>80</v>
      </c>
      <c r="AU85" s="1">
        <f t="shared" si="48"/>
        <v>0.8</v>
      </c>
      <c r="AV85">
        <v>28</v>
      </c>
      <c r="AW85">
        <v>6</v>
      </c>
      <c r="AX85">
        <v>22</v>
      </c>
      <c r="AY85">
        <v>74</v>
      </c>
      <c r="AZ85" s="1">
        <f t="shared" si="49"/>
        <v>0.74</v>
      </c>
      <c r="BA85">
        <v>27</v>
      </c>
      <c r="BB85">
        <v>3</v>
      </c>
      <c r="BC85">
        <v>24</v>
      </c>
      <c r="BD85">
        <v>35</v>
      </c>
      <c r="BE85" s="1">
        <f t="shared" si="29"/>
        <v>0.35</v>
      </c>
      <c r="BF85">
        <v>15</v>
      </c>
      <c r="BG85">
        <v>15</v>
      </c>
      <c r="BH85">
        <v>0</v>
      </c>
      <c r="BI85">
        <v>80</v>
      </c>
      <c r="BJ85" s="1">
        <f t="shared" si="30"/>
        <v>0.8</v>
      </c>
      <c r="BK85">
        <v>28</v>
      </c>
      <c r="BL85">
        <v>7</v>
      </c>
      <c r="BM85">
        <v>21</v>
      </c>
      <c r="BN85">
        <v>83</v>
      </c>
      <c r="BO85" s="1">
        <f t="shared" ref="BO85" si="60">BN85/100</f>
        <v>0.83</v>
      </c>
      <c r="BP85">
        <v>29</v>
      </c>
      <c r="BQ85">
        <v>5</v>
      </c>
      <c r="BR85">
        <v>24</v>
      </c>
      <c r="CH85" s="2">
        <v>38.53846153846154</v>
      </c>
      <c r="CI85" s="2">
        <v>7.1538461538461542</v>
      </c>
      <c r="CJ85" s="2">
        <v>7.6923076923076927E-2</v>
      </c>
      <c r="CK85" s="2">
        <v>4.9230769230769234</v>
      </c>
      <c r="CL85" s="2">
        <v>7.3076923076923075</v>
      </c>
      <c r="CM85" s="1">
        <v>23.363846153846151</v>
      </c>
      <c r="CN85" s="1">
        <v>25.987692307692306</v>
      </c>
      <c r="CO85" s="1">
        <v>86.88000000000001</v>
      </c>
      <c r="CP85" s="2">
        <v>2989.4685039370074</v>
      </c>
      <c r="CQ85" s="2">
        <v>3325.1968503937005</v>
      </c>
      <c r="CR85" s="2">
        <v>0</v>
      </c>
      <c r="CS85" s="2">
        <v>4801.8700787401576</v>
      </c>
      <c r="CT85" s="2">
        <v>11116.535433070865</v>
      </c>
      <c r="CU85" s="3">
        <v>3.7040777559055118</v>
      </c>
      <c r="CV85" s="2">
        <v>24.76</v>
      </c>
      <c r="CW85" s="3">
        <v>0.22564766839378239</v>
      </c>
      <c r="CX85" s="3">
        <v>0.45077720207253891</v>
      </c>
      <c r="CY85" s="3">
        <v>0.32357512953367873</v>
      </c>
      <c r="CZ85" s="1">
        <v>0.80500000000000005</v>
      </c>
      <c r="DA85" s="1">
        <v>0.78</v>
      </c>
      <c r="DB85" s="3">
        <v>2.137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A192C-4C8A-4D1A-874A-5228D2AFC53E}">
  <dimension ref="A1:AM488"/>
  <sheetViews>
    <sheetView topLeftCell="B1" zoomScale="55" zoomScaleNormal="55" zoomScaleSheetLayoutView="40" workbookViewId="0">
      <pane xSplit="1" topLeftCell="T1" activePane="topRight" state="frozen"/>
      <selection activeCell="B433" sqref="B433"/>
      <selection pane="topRight" activeCell="AI11" sqref="AI11:AM11"/>
    </sheetView>
  </sheetViews>
  <sheetFormatPr defaultRowHeight="12.75" x14ac:dyDescent="0.2"/>
  <cols>
    <col min="1" max="1" width="9.140625" style="4"/>
    <col min="2" max="2" width="11.5703125" style="5" customWidth="1"/>
    <col min="3" max="3" width="7.85546875" style="4" customWidth="1"/>
    <col min="4" max="4" width="10.28515625" style="4" customWidth="1"/>
    <col min="5" max="5" width="11.7109375" style="4" customWidth="1"/>
    <col min="6" max="6" width="20.7109375" style="4" customWidth="1"/>
    <col min="7" max="7" width="14.28515625" style="4" customWidth="1"/>
    <col min="8" max="9" width="12.7109375" style="4" customWidth="1"/>
    <col min="10" max="10" width="14.5703125" style="4" customWidth="1"/>
    <col min="11" max="11" width="4.5703125" style="4" customWidth="1"/>
    <col min="12" max="12" width="20.42578125" style="4" customWidth="1"/>
    <col min="13" max="13" width="3.5703125" style="4" customWidth="1"/>
    <col min="14" max="14" width="20.7109375" style="4" customWidth="1"/>
    <col min="15" max="15" width="3.5703125" style="4" customWidth="1"/>
    <col min="16" max="16" width="20.7109375" style="4" customWidth="1"/>
    <col min="17" max="17" width="3.5703125" style="4" customWidth="1"/>
    <col min="18" max="18" width="20.7109375" style="4" customWidth="1"/>
    <col min="19" max="19" width="49.28515625" style="4" customWidth="1"/>
    <col min="20" max="20" width="12.140625" style="4" customWidth="1"/>
    <col min="21" max="30" width="13.7109375" style="4" customWidth="1"/>
    <col min="31" max="31" width="17.7109375" style="4" customWidth="1"/>
    <col min="32" max="32" width="13.85546875" style="4" customWidth="1"/>
    <col min="33" max="33" width="13.28515625" style="4" customWidth="1"/>
    <col min="34" max="16384" width="9.140625" style="4"/>
  </cols>
  <sheetData>
    <row r="1" spans="1:39" ht="31.9" customHeight="1" x14ac:dyDescent="0.35">
      <c r="A1" s="86">
        <v>2015</v>
      </c>
      <c r="B1" s="85" t="s">
        <v>158</v>
      </c>
      <c r="C1" s="84"/>
      <c r="D1" s="83" t="s">
        <v>157</v>
      </c>
      <c r="E1" s="83"/>
    </row>
    <row r="3" spans="1:39" ht="15.75" x14ac:dyDescent="0.25">
      <c r="B3" s="82" t="s">
        <v>156</v>
      </c>
      <c r="H3" s="77" t="s">
        <v>155</v>
      </c>
      <c r="I3" s="74" t="s">
        <v>154</v>
      </c>
      <c r="J3" s="74"/>
      <c r="K3" s="74"/>
      <c r="L3" s="74"/>
      <c r="M3" s="74"/>
      <c r="N3" s="74"/>
      <c r="O3" s="74"/>
      <c r="P3" s="74"/>
    </row>
    <row r="4" spans="1:39" ht="6.6" customHeight="1" x14ac:dyDescent="0.3">
      <c r="B4" s="81"/>
      <c r="T4" s="72"/>
    </row>
    <row r="5" spans="1:39" ht="18" customHeight="1" thickBot="1" x14ac:dyDescent="0.25">
      <c r="C5" s="77" t="s">
        <v>153</v>
      </c>
      <c r="D5" s="368">
        <v>42165</v>
      </c>
      <c r="E5" s="369"/>
      <c r="H5" s="77"/>
      <c r="M5" s="73"/>
      <c r="N5" s="73"/>
      <c r="O5" s="73"/>
      <c r="P5" s="73"/>
      <c r="Q5" s="73"/>
      <c r="R5" s="73"/>
      <c r="S5" s="73"/>
    </row>
    <row r="6" spans="1:39" ht="18" customHeight="1" thickTop="1" x14ac:dyDescent="0.25">
      <c r="C6" s="77" t="s">
        <v>152</v>
      </c>
      <c r="D6" s="78">
        <v>161</v>
      </c>
      <c r="E6" s="78"/>
      <c r="F6" s="77"/>
      <c r="G6" s="77"/>
      <c r="H6" s="77"/>
      <c r="J6" s="370" t="s">
        <v>151</v>
      </c>
      <c r="K6" s="371"/>
      <c r="L6" s="372"/>
      <c r="M6" s="73"/>
      <c r="N6" s="73"/>
      <c r="O6" s="73"/>
      <c r="P6" s="73"/>
      <c r="Q6" s="73"/>
      <c r="R6" s="73"/>
      <c r="S6" s="73"/>
    </row>
    <row r="7" spans="1:39" ht="18" customHeight="1" x14ac:dyDescent="0.25">
      <c r="C7" s="77" t="s">
        <v>150</v>
      </c>
      <c r="D7" s="7" t="s">
        <v>149</v>
      </c>
      <c r="J7" s="373" t="s">
        <v>148</v>
      </c>
      <c r="K7" s="374"/>
      <c r="L7" s="375"/>
      <c r="M7" s="73"/>
      <c r="N7" s="73"/>
      <c r="O7" s="73"/>
      <c r="P7" s="73"/>
      <c r="Q7" s="73"/>
      <c r="R7" s="73"/>
      <c r="S7" s="73"/>
    </row>
    <row r="8" spans="1:39" ht="18" customHeight="1" thickBot="1" x14ac:dyDescent="0.3">
      <c r="C8" s="77" t="s">
        <v>147</v>
      </c>
      <c r="D8" s="76" t="s">
        <v>146</v>
      </c>
      <c r="E8" s="75"/>
      <c r="F8" s="74"/>
      <c r="J8" s="376" t="s">
        <v>145</v>
      </c>
      <c r="K8" s="377"/>
      <c r="L8" s="378"/>
      <c r="M8" s="73"/>
      <c r="N8" s="73"/>
      <c r="O8" s="73"/>
      <c r="P8" s="73"/>
      <c r="Q8" s="73"/>
      <c r="R8" s="73"/>
      <c r="S8" s="73"/>
    </row>
    <row r="9" spans="1:39" ht="11.45" customHeight="1" thickTop="1" thickBot="1" x14ac:dyDescent="0.35">
      <c r="B9" s="72"/>
    </row>
    <row r="10" spans="1:39" ht="74.45" customHeight="1" thickBot="1" x14ac:dyDescent="0.3">
      <c r="B10" s="51" t="s">
        <v>123</v>
      </c>
      <c r="C10" s="48" t="s">
        <v>122</v>
      </c>
      <c r="D10" s="48" t="s">
        <v>121</v>
      </c>
      <c r="E10" s="48" t="s">
        <v>120</v>
      </c>
      <c r="F10" s="48" t="s">
        <v>119</v>
      </c>
      <c r="G10" s="48" t="s">
        <v>118</v>
      </c>
      <c r="H10" s="48" t="s">
        <v>33</v>
      </c>
      <c r="I10" s="48" t="s">
        <v>117</v>
      </c>
      <c r="J10" s="48" t="s">
        <v>34</v>
      </c>
      <c r="K10" s="340" t="s">
        <v>116</v>
      </c>
      <c r="L10" s="341"/>
      <c r="M10" s="340" t="s">
        <v>115</v>
      </c>
      <c r="N10" s="341"/>
      <c r="O10" s="340" t="s">
        <v>115</v>
      </c>
      <c r="P10" s="341"/>
      <c r="Q10" s="340" t="s">
        <v>115</v>
      </c>
      <c r="R10" s="341"/>
      <c r="S10" s="49" t="s">
        <v>114</v>
      </c>
      <c r="T10" s="48" t="s">
        <v>113</v>
      </c>
      <c r="U10" s="47" t="s">
        <v>112</v>
      </c>
      <c r="V10" s="46" t="s">
        <v>111</v>
      </c>
      <c r="W10" s="45" t="s">
        <v>110</v>
      </c>
      <c r="X10" s="45" t="s">
        <v>109</v>
      </c>
      <c r="Y10" s="45" t="s">
        <v>108</v>
      </c>
      <c r="Z10" s="45" t="s">
        <v>107</v>
      </c>
      <c r="AA10" s="45" t="s">
        <v>106</v>
      </c>
      <c r="AB10" s="45" t="s">
        <v>105</v>
      </c>
      <c r="AC10" s="45" t="s">
        <v>104</v>
      </c>
      <c r="AD10" s="45" t="s">
        <v>103</v>
      </c>
      <c r="AE10" s="45" t="s">
        <v>102</v>
      </c>
    </row>
    <row r="11" spans="1:39" ht="36" customHeight="1" thickBot="1" x14ac:dyDescent="0.25">
      <c r="B11" s="71" t="s">
        <v>144</v>
      </c>
      <c r="C11" s="43"/>
      <c r="D11" s="42">
        <v>161</v>
      </c>
      <c r="E11" s="41">
        <v>13</v>
      </c>
      <c r="F11" s="40">
        <v>1990.56</v>
      </c>
      <c r="G11" s="40">
        <v>305.48</v>
      </c>
      <c r="H11" s="35"/>
      <c r="I11" s="35"/>
      <c r="J11" s="70" t="s">
        <v>143</v>
      </c>
      <c r="K11" s="69"/>
      <c r="L11" s="37"/>
      <c r="M11" s="69"/>
      <c r="N11" s="37"/>
      <c r="O11" s="69"/>
      <c r="P11" s="37"/>
      <c r="Q11" s="69"/>
      <c r="R11" s="37"/>
      <c r="S11" s="36"/>
      <c r="T11" s="35"/>
      <c r="U11" s="34">
        <v>161</v>
      </c>
      <c r="V11" s="33">
        <f t="shared" ref="V11:AE11" si="0">SUM(V12:V50)</f>
        <v>5</v>
      </c>
      <c r="W11" s="54">
        <f t="shared" si="0"/>
        <v>0</v>
      </c>
      <c r="X11" s="54">
        <f t="shared" si="0"/>
        <v>11</v>
      </c>
      <c r="Y11" s="54">
        <f t="shared" si="0"/>
        <v>0</v>
      </c>
      <c r="Z11" s="54">
        <f t="shared" si="0"/>
        <v>0</v>
      </c>
      <c r="AA11" s="54">
        <f t="shared" si="0"/>
        <v>0</v>
      </c>
      <c r="AB11" s="54">
        <f t="shared" si="0"/>
        <v>0</v>
      </c>
      <c r="AC11" s="54">
        <f t="shared" si="0"/>
        <v>0</v>
      </c>
      <c r="AD11" s="54">
        <f t="shared" si="0"/>
        <v>0</v>
      </c>
      <c r="AE11" s="53">
        <f t="shared" si="0"/>
        <v>0</v>
      </c>
      <c r="AF11" s="32" t="s">
        <v>100</v>
      </c>
      <c r="AG11" s="31">
        <f>F11/(100*102)</f>
        <v>0.19515294117647058</v>
      </c>
      <c r="AI11" s="4">
        <f>SUM(V11:W11)/E11</f>
        <v>0.38461538461538464</v>
      </c>
      <c r="AJ11" s="4">
        <f>SUM(X11:Y11)/E11</f>
        <v>0.84615384615384615</v>
      </c>
      <c r="AK11" s="4">
        <f>SUM(Z11:AA11)/E11</f>
        <v>0</v>
      </c>
      <c r="AL11" s="4">
        <f>SUM(AB11:AC11)/E11</f>
        <v>0</v>
      </c>
      <c r="AM11" s="4">
        <f>SUM(AD11:AE11)/E11</f>
        <v>0</v>
      </c>
    </row>
    <row r="12" spans="1:39" ht="17.649999999999999" customHeight="1" x14ac:dyDescent="0.2">
      <c r="B12" s="17" t="s">
        <v>82</v>
      </c>
      <c r="C12" s="342">
        <v>1</v>
      </c>
      <c r="D12" s="30"/>
      <c r="E12" s="28"/>
      <c r="F12" s="28"/>
      <c r="G12" s="27"/>
      <c r="H12" s="345">
        <v>19</v>
      </c>
      <c r="I12" s="345">
        <v>9</v>
      </c>
      <c r="J12" s="345">
        <v>5</v>
      </c>
      <c r="K12" s="20" t="s">
        <v>95</v>
      </c>
      <c r="L12" s="21" t="s">
        <v>98</v>
      </c>
      <c r="M12" s="20" t="s">
        <v>94</v>
      </c>
      <c r="N12" s="21"/>
      <c r="O12" s="20" t="s">
        <v>93</v>
      </c>
      <c r="P12" s="21"/>
      <c r="Q12" s="20" t="s">
        <v>92</v>
      </c>
      <c r="R12" s="26"/>
      <c r="S12" s="25"/>
      <c r="T12" s="345"/>
      <c r="U12" s="347"/>
      <c r="V12" s="379">
        <f>SUMPRODUCT(LEN($L12:$R14)-LEN(SUBSTITUTE($L12:$R14,"A", "")))</f>
        <v>0</v>
      </c>
      <c r="W12" s="365">
        <f>SUMPRODUCT(LEN($S12:$S14)-LEN(SUBSTITUTE($S12:$S14,"A", "")))</f>
        <v>0</v>
      </c>
      <c r="X12" s="365">
        <f>SUMPRODUCT(LEN($L12:$R14)-LEN(SUBSTITUTE($L12:$R14,"S", "")))</f>
        <v>2</v>
      </c>
      <c r="Y12" s="365">
        <f>SUMPRODUCT(LEN($S12:$S14)-LEN(SUBSTITUTE($S12:$S14,"S", "")))</f>
        <v>0</v>
      </c>
      <c r="Z12" s="365">
        <f>SUMPRODUCT(LEN($L12:$R14)-LEN(SUBSTITUTE($L12:$R14,"F", "")))</f>
        <v>0</v>
      </c>
      <c r="AA12" s="365">
        <f>SUMPRODUCT(LEN($S12:$S14)-LEN(SUBSTITUTE($S12:$S14,"F", "")))</f>
        <v>0</v>
      </c>
      <c r="AB12" s="365">
        <f>SUMPRODUCT(LEN($L12:$R14)-LEN(SUBSTITUTE($L12:$R14,"G", "")))</f>
        <v>0</v>
      </c>
      <c r="AC12" s="365">
        <f>SUMPRODUCT(LEN($S12:$S14)-LEN(SUBSTITUTE($S12:$S14,"G", "")))</f>
        <v>0</v>
      </c>
      <c r="AD12" s="365">
        <f>SUMPRODUCT(LEN($L12:$R14)-LEN(SUBSTITUTE($L12:$R14,"M", "")))</f>
        <v>0</v>
      </c>
      <c r="AE12" s="382">
        <f>SUMPRODUCT(LEN($S12:$S14)-LEN(SUBSTITUTE($S12:$S14,"M", "")))</f>
        <v>0</v>
      </c>
    </row>
    <row r="13" spans="1:39" ht="17.649999999999999" customHeight="1" x14ac:dyDescent="0.2">
      <c r="B13" s="17"/>
      <c r="C13" s="343"/>
      <c r="D13" s="24"/>
      <c r="E13" s="23"/>
      <c r="F13" s="23"/>
      <c r="G13" s="22"/>
      <c r="H13" s="343"/>
      <c r="I13" s="343"/>
      <c r="J13" s="343"/>
      <c r="K13" s="20" t="s">
        <v>91</v>
      </c>
      <c r="L13" s="21" t="s">
        <v>98</v>
      </c>
      <c r="M13" s="20" t="s">
        <v>90</v>
      </c>
      <c r="N13" s="21"/>
      <c r="O13" s="20" t="s">
        <v>89</v>
      </c>
      <c r="P13" s="21"/>
      <c r="Q13" s="20" t="s">
        <v>88</v>
      </c>
      <c r="R13" s="19"/>
      <c r="S13" s="18"/>
      <c r="T13" s="343"/>
      <c r="U13" s="348"/>
      <c r="V13" s="380"/>
      <c r="W13" s="366"/>
      <c r="X13" s="366"/>
      <c r="Y13" s="366"/>
      <c r="Z13" s="366"/>
      <c r="AA13" s="366"/>
      <c r="AB13" s="366"/>
      <c r="AC13" s="366"/>
      <c r="AD13" s="366"/>
      <c r="AE13" s="383"/>
    </row>
    <row r="14" spans="1:39" ht="17.45" customHeight="1" thickBot="1" x14ac:dyDescent="0.25">
      <c r="B14" s="17"/>
      <c r="C14" s="344"/>
      <c r="D14" s="16"/>
      <c r="E14" s="15"/>
      <c r="F14" s="15"/>
      <c r="G14" s="14"/>
      <c r="H14" s="344"/>
      <c r="I14" s="344"/>
      <c r="J14" s="344"/>
      <c r="K14" s="12" t="s">
        <v>87</v>
      </c>
      <c r="L14" s="13"/>
      <c r="M14" s="12" t="s">
        <v>86</v>
      </c>
      <c r="N14" s="13"/>
      <c r="O14" s="12" t="s">
        <v>85</v>
      </c>
      <c r="P14" s="13"/>
      <c r="Q14" s="12" t="s">
        <v>84</v>
      </c>
      <c r="R14" s="11"/>
      <c r="S14" s="10"/>
      <c r="T14" s="344"/>
      <c r="U14" s="349"/>
      <c r="V14" s="381"/>
      <c r="W14" s="367"/>
      <c r="X14" s="367"/>
      <c r="Y14" s="367"/>
      <c r="Z14" s="367"/>
      <c r="AA14" s="367"/>
      <c r="AB14" s="367"/>
      <c r="AC14" s="367"/>
      <c r="AD14" s="367"/>
      <c r="AE14" s="384"/>
    </row>
    <row r="15" spans="1:39" ht="17.649999999999999" customHeight="1" x14ac:dyDescent="0.2">
      <c r="B15" s="17"/>
      <c r="C15" s="342">
        <v>2</v>
      </c>
      <c r="D15" s="30"/>
      <c r="E15" s="28"/>
      <c r="F15" s="28"/>
      <c r="G15" s="27"/>
      <c r="H15" s="345">
        <v>20</v>
      </c>
      <c r="I15" s="345">
        <v>9</v>
      </c>
      <c r="J15" s="345">
        <v>5</v>
      </c>
      <c r="K15" s="20" t="s">
        <v>95</v>
      </c>
      <c r="L15" s="21" t="s">
        <v>97</v>
      </c>
      <c r="M15" s="20" t="s">
        <v>94</v>
      </c>
      <c r="N15" s="21"/>
      <c r="O15" s="20" t="s">
        <v>93</v>
      </c>
      <c r="P15" s="21"/>
      <c r="Q15" s="20" t="s">
        <v>92</v>
      </c>
      <c r="R15" s="26"/>
      <c r="S15" s="25"/>
      <c r="T15" s="345"/>
      <c r="U15" s="347"/>
      <c r="V15" s="379">
        <f>SUMPRODUCT(LEN($L15:$R17)-LEN(SUBSTITUTE($L15:$R17,"A", "")))</f>
        <v>1</v>
      </c>
      <c r="W15" s="365">
        <f>SUMPRODUCT(LEN($S15:$S17)-LEN(SUBSTITUTE($S15:$S17,"A", "")))</f>
        <v>0</v>
      </c>
      <c r="X15" s="365">
        <f>SUMPRODUCT(LEN($L15:$R17)-LEN(SUBSTITUTE($L15:$R17,"S", "")))</f>
        <v>1</v>
      </c>
      <c r="Y15" s="365">
        <f>SUMPRODUCT(LEN($S15:$S17)-LEN(SUBSTITUTE($S15:$S17,"S", "")))</f>
        <v>0</v>
      </c>
      <c r="Z15" s="365">
        <f>SUMPRODUCT(LEN($L15:$R17)-LEN(SUBSTITUTE($L15:$R17,"F", "")))</f>
        <v>0</v>
      </c>
      <c r="AA15" s="365">
        <f>SUMPRODUCT(LEN($S15:$S17)-LEN(SUBSTITUTE($S15:$S17,"F", "")))</f>
        <v>0</v>
      </c>
      <c r="AB15" s="365">
        <f>SUMPRODUCT(LEN($L15:$R17)-LEN(SUBSTITUTE($L15:$R17,"G", "")))</f>
        <v>0</v>
      </c>
      <c r="AC15" s="365">
        <f>SUMPRODUCT(LEN($S15:$S17)-LEN(SUBSTITUTE($S15:$S17,"G", "")))</f>
        <v>0</v>
      </c>
      <c r="AD15" s="365">
        <f>SUMPRODUCT(LEN($L15:$R17)-LEN(SUBSTITUTE($L15:$R17,"M", "")))</f>
        <v>0</v>
      </c>
      <c r="AE15" s="382">
        <f>SUMPRODUCT(LEN($S15:$S17)-LEN(SUBSTITUTE($S15:$S17,"M", "")))</f>
        <v>0</v>
      </c>
    </row>
    <row r="16" spans="1:39" ht="17.649999999999999" customHeight="1" x14ac:dyDescent="0.2">
      <c r="B16" s="17"/>
      <c r="C16" s="343"/>
      <c r="D16" s="24"/>
      <c r="E16" s="23"/>
      <c r="F16" s="23"/>
      <c r="G16" s="22"/>
      <c r="H16" s="343"/>
      <c r="I16" s="343"/>
      <c r="J16" s="343"/>
      <c r="K16" s="20" t="s">
        <v>91</v>
      </c>
      <c r="L16" s="21" t="s">
        <v>98</v>
      </c>
      <c r="M16" s="20" t="s">
        <v>90</v>
      </c>
      <c r="N16" s="21"/>
      <c r="O16" s="20" t="s">
        <v>89</v>
      </c>
      <c r="P16" s="21"/>
      <c r="Q16" s="20" t="s">
        <v>88</v>
      </c>
      <c r="R16" s="19"/>
      <c r="S16" s="18"/>
      <c r="T16" s="343"/>
      <c r="U16" s="348"/>
      <c r="V16" s="380"/>
      <c r="W16" s="366"/>
      <c r="X16" s="366"/>
      <c r="Y16" s="366"/>
      <c r="Z16" s="366"/>
      <c r="AA16" s="366"/>
      <c r="AB16" s="366"/>
      <c r="AC16" s="366"/>
      <c r="AD16" s="366"/>
      <c r="AE16" s="383"/>
    </row>
    <row r="17" spans="2:31" ht="17.649999999999999" customHeight="1" thickBot="1" x14ac:dyDescent="0.25">
      <c r="B17" s="17"/>
      <c r="C17" s="344"/>
      <c r="D17" s="16"/>
      <c r="E17" s="15"/>
      <c r="F17" s="15"/>
      <c r="G17" s="14"/>
      <c r="H17" s="344"/>
      <c r="I17" s="344"/>
      <c r="J17" s="344"/>
      <c r="K17" s="12" t="s">
        <v>87</v>
      </c>
      <c r="L17" s="13"/>
      <c r="M17" s="12" t="s">
        <v>86</v>
      </c>
      <c r="N17" s="13"/>
      <c r="O17" s="12" t="s">
        <v>85</v>
      </c>
      <c r="P17" s="13"/>
      <c r="Q17" s="12" t="s">
        <v>84</v>
      </c>
      <c r="R17" s="11"/>
      <c r="S17" s="10"/>
      <c r="T17" s="344"/>
      <c r="U17" s="349"/>
      <c r="V17" s="381"/>
      <c r="W17" s="367"/>
      <c r="X17" s="367"/>
      <c r="Y17" s="367"/>
      <c r="Z17" s="367"/>
      <c r="AA17" s="367"/>
      <c r="AB17" s="367"/>
      <c r="AC17" s="367"/>
      <c r="AD17" s="367"/>
      <c r="AE17" s="384"/>
    </row>
    <row r="18" spans="2:31" ht="17.45" customHeight="1" x14ac:dyDescent="0.2">
      <c r="B18" s="17"/>
      <c r="C18" s="342">
        <v>3</v>
      </c>
      <c r="D18" s="30"/>
      <c r="E18" s="28"/>
      <c r="F18" s="28"/>
      <c r="G18" s="27"/>
      <c r="H18" s="345">
        <v>17</v>
      </c>
      <c r="I18" s="345">
        <v>9</v>
      </c>
      <c r="J18" s="345">
        <v>5</v>
      </c>
      <c r="K18" s="20" t="s">
        <v>95</v>
      </c>
      <c r="L18" s="21" t="s">
        <v>98</v>
      </c>
      <c r="M18" s="20" t="s">
        <v>94</v>
      </c>
      <c r="N18" s="21"/>
      <c r="O18" s="20" t="s">
        <v>93</v>
      </c>
      <c r="P18" s="21"/>
      <c r="Q18" s="20" t="s">
        <v>92</v>
      </c>
      <c r="R18" s="26"/>
      <c r="S18" s="25"/>
      <c r="T18" s="345"/>
      <c r="U18" s="347"/>
      <c r="V18" s="379">
        <f>SUMPRODUCT(LEN($L18:$R20)-LEN(SUBSTITUTE($L18:$R20,"A", "")))</f>
        <v>0</v>
      </c>
      <c r="W18" s="365">
        <f>SUMPRODUCT(LEN($S18:$S20)-LEN(SUBSTITUTE($S18:$S20,"A", "")))</f>
        <v>0</v>
      </c>
      <c r="X18" s="365">
        <f>SUMPRODUCT(LEN($L18:$R20)-LEN(SUBSTITUTE($L18:$R20,"S", "")))</f>
        <v>2</v>
      </c>
      <c r="Y18" s="365">
        <f>SUMPRODUCT(LEN($S18:$S20)-LEN(SUBSTITUTE($S18:$S20,"S", "")))</f>
        <v>0</v>
      </c>
      <c r="Z18" s="365">
        <f>SUMPRODUCT(LEN($L18:$R20)-LEN(SUBSTITUTE($L18:$R20,"F", "")))</f>
        <v>0</v>
      </c>
      <c r="AA18" s="365">
        <f>SUMPRODUCT(LEN($S18:$S20)-LEN(SUBSTITUTE($S18:$S20,"F", "")))</f>
        <v>0</v>
      </c>
      <c r="AB18" s="365">
        <f>SUMPRODUCT(LEN($L18:$R20)-LEN(SUBSTITUTE($L18:$R20,"G", "")))</f>
        <v>0</v>
      </c>
      <c r="AC18" s="365">
        <f>SUMPRODUCT(LEN($S18:$S20)-LEN(SUBSTITUTE($S18:$S20,"G", "")))</f>
        <v>0</v>
      </c>
      <c r="AD18" s="365">
        <f>SUMPRODUCT(LEN($L18:$R20)-LEN(SUBSTITUTE($L18:$R20,"M", "")))</f>
        <v>0</v>
      </c>
      <c r="AE18" s="382">
        <f>SUMPRODUCT(LEN($S18:$S20)-LEN(SUBSTITUTE($S18:$S20,"M", "")))</f>
        <v>0</v>
      </c>
    </row>
    <row r="19" spans="2:31" ht="17.649999999999999" customHeight="1" x14ac:dyDescent="0.2">
      <c r="B19" s="17"/>
      <c r="C19" s="343"/>
      <c r="D19" s="24"/>
      <c r="E19" s="23"/>
      <c r="F19" s="23"/>
      <c r="G19" s="22"/>
      <c r="H19" s="343"/>
      <c r="I19" s="343"/>
      <c r="J19" s="343"/>
      <c r="K19" s="20" t="s">
        <v>91</v>
      </c>
      <c r="L19" s="21" t="s">
        <v>98</v>
      </c>
      <c r="M19" s="20" t="s">
        <v>90</v>
      </c>
      <c r="N19" s="21"/>
      <c r="O19" s="20" t="s">
        <v>89</v>
      </c>
      <c r="P19" s="21"/>
      <c r="Q19" s="20" t="s">
        <v>88</v>
      </c>
      <c r="R19" s="19"/>
      <c r="S19" s="18"/>
      <c r="T19" s="343"/>
      <c r="U19" s="348"/>
      <c r="V19" s="380"/>
      <c r="W19" s="366"/>
      <c r="X19" s="366"/>
      <c r="Y19" s="366"/>
      <c r="Z19" s="366"/>
      <c r="AA19" s="366"/>
      <c r="AB19" s="366"/>
      <c r="AC19" s="366"/>
      <c r="AD19" s="366"/>
      <c r="AE19" s="383"/>
    </row>
    <row r="20" spans="2:31" ht="17.649999999999999" customHeight="1" thickBot="1" x14ac:dyDescent="0.25">
      <c r="B20" s="17"/>
      <c r="C20" s="344"/>
      <c r="D20" s="68"/>
      <c r="E20" s="67"/>
      <c r="F20" s="67"/>
      <c r="G20" s="66"/>
      <c r="H20" s="344"/>
      <c r="I20" s="344"/>
      <c r="J20" s="344"/>
      <c r="K20" s="12" t="s">
        <v>87</v>
      </c>
      <c r="L20" s="13"/>
      <c r="M20" s="12" t="s">
        <v>86</v>
      </c>
      <c r="N20" s="13"/>
      <c r="O20" s="12" t="s">
        <v>85</v>
      </c>
      <c r="P20" s="13"/>
      <c r="Q20" s="12" t="s">
        <v>84</v>
      </c>
      <c r="R20" s="11"/>
      <c r="S20" s="10"/>
      <c r="T20" s="344"/>
      <c r="U20" s="349"/>
      <c r="V20" s="381"/>
      <c r="W20" s="367"/>
      <c r="X20" s="367"/>
      <c r="Y20" s="367"/>
      <c r="Z20" s="367"/>
      <c r="AA20" s="367"/>
      <c r="AB20" s="367"/>
      <c r="AC20" s="367"/>
      <c r="AD20" s="367"/>
      <c r="AE20" s="384"/>
    </row>
    <row r="21" spans="2:31" ht="17.649999999999999" customHeight="1" x14ac:dyDescent="0.2">
      <c r="B21" s="17"/>
      <c r="C21" s="342">
        <v>4</v>
      </c>
      <c r="D21" s="29"/>
      <c r="E21" s="56"/>
      <c r="F21" s="56"/>
      <c r="G21" s="65"/>
      <c r="H21" s="345">
        <v>11</v>
      </c>
      <c r="I21" s="345">
        <v>9</v>
      </c>
      <c r="J21" s="345">
        <v>5</v>
      </c>
      <c r="K21" s="20" t="s">
        <v>95</v>
      </c>
      <c r="L21" s="21" t="s">
        <v>97</v>
      </c>
      <c r="M21" s="20" t="s">
        <v>94</v>
      </c>
      <c r="N21" s="21"/>
      <c r="O21" s="20" t="s">
        <v>93</v>
      </c>
      <c r="P21" s="21"/>
      <c r="Q21" s="20" t="s">
        <v>92</v>
      </c>
      <c r="R21" s="26"/>
      <c r="S21" s="25"/>
      <c r="T21" s="345"/>
      <c r="U21" s="347"/>
      <c r="V21" s="379">
        <f>SUMPRODUCT(LEN($L21:$R23)-LEN(SUBSTITUTE($L21:$R23,"A", "")))</f>
        <v>1</v>
      </c>
      <c r="W21" s="365">
        <f>SUMPRODUCT(LEN($S21:$S23)-LEN(SUBSTITUTE($S21:$S23,"A", "")))</f>
        <v>0</v>
      </c>
      <c r="X21" s="365">
        <f>SUMPRODUCT(LEN($L21:$R23)-LEN(SUBSTITUTE($L21:$R23,"S", "")))</f>
        <v>0</v>
      </c>
      <c r="Y21" s="365">
        <f>SUMPRODUCT(LEN($S21:$S23)-LEN(SUBSTITUTE($S21:$S23,"S", "")))</f>
        <v>0</v>
      </c>
      <c r="Z21" s="365">
        <f>SUMPRODUCT(LEN($L21:$R23)-LEN(SUBSTITUTE($L21:$R23,"F", "")))</f>
        <v>0</v>
      </c>
      <c r="AA21" s="365">
        <f>SUMPRODUCT(LEN($S21:$S23)-LEN(SUBSTITUTE($S21:$S23,"F", "")))</f>
        <v>0</v>
      </c>
      <c r="AB21" s="365">
        <f>SUMPRODUCT(LEN($L21:$R23)-LEN(SUBSTITUTE($L21:$R23,"G", "")))</f>
        <v>0</v>
      </c>
      <c r="AC21" s="365">
        <f>SUMPRODUCT(LEN($S21:$S23)-LEN(SUBSTITUTE($S21:$S23,"G", "")))</f>
        <v>0</v>
      </c>
      <c r="AD21" s="365">
        <f>SUMPRODUCT(LEN($L21:$R23)-LEN(SUBSTITUTE($L21:$R23,"M", "")))</f>
        <v>0</v>
      </c>
      <c r="AE21" s="382">
        <f>SUMPRODUCT(LEN($S21:$S23)-LEN(SUBSTITUTE($S21:$S23,"M", "")))</f>
        <v>0</v>
      </c>
    </row>
    <row r="22" spans="2:31" ht="17.649999999999999" customHeight="1" x14ac:dyDescent="0.2">
      <c r="B22" s="17"/>
      <c r="C22" s="343"/>
      <c r="D22" s="24"/>
      <c r="E22" s="23"/>
      <c r="F22" s="23"/>
      <c r="G22" s="22"/>
      <c r="H22" s="343"/>
      <c r="I22" s="343"/>
      <c r="J22" s="343"/>
      <c r="K22" s="20" t="s">
        <v>91</v>
      </c>
      <c r="L22" s="21"/>
      <c r="M22" s="20" t="s">
        <v>90</v>
      </c>
      <c r="N22" s="21"/>
      <c r="O22" s="20" t="s">
        <v>89</v>
      </c>
      <c r="P22" s="21"/>
      <c r="Q22" s="20" t="s">
        <v>88</v>
      </c>
      <c r="R22" s="19"/>
      <c r="S22" s="18"/>
      <c r="T22" s="343"/>
      <c r="U22" s="348"/>
      <c r="V22" s="380"/>
      <c r="W22" s="366"/>
      <c r="X22" s="366"/>
      <c r="Y22" s="366"/>
      <c r="Z22" s="366"/>
      <c r="AA22" s="366"/>
      <c r="AB22" s="366"/>
      <c r="AC22" s="366"/>
      <c r="AD22" s="366"/>
      <c r="AE22" s="383"/>
    </row>
    <row r="23" spans="2:31" ht="17.649999999999999" customHeight="1" thickBot="1" x14ac:dyDescent="0.25">
      <c r="B23" s="17"/>
      <c r="C23" s="344"/>
      <c r="D23" s="16"/>
      <c r="E23" s="15"/>
      <c r="F23" s="15"/>
      <c r="G23" s="14"/>
      <c r="H23" s="344"/>
      <c r="I23" s="344"/>
      <c r="J23" s="344"/>
      <c r="K23" s="12" t="s">
        <v>87</v>
      </c>
      <c r="L23" s="13"/>
      <c r="M23" s="12" t="s">
        <v>86</v>
      </c>
      <c r="N23" s="13"/>
      <c r="O23" s="12" t="s">
        <v>85</v>
      </c>
      <c r="P23" s="13"/>
      <c r="Q23" s="12" t="s">
        <v>84</v>
      </c>
      <c r="R23" s="11"/>
      <c r="S23" s="10"/>
      <c r="T23" s="344"/>
      <c r="U23" s="349"/>
      <c r="V23" s="381"/>
      <c r="W23" s="367"/>
      <c r="X23" s="367"/>
      <c r="Y23" s="367"/>
      <c r="Z23" s="367"/>
      <c r="AA23" s="367"/>
      <c r="AB23" s="367"/>
      <c r="AC23" s="367"/>
      <c r="AD23" s="367"/>
      <c r="AE23" s="384"/>
    </row>
    <row r="24" spans="2:31" ht="17.649999999999999" customHeight="1" x14ac:dyDescent="0.2">
      <c r="B24" s="17"/>
      <c r="C24" s="342">
        <v>5</v>
      </c>
      <c r="D24" s="30"/>
      <c r="E24" s="28"/>
      <c r="F24" s="28"/>
      <c r="G24" s="27"/>
      <c r="H24" s="345">
        <v>17</v>
      </c>
      <c r="I24" s="345">
        <v>8</v>
      </c>
      <c r="J24" s="345">
        <v>6</v>
      </c>
      <c r="K24" s="20" t="s">
        <v>95</v>
      </c>
      <c r="L24" s="21" t="s">
        <v>98</v>
      </c>
      <c r="M24" s="20" t="s">
        <v>94</v>
      </c>
      <c r="N24" s="21"/>
      <c r="O24" s="20" t="s">
        <v>93</v>
      </c>
      <c r="P24" s="21"/>
      <c r="Q24" s="20" t="s">
        <v>92</v>
      </c>
      <c r="R24" s="26"/>
      <c r="S24" s="25"/>
      <c r="T24" s="345"/>
      <c r="U24" s="347"/>
      <c r="V24" s="379">
        <f>SUMPRODUCT(LEN($L24:$R26)-LEN(SUBSTITUTE($L24:$R26,"A", "")))</f>
        <v>0</v>
      </c>
      <c r="W24" s="365">
        <f>SUMPRODUCT(LEN($S24:$S26)-LEN(SUBSTITUTE($S24:$S26,"A", "")))</f>
        <v>0</v>
      </c>
      <c r="X24" s="365">
        <f>SUMPRODUCT(LEN($L24:$R26)-LEN(SUBSTITUTE($L24:$R26,"S", "")))</f>
        <v>1</v>
      </c>
      <c r="Y24" s="365">
        <f>SUMPRODUCT(LEN($S24:$S26)-LEN(SUBSTITUTE($S24:$S26,"S", "")))</f>
        <v>0</v>
      </c>
      <c r="Z24" s="365">
        <f>SUMPRODUCT(LEN($L24:$R26)-LEN(SUBSTITUTE($L24:$R26,"F", "")))</f>
        <v>0</v>
      </c>
      <c r="AA24" s="365">
        <f>SUMPRODUCT(LEN($S24:$S26)-LEN(SUBSTITUTE($S24:$S26,"F", "")))</f>
        <v>0</v>
      </c>
      <c r="AB24" s="365">
        <f>SUMPRODUCT(LEN($L24:$R26)-LEN(SUBSTITUTE($L24:$R26,"G", "")))</f>
        <v>0</v>
      </c>
      <c r="AC24" s="365">
        <f>SUMPRODUCT(LEN($S24:$S26)-LEN(SUBSTITUTE($S24:$S26,"G", "")))</f>
        <v>0</v>
      </c>
      <c r="AD24" s="365">
        <f>SUMPRODUCT(LEN($L24:$R26)-LEN(SUBSTITUTE($L24:$R26,"M", "")))</f>
        <v>0</v>
      </c>
      <c r="AE24" s="382">
        <f>SUMPRODUCT(LEN($S24:$S26)-LEN(SUBSTITUTE($S24:$S26,"M", "")))</f>
        <v>0</v>
      </c>
    </row>
    <row r="25" spans="2:31" ht="17.649999999999999" customHeight="1" x14ac:dyDescent="0.2">
      <c r="B25" s="17"/>
      <c r="C25" s="343"/>
      <c r="D25" s="24"/>
      <c r="E25" s="23"/>
      <c r="F25" s="23"/>
      <c r="G25" s="22"/>
      <c r="H25" s="343"/>
      <c r="I25" s="343"/>
      <c r="J25" s="343"/>
      <c r="K25" s="20" t="s">
        <v>91</v>
      </c>
      <c r="L25" s="21"/>
      <c r="M25" s="20" t="s">
        <v>90</v>
      </c>
      <c r="N25" s="21"/>
      <c r="O25" s="20" t="s">
        <v>89</v>
      </c>
      <c r="P25" s="21"/>
      <c r="Q25" s="20" t="s">
        <v>88</v>
      </c>
      <c r="R25" s="19"/>
      <c r="S25" s="18"/>
      <c r="T25" s="343"/>
      <c r="U25" s="348"/>
      <c r="V25" s="380"/>
      <c r="W25" s="366"/>
      <c r="X25" s="366"/>
      <c r="Y25" s="366"/>
      <c r="Z25" s="366"/>
      <c r="AA25" s="366"/>
      <c r="AB25" s="366"/>
      <c r="AC25" s="366"/>
      <c r="AD25" s="366"/>
      <c r="AE25" s="383"/>
    </row>
    <row r="26" spans="2:31" ht="17.649999999999999" customHeight="1" thickBot="1" x14ac:dyDescent="0.25">
      <c r="B26" s="17"/>
      <c r="C26" s="344"/>
      <c r="D26" s="16"/>
      <c r="E26" s="15"/>
      <c r="F26" s="15"/>
      <c r="G26" s="14"/>
      <c r="H26" s="344"/>
      <c r="I26" s="344"/>
      <c r="J26" s="344"/>
      <c r="K26" s="12" t="s">
        <v>87</v>
      </c>
      <c r="L26" s="13"/>
      <c r="M26" s="12" t="s">
        <v>86</v>
      </c>
      <c r="N26" s="13"/>
      <c r="O26" s="12" t="s">
        <v>85</v>
      </c>
      <c r="P26" s="13"/>
      <c r="Q26" s="12" t="s">
        <v>84</v>
      </c>
      <c r="R26" s="11"/>
      <c r="S26" s="10"/>
      <c r="T26" s="344"/>
      <c r="U26" s="349"/>
      <c r="V26" s="381"/>
      <c r="W26" s="367"/>
      <c r="X26" s="367"/>
      <c r="Y26" s="367"/>
      <c r="Z26" s="367"/>
      <c r="AA26" s="367"/>
      <c r="AB26" s="367"/>
      <c r="AC26" s="367"/>
      <c r="AD26" s="367"/>
      <c r="AE26" s="384"/>
    </row>
    <row r="27" spans="2:31" ht="17.649999999999999" customHeight="1" x14ac:dyDescent="0.2">
      <c r="B27" s="17"/>
      <c r="C27" s="342">
        <v>6</v>
      </c>
      <c r="D27" s="30"/>
      <c r="E27" s="28"/>
      <c r="F27" s="28"/>
      <c r="G27" s="27"/>
      <c r="H27" s="345">
        <v>13</v>
      </c>
      <c r="I27" s="345">
        <v>9</v>
      </c>
      <c r="J27" s="345">
        <v>5</v>
      </c>
      <c r="K27" s="20" t="s">
        <v>95</v>
      </c>
      <c r="L27" s="21" t="s">
        <v>97</v>
      </c>
      <c r="M27" s="20" t="s">
        <v>94</v>
      </c>
      <c r="N27" s="21"/>
      <c r="O27" s="20" t="s">
        <v>93</v>
      </c>
      <c r="P27" s="21"/>
      <c r="Q27" s="20" t="s">
        <v>92</v>
      </c>
      <c r="R27" s="26"/>
      <c r="S27" s="25"/>
      <c r="T27" s="345"/>
      <c r="U27" s="347"/>
      <c r="V27" s="379">
        <f>SUMPRODUCT(LEN($L27:$R29)-LEN(SUBSTITUTE($L27:$R29,"A", "")))</f>
        <v>1</v>
      </c>
      <c r="W27" s="365">
        <f>SUMPRODUCT(LEN($S27:$S29)-LEN(SUBSTITUTE($S27:$S29,"A", "")))</f>
        <v>0</v>
      </c>
      <c r="X27" s="365">
        <f>SUMPRODUCT(LEN($L27:$R29)-LEN(SUBSTITUTE($L27:$R29,"S", "")))</f>
        <v>1</v>
      </c>
      <c r="Y27" s="365">
        <f>SUMPRODUCT(LEN($S27:$S29)-LEN(SUBSTITUTE($S27:$S29,"S", "")))</f>
        <v>0</v>
      </c>
      <c r="Z27" s="365">
        <f>SUMPRODUCT(LEN($L27:$R29)-LEN(SUBSTITUTE($L27:$R29,"F", "")))</f>
        <v>0</v>
      </c>
      <c r="AA27" s="365">
        <f>SUMPRODUCT(LEN($S27:$S29)-LEN(SUBSTITUTE($S27:$S29,"F", "")))</f>
        <v>0</v>
      </c>
      <c r="AB27" s="365">
        <f>SUMPRODUCT(LEN($L27:$R29)-LEN(SUBSTITUTE($L27:$R29,"G", "")))</f>
        <v>0</v>
      </c>
      <c r="AC27" s="365">
        <f>SUMPRODUCT(LEN($S27:$S29)-LEN(SUBSTITUTE($S27:$S29,"G", "")))</f>
        <v>0</v>
      </c>
      <c r="AD27" s="365">
        <f>SUMPRODUCT(LEN($L27:$R29)-LEN(SUBSTITUTE($L27:$R29,"M", "")))</f>
        <v>0</v>
      </c>
      <c r="AE27" s="382">
        <f>SUMPRODUCT(LEN($S27:$S29)-LEN(SUBSTITUTE($S27:$S29,"M", "")))</f>
        <v>0</v>
      </c>
    </row>
    <row r="28" spans="2:31" ht="17.649999999999999" customHeight="1" x14ac:dyDescent="0.2">
      <c r="B28" s="17"/>
      <c r="C28" s="343"/>
      <c r="D28" s="24"/>
      <c r="E28" s="23"/>
      <c r="F28" s="23"/>
      <c r="G28" s="22"/>
      <c r="H28" s="343"/>
      <c r="I28" s="343"/>
      <c r="J28" s="343"/>
      <c r="K28" s="20" t="s">
        <v>91</v>
      </c>
      <c r="L28" s="21" t="s">
        <v>98</v>
      </c>
      <c r="M28" s="20" t="s">
        <v>90</v>
      </c>
      <c r="N28" s="21"/>
      <c r="O28" s="20" t="s">
        <v>89</v>
      </c>
      <c r="P28" s="21"/>
      <c r="Q28" s="20" t="s">
        <v>88</v>
      </c>
      <c r="R28" s="19"/>
      <c r="S28" s="18"/>
      <c r="T28" s="343"/>
      <c r="U28" s="348"/>
      <c r="V28" s="380"/>
      <c r="W28" s="366"/>
      <c r="X28" s="366"/>
      <c r="Y28" s="366"/>
      <c r="Z28" s="366"/>
      <c r="AA28" s="366"/>
      <c r="AB28" s="366"/>
      <c r="AC28" s="366"/>
      <c r="AD28" s="366"/>
      <c r="AE28" s="383"/>
    </row>
    <row r="29" spans="2:31" ht="17.649999999999999" customHeight="1" thickBot="1" x14ac:dyDescent="0.25">
      <c r="B29" s="17"/>
      <c r="C29" s="344"/>
      <c r="D29" s="16"/>
      <c r="E29" s="15"/>
      <c r="F29" s="15"/>
      <c r="G29" s="14"/>
      <c r="H29" s="344"/>
      <c r="I29" s="344"/>
      <c r="J29" s="344"/>
      <c r="K29" s="12" t="s">
        <v>87</v>
      </c>
      <c r="L29" s="13"/>
      <c r="M29" s="12" t="s">
        <v>86</v>
      </c>
      <c r="N29" s="13"/>
      <c r="O29" s="12" t="s">
        <v>85</v>
      </c>
      <c r="P29" s="13"/>
      <c r="Q29" s="12" t="s">
        <v>84</v>
      </c>
      <c r="R29" s="11"/>
      <c r="S29" s="10"/>
      <c r="T29" s="344"/>
      <c r="U29" s="349"/>
      <c r="V29" s="381"/>
      <c r="W29" s="367"/>
      <c r="X29" s="367"/>
      <c r="Y29" s="367"/>
      <c r="Z29" s="367"/>
      <c r="AA29" s="367"/>
      <c r="AB29" s="367"/>
      <c r="AC29" s="367"/>
      <c r="AD29" s="367"/>
      <c r="AE29" s="384"/>
    </row>
    <row r="30" spans="2:31" ht="17.649999999999999" customHeight="1" x14ac:dyDescent="0.2">
      <c r="B30" s="17"/>
      <c r="C30" s="342">
        <v>7</v>
      </c>
      <c r="D30" s="30"/>
      <c r="E30" s="28"/>
      <c r="F30" s="28"/>
      <c r="G30" s="27"/>
      <c r="H30" s="345">
        <v>21</v>
      </c>
      <c r="I30" s="345">
        <v>9</v>
      </c>
      <c r="J30" s="345">
        <v>5</v>
      </c>
      <c r="K30" s="20" t="s">
        <v>95</v>
      </c>
      <c r="L30" s="21" t="s">
        <v>98</v>
      </c>
      <c r="M30" s="20" t="s">
        <v>94</v>
      </c>
      <c r="N30" s="21"/>
      <c r="O30" s="20" t="s">
        <v>93</v>
      </c>
      <c r="P30" s="21"/>
      <c r="Q30" s="20" t="s">
        <v>92</v>
      </c>
      <c r="R30" s="26"/>
      <c r="S30" s="25"/>
      <c r="T30" s="345"/>
      <c r="U30" s="347"/>
      <c r="V30" s="379">
        <f>SUMPRODUCT(LEN($L30:$R32)-LEN(SUBSTITUTE($L30:$R32,"A", "")))</f>
        <v>0</v>
      </c>
      <c r="W30" s="365">
        <f>SUMPRODUCT(LEN($S30:$S32)-LEN(SUBSTITUTE($S30:$S32,"A", "")))</f>
        <v>0</v>
      </c>
      <c r="X30" s="365">
        <f>SUMPRODUCT(LEN($L30:$R32)-LEN(SUBSTITUTE($L30:$R32,"S", "")))</f>
        <v>1</v>
      </c>
      <c r="Y30" s="365">
        <f>SUMPRODUCT(LEN($S30:$S32)-LEN(SUBSTITUTE($S30:$S32,"S", "")))</f>
        <v>0</v>
      </c>
      <c r="Z30" s="365">
        <f>SUMPRODUCT(LEN($L30:$R32)-LEN(SUBSTITUTE($L30:$R32,"F", "")))</f>
        <v>0</v>
      </c>
      <c r="AA30" s="365">
        <f>SUMPRODUCT(LEN($S30:$S32)-LEN(SUBSTITUTE($S30:$S32,"F", "")))</f>
        <v>0</v>
      </c>
      <c r="AB30" s="365">
        <f>SUMPRODUCT(LEN($L30:$R32)-LEN(SUBSTITUTE($L30:$R32,"G", "")))</f>
        <v>0</v>
      </c>
      <c r="AC30" s="365">
        <f>SUMPRODUCT(LEN($S30:$S32)-LEN(SUBSTITUTE($S30:$S32,"G", "")))</f>
        <v>0</v>
      </c>
      <c r="AD30" s="365">
        <f>SUMPRODUCT(LEN($L30:$R32)-LEN(SUBSTITUTE($L30:$R32,"M", "")))</f>
        <v>0</v>
      </c>
      <c r="AE30" s="382">
        <f>SUMPRODUCT(LEN($S30:$S32)-LEN(SUBSTITUTE($S30:$S32,"M", "")))</f>
        <v>0</v>
      </c>
    </row>
    <row r="31" spans="2:31" ht="17.649999999999999" customHeight="1" x14ac:dyDescent="0.2">
      <c r="B31" s="17"/>
      <c r="C31" s="343"/>
      <c r="D31" s="24"/>
      <c r="E31" s="23"/>
      <c r="F31" s="23"/>
      <c r="G31" s="22"/>
      <c r="H31" s="343"/>
      <c r="I31" s="343"/>
      <c r="J31" s="343"/>
      <c r="K31" s="20" t="s">
        <v>91</v>
      </c>
      <c r="L31" s="21"/>
      <c r="M31" s="20" t="s">
        <v>90</v>
      </c>
      <c r="N31" s="21"/>
      <c r="O31" s="20" t="s">
        <v>89</v>
      </c>
      <c r="P31" s="21"/>
      <c r="Q31" s="20" t="s">
        <v>88</v>
      </c>
      <c r="R31" s="19"/>
      <c r="S31" s="18"/>
      <c r="T31" s="343"/>
      <c r="U31" s="348"/>
      <c r="V31" s="380"/>
      <c r="W31" s="366"/>
      <c r="X31" s="366"/>
      <c r="Y31" s="366"/>
      <c r="Z31" s="366"/>
      <c r="AA31" s="366"/>
      <c r="AB31" s="366"/>
      <c r="AC31" s="366"/>
      <c r="AD31" s="366"/>
      <c r="AE31" s="383"/>
    </row>
    <row r="32" spans="2:31" ht="17.649999999999999" customHeight="1" thickBot="1" x14ac:dyDescent="0.25">
      <c r="B32" s="17"/>
      <c r="C32" s="344"/>
      <c r="D32" s="16"/>
      <c r="E32" s="15"/>
      <c r="F32" s="15"/>
      <c r="G32" s="14"/>
      <c r="H32" s="344"/>
      <c r="I32" s="344"/>
      <c r="J32" s="344"/>
      <c r="K32" s="12" t="s">
        <v>87</v>
      </c>
      <c r="L32" s="13"/>
      <c r="M32" s="12" t="s">
        <v>86</v>
      </c>
      <c r="N32" s="13"/>
      <c r="O32" s="12" t="s">
        <v>85</v>
      </c>
      <c r="P32" s="13"/>
      <c r="Q32" s="12" t="s">
        <v>84</v>
      </c>
      <c r="R32" s="11"/>
      <c r="S32" s="10"/>
      <c r="T32" s="344"/>
      <c r="U32" s="349"/>
      <c r="V32" s="381"/>
      <c r="W32" s="367"/>
      <c r="X32" s="367"/>
      <c r="Y32" s="367"/>
      <c r="Z32" s="367"/>
      <c r="AA32" s="367"/>
      <c r="AB32" s="367"/>
      <c r="AC32" s="367"/>
      <c r="AD32" s="367"/>
      <c r="AE32" s="384"/>
    </row>
    <row r="33" spans="2:31" ht="17.649999999999999" customHeight="1" x14ac:dyDescent="0.2">
      <c r="B33" s="17"/>
      <c r="C33" s="342">
        <v>8</v>
      </c>
      <c r="D33" s="30"/>
      <c r="E33" s="28"/>
      <c r="F33" s="28"/>
      <c r="G33" s="27"/>
      <c r="H33" s="345">
        <v>16</v>
      </c>
      <c r="I33" s="345">
        <v>9</v>
      </c>
      <c r="J33" s="345">
        <v>5</v>
      </c>
      <c r="K33" s="20" t="s">
        <v>95</v>
      </c>
      <c r="L33" s="21" t="s">
        <v>97</v>
      </c>
      <c r="M33" s="20" t="s">
        <v>94</v>
      </c>
      <c r="N33" s="21"/>
      <c r="O33" s="20" t="s">
        <v>93</v>
      </c>
      <c r="P33" s="21"/>
      <c r="Q33" s="20" t="s">
        <v>92</v>
      </c>
      <c r="R33" s="26"/>
      <c r="S33" s="25"/>
      <c r="T33" s="345"/>
      <c r="U33" s="347"/>
      <c r="V33" s="379">
        <f>SUMPRODUCT(LEN($L33:$R35)-LEN(SUBSTITUTE($L33:$R35,"A", "")))</f>
        <v>1</v>
      </c>
      <c r="W33" s="365">
        <f>SUMPRODUCT(LEN($S33:$S35)-LEN(SUBSTITUTE($S33:$S35,"A", "")))</f>
        <v>0</v>
      </c>
      <c r="X33" s="365">
        <f>SUMPRODUCT(LEN($L33:$R35)-LEN(SUBSTITUTE($L33:$R35,"S", "")))</f>
        <v>1</v>
      </c>
      <c r="Y33" s="365">
        <f>SUMPRODUCT(LEN($S33:$S35)-LEN(SUBSTITUTE($S33:$S35,"S", "")))</f>
        <v>0</v>
      </c>
      <c r="Z33" s="365">
        <f>SUMPRODUCT(LEN($L33:$R35)-LEN(SUBSTITUTE($L33:$R35,"F", "")))</f>
        <v>0</v>
      </c>
      <c r="AA33" s="365">
        <f>SUMPRODUCT(LEN($S33:$S35)-LEN(SUBSTITUTE($S33:$S35,"F", "")))</f>
        <v>0</v>
      </c>
      <c r="AB33" s="365">
        <f>SUMPRODUCT(LEN($L33:$R35)-LEN(SUBSTITUTE($L33:$R35,"G", "")))</f>
        <v>0</v>
      </c>
      <c r="AC33" s="365">
        <f>SUMPRODUCT(LEN($S33:$S35)-LEN(SUBSTITUTE($S33:$S35,"G", "")))</f>
        <v>0</v>
      </c>
      <c r="AD33" s="365">
        <f>SUMPRODUCT(LEN($L33:$R35)-LEN(SUBSTITUTE($L33:$R35,"M", "")))</f>
        <v>0</v>
      </c>
      <c r="AE33" s="382">
        <f>SUMPRODUCT(LEN($S33:$S35)-LEN(SUBSTITUTE($S33:$S35,"M", "")))</f>
        <v>0</v>
      </c>
    </row>
    <row r="34" spans="2:31" ht="17.649999999999999" customHeight="1" x14ac:dyDescent="0.2">
      <c r="B34" s="17"/>
      <c r="C34" s="343"/>
      <c r="D34" s="24"/>
      <c r="E34" s="23"/>
      <c r="F34" s="23"/>
      <c r="G34" s="22"/>
      <c r="H34" s="343"/>
      <c r="I34" s="343"/>
      <c r="J34" s="343"/>
      <c r="K34" s="20" t="s">
        <v>91</v>
      </c>
      <c r="L34" s="21" t="s">
        <v>98</v>
      </c>
      <c r="M34" s="20" t="s">
        <v>90</v>
      </c>
      <c r="N34" s="21"/>
      <c r="O34" s="20" t="s">
        <v>89</v>
      </c>
      <c r="P34" s="21"/>
      <c r="Q34" s="20" t="s">
        <v>88</v>
      </c>
      <c r="R34" s="19"/>
      <c r="S34" s="18"/>
      <c r="T34" s="343"/>
      <c r="U34" s="348"/>
      <c r="V34" s="380"/>
      <c r="W34" s="366"/>
      <c r="X34" s="366"/>
      <c r="Y34" s="366"/>
      <c r="Z34" s="366"/>
      <c r="AA34" s="366"/>
      <c r="AB34" s="366"/>
      <c r="AC34" s="366"/>
      <c r="AD34" s="366"/>
      <c r="AE34" s="383"/>
    </row>
    <row r="35" spans="2:31" ht="17.649999999999999" customHeight="1" thickBot="1" x14ac:dyDescent="0.25">
      <c r="B35" s="17"/>
      <c r="C35" s="344"/>
      <c r="D35" s="16"/>
      <c r="E35" s="15"/>
      <c r="F35" s="15"/>
      <c r="G35" s="14"/>
      <c r="H35" s="344"/>
      <c r="I35" s="344"/>
      <c r="J35" s="344"/>
      <c r="K35" s="12" t="s">
        <v>87</v>
      </c>
      <c r="L35" s="13"/>
      <c r="M35" s="12" t="s">
        <v>86</v>
      </c>
      <c r="N35" s="13"/>
      <c r="O35" s="12" t="s">
        <v>85</v>
      </c>
      <c r="P35" s="13"/>
      <c r="Q35" s="12" t="s">
        <v>84</v>
      </c>
      <c r="R35" s="11"/>
      <c r="S35" s="10"/>
      <c r="T35" s="344"/>
      <c r="U35" s="349"/>
      <c r="V35" s="381"/>
      <c r="W35" s="367"/>
      <c r="X35" s="367"/>
      <c r="Y35" s="367"/>
      <c r="Z35" s="367"/>
      <c r="AA35" s="367"/>
      <c r="AB35" s="367"/>
      <c r="AC35" s="367"/>
      <c r="AD35" s="367"/>
      <c r="AE35" s="384"/>
    </row>
    <row r="36" spans="2:31" ht="17.649999999999999" customHeight="1" x14ac:dyDescent="0.2">
      <c r="B36" s="17"/>
      <c r="C36" s="342">
        <v>9</v>
      </c>
      <c r="D36" s="30"/>
      <c r="E36" s="28"/>
      <c r="F36" s="28"/>
      <c r="G36" s="27"/>
      <c r="H36" s="345">
        <v>20</v>
      </c>
      <c r="I36" s="345">
        <v>10</v>
      </c>
      <c r="J36" s="345">
        <v>5</v>
      </c>
      <c r="K36" s="20" t="s">
        <v>95</v>
      </c>
      <c r="L36" s="21" t="s">
        <v>98</v>
      </c>
      <c r="M36" s="20" t="s">
        <v>94</v>
      </c>
      <c r="N36" s="21"/>
      <c r="O36" s="20" t="s">
        <v>93</v>
      </c>
      <c r="P36" s="21"/>
      <c r="Q36" s="20" t="s">
        <v>92</v>
      </c>
      <c r="R36" s="26"/>
      <c r="S36" s="25"/>
      <c r="T36" s="345"/>
      <c r="U36" s="347"/>
      <c r="V36" s="379">
        <f>SUMPRODUCT(LEN($L36:$R38)-LEN(SUBSTITUTE($L36:$R38,"A", "")))</f>
        <v>0</v>
      </c>
      <c r="W36" s="365">
        <f>SUMPRODUCT(LEN($S36:$S38)-LEN(SUBSTITUTE($S36:$S38,"A", "")))</f>
        <v>0</v>
      </c>
      <c r="X36" s="365">
        <f>SUMPRODUCT(LEN($L36:$R38)-LEN(SUBSTITUTE($L36:$R38,"S", "")))</f>
        <v>1</v>
      </c>
      <c r="Y36" s="365">
        <f>SUMPRODUCT(LEN($S36:$S38)-LEN(SUBSTITUTE($S36:$S38,"S", "")))</f>
        <v>0</v>
      </c>
      <c r="Z36" s="365">
        <f>SUMPRODUCT(LEN($L36:$R38)-LEN(SUBSTITUTE($L36:$R38,"F", "")))</f>
        <v>0</v>
      </c>
      <c r="AA36" s="365">
        <f>SUMPRODUCT(LEN($S36:$S38)-LEN(SUBSTITUTE($S36:$S38,"F", "")))</f>
        <v>0</v>
      </c>
      <c r="AB36" s="365">
        <f>SUMPRODUCT(LEN($L36:$R38)-LEN(SUBSTITUTE($L36:$R38,"G", "")))</f>
        <v>0</v>
      </c>
      <c r="AC36" s="365">
        <f>SUMPRODUCT(LEN($S36:$S38)-LEN(SUBSTITUTE($S36:$S38,"G", "")))</f>
        <v>0</v>
      </c>
      <c r="AD36" s="365">
        <f>SUMPRODUCT(LEN($L36:$R38)-LEN(SUBSTITUTE($L36:$R38,"M", "")))</f>
        <v>0</v>
      </c>
      <c r="AE36" s="382">
        <f>SUMPRODUCT(LEN($S36:$S38)-LEN(SUBSTITUTE($S36:$S38,"M", "")))</f>
        <v>0</v>
      </c>
    </row>
    <row r="37" spans="2:31" ht="17.649999999999999" customHeight="1" x14ac:dyDescent="0.2">
      <c r="B37" s="17"/>
      <c r="C37" s="343"/>
      <c r="D37" s="24"/>
      <c r="E37" s="23"/>
      <c r="F37" s="23"/>
      <c r="G37" s="22"/>
      <c r="H37" s="343"/>
      <c r="I37" s="343"/>
      <c r="J37" s="343"/>
      <c r="K37" s="20" t="s">
        <v>91</v>
      </c>
      <c r="L37" s="21"/>
      <c r="M37" s="20" t="s">
        <v>90</v>
      </c>
      <c r="N37" s="21"/>
      <c r="O37" s="20" t="s">
        <v>89</v>
      </c>
      <c r="P37" s="21"/>
      <c r="Q37" s="20" t="s">
        <v>88</v>
      </c>
      <c r="R37" s="19"/>
      <c r="S37" s="18"/>
      <c r="T37" s="343"/>
      <c r="U37" s="348"/>
      <c r="V37" s="380"/>
      <c r="W37" s="366"/>
      <c r="X37" s="366"/>
      <c r="Y37" s="366"/>
      <c r="Z37" s="366"/>
      <c r="AA37" s="366"/>
      <c r="AB37" s="366"/>
      <c r="AC37" s="366"/>
      <c r="AD37" s="366"/>
      <c r="AE37" s="383"/>
    </row>
    <row r="38" spans="2:31" ht="17.649999999999999" customHeight="1" thickBot="1" x14ac:dyDescent="0.25">
      <c r="B38" s="17"/>
      <c r="C38" s="344"/>
      <c r="D38" s="16"/>
      <c r="E38" s="15"/>
      <c r="F38" s="15"/>
      <c r="G38" s="14"/>
      <c r="H38" s="344"/>
      <c r="I38" s="344"/>
      <c r="J38" s="344"/>
      <c r="K38" s="12" t="s">
        <v>87</v>
      </c>
      <c r="L38" s="13"/>
      <c r="M38" s="12" t="s">
        <v>86</v>
      </c>
      <c r="N38" s="13"/>
      <c r="O38" s="12" t="s">
        <v>85</v>
      </c>
      <c r="P38" s="13"/>
      <c r="Q38" s="12" t="s">
        <v>84</v>
      </c>
      <c r="R38" s="11"/>
      <c r="S38" s="10"/>
      <c r="T38" s="344"/>
      <c r="U38" s="349"/>
      <c r="V38" s="381"/>
      <c r="W38" s="367"/>
      <c r="X38" s="367"/>
      <c r="Y38" s="367"/>
      <c r="Z38" s="367"/>
      <c r="AA38" s="367"/>
      <c r="AB38" s="367"/>
      <c r="AC38" s="367"/>
      <c r="AD38" s="367"/>
      <c r="AE38" s="384"/>
    </row>
    <row r="39" spans="2:31" ht="17.649999999999999" customHeight="1" x14ac:dyDescent="0.2">
      <c r="B39" s="17"/>
      <c r="C39" s="342">
        <v>10</v>
      </c>
      <c r="D39" s="29"/>
      <c r="E39" s="28"/>
      <c r="F39" s="28"/>
      <c r="G39" s="27"/>
      <c r="H39" s="345">
        <v>18</v>
      </c>
      <c r="I39" s="345">
        <v>8</v>
      </c>
      <c r="J39" s="345">
        <v>5</v>
      </c>
      <c r="K39" s="20" t="s">
        <v>95</v>
      </c>
      <c r="L39" s="21" t="s">
        <v>98</v>
      </c>
      <c r="M39" s="20" t="s">
        <v>94</v>
      </c>
      <c r="N39" s="21"/>
      <c r="O39" s="20" t="s">
        <v>93</v>
      </c>
      <c r="P39" s="21"/>
      <c r="Q39" s="20" t="s">
        <v>92</v>
      </c>
      <c r="R39" s="26"/>
      <c r="S39" s="25"/>
      <c r="T39" s="345"/>
      <c r="U39" s="347"/>
      <c r="V39" s="379">
        <f>SUMPRODUCT(LEN($L39:$R41)-LEN(SUBSTITUTE($L39:$R41,"A", "")))</f>
        <v>0</v>
      </c>
      <c r="W39" s="365">
        <f>SUMPRODUCT(LEN($S39:$S41)-LEN(SUBSTITUTE($S39:$S41,"A", "")))</f>
        <v>0</v>
      </c>
      <c r="X39" s="365">
        <f>SUMPRODUCT(LEN($L39:$R41)-LEN(SUBSTITUTE($L39:$R41,"S", "")))</f>
        <v>1</v>
      </c>
      <c r="Y39" s="365">
        <f>SUMPRODUCT(LEN($S39:$S41)-LEN(SUBSTITUTE($S39:$S41,"S", "")))</f>
        <v>0</v>
      </c>
      <c r="Z39" s="365">
        <f>SUMPRODUCT(LEN($L39:$R41)-LEN(SUBSTITUTE($L39:$R41,"F", "")))</f>
        <v>0</v>
      </c>
      <c r="AA39" s="365">
        <f>SUMPRODUCT(LEN($S39:$S41)-LEN(SUBSTITUTE($S39:$S41,"F", "")))</f>
        <v>0</v>
      </c>
      <c r="AB39" s="365">
        <f>SUMPRODUCT(LEN($L39:$R41)-LEN(SUBSTITUTE($L39:$R41,"G", "")))</f>
        <v>0</v>
      </c>
      <c r="AC39" s="365">
        <f>SUMPRODUCT(LEN($S39:$S41)-LEN(SUBSTITUTE($S39:$S41,"G", "")))</f>
        <v>0</v>
      </c>
      <c r="AD39" s="365">
        <f>SUMPRODUCT(LEN($L39:$R41)-LEN(SUBSTITUTE($L39:$R41,"M", "")))</f>
        <v>0</v>
      </c>
      <c r="AE39" s="382">
        <f>SUMPRODUCT(LEN($S39:$S41)-LEN(SUBSTITUTE($S39:$S41,"M", "")))</f>
        <v>0</v>
      </c>
    </row>
    <row r="40" spans="2:31" ht="17.649999999999999" customHeight="1" x14ac:dyDescent="0.2">
      <c r="B40" s="17"/>
      <c r="C40" s="343"/>
      <c r="D40" s="24"/>
      <c r="E40" s="23"/>
      <c r="F40" s="23"/>
      <c r="G40" s="22"/>
      <c r="H40" s="343"/>
      <c r="I40" s="343"/>
      <c r="J40" s="343"/>
      <c r="K40" s="20" t="s">
        <v>91</v>
      </c>
      <c r="L40" s="21"/>
      <c r="M40" s="20" t="s">
        <v>90</v>
      </c>
      <c r="N40" s="21"/>
      <c r="O40" s="20" t="s">
        <v>89</v>
      </c>
      <c r="P40" s="21"/>
      <c r="Q40" s="20" t="s">
        <v>88</v>
      </c>
      <c r="R40" s="19"/>
      <c r="S40" s="18"/>
      <c r="T40" s="343"/>
      <c r="U40" s="348"/>
      <c r="V40" s="380"/>
      <c r="W40" s="366"/>
      <c r="X40" s="366"/>
      <c r="Y40" s="366"/>
      <c r="Z40" s="366"/>
      <c r="AA40" s="366"/>
      <c r="AB40" s="366"/>
      <c r="AC40" s="366"/>
      <c r="AD40" s="366"/>
      <c r="AE40" s="383"/>
    </row>
    <row r="41" spans="2:31" ht="17.649999999999999" customHeight="1" thickBot="1" x14ac:dyDescent="0.25">
      <c r="B41" s="17"/>
      <c r="C41" s="344"/>
      <c r="D41" s="16"/>
      <c r="E41" s="15"/>
      <c r="F41" s="15"/>
      <c r="G41" s="14"/>
      <c r="H41" s="344"/>
      <c r="I41" s="344"/>
      <c r="J41" s="344"/>
      <c r="K41" s="12" t="s">
        <v>87</v>
      </c>
      <c r="L41" s="13"/>
      <c r="M41" s="12" t="s">
        <v>86</v>
      </c>
      <c r="N41" s="13"/>
      <c r="O41" s="12" t="s">
        <v>85</v>
      </c>
      <c r="P41" s="13"/>
      <c r="Q41" s="12" t="s">
        <v>84</v>
      </c>
      <c r="R41" s="11"/>
      <c r="S41" s="10"/>
      <c r="T41" s="344"/>
      <c r="U41" s="349"/>
      <c r="V41" s="381"/>
      <c r="W41" s="367"/>
      <c r="X41" s="367"/>
      <c r="Y41" s="367"/>
      <c r="Z41" s="367"/>
      <c r="AA41" s="367"/>
      <c r="AB41" s="367"/>
      <c r="AC41" s="367"/>
      <c r="AD41" s="367"/>
      <c r="AE41" s="384"/>
    </row>
    <row r="42" spans="2:31" ht="17.649999999999999" customHeight="1" x14ac:dyDescent="0.2">
      <c r="B42" s="17"/>
      <c r="C42" s="342">
        <v>11</v>
      </c>
      <c r="D42" s="29" t="s">
        <v>142</v>
      </c>
      <c r="E42" s="28"/>
      <c r="F42" s="28"/>
      <c r="G42" s="27"/>
      <c r="H42" s="345">
        <v>16</v>
      </c>
      <c r="I42" s="362">
        <v>5</v>
      </c>
      <c r="J42" s="346" t="s">
        <v>32</v>
      </c>
      <c r="K42" s="20" t="s">
        <v>95</v>
      </c>
      <c r="L42" s="21"/>
      <c r="M42" s="20" t="s">
        <v>94</v>
      </c>
      <c r="N42" s="21"/>
      <c r="O42" s="20" t="s">
        <v>93</v>
      </c>
      <c r="P42" s="21"/>
      <c r="Q42" s="20" t="s">
        <v>92</v>
      </c>
      <c r="R42" s="26"/>
      <c r="S42" s="25"/>
      <c r="T42" s="345"/>
      <c r="U42" s="347"/>
      <c r="V42" s="379">
        <f>SUMPRODUCT(LEN($L42:$R44)-LEN(SUBSTITUTE($L42:$R44,"A", "")))</f>
        <v>0</v>
      </c>
      <c r="W42" s="365">
        <f>SUMPRODUCT(LEN($S42:$S44)-LEN(SUBSTITUTE($S42:$S44,"A", "")))</f>
        <v>0</v>
      </c>
      <c r="X42" s="365">
        <f>SUMPRODUCT(LEN($L42:$R44)-LEN(SUBSTITUTE($L42:$R44,"S", "")))</f>
        <v>0</v>
      </c>
      <c r="Y42" s="365">
        <f>SUMPRODUCT(LEN($S42:$S44)-LEN(SUBSTITUTE($S42:$S44,"S", "")))</f>
        <v>0</v>
      </c>
      <c r="Z42" s="365">
        <f>SUMPRODUCT(LEN($L42:$R44)-LEN(SUBSTITUTE($L42:$R44,"F", "")))</f>
        <v>0</v>
      </c>
      <c r="AA42" s="365">
        <f>SUMPRODUCT(LEN($S42:$S44)-LEN(SUBSTITUTE($S42:$S44,"F", "")))</f>
        <v>0</v>
      </c>
      <c r="AB42" s="365">
        <f>SUMPRODUCT(LEN($L42:$R44)-LEN(SUBSTITUTE($L42:$R44,"G", "")))</f>
        <v>0</v>
      </c>
      <c r="AC42" s="365">
        <f>SUMPRODUCT(LEN($S42:$S44)-LEN(SUBSTITUTE($S42:$S44,"G", "")))</f>
        <v>0</v>
      </c>
      <c r="AD42" s="365">
        <f>SUMPRODUCT(LEN($L42:$R44)-LEN(SUBSTITUTE($L42:$R44,"M", "")))</f>
        <v>0</v>
      </c>
      <c r="AE42" s="382">
        <f>SUMPRODUCT(LEN($S42:$S44)-LEN(SUBSTITUTE($S42:$S44,"M", "")))</f>
        <v>0</v>
      </c>
    </row>
    <row r="43" spans="2:31" ht="17.649999999999999" customHeight="1" x14ac:dyDescent="0.2">
      <c r="B43" s="17"/>
      <c r="C43" s="343"/>
      <c r="D43" s="24"/>
      <c r="E43" s="23"/>
      <c r="F43" s="23"/>
      <c r="G43" s="22"/>
      <c r="H43" s="343"/>
      <c r="I43" s="363"/>
      <c r="J43" s="343"/>
      <c r="K43" s="20" t="s">
        <v>91</v>
      </c>
      <c r="L43" s="21"/>
      <c r="M43" s="20" t="s">
        <v>90</v>
      </c>
      <c r="N43" s="21"/>
      <c r="O43" s="20" t="s">
        <v>89</v>
      </c>
      <c r="P43" s="21"/>
      <c r="Q43" s="20" t="s">
        <v>88</v>
      </c>
      <c r="R43" s="19"/>
      <c r="S43" s="18"/>
      <c r="T43" s="343"/>
      <c r="U43" s="348"/>
      <c r="V43" s="380"/>
      <c r="W43" s="366"/>
      <c r="X43" s="366"/>
      <c r="Y43" s="366"/>
      <c r="Z43" s="366"/>
      <c r="AA43" s="366"/>
      <c r="AB43" s="366"/>
      <c r="AC43" s="366"/>
      <c r="AD43" s="366"/>
      <c r="AE43" s="383"/>
    </row>
    <row r="44" spans="2:31" ht="17.649999999999999" customHeight="1" thickBot="1" x14ac:dyDescent="0.25">
      <c r="B44" s="17"/>
      <c r="C44" s="344"/>
      <c r="D44" s="16"/>
      <c r="E44" s="15"/>
      <c r="F44" s="15"/>
      <c r="G44" s="14"/>
      <c r="H44" s="344"/>
      <c r="I44" s="364"/>
      <c r="J44" s="344"/>
      <c r="K44" s="12" t="s">
        <v>87</v>
      </c>
      <c r="L44" s="13"/>
      <c r="M44" s="12" t="s">
        <v>86</v>
      </c>
      <c r="N44" s="13"/>
      <c r="O44" s="12" t="s">
        <v>85</v>
      </c>
      <c r="P44" s="13"/>
      <c r="Q44" s="12" t="s">
        <v>84</v>
      </c>
      <c r="R44" s="11"/>
      <c r="S44" s="10"/>
      <c r="T44" s="344"/>
      <c r="U44" s="349"/>
      <c r="V44" s="381"/>
      <c r="W44" s="367"/>
      <c r="X44" s="367"/>
      <c r="Y44" s="367"/>
      <c r="Z44" s="367"/>
      <c r="AA44" s="367"/>
      <c r="AB44" s="367"/>
      <c r="AC44" s="367"/>
      <c r="AD44" s="367"/>
      <c r="AE44" s="384"/>
    </row>
    <row r="45" spans="2:31" ht="17.649999999999999" customHeight="1" x14ac:dyDescent="0.2">
      <c r="B45" s="17"/>
      <c r="C45" s="342">
        <v>12</v>
      </c>
      <c r="D45" s="30"/>
      <c r="E45" s="28"/>
      <c r="F45" s="28"/>
      <c r="G45" s="27"/>
      <c r="H45" s="345">
        <v>14</v>
      </c>
      <c r="I45" s="345">
        <v>7</v>
      </c>
      <c r="J45" s="346" t="s">
        <v>32</v>
      </c>
      <c r="K45" s="20" t="s">
        <v>95</v>
      </c>
      <c r="L45" s="21"/>
      <c r="M45" s="20" t="s">
        <v>94</v>
      </c>
      <c r="N45" s="21"/>
      <c r="O45" s="20" t="s">
        <v>93</v>
      </c>
      <c r="P45" s="21"/>
      <c r="Q45" s="20" t="s">
        <v>92</v>
      </c>
      <c r="R45" s="26"/>
      <c r="S45" s="25"/>
      <c r="T45" s="345"/>
      <c r="U45" s="347"/>
      <c r="V45" s="379">
        <f>SUMPRODUCT(LEN($L45:$R47)-LEN(SUBSTITUTE($L45:$R47,"A", "")))</f>
        <v>0</v>
      </c>
      <c r="W45" s="365">
        <f>SUMPRODUCT(LEN($S45:$S47)-LEN(SUBSTITUTE($S45:$S47,"A", "")))</f>
        <v>0</v>
      </c>
      <c r="X45" s="365">
        <f>SUMPRODUCT(LEN($L45:$R47)-LEN(SUBSTITUTE($L45:$R47,"S", "")))</f>
        <v>0</v>
      </c>
      <c r="Y45" s="365">
        <f>SUMPRODUCT(LEN($S45:$S47)-LEN(SUBSTITUTE($S45:$S47,"S", "")))</f>
        <v>0</v>
      </c>
      <c r="Z45" s="365">
        <f>SUMPRODUCT(LEN($L45:$R47)-LEN(SUBSTITUTE($L45:$R47,"F", "")))</f>
        <v>0</v>
      </c>
      <c r="AA45" s="365">
        <f>SUMPRODUCT(LEN($S45:$S47)-LEN(SUBSTITUTE($S45:$S47,"F", "")))</f>
        <v>0</v>
      </c>
      <c r="AB45" s="365">
        <f>SUMPRODUCT(LEN($L45:$R47)-LEN(SUBSTITUTE($L45:$R47,"G", "")))</f>
        <v>0</v>
      </c>
      <c r="AC45" s="365">
        <f>SUMPRODUCT(LEN($S45:$S47)-LEN(SUBSTITUTE($S45:$S47,"G", "")))</f>
        <v>0</v>
      </c>
      <c r="AD45" s="365">
        <f>SUMPRODUCT(LEN($L45:$R47)-LEN(SUBSTITUTE($L45:$R47,"M", "")))</f>
        <v>0</v>
      </c>
      <c r="AE45" s="382">
        <f>SUMPRODUCT(LEN($S45:$S47)-LEN(SUBSTITUTE($S45:$S47,"M", "")))</f>
        <v>0</v>
      </c>
    </row>
    <row r="46" spans="2:31" ht="17.649999999999999" customHeight="1" x14ac:dyDescent="0.2">
      <c r="B46" s="17"/>
      <c r="C46" s="343"/>
      <c r="D46" s="24"/>
      <c r="E46" s="23"/>
      <c r="F46" s="23"/>
      <c r="G46" s="22"/>
      <c r="H46" s="343"/>
      <c r="I46" s="343"/>
      <c r="J46" s="343"/>
      <c r="K46" s="20" t="s">
        <v>91</v>
      </c>
      <c r="L46" s="21"/>
      <c r="M46" s="20" t="s">
        <v>90</v>
      </c>
      <c r="N46" s="21"/>
      <c r="O46" s="20" t="s">
        <v>89</v>
      </c>
      <c r="P46" s="21"/>
      <c r="Q46" s="20" t="s">
        <v>88</v>
      </c>
      <c r="R46" s="19"/>
      <c r="S46" s="18"/>
      <c r="T46" s="343"/>
      <c r="U46" s="348"/>
      <c r="V46" s="380"/>
      <c r="W46" s="366"/>
      <c r="X46" s="366"/>
      <c r="Y46" s="366"/>
      <c r="Z46" s="366"/>
      <c r="AA46" s="366"/>
      <c r="AB46" s="366"/>
      <c r="AC46" s="366"/>
      <c r="AD46" s="366"/>
      <c r="AE46" s="383"/>
    </row>
    <row r="47" spans="2:31" ht="17.649999999999999" customHeight="1" thickBot="1" x14ac:dyDescent="0.25">
      <c r="B47" s="17"/>
      <c r="C47" s="344"/>
      <c r="D47" s="16"/>
      <c r="E47" s="15"/>
      <c r="F47" s="15"/>
      <c r="G47" s="14"/>
      <c r="H47" s="344"/>
      <c r="I47" s="344"/>
      <c r="J47" s="344"/>
      <c r="K47" s="12" t="s">
        <v>87</v>
      </c>
      <c r="L47" s="13"/>
      <c r="M47" s="12" t="s">
        <v>86</v>
      </c>
      <c r="N47" s="13"/>
      <c r="O47" s="12" t="s">
        <v>85</v>
      </c>
      <c r="P47" s="13"/>
      <c r="Q47" s="12" t="s">
        <v>84</v>
      </c>
      <c r="R47" s="11"/>
      <c r="S47" s="10"/>
      <c r="T47" s="344"/>
      <c r="U47" s="349"/>
      <c r="V47" s="381"/>
      <c r="W47" s="367"/>
      <c r="X47" s="367"/>
      <c r="Y47" s="367"/>
      <c r="Z47" s="367"/>
      <c r="AA47" s="367"/>
      <c r="AB47" s="367"/>
      <c r="AC47" s="367"/>
      <c r="AD47" s="367"/>
      <c r="AE47" s="384"/>
    </row>
    <row r="48" spans="2:31" ht="17.649999999999999" customHeight="1" x14ac:dyDescent="0.2">
      <c r="B48" s="17"/>
      <c r="C48" s="342">
        <v>13</v>
      </c>
      <c r="D48" s="30"/>
      <c r="E48" s="28"/>
      <c r="F48" s="28"/>
      <c r="G48" s="27"/>
      <c r="H48" s="345">
        <v>15</v>
      </c>
      <c r="I48" s="345">
        <v>8</v>
      </c>
      <c r="J48" s="345">
        <v>5</v>
      </c>
      <c r="K48" s="20" t="s">
        <v>95</v>
      </c>
      <c r="L48" s="21" t="s">
        <v>97</v>
      </c>
      <c r="M48" s="20" t="s">
        <v>94</v>
      </c>
      <c r="N48" s="21"/>
      <c r="O48" s="20" t="s">
        <v>93</v>
      </c>
      <c r="P48" s="21"/>
      <c r="Q48" s="20" t="s">
        <v>92</v>
      </c>
      <c r="R48" s="26"/>
      <c r="S48" s="25"/>
      <c r="T48" s="345"/>
      <c r="U48" s="347"/>
      <c r="V48" s="379">
        <f>SUMPRODUCT(LEN($L48:$R50)-LEN(SUBSTITUTE($L48:$R50,"A", "")))</f>
        <v>1</v>
      </c>
      <c r="W48" s="365">
        <f>SUMPRODUCT(LEN($S48:$S50)-LEN(SUBSTITUTE($S48:$S50,"A", "")))</f>
        <v>0</v>
      </c>
      <c r="X48" s="365">
        <f>SUMPRODUCT(LEN($L48:$R50)-LEN(SUBSTITUTE($L48:$R50,"S", "")))</f>
        <v>0</v>
      </c>
      <c r="Y48" s="365">
        <f>SUMPRODUCT(LEN($S48:$S50)-LEN(SUBSTITUTE($S48:$S50,"S", "")))</f>
        <v>0</v>
      </c>
      <c r="Z48" s="365">
        <f>SUMPRODUCT(LEN($L48:$R50)-LEN(SUBSTITUTE($L48:$R50,"F", "")))</f>
        <v>0</v>
      </c>
      <c r="AA48" s="365">
        <f>SUMPRODUCT(LEN($S48:$S50)-LEN(SUBSTITUTE($S48:$S50,"F", "")))</f>
        <v>0</v>
      </c>
      <c r="AB48" s="365">
        <f>SUMPRODUCT(LEN($L48:$R50)-LEN(SUBSTITUTE($L48:$R50,"G", "")))</f>
        <v>0</v>
      </c>
      <c r="AC48" s="365">
        <f>SUMPRODUCT(LEN($S48:$S50)-LEN(SUBSTITUTE($S48:$S50,"G", "")))</f>
        <v>0</v>
      </c>
      <c r="AD48" s="365">
        <f>SUMPRODUCT(LEN($L48:$R50)-LEN(SUBSTITUTE($L48:$R50,"M", "")))</f>
        <v>0</v>
      </c>
      <c r="AE48" s="382">
        <f>SUMPRODUCT(LEN($S48:$S50)-LEN(SUBSTITUTE($S48:$S50,"M", "")))</f>
        <v>0</v>
      </c>
    </row>
    <row r="49" spans="2:39" ht="17.649999999999999" customHeight="1" x14ac:dyDescent="0.2">
      <c r="B49" s="17"/>
      <c r="C49" s="343"/>
      <c r="D49" s="24"/>
      <c r="E49" s="23"/>
      <c r="F49" s="23"/>
      <c r="G49" s="22"/>
      <c r="H49" s="343"/>
      <c r="I49" s="343"/>
      <c r="J49" s="343"/>
      <c r="K49" s="20" t="s">
        <v>91</v>
      </c>
      <c r="L49" s="21"/>
      <c r="M49" s="20" t="s">
        <v>90</v>
      </c>
      <c r="N49" s="21"/>
      <c r="O49" s="20" t="s">
        <v>89</v>
      </c>
      <c r="P49" s="21"/>
      <c r="Q49" s="20" t="s">
        <v>88</v>
      </c>
      <c r="R49" s="19"/>
      <c r="S49" s="18"/>
      <c r="T49" s="343"/>
      <c r="U49" s="348"/>
      <c r="V49" s="380"/>
      <c r="W49" s="366"/>
      <c r="X49" s="366"/>
      <c r="Y49" s="366"/>
      <c r="Z49" s="366"/>
      <c r="AA49" s="366"/>
      <c r="AB49" s="366"/>
      <c r="AC49" s="366"/>
      <c r="AD49" s="366"/>
      <c r="AE49" s="383"/>
    </row>
    <row r="50" spans="2:39" ht="17.649999999999999" customHeight="1" thickBot="1" x14ac:dyDescent="0.25">
      <c r="B50" s="17"/>
      <c r="C50" s="344"/>
      <c r="D50" s="16"/>
      <c r="E50" s="15"/>
      <c r="F50" s="15"/>
      <c r="G50" s="14"/>
      <c r="H50" s="344"/>
      <c r="I50" s="344"/>
      <c r="J50" s="344"/>
      <c r="K50" s="12" t="s">
        <v>87</v>
      </c>
      <c r="L50" s="13"/>
      <c r="M50" s="12" t="s">
        <v>86</v>
      </c>
      <c r="N50" s="13"/>
      <c r="O50" s="12" t="s">
        <v>85</v>
      </c>
      <c r="P50" s="13"/>
      <c r="Q50" s="12" t="s">
        <v>84</v>
      </c>
      <c r="R50" s="11"/>
      <c r="S50" s="10"/>
      <c r="T50" s="344"/>
      <c r="U50" s="349"/>
      <c r="V50" s="381"/>
      <c r="W50" s="367"/>
      <c r="X50" s="367"/>
      <c r="Y50" s="367"/>
      <c r="Z50" s="367"/>
      <c r="AA50" s="367"/>
      <c r="AB50" s="367"/>
      <c r="AC50" s="367"/>
      <c r="AD50" s="367"/>
      <c r="AE50" s="384"/>
    </row>
    <row r="51" spans="2:39" ht="74.45" customHeight="1" thickBot="1" x14ac:dyDescent="0.3">
      <c r="B51" s="51" t="s">
        <v>123</v>
      </c>
      <c r="C51" s="48" t="s">
        <v>122</v>
      </c>
      <c r="D51" s="48" t="s">
        <v>121</v>
      </c>
      <c r="E51" s="48" t="s">
        <v>120</v>
      </c>
      <c r="F51" s="48" t="s">
        <v>119</v>
      </c>
      <c r="G51" s="48" t="s">
        <v>118</v>
      </c>
      <c r="H51" s="48" t="s">
        <v>33</v>
      </c>
      <c r="I51" s="48" t="s">
        <v>117</v>
      </c>
      <c r="J51" s="48" t="s">
        <v>34</v>
      </c>
      <c r="K51" s="340" t="s">
        <v>116</v>
      </c>
      <c r="L51" s="341"/>
      <c r="M51" s="340" t="s">
        <v>115</v>
      </c>
      <c r="N51" s="341"/>
      <c r="O51" s="340" t="s">
        <v>115</v>
      </c>
      <c r="P51" s="341"/>
      <c r="Q51" s="340" t="s">
        <v>115</v>
      </c>
      <c r="R51" s="341"/>
      <c r="S51" s="49" t="s">
        <v>114</v>
      </c>
      <c r="T51" s="48" t="s">
        <v>113</v>
      </c>
      <c r="U51" s="47" t="s">
        <v>112</v>
      </c>
      <c r="V51" s="46" t="s">
        <v>111</v>
      </c>
      <c r="W51" s="45" t="s">
        <v>110</v>
      </c>
      <c r="X51" s="45" t="s">
        <v>109</v>
      </c>
      <c r="Y51" s="45" t="s">
        <v>108</v>
      </c>
      <c r="Z51" s="45" t="s">
        <v>107</v>
      </c>
      <c r="AA51" s="45" t="s">
        <v>106</v>
      </c>
      <c r="AB51" s="45" t="s">
        <v>105</v>
      </c>
      <c r="AC51" s="45" t="s">
        <v>104</v>
      </c>
      <c r="AD51" s="45" t="s">
        <v>103</v>
      </c>
      <c r="AE51" s="45" t="s">
        <v>102</v>
      </c>
    </row>
    <row r="52" spans="2:39" s="58" customFormat="1" ht="36" customHeight="1" thickBot="1" x14ac:dyDescent="0.25">
      <c r="B52" s="57" t="s">
        <v>141</v>
      </c>
      <c r="C52" s="60"/>
      <c r="D52" s="42">
        <v>161</v>
      </c>
      <c r="E52" s="41">
        <v>12</v>
      </c>
      <c r="F52" s="40">
        <v>1989.31</v>
      </c>
      <c r="G52" s="40">
        <v>360.49</v>
      </c>
      <c r="H52" s="35"/>
      <c r="I52" s="35"/>
      <c r="J52" s="59"/>
      <c r="K52" s="38"/>
      <c r="L52" s="37"/>
      <c r="M52" s="38"/>
      <c r="N52" s="37"/>
      <c r="O52" s="38"/>
      <c r="P52" s="37"/>
      <c r="Q52" s="38"/>
      <c r="R52" s="37"/>
      <c r="S52" s="36"/>
      <c r="T52" s="35"/>
      <c r="U52" s="34" t="s">
        <v>140</v>
      </c>
      <c r="V52" s="33">
        <f t="shared" ref="V52:AE52" si="1">SUM(V53:V88)</f>
        <v>0</v>
      </c>
      <c r="W52" s="33">
        <f t="shared" si="1"/>
        <v>0</v>
      </c>
      <c r="X52" s="33">
        <f t="shared" si="1"/>
        <v>12</v>
      </c>
      <c r="Y52" s="33">
        <f t="shared" si="1"/>
        <v>0</v>
      </c>
      <c r="Z52" s="33">
        <f t="shared" si="1"/>
        <v>0</v>
      </c>
      <c r="AA52" s="33">
        <f t="shared" si="1"/>
        <v>0</v>
      </c>
      <c r="AB52" s="33">
        <f t="shared" si="1"/>
        <v>0</v>
      </c>
      <c r="AC52" s="33">
        <f t="shared" si="1"/>
        <v>0</v>
      </c>
      <c r="AD52" s="33">
        <f t="shared" si="1"/>
        <v>0</v>
      </c>
      <c r="AE52" s="33">
        <f t="shared" si="1"/>
        <v>0</v>
      </c>
      <c r="AF52" s="32" t="s">
        <v>100</v>
      </c>
      <c r="AG52" s="31">
        <f>F52/(100*102)</f>
        <v>0.19503039215686274</v>
      </c>
      <c r="AI52" s="4">
        <f>SUM(V52:W52)/E52</f>
        <v>0</v>
      </c>
      <c r="AJ52" s="4">
        <f>SUM(X52:Y52)/E52</f>
        <v>1</v>
      </c>
      <c r="AK52" s="4">
        <f>SUM(Z52:AA52)/E52</f>
        <v>0</v>
      </c>
      <c r="AL52" s="4">
        <f>SUM(AB52:AC52)/E52</f>
        <v>0</v>
      </c>
      <c r="AM52" s="4">
        <f>SUM(AD52:AE52)/E52</f>
        <v>0</v>
      </c>
    </row>
    <row r="53" spans="2:39" ht="17.649999999999999" customHeight="1" x14ac:dyDescent="0.2">
      <c r="B53" s="17" t="s">
        <v>82</v>
      </c>
      <c r="C53" s="342">
        <v>1</v>
      </c>
      <c r="D53" s="30"/>
      <c r="E53" s="28"/>
      <c r="F53" s="28"/>
      <c r="G53" s="27"/>
      <c r="H53" s="345">
        <v>20</v>
      </c>
      <c r="I53" s="345">
        <v>10</v>
      </c>
      <c r="J53" s="345">
        <v>5</v>
      </c>
      <c r="K53" s="20" t="s">
        <v>95</v>
      </c>
      <c r="L53" s="21" t="s">
        <v>98</v>
      </c>
      <c r="M53" s="20" t="s">
        <v>94</v>
      </c>
      <c r="N53" s="21"/>
      <c r="O53" s="20" t="s">
        <v>93</v>
      </c>
      <c r="P53" s="21"/>
      <c r="Q53" s="20" t="s">
        <v>92</v>
      </c>
      <c r="R53" s="26"/>
      <c r="S53" s="25"/>
      <c r="T53" s="345"/>
      <c r="U53" s="347" t="s">
        <v>139</v>
      </c>
      <c r="V53" s="379">
        <f>SUMPRODUCT(LEN($L53:$R55)-LEN(SUBSTITUTE($L53:$R55,"A", "")))</f>
        <v>0</v>
      </c>
      <c r="W53" s="365">
        <f>SUMPRODUCT(LEN($S53:$S55)-LEN(SUBSTITUTE($S53:$S55,"A", "")))</f>
        <v>0</v>
      </c>
      <c r="X53" s="365">
        <f>SUMPRODUCT(LEN($L53:$R55)-LEN(SUBSTITUTE($L53:$R55,"S", "")))</f>
        <v>1</v>
      </c>
      <c r="Y53" s="365">
        <f>SUMPRODUCT(LEN($S53:$S55)-LEN(SUBSTITUTE($S53:$S55,"S", "")))</f>
        <v>0</v>
      </c>
      <c r="Z53" s="365">
        <f>SUMPRODUCT(LEN($L53:$R55)-LEN(SUBSTITUTE($L53:$R55,"F", "")))</f>
        <v>0</v>
      </c>
      <c r="AA53" s="365">
        <f>SUMPRODUCT(LEN($S53:$S55)-LEN(SUBSTITUTE($S53:$S55,"F", "")))</f>
        <v>0</v>
      </c>
      <c r="AB53" s="365">
        <f>SUMPRODUCT(LEN($L53:$R55)-LEN(SUBSTITUTE($L53:$R55,"G", "")))</f>
        <v>0</v>
      </c>
      <c r="AC53" s="365">
        <f>SUMPRODUCT(LEN($S53:$S55)-LEN(SUBSTITUTE($S53:$S55,"G", "")))</f>
        <v>0</v>
      </c>
      <c r="AD53" s="365">
        <f>SUMPRODUCT(LEN($L53:$R55)-LEN(SUBSTITUTE($L53:$R55,"M", "")))</f>
        <v>0</v>
      </c>
      <c r="AE53" s="382">
        <f>SUMPRODUCT(LEN($S53:$S55)-LEN(SUBSTITUTE($S53:$S55,"M", "")))</f>
        <v>0</v>
      </c>
    </row>
    <row r="54" spans="2:39" ht="17.649999999999999" customHeight="1" x14ac:dyDescent="0.2">
      <c r="B54" s="17"/>
      <c r="C54" s="343"/>
      <c r="D54" s="24"/>
      <c r="E54" s="23"/>
      <c r="F54" s="23"/>
      <c r="G54" s="22"/>
      <c r="H54" s="343"/>
      <c r="I54" s="343"/>
      <c r="J54" s="343"/>
      <c r="K54" s="20" t="s">
        <v>91</v>
      </c>
      <c r="L54" s="21"/>
      <c r="M54" s="20" t="s">
        <v>90</v>
      </c>
      <c r="N54" s="21"/>
      <c r="O54" s="20" t="s">
        <v>89</v>
      </c>
      <c r="P54" s="21"/>
      <c r="Q54" s="20" t="s">
        <v>88</v>
      </c>
      <c r="R54" s="19"/>
      <c r="S54" s="18"/>
      <c r="T54" s="343"/>
      <c r="U54" s="348"/>
      <c r="V54" s="380"/>
      <c r="W54" s="366"/>
      <c r="X54" s="366"/>
      <c r="Y54" s="366"/>
      <c r="Z54" s="366"/>
      <c r="AA54" s="366"/>
      <c r="AB54" s="366"/>
      <c r="AC54" s="366"/>
      <c r="AD54" s="366"/>
      <c r="AE54" s="383"/>
    </row>
    <row r="55" spans="2:39" ht="17.649999999999999" customHeight="1" thickBot="1" x14ac:dyDescent="0.25">
      <c r="B55" s="17"/>
      <c r="C55" s="344"/>
      <c r="D55" s="16"/>
      <c r="E55" s="15"/>
      <c r="F55" s="15"/>
      <c r="G55" s="14"/>
      <c r="H55" s="344"/>
      <c r="I55" s="344"/>
      <c r="J55" s="344"/>
      <c r="K55" s="12" t="s">
        <v>87</v>
      </c>
      <c r="L55" s="13"/>
      <c r="M55" s="12" t="s">
        <v>86</v>
      </c>
      <c r="N55" s="13"/>
      <c r="O55" s="12" t="s">
        <v>85</v>
      </c>
      <c r="P55" s="13"/>
      <c r="Q55" s="12" t="s">
        <v>84</v>
      </c>
      <c r="R55" s="11"/>
      <c r="S55" s="10"/>
      <c r="T55" s="344"/>
      <c r="U55" s="349"/>
      <c r="V55" s="381"/>
      <c r="W55" s="367"/>
      <c r="X55" s="367"/>
      <c r="Y55" s="367"/>
      <c r="Z55" s="367"/>
      <c r="AA55" s="367"/>
      <c r="AB55" s="367"/>
      <c r="AC55" s="367"/>
      <c r="AD55" s="367"/>
      <c r="AE55" s="384"/>
    </row>
    <row r="56" spans="2:39" ht="17.649999999999999" customHeight="1" x14ac:dyDescent="0.2">
      <c r="B56" s="17"/>
      <c r="C56" s="342">
        <v>2</v>
      </c>
      <c r="D56" s="30"/>
      <c r="E56" s="28"/>
      <c r="F56" s="28"/>
      <c r="G56" s="27"/>
      <c r="H56" s="345">
        <v>20</v>
      </c>
      <c r="I56" s="345">
        <v>9</v>
      </c>
      <c r="J56" s="345">
        <v>4</v>
      </c>
      <c r="K56" s="20" t="s">
        <v>95</v>
      </c>
      <c r="L56" s="21" t="s">
        <v>98</v>
      </c>
      <c r="M56" s="20" t="s">
        <v>94</v>
      </c>
      <c r="N56" s="21"/>
      <c r="O56" s="20" t="s">
        <v>93</v>
      </c>
      <c r="P56" s="21"/>
      <c r="Q56" s="20" t="s">
        <v>92</v>
      </c>
      <c r="R56" s="26"/>
      <c r="S56" s="25"/>
      <c r="T56" s="345"/>
      <c r="U56" s="347"/>
      <c r="V56" s="379">
        <f>SUMPRODUCT(LEN($L56:$R58)-LEN(SUBSTITUTE($L56:$R58,"A", "")))</f>
        <v>0</v>
      </c>
      <c r="W56" s="365">
        <f>SUMPRODUCT(LEN($S56:$S58)-LEN(SUBSTITUTE($S56:$S58,"A", "")))</f>
        <v>0</v>
      </c>
      <c r="X56" s="365">
        <f>SUMPRODUCT(LEN($L56:$R58)-LEN(SUBSTITUTE($L56:$R58,"S", "")))</f>
        <v>3</v>
      </c>
      <c r="Y56" s="365">
        <f>SUMPRODUCT(LEN($S56:$S58)-LEN(SUBSTITUTE($S56:$S58,"S", "")))</f>
        <v>0</v>
      </c>
      <c r="Z56" s="365">
        <f>SUMPRODUCT(LEN($L56:$R58)-LEN(SUBSTITUTE($L56:$R58,"F", "")))</f>
        <v>0</v>
      </c>
      <c r="AA56" s="365">
        <f>SUMPRODUCT(LEN($S56:$S58)-LEN(SUBSTITUTE($S56:$S58,"F", "")))</f>
        <v>0</v>
      </c>
      <c r="AB56" s="365">
        <f>SUMPRODUCT(LEN($L56:$R58)-LEN(SUBSTITUTE($L56:$R58,"G", "")))</f>
        <v>0</v>
      </c>
      <c r="AC56" s="365">
        <f>SUMPRODUCT(LEN($S56:$S58)-LEN(SUBSTITUTE($S56:$S58,"G", "")))</f>
        <v>0</v>
      </c>
      <c r="AD56" s="365">
        <f>SUMPRODUCT(LEN($L56:$R58)-LEN(SUBSTITUTE($L56:$R58,"M", "")))</f>
        <v>0</v>
      </c>
      <c r="AE56" s="382">
        <f>SUMPRODUCT(LEN($S56:$S58)-LEN(SUBSTITUTE($S56:$S58,"M", "")))</f>
        <v>0</v>
      </c>
    </row>
    <row r="57" spans="2:39" ht="17.649999999999999" customHeight="1" x14ac:dyDescent="0.2">
      <c r="B57" s="17"/>
      <c r="C57" s="343"/>
      <c r="D57" s="24"/>
      <c r="E57" s="23"/>
      <c r="F57" s="23"/>
      <c r="G57" s="22"/>
      <c r="H57" s="343"/>
      <c r="I57" s="343"/>
      <c r="J57" s="343"/>
      <c r="K57" s="20" t="s">
        <v>91</v>
      </c>
      <c r="L57" s="21" t="s">
        <v>98</v>
      </c>
      <c r="M57" s="20" t="s">
        <v>90</v>
      </c>
      <c r="N57" s="21"/>
      <c r="O57" s="20" t="s">
        <v>89</v>
      </c>
      <c r="P57" s="21"/>
      <c r="Q57" s="20" t="s">
        <v>88</v>
      </c>
      <c r="R57" s="19"/>
      <c r="S57" s="18"/>
      <c r="T57" s="343"/>
      <c r="U57" s="348"/>
      <c r="V57" s="380"/>
      <c r="W57" s="366"/>
      <c r="X57" s="366"/>
      <c r="Y57" s="366"/>
      <c r="Z57" s="366"/>
      <c r="AA57" s="366"/>
      <c r="AB57" s="366"/>
      <c r="AC57" s="366"/>
      <c r="AD57" s="366"/>
      <c r="AE57" s="383"/>
    </row>
    <row r="58" spans="2:39" ht="17.649999999999999" customHeight="1" thickBot="1" x14ac:dyDescent="0.25">
      <c r="B58" s="17"/>
      <c r="C58" s="344"/>
      <c r="D58" s="16"/>
      <c r="E58" s="15"/>
      <c r="F58" s="15"/>
      <c r="G58" s="14"/>
      <c r="H58" s="344"/>
      <c r="I58" s="344"/>
      <c r="J58" s="344"/>
      <c r="K58" s="12" t="s">
        <v>87</v>
      </c>
      <c r="L58" s="13" t="s">
        <v>98</v>
      </c>
      <c r="M58" s="12" t="s">
        <v>86</v>
      </c>
      <c r="N58" s="13"/>
      <c r="O58" s="12" t="s">
        <v>85</v>
      </c>
      <c r="P58" s="13"/>
      <c r="Q58" s="12" t="s">
        <v>84</v>
      </c>
      <c r="R58" s="11"/>
      <c r="S58" s="10"/>
      <c r="T58" s="344"/>
      <c r="U58" s="349"/>
      <c r="V58" s="381"/>
      <c r="W58" s="367"/>
      <c r="X58" s="367"/>
      <c r="Y58" s="367"/>
      <c r="Z58" s="367"/>
      <c r="AA58" s="367"/>
      <c r="AB58" s="367"/>
      <c r="AC58" s="367"/>
      <c r="AD58" s="367"/>
      <c r="AE58" s="384"/>
    </row>
    <row r="59" spans="2:39" ht="17.649999999999999" customHeight="1" x14ac:dyDescent="0.2">
      <c r="B59" s="17"/>
      <c r="C59" s="342">
        <v>3</v>
      </c>
      <c r="D59" s="30"/>
      <c r="E59" s="28"/>
      <c r="F59" s="28"/>
      <c r="G59" s="27"/>
      <c r="H59" s="345">
        <v>13</v>
      </c>
      <c r="I59" s="345">
        <v>6</v>
      </c>
      <c r="J59" s="346" t="s">
        <v>32</v>
      </c>
      <c r="K59" s="20" t="s">
        <v>95</v>
      </c>
      <c r="L59" s="21"/>
      <c r="M59" s="20" t="s">
        <v>94</v>
      </c>
      <c r="N59" s="21"/>
      <c r="O59" s="20" t="s">
        <v>93</v>
      </c>
      <c r="P59" s="21"/>
      <c r="Q59" s="20" t="s">
        <v>92</v>
      </c>
      <c r="R59" s="26"/>
      <c r="S59" s="25"/>
      <c r="T59" s="345"/>
      <c r="U59" s="347"/>
      <c r="V59" s="379">
        <f>SUMPRODUCT(LEN($L59:$R61)-LEN(SUBSTITUTE($L59:$R61,"A", "")))</f>
        <v>0</v>
      </c>
      <c r="W59" s="365">
        <f>SUMPRODUCT(LEN($S59:$S61)-LEN(SUBSTITUTE($S59:$S61,"A", "")))</f>
        <v>0</v>
      </c>
      <c r="X59" s="365">
        <f>SUMPRODUCT(LEN($L59:$R61)-LEN(SUBSTITUTE($L59:$R61,"S", "")))</f>
        <v>0</v>
      </c>
      <c r="Y59" s="365">
        <f>SUMPRODUCT(LEN($S59:$S61)-LEN(SUBSTITUTE($S59:$S61,"S", "")))</f>
        <v>0</v>
      </c>
      <c r="Z59" s="365">
        <f>SUMPRODUCT(LEN($L59:$R61)-LEN(SUBSTITUTE($L59:$R61,"F", "")))</f>
        <v>0</v>
      </c>
      <c r="AA59" s="365">
        <f>SUMPRODUCT(LEN($S59:$S61)-LEN(SUBSTITUTE($S59:$S61,"F", "")))</f>
        <v>0</v>
      </c>
      <c r="AB59" s="365">
        <f>SUMPRODUCT(LEN($L59:$R61)-LEN(SUBSTITUTE($L59:$R61,"G", "")))</f>
        <v>0</v>
      </c>
      <c r="AC59" s="365">
        <f>SUMPRODUCT(LEN($S59:$S61)-LEN(SUBSTITUTE($S59:$S61,"G", "")))</f>
        <v>0</v>
      </c>
      <c r="AD59" s="365">
        <f>SUMPRODUCT(LEN($L59:$R61)-LEN(SUBSTITUTE($L59:$R61,"M", "")))</f>
        <v>0</v>
      </c>
      <c r="AE59" s="382">
        <f>SUMPRODUCT(LEN($S59:$S61)-LEN(SUBSTITUTE($S59:$S61,"M", "")))</f>
        <v>0</v>
      </c>
    </row>
    <row r="60" spans="2:39" ht="17.649999999999999" customHeight="1" x14ac:dyDescent="0.2">
      <c r="B60" s="17"/>
      <c r="C60" s="343"/>
      <c r="D60" s="24"/>
      <c r="E60" s="23"/>
      <c r="F60" s="23"/>
      <c r="G60" s="22"/>
      <c r="H60" s="343"/>
      <c r="I60" s="343"/>
      <c r="J60" s="343"/>
      <c r="K60" s="20" t="s">
        <v>91</v>
      </c>
      <c r="L60" s="21"/>
      <c r="M60" s="20" t="s">
        <v>90</v>
      </c>
      <c r="N60" s="21"/>
      <c r="O60" s="20" t="s">
        <v>89</v>
      </c>
      <c r="P60" s="21"/>
      <c r="Q60" s="20" t="s">
        <v>88</v>
      </c>
      <c r="R60" s="19"/>
      <c r="S60" s="18"/>
      <c r="T60" s="343"/>
      <c r="U60" s="348"/>
      <c r="V60" s="380"/>
      <c r="W60" s="366"/>
      <c r="X60" s="366"/>
      <c r="Y60" s="366"/>
      <c r="Z60" s="366"/>
      <c r="AA60" s="366"/>
      <c r="AB60" s="366"/>
      <c r="AC60" s="366"/>
      <c r="AD60" s="366"/>
      <c r="AE60" s="383"/>
    </row>
    <row r="61" spans="2:39" ht="17.649999999999999" customHeight="1" thickBot="1" x14ac:dyDescent="0.25">
      <c r="B61" s="17"/>
      <c r="C61" s="344"/>
      <c r="D61" s="16"/>
      <c r="E61" s="15"/>
      <c r="F61" s="15"/>
      <c r="G61" s="14"/>
      <c r="H61" s="344"/>
      <c r="I61" s="344"/>
      <c r="J61" s="344"/>
      <c r="K61" s="12" t="s">
        <v>87</v>
      </c>
      <c r="L61" s="13"/>
      <c r="M61" s="12" t="s">
        <v>86</v>
      </c>
      <c r="N61" s="13"/>
      <c r="O61" s="12" t="s">
        <v>85</v>
      </c>
      <c r="P61" s="13"/>
      <c r="Q61" s="12" t="s">
        <v>84</v>
      </c>
      <c r="R61" s="11"/>
      <c r="S61" s="10"/>
      <c r="T61" s="344"/>
      <c r="U61" s="349"/>
      <c r="V61" s="381"/>
      <c r="W61" s="367"/>
      <c r="X61" s="367"/>
      <c r="Y61" s="367"/>
      <c r="Z61" s="367"/>
      <c r="AA61" s="367"/>
      <c r="AB61" s="367"/>
      <c r="AC61" s="367"/>
      <c r="AD61" s="367"/>
      <c r="AE61" s="384"/>
    </row>
    <row r="62" spans="2:39" ht="17.649999999999999" customHeight="1" x14ac:dyDescent="0.2">
      <c r="B62" s="17"/>
      <c r="C62" s="342">
        <v>4</v>
      </c>
      <c r="D62" s="30"/>
      <c r="E62" s="28"/>
      <c r="F62" s="28"/>
      <c r="G62" s="27"/>
      <c r="H62" s="345">
        <v>17</v>
      </c>
      <c r="I62" s="345">
        <v>9</v>
      </c>
      <c r="J62" s="345">
        <v>5</v>
      </c>
      <c r="K62" s="20" t="s">
        <v>95</v>
      </c>
      <c r="L62" s="21" t="s">
        <v>98</v>
      </c>
      <c r="M62" s="20" t="s">
        <v>94</v>
      </c>
      <c r="N62" s="21"/>
      <c r="O62" s="20" t="s">
        <v>93</v>
      </c>
      <c r="P62" s="21"/>
      <c r="Q62" s="20" t="s">
        <v>92</v>
      </c>
      <c r="R62" s="26"/>
      <c r="S62" s="25"/>
      <c r="T62" s="345"/>
      <c r="U62" s="347"/>
      <c r="V62" s="379">
        <f>SUMPRODUCT(LEN($L62:$R64)-LEN(SUBSTITUTE($L62:$R64,"A", "")))</f>
        <v>0</v>
      </c>
      <c r="W62" s="365">
        <f>SUMPRODUCT(LEN($S62:$S64)-LEN(SUBSTITUTE($S62:$S64,"A", "")))</f>
        <v>0</v>
      </c>
      <c r="X62" s="365">
        <f>SUMPRODUCT(LEN($L62:$R64)-LEN(SUBSTITUTE($L62:$R64,"S", "")))</f>
        <v>1</v>
      </c>
      <c r="Y62" s="365">
        <f>SUMPRODUCT(LEN($S62:$S64)-LEN(SUBSTITUTE($S62:$S64,"S", "")))</f>
        <v>0</v>
      </c>
      <c r="Z62" s="365">
        <f>SUMPRODUCT(LEN($L62:$R64)-LEN(SUBSTITUTE($L62:$R64,"F", "")))</f>
        <v>0</v>
      </c>
      <c r="AA62" s="365">
        <f>SUMPRODUCT(LEN($S62:$S64)-LEN(SUBSTITUTE($S62:$S64,"F", "")))</f>
        <v>0</v>
      </c>
      <c r="AB62" s="365">
        <f>SUMPRODUCT(LEN($L62:$R64)-LEN(SUBSTITUTE($L62:$R64,"G", "")))</f>
        <v>0</v>
      </c>
      <c r="AC62" s="365">
        <f>SUMPRODUCT(LEN($S62:$S64)-LEN(SUBSTITUTE($S62:$S64,"G", "")))</f>
        <v>0</v>
      </c>
      <c r="AD62" s="365">
        <f>SUMPRODUCT(LEN($L62:$R64)-LEN(SUBSTITUTE($L62:$R64,"M", "")))</f>
        <v>0</v>
      </c>
      <c r="AE62" s="382">
        <f>SUMPRODUCT(LEN($S62:$S64)-LEN(SUBSTITUTE($S62:$S64,"M", "")))</f>
        <v>0</v>
      </c>
    </row>
    <row r="63" spans="2:39" ht="17.649999999999999" customHeight="1" x14ac:dyDescent="0.2">
      <c r="B63" s="17"/>
      <c r="C63" s="343"/>
      <c r="D63" s="24"/>
      <c r="E63" s="23"/>
      <c r="F63" s="23"/>
      <c r="G63" s="22"/>
      <c r="H63" s="343"/>
      <c r="I63" s="343"/>
      <c r="J63" s="343"/>
      <c r="K63" s="20" t="s">
        <v>91</v>
      </c>
      <c r="L63" s="21"/>
      <c r="M63" s="20" t="s">
        <v>90</v>
      </c>
      <c r="N63" s="21"/>
      <c r="O63" s="20" t="s">
        <v>89</v>
      </c>
      <c r="P63" s="21"/>
      <c r="Q63" s="20" t="s">
        <v>88</v>
      </c>
      <c r="R63" s="19"/>
      <c r="S63" s="18"/>
      <c r="T63" s="343"/>
      <c r="U63" s="348"/>
      <c r="V63" s="380"/>
      <c r="W63" s="366"/>
      <c r="X63" s="366"/>
      <c r="Y63" s="366"/>
      <c r="Z63" s="366"/>
      <c r="AA63" s="366"/>
      <c r="AB63" s="366"/>
      <c r="AC63" s="366"/>
      <c r="AD63" s="366"/>
      <c r="AE63" s="383"/>
    </row>
    <row r="64" spans="2:39" ht="17.649999999999999" customHeight="1" thickBot="1" x14ac:dyDescent="0.25">
      <c r="B64" s="17"/>
      <c r="C64" s="344"/>
      <c r="D64" s="16"/>
      <c r="E64" s="15"/>
      <c r="F64" s="15"/>
      <c r="G64" s="14"/>
      <c r="H64" s="344"/>
      <c r="I64" s="344"/>
      <c r="J64" s="344"/>
      <c r="K64" s="12" t="s">
        <v>87</v>
      </c>
      <c r="L64" s="13"/>
      <c r="M64" s="12" t="s">
        <v>86</v>
      </c>
      <c r="N64" s="13"/>
      <c r="O64" s="12" t="s">
        <v>85</v>
      </c>
      <c r="P64" s="13"/>
      <c r="Q64" s="12" t="s">
        <v>84</v>
      </c>
      <c r="R64" s="11"/>
      <c r="S64" s="10"/>
      <c r="T64" s="344"/>
      <c r="U64" s="349"/>
      <c r="V64" s="381"/>
      <c r="W64" s="367"/>
      <c r="X64" s="367"/>
      <c r="Y64" s="367"/>
      <c r="Z64" s="367"/>
      <c r="AA64" s="367"/>
      <c r="AB64" s="367"/>
      <c r="AC64" s="367"/>
      <c r="AD64" s="367"/>
      <c r="AE64" s="384"/>
    </row>
    <row r="65" spans="1:31" ht="17.649999999999999" customHeight="1" x14ac:dyDescent="0.2">
      <c r="B65" s="17"/>
      <c r="C65" s="342">
        <v>5</v>
      </c>
      <c r="D65" s="30"/>
      <c r="E65" s="28"/>
      <c r="F65" s="28"/>
      <c r="G65" s="27"/>
      <c r="H65" s="345">
        <v>7</v>
      </c>
      <c r="I65" s="345">
        <v>3</v>
      </c>
      <c r="J65" s="346" t="s">
        <v>32</v>
      </c>
      <c r="K65" s="20" t="s">
        <v>95</v>
      </c>
      <c r="L65" s="21"/>
      <c r="M65" s="20" t="s">
        <v>94</v>
      </c>
      <c r="N65" s="21"/>
      <c r="O65" s="20" t="s">
        <v>93</v>
      </c>
      <c r="P65" s="21"/>
      <c r="Q65" s="20" t="s">
        <v>92</v>
      </c>
      <c r="R65" s="26"/>
      <c r="S65" s="25"/>
      <c r="T65" s="345"/>
      <c r="U65" s="347"/>
      <c r="V65" s="379">
        <f>SUMPRODUCT(LEN($L65:$R67)-LEN(SUBSTITUTE($L65:$R67,"A", "")))</f>
        <v>0</v>
      </c>
      <c r="W65" s="365">
        <f>SUMPRODUCT(LEN($S65:$S67)-LEN(SUBSTITUTE($S65:$S67,"A", "")))</f>
        <v>0</v>
      </c>
      <c r="X65" s="365">
        <f>SUMPRODUCT(LEN($L65:$R67)-LEN(SUBSTITUTE($L65:$R67,"S", "")))</f>
        <v>0</v>
      </c>
      <c r="Y65" s="365">
        <f>SUMPRODUCT(LEN($S65:$S67)-LEN(SUBSTITUTE($S65:$S67,"S", "")))</f>
        <v>0</v>
      </c>
      <c r="Z65" s="365">
        <f>SUMPRODUCT(LEN($L65:$R67)-LEN(SUBSTITUTE($L65:$R67,"F", "")))</f>
        <v>0</v>
      </c>
      <c r="AA65" s="365">
        <f>SUMPRODUCT(LEN($S65:$S67)-LEN(SUBSTITUTE($S65:$S67,"F", "")))</f>
        <v>0</v>
      </c>
      <c r="AB65" s="365">
        <f>SUMPRODUCT(LEN($L65:$R67)-LEN(SUBSTITUTE($L65:$R67,"G", "")))</f>
        <v>0</v>
      </c>
      <c r="AC65" s="365">
        <f>SUMPRODUCT(LEN($S65:$S67)-LEN(SUBSTITUTE($S65:$S67,"G", "")))</f>
        <v>0</v>
      </c>
      <c r="AD65" s="365">
        <f>SUMPRODUCT(LEN($L65:$R67)-LEN(SUBSTITUTE($L65:$R67,"M", "")))</f>
        <v>0</v>
      </c>
      <c r="AE65" s="382">
        <f>SUMPRODUCT(LEN($S65:$S67)-LEN(SUBSTITUTE($S65:$S67,"M", "")))</f>
        <v>0</v>
      </c>
    </row>
    <row r="66" spans="1:31" ht="17.649999999999999" customHeight="1" x14ac:dyDescent="0.2">
      <c r="B66" s="17"/>
      <c r="C66" s="343"/>
      <c r="D66" s="24"/>
      <c r="E66" s="23"/>
      <c r="F66" s="23"/>
      <c r="G66" s="22"/>
      <c r="H66" s="343"/>
      <c r="I66" s="343"/>
      <c r="J66" s="343"/>
      <c r="K66" s="20" t="s">
        <v>91</v>
      </c>
      <c r="L66" s="21"/>
      <c r="M66" s="20" t="s">
        <v>90</v>
      </c>
      <c r="N66" s="21"/>
      <c r="O66" s="20" t="s">
        <v>89</v>
      </c>
      <c r="P66" s="21"/>
      <c r="Q66" s="20" t="s">
        <v>88</v>
      </c>
      <c r="R66" s="19"/>
      <c r="S66" s="18"/>
      <c r="T66" s="343"/>
      <c r="U66" s="348"/>
      <c r="V66" s="380"/>
      <c r="W66" s="366"/>
      <c r="X66" s="366"/>
      <c r="Y66" s="366"/>
      <c r="Z66" s="366"/>
      <c r="AA66" s="366"/>
      <c r="AB66" s="366"/>
      <c r="AC66" s="366"/>
      <c r="AD66" s="366"/>
      <c r="AE66" s="383"/>
    </row>
    <row r="67" spans="1:31" ht="17.649999999999999" customHeight="1" thickBot="1" x14ac:dyDescent="0.25">
      <c r="B67" s="17"/>
      <c r="C67" s="344"/>
      <c r="D67" s="16"/>
      <c r="E67" s="15"/>
      <c r="F67" s="15"/>
      <c r="G67" s="14"/>
      <c r="H67" s="344"/>
      <c r="I67" s="344"/>
      <c r="J67" s="344"/>
      <c r="K67" s="12" t="s">
        <v>87</v>
      </c>
      <c r="L67" s="13"/>
      <c r="M67" s="12" t="s">
        <v>86</v>
      </c>
      <c r="N67" s="13"/>
      <c r="O67" s="12" t="s">
        <v>85</v>
      </c>
      <c r="P67" s="13"/>
      <c r="Q67" s="12" t="s">
        <v>84</v>
      </c>
      <c r="R67" s="11"/>
      <c r="S67" s="10"/>
      <c r="T67" s="344"/>
      <c r="U67" s="349"/>
      <c r="V67" s="381"/>
      <c r="W67" s="367"/>
      <c r="X67" s="367"/>
      <c r="Y67" s="367"/>
      <c r="Z67" s="367"/>
      <c r="AA67" s="367"/>
      <c r="AB67" s="367"/>
      <c r="AC67" s="367"/>
      <c r="AD67" s="367"/>
      <c r="AE67" s="384"/>
    </row>
    <row r="68" spans="1:31" ht="17.649999999999999" customHeight="1" x14ac:dyDescent="0.2">
      <c r="B68" s="17"/>
      <c r="C68" s="342">
        <v>6</v>
      </c>
      <c r="D68" s="30"/>
      <c r="E68" s="28"/>
      <c r="F68" s="28"/>
      <c r="G68" s="27"/>
      <c r="H68" s="345">
        <v>17</v>
      </c>
      <c r="I68" s="345">
        <v>9</v>
      </c>
      <c r="J68" s="345">
        <v>5</v>
      </c>
      <c r="K68" s="20" t="s">
        <v>95</v>
      </c>
      <c r="L68" s="21" t="s">
        <v>98</v>
      </c>
      <c r="M68" s="20" t="s">
        <v>94</v>
      </c>
      <c r="N68" s="21"/>
      <c r="O68" s="20" t="s">
        <v>93</v>
      </c>
      <c r="P68" s="21"/>
      <c r="Q68" s="20" t="s">
        <v>92</v>
      </c>
      <c r="R68" s="26"/>
      <c r="S68" s="25"/>
      <c r="T68" s="345"/>
      <c r="U68" s="347"/>
      <c r="V68" s="379">
        <f>SUMPRODUCT(LEN($L68:$R70)-LEN(SUBSTITUTE($L68:$R70,"A", "")))</f>
        <v>0</v>
      </c>
      <c r="W68" s="365">
        <f>SUMPRODUCT(LEN($S68:$S70)-LEN(SUBSTITUTE($S68:$S70,"A", "")))</f>
        <v>0</v>
      </c>
      <c r="X68" s="365">
        <f>SUMPRODUCT(LEN($L68:$R70)-LEN(SUBSTITUTE($L68:$R70,"S", "")))</f>
        <v>1</v>
      </c>
      <c r="Y68" s="365">
        <f>SUMPRODUCT(LEN($S68:$S70)-LEN(SUBSTITUTE($S68:$S70,"S", "")))</f>
        <v>0</v>
      </c>
      <c r="Z68" s="365">
        <f>SUMPRODUCT(LEN($L68:$R70)-LEN(SUBSTITUTE($L68:$R70,"F", "")))</f>
        <v>0</v>
      </c>
      <c r="AA68" s="365">
        <f>SUMPRODUCT(LEN($S68:$S70)-LEN(SUBSTITUTE($S68:$S70,"F", "")))</f>
        <v>0</v>
      </c>
      <c r="AB68" s="365">
        <f>SUMPRODUCT(LEN($L68:$R70)-LEN(SUBSTITUTE($L68:$R70,"G", "")))</f>
        <v>0</v>
      </c>
      <c r="AC68" s="365">
        <f>SUMPRODUCT(LEN($S68:$S70)-LEN(SUBSTITUTE($S68:$S70,"G", "")))</f>
        <v>0</v>
      </c>
      <c r="AD68" s="365">
        <f>SUMPRODUCT(LEN($L68:$R70)-LEN(SUBSTITUTE($L68:$R70,"M", "")))</f>
        <v>0</v>
      </c>
      <c r="AE68" s="382">
        <f>SUMPRODUCT(LEN($S68:$S70)-LEN(SUBSTITUTE($S68:$S70,"M", "")))</f>
        <v>0</v>
      </c>
    </row>
    <row r="69" spans="1:31" ht="17.649999999999999" customHeight="1" x14ac:dyDescent="0.2">
      <c r="B69" s="17"/>
      <c r="C69" s="343"/>
      <c r="D69" s="24"/>
      <c r="E69" s="23"/>
      <c r="F69" s="23"/>
      <c r="G69" s="22"/>
      <c r="H69" s="343"/>
      <c r="I69" s="343"/>
      <c r="J69" s="343"/>
      <c r="K69" s="20" t="s">
        <v>91</v>
      </c>
      <c r="L69" s="21"/>
      <c r="M69" s="20" t="s">
        <v>90</v>
      </c>
      <c r="N69" s="21"/>
      <c r="O69" s="20" t="s">
        <v>89</v>
      </c>
      <c r="P69" s="21"/>
      <c r="Q69" s="20" t="s">
        <v>88</v>
      </c>
      <c r="R69" s="19"/>
      <c r="S69" s="18"/>
      <c r="T69" s="343"/>
      <c r="U69" s="348"/>
      <c r="V69" s="380"/>
      <c r="W69" s="366"/>
      <c r="X69" s="366"/>
      <c r="Y69" s="366"/>
      <c r="Z69" s="366"/>
      <c r="AA69" s="366"/>
      <c r="AB69" s="366"/>
      <c r="AC69" s="366"/>
      <c r="AD69" s="366"/>
      <c r="AE69" s="383"/>
    </row>
    <row r="70" spans="1:31" ht="17.649999999999999" customHeight="1" thickBot="1" x14ac:dyDescent="0.25">
      <c r="B70" s="17"/>
      <c r="C70" s="344"/>
      <c r="D70" s="16"/>
      <c r="E70" s="15"/>
      <c r="F70" s="15"/>
      <c r="G70" s="14"/>
      <c r="H70" s="344"/>
      <c r="I70" s="344"/>
      <c r="J70" s="344"/>
      <c r="K70" s="12" t="s">
        <v>87</v>
      </c>
      <c r="L70" s="13"/>
      <c r="M70" s="12" t="s">
        <v>86</v>
      </c>
      <c r="N70" s="13"/>
      <c r="O70" s="12" t="s">
        <v>85</v>
      </c>
      <c r="P70" s="13"/>
      <c r="Q70" s="12" t="s">
        <v>84</v>
      </c>
      <c r="R70" s="11"/>
      <c r="S70" s="10"/>
      <c r="T70" s="344"/>
      <c r="U70" s="349"/>
      <c r="V70" s="381"/>
      <c r="W70" s="367"/>
      <c r="X70" s="367"/>
      <c r="Y70" s="367"/>
      <c r="Z70" s="367"/>
      <c r="AA70" s="367"/>
      <c r="AB70" s="367"/>
      <c r="AC70" s="367"/>
      <c r="AD70" s="367"/>
      <c r="AE70" s="384"/>
    </row>
    <row r="71" spans="1:31" ht="17.649999999999999" customHeight="1" x14ac:dyDescent="0.2">
      <c r="B71" s="17"/>
      <c r="C71" s="342">
        <v>7</v>
      </c>
      <c r="D71" s="30"/>
      <c r="E71" s="28"/>
      <c r="F71" s="28"/>
      <c r="G71" s="27"/>
      <c r="H71" s="345">
        <v>19</v>
      </c>
      <c r="I71" s="345">
        <v>9</v>
      </c>
      <c r="J71" s="345">
        <v>5</v>
      </c>
      <c r="K71" s="20" t="s">
        <v>95</v>
      </c>
      <c r="L71" s="21" t="s">
        <v>98</v>
      </c>
      <c r="M71" s="20" t="s">
        <v>94</v>
      </c>
      <c r="N71" s="21"/>
      <c r="O71" s="20" t="s">
        <v>93</v>
      </c>
      <c r="P71" s="21"/>
      <c r="Q71" s="20" t="s">
        <v>92</v>
      </c>
      <c r="R71" s="26"/>
      <c r="S71" s="25"/>
      <c r="T71" s="345"/>
      <c r="U71" s="347"/>
      <c r="V71" s="379">
        <f>SUMPRODUCT(LEN($L71:$R73)-LEN(SUBSTITUTE($L71:$R73,"A", "")))</f>
        <v>0</v>
      </c>
      <c r="W71" s="365">
        <f>SUMPRODUCT(LEN($S71:$S73)-LEN(SUBSTITUTE($S71:$S73,"A", "")))</f>
        <v>0</v>
      </c>
      <c r="X71" s="365">
        <f>SUMPRODUCT(LEN($L71:$R73)-LEN(SUBSTITUTE($L71:$R73,"S", "")))</f>
        <v>2</v>
      </c>
      <c r="Y71" s="365">
        <f>SUMPRODUCT(LEN($S71:$S73)-LEN(SUBSTITUTE($S71:$S73,"S", "")))</f>
        <v>0</v>
      </c>
      <c r="Z71" s="365">
        <f>SUMPRODUCT(LEN($L71:$R73)-LEN(SUBSTITUTE($L71:$R73,"F", "")))</f>
        <v>0</v>
      </c>
      <c r="AA71" s="365">
        <f>SUMPRODUCT(LEN($S71:$S73)-LEN(SUBSTITUTE($S71:$S73,"F", "")))</f>
        <v>0</v>
      </c>
      <c r="AB71" s="365">
        <f>SUMPRODUCT(LEN($L71:$R73)-LEN(SUBSTITUTE($L71:$R73,"G", "")))</f>
        <v>0</v>
      </c>
      <c r="AC71" s="365">
        <f>SUMPRODUCT(LEN($S71:$S73)-LEN(SUBSTITUTE($S71:$S73,"G", "")))</f>
        <v>0</v>
      </c>
      <c r="AD71" s="365">
        <f>SUMPRODUCT(LEN($L71:$R73)-LEN(SUBSTITUTE($L71:$R73,"M", "")))</f>
        <v>0</v>
      </c>
      <c r="AE71" s="382">
        <f>SUMPRODUCT(LEN($S71:$S73)-LEN(SUBSTITUTE($S71:$S73,"M", "")))</f>
        <v>0</v>
      </c>
    </row>
    <row r="72" spans="1:31" ht="17.649999999999999" customHeight="1" x14ac:dyDescent="0.2">
      <c r="B72" s="17"/>
      <c r="C72" s="343"/>
      <c r="D72" s="24"/>
      <c r="E72" s="23"/>
      <c r="F72" s="23"/>
      <c r="G72" s="22"/>
      <c r="H72" s="343"/>
      <c r="I72" s="343"/>
      <c r="J72" s="343"/>
      <c r="K72" s="20" t="s">
        <v>91</v>
      </c>
      <c r="L72" s="21" t="s">
        <v>98</v>
      </c>
      <c r="M72" s="20" t="s">
        <v>90</v>
      </c>
      <c r="N72" s="21"/>
      <c r="O72" s="20" t="s">
        <v>89</v>
      </c>
      <c r="P72" s="21"/>
      <c r="Q72" s="20" t="s">
        <v>88</v>
      </c>
      <c r="R72" s="19"/>
      <c r="S72" s="18"/>
      <c r="T72" s="343"/>
      <c r="U72" s="348"/>
      <c r="V72" s="380"/>
      <c r="W72" s="366"/>
      <c r="X72" s="366"/>
      <c r="Y72" s="366"/>
      <c r="Z72" s="366"/>
      <c r="AA72" s="366"/>
      <c r="AB72" s="366"/>
      <c r="AC72" s="366"/>
      <c r="AD72" s="366"/>
      <c r="AE72" s="383"/>
    </row>
    <row r="73" spans="1:31" ht="17.45" customHeight="1" thickBot="1" x14ac:dyDescent="0.25">
      <c r="A73" s="62"/>
      <c r="B73" s="17"/>
      <c r="C73" s="344"/>
      <c r="D73" s="16"/>
      <c r="E73" s="15"/>
      <c r="F73" s="15"/>
      <c r="G73" s="14"/>
      <c r="H73" s="344"/>
      <c r="I73" s="344"/>
      <c r="J73" s="344"/>
      <c r="K73" s="12" t="s">
        <v>87</v>
      </c>
      <c r="L73" s="13"/>
      <c r="M73" s="12" t="s">
        <v>86</v>
      </c>
      <c r="N73" s="13"/>
      <c r="O73" s="12" t="s">
        <v>85</v>
      </c>
      <c r="P73" s="13"/>
      <c r="Q73" s="12" t="s">
        <v>84</v>
      </c>
      <c r="R73" s="11"/>
      <c r="S73" s="10"/>
      <c r="T73" s="344"/>
      <c r="U73" s="349"/>
      <c r="V73" s="381"/>
      <c r="W73" s="367"/>
      <c r="X73" s="367"/>
      <c r="Y73" s="367"/>
      <c r="Z73" s="367"/>
      <c r="AA73" s="367"/>
      <c r="AB73" s="367"/>
      <c r="AC73" s="367"/>
      <c r="AD73" s="367"/>
      <c r="AE73" s="384"/>
    </row>
    <row r="74" spans="1:31" ht="17.649999999999999" customHeight="1" x14ac:dyDescent="0.2">
      <c r="A74" s="61"/>
      <c r="B74" s="17"/>
      <c r="C74" s="342">
        <v>8</v>
      </c>
      <c r="D74" s="30"/>
      <c r="E74" s="28"/>
      <c r="F74" s="28"/>
      <c r="G74" s="27"/>
      <c r="H74" s="345">
        <v>21</v>
      </c>
      <c r="I74" s="345">
        <v>9</v>
      </c>
      <c r="J74" s="345">
        <v>5</v>
      </c>
      <c r="K74" s="20" t="s">
        <v>95</v>
      </c>
      <c r="L74" s="21" t="s">
        <v>98</v>
      </c>
      <c r="M74" s="20" t="s">
        <v>94</v>
      </c>
      <c r="N74" s="21"/>
      <c r="O74" s="20" t="s">
        <v>93</v>
      </c>
      <c r="P74" s="21"/>
      <c r="Q74" s="20" t="s">
        <v>92</v>
      </c>
      <c r="R74" s="26"/>
      <c r="S74" s="25"/>
      <c r="T74" s="345"/>
      <c r="U74" s="347"/>
      <c r="V74" s="379">
        <f>SUMPRODUCT(LEN($L74:$R76)-LEN(SUBSTITUTE($L74:$R76,"A", "")))</f>
        <v>0</v>
      </c>
      <c r="W74" s="365">
        <f>SUMPRODUCT(LEN($S74:$S76)-LEN(SUBSTITUTE($S74:$S76,"A", "")))</f>
        <v>0</v>
      </c>
      <c r="X74" s="365">
        <f>SUMPRODUCT(LEN($L74:$R76)-LEN(SUBSTITUTE($L74:$R76,"S", "")))</f>
        <v>2</v>
      </c>
      <c r="Y74" s="365">
        <f>SUMPRODUCT(LEN($S74:$S76)-LEN(SUBSTITUTE($S74:$S76,"S", "")))</f>
        <v>0</v>
      </c>
      <c r="Z74" s="365">
        <f>SUMPRODUCT(LEN($L74:$R76)-LEN(SUBSTITUTE($L74:$R76,"F", "")))</f>
        <v>0</v>
      </c>
      <c r="AA74" s="365">
        <f>SUMPRODUCT(LEN($S74:$S76)-LEN(SUBSTITUTE($S74:$S76,"F", "")))</f>
        <v>0</v>
      </c>
      <c r="AB74" s="365">
        <f>SUMPRODUCT(LEN($L74:$R76)-LEN(SUBSTITUTE($L74:$R76,"G", "")))</f>
        <v>0</v>
      </c>
      <c r="AC74" s="365">
        <f>SUMPRODUCT(LEN($S74:$S76)-LEN(SUBSTITUTE($S74:$S76,"G", "")))</f>
        <v>0</v>
      </c>
      <c r="AD74" s="365">
        <f>SUMPRODUCT(LEN($L74:$R76)-LEN(SUBSTITUTE($L74:$R76,"M", "")))</f>
        <v>0</v>
      </c>
      <c r="AE74" s="382">
        <f>SUMPRODUCT(LEN($S74:$S76)-LEN(SUBSTITUTE($S74:$S76,"M", "")))</f>
        <v>0</v>
      </c>
    </row>
    <row r="75" spans="1:31" ht="17.649999999999999" customHeight="1" x14ac:dyDescent="0.2">
      <c r="B75" s="17"/>
      <c r="C75" s="343"/>
      <c r="D75" s="24"/>
      <c r="E75" s="23"/>
      <c r="F75" s="23"/>
      <c r="G75" s="22"/>
      <c r="H75" s="343"/>
      <c r="I75" s="343"/>
      <c r="J75" s="343"/>
      <c r="K75" s="20" t="s">
        <v>91</v>
      </c>
      <c r="L75" s="21" t="s">
        <v>98</v>
      </c>
      <c r="M75" s="20" t="s">
        <v>90</v>
      </c>
      <c r="N75" s="21"/>
      <c r="O75" s="20" t="s">
        <v>89</v>
      </c>
      <c r="P75" s="21"/>
      <c r="Q75" s="20" t="s">
        <v>88</v>
      </c>
      <c r="R75" s="19"/>
      <c r="S75" s="18"/>
      <c r="T75" s="343"/>
      <c r="U75" s="348"/>
      <c r="V75" s="380"/>
      <c r="W75" s="366"/>
      <c r="X75" s="366"/>
      <c r="Y75" s="366"/>
      <c r="Z75" s="366"/>
      <c r="AA75" s="366"/>
      <c r="AB75" s="366"/>
      <c r="AC75" s="366"/>
      <c r="AD75" s="366"/>
      <c r="AE75" s="383"/>
    </row>
    <row r="76" spans="1:31" ht="17.649999999999999" customHeight="1" thickBot="1" x14ac:dyDescent="0.25">
      <c r="B76" s="17"/>
      <c r="C76" s="344"/>
      <c r="D76" s="16"/>
      <c r="E76" s="15"/>
      <c r="F76" s="15"/>
      <c r="G76" s="14"/>
      <c r="H76" s="344"/>
      <c r="I76" s="344"/>
      <c r="J76" s="344"/>
      <c r="K76" s="12" t="s">
        <v>87</v>
      </c>
      <c r="L76" s="13"/>
      <c r="M76" s="12" t="s">
        <v>86</v>
      </c>
      <c r="N76" s="13"/>
      <c r="O76" s="12" t="s">
        <v>85</v>
      </c>
      <c r="P76" s="13"/>
      <c r="Q76" s="12" t="s">
        <v>84</v>
      </c>
      <c r="R76" s="11"/>
      <c r="S76" s="10"/>
      <c r="T76" s="344"/>
      <c r="U76" s="349"/>
      <c r="V76" s="381"/>
      <c r="W76" s="367"/>
      <c r="X76" s="367"/>
      <c r="Y76" s="367"/>
      <c r="Z76" s="367"/>
      <c r="AA76" s="367"/>
      <c r="AB76" s="367"/>
      <c r="AC76" s="367"/>
      <c r="AD76" s="367"/>
      <c r="AE76" s="384"/>
    </row>
    <row r="77" spans="1:31" ht="17.649999999999999" customHeight="1" x14ac:dyDescent="0.4">
      <c r="A77" s="64"/>
      <c r="B77" s="17"/>
      <c r="C77" s="342">
        <v>9</v>
      </c>
      <c r="D77" s="30"/>
      <c r="E77" s="28"/>
      <c r="F77" s="28"/>
      <c r="G77" s="27"/>
      <c r="H77" s="345">
        <v>17</v>
      </c>
      <c r="I77" s="345">
        <v>8</v>
      </c>
      <c r="J77" s="346" t="s">
        <v>32</v>
      </c>
      <c r="K77" s="20" t="s">
        <v>95</v>
      </c>
      <c r="L77" s="21"/>
      <c r="M77" s="20" t="s">
        <v>94</v>
      </c>
      <c r="N77" s="21"/>
      <c r="O77" s="20" t="s">
        <v>93</v>
      </c>
      <c r="P77" s="21"/>
      <c r="Q77" s="20" t="s">
        <v>92</v>
      </c>
      <c r="R77" s="26"/>
      <c r="S77" s="25"/>
      <c r="T77" s="345"/>
      <c r="U77" s="347"/>
      <c r="V77" s="379">
        <f>SUMPRODUCT(LEN($L77:$R79)-LEN(SUBSTITUTE($L77:$R79,"A", "")))</f>
        <v>0</v>
      </c>
      <c r="W77" s="365">
        <f>SUMPRODUCT(LEN($S77:$S79)-LEN(SUBSTITUTE($S77:$S79,"A", "")))</f>
        <v>0</v>
      </c>
      <c r="X77" s="365">
        <f>SUMPRODUCT(LEN($L77:$R79)-LEN(SUBSTITUTE($L77:$R79,"S", "")))</f>
        <v>0</v>
      </c>
      <c r="Y77" s="365">
        <f>SUMPRODUCT(LEN($S77:$S79)-LEN(SUBSTITUTE($S77:$S79,"S", "")))</f>
        <v>0</v>
      </c>
      <c r="Z77" s="365">
        <f>SUMPRODUCT(LEN($L77:$R79)-LEN(SUBSTITUTE($L77:$R79,"F", "")))</f>
        <v>0</v>
      </c>
      <c r="AA77" s="365">
        <f>SUMPRODUCT(LEN($S77:$S79)-LEN(SUBSTITUTE($S77:$S79,"F", "")))</f>
        <v>0</v>
      </c>
      <c r="AB77" s="365">
        <f>SUMPRODUCT(LEN($L77:$R79)-LEN(SUBSTITUTE($L77:$R79,"G", "")))</f>
        <v>0</v>
      </c>
      <c r="AC77" s="365">
        <f>SUMPRODUCT(LEN($S77:$S79)-LEN(SUBSTITUTE($S77:$S79,"G", "")))</f>
        <v>0</v>
      </c>
      <c r="AD77" s="365">
        <f>SUMPRODUCT(LEN($L77:$R79)-LEN(SUBSTITUTE($L77:$R79,"M", "")))</f>
        <v>0</v>
      </c>
      <c r="AE77" s="382">
        <f>SUMPRODUCT(LEN($S77:$S79)-LEN(SUBSTITUTE($S77:$S79,"M", "")))</f>
        <v>0</v>
      </c>
    </row>
    <row r="78" spans="1:31" ht="17.649999999999999" customHeight="1" x14ac:dyDescent="0.2">
      <c r="A78" s="63"/>
      <c r="B78" s="17"/>
      <c r="C78" s="343"/>
      <c r="D78" s="24"/>
      <c r="E78" s="23"/>
      <c r="F78" s="23"/>
      <c r="G78" s="22"/>
      <c r="H78" s="343"/>
      <c r="I78" s="343"/>
      <c r="J78" s="343"/>
      <c r="K78" s="20" t="s">
        <v>91</v>
      </c>
      <c r="L78" s="21"/>
      <c r="M78" s="20" t="s">
        <v>90</v>
      </c>
      <c r="N78" s="21"/>
      <c r="O78" s="20" t="s">
        <v>89</v>
      </c>
      <c r="P78" s="21"/>
      <c r="Q78" s="20" t="s">
        <v>88</v>
      </c>
      <c r="R78" s="19"/>
      <c r="S78" s="18"/>
      <c r="T78" s="343"/>
      <c r="U78" s="348"/>
      <c r="V78" s="380"/>
      <c r="W78" s="366"/>
      <c r="X78" s="366"/>
      <c r="Y78" s="366"/>
      <c r="Z78" s="366"/>
      <c r="AA78" s="366"/>
      <c r="AB78" s="366"/>
      <c r="AC78" s="366"/>
      <c r="AD78" s="366"/>
      <c r="AE78" s="383"/>
    </row>
    <row r="79" spans="1:31" ht="17.649999999999999" customHeight="1" thickBot="1" x14ac:dyDescent="0.25">
      <c r="A79" s="62"/>
      <c r="B79" s="17"/>
      <c r="C79" s="344"/>
      <c r="D79" s="16"/>
      <c r="E79" s="15"/>
      <c r="F79" s="15"/>
      <c r="G79" s="14"/>
      <c r="H79" s="344"/>
      <c r="I79" s="344"/>
      <c r="J79" s="344"/>
      <c r="K79" s="12" t="s">
        <v>87</v>
      </c>
      <c r="L79" s="13"/>
      <c r="M79" s="12" t="s">
        <v>86</v>
      </c>
      <c r="N79" s="13"/>
      <c r="O79" s="12" t="s">
        <v>85</v>
      </c>
      <c r="P79" s="13"/>
      <c r="Q79" s="12" t="s">
        <v>84</v>
      </c>
      <c r="R79" s="11"/>
      <c r="S79" s="10"/>
      <c r="T79" s="344"/>
      <c r="U79" s="349"/>
      <c r="V79" s="381"/>
      <c r="W79" s="367"/>
      <c r="X79" s="367"/>
      <c r="Y79" s="367"/>
      <c r="Z79" s="367"/>
      <c r="AA79" s="367"/>
      <c r="AB79" s="367"/>
      <c r="AC79" s="367"/>
      <c r="AD79" s="367"/>
      <c r="AE79" s="384"/>
    </row>
    <row r="80" spans="1:31" ht="17.649999999999999" customHeight="1" x14ac:dyDescent="0.2">
      <c r="A80" s="61"/>
      <c r="B80" s="17"/>
      <c r="C80" s="342">
        <v>10</v>
      </c>
      <c r="D80" s="30"/>
      <c r="E80" s="28"/>
      <c r="F80" s="28"/>
      <c r="G80" s="27"/>
      <c r="H80" s="345">
        <v>18</v>
      </c>
      <c r="I80" s="345">
        <v>9</v>
      </c>
      <c r="J80" s="346" t="s">
        <v>32</v>
      </c>
      <c r="K80" s="20" t="s">
        <v>95</v>
      </c>
      <c r="L80" s="21"/>
      <c r="M80" s="20" t="s">
        <v>94</v>
      </c>
      <c r="N80" s="21"/>
      <c r="O80" s="20" t="s">
        <v>93</v>
      </c>
      <c r="P80" s="21"/>
      <c r="Q80" s="20" t="s">
        <v>92</v>
      </c>
      <c r="R80" s="26"/>
      <c r="S80" s="25"/>
      <c r="T80" s="345"/>
      <c r="U80" s="347"/>
      <c r="V80" s="379">
        <f>SUMPRODUCT(LEN($L80:$R82)-LEN(SUBSTITUTE($L80:$R82,"A", "")))</f>
        <v>0</v>
      </c>
      <c r="W80" s="365">
        <f>SUMPRODUCT(LEN($S80:$S82)-LEN(SUBSTITUTE($S80:$S82,"A", "")))</f>
        <v>0</v>
      </c>
      <c r="X80" s="365">
        <f>SUMPRODUCT(LEN($L80:$R82)-LEN(SUBSTITUTE($L80:$R82,"S", "")))</f>
        <v>0</v>
      </c>
      <c r="Y80" s="365">
        <f>SUMPRODUCT(LEN($S80:$S82)-LEN(SUBSTITUTE($S80:$S82,"S", "")))</f>
        <v>0</v>
      </c>
      <c r="Z80" s="365">
        <f>SUMPRODUCT(LEN($L80:$R82)-LEN(SUBSTITUTE($L80:$R82,"F", "")))</f>
        <v>0</v>
      </c>
      <c r="AA80" s="365">
        <f>SUMPRODUCT(LEN($S80:$S82)-LEN(SUBSTITUTE($S80:$S82,"F", "")))</f>
        <v>0</v>
      </c>
      <c r="AB80" s="365">
        <f>SUMPRODUCT(LEN($L80:$R82)-LEN(SUBSTITUTE($L80:$R82,"G", "")))</f>
        <v>0</v>
      </c>
      <c r="AC80" s="365">
        <f>SUMPRODUCT(LEN($S80:$S82)-LEN(SUBSTITUTE($S80:$S82,"G", "")))</f>
        <v>0</v>
      </c>
      <c r="AD80" s="365">
        <f>SUMPRODUCT(LEN($L80:$R82)-LEN(SUBSTITUTE($L80:$R82,"M", "")))</f>
        <v>0</v>
      </c>
      <c r="AE80" s="382">
        <f>SUMPRODUCT(LEN($S80:$S82)-LEN(SUBSTITUTE($S80:$S82,"M", "")))</f>
        <v>0</v>
      </c>
    </row>
    <row r="81" spans="1:39" ht="17.649999999999999" customHeight="1" x14ac:dyDescent="0.2">
      <c r="A81" s="62"/>
      <c r="B81" s="17"/>
      <c r="C81" s="343"/>
      <c r="D81" s="24"/>
      <c r="E81" s="23"/>
      <c r="F81" s="23"/>
      <c r="G81" s="22"/>
      <c r="H81" s="343"/>
      <c r="I81" s="343"/>
      <c r="J81" s="343"/>
      <c r="K81" s="20" t="s">
        <v>91</v>
      </c>
      <c r="L81" s="21"/>
      <c r="M81" s="20" t="s">
        <v>90</v>
      </c>
      <c r="N81" s="21"/>
      <c r="O81" s="20" t="s">
        <v>89</v>
      </c>
      <c r="P81" s="21"/>
      <c r="Q81" s="20" t="s">
        <v>88</v>
      </c>
      <c r="R81" s="19"/>
      <c r="S81" s="18"/>
      <c r="T81" s="343"/>
      <c r="U81" s="348"/>
      <c r="V81" s="380"/>
      <c r="W81" s="366"/>
      <c r="X81" s="366"/>
      <c r="Y81" s="366"/>
      <c r="Z81" s="366"/>
      <c r="AA81" s="366"/>
      <c r="AB81" s="366"/>
      <c r="AC81" s="366"/>
      <c r="AD81" s="366"/>
      <c r="AE81" s="383"/>
    </row>
    <row r="82" spans="1:39" ht="17.649999999999999" customHeight="1" thickBot="1" x14ac:dyDescent="0.25">
      <c r="A82" s="61"/>
      <c r="B82" s="17"/>
      <c r="C82" s="344"/>
      <c r="D82" s="16"/>
      <c r="E82" s="15"/>
      <c r="F82" s="15"/>
      <c r="G82" s="14"/>
      <c r="H82" s="344"/>
      <c r="I82" s="344"/>
      <c r="J82" s="344"/>
      <c r="K82" s="12" t="s">
        <v>87</v>
      </c>
      <c r="L82" s="13"/>
      <c r="M82" s="12" t="s">
        <v>86</v>
      </c>
      <c r="N82" s="13"/>
      <c r="O82" s="12" t="s">
        <v>85</v>
      </c>
      <c r="P82" s="13"/>
      <c r="Q82" s="12" t="s">
        <v>84</v>
      </c>
      <c r="R82" s="11"/>
      <c r="S82" s="10"/>
      <c r="T82" s="344"/>
      <c r="U82" s="349"/>
      <c r="V82" s="381"/>
      <c r="W82" s="367"/>
      <c r="X82" s="367"/>
      <c r="Y82" s="367"/>
      <c r="Z82" s="367"/>
      <c r="AA82" s="367"/>
      <c r="AB82" s="367"/>
      <c r="AC82" s="367"/>
      <c r="AD82" s="367"/>
      <c r="AE82" s="384"/>
    </row>
    <row r="83" spans="1:39" ht="17.649999999999999" customHeight="1" x14ac:dyDescent="0.2">
      <c r="B83" s="17"/>
      <c r="C83" s="342">
        <v>11</v>
      </c>
      <c r="D83" s="30"/>
      <c r="E83" s="28"/>
      <c r="F83" s="28"/>
      <c r="G83" s="27"/>
      <c r="H83" s="345">
        <v>19</v>
      </c>
      <c r="I83" s="345">
        <v>9</v>
      </c>
      <c r="J83" s="345">
        <v>5</v>
      </c>
      <c r="K83" s="20" t="s">
        <v>95</v>
      </c>
      <c r="L83" s="21" t="s">
        <v>98</v>
      </c>
      <c r="M83" s="20" t="s">
        <v>94</v>
      </c>
      <c r="N83" s="21"/>
      <c r="O83" s="20" t="s">
        <v>93</v>
      </c>
      <c r="P83" s="21"/>
      <c r="Q83" s="20" t="s">
        <v>92</v>
      </c>
      <c r="R83" s="26"/>
      <c r="S83" s="25"/>
      <c r="T83" s="345"/>
      <c r="U83" s="347"/>
      <c r="V83" s="379">
        <f>SUMPRODUCT(LEN($L83:$R85)-LEN(SUBSTITUTE($L83:$R85,"A", "")))</f>
        <v>0</v>
      </c>
      <c r="W83" s="365">
        <f>SUMPRODUCT(LEN($S83:$S85)-LEN(SUBSTITUTE($S83:$S85,"A", "")))</f>
        <v>0</v>
      </c>
      <c r="X83" s="365">
        <f>SUMPRODUCT(LEN($L83:$R85)-LEN(SUBSTITUTE($L83:$R85,"S", "")))</f>
        <v>2</v>
      </c>
      <c r="Y83" s="365">
        <f>SUMPRODUCT(LEN($S83:$S85)-LEN(SUBSTITUTE($S83:$S85,"S", "")))</f>
        <v>0</v>
      </c>
      <c r="Z83" s="365">
        <f>SUMPRODUCT(LEN($L83:$R85)-LEN(SUBSTITUTE($L83:$R85,"F", "")))</f>
        <v>0</v>
      </c>
      <c r="AA83" s="365">
        <f>SUMPRODUCT(LEN($S83:$S85)-LEN(SUBSTITUTE($S83:$S85,"F", "")))</f>
        <v>0</v>
      </c>
      <c r="AB83" s="365">
        <f>SUMPRODUCT(LEN($L83:$R85)-LEN(SUBSTITUTE($L83:$R85,"G", "")))</f>
        <v>0</v>
      </c>
      <c r="AC83" s="365">
        <f>SUMPRODUCT(LEN($S83:$S85)-LEN(SUBSTITUTE($S83:$S85,"G", "")))</f>
        <v>0</v>
      </c>
      <c r="AD83" s="365">
        <f>SUMPRODUCT(LEN($L83:$R85)-LEN(SUBSTITUTE($L83:$R85,"M", "")))</f>
        <v>0</v>
      </c>
      <c r="AE83" s="382">
        <f>SUMPRODUCT(LEN($S83:$S85)-LEN(SUBSTITUTE($S83:$S85,"M", "")))</f>
        <v>0</v>
      </c>
    </row>
    <row r="84" spans="1:39" ht="17.649999999999999" customHeight="1" x14ac:dyDescent="0.2">
      <c r="B84" s="17"/>
      <c r="C84" s="343"/>
      <c r="D84" s="24"/>
      <c r="E84" s="23"/>
      <c r="F84" s="23"/>
      <c r="G84" s="22"/>
      <c r="H84" s="343"/>
      <c r="I84" s="343"/>
      <c r="J84" s="343"/>
      <c r="K84" s="20" t="s">
        <v>91</v>
      </c>
      <c r="L84" s="21" t="s">
        <v>98</v>
      </c>
      <c r="M84" s="20" t="s">
        <v>90</v>
      </c>
      <c r="N84" s="21"/>
      <c r="O84" s="20" t="s">
        <v>89</v>
      </c>
      <c r="P84" s="21"/>
      <c r="Q84" s="20" t="s">
        <v>88</v>
      </c>
      <c r="R84" s="19"/>
      <c r="S84" s="18"/>
      <c r="T84" s="343"/>
      <c r="U84" s="348"/>
      <c r="V84" s="380"/>
      <c r="W84" s="366"/>
      <c r="X84" s="366"/>
      <c r="Y84" s="366"/>
      <c r="Z84" s="366"/>
      <c r="AA84" s="366"/>
      <c r="AB84" s="366"/>
      <c r="AC84" s="366"/>
      <c r="AD84" s="366"/>
      <c r="AE84" s="383"/>
    </row>
    <row r="85" spans="1:39" ht="17.649999999999999" customHeight="1" thickBot="1" x14ac:dyDescent="0.25">
      <c r="B85" s="17"/>
      <c r="C85" s="344"/>
      <c r="D85" s="16"/>
      <c r="E85" s="15"/>
      <c r="F85" s="15"/>
      <c r="G85" s="14"/>
      <c r="H85" s="344"/>
      <c r="I85" s="344"/>
      <c r="J85" s="344"/>
      <c r="K85" s="12" t="s">
        <v>87</v>
      </c>
      <c r="L85" s="13"/>
      <c r="M85" s="12" t="s">
        <v>86</v>
      </c>
      <c r="N85" s="13"/>
      <c r="O85" s="12" t="s">
        <v>85</v>
      </c>
      <c r="P85" s="13"/>
      <c r="Q85" s="12" t="s">
        <v>84</v>
      </c>
      <c r="R85" s="11"/>
      <c r="S85" s="10"/>
      <c r="T85" s="344"/>
      <c r="U85" s="349"/>
      <c r="V85" s="381"/>
      <c r="W85" s="367"/>
      <c r="X85" s="367"/>
      <c r="Y85" s="367"/>
      <c r="Z85" s="367"/>
      <c r="AA85" s="367"/>
      <c r="AB85" s="367"/>
      <c r="AC85" s="367"/>
      <c r="AD85" s="367"/>
      <c r="AE85" s="384"/>
    </row>
    <row r="86" spans="1:39" ht="17.649999999999999" customHeight="1" x14ac:dyDescent="0.2">
      <c r="B86" s="17"/>
      <c r="C86" s="342">
        <v>12</v>
      </c>
      <c r="D86" s="30"/>
      <c r="E86" s="28"/>
      <c r="F86" s="28"/>
      <c r="G86" s="27"/>
      <c r="H86" s="345">
        <v>15</v>
      </c>
      <c r="I86" s="345">
        <v>7</v>
      </c>
      <c r="J86" s="346" t="s">
        <v>32</v>
      </c>
      <c r="K86" s="20" t="s">
        <v>95</v>
      </c>
      <c r="L86" s="21"/>
      <c r="M86" s="20" t="s">
        <v>94</v>
      </c>
      <c r="N86" s="21"/>
      <c r="O86" s="20" t="s">
        <v>93</v>
      </c>
      <c r="P86" s="21"/>
      <c r="Q86" s="20" t="s">
        <v>92</v>
      </c>
      <c r="R86" s="26"/>
      <c r="S86" s="25"/>
      <c r="T86" s="345"/>
      <c r="U86" s="347"/>
      <c r="V86" s="379">
        <f>SUMPRODUCT(LEN($L86:$R88)-LEN(SUBSTITUTE($L86:$R88,"A", "")))</f>
        <v>0</v>
      </c>
      <c r="W86" s="365">
        <f>SUMPRODUCT(LEN($S86:$S88)-LEN(SUBSTITUTE($S86:$S88,"A", "")))</f>
        <v>0</v>
      </c>
      <c r="X86" s="365">
        <f>SUMPRODUCT(LEN($L86:$R88)-LEN(SUBSTITUTE($L86:$R88,"S", "")))</f>
        <v>0</v>
      </c>
      <c r="Y86" s="365">
        <f>SUMPRODUCT(LEN($S86:$S88)-LEN(SUBSTITUTE($S86:$S88,"S", "")))</f>
        <v>0</v>
      </c>
      <c r="Z86" s="365">
        <f>SUMPRODUCT(LEN($L86:$R88)-LEN(SUBSTITUTE($L86:$R88,"F", "")))</f>
        <v>0</v>
      </c>
      <c r="AA86" s="365">
        <f>SUMPRODUCT(LEN($S86:$S88)-LEN(SUBSTITUTE($S86:$S88,"F", "")))</f>
        <v>0</v>
      </c>
      <c r="AB86" s="365">
        <f>SUMPRODUCT(LEN($L86:$R88)-LEN(SUBSTITUTE($L86:$R88,"G", "")))</f>
        <v>0</v>
      </c>
      <c r="AC86" s="365">
        <f>SUMPRODUCT(LEN($S86:$S88)-LEN(SUBSTITUTE($S86:$S88,"G", "")))</f>
        <v>0</v>
      </c>
      <c r="AD86" s="365">
        <f>SUMPRODUCT(LEN($L86:$R88)-LEN(SUBSTITUTE($L86:$R88,"M", "")))</f>
        <v>0</v>
      </c>
      <c r="AE86" s="382">
        <f>SUMPRODUCT(LEN($S86:$S88)-LEN(SUBSTITUTE($S86:$S88,"M", "")))</f>
        <v>0</v>
      </c>
    </row>
    <row r="87" spans="1:39" ht="17.649999999999999" customHeight="1" x14ac:dyDescent="0.2">
      <c r="B87" s="17"/>
      <c r="C87" s="343"/>
      <c r="D87" s="24"/>
      <c r="E87" s="23"/>
      <c r="F87" s="23"/>
      <c r="G87" s="22"/>
      <c r="H87" s="343"/>
      <c r="I87" s="343"/>
      <c r="J87" s="343"/>
      <c r="K87" s="20" t="s">
        <v>91</v>
      </c>
      <c r="L87" s="21"/>
      <c r="M87" s="20" t="s">
        <v>90</v>
      </c>
      <c r="N87" s="21"/>
      <c r="O87" s="20" t="s">
        <v>89</v>
      </c>
      <c r="P87" s="21"/>
      <c r="Q87" s="20" t="s">
        <v>88</v>
      </c>
      <c r="R87" s="19"/>
      <c r="S87" s="18"/>
      <c r="T87" s="343"/>
      <c r="U87" s="348"/>
      <c r="V87" s="380"/>
      <c r="W87" s="366"/>
      <c r="X87" s="366"/>
      <c r="Y87" s="366"/>
      <c r="Z87" s="366"/>
      <c r="AA87" s="366"/>
      <c r="AB87" s="366"/>
      <c r="AC87" s="366"/>
      <c r="AD87" s="366"/>
      <c r="AE87" s="383"/>
    </row>
    <row r="88" spans="1:39" ht="17.649999999999999" customHeight="1" thickBot="1" x14ac:dyDescent="0.25">
      <c r="B88" s="17"/>
      <c r="C88" s="344"/>
      <c r="D88" s="16"/>
      <c r="E88" s="15"/>
      <c r="F88" s="15"/>
      <c r="G88" s="14"/>
      <c r="H88" s="344"/>
      <c r="I88" s="344"/>
      <c r="J88" s="344"/>
      <c r="K88" s="12" t="s">
        <v>87</v>
      </c>
      <c r="L88" s="13"/>
      <c r="M88" s="12" t="s">
        <v>86</v>
      </c>
      <c r="N88" s="13"/>
      <c r="O88" s="12" t="s">
        <v>85</v>
      </c>
      <c r="P88" s="13"/>
      <c r="Q88" s="12" t="s">
        <v>84</v>
      </c>
      <c r="R88" s="11"/>
      <c r="S88" s="10"/>
      <c r="T88" s="344"/>
      <c r="U88" s="349"/>
      <c r="V88" s="381"/>
      <c r="W88" s="367"/>
      <c r="X88" s="367"/>
      <c r="Y88" s="367"/>
      <c r="Z88" s="367"/>
      <c r="AA88" s="367"/>
      <c r="AB88" s="367"/>
      <c r="AC88" s="367"/>
      <c r="AD88" s="367"/>
      <c r="AE88" s="384"/>
    </row>
    <row r="89" spans="1:39" ht="74.45" customHeight="1" thickBot="1" x14ac:dyDescent="0.3">
      <c r="B89" s="51" t="s">
        <v>123</v>
      </c>
      <c r="C89" s="48" t="s">
        <v>122</v>
      </c>
      <c r="D89" s="48" t="s">
        <v>121</v>
      </c>
      <c r="E89" s="48" t="s">
        <v>120</v>
      </c>
      <c r="F89" s="48" t="s">
        <v>119</v>
      </c>
      <c r="G89" s="48" t="s">
        <v>118</v>
      </c>
      <c r="H89" s="48" t="s">
        <v>33</v>
      </c>
      <c r="I89" s="48" t="s">
        <v>117</v>
      </c>
      <c r="J89" s="48" t="s">
        <v>34</v>
      </c>
      <c r="K89" s="340" t="s">
        <v>116</v>
      </c>
      <c r="L89" s="341"/>
      <c r="M89" s="340" t="s">
        <v>115</v>
      </c>
      <c r="N89" s="341"/>
      <c r="O89" s="340" t="s">
        <v>115</v>
      </c>
      <c r="P89" s="341"/>
      <c r="Q89" s="340" t="s">
        <v>115</v>
      </c>
      <c r="R89" s="341"/>
      <c r="S89" s="49" t="s">
        <v>114</v>
      </c>
      <c r="T89" s="48" t="s">
        <v>113</v>
      </c>
      <c r="U89" s="47" t="s">
        <v>112</v>
      </c>
      <c r="V89" s="46" t="s">
        <v>111</v>
      </c>
      <c r="W89" s="45" t="s">
        <v>110</v>
      </c>
      <c r="X89" s="45" t="s">
        <v>109</v>
      </c>
      <c r="Y89" s="45" t="s">
        <v>108</v>
      </c>
      <c r="Z89" s="45" t="s">
        <v>107</v>
      </c>
      <c r="AA89" s="45" t="s">
        <v>106</v>
      </c>
      <c r="AB89" s="45" t="s">
        <v>105</v>
      </c>
      <c r="AC89" s="45" t="s">
        <v>104</v>
      </c>
      <c r="AD89" s="45" t="s">
        <v>103</v>
      </c>
      <c r="AE89" s="45" t="s">
        <v>102</v>
      </c>
    </row>
    <row r="90" spans="1:39" s="58" customFormat="1" ht="36" customHeight="1" thickBot="1" x14ac:dyDescent="0.25">
      <c r="B90" s="57" t="s">
        <v>138</v>
      </c>
      <c r="C90" s="60"/>
      <c r="D90" s="42">
        <v>162</v>
      </c>
      <c r="E90" s="41">
        <v>14</v>
      </c>
      <c r="F90" s="40">
        <v>2718.5</v>
      </c>
      <c r="G90" s="40">
        <v>381.92</v>
      </c>
      <c r="H90" s="35"/>
      <c r="I90" s="35"/>
      <c r="J90" s="59"/>
      <c r="K90" s="38"/>
      <c r="L90" s="37"/>
      <c r="M90" s="38"/>
      <c r="N90" s="37"/>
      <c r="O90" s="38"/>
      <c r="P90" s="37"/>
      <c r="Q90" s="38"/>
      <c r="R90" s="37"/>
      <c r="S90" s="36"/>
      <c r="T90" s="35"/>
      <c r="U90" s="34" t="s">
        <v>124</v>
      </c>
      <c r="V90" s="33">
        <f t="shared" ref="V90:AE90" si="2">SUM(V91:V132)</f>
        <v>4</v>
      </c>
      <c r="W90" s="33">
        <f t="shared" si="2"/>
        <v>0</v>
      </c>
      <c r="X90" s="33">
        <f t="shared" si="2"/>
        <v>14</v>
      </c>
      <c r="Y90" s="33">
        <f t="shared" si="2"/>
        <v>0</v>
      </c>
      <c r="Z90" s="33">
        <f t="shared" si="2"/>
        <v>0</v>
      </c>
      <c r="AA90" s="33">
        <f t="shared" si="2"/>
        <v>0</v>
      </c>
      <c r="AB90" s="33">
        <f t="shared" si="2"/>
        <v>0</v>
      </c>
      <c r="AC90" s="33">
        <f t="shared" si="2"/>
        <v>0</v>
      </c>
      <c r="AD90" s="33">
        <f t="shared" si="2"/>
        <v>0</v>
      </c>
      <c r="AE90" s="33">
        <f t="shared" si="2"/>
        <v>0</v>
      </c>
      <c r="AF90" s="32" t="s">
        <v>100</v>
      </c>
      <c r="AG90" s="31">
        <f>F90/(100*102)</f>
        <v>0.26651960784313727</v>
      </c>
      <c r="AI90" s="4">
        <f>SUM(V90:W90)/E90</f>
        <v>0.2857142857142857</v>
      </c>
      <c r="AJ90" s="4">
        <f>SUM(X90:Y90)/E90</f>
        <v>1</v>
      </c>
      <c r="AK90" s="4">
        <f>SUM(Z90:AA90)/E90</f>
        <v>0</v>
      </c>
      <c r="AL90" s="4">
        <f>SUM(AB90:AC90)/E90</f>
        <v>0</v>
      </c>
      <c r="AM90" s="4">
        <f>SUM(AD90:AE90)/E90</f>
        <v>0</v>
      </c>
    </row>
    <row r="91" spans="1:39" ht="17.649999999999999" customHeight="1" x14ac:dyDescent="0.2">
      <c r="B91" s="17" t="s">
        <v>129</v>
      </c>
      <c r="C91" s="342">
        <v>1</v>
      </c>
      <c r="D91" s="30"/>
      <c r="E91" s="28"/>
      <c r="F91" s="28"/>
      <c r="G91" s="27"/>
      <c r="H91" s="345">
        <v>16</v>
      </c>
      <c r="I91" s="345">
        <v>8</v>
      </c>
      <c r="J91" s="345">
        <v>4</v>
      </c>
      <c r="K91" s="20" t="s">
        <v>95</v>
      </c>
      <c r="L91" s="21" t="s">
        <v>98</v>
      </c>
      <c r="M91" s="20" t="s">
        <v>94</v>
      </c>
      <c r="N91" s="21"/>
      <c r="O91" s="20" t="s">
        <v>93</v>
      </c>
      <c r="P91" s="21"/>
      <c r="Q91" s="20" t="s">
        <v>92</v>
      </c>
      <c r="R91" s="26"/>
      <c r="S91" s="25"/>
      <c r="T91" s="345"/>
      <c r="U91" s="347"/>
      <c r="V91" s="379">
        <f>SUMPRODUCT(LEN($L91:$R93)-LEN(SUBSTITUTE($L91:$R93,"A", "")))</f>
        <v>0</v>
      </c>
      <c r="W91" s="365">
        <f>SUMPRODUCT(LEN($S91:$S93)-LEN(SUBSTITUTE($S91:$S93,"A", "")))</f>
        <v>0</v>
      </c>
      <c r="X91" s="365">
        <f>SUMPRODUCT(LEN($L91:$R93)-LEN(SUBSTITUTE($L91:$R93,"S", "")))</f>
        <v>2</v>
      </c>
      <c r="Y91" s="365">
        <f>SUMPRODUCT(LEN($S91:$S93)-LEN(SUBSTITUTE($S91:$S93,"S", "")))</f>
        <v>0</v>
      </c>
      <c r="Z91" s="365">
        <f>SUMPRODUCT(LEN($L91:$R93)-LEN(SUBSTITUTE($L91:$R93,"F", "")))</f>
        <v>0</v>
      </c>
      <c r="AA91" s="365">
        <f>SUMPRODUCT(LEN($S91:$S93)-LEN(SUBSTITUTE($S91:$S93,"F", "")))</f>
        <v>0</v>
      </c>
      <c r="AB91" s="365">
        <f>SUMPRODUCT(LEN($L91:$R93)-LEN(SUBSTITUTE($L91:$R93,"G", "")))</f>
        <v>0</v>
      </c>
      <c r="AC91" s="365">
        <f>SUMPRODUCT(LEN($S91:$S93)-LEN(SUBSTITUTE($S91:$S93,"G", "")))</f>
        <v>0</v>
      </c>
      <c r="AD91" s="365">
        <f>SUMPRODUCT(LEN($L91:$R93)-LEN(SUBSTITUTE($L91:$R93,"M", "")))</f>
        <v>0</v>
      </c>
      <c r="AE91" s="382">
        <f>SUMPRODUCT(LEN($S91:$S93)-LEN(SUBSTITUTE($S91:$S93,"M", "")))</f>
        <v>0</v>
      </c>
    </row>
    <row r="92" spans="1:39" ht="17.649999999999999" customHeight="1" x14ac:dyDescent="0.2">
      <c r="B92" s="17"/>
      <c r="C92" s="343"/>
      <c r="D92" s="24"/>
      <c r="E92" s="23"/>
      <c r="F92" s="23"/>
      <c r="G92" s="22"/>
      <c r="H92" s="343"/>
      <c r="I92" s="343"/>
      <c r="J92" s="343"/>
      <c r="K92" s="20" t="s">
        <v>91</v>
      </c>
      <c r="L92" s="21" t="s">
        <v>98</v>
      </c>
      <c r="M92" s="20" t="s">
        <v>90</v>
      </c>
      <c r="N92" s="21"/>
      <c r="O92" s="20" t="s">
        <v>89</v>
      </c>
      <c r="P92" s="21"/>
      <c r="Q92" s="20" t="s">
        <v>88</v>
      </c>
      <c r="R92" s="19"/>
      <c r="S92" s="18"/>
      <c r="T92" s="343"/>
      <c r="U92" s="348"/>
      <c r="V92" s="380"/>
      <c r="W92" s="366"/>
      <c r="X92" s="366"/>
      <c r="Y92" s="366"/>
      <c r="Z92" s="366"/>
      <c r="AA92" s="366"/>
      <c r="AB92" s="366"/>
      <c r="AC92" s="366"/>
      <c r="AD92" s="366"/>
      <c r="AE92" s="383"/>
    </row>
    <row r="93" spans="1:39" ht="17.649999999999999" customHeight="1" thickBot="1" x14ac:dyDescent="0.25">
      <c r="B93" s="17"/>
      <c r="C93" s="344"/>
      <c r="D93" s="16"/>
      <c r="E93" s="15"/>
      <c r="F93" s="15"/>
      <c r="G93" s="14"/>
      <c r="H93" s="344"/>
      <c r="I93" s="344"/>
      <c r="J93" s="344"/>
      <c r="K93" s="12" t="s">
        <v>87</v>
      </c>
      <c r="L93" s="13"/>
      <c r="M93" s="12" t="s">
        <v>86</v>
      </c>
      <c r="N93" s="13"/>
      <c r="O93" s="12" t="s">
        <v>85</v>
      </c>
      <c r="P93" s="13"/>
      <c r="Q93" s="12" t="s">
        <v>84</v>
      </c>
      <c r="R93" s="11"/>
      <c r="S93" s="10"/>
      <c r="T93" s="344"/>
      <c r="U93" s="349"/>
      <c r="V93" s="381"/>
      <c r="W93" s="367"/>
      <c r="X93" s="367"/>
      <c r="Y93" s="367"/>
      <c r="Z93" s="367"/>
      <c r="AA93" s="367"/>
      <c r="AB93" s="367"/>
      <c r="AC93" s="367"/>
      <c r="AD93" s="367"/>
      <c r="AE93" s="384"/>
    </row>
    <row r="94" spans="1:39" ht="17.649999999999999" customHeight="1" x14ac:dyDescent="0.2">
      <c r="B94" s="17"/>
      <c r="C94" s="342">
        <v>2</v>
      </c>
      <c r="D94" s="30"/>
      <c r="E94" s="28"/>
      <c r="F94" s="28"/>
      <c r="G94" s="27"/>
      <c r="H94" s="345">
        <v>21</v>
      </c>
      <c r="I94" s="345">
        <v>8</v>
      </c>
      <c r="J94" s="345">
        <v>5</v>
      </c>
      <c r="K94" s="20" t="s">
        <v>95</v>
      </c>
      <c r="L94" s="21" t="s">
        <v>97</v>
      </c>
      <c r="M94" s="20" t="s">
        <v>94</v>
      </c>
      <c r="N94" s="21"/>
      <c r="O94" s="20" t="s">
        <v>93</v>
      </c>
      <c r="P94" s="21"/>
      <c r="Q94" s="20" t="s">
        <v>92</v>
      </c>
      <c r="R94" s="26"/>
      <c r="S94" s="25"/>
      <c r="T94" s="345"/>
      <c r="U94" s="347"/>
      <c r="V94" s="379">
        <f>SUMPRODUCT(LEN($L94:$R96)-LEN(SUBSTITUTE($L94:$R96,"A", "")))</f>
        <v>2</v>
      </c>
      <c r="W94" s="365">
        <f>SUMPRODUCT(LEN($S94:$S96)-LEN(SUBSTITUTE($S94:$S96,"A", "")))</f>
        <v>0</v>
      </c>
      <c r="X94" s="365">
        <f>SUMPRODUCT(LEN($L94:$R96)-LEN(SUBSTITUTE($L94:$R96,"S", "")))</f>
        <v>1</v>
      </c>
      <c r="Y94" s="365">
        <f>SUMPRODUCT(LEN($S94:$S96)-LEN(SUBSTITUTE($S94:$S96,"S", "")))</f>
        <v>0</v>
      </c>
      <c r="Z94" s="365">
        <f>SUMPRODUCT(LEN($L94:$R96)-LEN(SUBSTITUTE($L94:$R96,"F", "")))</f>
        <v>0</v>
      </c>
      <c r="AA94" s="365">
        <f>SUMPRODUCT(LEN($S94:$S96)-LEN(SUBSTITUTE($S94:$S96,"F", "")))</f>
        <v>0</v>
      </c>
      <c r="AB94" s="365">
        <f>SUMPRODUCT(LEN($L94:$R96)-LEN(SUBSTITUTE($L94:$R96,"G", "")))</f>
        <v>0</v>
      </c>
      <c r="AC94" s="365">
        <f>SUMPRODUCT(LEN($S94:$S96)-LEN(SUBSTITUTE($S94:$S96,"G", "")))</f>
        <v>0</v>
      </c>
      <c r="AD94" s="365">
        <f>SUMPRODUCT(LEN($L94:$R96)-LEN(SUBSTITUTE($L94:$R96,"M", "")))</f>
        <v>0</v>
      </c>
      <c r="AE94" s="382">
        <f>SUMPRODUCT(LEN($S94:$S96)-LEN(SUBSTITUTE($S94:$S96,"M", "")))</f>
        <v>0</v>
      </c>
    </row>
    <row r="95" spans="1:39" ht="17.649999999999999" customHeight="1" x14ac:dyDescent="0.2">
      <c r="B95" s="17"/>
      <c r="C95" s="343"/>
      <c r="D95" s="24"/>
      <c r="E95" s="23"/>
      <c r="F95" s="23"/>
      <c r="G95" s="22"/>
      <c r="H95" s="343"/>
      <c r="I95" s="343"/>
      <c r="J95" s="343"/>
      <c r="K95" s="20" t="s">
        <v>91</v>
      </c>
      <c r="L95" s="21" t="s">
        <v>97</v>
      </c>
      <c r="M95" s="20" t="s">
        <v>90</v>
      </c>
      <c r="N95" s="21"/>
      <c r="O95" s="20" t="s">
        <v>89</v>
      </c>
      <c r="P95" s="21"/>
      <c r="Q95" s="20" t="s">
        <v>88</v>
      </c>
      <c r="R95" s="19"/>
      <c r="S95" s="18"/>
      <c r="T95" s="343"/>
      <c r="U95" s="348"/>
      <c r="V95" s="380"/>
      <c r="W95" s="366"/>
      <c r="X95" s="366"/>
      <c r="Y95" s="366"/>
      <c r="Z95" s="366"/>
      <c r="AA95" s="366"/>
      <c r="AB95" s="366"/>
      <c r="AC95" s="366"/>
      <c r="AD95" s="366"/>
      <c r="AE95" s="383"/>
    </row>
    <row r="96" spans="1:39" ht="17.649999999999999" customHeight="1" thickBot="1" x14ac:dyDescent="0.25">
      <c r="B96" s="17"/>
      <c r="C96" s="344"/>
      <c r="D96" s="16"/>
      <c r="E96" s="15"/>
      <c r="F96" s="15"/>
      <c r="G96" s="14"/>
      <c r="H96" s="344"/>
      <c r="I96" s="344"/>
      <c r="J96" s="344"/>
      <c r="K96" s="12" t="s">
        <v>87</v>
      </c>
      <c r="L96" s="13" t="s">
        <v>98</v>
      </c>
      <c r="M96" s="12" t="s">
        <v>86</v>
      </c>
      <c r="N96" s="13"/>
      <c r="O96" s="12" t="s">
        <v>85</v>
      </c>
      <c r="P96" s="13"/>
      <c r="Q96" s="12" t="s">
        <v>84</v>
      </c>
      <c r="R96" s="11"/>
      <c r="S96" s="10"/>
      <c r="T96" s="344"/>
      <c r="U96" s="349"/>
      <c r="V96" s="381"/>
      <c r="W96" s="367"/>
      <c r="X96" s="367"/>
      <c r="Y96" s="367"/>
      <c r="Z96" s="367"/>
      <c r="AA96" s="367"/>
      <c r="AB96" s="367"/>
      <c r="AC96" s="367"/>
      <c r="AD96" s="367"/>
      <c r="AE96" s="384"/>
    </row>
    <row r="97" spans="2:31" ht="17.649999999999999" customHeight="1" x14ac:dyDescent="0.2">
      <c r="B97" s="17"/>
      <c r="C97" s="342">
        <v>3</v>
      </c>
      <c r="D97" s="30"/>
      <c r="E97" s="28"/>
      <c r="F97" s="28"/>
      <c r="G97" s="27"/>
      <c r="H97" s="345">
        <v>21</v>
      </c>
      <c r="I97" s="345">
        <v>8</v>
      </c>
      <c r="J97" s="345">
        <v>5</v>
      </c>
      <c r="K97" s="20" t="s">
        <v>95</v>
      </c>
      <c r="L97" s="21" t="s">
        <v>98</v>
      </c>
      <c r="M97" s="20" t="s">
        <v>94</v>
      </c>
      <c r="N97" s="21"/>
      <c r="O97" s="20" t="s">
        <v>93</v>
      </c>
      <c r="P97" s="21"/>
      <c r="Q97" s="20" t="s">
        <v>92</v>
      </c>
      <c r="R97" s="26"/>
      <c r="S97" s="25"/>
      <c r="T97" s="345"/>
      <c r="U97" s="347"/>
      <c r="V97" s="379">
        <f>SUMPRODUCT(LEN($L97:$R99)-LEN(SUBSTITUTE($L97:$R99,"A", "")))</f>
        <v>0</v>
      </c>
      <c r="W97" s="365">
        <f>SUMPRODUCT(LEN($S97:$S99)-LEN(SUBSTITUTE($S97:$S99,"A", "")))</f>
        <v>0</v>
      </c>
      <c r="X97" s="365">
        <f>SUMPRODUCT(LEN($L97:$R99)-LEN(SUBSTITUTE($L97:$R99,"S", "")))</f>
        <v>1</v>
      </c>
      <c r="Y97" s="365">
        <f>SUMPRODUCT(LEN($S97:$S99)-LEN(SUBSTITUTE($S97:$S99,"S", "")))</f>
        <v>0</v>
      </c>
      <c r="Z97" s="365">
        <f>SUMPRODUCT(LEN($L97:$R99)-LEN(SUBSTITUTE($L97:$R99,"F", "")))</f>
        <v>0</v>
      </c>
      <c r="AA97" s="365">
        <f>SUMPRODUCT(LEN($S97:$S99)-LEN(SUBSTITUTE($S97:$S99,"F", "")))</f>
        <v>0</v>
      </c>
      <c r="AB97" s="365">
        <f>SUMPRODUCT(LEN($L97:$R99)-LEN(SUBSTITUTE($L97:$R99,"G", "")))</f>
        <v>0</v>
      </c>
      <c r="AC97" s="365">
        <f>SUMPRODUCT(LEN($S97:$S99)-LEN(SUBSTITUTE($S97:$S99,"G", "")))</f>
        <v>0</v>
      </c>
      <c r="AD97" s="365">
        <f>SUMPRODUCT(LEN($L97:$R99)-LEN(SUBSTITUTE($L97:$R99,"M", "")))</f>
        <v>0</v>
      </c>
      <c r="AE97" s="382">
        <f>SUMPRODUCT(LEN($S97:$S99)-LEN(SUBSTITUTE($S97:$S99,"M", "")))</f>
        <v>0</v>
      </c>
    </row>
    <row r="98" spans="2:31" ht="17.649999999999999" customHeight="1" x14ac:dyDescent="0.2">
      <c r="B98" s="17"/>
      <c r="C98" s="343"/>
      <c r="D98" s="24"/>
      <c r="E98" s="23"/>
      <c r="F98" s="23"/>
      <c r="G98" s="22"/>
      <c r="H98" s="343"/>
      <c r="I98" s="343"/>
      <c r="J98" s="343"/>
      <c r="K98" s="20" t="s">
        <v>91</v>
      </c>
      <c r="L98" s="21"/>
      <c r="M98" s="20" t="s">
        <v>90</v>
      </c>
      <c r="N98" s="21"/>
      <c r="O98" s="20" t="s">
        <v>89</v>
      </c>
      <c r="P98" s="21"/>
      <c r="Q98" s="20" t="s">
        <v>88</v>
      </c>
      <c r="R98" s="19"/>
      <c r="S98" s="18"/>
      <c r="T98" s="343"/>
      <c r="U98" s="348"/>
      <c r="V98" s="380"/>
      <c r="W98" s="366"/>
      <c r="X98" s="366"/>
      <c r="Y98" s="366"/>
      <c r="Z98" s="366"/>
      <c r="AA98" s="366"/>
      <c r="AB98" s="366"/>
      <c r="AC98" s="366"/>
      <c r="AD98" s="366"/>
      <c r="AE98" s="383"/>
    </row>
    <row r="99" spans="2:31" ht="17.649999999999999" customHeight="1" thickBot="1" x14ac:dyDescent="0.25">
      <c r="B99" s="17"/>
      <c r="C99" s="344"/>
      <c r="D99" s="16"/>
      <c r="E99" s="15"/>
      <c r="F99" s="15"/>
      <c r="G99" s="14"/>
      <c r="H99" s="344"/>
      <c r="I99" s="344"/>
      <c r="J99" s="344"/>
      <c r="K99" s="12" t="s">
        <v>87</v>
      </c>
      <c r="L99" s="13"/>
      <c r="M99" s="12" t="s">
        <v>86</v>
      </c>
      <c r="N99" s="13"/>
      <c r="O99" s="12" t="s">
        <v>85</v>
      </c>
      <c r="P99" s="13"/>
      <c r="Q99" s="12" t="s">
        <v>84</v>
      </c>
      <c r="R99" s="11"/>
      <c r="S99" s="10"/>
      <c r="T99" s="344"/>
      <c r="U99" s="349"/>
      <c r="V99" s="381"/>
      <c r="W99" s="367"/>
      <c r="X99" s="367"/>
      <c r="Y99" s="367"/>
      <c r="Z99" s="367"/>
      <c r="AA99" s="367"/>
      <c r="AB99" s="367"/>
      <c r="AC99" s="367"/>
      <c r="AD99" s="367"/>
      <c r="AE99" s="384"/>
    </row>
    <row r="100" spans="2:31" ht="17.649999999999999" customHeight="1" x14ac:dyDescent="0.2">
      <c r="B100" s="17"/>
      <c r="C100" s="342">
        <v>4</v>
      </c>
      <c r="D100" s="30"/>
      <c r="E100" s="28"/>
      <c r="F100" s="28"/>
      <c r="G100" s="27"/>
      <c r="H100" s="345">
        <v>20</v>
      </c>
      <c r="I100" s="345">
        <v>9</v>
      </c>
      <c r="J100" s="345">
        <v>4</v>
      </c>
      <c r="K100" s="20" t="s">
        <v>95</v>
      </c>
      <c r="L100" s="21" t="s">
        <v>98</v>
      </c>
      <c r="M100" s="20" t="s">
        <v>94</v>
      </c>
      <c r="N100" s="21"/>
      <c r="O100" s="20" t="s">
        <v>93</v>
      </c>
      <c r="P100" s="21"/>
      <c r="Q100" s="20" t="s">
        <v>92</v>
      </c>
      <c r="R100" s="26"/>
      <c r="S100" s="25"/>
      <c r="T100" s="345"/>
      <c r="U100" s="347"/>
      <c r="V100" s="379">
        <f>SUMPRODUCT(LEN($L100:$R102)-LEN(SUBSTITUTE($L100:$R102,"A", "")))</f>
        <v>0</v>
      </c>
      <c r="W100" s="365">
        <f>SUMPRODUCT(LEN($S100:$S102)-LEN(SUBSTITUTE($S100:$S102,"A", "")))</f>
        <v>0</v>
      </c>
      <c r="X100" s="365">
        <f>SUMPRODUCT(LEN($L100:$R102)-LEN(SUBSTITUTE($L100:$R102,"S", "")))</f>
        <v>3</v>
      </c>
      <c r="Y100" s="365">
        <f>SUMPRODUCT(LEN($S100:$S102)-LEN(SUBSTITUTE($S100:$S102,"S", "")))</f>
        <v>0</v>
      </c>
      <c r="Z100" s="365">
        <f>SUMPRODUCT(LEN($L100:$R102)-LEN(SUBSTITUTE($L100:$R102,"F", "")))</f>
        <v>0</v>
      </c>
      <c r="AA100" s="365">
        <f>SUMPRODUCT(LEN($S100:$S102)-LEN(SUBSTITUTE($S100:$S102,"F", "")))</f>
        <v>0</v>
      </c>
      <c r="AB100" s="365">
        <f>SUMPRODUCT(LEN($L100:$R102)-LEN(SUBSTITUTE($L100:$R102,"G", "")))</f>
        <v>0</v>
      </c>
      <c r="AC100" s="365">
        <f>SUMPRODUCT(LEN($S100:$S102)-LEN(SUBSTITUTE($S100:$S102,"G", "")))</f>
        <v>0</v>
      </c>
      <c r="AD100" s="365">
        <f>SUMPRODUCT(LEN($L100:$R102)-LEN(SUBSTITUTE($L100:$R102,"M", "")))</f>
        <v>0</v>
      </c>
      <c r="AE100" s="382">
        <f>SUMPRODUCT(LEN($S100:$S102)-LEN(SUBSTITUTE($S100:$S102,"M", "")))</f>
        <v>0</v>
      </c>
    </row>
    <row r="101" spans="2:31" ht="17.649999999999999" customHeight="1" x14ac:dyDescent="0.2">
      <c r="B101" s="17"/>
      <c r="C101" s="343"/>
      <c r="D101" s="24"/>
      <c r="E101" s="23"/>
      <c r="F101" s="23"/>
      <c r="G101" s="22"/>
      <c r="H101" s="343"/>
      <c r="I101" s="343"/>
      <c r="J101" s="343"/>
      <c r="K101" s="20" t="s">
        <v>91</v>
      </c>
      <c r="L101" s="21" t="s">
        <v>98</v>
      </c>
      <c r="M101" s="20" t="s">
        <v>90</v>
      </c>
      <c r="N101" s="21"/>
      <c r="O101" s="20" t="s">
        <v>89</v>
      </c>
      <c r="P101" s="21"/>
      <c r="Q101" s="20" t="s">
        <v>88</v>
      </c>
      <c r="R101" s="19"/>
      <c r="S101" s="18"/>
      <c r="T101" s="343"/>
      <c r="U101" s="348"/>
      <c r="V101" s="380"/>
      <c r="W101" s="366"/>
      <c r="X101" s="366"/>
      <c r="Y101" s="366"/>
      <c r="Z101" s="366"/>
      <c r="AA101" s="366"/>
      <c r="AB101" s="366"/>
      <c r="AC101" s="366"/>
      <c r="AD101" s="366"/>
      <c r="AE101" s="383"/>
    </row>
    <row r="102" spans="2:31" ht="17.649999999999999" customHeight="1" thickBot="1" x14ac:dyDescent="0.25">
      <c r="B102" s="17"/>
      <c r="C102" s="344"/>
      <c r="D102" s="16"/>
      <c r="E102" s="15"/>
      <c r="F102" s="15"/>
      <c r="G102" s="14"/>
      <c r="H102" s="344"/>
      <c r="I102" s="344"/>
      <c r="J102" s="344"/>
      <c r="K102" s="12" t="s">
        <v>87</v>
      </c>
      <c r="L102" s="13" t="s">
        <v>98</v>
      </c>
      <c r="M102" s="12" t="s">
        <v>86</v>
      </c>
      <c r="N102" s="13"/>
      <c r="O102" s="12" t="s">
        <v>85</v>
      </c>
      <c r="P102" s="13"/>
      <c r="Q102" s="12" t="s">
        <v>84</v>
      </c>
      <c r="R102" s="11"/>
      <c r="S102" s="10"/>
      <c r="T102" s="344"/>
      <c r="U102" s="349"/>
      <c r="V102" s="381"/>
      <c r="W102" s="367"/>
      <c r="X102" s="367"/>
      <c r="Y102" s="367"/>
      <c r="Z102" s="367"/>
      <c r="AA102" s="367"/>
      <c r="AB102" s="367"/>
      <c r="AC102" s="367"/>
      <c r="AD102" s="367"/>
      <c r="AE102" s="384"/>
    </row>
    <row r="103" spans="2:31" ht="17.649999999999999" customHeight="1" x14ac:dyDescent="0.2">
      <c r="B103" s="17"/>
      <c r="C103" s="342">
        <v>5</v>
      </c>
      <c r="D103" s="30"/>
      <c r="E103" s="28"/>
      <c r="F103" s="28"/>
      <c r="G103" s="27"/>
      <c r="H103" s="345">
        <v>21</v>
      </c>
      <c r="I103" s="345">
        <v>9</v>
      </c>
      <c r="J103" s="345">
        <v>5</v>
      </c>
      <c r="K103" s="20" t="s">
        <v>95</v>
      </c>
      <c r="L103" s="21" t="s">
        <v>97</v>
      </c>
      <c r="M103" s="20" t="s">
        <v>94</v>
      </c>
      <c r="N103" s="21"/>
      <c r="O103" s="20" t="s">
        <v>93</v>
      </c>
      <c r="P103" s="21"/>
      <c r="Q103" s="20" t="s">
        <v>92</v>
      </c>
      <c r="R103" s="26"/>
      <c r="S103" s="25"/>
      <c r="T103" s="345"/>
      <c r="U103" s="347"/>
      <c r="V103" s="379">
        <f>SUMPRODUCT(LEN($L103:$R105)-LEN(SUBSTITUTE($L103:$R105,"A", "")))</f>
        <v>1</v>
      </c>
      <c r="W103" s="365">
        <f>SUMPRODUCT(LEN($S103:$S105)-LEN(SUBSTITUTE($S103:$S105,"A", "")))</f>
        <v>0</v>
      </c>
      <c r="X103" s="365">
        <f>SUMPRODUCT(LEN($L103:$R105)-LEN(SUBSTITUTE($L103:$R105,"S", "")))</f>
        <v>0</v>
      </c>
      <c r="Y103" s="365">
        <f>SUMPRODUCT(LEN($S103:$S105)-LEN(SUBSTITUTE($S103:$S105,"S", "")))</f>
        <v>0</v>
      </c>
      <c r="Z103" s="365">
        <f>SUMPRODUCT(LEN($L103:$R105)-LEN(SUBSTITUTE($L103:$R105,"F", "")))</f>
        <v>0</v>
      </c>
      <c r="AA103" s="365">
        <f>SUMPRODUCT(LEN($S103:$S105)-LEN(SUBSTITUTE($S103:$S105,"F", "")))</f>
        <v>0</v>
      </c>
      <c r="AB103" s="365">
        <f>SUMPRODUCT(LEN($L103:$R105)-LEN(SUBSTITUTE($L103:$R105,"G", "")))</f>
        <v>0</v>
      </c>
      <c r="AC103" s="365">
        <f>SUMPRODUCT(LEN($S103:$S105)-LEN(SUBSTITUTE($S103:$S105,"G", "")))</f>
        <v>0</v>
      </c>
      <c r="AD103" s="365">
        <f>SUMPRODUCT(LEN($L103:$R105)-LEN(SUBSTITUTE($L103:$R105,"M", "")))</f>
        <v>0</v>
      </c>
      <c r="AE103" s="382">
        <f>SUMPRODUCT(LEN($S103:$S105)-LEN(SUBSTITUTE($S103:$S105,"M", "")))</f>
        <v>0</v>
      </c>
    </row>
    <row r="104" spans="2:31" ht="17.45" customHeight="1" x14ac:dyDescent="0.2">
      <c r="B104" s="17"/>
      <c r="C104" s="343"/>
      <c r="D104" s="24"/>
      <c r="E104" s="23"/>
      <c r="F104" s="23"/>
      <c r="G104" s="22"/>
      <c r="H104" s="343"/>
      <c r="I104" s="343"/>
      <c r="J104" s="343"/>
      <c r="K104" s="20" t="s">
        <v>91</v>
      </c>
      <c r="L104" s="21"/>
      <c r="M104" s="20" t="s">
        <v>90</v>
      </c>
      <c r="N104" s="21"/>
      <c r="O104" s="20" t="s">
        <v>89</v>
      </c>
      <c r="P104" s="21"/>
      <c r="Q104" s="20" t="s">
        <v>88</v>
      </c>
      <c r="R104" s="19"/>
      <c r="S104" s="18"/>
      <c r="T104" s="343"/>
      <c r="U104" s="348"/>
      <c r="V104" s="380"/>
      <c r="W104" s="366"/>
      <c r="X104" s="366"/>
      <c r="Y104" s="366"/>
      <c r="Z104" s="366"/>
      <c r="AA104" s="366"/>
      <c r="AB104" s="366"/>
      <c r="AC104" s="366"/>
      <c r="AD104" s="366"/>
      <c r="AE104" s="383"/>
    </row>
    <row r="105" spans="2:31" ht="17.649999999999999" customHeight="1" thickBot="1" x14ac:dyDescent="0.25">
      <c r="B105" s="17"/>
      <c r="C105" s="344"/>
      <c r="D105" s="16"/>
      <c r="E105" s="15"/>
      <c r="F105" s="15"/>
      <c r="G105" s="14"/>
      <c r="H105" s="344"/>
      <c r="I105" s="344"/>
      <c r="J105" s="344"/>
      <c r="K105" s="12" t="s">
        <v>87</v>
      </c>
      <c r="L105" s="13"/>
      <c r="M105" s="12" t="s">
        <v>86</v>
      </c>
      <c r="N105" s="13"/>
      <c r="O105" s="12" t="s">
        <v>85</v>
      </c>
      <c r="P105" s="13"/>
      <c r="Q105" s="12" t="s">
        <v>84</v>
      </c>
      <c r="R105" s="11"/>
      <c r="S105" s="10"/>
      <c r="T105" s="344"/>
      <c r="U105" s="349"/>
      <c r="V105" s="381"/>
      <c r="W105" s="367"/>
      <c r="X105" s="367"/>
      <c r="Y105" s="367"/>
      <c r="Z105" s="367"/>
      <c r="AA105" s="367"/>
      <c r="AB105" s="367"/>
      <c r="AC105" s="367"/>
      <c r="AD105" s="367"/>
      <c r="AE105" s="384"/>
    </row>
    <row r="106" spans="2:31" ht="17.649999999999999" customHeight="1" x14ac:dyDescent="0.2">
      <c r="B106" s="17"/>
      <c r="C106" s="342">
        <v>6</v>
      </c>
      <c r="D106" s="30"/>
      <c r="E106" s="28"/>
      <c r="F106" s="28"/>
      <c r="G106" s="27"/>
      <c r="H106" s="345">
        <v>20</v>
      </c>
      <c r="I106" s="345">
        <v>9</v>
      </c>
      <c r="J106" s="345">
        <v>4</v>
      </c>
      <c r="K106" s="20" t="s">
        <v>95</v>
      </c>
      <c r="L106" s="21" t="s">
        <v>98</v>
      </c>
      <c r="M106" s="20" t="s">
        <v>94</v>
      </c>
      <c r="N106" s="21"/>
      <c r="O106" s="20" t="s">
        <v>93</v>
      </c>
      <c r="P106" s="21"/>
      <c r="Q106" s="20" t="s">
        <v>92</v>
      </c>
      <c r="R106" s="26"/>
      <c r="S106" s="25"/>
      <c r="T106" s="345"/>
      <c r="U106" s="347"/>
      <c r="V106" s="379">
        <f>SUMPRODUCT(LEN($L106:$R108)-LEN(SUBSTITUTE($L106:$R108,"A", "")))</f>
        <v>0</v>
      </c>
      <c r="W106" s="365">
        <f>SUMPRODUCT(LEN($S106:$S108)-LEN(SUBSTITUTE($S106:$S108,"A", "")))</f>
        <v>0</v>
      </c>
      <c r="X106" s="365">
        <f>SUMPRODUCT(LEN($L106:$R108)-LEN(SUBSTITUTE($L106:$R108,"S", "")))</f>
        <v>3</v>
      </c>
      <c r="Y106" s="365">
        <f>SUMPRODUCT(LEN($S106:$S108)-LEN(SUBSTITUTE($S106:$S108,"S", "")))</f>
        <v>0</v>
      </c>
      <c r="Z106" s="365">
        <f>SUMPRODUCT(LEN($L106:$R108)-LEN(SUBSTITUTE($L106:$R108,"F", "")))</f>
        <v>0</v>
      </c>
      <c r="AA106" s="365">
        <f>SUMPRODUCT(LEN($S106:$S108)-LEN(SUBSTITUTE($S106:$S108,"F", "")))</f>
        <v>0</v>
      </c>
      <c r="AB106" s="365">
        <f>SUMPRODUCT(LEN($L106:$R108)-LEN(SUBSTITUTE($L106:$R108,"G", "")))</f>
        <v>0</v>
      </c>
      <c r="AC106" s="365">
        <f>SUMPRODUCT(LEN($S106:$S108)-LEN(SUBSTITUTE($S106:$S108,"G", "")))</f>
        <v>0</v>
      </c>
      <c r="AD106" s="365">
        <f>SUMPRODUCT(LEN($L106:$R108)-LEN(SUBSTITUTE($L106:$R108,"M", "")))</f>
        <v>0</v>
      </c>
      <c r="AE106" s="382">
        <f>SUMPRODUCT(LEN($S106:$S108)-LEN(SUBSTITUTE($S106:$S108,"M", "")))</f>
        <v>0</v>
      </c>
    </row>
    <row r="107" spans="2:31" ht="17.649999999999999" customHeight="1" x14ac:dyDescent="0.2">
      <c r="B107" s="17"/>
      <c r="C107" s="343"/>
      <c r="D107" s="24"/>
      <c r="E107" s="23"/>
      <c r="F107" s="23"/>
      <c r="G107" s="22"/>
      <c r="H107" s="343"/>
      <c r="I107" s="343"/>
      <c r="J107" s="343"/>
      <c r="K107" s="20" t="s">
        <v>91</v>
      </c>
      <c r="L107" s="21" t="s">
        <v>98</v>
      </c>
      <c r="M107" s="20" t="s">
        <v>90</v>
      </c>
      <c r="N107" s="21"/>
      <c r="O107" s="20" t="s">
        <v>89</v>
      </c>
      <c r="P107" s="21"/>
      <c r="Q107" s="20" t="s">
        <v>88</v>
      </c>
      <c r="R107" s="19"/>
      <c r="S107" s="18"/>
      <c r="T107" s="343"/>
      <c r="U107" s="348"/>
      <c r="V107" s="380"/>
      <c r="W107" s="366"/>
      <c r="X107" s="366"/>
      <c r="Y107" s="366"/>
      <c r="Z107" s="366"/>
      <c r="AA107" s="366"/>
      <c r="AB107" s="366"/>
      <c r="AC107" s="366"/>
      <c r="AD107" s="366"/>
      <c r="AE107" s="383"/>
    </row>
    <row r="108" spans="2:31" ht="17.649999999999999" customHeight="1" thickBot="1" x14ac:dyDescent="0.25">
      <c r="B108" s="17"/>
      <c r="C108" s="344"/>
      <c r="D108" s="16"/>
      <c r="E108" s="15"/>
      <c r="F108" s="15"/>
      <c r="G108" s="14"/>
      <c r="H108" s="344"/>
      <c r="I108" s="344"/>
      <c r="J108" s="344"/>
      <c r="K108" s="12" t="s">
        <v>87</v>
      </c>
      <c r="L108" s="13" t="s">
        <v>98</v>
      </c>
      <c r="M108" s="12" t="s">
        <v>86</v>
      </c>
      <c r="N108" s="13"/>
      <c r="O108" s="12" t="s">
        <v>85</v>
      </c>
      <c r="P108" s="13"/>
      <c r="Q108" s="12" t="s">
        <v>84</v>
      </c>
      <c r="R108" s="11"/>
      <c r="S108" s="10"/>
      <c r="T108" s="344"/>
      <c r="U108" s="349"/>
      <c r="V108" s="381"/>
      <c r="W108" s="367"/>
      <c r="X108" s="367"/>
      <c r="Y108" s="367"/>
      <c r="Z108" s="367"/>
      <c r="AA108" s="367"/>
      <c r="AB108" s="367"/>
      <c r="AC108" s="367"/>
      <c r="AD108" s="367"/>
      <c r="AE108" s="384"/>
    </row>
    <row r="109" spans="2:31" ht="17.649999999999999" customHeight="1" x14ac:dyDescent="0.2">
      <c r="B109" s="17"/>
      <c r="C109" s="342">
        <v>7</v>
      </c>
      <c r="D109" s="30"/>
      <c r="E109" s="28"/>
      <c r="F109" s="28"/>
      <c r="G109" s="27"/>
      <c r="H109" s="345">
        <v>19</v>
      </c>
      <c r="I109" s="345">
        <v>9</v>
      </c>
      <c r="J109" s="345">
        <v>7</v>
      </c>
      <c r="K109" s="20" t="s">
        <v>95</v>
      </c>
      <c r="L109" s="21" t="s">
        <v>98</v>
      </c>
      <c r="M109" s="20" t="s">
        <v>94</v>
      </c>
      <c r="N109" s="21"/>
      <c r="O109" s="20" t="s">
        <v>93</v>
      </c>
      <c r="P109" s="21"/>
      <c r="Q109" s="20" t="s">
        <v>92</v>
      </c>
      <c r="R109" s="26"/>
      <c r="S109" s="25"/>
      <c r="T109" s="345"/>
      <c r="U109" s="347"/>
      <c r="V109" s="379">
        <f>SUMPRODUCT(LEN($L109:$R111)-LEN(SUBSTITUTE($L109:$R111,"A", "")))</f>
        <v>0</v>
      </c>
      <c r="W109" s="365">
        <f>SUMPRODUCT(LEN($S109:$S111)-LEN(SUBSTITUTE($S109:$S111,"A", "")))</f>
        <v>0</v>
      </c>
      <c r="X109" s="365">
        <f>SUMPRODUCT(LEN($L109:$R111)-LEN(SUBSTITUTE($L109:$R111,"S", "")))</f>
        <v>1</v>
      </c>
      <c r="Y109" s="365">
        <f>SUMPRODUCT(LEN($S109:$S111)-LEN(SUBSTITUTE($S109:$S111,"S", "")))</f>
        <v>0</v>
      </c>
      <c r="Z109" s="365">
        <f>SUMPRODUCT(LEN($L109:$R111)-LEN(SUBSTITUTE($L109:$R111,"F", "")))</f>
        <v>0</v>
      </c>
      <c r="AA109" s="365">
        <f>SUMPRODUCT(LEN($S109:$S111)-LEN(SUBSTITUTE($S109:$S111,"F", "")))</f>
        <v>0</v>
      </c>
      <c r="AB109" s="365">
        <f>SUMPRODUCT(LEN($L109:$R111)-LEN(SUBSTITUTE($L109:$R111,"G", "")))</f>
        <v>0</v>
      </c>
      <c r="AC109" s="365">
        <f>SUMPRODUCT(LEN($S109:$S111)-LEN(SUBSTITUTE($S109:$S111,"G", "")))</f>
        <v>0</v>
      </c>
      <c r="AD109" s="365">
        <f>SUMPRODUCT(LEN($L109:$R111)-LEN(SUBSTITUTE($L109:$R111,"M", "")))</f>
        <v>0</v>
      </c>
      <c r="AE109" s="382">
        <f>SUMPRODUCT(LEN($S109:$S111)-LEN(SUBSTITUTE($S109:$S111,"M", "")))</f>
        <v>0</v>
      </c>
    </row>
    <row r="110" spans="2:31" ht="17.649999999999999" customHeight="1" x14ac:dyDescent="0.2">
      <c r="B110" s="17"/>
      <c r="C110" s="343"/>
      <c r="D110" s="24"/>
      <c r="E110" s="23"/>
      <c r="F110" s="23"/>
      <c r="G110" s="22"/>
      <c r="H110" s="343"/>
      <c r="I110" s="343"/>
      <c r="J110" s="343"/>
      <c r="K110" s="20" t="s">
        <v>91</v>
      </c>
      <c r="L110" s="21"/>
      <c r="M110" s="20" t="s">
        <v>90</v>
      </c>
      <c r="N110" s="21"/>
      <c r="O110" s="20" t="s">
        <v>89</v>
      </c>
      <c r="P110" s="21"/>
      <c r="Q110" s="20" t="s">
        <v>88</v>
      </c>
      <c r="R110" s="19"/>
      <c r="S110" s="18"/>
      <c r="T110" s="343"/>
      <c r="U110" s="348"/>
      <c r="V110" s="380"/>
      <c r="W110" s="366"/>
      <c r="X110" s="366"/>
      <c r="Y110" s="366"/>
      <c r="Z110" s="366"/>
      <c r="AA110" s="366"/>
      <c r="AB110" s="366"/>
      <c r="AC110" s="366"/>
      <c r="AD110" s="366"/>
      <c r="AE110" s="383"/>
    </row>
    <row r="111" spans="2:31" ht="17.649999999999999" customHeight="1" thickBot="1" x14ac:dyDescent="0.25">
      <c r="B111" s="17"/>
      <c r="C111" s="344"/>
      <c r="D111" s="16"/>
      <c r="E111" s="15"/>
      <c r="F111" s="15"/>
      <c r="G111" s="14"/>
      <c r="H111" s="344"/>
      <c r="I111" s="344"/>
      <c r="J111" s="344"/>
      <c r="K111" s="12" t="s">
        <v>87</v>
      </c>
      <c r="L111" s="13"/>
      <c r="M111" s="12" t="s">
        <v>86</v>
      </c>
      <c r="N111" s="13"/>
      <c r="O111" s="12" t="s">
        <v>85</v>
      </c>
      <c r="P111" s="13"/>
      <c r="Q111" s="12" t="s">
        <v>84</v>
      </c>
      <c r="R111" s="11"/>
      <c r="S111" s="10"/>
      <c r="T111" s="344"/>
      <c r="U111" s="349"/>
      <c r="V111" s="381"/>
      <c r="W111" s="367"/>
      <c r="X111" s="367"/>
      <c r="Y111" s="367"/>
      <c r="Z111" s="367"/>
      <c r="AA111" s="367"/>
      <c r="AB111" s="367"/>
      <c r="AC111" s="367"/>
      <c r="AD111" s="367"/>
      <c r="AE111" s="384"/>
    </row>
    <row r="112" spans="2:31" ht="17.649999999999999" customHeight="1" x14ac:dyDescent="0.2">
      <c r="B112" s="17"/>
      <c r="C112" s="342">
        <v>8</v>
      </c>
      <c r="D112" s="30"/>
      <c r="E112" s="28"/>
      <c r="F112" s="28"/>
      <c r="G112" s="27"/>
      <c r="H112" s="345">
        <v>20</v>
      </c>
      <c r="I112" s="345">
        <v>8</v>
      </c>
      <c r="J112" s="345">
        <v>6</v>
      </c>
      <c r="K112" s="20" t="s">
        <v>95</v>
      </c>
      <c r="L112" s="21"/>
      <c r="M112" s="20" t="s">
        <v>94</v>
      </c>
      <c r="N112" s="21"/>
      <c r="O112" s="20" t="s">
        <v>93</v>
      </c>
      <c r="P112" s="21"/>
      <c r="Q112" s="20" t="s">
        <v>92</v>
      </c>
      <c r="R112" s="26"/>
      <c r="S112" s="25"/>
      <c r="T112" s="345"/>
      <c r="U112" s="347"/>
      <c r="V112" s="379">
        <f>SUMPRODUCT(LEN($L112:$R114)-LEN(SUBSTITUTE($L112:$R114,"A", "")))</f>
        <v>0</v>
      </c>
      <c r="W112" s="365">
        <f>SUMPRODUCT(LEN($S112:$S114)-LEN(SUBSTITUTE($S112:$S114,"A", "")))</f>
        <v>0</v>
      </c>
      <c r="X112" s="365">
        <f>SUMPRODUCT(LEN($L112:$R114)-LEN(SUBSTITUTE($L112:$R114,"S", "")))</f>
        <v>0</v>
      </c>
      <c r="Y112" s="365">
        <f>SUMPRODUCT(LEN($S112:$S114)-LEN(SUBSTITUTE($S112:$S114,"S", "")))</f>
        <v>0</v>
      </c>
      <c r="Z112" s="365">
        <f>SUMPRODUCT(LEN($L112:$R114)-LEN(SUBSTITUTE($L112:$R114,"F", "")))</f>
        <v>0</v>
      </c>
      <c r="AA112" s="365">
        <f>SUMPRODUCT(LEN($S112:$S114)-LEN(SUBSTITUTE($S112:$S114,"F", "")))</f>
        <v>0</v>
      </c>
      <c r="AB112" s="365">
        <f>SUMPRODUCT(LEN($L112:$R114)-LEN(SUBSTITUTE($L112:$R114,"G", "")))</f>
        <v>0</v>
      </c>
      <c r="AC112" s="365">
        <f>SUMPRODUCT(LEN($S112:$S114)-LEN(SUBSTITUTE($S112:$S114,"G", "")))</f>
        <v>0</v>
      </c>
      <c r="AD112" s="365">
        <f>SUMPRODUCT(LEN($L112:$R114)-LEN(SUBSTITUTE($L112:$R114,"M", "")))</f>
        <v>0</v>
      </c>
      <c r="AE112" s="382">
        <f>SUMPRODUCT(LEN($S112:$S114)-LEN(SUBSTITUTE($S112:$S114,"M", "")))</f>
        <v>0</v>
      </c>
    </row>
    <row r="113" spans="2:31" ht="17.649999999999999" customHeight="1" x14ac:dyDescent="0.2">
      <c r="B113" s="17"/>
      <c r="C113" s="343"/>
      <c r="D113" s="24"/>
      <c r="E113" s="23"/>
      <c r="F113" s="23"/>
      <c r="G113" s="22"/>
      <c r="H113" s="343"/>
      <c r="I113" s="343"/>
      <c r="J113" s="343"/>
      <c r="K113" s="20" t="s">
        <v>91</v>
      </c>
      <c r="L113" s="21"/>
      <c r="M113" s="20" t="s">
        <v>90</v>
      </c>
      <c r="N113" s="21"/>
      <c r="O113" s="20" t="s">
        <v>89</v>
      </c>
      <c r="P113" s="21"/>
      <c r="Q113" s="20" t="s">
        <v>88</v>
      </c>
      <c r="R113" s="19"/>
      <c r="S113" s="18"/>
      <c r="T113" s="343"/>
      <c r="U113" s="348"/>
      <c r="V113" s="380"/>
      <c r="W113" s="366"/>
      <c r="X113" s="366"/>
      <c r="Y113" s="366"/>
      <c r="Z113" s="366"/>
      <c r="AA113" s="366"/>
      <c r="AB113" s="366"/>
      <c r="AC113" s="366"/>
      <c r="AD113" s="366"/>
      <c r="AE113" s="383"/>
    </row>
    <row r="114" spans="2:31" ht="17.649999999999999" customHeight="1" thickBot="1" x14ac:dyDescent="0.25">
      <c r="B114" s="17"/>
      <c r="C114" s="344"/>
      <c r="D114" s="16"/>
      <c r="E114" s="15"/>
      <c r="F114" s="15"/>
      <c r="G114" s="14"/>
      <c r="H114" s="344"/>
      <c r="I114" s="344"/>
      <c r="J114" s="344"/>
      <c r="K114" s="12" t="s">
        <v>87</v>
      </c>
      <c r="L114" s="13"/>
      <c r="M114" s="12" t="s">
        <v>86</v>
      </c>
      <c r="N114" s="13"/>
      <c r="O114" s="12" t="s">
        <v>85</v>
      </c>
      <c r="P114" s="13"/>
      <c r="Q114" s="12" t="s">
        <v>84</v>
      </c>
      <c r="R114" s="11"/>
      <c r="S114" s="10"/>
      <c r="T114" s="344"/>
      <c r="U114" s="349"/>
      <c r="V114" s="381"/>
      <c r="W114" s="367"/>
      <c r="X114" s="367"/>
      <c r="Y114" s="367"/>
      <c r="Z114" s="367"/>
      <c r="AA114" s="367"/>
      <c r="AB114" s="367"/>
      <c r="AC114" s="367"/>
      <c r="AD114" s="367"/>
      <c r="AE114" s="384"/>
    </row>
    <row r="115" spans="2:31" ht="17.649999999999999" customHeight="1" x14ac:dyDescent="0.2">
      <c r="B115" s="17"/>
      <c r="C115" s="342">
        <v>9</v>
      </c>
      <c r="D115" s="30"/>
      <c r="E115" s="28"/>
      <c r="F115" s="28"/>
      <c r="G115" s="27"/>
      <c r="H115" s="345">
        <v>21</v>
      </c>
      <c r="I115" s="345">
        <v>10</v>
      </c>
      <c r="J115" s="345">
        <v>6</v>
      </c>
      <c r="K115" s="20" t="s">
        <v>95</v>
      </c>
      <c r="L115" s="21" t="s">
        <v>98</v>
      </c>
      <c r="M115" s="20" t="s">
        <v>94</v>
      </c>
      <c r="N115" s="21"/>
      <c r="O115" s="20" t="s">
        <v>93</v>
      </c>
      <c r="P115" s="21"/>
      <c r="Q115" s="20" t="s">
        <v>92</v>
      </c>
      <c r="R115" s="26"/>
      <c r="S115" s="25"/>
      <c r="T115" s="345"/>
      <c r="U115" s="347"/>
      <c r="V115" s="379">
        <f>SUMPRODUCT(LEN($L115:$R117)-LEN(SUBSTITUTE($L115:$R117,"A", "")))</f>
        <v>0</v>
      </c>
      <c r="W115" s="365">
        <f>SUMPRODUCT(LEN($S115:$S117)-LEN(SUBSTITUTE($S115:$S117,"A", "")))</f>
        <v>0</v>
      </c>
      <c r="X115" s="365">
        <f>SUMPRODUCT(LEN($L115:$R117)-LEN(SUBSTITUTE($L115:$R117,"S", "")))</f>
        <v>1</v>
      </c>
      <c r="Y115" s="365">
        <f>SUMPRODUCT(LEN($S115:$S117)-LEN(SUBSTITUTE($S115:$S117,"S", "")))</f>
        <v>0</v>
      </c>
      <c r="Z115" s="365">
        <f>SUMPRODUCT(LEN($L115:$R117)-LEN(SUBSTITUTE($L115:$R117,"F", "")))</f>
        <v>0</v>
      </c>
      <c r="AA115" s="365">
        <f>SUMPRODUCT(LEN($S115:$S117)-LEN(SUBSTITUTE($S115:$S117,"F", "")))</f>
        <v>0</v>
      </c>
      <c r="AB115" s="365">
        <f>SUMPRODUCT(LEN($L115:$R117)-LEN(SUBSTITUTE($L115:$R117,"G", "")))</f>
        <v>0</v>
      </c>
      <c r="AC115" s="365">
        <f>SUMPRODUCT(LEN($S115:$S117)-LEN(SUBSTITUTE($S115:$S117,"G", "")))</f>
        <v>0</v>
      </c>
      <c r="AD115" s="365">
        <f>SUMPRODUCT(LEN($L115:$R117)-LEN(SUBSTITUTE($L115:$R117,"M", "")))</f>
        <v>0</v>
      </c>
      <c r="AE115" s="382">
        <f>SUMPRODUCT(LEN($S115:$S117)-LEN(SUBSTITUTE($S115:$S117,"M", "")))</f>
        <v>0</v>
      </c>
    </row>
    <row r="116" spans="2:31" ht="17.649999999999999" customHeight="1" x14ac:dyDescent="0.2">
      <c r="B116" s="17"/>
      <c r="C116" s="343"/>
      <c r="D116" s="24"/>
      <c r="E116" s="23"/>
      <c r="F116" s="23"/>
      <c r="G116" s="22"/>
      <c r="H116" s="343"/>
      <c r="I116" s="343"/>
      <c r="J116" s="343"/>
      <c r="K116" s="20" t="s">
        <v>91</v>
      </c>
      <c r="L116" s="21"/>
      <c r="M116" s="20" t="s">
        <v>90</v>
      </c>
      <c r="N116" s="21"/>
      <c r="O116" s="20" t="s">
        <v>89</v>
      </c>
      <c r="P116" s="21"/>
      <c r="Q116" s="20" t="s">
        <v>88</v>
      </c>
      <c r="R116" s="19"/>
      <c r="S116" s="18"/>
      <c r="T116" s="343"/>
      <c r="U116" s="348"/>
      <c r="V116" s="380"/>
      <c r="W116" s="366"/>
      <c r="X116" s="366"/>
      <c r="Y116" s="366"/>
      <c r="Z116" s="366"/>
      <c r="AA116" s="366"/>
      <c r="AB116" s="366"/>
      <c r="AC116" s="366"/>
      <c r="AD116" s="366"/>
      <c r="AE116" s="383"/>
    </row>
    <row r="117" spans="2:31" ht="17.649999999999999" customHeight="1" thickBot="1" x14ac:dyDescent="0.25">
      <c r="B117" s="17"/>
      <c r="C117" s="344"/>
      <c r="D117" s="16"/>
      <c r="E117" s="15"/>
      <c r="F117" s="15"/>
      <c r="G117" s="14"/>
      <c r="H117" s="344"/>
      <c r="I117" s="344"/>
      <c r="J117" s="344"/>
      <c r="K117" s="12" t="s">
        <v>87</v>
      </c>
      <c r="L117" s="13"/>
      <c r="M117" s="12" t="s">
        <v>86</v>
      </c>
      <c r="N117" s="13"/>
      <c r="O117" s="12" t="s">
        <v>85</v>
      </c>
      <c r="P117" s="13"/>
      <c r="Q117" s="12" t="s">
        <v>84</v>
      </c>
      <c r="R117" s="11"/>
      <c r="S117" s="10"/>
      <c r="T117" s="344"/>
      <c r="U117" s="349"/>
      <c r="V117" s="381"/>
      <c r="W117" s="367"/>
      <c r="X117" s="367"/>
      <c r="Y117" s="367"/>
      <c r="Z117" s="367"/>
      <c r="AA117" s="367"/>
      <c r="AB117" s="367"/>
      <c r="AC117" s="367"/>
      <c r="AD117" s="367"/>
      <c r="AE117" s="384"/>
    </row>
    <row r="118" spans="2:31" ht="17.649999999999999" customHeight="1" x14ac:dyDescent="0.2">
      <c r="B118" s="17"/>
      <c r="C118" s="342">
        <v>10</v>
      </c>
      <c r="D118" s="30"/>
      <c r="E118" s="28"/>
      <c r="F118" s="28"/>
      <c r="G118" s="27"/>
      <c r="H118" s="345">
        <v>14</v>
      </c>
      <c r="I118" s="345">
        <v>8</v>
      </c>
      <c r="J118" s="345">
        <v>5</v>
      </c>
      <c r="K118" s="20" t="s">
        <v>95</v>
      </c>
      <c r="L118" s="21" t="s">
        <v>98</v>
      </c>
      <c r="M118" s="20" t="s">
        <v>94</v>
      </c>
      <c r="N118" s="21"/>
      <c r="O118" s="20" t="s">
        <v>93</v>
      </c>
      <c r="P118" s="21"/>
      <c r="Q118" s="20" t="s">
        <v>92</v>
      </c>
      <c r="R118" s="26"/>
      <c r="S118" s="25"/>
      <c r="T118" s="345"/>
      <c r="U118" s="347"/>
      <c r="V118" s="379">
        <f>SUMPRODUCT(LEN($L118:$R120)-LEN(SUBSTITUTE($L118:$R120,"A", "")))</f>
        <v>0</v>
      </c>
      <c r="W118" s="365">
        <f>SUMPRODUCT(LEN($S118:$S120)-LEN(SUBSTITUTE($S118:$S120,"A", "")))</f>
        <v>0</v>
      </c>
      <c r="X118" s="365">
        <f>SUMPRODUCT(LEN($L118:$R120)-LEN(SUBSTITUTE($L118:$R120,"S", "")))</f>
        <v>1</v>
      </c>
      <c r="Y118" s="365">
        <f>SUMPRODUCT(LEN($S118:$S120)-LEN(SUBSTITUTE($S118:$S120,"S", "")))</f>
        <v>0</v>
      </c>
      <c r="Z118" s="365">
        <f>SUMPRODUCT(LEN($L118:$R120)-LEN(SUBSTITUTE($L118:$R120,"F", "")))</f>
        <v>0</v>
      </c>
      <c r="AA118" s="365">
        <f>SUMPRODUCT(LEN($S118:$S120)-LEN(SUBSTITUTE($S118:$S120,"F", "")))</f>
        <v>0</v>
      </c>
      <c r="AB118" s="365">
        <f>SUMPRODUCT(LEN($L118:$R120)-LEN(SUBSTITUTE($L118:$R120,"G", "")))</f>
        <v>0</v>
      </c>
      <c r="AC118" s="365">
        <f>SUMPRODUCT(LEN($S118:$S120)-LEN(SUBSTITUTE($S118:$S120,"G", "")))</f>
        <v>0</v>
      </c>
      <c r="AD118" s="365">
        <f>SUMPRODUCT(LEN($L118:$R120)-LEN(SUBSTITUTE($L118:$R120,"M", "")))</f>
        <v>0</v>
      </c>
      <c r="AE118" s="382">
        <f>SUMPRODUCT(LEN($S118:$S120)-LEN(SUBSTITUTE($S118:$S120,"M", "")))</f>
        <v>0</v>
      </c>
    </row>
    <row r="119" spans="2:31" ht="17.649999999999999" customHeight="1" x14ac:dyDescent="0.2">
      <c r="B119" s="17"/>
      <c r="C119" s="343"/>
      <c r="D119" s="24"/>
      <c r="E119" s="23"/>
      <c r="F119" s="23"/>
      <c r="G119" s="22"/>
      <c r="H119" s="343"/>
      <c r="I119" s="343"/>
      <c r="J119" s="343"/>
      <c r="K119" s="20" t="s">
        <v>91</v>
      </c>
      <c r="L119" s="21"/>
      <c r="M119" s="20" t="s">
        <v>90</v>
      </c>
      <c r="N119" s="21"/>
      <c r="O119" s="20" t="s">
        <v>89</v>
      </c>
      <c r="P119" s="21"/>
      <c r="Q119" s="20" t="s">
        <v>88</v>
      </c>
      <c r="R119" s="19"/>
      <c r="S119" s="18"/>
      <c r="T119" s="343"/>
      <c r="U119" s="348"/>
      <c r="V119" s="380"/>
      <c r="W119" s="366"/>
      <c r="X119" s="366"/>
      <c r="Y119" s="366"/>
      <c r="Z119" s="366"/>
      <c r="AA119" s="366"/>
      <c r="AB119" s="366"/>
      <c r="AC119" s="366"/>
      <c r="AD119" s="366"/>
      <c r="AE119" s="383"/>
    </row>
    <row r="120" spans="2:31" ht="17.649999999999999" customHeight="1" thickBot="1" x14ac:dyDescent="0.25">
      <c r="B120" s="17"/>
      <c r="C120" s="344"/>
      <c r="D120" s="16"/>
      <c r="E120" s="15"/>
      <c r="F120" s="15"/>
      <c r="G120" s="14"/>
      <c r="H120" s="344"/>
      <c r="I120" s="344"/>
      <c r="J120" s="344"/>
      <c r="K120" s="12" t="s">
        <v>87</v>
      </c>
      <c r="L120" s="13"/>
      <c r="M120" s="12" t="s">
        <v>86</v>
      </c>
      <c r="N120" s="13"/>
      <c r="O120" s="12" t="s">
        <v>85</v>
      </c>
      <c r="P120" s="13"/>
      <c r="Q120" s="12" t="s">
        <v>84</v>
      </c>
      <c r="R120" s="11"/>
      <c r="S120" s="10"/>
      <c r="T120" s="344"/>
      <c r="U120" s="349"/>
      <c r="V120" s="381"/>
      <c r="W120" s="367"/>
      <c r="X120" s="367"/>
      <c r="Y120" s="367"/>
      <c r="Z120" s="367"/>
      <c r="AA120" s="367"/>
      <c r="AB120" s="367"/>
      <c r="AC120" s="367"/>
      <c r="AD120" s="367"/>
      <c r="AE120" s="384"/>
    </row>
    <row r="121" spans="2:31" ht="17.649999999999999" customHeight="1" x14ac:dyDescent="0.2">
      <c r="B121" s="17"/>
      <c r="C121" s="342">
        <v>11</v>
      </c>
      <c r="D121" s="30"/>
      <c r="E121" s="28"/>
      <c r="F121" s="28"/>
      <c r="G121" s="27"/>
      <c r="H121" s="345">
        <v>17</v>
      </c>
      <c r="I121" s="345">
        <v>8</v>
      </c>
      <c r="J121" s="346" t="s">
        <v>32</v>
      </c>
      <c r="K121" s="20" t="s">
        <v>95</v>
      </c>
      <c r="L121" s="21"/>
      <c r="M121" s="20" t="s">
        <v>94</v>
      </c>
      <c r="N121" s="21"/>
      <c r="O121" s="20" t="s">
        <v>93</v>
      </c>
      <c r="P121" s="21"/>
      <c r="Q121" s="20" t="s">
        <v>92</v>
      </c>
      <c r="R121" s="26"/>
      <c r="S121" s="25"/>
      <c r="T121" s="345"/>
      <c r="U121" s="347"/>
      <c r="V121" s="379">
        <f>SUMPRODUCT(LEN($L121:$R123)-LEN(SUBSTITUTE($L121:$R123,"A", "")))</f>
        <v>0</v>
      </c>
      <c r="W121" s="365">
        <f>SUMPRODUCT(LEN($S121:$S123)-LEN(SUBSTITUTE($S121:$S123,"A", "")))</f>
        <v>0</v>
      </c>
      <c r="X121" s="365">
        <f>SUMPRODUCT(LEN($L121:$R123)-LEN(SUBSTITUTE($L121:$R123,"S", "")))</f>
        <v>0</v>
      </c>
      <c r="Y121" s="365">
        <f>SUMPRODUCT(LEN($S121:$S123)-LEN(SUBSTITUTE($S121:$S123,"S", "")))</f>
        <v>0</v>
      </c>
      <c r="Z121" s="365">
        <f>SUMPRODUCT(LEN($L121:$R123)-LEN(SUBSTITUTE($L121:$R123,"F", "")))</f>
        <v>0</v>
      </c>
      <c r="AA121" s="365">
        <f>SUMPRODUCT(LEN($S121:$S123)-LEN(SUBSTITUTE($S121:$S123,"F", "")))</f>
        <v>0</v>
      </c>
      <c r="AB121" s="365">
        <f>SUMPRODUCT(LEN($L121:$R123)-LEN(SUBSTITUTE($L121:$R123,"G", "")))</f>
        <v>0</v>
      </c>
      <c r="AC121" s="365">
        <f>SUMPRODUCT(LEN($S121:$S123)-LEN(SUBSTITUTE($S121:$S123,"G", "")))</f>
        <v>0</v>
      </c>
      <c r="AD121" s="365">
        <f>SUMPRODUCT(LEN($L121:$R123)-LEN(SUBSTITUTE($L121:$R123,"M", "")))</f>
        <v>0</v>
      </c>
      <c r="AE121" s="382">
        <f>SUMPRODUCT(LEN($S121:$S123)-LEN(SUBSTITUTE($S121:$S123,"M", "")))</f>
        <v>0</v>
      </c>
    </row>
    <row r="122" spans="2:31" ht="17.649999999999999" customHeight="1" x14ac:dyDescent="0.2">
      <c r="B122" s="17"/>
      <c r="C122" s="343"/>
      <c r="D122" s="24"/>
      <c r="E122" s="23"/>
      <c r="F122" s="23"/>
      <c r="G122" s="22"/>
      <c r="H122" s="343"/>
      <c r="I122" s="343"/>
      <c r="J122" s="343"/>
      <c r="K122" s="20" t="s">
        <v>91</v>
      </c>
      <c r="L122" s="21"/>
      <c r="M122" s="20" t="s">
        <v>90</v>
      </c>
      <c r="N122" s="21"/>
      <c r="O122" s="20" t="s">
        <v>89</v>
      </c>
      <c r="P122" s="21"/>
      <c r="Q122" s="20" t="s">
        <v>88</v>
      </c>
      <c r="R122" s="19"/>
      <c r="S122" s="18"/>
      <c r="T122" s="343"/>
      <c r="U122" s="348"/>
      <c r="V122" s="380"/>
      <c r="W122" s="366"/>
      <c r="X122" s="366"/>
      <c r="Y122" s="366"/>
      <c r="Z122" s="366"/>
      <c r="AA122" s="366"/>
      <c r="AB122" s="366"/>
      <c r="AC122" s="366"/>
      <c r="AD122" s="366"/>
      <c r="AE122" s="383"/>
    </row>
    <row r="123" spans="2:31" ht="17.649999999999999" customHeight="1" thickBot="1" x14ac:dyDescent="0.25">
      <c r="B123" s="17"/>
      <c r="C123" s="344"/>
      <c r="D123" s="16"/>
      <c r="E123" s="15"/>
      <c r="F123" s="15"/>
      <c r="G123" s="14"/>
      <c r="H123" s="344"/>
      <c r="I123" s="344"/>
      <c r="J123" s="344"/>
      <c r="K123" s="12" t="s">
        <v>87</v>
      </c>
      <c r="L123" s="13"/>
      <c r="M123" s="12" t="s">
        <v>86</v>
      </c>
      <c r="N123" s="13"/>
      <c r="O123" s="12" t="s">
        <v>85</v>
      </c>
      <c r="P123" s="13"/>
      <c r="Q123" s="12" t="s">
        <v>84</v>
      </c>
      <c r="R123" s="11"/>
      <c r="S123" s="10"/>
      <c r="T123" s="344"/>
      <c r="U123" s="349"/>
      <c r="V123" s="381"/>
      <c r="W123" s="367"/>
      <c r="X123" s="367"/>
      <c r="Y123" s="367"/>
      <c r="Z123" s="367"/>
      <c r="AA123" s="367"/>
      <c r="AB123" s="367"/>
      <c r="AC123" s="367"/>
      <c r="AD123" s="367"/>
      <c r="AE123" s="384"/>
    </row>
    <row r="124" spans="2:31" ht="17.649999999999999" customHeight="1" x14ac:dyDescent="0.2">
      <c r="B124" s="17"/>
      <c r="C124" s="342">
        <v>12</v>
      </c>
      <c r="D124" s="29" t="s">
        <v>137</v>
      </c>
      <c r="E124" s="28"/>
      <c r="F124" s="28"/>
      <c r="G124" s="27"/>
      <c r="H124" s="345">
        <v>14</v>
      </c>
      <c r="I124" s="345">
        <v>6</v>
      </c>
      <c r="J124" s="346" t="s">
        <v>32</v>
      </c>
      <c r="K124" s="20" t="s">
        <v>95</v>
      </c>
      <c r="L124" s="21"/>
      <c r="M124" s="20" t="s">
        <v>94</v>
      </c>
      <c r="N124" s="21"/>
      <c r="O124" s="20" t="s">
        <v>93</v>
      </c>
      <c r="P124" s="21"/>
      <c r="Q124" s="20" t="s">
        <v>92</v>
      </c>
      <c r="R124" s="26"/>
      <c r="S124" s="25"/>
      <c r="T124" s="345"/>
      <c r="U124" s="347"/>
      <c r="V124" s="379">
        <f>SUMPRODUCT(LEN($L124:$R126)-LEN(SUBSTITUTE($L124:$R126,"A", "")))</f>
        <v>0</v>
      </c>
      <c r="W124" s="365">
        <f>SUMPRODUCT(LEN($S124:$S126)-LEN(SUBSTITUTE($S124:$S126,"A", "")))</f>
        <v>0</v>
      </c>
      <c r="X124" s="365">
        <f>SUMPRODUCT(LEN($L124:$R126)-LEN(SUBSTITUTE($L124:$R126,"S", "")))</f>
        <v>0</v>
      </c>
      <c r="Y124" s="365">
        <f>SUMPRODUCT(LEN($S124:$S126)-LEN(SUBSTITUTE($S124:$S126,"S", "")))</f>
        <v>0</v>
      </c>
      <c r="Z124" s="365">
        <f>SUMPRODUCT(LEN($L124:$R126)-LEN(SUBSTITUTE($L124:$R126,"F", "")))</f>
        <v>0</v>
      </c>
      <c r="AA124" s="365">
        <f>SUMPRODUCT(LEN($S124:$S126)-LEN(SUBSTITUTE($S124:$S126,"F", "")))</f>
        <v>0</v>
      </c>
      <c r="AB124" s="365">
        <f>SUMPRODUCT(LEN($L124:$R126)-LEN(SUBSTITUTE($L124:$R126,"G", "")))</f>
        <v>0</v>
      </c>
      <c r="AC124" s="365">
        <f>SUMPRODUCT(LEN($S124:$S126)-LEN(SUBSTITUTE($S124:$S126,"G", "")))</f>
        <v>0</v>
      </c>
      <c r="AD124" s="365">
        <f>SUMPRODUCT(LEN($L124:$R126)-LEN(SUBSTITUTE($L124:$R126,"M", "")))</f>
        <v>0</v>
      </c>
      <c r="AE124" s="382">
        <f>SUMPRODUCT(LEN($S124:$S126)-LEN(SUBSTITUTE($S124:$S126,"M", "")))</f>
        <v>0</v>
      </c>
    </row>
    <row r="125" spans="2:31" ht="18" customHeight="1" x14ac:dyDescent="0.2">
      <c r="B125" s="17"/>
      <c r="C125" s="343"/>
      <c r="D125" s="24"/>
      <c r="E125" s="23"/>
      <c r="F125" s="23"/>
      <c r="G125" s="22"/>
      <c r="H125" s="343"/>
      <c r="I125" s="343"/>
      <c r="J125" s="343"/>
      <c r="K125" s="20" t="s">
        <v>91</v>
      </c>
      <c r="L125" s="21"/>
      <c r="M125" s="20" t="s">
        <v>90</v>
      </c>
      <c r="N125" s="21"/>
      <c r="O125" s="20" t="s">
        <v>89</v>
      </c>
      <c r="P125" s="21"/>
      <c r="Q125" s="20" t="s">
        <v>88</v>
      </c>
      <c r="R125" s="19"/>
      <c r="S125" s="18"/>
      <c r="T125" s="343"/>
      <c r="U125" s="348"/>
      <c r="V125" s="380"/>
      <c r="W125" s="366"/>
      <c r="X125" s="366"/>
      <c r="Y125" s="366"/>
      <c r="Z125" s="366"/>
      <c r="AA125" s="366"/>
      <c r="AB125" s="366"/>
      <c r="AC125" s="366"/>
      <c r="AD125" s="366"/>
      <c r="AE125" s="383"/>
    </row>
    <row r="126" spans="2:31" ht="17.649999999999999" customHeight="1" thickBot="1" x14ac:dyDescent="0.25">
      <c r="B126" s="17"/>
      <c r="C126" s="344"/>
      <c r="D126" s="16"/>
      <c r="E126" s="15"/>
      <c r="F126" s="15"/>
      <c r="G126" s="14"/>
      <c r="H126" s="344"/>
      <c r="I126" s="344"/>
      <c r="J126" s="344"/>
      <c r="K126" s="12" t="s">
        <v>87</v>
      </c>
      <c r="L126" s="13"/>
      <c r="M126" s="12" t="s">
        <v>86</v>
      </c>
      <c r="N126" s="13"/>
      <c r="O126" s="12" t="s">
        <v>85</v>
      </c>
      <c r="P126" s="13"/>
      <c r="Q126" s="12" t="s">
        <v>84</v>
      </c>
      <c r="R126" s="11"/>
      <c r="S126" s="10"/>
      <c r="T126" s="344"/>
      <c r="U126" s="349"/>
      <c r="V126" s="381"/>
      <c r="W126" s="367"/>
      <c r="X126" s="367"/>
      <c r="Y126" s="367"/>
      <c r="Z126" s="367"/>
      <c r="AA126" s="367"/>
      <c r="AB126" s="367"/>
      <c r="AC126" s="367"/>
      <c r="AD126" s="367"/>
      <c r="AE126" s="384"/>
    </row>
    <row r="127" spans="2:31" ht="17.649999999999999" customHeight="1" x14ac:dyDescent="0.2">
      <c r="B127" s="17"/>
      <c r="C127" s="342">
        <v>13</v>
      </c>
      <c r="D127" s="30"/>
      <c r="E127" s="28"/>
      <c r="F127" s="28"/>
      <c r="G127" s="27"/>
      <c r="H127" s="345">
        <v>20</v>
      </c>
      <c r="I127" s="345">
        <v>9</v>
      </c>
      <c r="J127" s="345">
        <v>6</v>
      </c>
      <c r="K127" s="20" t="s">
        <v>95</v>
      </c>
      <c r="L127" s="21" t="s">
        <v>97</v>
      </c>
      <c r="M127" s="20" t="s">
        <v>94</v>
      </c>
      <c r="N127" s="21"/>
      <c r="O127" s="20" t="s">
        <v>93</v>
      </c>
      <c r="P127" s="21"/>
      <c r="Q127" s="20" t="s">
        <v>92</v>
      </c>
      <c r="R127" s="26"/>
      <c r="S127" s="25"/>
      <c r="T127" s="345"/>
      <c r="U127" s="347"/>
      <c r="V127" s="379">
        <f>SUMPRODUCT(LEN($L127:$R129)-LEN(SUBSTITUTE($L127:$R129,"A", "")))</f>
        <v>1</v>
      </c>
      <c r="W127" s="365">
        <f>SUMPRODUCT(LEN($S127:$S129)-LEN(SUBSTITUTE($S127:$S129,"A", "")))</f>
        <v>0</v>
      </c>
      <c r="X127" s="365">
        <f>SUMPRODUCT(LEN($L127:$R129)-LEN(SUBSTITUTE($L127:$R129,"S", "")))</f>
        <v>0</v>
      </c>
      <c r="Y127" s="365">
        <f>SUMPRODUCT(LEN($S127:$S129)-LEN(SUBSTITUTE($S127:$S129,"S", "")))</f>
        <v>0</v>
      </c>
      <c r="Z127" s="365">
        <f>SUMPRODUCT(LEN($L127:$R129)-LEN(SUBSTITUTE($L127:$R129,"F", "")))</f>
        <v>0</v>
      </c>
      <c r="AA127" s="365">
        <f>SUMPRODUCT(LEN($S127:$S129)-LEN(SUBSTITUTE($S127:$S129,"F", "")))</f>
        <v>0</v>
      </c>
      <c r="AB127" s="365">
        <f>SUMPRODUCT(LEN($L127:$R129)-LEN(SUBSTITUTE($L127:$R129,"G", "")))</f>
        <v>0</v>
      </c>
      <c r="AC127" s="365">
        <f>SUMPRODUCT(LEN($S127:$S129)-LEN(SUBSTITUTE($S127:$S129,"G", "")))</f>
        <v>0</v>
      </c>
      <c r="AD127" s="365">
        <f>SUMPRODUCT(LEN($L127:$R129)-LEN(SUBSTITUTE($L127:$R129,"M", "")))</f>
        <v>0</v>
      </c>
      <c r="AE127" s="382">
        <f>SUMPRODUCT(LEN($S127:$S129)-LEN(SUBSTITUTE($S127:$S129,"M", "")))</f>
        <v>0</v>
      </c>
    </row>
    <row r="128" spans="2:31" ht="17.649999999999999" customHeight="1" x14ac:dyDescent="0.2">
      <c r="B128" s="17"/>
      <c r="C128" s="343"/>
      <c r="D128" s="24"/>
      <c r="E128" s="23"/>
      <c r="F128" s="23"/>
      <c r="G128" s="22"/>
      <c r="H128" s="343"/>
      <c r="I128" s="343"/>
      <c r="J128" s="343"/>
      <c r="K128" s="20" t="s">
        <v>91</v>
      </c>
      <c r="L128" s="21"/>
      <c r="M128" s="20" t="s">
        <v>90</v>
      </c>
      <c r="N128" s="21"/>
      <c r="O128" s="20" t="s">
        <v>89</v>
      </c>
      <c r="P128" s="21"/>
      <c r="Q128" s="20" t="s">
        <v>88</v>
      </c>
      <c r="R128" s="19"/>
      <c r="S128" s="18"/>
      <c r="T128" s="343"/>
      <c r="U128" s="348"/>
      <c r="V128" s="380"/>
      <c r="W128" s="366"/>
      <c r="X128" s="366"/>
      <c r="Y128" s="366"/>
      <c r="Z128" s="366"/>
      <c r="AA128" s="366"/>
      <c r="AB128" s="366"/>
      <c r="AC128" s="366"/>
      <c r="AD128" s="366"/>
      <c r="AE128" s="383"/>
    </row>
    <row r="129" spans="2:39" ht="17.649999999999999" customHeight="1" thickBot="1" x14ac:dyDescent="0.25">
      <c r="B129" s="17"/>
      <c r="C129" s="344"/>
      <c r="D129" s="16"/>
      <c r="E129" s="15"/>
      <c r="F129" s="15"/>
      <c r="G129" s="14"/>
      <c r="H129" s="344"/>
      <c r="I129" s="344"/>
      <c r="J129" s="344"/>
      <c r="K129" s="12" t="s">
        <v>87</v>
      </c>
      <c r="L129" s="13"/>
      <c r="M129" s="12" t="s">
        <v>86</v>
      </c>
      <c r="N129" s="13"/>
      <c r="O129" s="12" t="s">
        <v>85</v>
      </c>
      <c r="P129" s="13"/>
      <c r="Q129" s="12" t="s">
        <v>84</v>
      </c>
      <c r="R129" s="11"/>
      <c r="S129" s="10"/>
      <c r="T129" s="344"/>
      <c r="U129" s="349"/>
      <c r="V129" s="381"/>
      <c r="W129" s="367"/>
      <c r="X129" s="367"/>
      <c r="Y129" s="367"/>
      <c r="Z129" s="367"/>
      <c r="AA129" s="367"/>
      <c r="AB129" s="367"/>
      <c r="AC129" s="367"/>
      <c r="AD129" s="367"/>
      <c r="AE129" s="384"/>
    </row>
    <row r="130" spans="2:39" ht="17.649999999999999" customHeight="1" x14ac:dyDescent="0.2">
      <c r="B130" s="17"/>
      <c r="C130" s="342">
        <v>14</v>
      </c>
      <c r="D130" s="30"/>
      <c r="E130" s="28"/>
      <c r="F130" s="28"/>
      <c r="G130" s="27"/>
      <c r="H130" s="345">
        <v>20</v>
      </c>
      <c r="I130" s="345">
        <v>10</v>
      </c>
      <c r="J130" s="345">
        <v>5</v>
      </c>
      <c r="K130" s="20" t="s">
        <v>95</v>
      </c>
      <c r="L130" s="21" t="s">
        <v>98</v>
      </c>
      <c r="M130" s="20" t="s">
        <v>94</v>
      </c>
      <c r="N130" s="21"/>
      <c r="O130" s="20" t="s">
        <v>93</v>
      </c>
      <c r="P130" s="21"/>
      <c r="Q130" s="20" t="s">
        <v>92</v>
      </c>
      <c r="R130" s="26"/>
      <c r="S130" s="25"/>
      <c r="T130" s="345"/>
      <c r="U130" s="347"/>
      <c r="V130" s="379">
        <f>SUMPRODUCT(LEN($L130:$R132)-LEN(SUBSTITUTE($L130:$R132,"A", "")))</f>
        <v>0</v>
      </c>
      <c r="W130" s="365">
        <f>SUMPRODUCT(LEN($S130:$S132)-LEN(SUBSTITUTE($S130:$S132,"A", "")))</f>
        <v>0</v>
      </c>
      <c r="X130" s="365">
        <f>SUMPRODUCT(LEN($L130:$R132)-LEN(SUBSTITUTE($L130:$R132,"S", "")))</f>
        <v>1</v>
      </c>
      <c r="Y130" s="365">
        <f>SUMPRODUCT(LEN($S130:$S132)-LEN(SUBSTITUTE($S130:$S132,"S", "")))</f>
        <v>0</v>
      </c>
      <c r="Z130" s="365">
        <f>SUMPRODUCT(LEN($L130:$R132)-LEN(SUBSTITUTE($L130:$R132,"F", "")))</f>
        <v>0</v>
      </c>
      <c r="AA130" s="365">
        <f>SUMPRODUCT(LEN($S130:$S132)-LEN(SUBSTITUTE($S130:$S132,"F", "")))</f>
        <v>0</v>
      </c>
      <c r="AB130" s="365">
        <f>SUMPRODUCT(LEN($L130:$R132)-LEN(SUBSTITUTE($L130:$R132,"G", "")))</f>
        <v>0</v>
      </c>
      <c r="AC130" s="365">
        <f>SUMPRODUCT(LEN($S130:$S132)-LEN(SUBSTITUTE($S130:$S132,"G", "")))</f>
        <v>0</v>
      </c>
      <c r="AD130" s="365">
        <f>SUMPRODUCT(LEN($L130:$R132)-LEN(SUBSTITUTE($L130:$R132,"M", "")))</f>
        <v>0</v>
      </c>
      <c r="AE130" s="382">
        <f>SUMPRODUCT(LEN($S130:$S132)-LEN(SUBSTITUTE($S130:$S132,"M", "")))</f>
        <v>0</v>
      </c>
    </row>
    <row r="131" spans="2:39" ht="17.649999999999999" customHeight="1" x14ac:dyDescent="0.2">
      <c r="B131" s="17"/>
      <c r="C131" s="343"/>
      <c r="D131" s="24"/>
      <c r="E131" s="23"/>
      <c r="F131" s="23"/>
      <c r="G131" s="22"/>
      <c r="H131" s="343"/>
      <c r="I131" s="343"/>
      <c r="J131" s="343"/>
      <c r="K131" s="20" t="s">
        <v>91</v>
      </c>
      <c r="L131" s="21"/>
      <c r="M131" s="20" t="s">
        <v>90</v>
      </c>
      <c r="N131" s="21"/>
      <c r="O131" s="20" t="s">
        <v>89</v>
      </c>
      <c r="P131" s="21"/>
      <c r="Q131" s="20" t="s">
        <v>88</v>
      </c>
      <c r="R131" s="19"/>
      <c r="S131" s="18"/>
      <c r="T131" s="343"/>
      <c r="U131" s="348"/>
      <c r="V131" s="380"/>
      <c r="W131" s="366"/>
      <c r="X131" s="366"/>
      <c r="Y131" s="366"/>
      <c r="Z131" s="366"/>
      <c r="AA131" s="366"/>
      <c r="AB131" s="366"/>
      <c r="AC131" s="366"/>
      <c r="AD131" s="366"/>
      <c r="AE131" s="383"/>
    </row>
    <row r="132" spans="2:39" ht="17.649999999999999" customHeight="1" thickBot="1" x14ac:dyDescent="0.25">
      <c r="B132" s="17"/>
      <c r="C132" s="344"/>
      <c r="D132" s="16"/>
      <c r="E132" s="15"/>
      <c r="F132" s="15"/>
      <c r="G132" s="14"/>
      <c r="H132" s="344"/>
      <c r="I132" s="344"/>
      <c r="J132" s="344"/>
      <c r="K132" s="12" t="s">
        <v>87</v>
      </c>
      <c r="L132" s="13"/>
      <c r="M132" s="12" t="s">
        <v>86</v>
      </c>
      <c r="N132" s="13"/>
      <c r="O132" s="12" t="s">
        <v>85</v>
      </c>
      <c r="P132" s="13"/>
      <c r="Q132" s="12" t="s">
        <v>84</v>
      </c>
      <c r="R132" s="11"/>
      <c r="S132" s="10"/>
      <c r="T132" s="344"/>
      <c r="U132" s="349"/>
      <c r="V132" s="381"/>
      <c r="W132" s="367"/>
      <c r="X132" s="367"/>
      <c r="Y132" s="367"/>
      <c r="Z132" s="367"/>
      <c r="AA132" s="367"/>
      <c r="AB132" s="367"/>
      <c r="AC132" s="367"/>
      <c r="AD132" s="367"/>
      <c r="AE132" s="384"/>
    </row>
    <row r="133" spans="2:39" ht="74.45" customHeight="1" thickBot="1" x14ac:dyDescent="0.3">
      <c r="B133" s="51" t="s">
        <v>123</v>
      </c>
      <c r="C133" s="48" t="s">
        <v>122</v>
      </c>
      <c r="D133" s="48" t="s">
        <v>121</v>
      </c>
      <c r="E133" s="48" t="s">
        <v>120</v>
      </c>
      <c r="F133" s="48" t="s">
        <v>119</v>
      </c>
      <c r="G133" s="48" t="s">
        <v>118</v>
      </c>
      <c r="H133" s="48" t="s">
        <v>33</v>
      </c>
      <c r="I133" s="48" t="s">
        <v>117</v>
      </c>
      <c r="J133" s="48" t="s">
        <v>34</v>
      </c>
      <c r="K133" s="340" t="s">
        <v>116</v>
      </c>
      <c r="L133" s="341"/>
      <c r="M133" s="340" t="s">
        <v>115</v>
      </c>
      <c r="N133" s="341"/>
      <c r="O133" s="340" t="s">
        <v>115</v>
      </c>
      <c r="P133" s="341"/>
      <c r="Q133" s="340" t="s">
        <v>115</v>
      </c>
      <c r="R133" s="341"/>
      <c r="S133" s="49" t="s">
        <v>114</v>
      </c>
      <c r="T133" s="48" t="s">
        <v>113</v>
      </c>
      <c r="U133" s="47" t="s">
        <v>112</v>
      </c>
      <c r="V133" s="46" t="s">
        <v>111</v>
      </c>
      <c r="W133" s="45" t="s">
        <v>110</v>
      </c>
      <c r="X133" s="45" t="s">
        <v>109</v>
      </c>
      <c r="Y133" s="45" t="s">
        <v>108</v>
      </c>
      <c r="Z133" s="45" t="s">
        <v>107</v>
      </c>
      <c r="AA133" s="45" t="s">
        <v>106</v>
      </c>
      <c r="AB133" s="45" t="s">
        <v>105</v>
      </c>
      <c r="AC133" s="45" t="s">
        <v>104</v>
      </c>
      <c r="AD133" s="45" t="s">
        <v>103</v>
      </c>
      <c r="AE133" s="45" t="s">
        <v>102</v>
      </c>
    </row>
    <row r="134" spans="2:39" ht="36" customHeight="1" thickBot="1" x14ac:dyDescent="0.3">
      <c r="B134" s="57" t="s">
        <v>136</v>
      </c>
      <c r="C134" s="43"/>
      <c r="D134" s="42">
        <v>162</v>
      </c>
      <c r="E134" s="41">
        <v>11</v>
      </c>
      <c r="F134" s="40">
        <v>2163.35</v>
      </c>
      <c r="G134" s="40">
        <v>385.06</v>
      </c>
      <c r="H134" s="35"/>
      <c r="I134" s="35"/>
      <c r="J134" s="39"/>
      <c r="K134" s="38"/>
      <c r="L134" s="37"/>
      <c r="M134" s="38"/>
      <c r="N134" s="37"/>
      <c r="O134" s="38"/>
      <c r="P134" s="37"/>
      <c r="Q134" s="38"/>
      <c r="R134" s="37"/>
      <c r="S134" s="36"/>
      <c r="T134" s="35"/>
      <c r="U134" s="34" t="s">
        <v>124</v>
      </c>
      <c r="V134" s="33">
        <f t="shared" ref="V134:AE134" si="3">SUM(V135:V167)</f>
        <v>0</v>
      </c>
      <c r="W134" s="33">
        <f t="shared" si="3"/>
        <v>0</v>
      </c>
      <c r="X134" s="33">
        <f t="shared" si="3"/>
        <v>10</v>
      </c>
      <c r="Y134" s="33">
        <f t="shared" si="3"/>
        <v>0</v>
      </c>
      <c r="Z134" s="33">
        <f t="shared" si="3"/>
        <v>0</v>
      </c>
      <c r="AA134" s="33">
        <f t="shared" si="3"/>
        <v>0</v>
      </c>
      <c r="AB134" s="33">
        <f t="shared" si="3"/>
        <v>0</v>
      </c>
      <c r="AC134" s="33">
        <f t="shared" si="3"/>
        <v>0</v>
      </c>
      <c r="AD134" s="33">
        <f t="shared" si="3"/>
        <v>0</v>
      </c>
      <c r="AE134" s="33">
        <f t="shared" si="3"/>
        <v>0</v>
      </c>
      <c r="AF134" s="32" t="s">
        <v>100</v>
      </c>
      <c r="AG134" s="31">
        <f>F134/(100*102)</f>
        <v>0.21209313725490195</v>
      </c>
      <c r="AI134" s="4">
        <f>SUM(V134:W134)/E134</f>
        <v>0</v>
      </c>
      <c r="AJ134" s="4">
        <f>SUM(X134:Y134)/E134</f>
        <v>0.90909090909090906</v>
      </c>
      <c r="AK134" s="4">
        <f>SUM(Z134:AA134)/E134</f>
        <v>0</v>
      </c>
      <c r="AL134" s="4">
        <f>SUM(AB134:AC134)/E134</f>
        <v>0</v>
      </c>
      <c r="AM134" s="4">
        <f>SUM(AD134:AE134)/E134</f>
        <v>0</v>
      </c>
    </row>
    <row r="135" spans="2:39" ht="17.649999999999999" customHeight="1" x14ac:dyDescent="0.2">
      <c r="B135" s="17" t="s">
        <v>129</v>
      </c>
      <c r="C135" s="342">
        <v>1</v>
      </c>
      <c r="D135" s="30"/>
      <c r="E135" s="28"/>
      <c r="F135" s="28"/>
      <c r="G135" s="27"/>
      <c r="H135" s="345">
        <v>21</v>
      </c>
      <c r="I135" s="345">
        <v>10</v>
      </c>
      <c r="J135" s="345">
        <v>5</v>
      </c>
      <c r="K135" s="20" t="s">
        <v>95</v>
      </c>
      <c r="L135" s="21"/>
      <c r="M135" s="20" t="s">
        <v>94</v>
      </c>
      <c r="N135" s="21"/>
      <c r="O135" s="20" t="s">
        <v>93</v>
      </c>
      <c r="P135" s="21"/>
      <c r="Q135" s="20" t="s">
        <v>92</v>
      </c>
      <c r="R135" s="26"/>
      <c r="S135" s="25"/>
      <c r="T135" s="345"/>
      <c r="U135" s="347"/>
      <c r="V135" s="379">
        <f>SUMPRODUCT(LEN($L135:$R137)-LEN(SUBSTITUTE($L135:$R137,"A", "")))</f>
        <v>0</v>
      </c>
      <c r="W135" s="365">
        <f>SUMPRODUCT(LEN($S135:$S137)-LEN(SUBSTITUTE($S135:$S137,"A", "")))</f>
        <v>0</v>
      </c>
      <c r="X135" s="365">
        <f>SUMPRODUCT(LEN($L135:$R137)-LEN(SUBSTITUTE($L135:$R137,"S", "")))</f>
        <v>0</v>
      </c>
      <c r="Y135" s="365">
        <f>SUMPRODUCT(LEN($S135:$S137)-LEN(SUBSTITUTE($S135:$S137,"S", "")))</f>
        <v>0</v>
      </c>
      <c r="Z135" s="365">
        <f>SUMPRODUCT(LEN($L135:$R137)-LEN(SUBSTITUTE($L135:$R137,"F", "")))</f>
        <v>0</v>
      </c>
      <c r="AA135" s="365">
        <f>SUMPRODUCT(LEN($S135:$S137)-LEN(SUBSTITUTE($S135:$S137,"F", "")))</f>
        <v>0</v>
      </c>
      <c r="AB135" s="365">
        <f>SUMPRODUCT(LEN($L135:$R137)-LEN(SUBSTITUTE($L135:$R137,"G", "")))</f>
        <v>0</v>
      </c>
      <c r="AC135" s="365">
        <f>SUMPRODUCT(LEN($S135:$S137)-LEN(SUBSTITUTE($S135:$S137,"G", "")))</f>
        <v>0</v>
      </c>
      <c r="AD135" s="365">
        <f>SUMPRODUCT(LEN($L135:$R137)-LEN(SUBSTITUTE($L135:$R137,"M", "")))</f>
        <v>0</v>
      </c>
      <c r="AE135" s="382">
        <f>SUMPRODUCT(LEN($S135:$S137)-LEN(SUBSTITUTE($S135:$S137,"M", "")))</f>
        <v>0</v>
      </c>
    </row>
    <row r="136" spans="2:39" ht="17.649999999999999" customHeight="1" x14ac:dyDescent="0.2">
      <c r="B136" s="17"/>
      <c r="C136" s="343"/>
      <c r="D136" s="24"/>
      <c r="E136" s="23"/>
      <c r="F136" s="23"/>
      <c r="G136" s="22"/>
      <c r="H136" s="343"/>
      <c r="I136" s="343"/>
      <c r="J136" s="343"/>
      <c r="K136" s="20" t="s">
        <v>91</v>
      </c>
      <c r="L136" s="21"/>
      <c r="M136" s="20" t="s">
        <v>90</v>
      </c>
      <c r="N136" s="21"/>
      <c r="O136" s="20" t="s">
        <v>89</v>
      </c>
      <c r="P136" s="21"/>
      <c r="Q136" s="20" t="s">
        <v>88</v>
      </c>
      <c r="R136" s="19"/>
      <c r="S136" s="18"/>
      <c r="T136" s="343"/>
      <c r="U136" s="348"/>
      <c r="V136" s="380"/>
      <c r="W136" s="366"/>
      <c r="X136" s="366"/>
      <c r="Y136" s="366"/>
      <c r="Z136" s="366"/>
      <c r="AA136" s="366"/>
      <c r="AB136" s="366"/>
      <c r="AC136" s="366"/>
      <c r="AD136" s="366"/>
      <c r="AE136" s="383"/>
    </row>
    <row r="137" spans="2:39" ht="17.649999999999999" customHeight="1" thickBot="1" x14ac:dyDescent="0.25">
      <c r="B137" s="17"/>
      <c r="C137" s="344"/>
      <c r="D137" s="16"/>
      <c r="E137" s="15"/>
      <c r="F137" s="15"/>
      <c r="G137" s="14"/>
      <c r="H137" s="344"/>
      <c r="I137" s="344"/>
      <c r="J137" s="344"/>
      <c r="K137" s="12" t="s">
        <v>87</v>
      </c>
      <c r="L137" s="13"/>
      <c r="M137" s="12" t="s">
        <v>86</v>
      </c>
      <c r="N137" s="13"/>
      <c r="O137" s="12" t="s">
        <v>85</v>
      </c>
      <c r="P137" s="13"/>
      <c r="Q137" s="12" t="s">
        <v>84</v>
      </c>
      <c r="R137" s="11"/>
      <c r="S137" s="10"/>
      <c r="T137" s="344"/>
      <c r="U137" s="349"/>
      <c r="V137" s="381"/>
      <c r="W137" s="367"/>
      <c r="X137" s="367"/>
      <c r="Y137" s="367"/>
      <c r="Z137" s="367"/>
      <c r="AA137" s="367"/>
      <c r="AB137" s="367"/>
      <c r="AC137" s="367"/>
      <c r="AD137" s="367"/>
      <c r="AE137" s="384"/>
    </row>
    <row r="138" spans="2:39" ht="17.649999999999999" customHeight="1" x14ac:dyDescent="0.2">
      <c r="B138" s="17"/>
      <c r="C138" s="342">
        <v>2</v>
      </c>
      <c r="D138" s="30"/>
      <c r="E138" s="28"/>
      <c r="F138" s="28"/>
      <c r="G138" s="27"/>
      <c r="H138" s="345">
        <v>12</v>
      </c>
      <c r="I138" s="345">
        <v>8</v>
      </c>
      <c r="J138" s="346" t="s">
        <v>32</v>
      </c>
      <c r="K138" s="20" t="s">
        <v>95</v>
      </c>
      <c r="L138" s="21"/>
      <c r="M138" s="20" t="s">
        <v>94</v>
      </c>
      <c r="N138" s="21"/>
      <c r="O138" s="20" t="s">
        <v>93</v>
      </c>
      <c r="P138" s="21"/>
      <c r="Q138" s="20" t="s">
        <v>92</v>
      </c>
      <c r="R138" s="26"/>
      <c r="S138" s="25"/>
      <c r="T138" s="345"/>
      <c r="U138" s="347"/>
      <c r="V138" s="379">
        <f>SUMPRODUCT(LEN($L138:$R140)-LEN(SUBSTITUTE($L138:$R140,"A", "")))</f>
        <v>0</v>
      </c>
      <c r="W138" s="365">
        <f>SUMPRODUCT(LEN($S138:$S140)-LEN(SUBSTITUTE($S138:$S140,"A", "")))</f>
        <v>0</v>
      </c>
      <c r="X138" s="365">
        <f>SUMPRODUCT(LEN($L138:$R140)-LEN(SUBSTITUTE($L138:$R140,"S", "")))</f>
        <v>0</v>
      </c>
      <c r="Y138" s="365">
        <f>SUMPRODUCT(LEN($S138:$S140)-LEN(SUBSTITUTE($S138:$S140,"S", "")))</f>
        <v>0</v>
      </c>
      <c r="Z138" s="365">
        <f>SUMPRODUCT(LEN($L138:$R140)-LEN(SUBSTITUTE($L138:$R140,"F", "")))</f>
        <v>0</v>
      </c>
      <c r="AA138" s="365">
        <f>SUMPRODUCT(LEN($S138:$S140)-LEN(SUBSTITUTE($S138:$S140,"F", "")))</f>
        <v>0</v>
      </c>
      <c r="AB138" s="365">
        <f>SUMPRODUCT(LEN($L138:$R140)-LEN(SUBSTITUTE($L138:$R140,"G", "")))</f>
        <v>0</v>
      </c>
      <c r="AC138" s="365">
        <f>SUMPRODUCT(LEN($S138:$S140)-LEN(SUBSTITUTE($S138:$S140,"G", "")))</f>
        <v>0</v>
      </c>
      <c r="AD138" s="365">
        <f>SUMPRODUCT(LEN($L138:$R140)-LEN(SUBSTITUTE($L138:$R140,"M", "")))</f>
        <v>0</v>
      </c>
      <c r="AE138" s="382">
        <f>SUMPRODUCT(LEN($S138:$S140)-LEN(SUBSTITUTE($S138:$S140,"M", "")))</f>
        <v>0</v>
      </c>
    </row>
    <row r="139" spans="2:39" ht="17.649999999999999" customHeight="1" x14ac:dyDescent="0.2">
      <c r="B139" s="17"/>
      <c r="C139" s="343"/>
      <c r="D139" s="24"/>
      <c r="E139" s="23"/>
      <c r="F139" s="23"/>
      <c r="G139" s="22"/>
      <c r="H139" s="343"/>
      <c r="I139" s="343"/>
      <c r="J139" s="343"/>
      <c r="K139" s="20" t="s">
        <v>91</v>
      </c>
      <c r="L139" s="21"/>
      <c r="M139" s="20" t="s">
        <v>90</v>
      </c>
      <c r="N139" s="21"/>
      <c r="O139" s="20" t="s">
        <v>89</v>
      </c>
      <c r="P139" s="21"/>
      <c r="Q139" s="20" t="s">
        <v>88</v>
      </c>
      <c r="R139" s="19"/>
      <c r="S139" s="18"/>
      <c r="T139" s="343"/>
      <c r="U139" s="348"/>
      <c r="V139" s="380"/>
      <c r="W139" s="366"/>
      <c r="X139" s="366"/>
      <c r="Y139" s="366"/>
      <c r="Z139" s="366"/>
      <c r="AA139" s="366"/>
      <c r="AB139" s="366"/>
      <c r="AC139" s="366"/>
      <c r="AD139" s="366"/>
      <c r="AE139" s="383"/>
    </row>
    <row r="140" spans="2:39" ht="17.649999999999999" customHeight="1" thickBot="1" x14ac:dyDescent="0.25">
      <c r="B140" s="17"/>
      <c r="C140" s="344"/>
      <c r="D140" s="16"/>
      <c r="E140" s="15"/>
      <c r="F140" s="15"/>
      <c r="G140" s="14"/>
      <c r="H140" s="344"/>
      <c r="I140" s="344"/>
      <c r="J140" s="344"/>
      <c r="K140" s="12" t="s">
        <v>87</v>
      </c>
      <c r="L140" s="13"/>
      <c r="M140" s="12" t="s">
        <v>86</v>
      </c>
      <c r="N140" s="13"/>
      <c r="O140" s="12" t="s">
        <v>85</v>
      </c>
      <c r="P140" s="13"/>
      <c r="Q140" s="12" t="s">
        <v>84</v>
      </c>
      <c r="R140" s="11"/>
      <c r="S140" s="10"/>
      <c r="T140" s="344"/>
      <c r="U140" s="349"/>
      <c r="V140" s="381"/>
      <c r="W140" s="367"/>
      <c r="X140" s="367"/>
      <c r="Y140" s="367"/>
      <c r="Z140" s="367"/>
      <c r="AA140" s="367"/>
      <c r="AB140" s="367"/>
      <c r="AC140" s="367"/>
      <c r="AD140" s="367"/>
      <c r="AE140" s="384"/>
    </row>
    <row r="141" spans="2:39" ht="17.45" customHeight="1" x14ac:dyDescent="0.2">
      <c r="B141" s="17"/>
      <c r="C141" s="342">
        <v>3</v>
      </c>
      <c r="D141" s="30"/>
      <c r="E141" s="28"/>
      <c r="F141" s="28"/>
      <c r="G141" s="27"/>
      <c r="H141" s="345">
        <v>19</v>
      </c>
      <c r="I141" s="345">
        <v>9</v>
      </c>
      <c r="J141" s="345">
        <v>5</v>
      </c>
      <c r="K141" s="20" t="s">
        <v>95</v>
      </c>
      <c r="L141" s="21" t="s">
        <v>98</v>
      </c>
      <c r="M141" s="20" t="s">
        <v>94</v>
      </c>
      <c r="N141" s="21"/>
      <c r="O141" s="20" t="s">
        <v>93</v>
      </c>
      <c r="P141" s="21"/>
      <c r="Q141" s="20" t="s">
        <v>92</v>
      </c>
      <c r="R141" s="26"/>
      <c r="S141" s="25"/>
      <c r="T141" s="345"/>
      <c r="U141" s="347"/>
      <c r="V141" s="379">
        <f>SUMPRODUCT(LEN($L141:$R143)-LEN(SUBSTITUTE($L141:$R143,"A", "")))</f>
        <v>0</v>
      </c>
      <c r="W141" s="365">
        <f>SUMPRODUCT(LEN($S141:$S143)-LEN(SUBSTITUTE($S141:$S143,"A", "")))</f>
        <v>0</v>
      </c>
      <c r="X141" s="365">
        <f>SUMPRODUCT(LEN($L141:$R143)-LEN(SUBSTITUTE($L141:$R143,"S", "")))</f>
        <v>2</v>
      </c>
      <c r="Y141" s="365">
        <f>SUMPRODUCT(LEN($S141:$S143)-LEN(SUBSTITUTE($S141:$S143,"S", "")))</f>
        <v>0</v>
      </c>
      <c r="Z141" s="365">
        <f>SUMPRODUCT(LEN($L141:$R143)-LEN(SUBSTITUTE($L141:$R143,"F", "")))</f>
        <v>0</v>
      </c>
      <c r="AA141" s="365">
        <f>SUMPRODUCT(LEN($S141:$S143)-LEN(SUBSTITUTE($S141:$S143,"F", "")))</f>
        <v>0</v>
      </c>
      <c r="AB141" s="365">
        <f>SUMPRODUCT(LEN($L141:$R143)-LEN(SUBSTITUTE($L141:$R143,"G", "")))</f>
        <v>0</v>
      </c>
      <c r="AC141" s="365">
        <f>SUMPRODUCT(LEN($S141:$S143)-LEN(SUBSTITUTE($S141:$S143,"G", "")))</f>
        <v>0</v>
      </c>
      <c r="AD141" s="365">
        <f>SUMPRODUCT(LEN($L141:$R143)-LEN(SUBSTITUTE($L141:$R143,"M", "")))</f>
        <v>0</v>
      </c>
      <c r="AE141" s="382">
        <f>SUMPRODUCT(LEN($S141:$S143)-LEN(SUBSTITUTE($S141:$S143,"M", "")))</f>
        <v>0</v>
      </c>
    </row>
    <row r="142" spans="2:39" ht="17.649999999999999" customHeight="1" x14ac:dyDescent="0.2">
      <c r="B142" s="17"/>
      <c r="C142" s="343"/>
      <c r="D142" s="24"/>
      <c r="E142" s="23"/>
      <c r="F142" s="23"/>
      <c r="G142" s="22"/>
      <c r="H142" s="343"/>
      <c r="I142" s="343"/>
      <c r="J142" s="343"/>
      <c r="K142" s="20" t="s">
        <v>91</v>
      </c>
      <c r="L142" s="21" t="s">
        <v>98</v>
      </c>
      <c r="M142" s="20" t="s">
        <v>90</v>
      </c>
      <c r="N142" s="21"/>
      <c r="O142" s="20" t="s">
        <v>89</v>
      </c>
      <c r="P142" s="21"/>
      <c r="Q142" s="20" t="s">
        <v>88</v>
      </c>
      <c r="R142" s="19"/>
      <c r="S142" s="18"/>
      <c r="T142" s="343"/>
      <c r="U142" s="348"/>
      <c r="V142" s="380"/>
      <c r="W142" s="366"/>
      <c r="X142" s="366"/>
      <c r="Y142" s="366"/>
      <c r="Z142" s="366"/>
      <c r="AA142" s="366"/>
      <c r="AB142" s="366"/>
      <c r="AC142" s="366"/>
      <c r="AD142" s="366"/>
      <c r="AE142" s="383"/>
    </row>
    <row r="143" spans="2:39" ht="17.649999999999999" customHeight="1" thickBot="1" x14ac:dyDescent="0.25">
      <c r="B143" s="17"/>
      <c r="C143" s="344"/>
      <c r="D143" s="16"/>
      <c r="E143" s="15"/>
      <c r="F143" s="15"/>
      <c r="G143" s="14"/>
      <c r="H143" s="344"/>
      <c r="I143" s="344"/>
      <c r="J143" s="344"/>
      <c r="K143" s="12" t="s">
        <v>87</v>
      </c>
      <c r="L143" s="13"/>
      <c r="M143" s="12" t="s">
        <v>86</v>
      </c>
      <c r="N143" s="13"/>
      <c r="O143" s="12" t="s">
        <v>85</v>
      </c>
      <c r="P143" s="13"/>
      <c r="Q143" s="12" t="s">
        <v>84</v>
      </c>
      <c r="R143" s="11"/>
      <c r="S143" s="10"/>
      <c r="T143" s="344"/>
      <c r="U143" s="349"/>
      <c r="V143" s="381"/>
      <c r="W143" s="367"/>
      <c r="X143" s="367"/>
      <c r="Y143" s="367"/>
      <c r="Z143" s="367"/>
      <c r="AA143" s="367"/>
      <c r="AB143" s="367"/>
      <c r="AC143" s="367"/>
      <c r="AD143" s="367"/>
      <c r="AE143" s="384"/>
    </row>
    <row r="144" spans="2:39" ht="17.649999999999999" customHeight="1" x14ac:dyDescent="0.2">
      <c r="B144" s="17"/>
      <c r="C144" s="342">
        <v>4</v>
      </c>
      <c r="D144" s="30"/>
      <c r="E144" s="28"/>
      <c r="F144" s="28"/>
      <c r="G144" s="27"/>
      <c r="H144" s="345">
        <v>20</v>
      </c>
      <c r="I144" s="345">
        <v>10</v>
      </c>
      <c r="J144" s="345">
        <v>6</v>
      </c>
      <c r="K144" s="20" t="s">
        <v>95</v>
      </c>
      <c r="L144" s="21" t="s">
        <v>98</v>
      </c>
      <c r="M144" s="20" t="s">
        <v>94</v>
      </c>
      <c r="N144" s="21"/>
      <c r="O144" s="20" t="s">
        <v>93</v>
      </c>
      <c r="P144" s="21"/>
      <c r="Q144" s="20" t="s">
        <v>92</v>
      </c>
      <c r="R144" s="26"/>
      <c r="S144" s="25"/>
      <c r="T144" s="345"/>
      <c r="U144" s="347"/>
      <c r="V144" s="379">
        <f>SUMPRODUCT(LEN($L144:$R146)-LEN(SUBSTITUTE($L144:$R146,"A", "")))</f>
        <v>0</v>
      </c>
      <c r="W144" s="365">
        <f>SUMPRODUCT(LEN($S144:$S146)-LEN(SUBSTITUTE($S144:$S146,"A", "")))</f>
        <v>0</v>
      </c>
      <c r="X144" s="365">
        <f>SUMPRODUCT(LEN($L144:$R146)-LEN(SUBSTITUTE($L144:$R146,"S", "")))</f>
        <v>2</v>
      </c>
      <c r="Y144" s="365">
        <f>SUMPRODUCT(LEN($S144:$S146)-LEN(SUBSTITUTE($S144:$S146,"S", "")))</f>
        <v>0</v>
      </c>
      <c r="Z144" s="365">
        <f>SUMPRODUCT(LEN($L144:$R146)-LEN(SUBSTITUTE($L144:$R146,"F", "")))</f>
        <v>0</v>
      </c>
      <c r="AA144" s="365">
        <f>SUMPRODUCT(LEN($S144:$S146)-LEN(SUBSTITUTE($S144:$S146,"F", "")))</f>
        <v>0</v>
      </c>
      <c r="AB144" s="365">
        <f>SUMPRODUCT(LEN($L144:$R146)-LEN(SUBSTITUTE($L144:$R146,"G", "")))</f>
        <v>0</v>
      </c>
      <c r="AC144" s="365">
        <f>SUMPRODUCT(LEN($S144:$S146)-LEN(SUBSTITUTE($S144:$S146,"G", "")))</f>
        <v>0</v>
      </c>
      <c r="AD144" s="365">
        <f>SUMPRODUCT(LEN($L144:$R146)-LEN(SUBSTITUTE($L144:$R146,"M", "")))</f>
        <v>0</v>
      </c>
      <c r="AE144" s="382">
        <f>SUMPRODUCT(LEN($S144:$S146)-LEN(SUBSTITUTE($S144:$S146,"M", "")))</f>
        <v>0</v>
      </c>
    </row>
    <row r="145" spans="2:31" ht="17.649999999999999" customHeight="1" x14ac:dyDescent="0.2">
      <c r="B145" s="17"/>
      <c r="C145" s="343"/>
      <c r="D145" s="24"/>
      <c r="E145" s="23"/>
      <c r="F145" s="23"/>
      <c r="G145" s="22"/>
      <c r="H145" s="343"/>
      <c r="I145" s="343"/>
      <c r="J145" s="343"/>
      <c r="K145" s="20" t="s">
        <v>91</v>
      </c>
      <c r="L145" s="21" t="s">
        <v>98</v>
      </c>
      <c r="M145" s="20" t="s">
        <v>90</v>
      </c>
      <c r="N145" s="21"/>
      <c r="O145" s="20" t="s">
        <v>89</v>
      </c>
      <c r="P145" s="21"/>
      <c r="Q145" s="20" t="s">
        <v>88</v>
      </c>
      <c r="R145" s="19"/>
      <c r="S145" s="18"/>
      <c r="T145" s="343"/>
      <c r="U145" s="348"/>
      <c r="V145" s="380"/>
      <c r="W145" s="366"/>
      <c r="X145" s="366"/>
      <c r="Y145" s="366"/>
      <c r="Z145" s="366"/>
      <c r="AA145" s="366"/>
      <c r="AB145" s="366"/>
      <c r="AC145" s="366"/>
      <c r="AD145" s="366"/>
      <c r="AE145" s="383"/>
    </row>
    <row r="146" spans="2:31" ht="17.649999999999999" customHeight="1" thickBot="1" x14ac:dyDescent="0.25">
      <c r="B146" s="17"/>
      <c r="C146" s="344"/>
      <c r="D146" s="16"/>
      <c r="E146" s="15"/>
      <c r="F146" s="15"/>
      <c r="G146" s="14"/>
      <c r="H146" s="344"/>
      <c r="I146" s="344"/>
      <c r="J146" s="344"/>
      <c r="K146" s="12" t="s">
        <v>87</v>
      </c>
      <c r="L146" s="13"/>
      <c r="M146" s="12" t="s">
        <v>86</v>
      </c>
      <c r="N146" s="13"/>
      <c r="O146" s="12" t="s">
        <v>85</v>
      </c>
      <c r="P146" s="13"/>
      <c r="Q146" s="12" t="s">
        <v>84</v>
      </c>
      <c r="R146" s="11"/>
      <c r="S146" s="10"/>
      <c r="T146" s="344"/>
      <c r="U146" s="349"/>
      <c r="V146" s="381"/>
      <c r="W146" s="367"/>
      <c r="X146" s="367"/>
      <c r="Y146" s="367"/>
      <c r="Z146" s="367"/>
      <c r="AA146" s="367"/>
      <c r="AB146" s="367"/>
      <c r="AC146" s="367"/>
      <c r="AD146" s="367"/>
      <c r="AE146" s="384"/>
    </row>
    <row r="147" spans="2:31" ht="17.649999999999999" customHeight="1" x14ac:dyDescent="0.2">
      <c r="B147" s="17"/>
      <c r="C147" s="342">
        <v>5</v>
      </c>
      <c r="D147" s="30"/>
      <c r="E147" s="28"/>
      <c r="F147" s="28"/>
      <c r="G147" s="27"/>
      <c r="H147" s="345">
        <v>20</v>
      </c>
      <c r="I147" s="345">
        <v>10</v>
      </c>
      <c r="J147" s="345">
        <v>5</v>
      </c>
      <c r="K147" s="20" t="s">
        <v>95</v>
      </c>
      <c r="L147" s="21" t="s">
        <v>98</v>
      </c>
      <c r="M147" s="20" t="s">
        <v>94</v>
      </c>
      <c r="N147" s="21"/>
      <c r="O147" s="20" t="s">
        <v>93</v>
      </c>
      <c r="P147" s="21"/>
      <c r="Q147" s="20" t="s">
        <v>92</v>
      </c>
      <c r="R147" s="26"/>
      <c r="S147" s="25"/>
      <c r="T147" s="345"/>
      <c r="U147" s="347"/>
      <c r="V147" s="379">
        <f>SUMPRODUCT(LEN($L147:$R149)-LEN(SUBSTITUTE($L147:$R149,"A", "")))</f>
        <v>0</v>
      </c>
      <c r="W147" s="365">
        <f>SUMPRODUCT(LEN($S147:$S149)-LEN(SUBSTITUTE($S147:$S149,"A", "")))</f>
        <v>0</v>
      </c>
      <c r="X147" s="365">
        <f>SUMPRODUCT(LEN($L147:$R149)-LEN(SUBSTITUTE($L147:$R149,"S", "")))</f>
        <v>3</v>
      </c>
      <c r="Y147" s="365">
        <f>SUMPRODUCT(LEN($S147:$S149)-LEN(SUBSTITUTE($S147:$S149,"S", "")))</f>
        <v>0</v>
      </c>
      <c r="Z147" s="365">
        <f>SUMPRODUCT(LEN($L147:$R149)-LEN(SUBSTITUTE($L147:$R149,"F", "")))</f>
        <v>0</v>
      </c>
      <c r="AA147" s="365">
        <f>SUMPRODUCT(LEN($S147:$S149)-LEN(SUBSTITUTE($S147:$S149,"F", "")))</f>
        <v>0</v>
      </c>
      <c r="AB147" s="365">
        <f>SUMPRODUCT(LEN($L147:$R149)-LEN(SUBSTITUTE($L147:$R149,"G", "")))</f>
        <v>0</v>
      </c>
      <c r="AC147" s="365">
        <f>SUMPRODUCT(LEN($S147:$S149)-LEN(SUBSTITUTE($S147:$S149,"G", "")))</f>
        <v>0</v>
      </c>
      <c r="AD147" s="365">
        <f>SUMPRODUCT(LEN($L147:$R149)-LEN(SUBSTITUTE($L147:$R149,"M", "")))</f>
        <v>0</v>
      </c>
      <c r="AE147" s="382">
        <f>SUMPRODUCT(LEN($S147:$S149)-LEN(SUBSTITUTE($S147:$S149,"M", "")))</f>
        <v>0</v>
      </c>
    </row>
    <row r="148" spans="2:31" ht="17.649999999999999" customHeight="1" x14ac:dyDescent="0.2">
      <c r="B148" s="17"/>
      <c r="C148" s="343"/>
      <c r="D148" s="24"/>
      <c r="E148" s="23"/>
      <c r="F148" s="23"/>
      <c r="G148" s="22"/>
      <c r="H148" s="343"/>
      <c r="I148" s="343"/>
      <c r="J148" s="343"/>
      <c r="K148" s="20" t="s">
        <v>91</v>
      </c>
      <c r="L148" s="21" t="s">
        <v>98</v>
      </c>
      <c r="M148" s="20" t="s">
        <v>90</v>
      </c>
      <c r="N148" s="21"/>
      <c r="O148" s="20" t="s">
        <v>89</v>
      </c>
      <c r="P148" s="21"/>
      <c r="Q148" s="20" t="s">
        <v>88</v>
      </c>
      <c r="R148" s="19"/>
      <c r="S148" s="18"/>
      <c r="T148" s="343"/>
      <c r="U148" s="348"/>
      <c r="V148" s="380"/>
      <c r="W148" s="366"/>
      <c r="X148" s="366"/>
      <c r="Y148" s="366"/>
      <c r="Z148" s="366"/>
      <c r="AA148" s="366"/>
      <c r="AB148" s="366"/>
      <c r="AC148" s="366"/>
      <c r="AD148" s="366"/>
      <c r="AE148" s="383"/>
    </row>
    <row r="149" spans="2:31" ht="17.649999999999999" customHeight="1" thickBot="1" x14ac:dyDescent="0.25">
      <c r="B149" s="17"/>
      <c r="C149" s="344"/>
      <c r="D149" s="16"/>
      <c r="E149" s="15"/>
      <c r="F149" s="15"/>
      <c r="G149" s="14"/>
      <c r="H149" s="344"/>
      <c r="I149" s="344"/>
      <c r="J149" s="344"/>
      <c r="K149" s="12" t="s">
        <v>87</v>
      </c>
      <c r="L149" s="13" t="s">
        <v>98</v>
      </c>
      <c r="M149" s="12" t="s">
        <v>86</v>
      </c>
      <c r="N149" s="13"/>
      <c r="O149" s="12" t="s">
        <v>85</v>
      </c>
      <c r="P149" s="13"/>
      <c r="Q149" s="12" t="s">
        <v>84</v>
      </c>
      <c r="R149" s="11"/>
      <c r="S149" s="10"/>
      <c r="T149" s="344"/>
      <c r="U149" s="349"/>
      <c r="V149" s="381"/>
      <c r="W149" s="367"/>
      <c r="X149" s="367"/>
      <c r="Y149" s="367"/>
      <c r="Z149" s="367"/>
      <c r="AA149" s="367"/>
      <c r="AB149" s="367"/>
      <c r="AC149" s="367"/>
      <c r="AD149" s="367"/>
      <c r="AE149" s="384"/>
    </row>
    <row r="150" spans="2:31" ht="17.649999999999999" customHeight="1" x14ac:dyDescent="0.2">
      <c r="B150" s="17"/>
      <c r="C150" s="342">
        <v>6</v>
      </c>
      <c r="D150" s="30"/>
      <c r="E150" s="28"/>
      <c r="F150" s="28"/>
      <c r="G150" s="27"/>
      <c r="H150" s="345">
        <v>15</v>
      </c>
      <c r="I150" s="345">
        <v>8</v>
      </c>
      <c r="J150" s="345">
        <v>5</v>
      </c>
      <c r="K150" s="20" t="s">
        <v>95</v>
      </c>
      <c r="L150" s="21"/>
      <c r="M150" s="20" t="s">
        <v>94</v>
      </c>
      <c r="N150" s="21"/>
      <c r="O150" s="20" t="s">
        <v>93</v>
      </c>
      <c r="P150" s="21"/>
      <c r="Q150" s="20" t="s">
        <v>92</v>
      </c>
      <c r="R150" s="26"/>
      <c r="S150" s="25"/>
      <c r="T150" s="345"/>
      <c r="U150" s="347"/>
      <c r="V150" s="379">
        <f>SUMPRODUCT(LEN($L150:$R152)-LEN(SUBSTITUTE($L150:$R152,"A", "")))</f>
        <v>0</v>
      </c>
      <c r="W150" s="365">
        <f>SUMPRODUCT(LEN($S150:$S152)-LEN(SUBSTITUTE($S150:$S152,"A", "")))</f>
        <v>0</v>
      </c>
      <c r="X150" s="365">
        <f>SUMPRODUCT(LEN($L150:$R152)-LEN(SUBSTITUTE($L150:$R152,"S", "")))</f>
        <v>0</v>
      </c>
      <c r="Y150" s="365">
        <f>SUMPRODUCT(LEN($S150:$S152)-LEN(SUBSTITUTE($S150:$S152,"S", "")))</f>
        <v>0</v>
      </c>
      <c r="Z150" s="365">
        <f>SUMPRODUCT(LEN($L150:$R152)-LEN(SUBSTITUTE($L150:$R152,"F", "")))</f>
        <v>0</v>
      </c>
      <c r="AA150" s="365">
        <f>SUMPRODUCT(LEN($S150:$S152)-LEN(SUBSTITUTE($S150:$S152,"F", "")))</f>
        <v>0</v>
      </c>
      <c r="AB150" s="365">
        <f>SUMPRODUCT(LEN($L150:$R152)-LEN(SUBSTITUTE($L150:$R152,"G", "")))</f>
        <v>0</v>
      </c>
      <c r="AC150" s="365">
        <f>SUMPRODUCT(LEN($S150:$S152)-LEN(SUBSTITUTE($S150:$S152,"G", "")))</f>
        <v>0</v>
      </c>
      <c r="AD150" s="365">
        <f>SUMPRODUCT(LEN($L150:$R152)-LEN(SUBSTITUTE($L150:$R152,"M", "")))</f>
        <v>0</v>
      </c>
      <c r="AE150" s="382">
        <f>SUMPRODUCT(LEN($S150:$S152)-LEN(SUBSTITUTE($S150:$S152,"M", "")))</f>
        <v>0</v>
      </c>
    </row>
    <row r="151" spans="2:31" ht="17.649999999999999" customHeight="1" x14ac:dyDescent="0.2">
      <c r="B151" s="17"/>
      <c r="C151" s="343"/>
      <c r="D151" s="24"/>
      <c r="E151" s="23"/>
      <c r="F151" s="23"/>
      <c r="G151" s="22"/>
      <c r="H151" s="343"/>
      <c r="I151" s="343"/>
      <c r="J151" s="343"/>
      <c r="K151" s="20" t="s">
        <v>91</v>
      </c>
      <c r="L151" s="21"/>
      <c r="M151" s="20" t="s">
        <v>90</v>
      </c>
      <c r="N151" s="21"/>
      <c r="O151" s="20" t="s">
        <v>89</v>
      </c>
      <c r="P151" s="21"/>
      <c r="Q151" s="20" t="s">
        <v>88</v>
      </c>
      <c r="R151" s="19"/>
      <c r="S151" s="18"/>
      <c r="T151" s="343"/>
      <c r="U151" s="348"/>
      <c r="V151" s="380"/>
      <c r="W151" s="366"/>
      <c r="X151" s="366"/>
      <c r="Y151" s="366"/>
      <c r="Z151" s="366"/>
      <c r="AA151" s="366"/>
      <c r="AB151" s="366"/>
      <c r="AC151" s="366"/>
      <c r="AD151" s="366"/>
      <c r="AE151" s="383"/>
    </row>
    <row r="152" spans="2:31" ht="17.649999999999999" customHeight="1" thickBot="1" x14ac:dyDescent="0.25">
      <c r="B152" s="17"/>
      <c r="C152" s="344"/>
      <c r="D152" s="16"/>
      <c r="E152" s="15"/>
      <c r="F152" s="15"/>
      <c r="G152" s="14"/>
      <c r="H152" s="344"/>
      <c r="I152" s="344"/>
      <c r="J152" s="344"/>
      <c r="K152" s="12" t="s">
        <v>87</v>
      </c>
      <c r="L152" s="13"/>
      <c r="M152" s="12" t="s">
        <v>86</v>
      </c>
      <c r="N152" s="13"/>
      <c r="O152" s="12" t="s">
        <v>85</v>
      </c>
      <c r="P152" s="13"/>
      <c r="Q152" s="12" t="s">
        <v>84</v>
      </c>
      <c r="R152" s="11"/>
      <c r="S152" s="10"/>
      <c r="T152" s="344"/>
      <c r="U152" s="349"/>
      <c r="V152" s="381"/>
      <c r="W152" s="367"/>
      <c r="X152" s="367"/>
      <c r="Y152" s="367"/>
      <c r="Z152" s="367"/>
      <c r="AA152" s="367"/>
      <c r="AB152" s="367"/>
      <c r="AC152" s="367"/>
      <c r="AD152" s="367"/>
      <c r="AE152" s="384"/>
    </row>
    <row r="153" spans="2:31" ht="17.649999999999999" customHeight="1" x14ac:dyDescent="0.2">
      <c r="B153" s="17"/>
      <c r="C153" s="342">
        <v>7</v>
      </c>
      <c r="D153" s="30"/>
      <c r="E153" s="28"/>
      <c r="F153" s="28"/>
      <c r="G153" s="27"/>
      <c r="H153" s="345">
        <v>21</v>
      </c>
      <c r="I153" s="345">
        <v>10</v>
      </c>
      <c r="J153" s="345">
        <v>6</v>
      </c>
      <c r="K153" s="20" t="s">
        <v>95</v>
      </c>
      <c r="L153" s="21" t="s">
        <v>98</v>
      </c>
      <c r="M153" s="20" t="s">
        <v>94</v>
      </c>
      <c r="N153" s="21"/>
      <c r="O153" s="20" t="s">
        <v>93</v>
      </c>
      <c r="P153" s="21"/>
      <c r="Q153" s="20" t="s">
        <v>92</v>
      </c>
      <c r="R153" s="26"/>
      <c r="S153" s="25"/>
      <c r="T153" s="345"/>
      <c r="U153" s="347"/>
      <c r="V153" s="379">
        <f>SUMPRODUCT(LEN($L153:$R155)-LEN(SUBSTITUTE($L153:$R155,"A", "")))</f>
        <v>0</v>
      </c>
      <c r="W153" s="365">
        <f>SUMPRODUCT(LEN($S153:$S155)-LEN(SUBSTITUTE($S153:$S155,"A", "")))</f>
        <v>0</v>
      </c>
      <c r="X153" s="365">
        <f>SUMPRODUCT(LEN($L153:$R155)-LEN(SUBSTITUTE($L153:$R155,"S", "")))</f>
        <v>1</v>
      </c>
      <c r="Y153" s="365">
        <f>SUMPRODUCT(LEN($S153:$S155)-LEN(SUBSTITUTE($S153:$S155,"S", "")))</f>
        <v>0</v>
      </c>
      <c r="Z153" s="365">
        <f>SUMPRODUCT(LEN($L153:$R155)-LEN(SUBSTITUTE($L153:$R155,"F", "")))</f>
        <v>0</v>
      </c>
      <c r="AA153" s="365">
        <f>SUMPRODUCT(LEN($S153:$S155)-LEN(SUBSTITUTE($S153:$S155,"F", "")))</f>
        <v>0</v>
      </c>
      <c r="AB153" s="365">
        <f>SUMPRODUCT(LEN($L153:$R155)-LEN(SUBSTITUTE($L153:$R155,"G", "")))</f>
        <v>0</v>
      </c>
      <c r="AC153" s="365">
        <f>SUMPRODUCT(LEN($S153:$S155)-LEN(SUBSTITUTE($S153:$S155,"G", "")))</f>
        <v>0</v>
      </c>
      <c r="AD153" s="365">
        <f>SUMPRODUCT(LEN($L153:$R155)-LEN(SUBSTITUTE($L153:$R155,"M", "")))</f>
        <v>0</v>
      </c>
      <c r="AE153" s="382">
        <f>SUMPRODUCT(LEN($S153:$S155)-LEN(SUBSTITUTE($S153:$S155,"M", "")))</f>
        <v>0</v>
      </c>
    </row>
    <row r="154" spans="2:31" ht="17.649999999999999" customHeight="1" x14ac:dyDescent="0.2">
      <c r="B154" s="17"/>
      <c r="C154" s="343"/>
      <c r="D154" s="24"/>
      <c r="E154" s="23"/>
      <c r="F154" s="23"/>
      <c r="G154" s="22"/>
      <c r="H154" s="343"/>
      <c r="I154" s="343"/>
      <c r="J154" s="343"/>
      <c r="K154" s="20" t="s">
        <v>91</v>
      </c>
      <c r="L154" s="21"/>
      <c r="M154" s="20" t="s">
        <v>90</v>
      </c>
      <c r="N154" s="21"/>
      <c r="O154" s="20" t="s">
        <v>89</v>
      </c>
      <c r="P154" s="21"/>
      <c r="Q154" s="20" t="s">
        <v>88</v>
      </c>
      <c r="R154" s="19"/>
      <c r="S154" s="18"/>
      <c r="T154" s="343"/>
      <c r="U154" s="348"/>
      <c r="V154" s="380"/>
      <c r="W154" s="366"/>
      <c r="X154" s="366"/>
      <c r="Y154" s="366"/>
      <c r="Z154" s="366"/>
      <c r="AA154" s="366"/>
      <c r="AB154" s="366"/>
      <c r="AC154" s="366"/>
      <c r="AD154" s="366"/>
      <c r="AE154" s="383"/>
    </row>
    <row r="155" spans="2:31" ht="17.649999999999999" customHeight="1" thickBot="1" x14ac:dyDescent="0.25">
      <c r="B155" s="17"/>
      <c r="C155" s="344"/>
      <c r="D155" s="16"/>
      <c r="E155" s="15"/>
      <c r="F155" s="15"/>
      <c r="G155" s="14"/>
      <c r="H155" s="344"/>
      <c r="I155" s="344"/>
      <c r="J155" s="344"/>
      <c r="K155" s="12" t="s">
        <v>87</v>
      </c>
      <c r="L155" s="13"/>
      <c r="M155" s="12" t="s">
        <v>86</v>
      </c>
      <c r="N155" s="13"/>
      <c r="O155" s="12" t="s">
        <v>85</v>
      </c>
      <c r="P155" s="13"/>
      <c r="Q155" s="12" t="s">
        <v>84</v>
      </c>
      <c r="R155" s="11"/>
      <c r="S155" s="10"/>
      <c r="T155" s="344"/>
      <c r="U155" s="349"/>
      <c r="V155" s="381"/>
      <c r="W155" s="367"/>
      <c r="X155" s="367"/>
      <c r="Y155" s="367"/>
      <c r="Z155" s="367"/>
      <c r="AA155" s="367"/>
      <c r="AB155" s="367"/>
      <c r="AC155" s="367"/>
      <c r="AD155" s="367"/>
      <c r="AE155" s="384"/>
    </row>
    <row r="156" spans="2:31" ht="17.649999999999999" customHeight="1" x14ac:dyDescent="0.2">
      <c r="B156" s="17"/>
      <c r="C156" s="342">
        <v>8</v>
      </c>
      <c r="D156" s="30"/>
      <c r="E156" s="28"/>
      <c r="F156" s="28"/>
      <c r="G156" s="27"/>
      <c r="H156" s="345">
        <v>18</v>
      </c>
      <c r="I156" s="345">
        <v>9</v>
      </c>
      <c r="J156" s="345">
        <v>5</v>
      </c>
      <c r="K156" s="20" t="s">
        <v>95</v>
      </c>
      <c r="L156" s="21" t="s">
        <v>98</v>
      </c>
      <c r="M156" s="20" t="s">
        <v>94</v>
      </c>
      <c r="N156" s="21"/>
      <c r="O156" s="20" t="s">
        <v>93</v>
      </c>
      <c r="P156" s="21"/>
      <c r="Q156" s="20" t="s">
        <v>92</v>
      </c>
      <c r="R156" s="26"/>
      <c r="S156" s="25"/>
      <c r="T156" s="345"/>
      <c r="U156" s="347"/>
      <c r="V156" s="379">
        <f>SUMPRODUCT(LEN($L156:$R158)-LEN(SUBSTITUTE($L156:$R158,"A", "")))</f>
        <v>0</v>
      </c>
      <c r="W156" s="365">
        <f>SUMPRODUCT(LEN($S156:$S158)-LEN(SUBSTITUTE($S156:$S158,"A", "")))</f>
        <v>0</v>
      </c>
      <c r="X156" s="365">
        <f>SUMPRODUCT(LEN($L156:$R158)-LEN(SUBSTITUTE($L156:$R158,"S", "")))</f>
        <v>1</v>
      </c>
      <c r="Y156" s="365">
        <f>SUMPRODUCT(LEN($S156:$S158)-LEN(SUBSTITUTE($S156:$S158,"S", "")))</f>
        <v>0</v>
      </c>
      <c r="Z156" s="365">
        <f>SUMPRODUCT(LEN($L156:$R158)-LEN(SUBSTITUTE($L156:$R158,"F", "")))</f>
        <v>0</v>
      </c>
      <c r="AA156" s="365">
        <f>SUMPRODUCT(LEN($S156:$S158)-LEN(SUBSTITUTE($S156:$S158,"F", "")))</f>
        <v>0</v>
      </c>
      <c r="AB156" s="365">
        <f>SUMPRODUCT(LEN($L156:$R158)-LEN(SUBSTITUTE($L156:$R158,"G", "")))</f>
        <v>0</v>
      </c>
      <c r="AC156" s="365">
        <f>SUMPRODUCT(LEN($S156:$S158)-LEN(SUBSTITUTE($S156:$S158,"G", "")))</f>
        <v>0</v>
      </c>
      <c r="AD156" s="365">
        <f>SUMPRODUCT(LEN($L156:$R158)-LEN(SUBSTITUTE($L156:$R158,"M", "")))</f>
        <v>0</v>
      </c>
      <c r="AE156" s="382">
        <f>SUMPRODUCT(LEN($S156:$S158)-LEN(SUBSTITUTE($S156:$S158,"M", "")))</f>
        <v>0</v>
      </c>
    </row>
    <row r="157" spans="2:31" ht="17.649999999999999" customHeight="1" x14ac:dyDescent="0.2">
      <c r="B157" s="17"/>
      <c r="C157" s="343"/>
      <c r="D157" s="24"/>
      <c r="E157" s="23"/>
      <c r="F157" s="23"/>
      <c r="G157" s="22"/>
      <c r="H157" s="343"/>
      <c r="I157" s="343"/>
      <c r="J157" s="343"/>
      <c r="K157" s="20" t="s">
        <v>91</v>
      </c>
      <c r="L157" s="21"/>
      <c r="M157" s="20" t="s">
        <v>90</v>
      </c>
      <c r="N157" s="21"/>
      <c r="O157" s="20" t="s">
        <v>89</v>
      </c>
      <c r="P157" s="21"/>
      <c r="Q157" s="20" t="s">
        <v>88</v>
      </c>
      <c r="R157" s="19"/>
      <c r="S157" s="18"/>
      <c r="T157" s="343"/>
      <c r="U157" s="348"/>
      <c r="V157" s="380"/>
      <c r="W157" s="366"/>
      <c r="X157" s="366"/>
      <c r="Y157" s="366"/>
      <c r="Z157" s="366"/>
      <c r="AA157" s="366"/>
      <c r="AB157" s="366"/>
      <c r="AC157" s="366"/>
      <c r="AD157" s="366"/>
      <c r="AE157" s="383"/>
    </row>
    <row r="158" spans="2:31" ht="17.649999999999999" customHeight="1" thickBot="1" x14ac:dyDescent="0.25">
      <c r="B158" s="17"/>
      <c r="C158" s="344"/>
      <c r="D158" s="16"/>
      <c r="E158" s="15"/>
      <c r="F158" s="15"/>
      <c r="G158" s="14"/>
      <c r="H158" s="344"/>
      <c r="I158" s="344"/>
      <c r="J158" s="344"/>
      <c r="K158" s="12" t="s">
        <v>87</v>
      </c>
      <c r="L158" s="13"/>
      <c r="M158" s="12" t="s">
        <v>86</v>
      </c>
      <c r="N158" s="13"/>
      <c r="O158" s="12" t="s">
        <v>85</v>
      </c>
      <c r="P158" s="13"/>
      <c r="Q158" s="12" t="s">
        <v>84</v>
      </c>
      <c r="R158" s="11"/>
      <c r="S158" s="10"/>
      <c r="T158" s="344"/>
      <c r="U158" s="349"/>
      <c r="V158" s="381"/>
      <c r="W158" s="367"/>
      <c r="X158" s="367"/>
      <c r="Y158" s="367"/>
      <c r="Z158" s="367"/>
      <c r="AA158" s="367"/>
      <c r="AB158" s="367"/>
      <c r="AC158" s="367"/>
      <c r="AD158" s="367"/>
      <c r="AE158" s="384"/>
    </row>
    <row r="159" spans="2:31" ht="17.649999999999999" customHeight="1" x14ac:dyDescent="0.2">
      <c r="B159" s="17"/>
      <c r="C159" s="342">
        <v>9</v>
      </c>
      <c r="D159" s="30"/>
      <c r="E159" s="28"/>
      <c r="F159" s="28"/>
      <c r="G159" s="27"/>
      <c r="H159" s="345">
        <v>16</v>
      </c>
      <c r="I159" s="345">
        <v>8</v>
      </c>
      <c r="J159" s="346" t="s">
        <v>32</v>
      </c>
      <c r="K159" s="20" t="s">
        <v>95</v>
      </c>
      <c r="L159" s="21"/>
      <c r="M159" s="20" t="s">
        <v>94</v>
      </c>
      <c r="N159" s="21"/>
      <c r="O159" s="20" t="s">
        <v>93</v>
      </c>
      <c r="P159" s="21"/>
      <c r="Q159" s="20" t="s">
        <v>92</v>
      </c>
      <c r="R159" s="26"/>
      <c r="S159" s="25"/>
      <c r="T159" s="345"/>
      <c r="U159" s="347"/>
      <c r="V159" s="379">
        <f>SUMPRODUCT(LEN($L159:$R161)-LEN(SUBSTITUTE($L159:$R161,"A", "")))</f>
        <v>0</v>
      </c>
      <c r="W159" s="365">
        <f>SUMPRODUCT(LEN($S159:$S161)-LEN(SUBSTITUTE($S159:$S161,"A", "")))</f>
        <v>0</v>
      </c>
      <c r="X159" s="365">
        <f>SUMPRODUCT(LEN($L159:$R161)-LEN(SUBSTITUTE($L159:$R161,"S", "")))</f>
        <v>0</v>
      </c>
      <c r="Y159" s="365">
        <f>SUMPRODUCT(LEN($S159:$S161)-LEN(SUBSTITUTE($S159:$S161,"S", "")))</f>
        <v>0</v>
      </c>
      <c r="Z159" s="365">
        <f>SUMPRODUCT(LEN($L159:$R161)-LEN(SUBSTITUTE($L159:$R161,"F", "")))</f>
        <v>0</v>
      </c>
      <c r="AA159" s="365">
        <f>SUMPRODUCT(LEN($S159:$S161)-LEN(SUBSTITUTE($S159:$S161,"F", "")))</f>
        <v>0</v>
      </c>
      <c r="AB159" s="365">
        <f>SUMPRODUCT(LEN($L159:$R161)-LEN(SUBSTITUTE($L159:$R161,"G", "")))</f>
        <v>0</v>
      </c>
      <c r="AC159" s="365">
        <f>SUMPRODUCT(LEN($S159:$S161)-LEN(SUBSTITUTE($S159:$S161,"G", "")))</f>
        <v>0</v>
      </c>
      <c r="AD159" s="365">
        <f>SUMPRODUCT(LEN($L159:$R161)-LEN(SUBSTITUTE($L159:$R161,"M", "")))</f>
        <v>0</v>
      </c>
      <c r="AE159" s="382">
        <f>SUMPRODUCT(LEN($S159:$S161)-LEN(SUBSTITUTE($S159:$S161,"M", "")))</f>
        <v>0</v>
      </c>
    </row>
    <row r="160" spans="2:31" ht="17.649999999999999" customHeight="1" x14ac:dyDescent="0.2">
      <c r="B160" s="17"/>
      <c r="C160" s="343"/>
      <c r="D160" s="24"/>
      <c r="E160" s="23"/>
      <c r="F160" s="23"/>
      <c r="G160" s="22"/>
      <c r="H160" s="343"/>
      <c r="I160" s="343"/>
      <c r="J160" s="343"/>
      <c r="K160" s="20" t="s">
        <v>91</v>
      </c>
      <c r="L160" s="21"/>
      <c r="M160" s="20" t="s">
        <v>90</v>
      </c>
      <c r="N160" s="21"/>
      <c r="O160" s="20" t="s">
        <v>89</v>
      </c>
      <c r="P160" s="21"/>
      <c r="Q160" s="20" t="s">
        <v>88</v>
      </c>
      <c r="R160" s="19"/>
      <c r="S160" s="18"/>
      <c r="T160" s="343"/>
      <c r="U160" s="348"/>
      <c r="V160" s="380"/>
      <c r="W160" s="366"/>
      <c r="X160" s="366"/>
      <c r="Y160" s="366"/>
      <c r="Z160" s="366"/>
      <c r="AA160" s="366"/>
      <c r="AB160" s="366"/>
      <c r="AC160" s="366"/>
      <c r="AD160" s="366"/>
      <c r="AE160" s="383"/>
    </row>
    <row r="161" spans="2:39" ht="17.649999999999999" customHeight="1" thickBot="1" x14ac:dyDescent="0.25">
      <c r="B161" s="17"/>
      <c r="C161" s="344"/>
      <c r="D161" s="16"/>
      <c r="E161" s="15"/>
      <c r="F161" s="15"/>
      <c r="G161" s="14"/>
      <c r="H161" s="344"/>
      <c r="I161" s="344"/>
      <c r="J161" s="344"/>
      <c r="K161" s="12" t="s">
        <v>87</v>
      </c>
      <c r="L161" s="13"/>
      <c r="M161" s="12" t="s">
        <v>86</v>
      </c>
      <c r="N161" s="13"/>
      <c r="O161" s="12" t="s">
        <v>85</v>
      </c>
      <c r="P161" s="13"/>
      <c r="Q161" s="12" t="s">
        <v>84</v>
      </c>
      <c r="R161" s="11"/>
      <c r="S161" s="10"/>
      <c r="T161" s="344"/>
      <c r="U161" s="349"/>
      <c r="V161" s="381"/>
      <c r="W161" s="367"/>
      <c r="X161" s="367"/>
      <c r="Y161" s="367"/>
      <c r="Z161" s="367"/>
      <c r="AA161" s="367"/>
      <c r="AB161" s="367"/>
      <c r="AC161" s="367"/>
      <c r="AD161" s="367"/>
      <c r="AE161" s="384"/>
    </row>
    <row r="162" spans="2:39" ht="18" customHeight="1" x14ac:dyDescent="0.2">
      <c r="B162" s="17"/>
      <c r="C162" s="342">
        <v>10</v>
      </c>
      <c r="D162" s="30"/>
      <c r="E162" s="28"/>
      <c r="F162" s="28"/>
      <c r="G162" s="27"/>
      <c r="H162" s="345">
        <v>19</v>
      </c>
      <c r="I162" s="345">
        <v>8</v>
      </c>
      <c r="J162" s="345">
        <v>4</v>
      </c>
      <c r="K162" s="20" t="s">
        <v>95</v>
      </c>
      <c r="L162" s="21" t="s">
        <v>98</v>
      </c>
      <c r="M162" s="20" t="s">
        <v>94</v>
      </c>
      <c r="N162" s="21"/>
      <c r="O162" s="20" t="s">
        <v>93</v>
      </c>
      <c r="P162" s="21"/>
      <c r="Q162" s="20" t="s">
        <v>92</v>
      </c>
      <c r="R162" s="26"/>
      <c r="S162" s="25"/>
      <c r="T162" s="345"/>
      <c r="U162" s="347"/>
      <c r="V162" s="379">
        <f>SUMPRODUCT(LEN($L162:$R164)-LEN(SUBSTITUTE($L162:$R164,"A", "")))</f>
        <v>0</v>
      </c>
      <c r="W162" s="365">
        <f>SUMPRODUCT(LEN($S162:$S164)-LEN(SUBSTITUTE($S162:$S164,"A", "")))</f>
        <v>0</v>
      </c>
      <c r="X162" s="365">
        <f>SUMPRODUCT(LEN($L162:$R164)-LEN(SUBSTITUTE($L162:$R164,"S", "")))</f>
        <v>1</v>
      </c>
      <c r="Y162" s="365">
        <f>SUMPRODUCT(LEN($S162:$S164)-LEN(SUBSTITUTE($S162:$S164,"S", "")))</f>
        <v>0</v>
      </c>
      <c r="Z162" s="365">
        <f>SUMPRODUCT(LEN($L162:$R164)-LEN(SUBSTITUTE($L162:$R164,"F", "")))</f>
        <v>0</v>
      </c>
      <c r="AA162" s="365">
        <f>SUMPRODUCT(LEN($S162:$S164)-LEN(SUBSTITUTE($S162:$S164,"F", "")))</f>
        <v>0</v>
      </c>
      <c r="AB162" s="365">
        <f>SUMPRODUCT(LEN($L162:$R164)-LEN(SUBSTITUTE($L162:$R164,"G", "")))</f>
        <v>0</v>
      </c>
      <c r="AC162" s="365">
        <f>SUMPRODUCT(LEN($S162:$S164)-LEN(SUBSTITUTE($S162:$S164,"G", "")))</f>
        <v>0</v>
      </c>
      <c r="AD162" s="365">
        <f>SUMPRODUCT(LEN($L162:$R164)-LEN(SUBSTITUTE($L162:$R164,"M", "")))</f>
        <v>0</v>
      </c>
      <c r="AE162" s="382">
        <f>SUMPRODUCT(LEN($S162:$S164)-LEN(SUBSTITUTE($S162:$S164,"M", "")))</f>
        <v>0</v>
      </c>
    </row>
    <row r="163" spans="2:39" ht="17.45" customHeight="1" x14ac:dyDescent="0.2">
      <c r="B163" s="17"/>
      <c r="C163" s="343"/>
      <c r="D163" s="24"/>
      <c r="E163" s="23"/>
      <c r="F163" s="23"/>
      <c r="G163" s="22"/>
      <c r="H163" s="343"/>
      <c r="I163" s="343"/>
      <c r="J163" s="343"/>
      <c r="K163" s="20" t="s">
        <v>91</v>
      </c>
      <c r="L163" s="21"/>
      <c r="M163" s="20" t="s">
        <v>90</v>
      </c>
      <c r="N163" s="21"/>
      <c r="O163" s="20" t="s">
        <v>89</v>
      </c>
      <c r="P163" s="21"/>
      <c r="Q163" s="20" t="s">
        <v>88</v>
      </c>
      <c r="R163" s="19"/>
      <c r="S163" s="18"/>
      <c r="T163" s="343"/>
      <c r="U163" s="348"/>
      <c r="V163" s="380"/>
      <c r="W163" s="366"/>
      <c r="X163" s="366"/>
      <c r="Y163" s="366"/>
      <c r="Z163" s="366"/>
      <c r="AA163" s="366"/>
      <c r="AB163" s="366"/>
      <c r="AC163" s="366"/>
      <c r="AD163" s="366"/>
      <c r="AE163" s="383"/>
    </row>
    <row r="164" spans="2:39" ht="17.649999999999999" customHeight="1" thickBot="1" x14ac:dyDescent="0.25">
      <c r="B164" s="17"/>
      <c r="C164" s="344"/>
      <c r="D164" s="16"/>
      <c r="E164" s="15"/>
      <c r="F164" s="15"/>
      <c r="G164" s="14"/>
      <c r="H164" s="344"/>
      <c r="I164" s="344"/>
      <c r="J164" s="344"/>
      <c r="K164" s="12" t="s">
        <v>87</v>
      </c>
      <c r="L164" s="13"/>
      <c r="M164" s="12" t="s">
        <v>86</v>
      </c>
      <c r="N164" s="13"/>
      <c r="O164" s="12" t="s">
        <v>85</v>
      </c>
      <c r="P164" s="13"/>
      <c r="Q164" s="12" t="s">
        <v>84</v>
      </c>
      <c r="R164" s="11"/>
      <c r="S164" s="10"/>
      <c r="T164" s="344"/>
      <c r="U164" s="349"/>
      <c r="V164" s="381"/>
      <c r="W164" s="367"/>
      <c r="X164" s="367"/>
      <c r="Y164" s="367"/>
      <c r="Z164" s="367"/>
      <c r="AA164" s="367"/>
      <c r="AB164" s="367"/>
      <c r="AC164" s="367"/>
      <c r="AD164" s="367"/>
      <c r="AE164" s="384"/>
    </row>
    <row r="165" spans="2:39" ht="17.649999999999999" customHeight="1" x14ac:dyDescent="0.2">
      <c r="B165" s="17"/>
      <c r="C165" s="342">
        <v>11</v>
      </c>
      <c r="D165" s="30"/>
      <c r="E165" s="28"/>
      <c r="F165" s="28"/>
      <c r="G165" s="27"/>
      <c r="H165" s="345">
        <v>16</v>
      </c>
      <c r="I165" s="345">
        <v>8</v>
      </c>
      <c r="J165" s="345">
        <v>5</v>
      </c>
      <c r="K165" s="20" t="s">
        <v>95</v>
      </c>
      <c r="L165" s="21"/>
      <c r="M165" s="20" t="s">
        <v>94</v>
      </c>
      <c r="N165" s="21"/>
      <c r="O165" s="20" t="s">
        <v>93</v>
      </c>
      <c r="P165" s="21"/>
      <c r="Q165" s="20" t="s">
        <v>92</v>
      </c>
      <c r="R165" s="26"/>
      <c r="S165" s="25"/>
      <c r="T165" s="345"/>
      <c r="U165" s="347"/>
      <c r="V165" s="379">
        <f>SUMPRODUCT(LEN($L165:$R167)-LEN(SUBSTITUTE($L165:$R167,"A", "")))</f>
        <v>0</v>
      </c>
      <c r="W165" s="365">
        <f>SUMPRODUCT(LEN($S165:$S167)-LEN(SUBSTITUTE($S165:$S167,"A", "")))</f>
        <v>0</v>
      </c>
      <c r="X165" s="365">
        <f>SUMPRODUCT(LEN($L165:$R167)-LEN(SUBSTITUTE($L165:$R167,"S", "")))</f>
        <v>0</v>
      </c>
      <c r="Y165" s="365">
        <f>SUMPRODUCT(LEN($S165:$S167)-LEN(SUBSTITUTE($S165:$S167,"S", "")))</f>
        <v>0</v>
      </c>
      <c r="Z165" s="365">
        <f>SUMPRODUCT(LEN($L165:$R167)-LEN(SUBSTITUTE($L165:$R167,"F", "")))</f>
        <v>0</v>
      </c>
      <c r="AA165" s="365">
        <f>SUMPRODUCT(LEN($S165:$S167)-LEN(SUBSTITUTE($S165:$S167,"F", "")))</f>
        <v>0</v>
      </c>
      <c r="AB165" s="365">
        <f>SUMPRODUCT(LEN($L165:$R167)-LEN(SUBSTITUTE($L165:$R167,"G", "")))</f>
        <v>0</v>
      </c>
      <c r="AC165" s="365">
        <f>SUMPRODUCT(LEN($S165:$S167)-LEN(SUBSTITUTE($S165:$S167,"G", "")))</f>
        <v>0</v>
      </c>
      <c r="AD165" s="365">
        <f>SUMPRODUCT(LEN($L165:$R167)-LEN(SUBSTITUTE($L165:$R167,"M", "")))</f>
        <v>0</v>
      </c>
      <c r="AE165" s="382">
        <f>SUMPRODUCT(LEN($S165:$S167)-LEN(SUBSTITUTE($S165:$S167,"M", "")))</f>
        <v>0</v>
      </c>
    </row>
    <row r="166" spans="2:39" ht="17.649999999999999" customHeight="1" x14ac:dyDescent="0.2">
      <c r="B166" s="17"/>
      <c r="C166" s="343"/>
      <c r="D166" s="24"/>
      <c r="E166" s="23"/>
      <c r="F166" s="23"/>
      <c r="G166" s="22"/>
      <c r="H166" s="343"/>
      <c r="I166" s="343"/>
      <c r="J166" s="343"/>
      <c r="K166" s="20" t="s">
        <v>91</v>
      </c>
      <c r="L166" s="21"/>
      <c r="M166" s="20" t="s">
        <v>90</v>
      </c>
      <c r="N166" s="21"/>
      <c r="O166" s="20" t="s">
        <v>89</v>
      </c>
      <c r="P166" s="21"/>
      <c r="Q166" s="20" t="s">
        <v>88</v>
      </c>
      <c r="R166" s="19"/>
      <c r="S166" s="18"/>
      <c r="T166" s="343"/>
      <c r="U166" s="348"/>
      <c r="V166" s="380"/>
      <c r="W166" s="366"/>
      <c r="X166" s="366"/>
      <c r="Y166" s="366"/>
      <c r="Z166" s="366"/>
      <c r="AA166" s="366"/>
      <c r="AB166" s="366"/>
      <c r="AC166" s="366"/>
      <c r="AD166" s="366"/>
      <c r="AE166" s="383"/>
    </row>
    <row r="167" spans="2:39" ht="17.649999999999999" customHeight="1" thickBot="1" x14ac:dyDescent="0.25">
      <c r="B167" s="17"/>
      <c r="C167" s="344"/>
      <c r="D167" s="16"/>
      <c r="E167" s="15"/>
      <c r="F167" s="15"/>
      <c r="G167" s="14"/>
      <c r="H167" s="344"/>
      <c r="I167" s="344"/>
      <c r="J167" s="344"/>
      <c r="K167" s="12" t="s">
        <v>87</v>
      </c>
      <c r="L167" s="13"/>
      <c r="M167" s="12" t="s">
        <v>86</v>
      </c>
      <c r="N167" s="13"/>
      <c r="O167" s="12" t="s">
        <v>85</v>
      </c>
      <c r="P167" s="13"/>
      <c r="Q167" s="12" t="s">
        <v>84</v>
      </c>
      <c r="R167" s="11"/>
      <c r="S167" s="10"/>
      <c r="T167" s="344"/>
      <c r="U167" s="349"/>
      <c r="V167" s="381"/>
      <c r="W167" s="367"/>
      <c r="X167" s="367"/>
      <c r="Y167" s="367"/>
      <c r="Z167" s="367"/>
      <c r="AA167" s="367"/>
      <c r="AB167" s="367"/>
      <c r="AC167" s="367"/>
      <c r="AD167" s="367"/>
      <c r="AE167" s="384"/>
    </row>
    <row r="168" spans="2:39" ht="74.45" customHeight="1" thickBot="1" x14ac:dyDescent="0.3">
      <c r="B168" s="51" t="s">
        <v>123</v>
      </c>
      <c r="C168" s="48" t="s">
        <v>122</v>
      </c>
      <c r="D168" s="48" t="s">
        <v>121</v>
      </c>
      <c r="E168" s="48" t="s">
        <v>120</v>
      </c>
      <c r="F168" s="48" t="s">
        <v>119</v>
      </c>
      <c r="G168" s="48" t="s">
        <v>118</v>
      </c>
      <c r="H168" s="48" t="s">
        <v>33</v>
      </c>
      <c r="I168" s="48" t="s">
        <v>117</v>
      </c>
      <c r="J168" s="48" t="s">
        <v>34</v>
      </c>
      <c r="K168" s="340" t="s">
        <v>116</v>
      </c>
      <c r="L168" s="341"/>
      <c r="M168" s="340" t="s">
        <v>115</v>
      </c>
      <c r="N168" s="341"/>
      <c r="O168" s="340" t="s">
        <v>115</v>
      </c>
      <c r="P168" s="341"/>
      <c r="Q168" s="340" t="s">
        <v>115</v>
      </c>
      <c r="R168" s="341"/>
      <c r="S168" s="49" t="s">
        <v>114</v>
      </c>
      <c r="T168" s="48" t="s">
        <v>113</v>
      </c>
      <c r="U168" s="47" t="s">
        <v>112</v>
      </c>
      <c r="V168" s="46" t="s">
        <v>111</v>
      </c>
      <c r="W168" s="45" t="s">
        <v>110</v>
      </c>
      <c r="X168" s="45" t="s">
        <v>109</v>
      </c>
      <c r="Y168" s="45" t="s">
        <v>108</v>
      </c>
      <c r="Z168" s="45" t="s">
        <v>107</v>
      </c>
      <c r="AA168" s="45" t="s">
        <v>106</v>
      </c>
      <c r="AB168" s="45" t="s">
        <v>105</v>
      </c>
      <c r="AC168" s="45" t="s">
        <v>104</v>
      </c>
      <c r="AD168" s="45" t="s">
        <v>103</v>
      </c>
      <c r="AE168" s="45" t="s">
        <v>102</v>
      </c>
    </row>
    <row r="169" spans="2:39" ht="36" customHeight="1" thickTop="1" thickBot="1" x14ac:dyDescent="0.3">
      <c r="B169" s="44" t="s">
        <v>135</v>
      </c>
      <c r="C169" s="43"/>
      <c r="D169" s="42">
        <v>162</v>
      </c>
      <c r="E169" s="41">
        <v>13</v>
      </c>
      <c r="F169" s="40">
        <v>2075.6999999999998</v>
      </c>
      <c r="G169" s="40">
        <v>352.27</v>
      </c>
      <c r="H169" s="35"/>
      <c r="I169" s="35"/>
      <c r="J169" s="39"/>
      <c r="K169" s="38"/>
      <c r="L169" s="37"/>
      <c r="M169" s="38"/>
      <c r="N169" s="37"/>
      <c r="O169" s="38"/>
      <c r="P169" s="37"/>
      <c r="Q169" s="38"/>
      <c r="R169" s="37"/>
      <c r="S169" s="36"/>
      <c r="T169" s="35"/>
      <c r="U169" s="34" t="s">
        <v>124</v>
      </c>
      <c r="V169" s="33">
        <f t="shared" ref="V169:AE169" si="4">SUM(V170:V208)</f>
        <v>2</v>
      </c>
      <c r="W169" s="54">
        <f t="shared" si="4"/>
        <v>0</v>
      </c>
      <c r="X169" s="54">
        <f t="shared" si="4"/>
        <v>4</v>
      </c>
      <c r="Y169" s="54">
        <f t="shared" si="4"/>
        <v>0</v>
      </c>
      <c r="Z169" s="54">
        <f t="shared" si="4"/>
        <v>0</v>
      </c>
      <c r="AA169" s="54">
        <f t="shared" si="4"/>
        <v>0</v>
      </c>
      <c r="AB169" s="54">
        <f t="shared" si="4"/>
        <v>0</v>
      </c>
      <c r="AC169" s="54">
        <f t="shared" si="4"/>
        <v>0</v>
      </c>
      <c r="AD169" s="54">
        <f t="shared" si="4"/>
        <v>0</v>
      </c>
      <c r="AE169" s="53">
        <f t="shared" si="4"/>
        <v>0</v>
      </c>
      <c r="AF169" s="32" t="s">
        <v>100</v>
      </c>
      <c r="AG169" s="31">
        <f>F169/(100*102)</f>
        <v>0.20349999999999999</v>
      </c>
      <c r="AI169" s="4">
        <f>SUM(V169:W169)/E169</f>
        <v>0.15384615384615385</v>
      </c>
      <c r="AJ169" s="4">
        <f>SUM(X169:Y169)/E169</f>
        <v>0.30769230769230771</v>
      </c>
      <c r="AK169" s="4">
        <f>SUM(Z169:AA169)/E169</f>
        <v>0</v>
      </c>
      <c r="AL169" s="4">
        <f>SUM(AB169:AC169)/E169</f>
        <v>0</v>
      </c>
      <c r="AM169" s="4">
        <f>SUM(AD169:AE169)/E169</f>
        <v>0</v>
      </c>
    </row>
    <row r="170" spans="2:39" ht="17.649999999999999" customHeight="1" x14ac:dyDescent="0.2">
      <c r="B170" s="17" t="s">
        <v>99</v>
      </c>
      <c r="C170" s="342">
        <v>1</v>
      </c>
      <c r="D170" s="30"/>
      <c r="E170" s="28"/>
      <c r="F170" s="28"/>
      <c r="G170" s="27"/>
      <c r="H170" s="345">
        <v>15</v>
      </c>
      <c r="I170" s="345">
        <v>7</v>
      </c>
      <c r="J170" s="346" t="s">
        <v>32</v>
      </c>
      <c r="K170" s="20" t="s">
        <v>95</v>
      </c>
      <c r="L170" s="21"/>
      <c r="M170" s="20" t="s">
        <v>94</v>
      </c>
      <c r="N170" s="21"/>
      <c r="O170" s="20" t="s">
        <v>93</v>
      </c>
      <c r="P170" s="21"/>
      <c r="Q170" s="20" t="s">
        <v>92</v>
      </c>
      <c r="R170" s="26"/>
      <c r="S170" s="25"/>
      <c r="T170" s="345"/>
      <c r="U170" s="347"/>
      <c r="V170" s="379">
        <f>SUMPRODUCT(LEN($L170:$R172)-LEN(SUBSTITUTE($L170:$R172,"A", "")))</f>
        <v>0</v>
      </c>
      <c r="W170" s="365">
        <f>SUMPRODUCT(LEN($S170:$S172)-LEN(SUBSTITUTE($S170:$S172,"A", "")))</f>
        <v>0</v>
      </c>
      <c r="X170" s="365">
        <f>SUMPRODUCT(LEN($L170:$R172)-LEN(SUBSTITUTE($L170:$R172,"S", "")))</f>
        <v>0</v>
      </c>
      <c r="Y170" s="365">
        <f>SUMPRODUCT(LEN($S170:$S172)-LEN(SUBSTITUTE($S170:$S172,"S", "")))</f>
        <v>0</v>
      </c>
      <c r="Z170" s="365">
        <f>SUMPRODUCT(LEN($L170:$R172)-LEN(SUBSTITUTE($L170:$R172,"F", "")))</f>
        <v>0</v>
      </c>
      <c r="AA170" s="365">
        <f>SUMPRODUCT(LEN($S170:$S172)-LEN(SUBSTITUTE($S170:$S172,"F", "")))</f>
        <v>0</v>
      </c>
      <c r="AB170" s="365">
        <f>SUMPRODUCT(LEN($L170:$R172)-LEN(SUBSTITUTE($L170:$R172,"G", "")))</f>
        <v>0</v>
      </c>
      <c r="AC170" s="365">
        <f>SUMPRODUCT(LEN($S170:$S172)-LEN(SUBSTITUTE($S170:$S172,"G", "")))</f>
        <v>0</v>
      </c>
      <c r="AD170" s="365">
        <f>SUMPRODUCT(LEN($L170:$R172)-LEN(SUBSTITUTE($L170:$R172,"M", "")))</f>
        <v>0</v>
      </c>
      <c r="AE170" s="382">
        <f>SUMPRODUCT(LEN($S170:$S172)-LEN(SUBSTITUTE($S170:$S172,"M", "")))</f>
        <v>0</v>
      </c>
    </row>
    <row r="171" spans="2:39" ht="17.649999999999999" customHeight="1" x14ac:dyDescent="0.2">
      <c r="B171" s="17"/>
      <c r="C171" s="343"/>
      <c r="D171" s="24"/>
      <c r="E171" s="23"/>
      <c r="F171" s="23"/>
      <c r="G171" s="22"/>
      <c r="H171" s="343"/>
      <c r="I171" s="343"/>
      <c r="J171" s="343"/>
      <c r="K171" s="20" t="s">
        <v>91</v>
      </c>
      <c r="L171" s="21"/>
      <c r="M171" s="20" t="s">
        <v>90</v>
      </c>
      <c r="N171" s="21"/>
      <c r="O171" s="20" t="s">
        <v>89</v>
      </c>
      <c r="P171" s="21"/>
      <c r="Q171" s="20" t="s">
        <v>88</v>
      </c>
      <c r="R171" s="19"/>
      <c r="S171" s="18"/>
      <c r="T171" s="343"/>
      <c r="U171" s="348"/>
      <c r="V171" s="380"/>
      <c r="W171" s="366"/>
      <c r="X171" s="366"/>
      <c r="Y171" s="366"/>
      <c r="Z171" s="366"/>
      <c r="AA171" s="366"/>
      <c r="AB171" s="366"/>
      <c r="AC171" s="366"/>
      <c r="AD171" s="366"/>
      <c r="AE171" s="383"/>
    </row>
    <row r="172" spans="2:39" ht="17.649999999999999" customHeight="1" thickBot="1" x14ac:dyDescent="0.25">
      <c r="B172" s="17"/>
      <c r="C172" s="344"/>
      <c r="D172" s="16"/>
      <c r="E172" s="15"/>
      <c r="F172" s="15"/>
      <c r="G172" s="14"/>
      <c r="H172" s="344"/>
      <c r="I172" s="344"/>
      <c r="J172" s="344"/>
      <c r="K172" s="12" t="s">
        <v>87</v>
      </c>
      <c r="L172" s="13"/>
      <c r="M172" s="12" t="s">
        <v>86</v>
      </c>
      <c r="N172" s="13"/>
      <c r="O172" s="12" t="s">
        <v>85</v>
      </c>
      <c r="P172" s="13"/>
      <c r="Q172" s="12" t="s">
        <v>84</v>
      </c>
      <c r="R172" s="11"/>
      <c r="S172" s="10"/>
      <c r="T172" s="344"/>
      <c r="U172" s="349"/>
      <c r="V172" s="381"/>
      <c r="W172" s="367"/>
      <c r="X172" s="367"/>
      <c r="Y172" s="367"/>
      <c r="Z172" s="367"/>
      <c r="AA172" s="367"/>
      <c r="AB172" s="367"/>
      <c r="AC172" s="367"/>
      <c r="AD172" s="367"/>
      <c r="AE172" s="384"/>
    </row>
    <row r="173" spans="2:39" ht="17.649999999999999" customHeight="1" x14ac:dyDescent="0.2">
      <c r="B173" s="17"/>
      <c r="C173" s="342">
        <v>2</v>
      </c>
      <c r="D173" s="30"/>
      <c r="E173" s="28"/>
      <c r="F173" s="28"/>
      <c r="G173" s="27"/>
      <c r="H173" s="345">
        <v>15</v>
      </c>
      <c r="I173" s="345">
        <v>8</v>
      </c>
      <c r="J173" s="345">
        <v>5</v>
      </c>
      <c r="K173" s="20" t="s">
        <v>95</v>
      </c>
      <c r="L173" s="21"/>
      <c r="M173" s="20" t="s">
        <v>94</v>
      </c>
      <c r="N173" s="21"/>
      <c r="O173" s="20" t="s">
        <v>93</v>
      </c>
      <c r="P173" s="21"/>
      <c r="Q173" s="20" t="s">
        <v>92</v>
      </c>
      <c r="R173" s="26"/>
      <c r="S173" s="25"/>
      <c r="T173" s="345"/>
      <c r="U173" s="347"/>
      <c r="V173" s="379">
        <f>SUMPRODUCT(LEN($L173:$R175)-LEN(SUBSTITUTE($L173:$R175,"A", "")))</f>
        <v>0</v>
      </c>
      <c r="W173" s="365">
        <f>SUMPRODUCT(LEN($S173:$S175)-LEN(SUBSTITUTE($S173:$S175,"A", "")))</f>
        <v>0</v>
      </c>
      <c r="X173" s="365">
        <f>SUMPRODUCT(LEN($L173:$R175)-LEN(SUBSTITUTE($L173:$R175,"S", "")))</f>
        <v>0</v>
      </c>
      <c r="Y173" s="365">
        <f>SUMPRODUCT(LEN($S173:$S175)-LEN(SUBSTITUTE($S173:$S175,"S", "")))</f>
        <v>0</v>
      </c>
      <c r="Z173" s="365">
        <f>SUMPRODUCT(LEN($L173:$R175)-LEN(SUBSTITUTE($L173:$R175,"F", "")))</f>
        <v>0</v>
      </c>
      <c r="AA173" s="365">
        <f>SUMPRODUCT(LEN($S173:$S175)-LEN(SUBSTITUTE($S173:$S175,"F", "")))</f>
        <v>0</v>
      </c>
      <c r="AB173" s="365">
        <f>SUMPRODUCT(LEN($L173:$R175)-LEN(SUBSTITUTE($L173:$R175,"G", "")))</f>
        <v>0</v>
      </c>
      <c r="AC173" s="365">
        <f>SUMPRODUCT(LEN($S173:$S175)-LEN(SUBSTITUTE($S173:$S175,"G", "")))</f>
        <v>0</v>
      </c>
      <c r="AD173" s="365">
        <f>SUMPRODUCT(LEN($L173:$R175)-LEN(SUBSTITUTE($L173:$R175,"M", "")))</f>
        <v>0</v>
      </c>
      <c r="AE173" s="382">
        <f>SUMPRODUCT(LEN($S173:$S175)-LEN(SUBSTITUTE($S173:$S175,"M", "")))</f>
        <v>0</v>
      </c>
    </row>
    <row r="174" spans="2:39" ht="17.649999999999999" customHeight="1" x14ac:dyDescent="0.2">
      <c r="B174" s="17"/>
      <c r="C174" s="343"/>
      <c r="D174" s="24"/>
      <c r="E174" s="23"/>
      <c r="F174" s="23"/>
      <c r="G174" s="22"/>
      <c r="H174" s="343"/>
      <c r="I174" s="343"/>
      <c r="J174" s="343"/>
      <c r="K174" s="20" t="s">
        <v>91</v>
      </c>
      <c r="L174" s="21"/>
      <c r="M174" s="20" t="s">
        <v>90</v>
      </c>
      <c r="N174" s="21"/>
      <c r="O174" s="20" t="s">
        <v>89</v>
      </c>
      <c r="P174" s="21"/>
      <c r="Q174" s="20" t="s">
        <v>88</v>
      </c>
      <c r="R174" s="19"/>
      <c r="S174" s="18"/>
      <c r="T174" s="343"/>
      <c r="U174" s="348"/>
      <c r="V174" s="380"/>
      <c r="W174" s="366"/>
      <c r="X174" s="366"/>
      <c r="Y174" s="366"/>
      <c r="Z174" s="366"/>
      <c r="AA174" s="366"/>
      <c r="AB174" s="366"/>
      <c r="AC174" s="366"/>
      <c r="AD174" s="366"/>
      <c r="AE174" s="383"/>
    </row>
    <row r="175" spans="2:39" ht="17.649999999999999" customHeight="1" thickBot="1" x14ac:dyDescent="0.25">
      <c r="B175" s="17"/>
      <c r="C175" s="344"/>
      <c r="D175" s="16"/>
      <c r="E175" s="15"/>
      <c r="F175" s="15"/>
      <c r="G175" s="14"/>
      <c r="H175" s="344"/>
      <c r="I175" s="344"/>
      <c r="J175" s="344"/>
      <c r="K175" s="12" t="s">
        <v>87</v>
      </c>
      <c r="L175" s="13"/>
      <c r="M175" s="12" t="s">
        <v>86</v>
      </c>
      <c r="N175" s="13"/>
      <c r="O175" s="12" t="s">
        <v>85</v>
      </c>
      <c r="P175" s="13"/>
      <c r="Q175" s="12" t="s">
        <v>84</v>
      </c>
      <c r="R175" s="11"/>
      <c r="S175" s="10"/>
      <c r="T175" s="344"/>
      <c r="U175" s="349"/>
      <c r="V175" s="381"/>
      <c r="W175" s="367"/>
      <c r="X175" s="367"/>
      <c r="Y175" s="367"/>
      <c r="Z175" s="367"/>
      <c r="AA175" s="367"/>
      <c r="AB175" s="367"/>
      <c r="AC175" s="367"/>
      <c r="AD175" s="367"/>
      <c r="AE175" s="384"/>
    </row>
    <row r="176" spans="2:39" ht="17.649999999999999" customHeight="1" x14ac:dyDescent="0.2">
      <c r="B176" s="17"/>
      <c r="C176" s="342">
        <v>3</v>
      </c>
      <c r="D176" s="30"/>
      <c r="E176" s="28"/>
      <c r="F176" s="28"/>
      <c r="G176" s="27"/>
      <c r="H176" s="345">
        <v>20</v>
      </c>
      <c r="I176" s="345">
        <v>9</v>
      </c>
      <c r="J176" s="345">
        <v>6</v>
      </c>
      <c r="K176" s="20" t="s">
        <v>95</v>
      </c>
      <c r="L176" s="21" t="s">
        <v>97</v>
      </c>
      <c r="M176" s="20" t="s">
        <v>94</v>
      </c>
      <c r="N176" s="21"/>
      <c r="O176" s="20" t="s">
        <v>93</v>
      </c>
      <c r="P176" s="21"/>
      <c r="Q176" s="20" t="s">
        <v>92</v>
      </c>
      <c r="R176" s="26"/>
      <c r="S176" s="25"/>
      <c r="T176" s="345"/>
      <c r="U176" s="347"/>
      <c r="V176" s="379">
        <f>SUMPRODUCT(LEN($L176:$R178)-LEN(SUBSTITUTE($L176:$R178,"A", "")))</f>
        <v>1</v>
      </c>
      <c r="W176" s="365">
        <f>SUMPRODUCT(LEN($S176:$S178)-LEN(SUBSTITUTE($S176:$S178,"A", "")))</f>
        <v>0</v>
      </c>
      <c r="X176" s="365">
        <f>SUMPRODUCT(LEN($L176:$R178)-LEN(SUBSTITUTE($L176:$R178,"S", "")))</f>
        <v>0</v>
      </c>
      <c r="Y176" s="365">
        <f>SUMPRODUCT(LEN($S176:$S178)-LEN(SUBSTITUTE($S176:$S178,"S", "")))</f>
        <v>0</v>
      </c>
      <c r="Z176" s="365">
        <f>SUMPRODUCT(LEN($L176:$R178)-LEN(SUBSTITUTE($L176:$R178,"F", "")))</f>
        <v>0</v>
      </c>
      <c r="AA176" s="365">
        <f>SUMPRODUCT(LEN($S176:$S178)-LEN(SUBSTITUTE($S176:$S178,"F", "")))</f>
        <v>0</v>
      </c>
      <c r="AB176" s="365">
        <f>SUMPRODUCT(LEN($L176:$R178)-LEN(SUBSTITUTE($L176:$R178,"G", "")))</f>
        <v>0</v>
      </c>
      <c r="AC176" s="365">
        <f>SUMPRODUCT(LEN($S176:$S178)-LEN(SUBSTITUTE($S176:$S178,"G", "")))</f>
        <v>0</v>
      </c>
      <c r="AD176" s="365">
        <f>SUMPRODUCT(LEN($L176:$R178)-LEN(SUBSTITUTE($L176:$R178,"M", "")))</f>
        <v>0</v>
      </c>
      <c r="AE176" s="382">
        <f>SUMPRODUCT(LEN($S176:$S178)-LEN(SUBSTITUTE($S176:$S178,"M", "")))</f>
        <v>0</v>
      </c>
    </row>
    <row r="177" spans="2:31" ht="17.649999999999999" customHeight="1" x14ac:dyDescent="0.2">
      <c r="B177" s="17"/>
      <c r="C177" s="343"/>
      <c r="D177" s="24"/>
      <c r="E177" s="23"/>
      <c r="F177" s="23"/>
      <c r="G177" s="22"/>
      <c r="H177" s="343"/>
      <c r="I177" s="343"/>
      <c r="J177" s="343"/>
      <c r="K177" s="20" t="s">
        <v>91</v>
      </c>
      <c r="L177" s="21"/>
      <c r="M177" s="20" t="s">
        <v>90</v>
      </c>
      <c r="N177" s="21"/>
      <c r="O177" s="20" t="s">
        <v>89</v>
      </c>
      <c r="P177" s="21"/>
      <c r="Q177" s="20" t="s">
        <v>88</v>
      </c>
      <c r="R177" s="19"/>
      <c r="S177" s="18"/>
      <c r="T177" s="343"/>
      <c r="U177" s="348"/>
      <c r="V177" s="380"/>
      <c r="W177" s="366"/>
      <c r="X177" s="366"/>
      <c r="Y177" s="366"/>
      <c r="Z177" s="366"/>
      <c r="AA177" s="366"/>
      <c r="AB177" s="366"/>
      <c r="AC177" s="366"/>
      <c r="AD177" s="366"/>
      <c r="AE177" s="383"/>
    </row>
    <row r="178" spans="2:31" ht="17.649999999999999" customHeight="1" thickBot="1" x14ac:dyDescent="0.25">
      <c r="B178" s="17"/>
      <c r="C178" s="344"/>
      <c r="D178" s="16"/>
      <c r="E178" s="15"/>
      <c r="F178" s="15"/>
      <c r="G178" s="14"/>
      <c r="H178" s="344"/>
      <c r="I178" s="344"/>
      <c r="J178" s="344"/>
      <c r="K178" s="12" t="s">
        <v>87</v>
      </c>
      <c r="L178" s="13"/>
      <c r="M178" s="12" t="s">
        <v>86</v>
      </c>
      <c r="N178" s="13"/>
      <c r="O178" s="12" t="s">
        <v>85</v>
      </c>
      <c r="P178" s="13"/>
      <c r="Q178" s="12" t="s">
        <v>84</v>
      </c>
      <c r="R178" s="11"/>
      <c r="S178" s="10"/>
      <c r="T178" s="344"/>
      <c r="U178" s="349"/>
      <c r="V178" s="381"/>
      <c r="W178" s="367"/>
      <c r="X178" s="367"/>
      <c r="Y178" s="367"/>
      <c r="Z178" s="367"/>
      <c r="AA178" s="367"/>
      <c r="AB178" s="367"/>
      <c r="AC178" s="367"/>
      <c r="AD178" s="367"/>
      <c r="AE178" s="384"/>
    </row>
    <row r="179" spans="2:31" ht="17.649999999999999" customHeight="1" x14ac:dyDescent="0.2">
      <c r="B179" s="17"/>
      <c r="C179" s="342">
        <v>4</v>
      </c>
      <c r="D179" s="30"/>
      <c r="E179" s="28"/>
      <c r="F179" s="28"/>
      <c r="G179" s="27"/>
      <c r="H179" s="345">
        <v>20</v>
      </c>
      <c r="I179" s="345">
        <v>9</v>
      </c>
      <c r="J179" s="345">
        <v>4</v>
      </c>
      <c r="K179" s="20" t="s">
        <v>95</v>
      </c>
      <c r="L179" s="21" t="s">
        <v>97</v>
      </c>
      <c r="M179" s="20" t="s">
        <v>94</v>
      </c>
      <c r="N179" s="21"/>
      <c r="O179" s="20" t="s">
        <v>93</v>
      </c>
      <c r="P179" s="21"/>
      <c r="Q179" s="20" t="s">
        <v>92</v>
      </c>
      <c r="R179" s="26"/>
      <c r="S179" s="25"/>
      <c r="T179" s="345"/>
      <c r="U179" s="347"/>
      <c r="V179" s="379">
        <f>SUMPRODUCT(LEN($L179:$R181)-LEN(SUBSTITUTE($L179:$R181,"A", "")))</f>
        <v>1</v>
      </c>
      <c r="W179" s="365">
        <f>SUMPRODUCT(LEN($S179:$S181)-LEN(SUBSTITUTE($S179:$S181,"A", "")))</f>
        <v>0</v>
      </c>
      <c r="X179" s="365">
        <f>SUMPRODUCT(LEN($L179:$R181)-LEN(SUBSTITUTE($L179:$R181,"S", "")))</f>
        <v>0</v>
      </c>
      <c r="Y179" s="365">
        <f>SUMPRODUCT(LEN($S179:$S181)-LEN(SUBSTITUTE($S179:$S181,"S", "")))</f>
        <v>0</v>
      </c>
      <c r="Z179" s="365">
        <f>SUMPRODUCT(LEN($L179:$R181)-LEN(SUBSTITUTE($L179:$R181,"F", "")))</f>
        <v>0</v>
      </c>
      <c r="AA179" s="365">
        <f>SUMPRODUCT(LEN($S179:$S181)-LEN(SUBSTITUTE($S179:$S181,"F", "")))</f>
        <v>0</v>
      </c>
      <c r="AB179" s="365">
        <f>SUMPRODUCT(LEN($L179:$R181)-LEN(SUBSTITUTE($L179:$R181,"G", "")))</f>
        <v>0</v>
      </c>
      <c r="AC179" s="365">
        <f>SUMPRODUCT(LEN($S179:$S181)-LEN(SUBSTITUTE($S179:$S181,"G", "")))</f>
        <v>0</v>
      </c>
      <c r="AD179" s="365">
        <f>SUMPRODUCT(LEN($L179:$R181)-LEN(SUBSTITUTE($L179:$R181,"M", "")))</f>
        <v>0</v>
      </c>
      <c r="AE179" s="382">
        <f>SUMPRODUCT(LEN($S179:$S181)-LEN(SUBSTITUTE($S179:$S181,"M", "")))</f>
        <v>0</v>
      </c>
    </row>
    <row r="180" spans="2:31" ht="17.649999999999999" customHeight="1" x14ac:dyDescent="0.2">
      <c r="B180" s="17"/>
      <c r="C180" s="343"/>
      <c r="D180" s="24"/>
      <c r="E180" s="23"/>
      <c r="F180" s="23"/>
      <c r="G180" s="22"/>
      <c r="H180" s="343"/>
      <c r="I180" s="343"/>
      <c r="J180" s="343"/>
      <c r="K180" s="20" t="s">
        <v>91</v>
      </c>
      <c r="L180" s="21"/>
      <c r="M180" s="20" t="s">
        <v>90</v>
      </c>
      <c r="N180" s="21"/>
      <c r="O180" s="20" t="s">
        <v>89</v>
      </c>
      <c r="P180" s="21"/>
      <c r="Q180" s="20" t="s">
        <v>88</v>
      </c>
      <c r="R180" s="19"/>
      <c r="S180" s="18"/>
      <c r="T180" s="343"/>
      <c r="U180" s="348"/>
      <c r="V180" s="380"/>
      <c r="W180" s="366"/>
      <c r="X180" s="366"/>
      <c r="Y180" s="366"/>
      <c r="Z180" s="366"/>
      <c r="AA180" s="366"/>
      <c r="AB180" s="366"/>
      <c r="AC180" s="366"/>
      <c r="AD180" s="366"/>
      <c r="AE180" s="383"/>
    </row>
    <row r="181" spans="2:31" ht="17.649999999999999" customHeight="1" thickBot="1" x14ac:dyDescent="0.25">
      <c r="B181" s="17"/>
      <c r="C181" s="344"/>
      <c r="D181" s="16"/>
      <c r="E181" s="15"/>
      <c r="F181" s="15"/>
      <c r="G181" s="14"/>
      <c r="H181" s="344"/>
      <c r="I181" s="344"/>
      <c r="J181" s="344"/>
      <c r="K181" s="12" t="s">
        <v>87</v>
      </c>
      <c r="L181" s="13"/>
      <c r="M181" s="12" t="s">
        <v>86</v>
      </c>
      <c r="N181" s="13"/>
      <c r="O181" s="12" t="s">
        <v>85</v>
      </c>
      <c r="P181" s="13"/>
      <c r="Q181" s="12" t="s">
        <v>84</v>
      </c>
      <c r="R181" s="11"/>
      <c r="S181" s="10"/>
      <c r="T181" s="344"/>
      <c r="U181" s="349"/>
      <c r="V181" s="381"/>
      <c r="W181" s="367"/>
      <c r="X181" s="367"/>
      <c r="Y181" s="367"/>
      <c r="Z181" s="367"/>
      <c r="AA181" s="367"/>
      <c r="AB181" s="367"/>
      <c r="AC181" s="367"/>
      <c r="AD181" s="367"/>
      <c r="AE181" s="384"/>
    </row>
    <row r="182" spans="2:31" ht="17.649999999999999" customHeight="1" x14ac:dyDescent="0.2">
      <c r="B182" s="17"/>
      <c r="C182" s="342">
        <v>5</v>
      </c>
      <c r="D182" s="30"/>
      <c r="E182" s="28"/>
      <c r="F182" s="28"/>
      <c r="G182" s="27"/>
      <c r="H182" s="345">
        <v>19</v>
      </c>
      <c r="I182" s="345">
        <v>9</v>
      </c>
      <c r="J182" s="345">
        <v>6</v>
      </c>
      <c r="K182" s="20" t="s">
        <v>95</v>
      </c>
      <c r="L182" s="21" t="s">
        <v>98</v>
      </c>
      <c r="M182" s="20" t="s">
        <v>94</v>
      </c>
      <c r="N182" s="21"/>
      <c r="O182" s="20" t="s">
        <v>93</v>
      </c>
      <c r="P182" s="21"/>
      <c r="Q182" s="20" t="s">
        <v>92</v>
      </c>
      <c r="R182" s="26"/>
      <c r="S182" s="25"/>
      <c r="T182" s="345"/>
      <c r="U182" s="347"/>
      <c r="V182" s="379">
        <f>SUMPRODUCT(LEN($L182:$R184)-LEN(SUBSTITUTE($L182:$R184,"A", "")))</f>
        <v>0</v>
      </c>
      <c r="W182" s="365">
        <f>SUMPRODUCT(LEN($S182:$S184)-LEN(SUBSTITUTE($S182:$S184,"A", "")))</f>
        <v>0</v>
      </c>
      <c r="X182" s="365">
        <f>SUMPRODUCT(LEN($L182:$R184)-LEN(SUBSTITUTE($L182:$R184,"S", "")))</f>
        <v>1</v>
      </c>
      <c r="Y182" s="365">
        <f>SUMPRODUCT(LEN($S182:$S184)-LEN(SUBSTITUTE($S182:$S184,"S", "")))</f>
        <v>0</v>
      </c>
      <c r="Z182" s="365">
        <f>SUMPRODUCT(LEN($L182:$R184)-LEN(SUBSTITUTE($L182:$R184,"F", "")))</f>
        <v>0</v>
      </c>
      <c r="AA182" s="365">
        <f>SUMPRODUCT(LEN($S182:$S184)-LEN(SUBSTITUTE($S182:$S184,"F", "")))</f>
        <v>0</v>
      </c>
      <c r="AB182" s="365">
        <f>SUMPRODUCT(LEN($L182:$R184)-LEN(SUBSTITUTE($L182:$R184,"G", "")))</f>
        <v>0</v>
      </c>
      <c r="AC182" s="365">
        <f>SUMPRODUCT(LEN($S182:$S184)-LEN(SUBSTITUTE($S182:$S184,"G", "")))</f>
        <v>0</v>
      </c>
      <c r="AD182" s="365">
        <f>SUMPRODUCT(LEN($L182:$R184)-LEN(SUBSTITUTE($L182:$R184,"M", "")))</f>
        <v>0</v>
      </c>
      <c r="AE182" s="382">
        <f>SUMPRODUCT(LEN($S182:$S184)-LEN(SUBSTITUTE($S182:$S184,"M", "")))</f>
        <v>0</v>
      </c>
    </row>
    <row r="183" spans="2:31" ht="17.649999999999999" customHeight="1" x14ac:dyDescent="0.2">
      <c r="B183" s="17"/>
      <c r="C183" s="343"/>
      <c r="D183" s="24"/>
      <c r="E183" s="23"/>
      <c r="F183" s="23"/>
      <c r="G183" s="22"/>
      <c r="H183" s="343"/>
      <c r="I183" s="343"/>
      <c r="J183" s="343"/>
      <c r="K183" s="20" t="s">
        <v>91</v>
      </c>
      <c r="L183" s="21"/>
      <c r="M183" s="20" t="s">
        <v>90</v>
      </c>
      <c r="N183" s="21"/>
      <c r="O183" s="20" t="s">
        <v>89</v>
      </c>
      <c r="P183" s="21"/>
      <c r="Q183" s="20" t="s">
        <v>88</v>
      </c>
      <c r="R183" s="19"/>
      <c r="S183" s="18"/>
      <c r="T183" s="343"/>
      <c r="U183" s="348"/>
      <c r="V183" s="380"/>
      <c r="W183" s="366"/>
      <c r="X183" s="366"/>
      <c r="Y183" s="366"/>
      <c r="Z183" s="366"/>
      <c r="AA183" s="366"/>
      <c r="AB183" s="366"/>
      <c r="AC183" s="366"/>
      <c r="AD183" s="366"/>
      <c r="AE183" s="383"/>
    </row>
    <row r="184" spans="2:31" ht="17.649999999999999" customHeight="1" thickBot="1" x14ac:dyDescent="0.25">
      <c r="B184" s="17"/>
      <c r="C184" s="344"/>
      <c r="D184" s="16"/>
      <c r="E184" s="15"/>
      <c r="F184" s="15"/>
      <c r="G184" s="14"/>
      <c r="H184" s="344"/>
      <c r="I184" s="344"/>
      <c r="J184" s="344"/>
      <c r="K184" s="12" t="s">
        <v>87</v>
      </c>
      <c r="L184" s="13"/>
      <c r="M184" s="12" t="s">
        <v>86</v>
      </c>
      <c r="N184" s="13"/>
      <c r="O184" s="12" t="s">
        <v>85</v>
      </c>
      <c r="P184" s="13"/>
      <c r="Q184" s="12" t="s">
        <v>84</v>
      </c>
      <c r="R184" s="11"/>
      <c r="S184" s="10"/>
      <c r="T184" s="344"/>
      <c r="U184" s="349"/>
      <c r="V184" s="381"/>
      <c r="W184" s="367"/>
      <c r="X184" s="367"/>
      <c r="Y184" s="367"/>
      <c r="Z184" s="367"/>
      <c r="AA184" s="367"/>
      <c r="AB184" s="367"/>
      <c r="AC184" s="367"/>
      <c r="AD184" s="367"/>
      <c r="AE184" s="384"/>
    </row>
    <row r="185" spans="2:31" ht="17.649999999999999" customHeight="1" x14ac:dyDescent="0.2">
      <c r="B185" s="17"/>
      <c r="C185" s="342">
        <v>6</v>
      </c>
      <c r="D185" s="30"/>
      <c r="E185" s="28"/>
      <c r="F185" s="28"/>
      <c r="G185" s="27"/>
      <c r="H185" s="345">
        <v>21</v>
      </c>
      <c r="I185" s="345">
        <v>9</v>
      </c>
      <c r="J185" s="345">
        <v>4</v>
      </c>
      <c r="K185" s="20" t="s">
        <v>95</v>
      </c>
      <c r="L185" s="21" t="s">
        <v>98</v>
      </c>
      <c r="M185" s="20" t="s">
        <v>94</v>
      </c>
      <c r="N185" s="21"/>
      <c r="O185" s="20" t="s">
        <v>93</v>
      </c>
      <c r="P185" s="21"/>
      <c r="Q185" s="20" t="s">
        <v>92</v>
      </c>
      <c r="R185" s="26"/>
      <c r="S185" s="25"/>
      <c r="T185" s="345"/>
      <c r="U185" s="347"/>
      <c r="V185" s="379">
        <f>SUMPRODUCT(LEN($L185:$R187)-LEN(SUBSTITUTE($L185:$R187,"A", "")))</f>
        <v>0</v>
      </c>
      <c r="W185" s="365">
        <f>SUMPRODUCT(LEN($S185:$S187)-LEN(SUBSTITUTE($S185:$S187,"A", "")))</f>
        <v>0</v>
      </c>
      <c r="X185" s="365">
        <f>SUMPRODUCT(LEN($L185:$R187)-LEN(SUBSTITUTE($L185:$R187,"S", "")))</f>
        <v>1</v>
      </c>
      <c r="Y185" s="365">
        <f>SUMPRODUCT(LEN($S185:$S187)-LEN(SUBSTITUTE($S185:$S187,"S", "")))</f>
        <v>0</v>
      </c>
      <c r="Z185" s="365">
        <f>SUMPRODUCT(LEN($L185:$R187)-LEN(SUBSTITUTE($L185:$R187,"F", "")))</f>
        <v>0</v>
      </c>
      <c r="AA185" s="365">
        <f>SUMPRODUCT(LEN($S185:$S187)-LEN(SUBSTITUTE($S185:$S187,"F", "")))</f>
        <v>0</v>
      </c>
      <c r="AB185" s="365">
        <f>SUMPRODUCT(LEN($L185:$R187)-LEN(SUBSTITUTE($L185:$R187,"G", "")))</f>
        <v>0</v>
      </c>
      <c r="AC185" s="365">
        <f>SUMPRODUCT(LEN($S185:$S187)-LEN(SUBSTITUTE($S185:$S187,"G", "")))</f>
        <v>0</v>
      </c>
      <c r="AD185" s="365">
        <f>SUMPRODUCT(LEN($L185:$R187)-LEN(SUBSTITUTE($L185:$R187,"M", "")))</f>
        <v>0</v>
      </c>
      <c r="AE185" s="382">
        <f>SUMPRODUCT(LEN($S185:$S187)-LEN(SUBSTITUTE($S185:$S187,"M", "")))</f>
        <v>0</v>
      </c>
    </row>
    <row r="186" spans="2:31" ht="17.649999999999999" customHeight="1" x14ac:dyDescent="0.2">
      <c r="B186" s="17"/>
      <c r="C186" s="343"/>
      <c r="D186" s="24"/>
      <c r="E186" s="23"/>
      <c r="F186" s="23"/>
      <c r="G186" s="22"/>
      <c r="H186" s="343"/>
      <c r="I186" s="343"/>
      <c r="J186" s="343"/>
      <c r="K186" s="20" t="s">
        <v>91</v>
      </c>
      <c r="L186" s="21"/>
      <c r="M186" s="20" t="s">
        <v>90</v>
      </c>
      <c r="N186" s="21"/>
      <c r="O186" s="20" t="s">
        <v>89</v>
      </c>
      <c r="P186" s="21"/>
      <c r="Q186" s="20" t="s">
        <v>88</v>
      </c>
      <c r="R186" s="19"/>
      <c r="S186" s="18"/>
      <c r="T186" s="343"/>
      <c r="U186" s="348"/>
      <c r="V186" s="380"/>
      <c r="W186" s="366"/>
      <c r="X186" s="366"/>
      <c r="Y186" s="366"/>
      <c r="Z186" s="366"/>
      <c r="AA186" s="366"/>
      <c r="AB186" s="366"/>
      <c r="AC186" s="366"/>
      <c r="AD186" s="366"/>
      <c r="AE186" s="383"/>
    </row>
    <row r="187" spans="2:31" ht="17.649999999999999" customHeight="1" thickBot="1" x14ac:dyDescent="0.25">
      <c r="B187" s="17"/>
      <c r="C187" s="344"/>
      <c r="D187" s="16"/>
      <c r="E187" s="15"/>
      <c r="F187" s="15"/>
      <c r="G187" s="14"/>
      <c r="H187" s="344"/>
      <c r="I187" s="344"/>
      <c r="J187" s="344"/>
      <c r="K187" s="12" t="s">
        <v>87</v>
      </c>
      <c r="L187" s="13"/>
      <c r="M187" s="12" t="s">
        <v>86</v>
      </c>
      <c r="N187" s="13"/>
      <c r="O187" s="12" t="s">
        <v>85</v>
      </c>
      <c r="P187" s="13"/>
      <c r="Q187" s="12" t="s">
        <v>84</v>
      </c>
      <c r="R187" s="11"/>
      <c r="S187" s="10"/>
      <c r="T187" s="344"/>
      <c r="U187" s="349"/>
      <c r="V187" s="381"/>
      <c r="W187" s="367"/>
      <c r="X187" s="367"/>
      <c r="Y187" s="367"/>
      <c r="Z187" s="367"/>
      <c r="AA187" s="367"/>
      <c r="AB187" s="367"/>
      <c r="AC187" s="367"/>
      <c r="AD187" s="367"/>
      <c r="AE187" s="384"/>
    </row>
    <row r="188" spans="2:31" ht="17.649999999999999" customHeight="1" x14ac:dyDescent="0.2">
      <c r="B188" s="17"/>
      <c r="C188" s="342">
        <v>7</v>
      </c>
      <c r="D188" s="30"/>
      <c r="E188" s="28"/>
      <c r="F188" s="28"/>
      <c r="G188" s="27"/>
      <c r="H188" s="345">
        <v>19</v>
      </c>
      <c r="I188" s="345">
        <v>8</v>
      </c>
      <c r="J188" s="345">
        <v>5</v>
      </c>
      <c r="K188" s="20" t="s">
        <v>95</v>
      </c>
      <c r="L188" s="21" t="s">
        <v>98</v>
      </c>
      <c r="M188" s="20" t="s">
        <v>94</v>
      </c>
      <c r="N188" s="21"/>
      <c r="O188" s="20" t="s">
        <v>93</v>
      </c>
      <c r="P188" s="21"/>
      <c r="Q188" s="20" t="s">
        <v>92</v>
      </c>
      <c r="R188" s="26"/>
      <c r="S188" s="25"/>
      <c r="T188" s="345"/>
      <c r="U188" s="347"/>
      <c r="V188" s="379">
        <f>SUMPRODUCT(LEN($L188:$R190)-LEN(SUBSTITUTE($L188:$R190,"A", "")))</f>
        <v>0</v>
      </c>
      <c r="W188" s="365">
        <f>SUMPRODUCT(LEN($S188:$S190)-LEN(SUBSTITUTE($S188:$S190,"A", "")))</f>
        <v>0</v>
      </c>
      <c r="X188" s="365">
        <f>SUMPRODUCT(LEN($L188:$R190)-LEN(SUBSTITUTE($L188:$R190,"S", "")))</f>
        <v>1</v>
      </c>
      <c r="Y188" s="365">
        <f>SUMPRODUCT(LEN($S188:$S190)-LEN(SUBSTITUTE($S188:$S190,"S", "")))</f>
        <v>0</v>
      </c>
      <c r="Z188" s="365">
        <f>SUMPRODUCT(LEN($L188:$R190)-LEN(SUBSTITUTE($L188:$R190,"F", "")))</f>
        <v>0</v>
      </c>
      <c r="AA188" s="365">
        <f>SUMPRODUCT(LEN($S188:$S190)-LEN(SUBSTITUTE($S188:$S190,"F", "")))</f>
        <v>0</v>
      </c>
      <c r="AB188" s="365">
        <f>SUMPRODUCT(LEN($L188:$R190)-LEN(SUBSTITUTE($L188:$R190,"G", "")))</f>
        <v>0</v>
      </c>
      <c r="AC188" s="365">
        <f>SUMPRODUCT(LEN($S188:$S190)-LEN(SUBSTITUTE($S188:$S190,"G", "")))</f>
        <v>0</v>
      </c>
      <c r="AD188" s="365">
        <f>SUMPRODUCT(LEN($L188:$R190)-LEN(SUBSTITUTE($L188:$R190,"M", "")))</f>
        <v>0</v>
      </c>
      <c r="AE188" s="382">
        <f>SUMPRODUCT(LEN($S188:$S190)-LEN(SUBSTITUTE($S188:$S190,"M", "")))</f>
        <v>0</v>
      </c>
    </row>
    <row r="189" spans="2:31" ht="17.649999999999999" customHeight="1" x14ac:dyDescent="0.2">
      <c r="B189" s="17"/>
      <c r="C189" s="343"/>
      <c r="D189" s="24"/>
      <c r="E189" s="23"/>
      <c r="F189" s="23"/>
      <c r="G189" s="22"/>
      <c r="H189" s="343"/>
      <c r="I189" s="343"/>
      <c r="J189" s="343"/>
      <c r="K189" s="20" t="s">
        <v>91</v>
      </c>
      <c r="L189" s="21"/>
      <c r="M189" s="20" t="s">
        <v>90</v>
      </c>
      <c r="N189" s="21"/>
      <c r="O189" s="20" t="s">
        <v>89</v>
      </c>
      <c r="P189" s="21"/>
      <c r="Q189" s="20" t="s">
        <v>88</v>
      </c>
      <c r="R189" s="19"/>
      <c r="S189" s="18"/>
      <c r="T189" s="343"/>
      <c r="U189" s="348"/>
      <c r="V189" s="380"/>
      <c r="W189" s="366"/>
      <c r="X189" s="366"/>
      <c r="Y189" s="366"/>
      <c r="Z189" s="366"/>
      <c r="AA189" s="366"/>
      <c r="AB189" s="366"/>
      <c r="AC189" s="366"/>
      <c r="AD189" s="366"/>
      <c r="AE189" s="383"/>
    </row>
    <row r="190" spans="2:31" ht="18" customHeight="1" thickBot="1" x14ac:dyDescent="0.25">
      <c r="B190" s="17"/>
      <c r="C190" s="344"/>
      <c r="D190" s="16"/>
      <c r="E190" s="15"/>
      <c r="F190" s="15"/>
      <c r="G190" s="14"/>
      <c r="H190" s="344"/>
      <c r="I190" s="344"/>
      <c r="J190" s="344"/>
      <c r="K190" s="12" t="s">
        <v>87</v>
      </c>
      <c r="L190" s="13"/>
      <c r="M190" s="12" t="s">
        <v>86</v>
      </c>
      <c r="N190" s="13"/>
      <c r="O190" s="12" t="s">
        <v>85</v>
      </c>
      <c r="P190" s="13"/>
      <c r="Q190" s="12" t="s">
        <v>84</v>
      </c>
      <c r="R190" s="11"/>
      <c r="S190" s="10"/>
      <c r="T190" s="344"/>
      <c r="U190" s="349"/>
      <c r="V190" s="381"/>
      <c r="W190" s="367"/>
      <c r="X190" s="367"/>
      <c r="Y190" s="367"/>
      <c r="Z190" s="367"/>
      <c r="AA190" s="367"/>
      <c r="AB190" s="367"/>
      <c r="AC190" s="367"/>
      <c r="AD190" s="367"/>
      <c r="AE190" s="384"/>
    </row>
    <row r="191" spans="2:31" ht="17.649999999999999" customHeight="1" x14ac:dyDescent="0.2">
      <c r="B191" s="17"/>
      <c r="C191" s="342">
        <v>8</v>
      </c>
      <c r="D191" s="30"/>
      <c r="E191" s="28"/>
      <c r="F191" s="28"/>
      <c r="G191" s="27"/>
      <c r="H191" s="345">
        <v>14</v>
      </c>
      <c r="I191" s="345">
        <v>8</v>
      </c>
      <c r="J191" s="346" t="s">
        <v>32</v>
      </c>
      <c r="K191" s="20" t="s">
        <v>95</v>
      </c>
      <c r="L191" s="21"/>
      <c r="M191" s="20" t="s">
        <v>94</v>
      </c>
      <c r="N191" s="21"/>
      <c r="O191" s="20" t="s">
        <v>93</v>
      </c>
      <c r="P191" s="21"/>
      <c r="Q191" s="20" t="s">
        <v>92</v>
      </c>
      <c r="R191" s="26"/>
      <c r="S191" s="25"/>
      <c r="T191" s="345"/>
      <c r="U191" s="347"/>
      <c r="V191" s="379">
        <f>SUMPRODUCT(LEN($L191:$R193)-LEN(SUBSTITUTE($L191:$R193,"A", "")))</f>
        <v>0</v>
      </c>
      <c r="W191" s="365">
        <f>SUMPRODUCT(LEN($S191:$S193)-LEN(SUBSTITUTE($S191:$S193,"A", "")))</f>
        <v>0</v>
      </c>
      <c r="X191" s="365">
        <f>SUMPRODUCT(LEN($L191:$R193)-LEN(SUBSTITUTE($L191:$R193,"S", "")))</f>
        <v>0</v>
      </c>
      <c r="Y191" s="365">
        <f>SUMPRODUCT(LEN($S191:$S193)-LEN(SUBSTITUTE($S191:$S193,"S", "")))</f>
        <v>0</v>
      </c>
      <c r="Z191" s="365">
        <f>SUMPRODUCT(LEN($L191:$R193)-LEN(SUBSTITUTE($L191:$R193,"F", "")))</f>
        <v>0</v>
      </c>
      <c r="AA191" s="365">
        <f>SUMPRODUCT(LEN($S191:$S193)-LEN(SUBSTITUTE($S191:$S193,"F", "")))</f>
        <v>0</v>
      </c>
      <c r="AB191" s="365">
        <f>SUMPRODUCT(LEN($L191:$R193)-LEN(SUBSTITUTE($L191:$R193,"G", "")))</f>
        <v>0</v>
      </c>
      <c r="AC191" s="365">
        <f>SUMPRODUCT(LEN($S191:$S193)-LEN(SUBSTITUTE($S191:$S193,"G", "")))</f>
        <v>0</v>
      </c>
      <c r="AD191" s="365">
        <f>SUMPRODUCT(LEN($L191:$R193)-LEN(SUBSTITUTE($L191:$R193,"M", "")))</f>
        <v>0</v>
      </c>
      <c r="AE191" s="382">
        <f>SUMPRODUCT(LEN($S191:$S193)-LEN(SUBSTITUTE($S191:$S193,"M", "")))</f>
        <v>0</v>
      </c>
    </row>
    <row r="192" spans="2:31" ht="17.649999999999999" customHeight="1" x14ac:dyDescent="0.2">
      <c r="B192" s="17"/>
      <c r="C192" s="343"/>
      <c r="D192" s="24"/>
      <c r="E192" s="23"/>
      <c r="F192" s="23"/>
      <c r="G192" s="22"/>
      <c r="H192" s="343"/>
      <c r="I192" s="343"/>
      <c r="J192" s="343"/>
      <c r="K192" s="20" t="s">
        <v>91</v>
      </c>
      <c r="L192" s="21"/>
      <c r="M192" s="20" t="s">
        <v>90</v>
      </c>
      <c r="N192" s="21"/>
      <c r="O192" s="20" t="s">
        <v>89</v>
      </c>
      <c r="P192" s="21"/>
      <c r="Q192" s="20" t="s">
        <v>88</v>
      </c>
      <c r="R192" s="19"/>
      <c r="S192" s="18"/>
      <c r="T192" s="343"/>
      <c r="U192" s="348"/>
      <c r="V192" s="380"/>
      <c r="W192" s="366"/>
      <c r="X192" s="366"/>
      <c r="Y192" s="366"/>
      <c r="Z192" s="366"/>
      <c r="AA192" s="366"/>
      <c r="AB192" s="366"/>
      <c r="AC192" s="366"/>
      <c r="AD192" s="366"/>
      <c r="AE192" s="383"/>
    </row>
    <row r="193" spans="2:31" ht="17.649999999999999" customHeight="1" thickBot="1" x14ac:dyDescent="0.25">
      <c r="B193" s="17"/>
      <c r="C193" s="344"/>
      <c r="D193" s="16"/>
      <c r="E193" s="15"/>
      <c r="F193" s="15"/>
      <c r="G193" s="14"/>
      <c r="H193" s="344"/>
      <c r="I193" s="344"/>
      <c r="J193" s="344"/>
      <c r="K193" s="12" t="s">
        <v>87</v>
      </c>
      <c r="L193" s="13"/>
      <c r="M193" s="12" t="s">
        <v>86</v>
      </c>
      <c r="N193" s="13"/>
      <c r="O193" s="12" t="s">
        <v>85</v>
      </c>
      <c r="P193" s="13"/>
      <c r="Q193" s="12" t="s">
        <v>84</v>
      </c>
      <c r="R193" s="11"/>
      <c r="S193" s="10"/>
      <c r="T193" s="344"/>
      <c r="U193" s="349"/>
      <c r="V193" s="381"/>
      <c r="W193" s="367"/>
      <c r="X193" s="367"/>
      <c r="Y193" s="367"/>
      <c r="Z193" s="367"/>
      <c r="AA193" s="367"/>
      <c r="AB193" s="367"/>
      <c r="AC193" s="367"/>
      <c r="AD193" s="367"/>
      <c r="AE193" s="384"/>
    </row>
    <row r="194" spans="2:31" ht="17.649999999999999" customHeight="1" x14ac:dyDescent="0.2">
      <c r="B194" s="17"/>
      <c r="C194" s="342">
        <v>9</v>
      </c>
      <c r="D194" s="30"/>
      <c r="E194" s="28"/>
      <c r="F194" s="28"/>
      <c r="G194" s="27"/>
      <c r="H194" s="345">
        <v>21</v>
      </c>
      <c r="I194" s="345">
        <v>9</v>
      </c>
      <c r="J194" s="345">
        <v>4</v>
      </c>
      <c r="K194" s="20" t="s">
        <v>95</v>
      </c>
      <c r="L194" s="21" t="s">
        <v>98</v>
      </c>
      <c r="M194" s="20" t="s">
        <v>94</v>
      </c>
      <c r="N194" s="21"/>
      <c r="O194" s="20" t="s">
        <v>93</v>
      </c>
      <c r="P194" s="21"/>
      <c r="Q194" s="20" t="s">
        <v>92</v>
      </c>
      <c r="R194" s="26"/>
      <c r="S194" s="25"/>
      <c r="T194" s="345"/>
      <c r="U194" s="347"/>
      <c r="V194" s="379">
        <f>SUMPRODUCT(LEN($L194:$R196)-LEN(SUBSTITUTE($L194:$R196,"A", "")))</f>
        <v>0</v>
      </c>
      <c r="W194" s="365">
        <f>SUMPRODUCT(LEN($S194:$S196)-LEN(SUBSTITUTE($S194:$S196,"A", "")))</f>
        <v>0</v>
      </c>
      <c r="X194" s="365">
        <f>SUMPRODUCT(LEN($L194:$R196)-LEN(SUBSTITUTE($L194:$R196,"S", "")))</f>
        <v>1</v>
      </c>
      <c r="Y194" s="365">
        <f>SUMPRODUCT(LEN($S194:$S196)-LEN(SUBSTITUTE($S194:$S196,"S", "")))</f>
        <v>0</v>
      </c>
      <c r="Z194" s="365">
        <f>SUMPRODUCT(LEN($L194:$R196)-LEN(SUBSTITUTE($L194:$R196,"F", "")))</f>
        <v>0</v>
      </c>
      <c r="AA194" s="365">
        <f>SUMPRODUCT(LEN($S194:$S196)-LEN(SUBSTITUTE($S194:$S196,"F", "")))</f>
        <v>0</v>
      </c>
      <c r="AB194" s="365">
        <f>SUMPRODUCT(LEN($L194:$R196)-LEN(SUBSTITUTE($L194:$R196,"G", "")))</f>
        <v>0</v>
      </c>
      <c r="AC194" s="365">
        <f>SUMPRODUCT(LEN($S194:$S196)-LEN(SUBSTITUTE($S194:$S196,"G", "")))</f>
        <v>0</v>
      </c>
      <c r="AD194" s="365">
        <f>SUMPRODUCT(LEN($L194:$R196)-LEN(SUBSTITUTE($L194:$R196,"M", "")))</f>
        <v>0</v>
      </c>
      <c r="AE194" s="382">
        <f>SUMPRODUCT(LEN($S194:$S196)-LEN(SUBSTITUTE($S194:$S196,"M", "")))</f>
        <v>0</v>
      </c>
    </row>
    <row r="195" spans="2:31" ht="17.649999999999999" customHeight="1" x14ac:dyDescent="0.2">
      <c r="B195" s="17"/>
      <c r="C195" s="343"/>
      <c r="D195" s="24"/>
      <c r="E195" s="23"/>
      <c r="F195" s="23"/>
      <c r="G195" s="22"/>
      <c r="H195" s="343"/>
      <c r="I195" s="343"/>
      <c r="J195" s="343"/>
      <c r="K195" s="20" t="s">
        <v>91</v>
      </c>
      <c r="L195" s="21"/>
      <c r="M195" s="20" t="s">
        <v>90</v>
      </c>
      <c r="N195" s="21"/>
      <c r="O195" s="20" t="s">
        <v>89</v>
      </c>
      <c r="P195" s="21"/>
      <c r="Q195" s="20" t="s">
        <v>88</v>
      </c>
      <c r="R195" s="19"/>
      <c r="S195" s="18"/>
      <c r="T195" s="343"/>
      <c r="U195" s="348"/>
      <c r="V195" s="380"/>
      <c r="W195" s="366"/>
      <c r="X195" s="366"/>
      <c r="Y195" s="366"/>
      <c r="Z195" s="366"/>
      <c r="AA195" s="366"/>
      <c r="AB195" s="366"/>
      <c r="AC195" s="366"/>
      <c r="AD195" s="366"/>
      <c r="AE195" s="383"/>
    </row>
    <row r="196" spans="2:31" ht="17.649999999999999" customHeight="1" thickBot="1" x14ac:dyDescent="0.25">
      <c r="B196" s="17"/>
      <c r="C196" s="344"/>
      <c r="D196" s="16"/>
      <c r="E196" s="15"/>
      <c r="F196" s="15"/>
      <c r="G196" s="14"/>
      <c r="H196" s="344"/>
      <c r="I196" s="344"/>
      <c r="J196" s="344"/>
      <c r="K196" s="12" t="s">
        <v>87</v>
      </c>
      <c r="L196" s="13"/>
      <c r="M196" s="12" t="s">
        <v>86</v>
      </c>
      <c r="N196" s="13"/>
      <c r="O196" s="12" t="s">
        <v>85</v>
      </c>
      <c r="P196" s="13"/>
      <c r="Q196" s="12" t="s">
        <v>84</v>
      </c>
      <c r="R196" s="11"/>
      <c r="S196" s="10"/>
      <c r="T196" s="344"/>
      <c r="U196" s="349"/>
      <c r="V196" s="381"/>
      <c r="W196" s="367"/>
      <c r="X196" s="367"/>
      <c r="Y196" s="367"/>
      <c r="Z196" s="367"/>
      <c r="AA196" s="367"/>
      <c r="AB196" s="367"/>
      <c r="AC196" s="367"/>
      <c r="AD196" s="367"/>
      <c r="AE196" s="384"/>
    </row>
    <row r="197" spans="2:31" ht="17.649999999999999" customHeight="1" x14ac:dyDescent="0.2">
      <c r="B197" s="17"/>
      <c r="C197" s="342">
        <v>10</v>
      </c>
      <c r="D197" s="30"/>
      <c r="E197" s="28"/>
      <c r="F197" s="28"/>
      <c r="G197" s="27"/>
      <c r="H197" s="345">
        <v>17</v>
      </c>
      <c r="I197" s="345">
        <v>9</v>
      </c>
      <c r="J197" s="345">
        <v>5</v>
      </c>
      <c r="K197" s="20" t="s">
        <v>95</v>
      </c>
      <c r="L197" s="21"/>
      <c r="M197" s="20" t="s">
        <v>94</v>
      </c>
      <c r="N197" s="21"/>
      <c r="O197" s="20" t="s">
        <v>93</v>
      </c>
      <c r="P197" s="21"/>
      <c r="Q197" s="20" t="s">
        <v>92</v>
      </c>
      <c r="R197" s="26"/>
      <c r="S197" s="25"/>
      <c r="T197" s="345"/>
      <c r="U197" s="347"/>
      <c r="V197" s="379">
        <f>SUMPRODUCT(LEN($L197:$R199)-LEN(SUBSTITUTE($L197:$R199,"A", "")))</f>
        <v>0</v>
      </c>
      <c r="W197" s="365">
        <f>SUMPRODUCT(LEN($S197:$S199)-LEN(SUBSTITUTE($S197:$S199,"A", "")))</f>
        <v>0</v>
      </c>
      <c r="X197" s="365">
        <f>SUMPRODUCT(LEN($L197:$R199)-LEN(SUBSTITUTE($L197:$R199,"S", "")))</f>
        <v>0</v>
      </c>
      <c r="Y197" s="365">
        <f>SUMPRODUCT(LEN($S197:$S199)-LEN(SUBSTITUTE($S197:$S199,"S", "")))</f>
        <v>0</v>
      </c>
      <c r="Z197" s="365">
        <f>SUMPRODUCT(LEN($L197:$R199)-LEN(SUBSTITUTE($L197:$R199,"F", "")))</f>
        <v>0</v>
      </c>
      <c r="AA197" s="365">
        <f>SUMPRODUCT(LEN($S197:$S199)-LEN(SUBSTITUTE($S197:$S199,"F", "")))</f>
        <v>0</v>
      </c>
      <c r="AB197" s="365">
        <f>SUMPRODUCT(LEN($L197:$R199)-LEN(SUBSTITUTE($L197:$R199,"G", "")))</f>
        <v>0</v>
      </c>
      <c r="AC197" s="365">
        <f>SUMPRODUCT(LEN($S197:$S199)-LEN(SUBSTITUTE($S197:$S199,"G", "")))</f>
        <v>0</v>
      </c>
      <c r="AD197" s="365">
        <f>SUMPRODUCT(LEN($L197:$R199)-LEN(SUBSTITUTE($L197:$R199,"M", "")))</f>
        <v>0</v>
      </c>
      <c r="AE197" s="382">
        <f>SUMPRODUCT(LEN($S197:$S199)-LEN(SUBSTITUTE($S197:$S199,"M", "")))</f>
        <v>0</v>
      </c>
    </row>
    <row r="198" spans="2:31" ht="17.649999999999999" customHeight="1" x14ac:dyDescent="0.2">
      <c r="B198" s="17"/>
      <c r="C198" s="343"/>
      <c r="D198" s="24"/>
      <c r="E198" s="23"/>
      <c r="F198" s="23"/>
      <c r="G198" s="22"/>
      <c r="H198" s="343"/>
      <c r="I198" s="343"/>
      <c r="J198" s="343"/>
      <c r="K198" s="20" t="s">
        <v>91</v>
      </c>
      <c r="L198" s="21"/>
      <c r="M198" s="20" t="s">
        <v>90</v>
      </c>
      <c r="N198" s="21"/>
      <c r="O198" s="20" t="s">
        <v>89</v>
      </c>
      <c r="P198" s="21"/>
      <c r="Q198" s="20" t="s">
        <v>88</v>
      </c>
      <c r="R198" s="19"/>
      <c r="S198" s="18"/>
      <c r="T198" s="343"/>
      <c r="U198" s="348"/>
      <c r="V198" s="380"/>
      <c r="W198" s="366"/>
      <c r="X198" s="366"/>
      <c r="Y198" s="366"/>
      <c r="Z198" s="366"/>
      <c r="AA198" s="366"/>
      <c r="AB198" s="366"/>
      <c r="AC198" s="366"/>
      <c r="AD198" s="366"/>
      <c r="AE198" s="383"/>
    </row>
    <row r="199" spans="2:31" ht="17.649999999999999" customHeight="1" thickBot="1" x14ac:dyDescent="0.25">
      <c r="B199" s="17"/>
      <c r="C199" s="344"/>
      <c r="D199" s="16"/>
      <c r="E199" s="15"/>
      <c r="F199" s="15"/>
      <c r="G199" s="14"/>
      <c r="H199" s="344"/>
      <c r="I199" s="344"/>
      <c r="J199" s="344"/>
      <c r="K199" s="12" t="s">
        <v>87</v>
      </c>
      <c r="L199" s="13"/>
      <c r="M199" s="12" t="s">
        <v>86</v>
      </c>
      <c r="N199" s="13"/>
      <c r="O199" s="12" t="s">
        <v>85</v>
      </c>
      <c r="P199" s="13"/>
      <c r="Q199" s="12" t="s">
        <v>84</v>
      </c>
      <c r="R199" s="11"/>
      <c r="S199" s="10"/>
      <c r="T199" s="344"/>
      <c r="U199" s="349"/>
      <c r="V199" s="381"/>
      <c r="W199" s="367"/>
      <c r="X199" s="367"/>
      <c r="Y199" s="367"/>
      <c r="Z199" s="367"/>
      <c r="AA199" s="367"/>
      <c r="AB199" s="367"/>
      <c r="AC199" s="367"/>
      <c r="AD199" s="367"/>
      <c r="AE199" s="384"/>
    </row>
    <row r="200" spans="2:31" ht="17.649999999999999" customHeight="1" x14ac:dyDescent="0.2">
      <c r="B200" s="17"/>
      <c r="C200" s="342">
        <v>11</v>
      </c>
      <c r="D200" s="30"/>
      <c r="E200" s="28"/>
      <c r="F200" s="28"/>
      <c r="G200" s="27"/>
      <c r="H200" s="345">
        <v>20</v>
      </c>
      <c r="I200" s="345">
        <v>9</v>
      </c>
      <c r="J200" s="345">
        <v>6</v>
      </c>
      <c r="K200" s="20" t="s">
        <v>95</v>
      </c>
      <c r="L200" s="21"/>
      <c r="M200" s="20" t="s">
        <v>94</v>
      </c>
      <c r="N200" s="21"/>
      <c r="O200" s="20" t="s">
        <v>93</v>
      </c>
      <c r="P200" s="21"/>
      <c r="Q200" s="20" t="s">
        <v>92</v>
      </c>
      <c r="R200" s="26"/>
      <c r="S200" s="25"/>
      <c r="T200" s="345"/>
      <c r="U200" s="347"/>
      <c r="V200" s="379">
        <f>SUMPRODUCT(LEN($L200:$R202)-LEN(SUBSTITUTE($L200:$R202,"A", "")))</f>
        <v>0</v>
      </c>
      <c r="W200" s="365">
        <f>SUMPRODUCT(LEN($S200:$S202)-LEN(SUBSTITUTE($S200:$S202,"A", "")))</f>
        <v>0</v>
      </c>
      <c r="X200" s="365">
        <f>SUMPRODUCT(LEN($L200:$R202)-LEN(SUBSTITUTE($L200:$R202,"S", "")))</f>
        <v>0</v>
      </c>
      <c r="Y200" s="365">
        <f>SUMPRODUCT(LEN($S200:$S202)-LEN(SUBSTITUTE($S200:$S202,"S", "")))</f>
        <v>0</v>
      </c>
      <c r="Z200" s="365">
        <f>SUMPRODUCT(LEN($L200:$R202)-LEN(SUBSTITUTE($L200:$R202,"F", "")))</f>
        <v>0</v>
      </c>
      <c r="AA200" s="365">
        <f>SUMPRODUCT(LEN($S200:$S202)-LEN(SUBSTITUTE($S200:$S202,"F", "")))</f>
        <v>0</v>
      </c>
      <c r="AB200" s="365">
        <f>SUMPRODUCT(LEN($L200:$R202)-LEN(SUBSTITUTE($L200:$R202,"G", "")))</f>
        <v>0</v>
      </c>
      <c r="AC200" s="365">
        <f>SUMPRODUCT(LEN($S200:$S202)-LEN(SUBSTITUTE($S200:$S202,"G", "")))</f>
        <v>0</v>
      </c>
      <c r="AD200" s="365">
        <f>SUMPRODUCT(LEN($L200:$R202)-LEN(SUBSTITUTE($L200:$R202,"M", "")))</f>
        <v>0</v>
      </c>
      <c r="AE200" s="382">
        <f>SUMPRODUCT(LEN($S200:$S202)-LEN(SUBSTITUTE($S200:$S202,"M", "")))</f>
        <v>0</v>
      </c>
    </row>
    <row r="201" spans="2:31" ht="17.649999999999999" customHeight="1" x14ac:dyDescent="0.2">
      <c r="B201" s="17"/>
      <c r="C201" s="343"/>
      <c r="D201" s="24"/>
      <c r="E201" s="23"/>
      <c r="F201" s="23"/>
      <c r="G201" s="22"/>
      <c r="H201" s="343"/>
      <c r="I201" s="343"/>
      <c r="J201" s="343"/>
      <c r="K201" s="20" t="s">
        <v>91</v>
      </c>
      <c r="L201" s="21"/>
      <c r="M201" s="20" t="s">
        <v>90</v>
      </c>
      <c r="N201" s="21"/>
      <c r="O201" s="20" t="s">
        <v>89</v>
      </c>
      <c r="P201" s="21"/>
      <c r="Q201" s="20" t="s">
        <v>88</v>
      </c>
      <c r="R201" s="19"/>
      <c r="S201" s="18"/>
      <c r="T201" s="343"/>
      <c r="U201" s="348"/>
      <c r="V201" s="380"/>
      <c r="W201" s="366"/>
      <c r="X201" s="366"/>
      <c r="Y201" s="366"/>
      <c r="Z201" s="366"/>
      <c r="AA201" s="366"/>
      <c r="AB201" s="366"/>
      <c r="AC201" s="366"/>
      <c r="AD201" s="366"/>
      <c r="AE201" s="383"/>
    </row>
    <row r="202" spans="2:31" ht="17.649999999999999" customHeight="1" thickBot="1" x14ac:dyDescent="0.25">
      <c r="B202" s="17"/>
      <c r="C202" s="344"/>
      <c r="D202" s="16"/>
      <c r="E202" s="15"/>
      <c r="F202" s="15"/>
      <c r="G202" s="14"/>
      <c r="H202" s="344"/>
      <c r="I202" s="344"/>
      <c r="J202" s="344"/>
      <c r="K202" s="12" t="s">
        <v>87</v>
      </c>
      <c r="L202" s="13"/>
      <c r="M202" s="12" t="s">
        <v>86</v>
      </c>
      <c r="N202" s="13"/>
      <c r="O202" s="12" t="s">
        <v>85</v>
      </c>
      <c r="P202" s="13"/>
      <c r="Q202" s="12" t="s">
        <v>84</v>
      </c>
      <c r="R202" s="11"/>
      <c r="S202" s="10"/>
      <c r="T202" s="344"/>
      <c r="U202" s="349"/>
      <c r="V202" s="381"/>
      <c r="W202" s="367"/>
      <c r="X202" s="367"/>
      <c r="Y202" s="367"/>
      <c r="Z202" s="367"/>
      <c r="AA202" s="367"/>
      <c r="AB202" s="367"/>
      <c r="AC202" s="367"/>
      <c r="AD202" s="367"/>
      <c r="AE202" s="384"/>
    </row>
    <row r="203" spans="2:31" ht="17.649999999999999" customHeight="1" x14ac:dyDescent="0.2">
      <c r="B203" s="17"/>
      <c r="C203" s="342">
        <v>12</v>
      </c>
      <c r="D203" s="30"/>
      <c r="E203" s="28"/>
      <c r="F203" s="28"/>
      <c r="G203" s="27"/>
      <c r="H203" s="345">
        <v>17</v>
      </c>
      <c r="I203" s="345">
        <v>8</v>
      </c>
      <c r="J203" s="345">
        <v>6</v>
      </c>
      <c r="K203" s="20" t="s">
        <v>95</v>
      </c>
      <c r="L203" s="21"/>
      <c r="M203" s="20" t="s">
        <v>94</v>
      </c>
      <c r="N203" s="21"/>
      <c r="O203" s="20" t="s">
        <v>93</v>
      </c>
      <c r="P203" s="21"/>
      <c r="Q203" s="20" t="s">
        <v>92</v>
      </c>
      <c r="R203" s="26"/>
      <c r="S203" s="25"/>
      <c r="T203" s="345"/>
      <c r="U203" s="347"/>
      <c r="V203" s="379">
        <f>SUMPRODUCT(LEN($L203:$R205)-LEN(SUBSTITUTE($L203:$R205,"A", "")))</f>
        <v>0</v>
      </c>
      <c r="W203" s="365">
        <f>SUMPRODUCT(LEN($S203:$S205)-LEN(SUBSTITUTE($S203:$S205,"A", "")))</f>
        <v>0</v>
      </c>
      <c r="X203" s="365">
        <f>SUMPRODUCT(LEN($L203:$R205)-LEN(SUBSTITUTE($L203:$R205,"S", "")))</f>
        <v>0</v>
      </c>
      <c r="Y203" s="365">
        <f>SUMPRODUCT(LEN($S203:$S205)-LEN(SUBSTITUTE($S203:$S205,"S", "")))</f>
        <v>0</v>
      </c>
      <c r="Z203" s="365">
        <f>SUMPRODUCT(LEN($L203:$R205)-LEN(SUBSTITUTE($L203:$R205,"F", "")))</f>
        <v>0</v>
      </c>
      <c r="AA203" s="365">
        <f>SUMPRODUCT(LEN($S203:$S205)-LEN(SUBSTITUTE($S203:$S205,"F", "")))</f>
        <v>0</v>
      </c>
      <c r="AB203" s="365">
        <f>SUMPRODUCT(LEN($L203:$R205)-LEN(SUBSTITUTE($L203:$R205,"G", "")))</f>
        <v>0</v>
      </c>
      <c r="AC203" s="365">
        <f>SUMPRODUCT(LEN($S203:$S205)-LEN(SUBSTITUTE($S203:$S205,"G", "")))</f>
        <v>0</v>
      </c>
      <c r="AD203" s="365">
        <f>SUMPRODUCT(LEN($L203:$R205)-LEN(SUBSTITUTE($L203:$R205,"M", "")))</f>
        <v>0</v>
      </c>
      <c r="AE203" s="382">
        <f>SUMPRODUCT(LEN($S203:$S205)-LEN(SUBSTITUTE($S203:$S205,"M", "")))</f>
        <v>0</v>
      </c>
    </row>
    <row r="204" spans="2:31" ht="17.649999999999999" customHeight="1" x14ac:dyDescent="0.2">
      <c r="B204" s="17"/>
      <c r="C204" s="343"/>
      <c r="D204" s="24"/>
      <c r="E204" s="23"/>
      <c r="F204" s="23"/>
      <c r="G204" s="22"/>
      <c r="H204" s="343"/>
      <c r="I204" s="343"/>
      <c r="J204" s="343"/>
      <c r="K204" s="20" t="s">
        <v>91</v>
      </c>
      <c r="L204" s="21"/>
      <c r="M204" s="20" t="s">
        <v>90</v>
      </c>
      <c r="N204" s="21"/>
      <c r="O204" s="20" t="s">
        <v>89</v>
      </c>
      <c r="P204" s="21"/>
      <c r="Q204" s="20" t="s">
        <v>88</v>
      </c>
      <c r="R204" s="19"/>
      <c r="S204" s="18"/>
      <c r="T204" s="343"/>
      <c r="U204" s="348"/>
      <c r="V204" s="380"/>
      <c r="W204" s="366"/>
      <c r="X204" s="366"/>
      <c r="Y204" s="366"/>
      <c r="Z204" s="366"/>
      <c r="AA204" s="366"/>
      <c r="AB204" s="366"/>
      <c r="AC204" s="366"/>
      <c r="AD204" s="366"/>
      <c r="AE204" s="383"/>
    </row>
    <row r="205" spans="2:31" ht="17.649999999999999" customHeight="1" thickBot="1" x14ac:dyDescent="0.25">
      <c r="B205" s="17"/>
      <c r="C205" s="344"/>
      <c r="D205" s="16"/>
      <c r="E205" s="15"/>
      <c r="F205" s="15"/>
      <c r="G205" s="14"/>
      <c r="H205" s="344"/>
      <c r="I205" s="344"/>
      <c r="J205" s="344"/>
      <c r="K205" s="12" t="s">
        <v>87</v>
      </c>
      <c r="L205" s="13"/>
      <c r="M205" s="12" t="s">
        <v>86</v>
      </c>
      <c r="N205" s="13"/>
      <c r="O205" s="12" t="s">
        <v>85</v>
      </c>
      <c r="P205" s="13"/>
      <c r="Q205" s="12" t="s">
        <v>84</v>
      </c>
      <c r="R205" s="11"/>
      <c r="S205" s="10"/>
      <c r="T205" s="344"/>
      <c r="U205" s="349"/>
      <c r="V205" s="381"/>
      <c r="W205" s="367"/>
      <c r="X205" s="367"/>
      <c r="Y205" s="367"/>
      <c r="Z205" s="367"/>
      <c r="AA205" s="367"/>
      <c r="AB205" s="367"/>
      <c r="AC205" s="367"/>
      <c r="AD205" s="367"/>
      <c r="AE205" s="384"/>
    </row>
    <row r="206" spans="2:31" ht="17.649999999999999" customHeight="1" x14ac:dyDescent="0.2">
      <c r="B206" s="17"/>
      <c r="C206" s="342">
        <v>13</v>
      </c>
      <c r="D206" s="30"/>
      <c r="E206" s="28"/>
      <c r="F206" s="28"/>
      <c r="G206" s="27"/>
      <c r="H206" s="345">
        <v>18</v>
      </c>
      <c r="I206" s="345">
        <v>8</v>
      </c>
      <c r="J206" s="345">
        <v>5</v>
      </c>
      <c r="K206" s="20" t="s">
        <v>95</v>
      </c>
      <c r="L206" s="21"/>
      <c r="M206" s="20" t="s">
        <v>94</v>
      </c>
      <c r="N206" s="21"/>
      <c r="O206" s="20" t="s">
        <v>93</v>
      </c>
      <c r="P206" s="21"/>
      <c r="Q206" s="20" t="s">
        <v>92</v>
      </c>
      <c r="R206" s="26"/>
      <c r="S206" s="25"/>
      <c r="T206" s="345"/>
      <c r="U206" s="347"/>
      <c r="V206" s="379">
        <f>SUMPRODUCT(LEN($L206:$R208)-LEN(SUBSTITUTE($L206:$R208,"A", "")))</f>
        <v>0</v>
      </c>
      <c r="W206" s="365">
        <f>SUMPRODUCT(LEN($S206:$S208)-LEN(SUBSTITUTE($S206:$S208,"A", "")))</f>
        <v>0</v>
      </c>
      <c r="X206" s="365">
        <f>SUMPRODUCT(LEN($L206:$R208)-LEN(SUBSTITUTE($L206:$R208,"S", "")))</f>
        <v>0</v>
      </c>
      <c r="Y206" s="365">
        <f>SUMPRODUCT(LEN($S206:$S208)-LEN(SUBSTITUTE($S206:$S208,"S", "")))</f>
        <v>0</v>
      </c>
      <c r="Z206" s="365">
        <f>SUMPRODUCT(LEN($L206:$R208)-LEN(SUBSTITUTE($L206:$R208,"F", "")))</f>
        <v>0</v>
      </c>
      <c r="AA206" s="365">
        <f>SUMPRODUCT(LEN($S206:$S208)-LEN(SUBSTITUTE($S206:$S208,"F", "")))</f>
        <v>0</v>
      </c>
      <c r="AB206" s="365">
        <f>SUMPRODUCT(LEN($L206:$R208)-LEN(SUBSTITUTE($L206:$R208,"G", "")))</f>
        <v>0</v>
      </c>
      <c r="AC206" s="365">
        <f>SUMPRODUCT(LEN($S206:$S208)-LEN(SUBSTITUTE($S206:$S208,"G", "")))</f>
        <v>0</v>
      </c>
      <c r="AD206" s="365">
        <f>SUMPRODUCT(LEN($L206:$R208)-LEN(SUBSTITUTE($L206:$R208,"M", "")))</f>
        <v>0</v>
      </c>
      <c r="AE206" s="382">
        <f>SUMPRODUCT(LEN($S206:$S208)-LEN(SUBSTITUTE($S206:$S208,"M", "")))</f>
        <v>0</v>
      </c>
    </row>
    <row r="207" spans="2:31" ht="17.649999999999999" customHeight="1" x14ac:dyDescent="0.2">
      <c r="B207" s="17"/>
      <c r="C207" s="343"/>
      <c r="D207" s="24"/>
      <c r="E207" s="23"/>
      <c r="F207" s="23"/>
      <c r="G207" s="22"/>
      <c r="H207" s="343"/>
      <c r="I207" s="343"/>
      <c r="J207" s="343"/>
      <c r="K207" s="20" t="s">
        <v>91</v>
      </c>
      <c r="L207" s="21"/>
      <c r="M207" s="20" t="s">
        <v>90</v>
      </c>
      <c r="N207" s="21"/>
      <c r="O207" s="20" t="s">
        <v>89</v>
      </c>
      <c r="P207" s="21"/>
      <c r="Q207" s="20" t="s">
        <v>88</v>
      </c>
      <c r="R207" s="19"/>
      <c r="S207" s="18"/>
      <c r="T207" s="343"/>
      <c r="U207" s="348"/>
      <c r="V207" s="380"/>
      <c r="W207" s="366"/>
      <c r="X207" s="366"/>
      <c r="Y207" s="366"/>
      <c r="Z207" s="366"/>
      <c r="AA207" s="366"/>
      <c r="AB207" s="366"/>
      <c r="AC207" s="366"/>
      <c r="AD207" s="366"/>
      <c r="AE207" s="383"/>
    </row>
    <row r="208" spans="2:31" ht="17.649999999999999" customHeight="1" thickBot="1" x14ac:dyDescent="0.25">
      <c r="B208" s="17"/>
      <c r="C208" s="344"/>
      <c r="D208" s="16"/>
      <c r="E208" s="15"/>
      <c r="F208" s="15"/>
      <c r="G208" s="14"/>
      <c r="H208" s="344"/>
      <c r="I208" s="344"/>
      <c r="J208" s="344"/>
      <c r="K208" s="12" t="s">
        <v>87</v>
      </c>
      <c r="L208" s="13"/>
      <c r="M208" s="12" t="s">
        <v>86</v>
      </c>
      <c r="N208" s="13"/>
      <c r="O208" s="12" t="s">
        <v>85</v>
      </c>
      <c r="P208" s="13"/>
      <c r="Q208" s="12" t="s">
        <v>84</v>
      </c>
      <c r="R208" s="11"/>
      <c r="S208" s="10"/>
      <c r="T208" s="344"/>
      <c r="U208" s="349"/>
      <c r="V208" s="381"/>
      <c r="W208" s="367"/>
      <c r="X208" s="367"/>
      <c r="Y208" s="367"/>
      <c r="Z208" s="367"/>
      <c r="AA208" s="367"/>
      <c r="AB208" s="367"/>
      <c r="AC208" s="367"/>
      <c r="AD208" s="367"/>
      <c r="AE208" s="384"/>
    </row>
    <row r="209" spans="2:39" ht="74.45" customHeight="1" thickBot="1" x14ac:dyDescent="0.3">
      <c r="B209" s="51" t="s">
        <v>123</v>
      </c>
      <c r="C209" s="48" t="s">
        <v>122</v>
      </c>
      <c r="D209" s="48" t="s">
        <v>121</v>
      </c>
      <c r="E209" s="48" t="s">
        <v>120</v>
      </c>
      <c r="F209" s="48" t="s">
        <v>119</v>
      </c>
      <c r="G209" s="48" t="s">
        <v>118</v>
      </c>
      <c r="H209" s="48" t="s">
        <v>33</v>
      </c>
      <c r="I209" s="48" t="s">
        <v>117</v>
      </c>
      <c r="J209" s="48" t="s">
        <v>34</v>
      </c>
      <c r="K209" s="340" t="s">
        <v>116</v>
      </c>
      <c r="L209" s="341"/>
      <c r="M209" s="340" t="s">
        <v>115</v>
      </c>
      <c r="N209" s="341"/>
      <c r="O209" s="340" t="s">
        <v>115</v>
      </c>
      <c r="P209" s="341"/>
      <c r="Q209" s="340" t="s">
        <v>115</v>
      </c>
      <c r="R209" s="341"/>
      <c r="S209" s="49" t="s">
        <v>114</v>
      </c>
      <c r="T209" s="48" t="s">
        <v>113</v>
      </c>
      <c r="U209" s="47" t="s">
        <v>112</v>
      </c>
      <c r="V209" s="46" t="s">
        <v>111</v>
      </c>
      <c r="W209" s="45" t="s">
        <v>110</v>
      </c>
      <c r="X209" s="45" t="s">
        <v>109</v>
      </c>
      <c r="Y209" s="45" t="s">
        <v>108</v>
      </c>
      <c r="Z209" s="45" t="s">
        <v>107</v>
      </c>
      <c r="AA209" s="45" t="s">
        <v>106</v>
      </c>
      <c r="AB209" s="45" t="s">
        <v>105</v>
      </c>
      <c r="AC209" s="45" t="s">
        <v>104</v>
      </c>
      <c r="AD209" s="45" t="s">
        <v>103</v>
      </c>
      <c r="AE209" s="45" t="s">
        <v>102</v>
      </c>
    </row>
    <row r="210" spans="2:39" ht="36" customHeight="1" thickTop="1" thickBot="1" x14ac:dyDescent="0.3">
      <c r="B210" s="44" t="s">
        <v>134</v>
      </c>
      <c r="C210" s="43"/>
      <c r="D210" s="42">
        <v>162</v>
      </c>
      <c r="E210" s="41">
        <v>12</v>
      </c>
      <c r="F210" s="40">
        <v>1723.94</v>
      </c>
      <c r="G210" s="40">
        <v>346.82</v>
      </c>
      <c r="H210" s="35"/>
      <c r="I210" s="35"/>
      <c r="J210" s="39"/>
      <c r="K210" s="38"/>
      <c r="L210" s="37"/>
      <c r="M210" s="38"/>
      <c r="N210" s="37"/>
      <c r="O210" s="38"/>
      <c r="P210" s="37"/>
      <c r="Q210" s="38"/>
      <c r="R210" s="37"/>
      <c r="S210" s="36"/>
      <c r="T210" s="35"/>
      <c r="U210" s="34" t="s">
        <v>124</v>
      </c>
      <c r="V210" s="33">
        <f t="shared" ref="V210:AE210" si="5">SUM(V211:V246)</f>
        <v>0</v>
      </c>
      <c r="W210" s="33">
        <f t="shared" si="5"/>
        <v>0</v>
      </c>
      <c r="X210" s="33">
        <f t="shared" si="5"/>
        <v>4</v>
      </c>
      <c r="Y210" s="33">
        <f t="shared" si="5"/>
        <v>0</v>
      </c>
      <c r="Z210" s="33">
        <f t="shared" si="5"/>
        <v>0</v>
      </c>
      <c r="AA210" s="33">
        <f t="shared" si="5"/>
        <v>0</v>
      </c>
      <c r="AB210" s="33">
        <f t="shared" si="5"/>
        <v>0</v>
      </c>
      <c r="AC210" s="33">
        <f t="shared" si="5"/>
        <v>0</v>
      </c>
      <c r="AD210" s="33">
        <f t="shared" si="5"/>
        <v>0</v>
      </c>
      <c r="AE210" s="33">
        <f t="shared" si="5"/>
        <v>0</v>
      </c>
      <c r="AF210" s="32" t="s">
        <v>100</v>
      </c>
      <c r="AG210" s="31">
        <f>F210/(100*102)</f>
        <v>0.16901372549019608</v>
      </c>
      <c r="AI210" s="4">
        <f>SUM(V210:W210)/E210</f>
        <v>0</v>
      </c>
      <c r="AJ210" s="4">
        <f>SUM(X210:Y210)/E210</f>
        <v>0.33333333333333331</v>
      </c>
      <c r="AK210" s="4">
        <f>SUM(Z210:AA210)/E210</f>
        <v>0</v>
      </c>
      <c r="AL210" s="4">
        <f>SUM(AB210:AC210)/E210</f>
        <v>0</v>
      </c>
      <c r="AM210" s="4">
        <f>SUM(AD210:AE210)/E210</f>
        <v>0</v>
      </c>
    </row>
    <row r="211" spans="2:39" ht="17.649999999999999" customHeight="1" x14ac:dyDescent="0.2">
      <c r="B211" s="17" t="s">
        <v>99</v>
      </c>
      <c r="C211" s="342">
        <v>1</v>
      </c>
      <c r="D211" s="30"/>
      <c r="E211" s="28"/>
      <c r="F211" s="28"/>
      <c r="G211" s="27"/>
      <c r="H211" s="345">
        <v>10</v>
      </c>
      <c r="I211" s="345">
        <v>5</v>
      </c>
      <c r="J211" s="346" t="s">
        <v>32</v>
      </c>
      <c r="K211" s="20" t="s">
        <v>95</v>
      </c>
      <c r="L211" s="21"/>
      <c r="M211" s="20" t="s">
        <v>94</v>
      </c>
      <c r="N211" s="21"/>
      <c r="O211" s="20" t="s">
        <v>93</v>
      </c>
      <c r="P211" s="21"/>
      <c r="Q211" s="20" t="s">
        <v>92</v>
      </c>
      <c r="R211" s="26"/>
      <c r="S211" s="25"/>
      <c r="T211" s="345"/>
      <c r="U211" s="347"/>
      <c r="V211" s="379">
        <f>SUMPRODUCT(LEN($L211:$R213)-LEN(SUBSTITUTE($L211:$R213,"A", "")))</f>
        <v>0</v>
      </c>
      <c r="W211" s="365">
        <f>SUMPRODUCT(LEN($S211:$S213)-LEN(SUBSTITUTE($S211:$S213,"A", "")))</f>
        <v>0</v>
      </c>
      <c r="X211" s="365">
        <f>SUMPRODUCT(LEN($L211:$R213)-LEN(SUBSTITUTE($L211:$R213,"S", "")))</f>
        <v>0</v>
      </c>
      <c r="Y211" s="365">
        <f>SUMPRODUCT(LEN($S211:$S213)-LEN(SUBSTITUTE($S211:$S213,"S", "")))</f>
        <v>0</v>
      </c>
      <c r="Z211" s="365">
        <f>SUMPRODUCT(LEN($L211:$R213)-LEN(SUBSTITUTE($L211:$R213,"F", "")))</f>
        <v>0</v>
      </c>
      <c r="AA211" s="365">
        <f>SUMPRODUCT(LEN($S211:$S213)-LEN(SUBSTITUTE($S211:$S213,"F", "")))</f>
        <v>0</v>
      </c>
      <c r="AB211" s="365">
        <f>SUMPRODUCT(LEN($L211:$R213)-LEN(SUBSTITUTE($L211:$R213,"G", "")))</f>
        <v>0</v>
      </c>
      <c r="AC211" s="365">
        <f>SUMPRODUCT(LEN($S211:$S213)-LEN(SUBSTITUTE($S211:$S213,"G", "")))</f>
        <v>0</v>
      </c>
      <c r="AD211" s="365">
        <f>SUMPRODUCT(LEN($L211:$R213)-LEN(SUBSTITUTE($L211:$R213,"M", "")))</f>
        <v>0</v>
      </c>
      <c r="AE211" s="382">
        <f>SUMPRODUCT(LEN($S211:$S213)-LEN(SUBSTITUTE($S211:$S213,"M", "")))</f>
        <v>0</v>
      </c>
    </row>
    <row r="212" spans="2:39" ht="17.649999999999999" customHeight="1" x14ac:dyDescent="0.2">
      <c r="B212" s="17"/>
      <c r="C212" s="343"/>
      <c r="D212" s="24"/>
      <c r="E212" s="23"/>
      <c r="F212" s="23"/>
      <c r="G212" s="22"/>
      <c r="H212" s="343"/>
      <c r="I212" s="343"/>
      <c r="J212" s="343"/>
      <c r="K212" s="20" t="s">
        <v>91</v>
      </c>
      <c r="L212" s="21"/>
      <c r="M212" s="20" t="s">
        <v>90</v>
      </c>
      <c r="N212" s="21"/>
      <c r="O212" s="20" t="s">
        <v>89</v>
      </c>
      <c r="P212" s="21"/>
      <c r="Q212" s="20" t="s">
        <v>88</v>
      </c>
      <c r="R212" s="19"/>
      <c r="S212" s="18"/>
      <c r="T212" s="343"/>
      <c r="U212" s="348"/>
      <c r="V212" s="380"/>
      <c r="W212" s="366"/>
      <c r="X212" s="366"/>
      <c r="Y212" s="366"/>
      <c r="Z212" s="366"/>
      <c r="AA212" s="366"/>
      <c r="AB212" s="366"/>
      <c r="AC212" s="366"/>
      <c r="AD212" s="366"/>
      <c r="AE212" s="383"/>
    </row>
    <row r="213" spans="2:39" ht="17.649999999999999" customHeight="1" thickBot="1" x14ac:dyDescent="0.25">
      <c r="B213" s="17"/>
      <c r="C213" s="344"/>
      <c r="D213" s="16"/>
      <c r="E213" s="15"/>
      <c r="F213" s="15"/>
      <c r="G213" s="14"/>
      <c r="H213" s="344"/>
      <c r="I213" s="344"/>
      <c r="J213" s="344"/>
      <c r="K213" s="12" t="s">
        <v>87</v>
      </c>
      <c r="L213" s="13"/>
      <c r="M213" s="12" t="s">
        <v>86</v>
      </c>
      <c r="N213" s="13"/>
      <c r="O213" s="12" t="s">
        <v>85</v>
      </c>
      <c r="P213" s="13"/>
      <c r="Q213" s="12" t="s">
        <v>84</v>
      </c>
      <c r="R213" s="11"/>
      <c r="S213" s="10"/>
      <c r="T213" s="344"/>
      <c r="U213" s="349"/>
      <c r="V213" s="381"/>
      <c r="W213" s="367"/>
      <c r="X213" s="367"/>
      <c r="Y213" s="367"/>
      <c r="Z213" s="367"/>
      <c r="AA213" s="367"/>
      <c r="AB213" s="367"/>
      <c r="AC213" s="367"/>
      <c r="AD213" s="367"/>
      <c r="AE213" s="384"/>
    </row>
    <row r="214" spans="2:39" ht="17.649999999999999" customHeight="1" x14ac:dyDescent="0.2">
      <c r="B214" s="17"/>
      <c r="C214" s="342">
        <v>2</v>
      </c>
      <c r="D214" s="30"/>
      <c r="E214" s="28"/>
      <c r="F214" s="28"/>
      <c r="G214" s="27"/>
      <c r="H214" s="345">
        <v>16</v>
      </c>
      <c r="I214" s="345">
        <v>9</v>
      </c>
      <c r="J214" s="345">
        <v>6</v>
      </c>
      <c r="K214" s="20" t="s">
        <v>95</v>
      </c>
      <c r="L214" s="21" t="s">
        <v>98</v>
      </c>
      <c r="M214" s="20" t="s">
        <v>94</v>
      </c>
      <c r="N214" s="21"/>
      <c r="O214" s="20" t="s">
        <v>93</v>
      </c>
      <c r="P214" s="21"/>
      <c r="Q214" s="20" t="s">
        <v>92</v>
      </c>
      <c r="R214" s="26"/>
      <c r="S214" s="25"/>
      <c r="T214" s="345"/>
      <c r="U214" s="347"/>
      <c r="V214" s="379">
        <f>SUMPRODUCT(LEN($L214:$R216)-LEN(SUBSTITUTE($L214:$R216,"A", "")))</f>
        <v>0</v>
      </c>
      <c r="W214" s="365">
        <f>SUMPRODUCT(LEN($S214:$S216)-LEN(SUBSTITUTE($S214:$S216,"A", "")))</f>
        <v>0</v>
      </c>
      <c r="X214" s="365">
        <f>SUMPRODUCT(LEN($L214:$R216)-LEN(SUBSTITUTE($L214:$R216,"S", "")))</f>
        <v>1</v>
      </c>
      <c r="Y214" s="365">
        <f>SUMPRODUCT(LEN($S214:$S216)-LEN(SUBSTITUTE($S214:$S216,"S", "")))</f>
        <v>0</v>
      </c>
      <c r="Z214" s="365">
        <f>SUMPRODUCT(LEN($L214:$R216)-LEN(SUBSTITUTE($L214:$R216,"F", "")))</f>
        <v>0</v>
      </c>
      <c r="AA214" s="365">
        <f>SUMPRODUCT(LEN($S214:$S216)-LEN(SUBSTITUTE($S214:$S216,"F", "")))</f>
        <v>0</v>
      </c>
      <c r="AB214" s="365">
        <f>SUMPRODUCT(LEN($L214:$R216)-LEN(SUBSTITUTE($L214:$R216,"G", "")))</f>
        <v>0</v>
      </c>
      <c r="AC214" s="365">
        <f>SUMPRODUCT(LEN($S214:$S216)-LEN(SUBSTITUTE($S214:$S216,"G", "")))</f>
        <v>0</v>
      </c>
      <c r="AD214" s="365">
        <f>SUMPRODUCT(LEN($L214:$R216)-LEN(SUBSTITUTE($L214:$R216,"M", "")))</f>
        <v>0</v>
      </c>
      <c r="AE214" s="382">
        <f>SUMPRODUCT(LEN($S214:$S216)-LEN(SUBSTITUTE($S214:$S216,"M", "")))</f>
        <v>0</v>
      </c>
    </row>
    <row r="215" spans="2:39" ht="17.649999999999999" customHeight="1" x14ac:dyDescent="0.2">
      <c r="B215" s="17"/>
      <c r="C215" s="343"/>
      <c r="D215" s="24"/>
      <c r="E215" s="23"/>
      <c r="F215" s="23"/>
      <c r="G215" s="22"/>
      <c r="H215" s="343"/>
      <c r="I215" s="343"/>
      <c r="J215" s="343"/>
      <c r="K215" s="20" t="s">
        <v>91</v>
      </c>
      <c r="L215" s="21"/>
      <c r="M215" s="20" t="s">
        <v>90</v>
      </c>
      <c r="N215" s="21"/>
      <c r="O215" s="20" t="s">
        <v>89</v>
      </c>
      <c r="P215" s="21"/>
      <c r="Q215" s="20" t="s">
        <v>88</v>
      </c>
      <c r="R215" s="19"/>
      <c r="S215" s="18"/>
      <c r="T215" s="343"/>
      <c r="U215" s="348"/>
      <c r="V215" s="380"/>
      <c r="W215" s="366"/>
      <c r="X215" s="366"/>
      <c r="Y215" s="366"/>
      <c r="Z215" s="366"/>
      <c r="AA215" s="366"/>
      <c r="AB215" s="366"/>
      <c r="AC215" s="366"/>
      <c r="AD215" s="366"/>
      <c r="AE215" s="383"/>
    </row>
    <row r="216" spans="2:39" ht="17.649999999999999" customHeight="1" thickBot="1" x14ac:dyDescent="0.25">
      <c r="B216" s="17"/>
      <c r="C216" s="344"/>
      <c r="D216" s="16"/>
      <c r="E216" s="15"/>
      <c r="F216" s="15"/>
      <c r="G216" s="14"/>
      <c r="H216" s="344"/>
      <c r="I216" s="344"/>
      <c r="J216" s="344"/>
      <c r="K216" s="12" t="s">
        <v>87</v>
      </c>
      <c r="L216" s="13"/>
      <c r="M216" s="12" t="s">
        <v>86</v>
      </c>
      <c r="N216" s="13"/>
      <c r="O216" s="12" t="s">
        <v>85</v>
      </c>
      <c r="P216" s="13"/>
      <c r="Q216" s="12" t="s">
        <v>84</v>
      </c>
      <c r="R216" s="11"/>
      <c r="S216" s="10"/>
      <c r="T216" s="344"/>
      <c r="U216" s="349"/>
      <c r="V216" s="381"/>
      <c r="W216" s="367"/>
      <c r="X216" s="367"/>
      <c r="Y216" s="367"/>
      <c r="Z216" s="367"/>
      <c r="AA216" s="367"/>
      <c r="AB216" s="367"/>
      <c r="AC216" s="367"/>
      <c r="AD216" s="367"/>
      <c r="AE216" s="384"/>
    </row>
    <row r="217" spans="2:39" ht="17.649999999999999" customHeight="1" x14ac:dyDescent="0.2">
      <c r="B217" s="17"/>
      <c r="C217" s="342">
        <v>3</v>
      </c>
      <c r="D217" s="30"/>
      <c r="E217" s="28"/>
      <c r="F217" s="28"/>
      <c r="G217" s="27"/>
      <c r="H217" s="345">
        <v>14</v>
      </c>
      <c r="I217" s="345">
        <v>7</v>
      </c>
      <c r="J217" s="346" t="s">
        <v>32</v>
      </c>
      <c r="K217" s="20" t="s">
        <v>95</v>
      </c>
      <c r="L217" s="21"/>
      <c r="M217" s="20" t="s">
        <v>94</v>
      </c>
      <c r="N217" s="21"/>
      <c r="O217" s="20" t="s">
        <v>93</v>
      </c>
      <c r="P217" s="21"/>
      <c r="Q217" s="20" t="s">
        <v>92</v>
      </c>
      <c r="R217" s="26"/>
      <c r="S217" s="25"/>
      <c r="T217" s="345"/>
      <c r="U217" s="347"/>
      <c r="V217" s="379">
        <f>SUMPRODUCT(LEN($L217:$R219)-LEN(SUBSTITUTE($L217:$R219,"A", "")))</f>
        <v>0</v>
      </c>
      <c r="W217" s="365">
        <f>SUMPRODUCT(LEN($S217:$S219)-LEN(SUBSTITUTE($S217:$S219,"A", "")))</f>
        <v>0</v>
      </c>
      <c r="X217" s="365">
        <f>SUMPRODUCT(LEN($L217:$R219)-LEN(SUBSTITUTE($L217:$R219,"S", "")))</f>
        <v>0</v>
      </c>
      <c r="Y217" s="365">
        <f>SUMPRODUCT(LEN($S217:$S219)-LEN(SUBSTITUTE($S217:$S219,"S", "")))</f>
        <v>0</v>
      </c>
      <c r="Z217" s="365">
        <f>SUMPRODUCT(LEN($L217:$R219)-LEN(SUBSTITUTE($L217:$R219,"F", "")))</f>
        <v>0</v>
      </c>
      <c r="AA217" s="365">
        <f>SUMPRODUCT(LEN($S217:$S219)-LEN(SUBSTITUTE($S217:$S219,"F", "")))</f>
        <v>0</v>
      </c>
      <c r="AB217" s="365">
        <f>SUMPRODUCT(LEN($L217:$R219)-LEN(SUBSTITUTE($L217:$R219,"G", "")))</f>
        <v>0</v>
      </c>
      <c r="AC217" s="365">
        <f>SUMPRODUCT(LEN($S217:$S219)-LEN(SUBSTITUTE($S217:$S219,"G", "")))</f>
        <v>0</v>
      </c>
      <c r="AD217" s="365">
        <f>SUMPRODUCT(LEN($L217:$R219)-LEN(SUBSTITUTE($L217:$R219,"M", "")))</f>
        <v>0</v>
      </c>
      <c r="AE217" s="382">
        <f>SUMPRODUCT(LEN($S217:$S219)-LEN(SUBSTITUTE($S217:$S219,"M", "")))</f>
        <v>0</v>
      </c>
    </row>
    <row r="218" spans="2:39" ht="17.649999999999999" customHeight="1" x14ac:dyDescent="0.2">
      <c r="B218" s="17"/>
      <c r="C218" s="343"/>
      <c r="D218" s="24"/>
      <c r="E218" s="23"/>
      <c r="F218" s="23"/>
      <c r="G218" s="22"/>
      <c r="H218" s="343"/>
      <c r="I218" s="343"/>
      <c r="J218" s="343"/>
      <c r="K218" s="20" t="s">
        <v>91</v>
      </c>
      <c r="L218" s="21"/>
      <c r="M218" s="20" t="s">
        <v>90</v>
      </c>
      <c r="N218" s="21"/>
      <c r="O218" s="20" t="s">
        <v>89</v>
      </c>
      <c r="P218" s="21"/>
      <c r="Q218" s="20" t="s">
        <v>88</v>
      </c>
      <c r="R218" s="19"/>
      <c r="S218" s="18"/>
      <c r="T218" s="343"/>
      <c r="U218" s="348"/>
      <c r="V218" s="380"/>
      <c r="W218" s="366"/>
      <c r="X218" s="366"/>
      <c r="Y218" s="366"/>
      <c r="Z218" s="366"/>
      <c r="AA218" s="366"/>
      <c r="AB218" s="366"/>
      <c r="AC218" s="366"/>
      <c r="AD218" s="366"/>
      <c r="AE218" s="383"/>
    </row>
    <row r="219" spans="2:39" ht="17.649999999999999" customHeight="1" thickBot="1" x14ac:dyDescent="0.25">
      <c r="B219" s="17"/>
      <c r="C219" s="344"/>
      <c r="D219" s="16"/>
      <c r="E219" s="15"/>
      <c r="F219" s="15"/>
      <c r="G219" s="14"/>
      <c r="H219" s="344"/>
      <c r="I219" s="344"/>
      <c r="J219" s="344"/>
      <c r="K219" s="12" t="s">
        <v>87</v>
      </c>
      <c r="L219" s="13"/>
      <c r="M219" s="12" t="s">
        <v>86</v>
      </c>
      <c r="N219" s="13"/>
      <c r="O219" s="12" t="s">
        <v>85</v>
      </c>
      <c r="P219" s="13"/>
      <c r="Q219" s="12" t="s">
        <v>84</v>
      </c>
      <c r="R219" s="11"/>
      <c r="S219" s="10"/>
      <c r="T219" s="344"/>
      <c r="U219" s="349"/>
      <c r="V219" s="381"/>
      <c r="W219" s="367"/>
      <c r="X219" s="367"/>
      <c r="Y219" s="367"/>
      <c r="Z219" s="367"/>
      <c r="AA219" s="367"/>
      <c r="AB219" s="367"/>
      <c r="AC219" s="367"/>
      <c r="AD219" s="367"/>
      <c r="AE219" s="384"/>
    </row>
    <row r="220" spans="2:39" ht="17.649999999999999" customHeight="1" x14ac:dyDescent="0.2">
      <c r="B220" s="17"/>
      <c r="C220" s="342">
        <v>4</v>
      </c>
      <c r="D220" s="30"/>
      <c r="E220" s="28"/>
      <c r="F220" s="28"/>
      <c r="G220" s="27"/>
      <c r="H220" s="345">
        <v>15</v>
      </c>
      <c r="I220" s="345">
        <v>7</v>
      </c>
      <c r="J220" s="345">
        <v>4</v>
      </c>
      <c r="K220" s="20" t="s">
        <v>95</v>
      </c>
      <c r="L220" s="21" t="s">
        <v>98</v>
      </c>
      <c r="M220" s="20" t="s">
        <v>94</v>
      </c>
      <c r="N220" s="21"/>
      <c r="O220" s="20" t="s">
        <v>93</v>
      </c>
      <c r="P220" s="21"/>
      <c r="Q220" s="20" t="s">
        <v>92</v>
      </c>
      <c r="R220" s="26"/>
      <c r="S220" s="25"/>
      <c r="T220" s="345"/>
      <c r="U220" s="347"/>
      <c r="V220" s="379">
        <f>SUMPRODUCT(LEN($L220:$R222)-LEN(SUBSTITUTE($L220:$R222,"A", "")))</f>
        <v>0</v>
      </c>
      <c r="W220" s="365">
        <f>SUMPRODUCT(LEN($S220:$S222)-LEN(SUBSTITUTE($S220:$S222,"A", "")))</f>
        <v>0</v>
      </c>
      <c r="X220" s="365">
        <f>SUMPRODUCT(LEN($L220:$R222)-LEN(SUBSTITUTE($L220:$R222,"S", "")))</f>
        <v>1</v>
      </c>
      <c r="Y220" s="365">
        <f>SUMPRODUCT(LEN($S220:$S222)-LEN(SUBSTITUTE($S220:$S222,"S", "")))</f>
        <v>0</v>
      </c>
      <c r="Z220" s="365">
        <f>SUMPRODUCT(LEN($L220:$R222)-LEN(SUBSTITUTE($L220:$R222,"F", "")))</f>
        <v>0</v>
      </c>
      <c r="AA220" s="365">
        <f>SUMPRODUCT(LEN($S220:$S222)-LEN(SUBSTITUTE($S220:$S222,"F", "")))</f>
        <v>0</v>
      </c>
      <c r="AB220" s="365">
        <f>SUMPRODUCT(LEN($L220:$R222)-LEN(SUBSTITUTE($L220:$R222,"G", "")))</f>
        <v>0</v>
      </c>
      <c r="AC220" s="365">
        <f>SUMPRODUCT(LEN($S220:$S222)-LEN(SUBSTITUTE($S220:$S222,"G", "")))</f>
        <v>0</v>
      </c>
      <c r="AD220" s="365">
        <f>SUMPRODUCT(LEN($L220:$R222)-LEN(SUBSTITUTE($L220:$R222,"M", "")))</f>
        <v>0</v>
      </c>
      <c r="AE220" s="382">
        <f>SUMPRODUCT(LEN($S220:$S222)-LEN(SUBSTITUTE($S220:$S222,"M", "")))</f>
        <v>0</v>
      </c>
    </row>
    <row r="221" spans="2:39" ht="17.649999999999999" customHeight="1" x14ac:dyDescent="0.2">
      <c r="B221" s="17"/>
      <c r="C221" s="343"/>
      <c r="D221" s="24"/>
      <c r="E221" s="23"/>
      <c r="F221" s="23"/>
      <c r="G221" s="22"/>
      <c r="H221" s="343"/>
      <c r="I221" s="343"/>
      <c r="J221" s="343"/>
      <c r="K221" s="20" t="s">
        <v>91</v>
      </c>
      <c r="L221" s="21"/>
      <c r="M221" s="20" t="s">
        <v>90</v>
      </c>
      <c r="N221" s="21"/>
      <c r="O221" s="20" t="s">
        <v>89</v>
      </c>
      <c r="P221" s="21"/>
      <c r="Q221" s="20" t="s">
        <v>88</v>
      </c>
      <c r="R221" s="19"/>
      <c r="S221" s="18"/>
      <c r="T221" s="343"/>
      <c r="U221" s="348"/>
      <c r="V221" s="380"/>
      <c r="W221" s="366"/>
      <c r="X221" s="366"/>
      <c r="Y221" s="366"/>
      <c r="Z221" s="366"/>
      <c r="AA221" s="366"/>
      <c r="AB221" s="366"/>
      <c r="AC221" s="366"/>
      <c r="AD221" s="366"/>
      <c r="AE221" s="383"/>
    </row>
    <row r="222" spans="2:39" ht="17.649999999999999" customHeight="1" thickBot="1" x14ac:dyDescent="0.25">
      <c r="B222" s="17"/>
      <c r="C222" s="344"/>
      <c r="D222" s="16"/>
      <c r="E222" s="15"/>
      <c r="F222" s="15"/>
      <c r="G222" s="14"/>
      <c r="H222" s="344"/>
      <c r="I222" s="344"/>
      <c r="J222" s="344"/>
      <c r="K222" s="12" t="s">
        <v>87</v>
      </c>
      <c r="L222" s="13"/>
      <c r="M222" s="12" t="s">
        <v>86</v>
      </c>
      <c r="N222" s="13"/>
      <c r="O222" s="12" t="s">
        <v>85</v>
      </c>
      <c r="P222" s="13"/>
      <c r="Q222" s="12" t="s">
        <v>84</v>
      </c>
      <c r="R222" s="11"/>
      <c r="S222" s="10"/>
      <c r="T222" s="344"/>
      <c r="U222" s="349"/>
      <c r="V222" s="381"/>
      <c r="W222" s="367"/>
      <c r="X222" s="367"/>
      <c r="Y222" s="367"/>
      <c r="Z222" s="367"/>
      <c r="AA222" s="367"/>
      <c r="AB222" s="367"/>
      <c r="AC222" s="367"/>
      <c r="AD222" s="367"/>
      <c r="AE222" s="384"/>
    </row>
    <row r="223" spans="2:39" ht="17.649999999999999" customHeight="1" x14ac:dyDescent="0.2">
      <c r="B223" s="17"/>
      <c r="C223" s="342">
        <v>5</v>
      </c>
      <c r="D223" s="30"/>
      <c r="E223" s="28"/>
      <c r="F223" s="28"/>
      <c r="G223" s="27"/>
      <c r="H223" s="345">
        <v>19</v>
      </c>
      <c r="I223" s="345">
        <v>8</v>
      </c>
      <c r="J223" s="345">
        <v>5</v>
      </c>
      <c r="K223" s="20" t="s">
        <v>95</v>
      </c>
      <c r="L223" s="21" t="s">
        <v>98</v>
      </c>
      <c r="M223" s="20" t="s">
        <v>94</v>
      </c>
      <c r="N223" s="21"/>
      <c r="O223" s="20" t="s">
        <v>93</v>
      </c>
      <c r="P223" s="21"/>
      <c r="Q223" s="20" t="s">
        <v>92</v>
      </c>
      <c r="R223" s="26"/>
      <c r="S223" s="25"/>
      <c r="T223" s="345"/>
      <c r="U223" s="347"/>
      <c r="V223" s="379">
        <f>SUMPRODUCT(LEN($L223:$R225)-LEN(SUBSTITUTE($L223:$R225,"A", "")))</f>
        <v>0</v>
      </c>
      <c r="W223" s="365">
        <f>SUMPRODUCT(LEN($S223:$S225)-LEN(SUBSTITUTE($S223:$S225,"A", "")))</f>
        <v>0</v>
      </c>
      <c r="X223" s="365">
        <f>SUMPRODUCT(LEN($L223:$R225)-LEN(SUBSTITUTE($L223:$R225,"S", "")))</f>
        <v>1</v>
      </c>
      <c r="Y223" s="365">
        <f>SUMPRODUCT(LEN($S223:$S225)-LEN(SUBSTITUTE($S223:$S225,"S", "")))</f>
        <v>0</v>
      </c>
      <c r="Z223" s="365">
        <f>SUMPRODUCT(LEN($L223:$R225)-LEN(SUBSTITUTE($L223:$R225,"F", "")))</f>
        <v>0</v>
      </c>
      <c r="AA223" s="365">
        <f>SUMPRODUCT(LEN($S223:$S225)-LEN(SUBSTITUTE($S223:$S225,"F", "")))</f>
        <v>0</v>
      </c>
      <c r="AB223" s="365">
        <f>SUMPRODUCT(LEN($L223:$R225)-LEN(SUBSTITUTE($L223:$R225,"G", "")))</f>
        <v>0</v>
      </c>
      <c r="AC223" s="365">
        <f>SUMPRODUCT(LEN($S223:$S225)-LEN(SUBSTITUTE($S223:$S225,"G", "")))</f>
        <v>0</v>
      </c>
      <c r="AD223" s="365">
        <f>SUMPRODUCT(LEN($L223:$R225)-LEN(SUBSTITUTE($L223:$R225,"M", "")))</f>
        <v>0</v>
      </c>
      <c r="AE223" s="382">
        <f>SUMPRODUCT(LEN($S223:$S225)-LEN(SUBSTITUTE($S223:$S225,"M", "")))</f>
        <v>0</v>
      </c>
    </row>
    <row r="224" spans="2:39" ht="17.45" customHeight="1" x14ac:dyDescent="0.2">
      <c r="B224" s="17"/>
      <c r="C224" s="343"/>
      <c r="D224" s="24"/>
      <c r="E224" s="23"/>
      <c r="F224" s="23"/>
      <c r="G224" s="22"/>
      <c r="H224" s="343"/>
      <c r="I224" s="343"/>
      <c r="J224" s="343"/>
      <c r="K224" s="20" t="s">
        <v>91</v>
      </c>
      <c r="L224" s="21"/>
      <c r="M224" s="20" t="s">
        <v>90</v>
      </c>
      <c r="N224" s="21"/>
      <c r="O224" s="20" t="s">
        <v>89</v>
      </c>
      <c r="P224" s="21"/>
      <c r="Q224" s="20" t="s">
        <v>88</v>
      </c>
      <c r="R224" s="19"/>
      <c r="S224" s="18"/>
      <c r="T224" s="343"/>
      <c r="U224" s="348"/>
      <c r="V224" s="380"/>
      <c r="W224" s="366"/>
      <c r="X224" s="366"/>
      <c r="Y224" s="366"/>
      <c r="Z224" s="366"/>
      <c r="AA224" s="366"/>
      <c r="AB224" s="366"/>
      <c r="AC224" s="366"/>
      <c r="AD224" s="366"/>
      <c r="AE224" s="383"/>
    </row>
    <row r="225" spans="2:31" ht="17.649999999999999" customHeight="1" thickBot="1" x14ac:dyDescent="0.25">
      <c r="B225" s="17"/>
      <c r="C225" s="344"/>
      <c r="D225" s="16"/>
      <c r="E225" s="15"/>
      <c r="F225" s="15"/>
      <c r="G225" s="14"/>
      <c r="H225" s="344"/>
      <c r="I225" s="344"/>
      <c r="J225" s="344"/>
      <c r="K225" s="12" t="s">
        <v>87</v>
      </c>
      <c r="L225" s="13"/>
      <c r="M225" s="12" t="s">
        <v>86</v>
      </c>
      <c r="N225" s="13"/>
      <c r="O225" s="12" t="s">
        <v>85</v>
      </c>
      <c r="P225" s="13"/>
      <c r="Q225" s="12" t="s">
        <v>84</v>
      </c>
      <c r="R225" s="11"/>
      <c r="S225" s="10"/>
      <c r="T225" s="344"/>
      <c r="U225" s="349"/>
      <c r="V225" s="381"/>
      <c r="W225" s="367"/>
      <c r="X225" s="367"/>
      <c r="Y225" s="367"/>
      <c r="Z225" s="367"/>
      <c r="AA225" s="367"/>
      <c r="AB225" s="367"/>
      <c r="AC225" s="367"/>
      <c r="AD225" s="367"/>
      <c r="AE225" s="384"/>
    </row>
    <row r="226" spans="2:31" ht="17.649999999999999" customHeight="1" x14ac:dyDescent="0.2">
      <c r="B226" s="17"/>
      <c r="C226" s="342">
        <v>6</v>
      </c>
      <c r="D226" s="30"/>
      <c r="E226" s="28"/>
      <c r="F226" s="28"/>
      <c r="G226" s="27"/>
      <c r="H226" s="345">
        <v>18</v>
      </c>
      <c r="I226" s="345">
        <v>8</v>
      </c>
      <c r="J226" s="345">
        <v>5</v>
      </c>
      <c r="K226" s="20" t="s">
        <v>95</v>
      </c>
      <c r="L226" s="21"/>
      <c r="M226" s="20" t="s">
        <v>94</v>
      </c>
      <c r="N226" s="21"/>
      <c r="O226" s="20" t="s">
        <v>93</v>
      </c>
      <c r="P226" s="21"/>
      <c r="Q226" s="20" t="s">
        <v>92</v>
      </c>
      <c r="R226" s="26"/>
      <c r="S226" s="25"/>
      <c r="T226" s="345"/>
      <c r="U226" s="347"/>
      <c r="V226" s="379">
        <f>SUMPRODUCT(LEN($L226:$R228)-LEN(SUBSTITUTE($L226:$R228,"A", "")))</f>
        <v>0</v>
      </c>
      <c r="W226" s="365">
        <f>SUMPRODUCT(LEN($S226:$S228)-LEN(SUBSTITUTE($S226:$S228,"A", "")))</f>
        <v>0</v>
      </c>
      <c r="X226" s="365">
        <f>SUMPRODUCT(LEN($L226:$R228)-LEN(SUBSTITUTE($L226:$R228,"S", "")))</f>
        <v>0</v>
      </c>
      <c r="Y226" s="365">
        <f>SUMPRODUCT(LEN($S226:$S228)-LEN(SUBSTITUTE($S226:$S228,"S", "")))</f>
        <v>0</v>
      </c>
      <c r="Z226" s="365">
        <f>SUMPRODUCT(LEN($L226:$R228)-LEN(SUBSTITUTE($L226:$R228,"F", "")))</f>
        <v>0</v>
      </c>
      <c r="AA226" s="365">
        <f>SUMPRODUCT(LEN($S226:$S228)-LEN(SUBSTITUTE($S226:$S228,"F", "")))</f>
        <v>0</v>
      </c>
      <c r="AB226" s="365">
        <f>SUMPRODUCT(LEN($L226:$R228)-LEN(SUBSTITUTE($L226:$R228,"G", "")))</f>
        <v>0</v>
      </c>
      <c r="AC226" s="365">
        <f>SUMPRODUCT(LEN($S226:$S228)-LEN(SUBSTITUTE($S226:$S228,"G", "")))</f>
        <v>0</v>
      </c>
      <c r="AD226" s="365">
        <f>SUMPRODUCT(LEN($L226:$R228)-LEN(SUBSTITUTE($L226:$R228,"M", "")))</f>
        <v>0</v>
      </c>
      <c r="AE226" s="382">
        <f>SUMPRODUCT(LEN($S226:$S228)-LEN(SUBSTITUTE($S226:$S228,"M", "")))</f>
        <v>0</v>
      </c>
    </row>
    <row r="227" spans="2:31" ht="17.649999999999999" customHeight="1" x14ac:dyDescent="0.2">
      <c r="B227" s="17"/>
      <c r="C227" s="343"/>
      <c r="D227" s="24"/>
      <c r="E227" s="23"/>
      <c r="F227" s="23"/>
      <c r="G227" s="22"/>
      <c r="H227" s="343"/>
      <c r="I227" s="343"/>
      <c r="J227" s="343"/>
      <c r="K227" s="20" t="s">
        <v>91</v>
      </c>
      <c r="L227" s="21"/>
      <c r="M227" s="20" t="s">
        <v>90</v>
      </c>
      <c r="N227" s="21"/>
      <c r="O227" s="20" t="s">
        <v>89</v>
      </c>
      <c r="P227" s="21"/>
      <c r="Q227" s="20" t="s">
        <v>88</v>
      </c>
      <c r="R227" s="19"/>
      <c r="S227" s="18"/>
      <c r="T227" s="343"/>
      <c r="U227" s="348"/>
      <c r="V227" s="380"/>
      <c r="W227" s="366"/>
      <c r="X227" s="366"/>
      <c r="Y227" s="366"/>
      <c r="Z227" s="366"/>
      <c r="AA227" s="366"/>
      <c r="AB227" s="366"/>
      <c r="AC227" s="366"/>
      <c r="AD227" s="366"/>
      <c r="AE227" s="383"/>
    </row>
    <row r="228" spans="2:31" ht="17.649999999999999" customHeight="1" thickBot="1" x14ac:dyDescent="0.25">
      <c r="B228" s="17"/>
      <c r="C228" s="344"/>
      <c r="D228" s="16"/>
      <c r="E228" s="15"/>
      <c r="F228" s="15"/>
      <c r="G228" s="14"/>
      <c r="H228" s="344"/>
      <c r="I228" s="344"/>
      <c r="J228" s="344"/>
      <c r="K228" s="12" t="s">
        <v>87</v>
      </c>
      <c r="L228" s="13"/>
      <c r="M228" s="12" t="s">
        <v>86</v>
      </c>
      <c r="N228" s="13"/>
      <c r="O228" s="12" t="s">
        <v>85</v>
      </c>
      <c r="P228" s="13"/>
      <c r="Q228" s="12" t="s">
        <v>84</v>
      </c>
      <c r="R228" s="11"/>
      <c r="S228" s="10"/>
      <c r="T228" s="344"/>
      <c r="U228" s="349"/>
      <c r="V228" s="381"/>
      <c r="W228" s="367"/>
      <c r="X228" s="367"/>
      <c r="Y228" s="367"/>
      <c r="Z228" s="367"/>
      <c r="AA228" s="367"/>
      <c r="AB228" s="367"/>
      <c r="AC228" s="367"/>
      <c r="AD228" s="367"/>
      <c r="AE228" s="384"/>
    </row>
    <row r="229" spans="2:31" ht="17.649999999999999" customHeight="1" x14ac:dyDescent="0.2">
      <c r="B229" s="17"/>
      <c r="C229" s="342">
        <v>7</v>
      </c>
      <c r="D229" s="56" t="s">
        <v>133</v>
      </c>
      <c r="E229" s="56"/>
      <c r="F229" s="28"/>
      <c r="G229" s="27"/>
      <c r="H229" s="345">
        <v>15</v>
      </c>
      <c r="I229" s="345">
        <v>6</v>
      </c>
      <c r="J229" s="346" t="s">
        <v>32</v>
      </c>
      <c r="K229" s="20" t="s">
        <v>95</v>
      </c>
      <c r="L229" s="21"/>
      <c r="M229" s="20" t="s">
        <v>94</v>
      </c>
      <c r="N229" s="21"/>
      <c r="O229" s="20" t="s">
        <v>93</v>
      </c>
      <c r="P229" s="21"/>
      <c r="Q229" s="20" t="s">
        <v>92</v>
      </c>
      <c r="R229" s="26"/>
      <c r="S229" s="25"/>
      <c r="T229" s="345"/>
      <c r="U229" s="347"/>
      <c r="V229" s="379">
        <f>SUMPRODUCT(LEN($L229:$R231)-LEN(SUBSTITUTE($L229:$R231,"A", "")))</f>
        <v>0</v>
      </c>
      <c r="W229" s="365">
        <f>SUMPRODUCT(LEN($S229:$S231)-LEN(SUBSTITUTE($S229:$S231,"A", "")))</f>
        <v>0</v>
      </c>
      <c r="X229" s="365">
        <f>SUMPRODUCT(LEN($L229:$R231)-LEN(SUBSTITUTE($L229:$R231,"S", "")))</f>
        <v>0</v>
      </c>
      <c r="Y229" s="365">
        <f>SUMPRODUCT(LEN($S229:$S231)-LEN(SUBSTITUTE($S229:$S231,"S", "")))</f>
        <v>0</v>
      </c>
      <c r="Z229" s="365">
        <f>SUMPRODUCT(LEN($L229:$R231)-LEN(SUBSTITUTE($L229:$R231,"F", "")))</f>
        <v>0</v>
      </c>
      <c r="AA229" s="365">
        <f>SUMPRODUCT(LEN($S229:$S231)-LEN(SUBSTITUTE($S229:$S231,"F", "")))</f>
        <v>0</v>
      </c>
      <c r="AB229" s="365">
        <f>SUMPRODUCT(LEN($L229:$R231)-LEN(SUBSTITUTE($L229:$R231,"G", "")))</f>
        <v>0</v>
      </c>
      <c r="AC229" s="365">
        <f>SUMPRODUCT(LEN($S229:$S231)-LEN(SUBSTITUTE($S229:$S231,"G", "")))</f>
        <v>0</v>
      </c>
      <c r="AD229" s="365">
        <f>SUMPRODUCT(LEN($L229:$R231)-LEN(SUBSTITUTE($L229:$R231,"M", "")))</f>
        <v>0</v>
      </c>
      <c r="AE229" s="382">
        <f>SUMPRODUCT(LEN($S229:$S231)-LEN(SUBSTITUTE($S229:$S231,"M", "")))</f>
        <v>0</v>
      </c>
    </row>
    <row r="230" spans="2:31" ht="17.649999999999999" customHeight="1" x14ac:dyDescent="0.2">
      <c r="B230" s="17"/>
      <c r="C230" s="343"/>
      <c r="D230" s="24"/>
      <c r="E230" s="23"/>
      <c r="F230" s="23"/>
      <c r="G230" s="22"/>
      <c r="H230" s="343"/>
      <c r="I230" s="343"/>
      <c r="J230" s="343"/>
      <c r="K230" s="20" t="s">
        <v>91</v>
      </c>
      <c r="L230" s="21"/>
      <c r="M230" s="20" t="s">
        <v>90</v>
      </c>
      <c r="N230" s="21"/>
      <c r="O230" s="20" t="s">
        <v>89</v>
      </c>
      <c r="P230" s="21"/>
      <c r="Q230" s="20" t="s">
        <v>88</v>
      </c>
      <c r="R230" s="19"/>
      <c r="S230" s="18"/>
      <c r="T230" s="343"/>
      <c r="U230" s="348"/>
      <c r="V230" s="380"/>
      <c r="W230" s="366"/>
      <c r="X230" s="366"/>
      <c r="Y230" s="366"/>
      <c r="Z230" s="366"/>
      <c r="AA230" s="366"/>
      <c r="AB230" s="366"/>
      <c r="AC230" s="366"/>
      <c r="AD230" s="366"/>
      <c r="AE230" s="383"/>
    </row>
    <row r="231" spans="2:31" ht="17.649999999999999" customHeight="1" thickBot="1" x14ac:dyDescent="0.25">
      <c r="B231" s="17"/>
      <c r="C231" s="344"/>
      <c r="D231" s="16"/>
      <c r="E231" s="15"/>
      <c r="F231" s="15"/>
      <c r="G231" s="14"/>
      <c r="H231" s="344"/>
      <c r="I231" s="344"/>
      <c r="J231" s="344"/>
      <c r="K231" s="12" t="s">
        <v>87</v>
      </c>
      <c r="L231" s="13"/>
      <c r="M231" s="12" t="s">
        <v>86</v>
      </c>
      <c r="N231" s="13"/>
      <c r="O231" s="12" t="s">
        <v>85</v>
      </c>
      <c r="P231" s="13"/>
      <c r="Q231" s="12" t="s">
        <v>84</v>
      </c>
      <c r="R231" s="11"/>
      <c r="S231" s="10"/>
      <c r="T231" s="344"/>
      <c r="U231" s="349"/>
      <c r="V231" s="381"/>
      <c r="W231" s="367"/>
      <c r="X231" s="367"/>
      <c r="Y231" s="367"/>
      <c r="Z231" s="367"/>
      <c r="AA231" s="367"/>
      <c r="AB231" s="367"/>
      <c r="AC231" s="367"/>
      <c r="AD231" s="367"/>
      <c r="AE231" s="384"/>
    </row>
    <row r="232" spans="2:31" ht="17.649999999999999" customHeight="1" x14ac:dyDescent="0.2">
      <c r="B232" s="17"/>
      <c r="C232" s="342">
        <v>8</v>
      </c>
      <c r="D232" s="30"/>
      <c r="E232" s="28"/>
      <c r="F232" s="28"/>
      <c r="G232" s="27"/>
      <c r="H232" s="345">
        <v>20</v>
      </c>
      <c r="I232" s="345">
        <v>9</v>
      </c>
      <c r="J232" s="345">
        <v>5</v>
      </c>
      <c r="K232" s="20" t="s">
        <v>95</v>
      </c>
      <c r="L232" s="21" t="s">
        <v>98</v>
      </c>
      <c r="M232" s="20" t="s">
        <v>94</v>
      </c>
      <c r="N232" s="21"/>
      <c r="O232" s="20" t="s">
        <v>93</v>
      </c>
      <c r="P232" s="21"/>
      <c r="Q232" s="20" t="s">
        <v>92</v>
      </c>
      <c r="R232" s="26"/>
      <c r="S232" s="25"/>
      <c r="T232" s="345"/>
      <c r="U232" s="347"/>
      <c r="V232" s="379">
        <f>SUMPRODUCT(LEN($L232:$R234)-LEN(SUBSTITUTE($L232:$R234,"A", "")))</f>
        <v>0</v>
      </c>
      <c r="W232" s="365">
        <f>SUMPRODUCT(LEN($S232:$S234)-LEN(SUBSTITUTE($S232:$S234,"A", "")))</f>
        <v>0</v>
      </c>
      <c r="X232" s="365">
        <f>SUMPRODUCT(LEN($L232:$R234)-LEN(SUBSTITUTE($L232:$R234,"S", "")))</f>
        <v>1</v>
      </c>
      <c r="Y232" s="365">
        <f>SUMPRODUCT(LEN($S232:$S234)-LEN(SUBSTITUTE($S232:$S234,"S", "")))</f>
        <v>0</v>
      </c>
      <c r="Z232" s="365">
        <f>SUMPRODUCT(LEN($L232:$R234)-LEN(SUBSTITUTE($L232:$R234,"F", "")))</f>
        <v>0</v>
      </c>
      <c r="AA232" s="365">
        <f>SUMPRODUCT(LEN($S232:$S234)-LEN(SUBSTITUTE($S232:$S234,"F", "")))</f>
        <v>0</v>
      </c>
      <c r="AB232" s="365">
        <f>SUMPRODUCT(LEN($L232:$R234)-LEN(SUBSTITUTE($L232:$R234,"G", "")))</f>
        <v>0</v>
      </c>
      <c r="AC232" s="365">
        <f>SUMPRODUCT(LEN($S232:$S234)-LEN(SUBSTITUTE($S232:$S234,"G", "")))</f>
        <v>0</v>
      </c>
      <c r="AD232" s="365">
        <f>SUMPRODUCT(LEN($L232:$R234)-LEN(SUBSTITUTE($L232:$R234,"M", "")))</f>
        <v>0</v>
      </c>
      <c r="AE232" s="382">
        <f>SUMPRODUCT(LEN($S232:$S234)-LEN(SUBSTITUTE($S232:$S234,"M", "")))</f>
        <v>0</v>
      </c>
    </row>
    <row r="233" spans="2:31" ht="17.649999999999999" customHeight="1" x14ac:dyDescent="0.2">
      <c r="B233" s="17"/>
      <c r="C233" s="343"/>
      <c r="D233" s="24"/>
      <c r="E233" s="23"/>
      <c r="F233" s="23"/>
      <c r="G233" s="22"/>
      <c r="H233" s="343"/>
      <c r="I233" s="343"/>
      <c r="J233" s="343"/>
      <c r="K233" s="20" t="s">
        <v>91</v>
      </c>
      <c r="L233" s="21"/>
      <c r="M233" s="20" t="s">
        <v>90</v>
      </c>
      <c r="N233" s="21"/>
      <c r="O233" s="20" t="s">
        <v>89</v>
      </c>
      <c r="P233" s="21"/>
      <c r="Q233" s="20" t="s">
        <v>88</v>
      </c>
      <c r="R233" s="19"/>
      <c r="S233" s="18"/>
      <c r="T233" s="343"/>
      <c r="U233" s="348"/>
      <c r="V233" s="380"/>
      <c r="W233" s="366"/>
      <c r="X233" s="366"/>
      <c r="Y233" s="366"/>
      <c r="Z233" s="366"/>
      <c r="AA233" s="366"/>
      <c r="AB233" s="366"/>
      <c r="AC233" s="366"/>
      <c r="AD233" s="366"/>
      <c r="AE233" s="383"/>
    </row>
    <row r="234" spans="2:31" ht="17.649999999999999" customHeight="1" thickBot="1" x14ac:dyDescent="0.25">
      <c r="B234" s="17"/>
      <c r="C234" s="344"/>
      <c r="D234" s="16"/>
      <c r="E234" s="15"/>
      <c r="F234" s="15"/>
      <c r="G234" s="14"/>
      <c r="H234" s="344"/>
      <c r="I234" s="344"/>
      <c r="J234" s="344"/>
      <c r="K234" s="12" t="s">
        <v>87</v>
      </c>
      <c r="L234" s="13"/>
      <c r="M234" s="12" t="s">
        <v>86</v>
      </c>
      <c r="N234" s="13"/>
      <c r="O234" s="12" t="s">
        <v>85</v>
      </c>
      <c r="P234" s="13"/>
      <c r="Q234" s="12" t="s">
        <v>84</v>
      </c>
      <c r="R234" s="11"/>
      <c r="S234" s="10"/>
      <c r="T234" s="344"/>
      <c r="U234" s="349"/>
      <c r="V234" s="381"/>
      <c r="W234" s="367"/>
      <c r="X234" s="367"/>
      <c r="Y234" s="367"/>
      <c r="Z234" s="367"/>
      <c r="AA234" s="367"/>
      <c r="AB234" s="367"/>
      <c r="AC234" s="367"/>
      <c r="AD234" s="367"/>
      <c r="AE234" s="384"/>
    </row>
    <row r="235" spans="2:31" ht="17.649999999999999" customHeight="1" x14ac:dyDescent="0.2">
      <c r="B235" s="17"/>
      <c r="C235" s="342">
        <v>9</v>
      </c>
      <c r="D235" s="30"/>
      <c r="E235" s="28"/>
      <c r="F235" s="28"/>
      <c r="G235" s="27"/>
      <c r="H235" s="345">
        <v>16</v>
      </c>
      <c r="I235" s="345">
        <v>7</v>
      </c>
      <c r="J235" s="346" t="s">
        <v>32</v>
      </c>
      <c r="K235" s="20" t="s">
        <v>95</v>
      </c>
      <c r="L235" s="21"/>
      <c r="M235" s="20" t="s">
        <v>94</v>
      </c>
      <c r="N235" s="21"/>
      <c r="O235" s="20" t="s">
        <v>93</v>
      </c>
      <c r="P235" s="21"/>
      <c r="Q235" s="20" t="s">
        <v>92</v>
      </c>
      <c r="R235" s="26"/>
      <c r="S235" s="25"/>
      <c r="T235" s="345"/>
      <c r="U235" s="347"/>
      <c r="V235" s="379">
        <f>SUMPRODUCT(LEN($L235:$R237)-LEN(SUBSTITUTE($L235:$R237,"A", "")))</f>
        <v>0</v>
      </c>
      <c r="W235" s="365">
        <f>SUMPRODUCT(LEN($S235:$S237)-LEN(SUBSTITUTE($S235:$S237,"A", "")))</f>
        <v>0</v>
      </c>
      <c r="X235" s="365">
        <f>SUMPRODUCT(LEN($L235:$R237)-LEN(SUBSTITUTE($L235:$R237,"S", "")))</f>
        <v>0</v>
      </c>
      <c r="Y235" s="365">
        <f>SUMPRODUCT(LEN($S235:$S237)-LEN(SUBSTITUTE($S235:$S237,"S", "")))</f>
        <v>0</v>
      </c>
      <c r="Z235" s="365">
        <f>SUMPRODUCT(LEN($L235:$R237)-LEN(SUBSTITUTE($L235:$R237,"F", "")))</f>
        <v>0</v>
      </c>
      <c r="AA235" s="365">
        <f>SUMPRODUCT(LEN($S235:$S237)-LEN(SUBSTITUTE($S235:$S237,"F", "")))</f>
        <v>0</v>
      </c>
      <c r="AB235" s="365">
        <f>SUMPRODUCT(LEN($L235:$R237)-LEN(SUBSTITUTE($L235:$R237,"G", "")))</f>
        <v>0</v>
      </c>
      <c r="AC235" s="365">
        <f>SUMPRODUCT(LEN($S235:$S237)-LEN(SUBSTITUTE($S235:$S237,"G", "")))</f>
        <v>0</v>
      </c>
      <c r="AD235" s="365">
        <f>SUMPRODUCT(LEN($L235:$R237)-LEN(SUBSTITUTE($L235:$R237,"M", "")))</f>
        <v>0</v>
      </c>
      <c r="AE235" s="382">
        <f>SUMPRODUCT(LEN($S235:$S237)-LEN(SUBSTITUTE($S235:$S237,"M", "")))</f>
        <v>0</v>
      </c>
    </row>
    <row r="236" spans="2:31" ht="17.649999999999999" customHeight="1" x14ac:dyDescent="0.2">
      <c r="B236" s="17"/>
      <c r="C236" s="343"/>
      <c r="D236" s="24"/>
      <c r="E236" s="23"/>
      <c r="F236" s="23"/>
      <c r="G236" s="22"/>
      <c r="H236" s="343"/>
      <c r="I236" s="343"/>
      <c r="J236" s="343"/>
      <c r="K236" s="20" t="s">
        <v>91</v>
      </c>
      <c r="L236" s="21"/>
      <c r="M236" s="20" t="s">
        <v>90</v>
      </c>
      <c r="N236" s="21"/>
      <c r="O236" s="20" t="s">
        <v>89</v>
      </c>
      <c r="P236" s="21"/>
      <c r="Q236" s="20" t="s">
        <v>88</v>
      </c>
      <c r="R236" s="19"/>
      <c r="S236" s="18"/>
      <c r="T236" s="343"/>
      <c r="U236" s="348"/>
      <c r="V236" s="380"/>
      <c r="W236" s="366"/>
      <c r="X236" s="366"/>
      <c r="Y236" s="366"/>
      <c r="Z236" s="366"/>
      <c r="AA236" s="366"/>
      <c r="AB236" s="366"/>
      <c r="AC236" s="366"/>
      <c r="AD236" s="366"/>
      <c r="AE236" s="383"/>
    </row>
    <row r="237" spans="2:31" ht="17.649999999999999" customHeight="1" thickBot="1" x14ac:dyDescent="0.25">
      <c r="B237" s="17"/>
      <c r="C237" s="344"/>
      <c r="D237" s="16"/>
      <c r="E237" s="15"/>
      <c r="F237" s="15"/>
      <c r="G237" s="14"/>
      <c r="H237" s="344"/>
      <c r="I237" s="344"/>
      <c r="J237" s="344"/>
      <c r="K237" s="12" t="s">
        <v>87</v>
      </c>
      <c r="L237" s="13"/>
      <c r="M237" s="12" t="s">
        <v>86</v>
      </c>
      <c r="N237" s="13"/>
      <c r="O237" s="12" t="s">
        <v>85</v>
      </c>
      <c r="P237" s="13"/>
      <c r="Q237" s="12" t="s">
        <v>84</v>
      </c>
      <c r="R237" s="11"/>
      <c r="S237" s="10"/>
      <c r="T237" s="344"/>
      <c r="U237" s="349"/>
      <c r="V237" s="381"/>
      <c r="W237" s="367"/>
      <c r="X237" s="367"/>
      <c r="Y237" s="367"/>
      <c r="Z237" s="367"/>
      <c r="AA237" s="367"/>
      <c r="AB237" s="367"/>
      <c r="AC237" s="367"/>
      <c r="AD237" s="367"/>
      <c r="AE237" s="384"/>
    </row>
    <row r="238" spans="2:31" ht="17.649999999999999" customHeight="1" x14ac:dyDescent="0.2">
      <c r="B238" s="17"/>
      <c r="C238" s="342">
        <v>10</v>
      </c>
      <c r="D238" s="30"/>
      <c r="E238" s="28"/>
      <c r="F238" s="28"/>
      <c r="G238" s="27"/>
      <c r="H238" s="345">
        <v>15</v>
      </c>
      <c r="I238" s="345">
        <v>7</v>
      </c>
      <c r="J238" s="346" t="s">
        <v>32</v>
      </c>
      <c r="K238" s="20" t="s">
        <v>95</v>
      </c>
      <c r="L238" s="21"/>
      <c r="M238" s="20" t="s">
        <v>94</v>
      </c>
      <c r="N238" s="21"/>
      <c r="O238" s="20" t="s">
        <v>93</v>
      </c>
      <c r="P238" s="21"/>
      <c r="Q238" s="20" t="s">
        <v>92</v>
      </c>
      <c r="R238" s="26"/>
      <c r="S238" s="25"/>
      <c r="T238" s="345"/>
      <c r="U238" s="347"/>
      <c r="V238" s="379">
        <f>SUMPRODUCT(LEN($L238:$R240)-LEN(SUBSTITUTE($L238:$R240,"A", "")))</f>
        <v>0</v>
      </c>
      <c r="W238" s="365">
        <f>SUMPRODUCT(LEN($S238:$S240)-LEN(SUBSTITUTE($S238:$S240,"A", "")))</f>
        <v>0</v>
      </c>
      <c r="X238" s="365">
        <f>SUMPRODUCT(LEN($L238:$R240)-LEN(SUBSTITUTE($L238:$R240,"S", "")))</f>
        <v>0</v>
      </c>
      <c r="Y238" s="365">
        <f>SUMPRODUCT(LEN($S238:$S240)-LEN(SUBSTITUTE($S238:$S240,"S", "")))</f>
        <v>0</v>
      </c>
      <c r="Z238" s="365">
        <f>SUMPRODUCT(LEN($L238:$R240)-LEN(SUBSTITUTE($L238:$R240,"F", "")))</f>
        <v>0</v>
      </c>
      <c r="AA238" s="365">
        <f>SUMPRODUCT(LEN($S238:$S240)-LEN(SUBSTITUTE($S238:$S240,"F", "")))</f>
        <v>0</v>
      </c>
      <c r="AB238" s="365">
        <f>SUMPRODUCT(LEN($L238:$R240)-LEN(SUBSTITUTE($L238:$R240,"G", "")))</f>
        <v>0</v>
      </c>
      <c r="AC238" s="365">
        <f>SUMPRODUCT(LEN($S238:$S240)-LEN(SUBSTITUTE($S238:$S240,"G", "")))</f>
        <v>0</v>
      </c>
      <c r="AD238" s="365">
        <f>SUMPRODUCT(LEN($L238:$R240)-LEN(SUBSTITUTE($L238:$R240,"M", "")))</f>
        <v>0</v>
      </c>
      <c r="AE238" s="382">
        <f>SUMPRODUCT(LEN($S238:$S240)-LEN(SUBSTITUTE($S238:$S240,"M", "")))</f>
        <v>0</v>
      </c>
    </row>
    <row r="239" spans="2:31" ht="17.649999999999999" customHeight="1" x14ac:dyDescent="0.2">
      <c r="B239" s="17"/>
      <c r="C239" s="343"/>
      <c r="D239" s="24"/>
      <c r="E239" s="23"/>
      <c r="F239" s="23"/>
      <c r="G239" s="22"/>
      <c r="H239" s="343"/>
      <c r="I239" s="343"/>
      <c r="J239" s="343"/>
      <c r="K239" s="20" t="s">
        <v>91</v>
      </c>
      <c r="L239" s="21"/>
      <c r="M239" s="20" t="s">
        <v>90</v>
      </c>
      <c r="N239" s="21"/>
      <c r="O239" s="20" t="s">
        <v>89</v>
      </c>
      <c r="P239" s="21"/>
      <c r="Q239" s="20" t="s">
        <v>88</v>
      </c>
      <c r="R239" s="19"/>
      <c r="S239" s="18"/>
      <c r="T239" s="343"/>
      <c r="U239" s="348"/>
      <c r="V239" s="380"/>
      <c r="W239" s="366"/>
      <c r="X239" s="366"/>
      <c r="Y239" s="366"/>
      <c r="Z239" s="366"/>
      <c r="AA239" s="366"/>
      <c r="AB239" s="366"/>
      <c r="AC239" s="366"/>
      <c r="AD239" s="366"/>
      <c r="AE239" s="383"/>
    </row>
    <row r="240" spans="2:31" ht="17.649999999999999" customHeight="1" thickBot="1" x14ac:dyDescent="0.25">
      <c r="B240" s="17"/>
      <c r="C240" s="344"/>
      <c r="D240" s="16"/>
      <c r="E240" s="15"/>
      <c r="F240" s="15"/>
      <c r="G240" s="14"/>
      <c r="H240" s="344"/>
      <c r="I240" s="344"/>
      <c r="J240" s="344"/>
      <c r="K240" s="12" t="s">
        <v>87</v>
      </c>
      <c r="L240" s="13"/>
      <c r="M240" s="12" t="s">
        <v>86</v>
      </c>
      <c r="N240" s="13"/>
      <c r="O240" s="12" t="s">
        <v>85</v>
      </c>
      <c r="P240" s="13"/>
      <c r="Q240" s="12" t="s">
        <v>84</v>
      </c>
      <c r="R240" s="11"/>
      <c r="S240" s="10"/>
      <c r="T240" s="344"/>
      <c r="U240" s="349"/>
      <c r="V240" s="381"/>
      <c r="W240" s="367"/>
      <c r="X240" s="367"/>
      <c r="Y240" s="367"/>
      <c r="Z240" s="367"/>
      <c r="AA240" s="367"/>
      <c r="AB240" s="367"/>
      <c r="AC240" s="367"/>
      <c r="AD240" s="367"/>
      <c r="AE240" s="384"/>
    </row>
    <row r="241" spans="2:39" ht="17.649999999999999" customHeight="1" x14ac:dyDescent="0.2">
      <c r="B241" s="17"/>
      <c r="C241" s="342">
        <v>11</v>
      </c>
      <c r="D241" s="30"/>
      <c r="E241" s="28"/>
      <c r="F241" s="28"/>
      <c r="G241" s="27"/>
      <c r="H241" s="345">
        <v>12</v>
      </c>
      <c r="I241" s="345">
        <v>7</v>
      </c>
      <c r="J241" s="346" t="s">
        <v>32</v>
      </c>
      <c r="K241" s="20" t="s">
        <v>95</v>
      </c>
      <c r="L241" s="21"/>
      <c r="M241" s="20" t="s">
        <v>94</v>
      </c>
      <c r="N241" s="21"/>
      <c r="O241" s="20" t="s">
        <v>93</v>
      </c>
      <c r="P241" s="21"/>
      <c r="Q241" s="20" t="s">
        <v>92</v>
      </c>
      <c r="R241" s="26"/>
      <c r="S241" s="25"/>
      <c r="T241" s="345"/>
      <c r="U241" s="347"/>
      <c r="V241" s="379">
        <f>SUMPRODUCT(LEN($L241:$R243)-LEN(SUBSTITUTE($L241:$R243,"A", "")))</f>
        <v>0</v>
      </c>
      <c r="W241" s="365">
        <f>SUMPRODUCT(LEN($S241:$S243)-LEN(SUBSTITUTE($S241:$S243,"A", "")))</f>
        <v>0</v>
      </c>
      <c r="X241" s="365">
        <f>SUMPRODUCT(LEN($L241:$R243)-LEN(SUBSTITUTE($L241:$R243,"S", "")))</f>
        <v>0</v>
      </c>
      <c r="Y241" s="365">
        <f>SUMPRODUCT(LEN($S241:$S243)-LEN(SUBSTITUTE($S241:$S243,"S", "")))</f>
        <v>0</v>
      </c>
      <c r="Z241" s="365">
        <f>SUMPRODUCT(LEN($L241:$R243)-LEN(SUBSTITUTE($L241:$R243,"F", "")))</f>
        <v>0</v>
      </c>
      <c r="AA241" s="365">
        <f>SUMPRODUCT(LEN($S241:$S243)-LEN(SUBSTITUTE($S241:$S243,"F", "")))</f>
        <v>0</v>
      </c>
      <c r="AB241" s="365">
        <f>SUMPRODUCT(LEN($L241:$R243)-LEN(SUBSTITUTE($L241:$R243,"G", "")))</f>
        <v>0</v>
      </c>
      <c r="AC241" s="365">
        <f>SUMPRODUCT(LEN($S241:$S243)-LEN(SUBSTITUTE($S241:$S243,"G", "")))</f>
        <v>0</v>
      </c>
      <c r="AD241" s="365">
        <f>SUMPRODUCT(LEN($L241:$R243)-LEN(SUBSTITUTE($L241:$R243,"M", "")))</f>
        <v>0</v>
      </c>
      <c r="AE241" s="382">
        <f>SUMPRODUCT(LEN($S241:$S243)-LEN(SUBSTITUTE($S241:$S243,"M", "")))</f>
        <v>0</v>
      </c>
    </row>
    <row r="242" spans="2:39" ht="17.649999999999999" customHeight="1" x14ac:dyDescent="0.2">
      <c r="B242" s="17"/>
      <c r="C242" s="343"/>
      <c r="D242" s="24"/>
      <c r="E242" s="23"/>
      <c r="F242" s="23"/>
      <c r="G242" s="22"/>
      <c r="H242" s="343"/>
      <c r="I242" s="343"/>
      <c r="J242" s="343"/>
      <c r="K242" s="20" t="s">
        <v>91</v>
      </c>
      <c r="L242" s="21"/>
      <c r="M242" s="20" t="s">
        <v>90</v>
      </c>
      <c r="N242" s="21"/>
      <c r="O242" s="20" t="s">
        <v>89</v>
      </c>
      <c r="P242" s="21"/>
      <c r="Q242" s="20" t="s">
        <v>88</v>
      </c>
      <c r="R242" s="19"/>
      <c r="S242" s="18"/>
      <c r="T242" s="343"/>
      <c r="U242" s="348"/>
      <c r="V242" s="380"/>
      <c r="W242" s="366"/>
      <c r="X242" s="366"/>
      <c r="Y242" s="366"/>
      <c r="Z242" s="366"/>
      <c r="AA242" s="366"/>
      <c r="AB242" s="366"/>
      <c r="AC242" s="366"/>
      <c r="AD242" s="366"/>
      <c r="AE242" s="383"/>
    </row>
    <row r="243" spans="2:39" ht="17.649999999999999" customHeight="1" thickBot="1" x14ac:dyDescent="0.25">
      <c r="B243" s="17"/>
      <c r="C243" s="344"/>
      <c r="D243" s="16"/>
      <c r="E243" s="15"/>
      <c r="F243" s="15"/>
      <c r="G243" s="14"/>
      <c r="H243" s="344"/>
      <c r="I243" s="344"/>
      <c r="J243" s="344"/>
      <c r="K243" s="12" t="s">
        <v>87</v>
      </c>
      <c r="L243" s="13"/>
      <c r="M243" s="12" t="s">
        <v>86</v>
      </c>
      <c r="N243" s="13"/>
      <c r="O243" s="12" t="s">
        <v>85</v>
      </c>
      <c r="P243" s="13"/>
      <c r="Q243" s="12" t="s">
        <v>84</v>
      </c>
      <c r="R243" s="11"/>
      <c r="S243" s="10"/>
      <c r="T243" s="344"/>
      <c r="U243" s="349"/>
      <c r="V243" s="381"/>
      <c r="W243" s="367"/>
      <c r="X243" s="367"/>
      <c r="Y243" s="367"/>
      <c r="Z243" s="367"/>
      <c r="AA243" s="367"/>
      <c r="AB243" s="367"/>
      <c r="AC243" s="367"/>
      <c r="AD243" s="367"/>
      <c r="AE243" s="384"/>
    </row>
    <row r="244" spans="2:39" ht="17.649999999999999" customHeight="1" x14ac:dyDescent="0.2">
      <c r="B244" s="17"/>
      <c r="C244" s="342">
        <v>12</v>
      </c>
      <c r="D244" s="30"/>
      <c r="E244" s="28"/>
      <c r="F244" s="28"/>
      <c r="G244" s="27"/>
      <c r="H244" s="345">
        <v>14</v>
      </c>
      <c r="I244" s="345">
        <v>7</v>
      </c>
      <c r="J244" s="346" t="s">
        <v>32</v>
      </c>
      <c r="K244" s="20" t="s">
        <v>95</v>
      </c>
      <c r="L244" s="21"/>
      <c r="M244" s="20" t="s">
        <v>94</v>
      </c>
      <c r="N244" s="21"/>
      <c r="O244" s="20" t="s">
        <v>93</v>
      </c>
      <c r="P244" s="21"/>
      <c r="Q244" s="20" t="s">
        <v>92</v>
      </c>
      <c r="R244" s="26"/>
      <c r="S244" s="25"/>
      <c r="T244" s="345"/>
      <c r="U244" s="347"/>
      <c r="V244" s="379">
        <f>SUMPRODUCT(LEN($L244:$R246)-LEN(SUBSTITUTE($L244:$R246,"A", "")))</f>
        <v>0</v>
      </c>
      <c r="W244" s="365">
        <f>SUMPRODUCT(LEN($S244:$S246)-LEN(SUBSTITUTE($S244:$S246,"A", "")))</f>
        <v>0</v>
      </c>
      <c r="X244" s="365">
        <f>SUMPRODUCT(LEN($L244:$R246)-LEN(SUBSTITUTE($L244:$R246,"S", "")))</f>
        <v>0</v>
      </c>
      <c r="Y244" s="365">
        <f>SUMPRODUCT(LEN($S244:$S246)-LEN(SUBSTITUTE($S244:$S246,"S", "")))</f>
        <v>0</v>
      </c>
      <c r="Z244" s="365">
        <f>SUMPRODUCT(LEN($L244:$R246)-LEN(SUBSTITUTE($L244:$R246,"F", "")))</f>
        <v>0</v>
      </c>
      <c r="AA244" s="365">
        <f>SUMPRODUCT(LEN($S244:$S246)-LEN(SUBSTITUTE($S244:$S246,"F", "")))</f>
        <v>0</v>
      </c>
      <c r="AB244" s="365">
        <f>SUMPRODUCT(LEN($L244:$R246)-LEN(SUBSTITUTE($L244:$R246,"G", "")))</f>
        <v>0</v>
      </c>
      <c r="AC244" s="365">
        <f>SUMPRODUCT(LEN($S244:$S246)-LEN(SUBSTITUTE($S244:$S246,"G", "")))</f>
        <v>0</v>
      </c>
      <c r="AD244" s="365">
        <f>SUMPRODUCT(LEN($L244:$R246)-LEN(SUBSTITUTE($L244:$R246,"M", "")))</f>
        <v>0</v>
      </c>
      <c r="AE244" s="382">
        <f>SUMPRODUCT(LEN($S244:$S246)-LEN(SUBSTITUTE($S244:$S246,"M", "")))</f>
        <v>0</v>
      </c>
    </row>
    <row r="245" spans="2:39" ht="18" x14ac:dyDescent="0.2">
      <c r="B245" s="17"/>
      <c r="C245" s="343"/>
      <c r="D245" s="24"/>
      <c r="E245" s="23"/>
      <c r="F245" s="23"/>
      <c r="G245" s="22"/>
      <c r="H245" s="343"/>
      <c r="I245" s="343"/>
      <c r="J245" s="343"/>
      <c r="K245" s="20" t="s">
        <v>91</v>
      </c>
      <c r="L245" s="21"/>
      <c r="M245" s="20" t="s">
        <v>90</v>
      </c>
      <c r="N245" s="21"/>
      <c r="O245" s="20" t="s">
        <v>89</v>
      </c>
      <c r="P245" s="21"/>
      <c r="Q245" s="20" t="s">
        <v>88</v>
      </c>
      <c r="R245" s="19"/>
      <c r="S245" s="18"/>
      <c r="T245" s="343"/>
      <c r="U245" s="348"/>
      <c r="V245" s="380"/>
      <c r="W245" s="366"/>
      <c r="X245" s="366"/>
      <c r="Y245" s="366"/>
      <c r="Z245" s="366"/>
      <c r="AA245" s="366"/>
      <c r="AB245" s="366"/>
      <c r="AC245" s="366"/>
      <c r="AD245" s="366"/>
      <c r="AE245" s="383"/>
    </row>
    <row r="246" spans="2:39" ht="18" customHeight="1" thickBot="1" x14ac:dyDescent="0.25">
      <c r="B246" s="17"/>
      <c r="C246" s="344"/>
      <c r="D246" s="16"/>
      <c r="E246" s="15"/>
      <c r="F246" s="15"/>
      <c r="G246" s="14"/>
      <c r="H246" s="344"/>
      <c r="I246" s="344"/>
      <c r="J246" s="344"/>
      <c r="K246" s="12" t="s">
        <v>87</v>
      </c>
      <c r="L246" s="13"/>
      <c r="M246" s="12" t="s">
        <v>86</v>
      </c>
      <c r="N246" s="13"/>
      <c r="O246" s="12" t="s">
        <v>85</v>
      </c>
      <c r="P246" s="13"/>
      <c r="Q246" s="12" t="s">
        <v>84</v>
      </c>
      <c r="R246" s="11"/>
      <c r="S246" s="10"/>
      <c r="T246" s="344"/>
      <c r="U246" s="349"/>
      <c r="V246" s="381"/>
      <c r="W246" s="367"/>
      <c r="X246" s="367"/>
      <c r="Y246" s="367"/>
      <c r="Z246" s="367"/>
      <c r="AA246" s="367"/>
      <c r="AB246" s="367"/>
      <c r="AC246" s="367"/>
      <c r="AD246" s="367"/>
      <c r="AE246" s="384"/>
    </row>
    <row r="247" spans="2:39" ht="71.25" thickBot="1" x14ac:dyDescent="0.3">
      <c r="B247" s="51" t="s">
        <v>123</v>
      </c>
      <c r="C247" s="48" t="s">
        <v>122</v>
      </c>
      <c r="D247" s="48" t="s">
        <v>121</v>
      </c>
      <c r="E247" s="48" t="s">
        <v>120</v>
      </c>
      <c r="F247" s="48" t="s">
        <v>119</v>
      </c>
      <c r="G247" s="48" t="s">
        <v>118</v>
      </c>
      <c r="H247" s="48" t="s">
        <v>33</v>
      </c>
      <c r="I247" s="48" t="s">
        <v>117</v>
      </c>
      <c r="J247" s="48" t="s">
        <v>34</v>
      </c>
      <c r="K247" s="340" t="s">
        <v>116</v>
      </c>
      <c r="L247" s="341"/>
      <c r="M247" s="340" t="s">
        <v>115</v>
      </c>
      <c r="N247" s="341"/>
      <c r="O247" s="340" t="s">
        <v>115</v>
      </c>
      <c r="P247" s="341"/>
      <c r="Q247" s="340" t="s">
        <v>115</v>
      </c>
      <c r="R247" s="341"/>
      <c r="S247" s="49" t="s">
        <v>114</v>
      </c>
      <c r="T247" s="48" t="s">
        <v>113</v>
      </c>
      <c r="U247" s="47" t="s">
        <v>112</v>
      </c>
      <c r="V247" s="46" t="s">
        <v>111</v>
      </c>
      <c r="W247" s="45" t="s">
        <v>110</v>
      </c>
      <c r="X247" s="45" t="s">
        <v>109</v>
      </c>
      <c r="Y247" s="45" t="s">
        <v>108</v>
      </c>
      <c r="Z247" s="45" t="s">
        <v>107</v>
      </c>
      <c r="AA247" s="45" t="s">
        <v>106</v>
      </c>
      <c r="AB247" s="45" t="s">
        <v>105</v>
      </c>
      <c r="AC247" s="45" t="s">
        <v>104</v>
      </c>
      <c r="AD247" s="45" t="s">
        <v>103</v>
      </c>
      <c r="AE247" s="45" t="s">
        <v>102</v>
      </c>
    </row>
    <row r="248" spans="2:39" ht="36" customHeight="1" thickTop="1" thickBot="1" x14ac:dyDescent="0.3">
      <c r="B248" s="44" t="s">
        <v>132</v>
      </c>
      <c r="C248" s="43"/>
      <c r="D248" s="42">
        <v>162</v>
      </c>
      <c r="E248" s="41">
        <v>13</v>
      </c>
      <c r="F248" s="40">
        <v>2386.1999999999998</v>
      </c>
      <c r="G248" s="40">
        <v>433.83</v>
      </c>
      <c r="H248" s="35"/>
      <c r="I248" s="35"/>
      <c r="J248" s="39"/>
      <c r="K248" s="38"/>
      <c r="L248" s="37"/>
      <c r="M248" s="38"/>
      <c r="N248" s="37"/>
      <c r="O248" s="38"/>
      <c r="P248" s="37"/>
      <c r="Q248" s="38"/>
      <c r="R248" s="37"/>
      <c r="S248" s="36"/>
      <c r="T248" s="35"/>
      <c r="U248" s="34" t="s">
        <v>124</v>
      </c>
      <c r="V248" s="33">
        <f t="shared" ref="V248:AE248" si="6">SUM(V249:V287)</f>
        <v>1</v>
      </c>
      <c r="W248" s="54">
        <f t="shared" si="6"/>
        <v>0</v>
      </c>
      <c r="X248" s="54">
        <f t="shared" si="6"/>
        <v>7</v>
      </c>
      <c r="Y248" s="54">
        <f t="shared" si="6"/>
        <v>0</v>
      </c>
      <c r="Z248" s="54">
        <f t="shared" si="6"/>
        <v>0</v>
      </c>
      <c r="AA248" s="54">
        <f t="shared" si="6"/>
        <v>0</v>
      </c>
      <c r="AB248" s="54">
        <f t="shared" si="6"/>
        <v>0</v>
      </c>
      <c r="AC248" s="54">
        <f t="shared" si="6"/>
        <v>0</v>
      </c>
      <c r="AD248" s="54">
        <f t="shared" si="6"/>
        <v>0</v>
      </c>
      <c r="AE248" s="53">
        <f t="shared" si="6"/>
        <v>0</v>
      </c>
      <c r="AF248" s="32" t="s">
        <v>100</v>
      </c>
      <c r="AG248" s="31">
        <f>F248/(100*102)</f>
        <v>0.23394117647058821</v>
      </c>
      <c r="AI248" s="4">
        <f>SUM(V248:W248)/E248</f>
        <v>7.6923076923076927E-2</v>
      </c>
      <c r="AJ248" s="4">
        <f>SUM(X248:Y248)/E248</f>
        <v>0.53846153846153844</v>
      </c>
      <c r="AK248" s="4">
        <f>SUM(Z248:AA248)/E248</f>
        <v>0</v>
      </c>
      <c r="AL248" s="4">
        <f>SUM(AB248:AC248)/E248</f>
        <v>0</v>
      </c>
      <c r="AM248" s="4">
        <f>SUM(AD248:AE248)/E248</f>
        <v>0</v>
      </c>
    </row>
    <row r="249" spans="2:39" ht="17.45" customHeight="1" x14ac:dyDescent="0.2">
      <c r="B249" s="17" t="s">
        <v>129</v>
      </c>
      <c r="C249" s="342">
        <v>1</v>
      </c>
      <c r="D249" s="30"/>
      <c r="E249" s="28"/>
      <c r="F249" s="28"/>
      <c r="G249" s="27"/>
      <c r="H249" s="345">
        <v>20</v>
      </c>
      <c r="I249" s="345">
        <v>10</v>
      </c>
      <c r="J249" s="345">
        <v>6</v>
      </c>
      <c r="K249" s="20" t="s">
        <v>95</v>
      </c>
      <c r="L249" s="21" t="s">
        <v>98</v>
      </c>
      <c r="M249" s="20" t="s">
        <v>94</v>
      </c>
      <c r="N249" s="21"/>
      <c r="O249" s="20" t="s">
        <v>93</v>
      </c>
      <c r="P249" s="21"/>
      <c r="Q249" s="20" t="s">
        <v>92</v>
      </c>
      <c r="R249" s="26"/>
      <c r="S249" s="25"/>
      <c r="T249" s="345"/>
      <c r="U249" s="347"/>
      <c r="V249" s="379">
        <f>SUMPRODUCT(LEN($L249:$R251)-LEN(SUBSTITUTE($L249:$R251,"A", "")))</f>
        <v>0</v>
      </c>
      <c r="W249" s="365">
        <f>SUMPRODUCT(LEN($S249:$S251)-LEN(SUBSTITUTE($S249:$S251,"A", "")))</f>
        <v>0</v>
      </c>
      <c r="X249" s="365">
        <f>SUMPRODUCT(LEN($L249:$R251)-LEN(SUBSTITUTE($L249:$R251,"S", "")))</f>
        <v>1</v>
      </c>
      <c r="Y249" s="365">
        <f>SUMPRODUCT(LEN($S249:$S251)-LEN(SUBSTITUTE($S249:$S251,"S", "")))</f>
        <v>0</v>
      </c>
      <c r="Z249" s="365">
        <f>SUMPRODUCT(LEN($L249:$R251)-LEN(SUBSTITUTE($L249:$R251,"F", "")))</f>
        <v>0</v>
      </c>
      <c r="AA249" s="365">
        <f>SUMPRODUCT(LEN($S249:$S251)-LEN(SUBSTITUTE($S249:$S251,"F", "")))</f>
        <v>0</v>
      </c>
      <c r="AB249" s="365">
        <f>SUMPRODUCT(LEN($L249:$R251)-LEN(SUBSTITUTE($L249:$R251,"G", "")))</f>
        <v>0</v>
      </c>
      <c r="AC249" s="365">
        <f>SUMPRODUCT(LEN($S249:$S251)-LEN(SUBSTITUTE($S249:$S251,"G", "")))</f>
        <v>0</v>
      </c>
      <c r="AD249" s="365">
        <f>SUMPRODUCT(LEN($L249:$R251)-LEN(SUBSTITUTE($L249:$R251,"M", "")))</f>
        <v>0</v>
      </c>
      <c r="AE249" s="382">
        <f>SUMPRODUCT(LEN($S249:$S251)-LEN(SUBSTITUTE($S249:$S251,"M", "")))</f>
        <v>0</v>
      </c>
    </row>
    <row r="250" spans="2:39" ht="17.45" customHeight="1" x14ac:dyDescent="0.2">
      <c r="B250" s="17"/>
      <c r="C250" s="343"/>
      <c r="D250" s="24"/>
      <c r="E250" s="23"/>
      <c r="F250" s="23"/>
      <c r="G250" s="22"/>
      <c r="H250" s="343"/>
      <c r="I250" s="343"/>
      <c r="J250" s="343"/>
      <c r="K250" s="20" t="s">
        <v>91</v>
      </c>
      <c r="L250" s="21"/>
      <c r="M250" s="20" t="s">
        <v>90</v>
      </c>
      <c r="N250" s="21"/>
      <c r="O250" s="20" t="s">
        <v>89</v>
      </c>
      <c r="P250" s="21"/>
      <c r="Q250" s="20" t="s">
        <v>88</v>
      </c>
      <c r="R250" s="19"/>
      <c r="S250" s="18"/>
      <c r="T250" s="343"/>
      <c r="U250" s="348"/>
      <c r="V250" s="380"/>
      <c r="W250" s="366"/>
      <c r="X250" s="366"/>
      <c r="Y250" s="366"/>
      <c r="Z250" s="366"/>
      <c r="AA250" s="366"/>
      <c r="AB250" s="366"/>
      <c r="AC250" s="366"/>
      <c r="AD250" s="366"/>
      <c r="AE250" s="383"/>
    </row>
    <row r="251" spans="2:39" ht="18.75" thickBot="1" x14ac:dyDescent="0.25">
      <c r="B251" s="17"/>
      <c r="C251" s="344"/>
      <c r="D251" s="16"/>
      <c r="E251" s="15"/>
      <c r="F251" s="15"/>
      <c r="G251" s="14"/>
      <c r="H251" s="344"/>
      <c r="I251" s="344"/>
      <c r="J251" s="344"/>
      <c r="K251" s="12" t="s">
        <v>87</v>
      </c>
      <c r="L251" s="13"/>
      <c r="M251" s="12" t="s">
        <v>86</v>
      </c>
      <c r="N251" s="13"/>
      <c r="O251" s="12" t="s">
        <v>85</v>
      </c>
      <c r="P251" s="13"/>
      <c r="Q251" s="12" t="s">
        <v>84</v>
      </c>
      <c r="R251" s="11"/>
      <c r="S251" s="10"/>
      <c r="T251" s="344"/>
      <c r="U251" s="349"/>
      <c r="V251" s="381"/>
      <c r="W251" s="367"/>
      <c r="X251" s="367"/>
      <c r="Y251" s="367"/>
      <c r="Z251" s="367"/>
      <c r="AA251" s="367"/>
      <c r="AB251" s="367"/>
      <c r="AC251" s="367"/>
      <c r="AD251" s="367"/>
      <c r="AE251" s="384"/>
    </row>
    <row r="252" spans="2:39" ht="17.45" customHeight="1" x14ac:dyDescent="0.2">
      <c r="B252" s="17"/>
      <c r="C252" s="342">
        <v>2</v>
      </c>
      <c r="D252" s="30"/>
      <c r="E252" s="28"/>
      <c r="F252" s="28"/>
      <c r="G252" s="27"/>
      <c r="H252" s="345">
        <v>20</v>
      </c>
      <c r="I252" s="345">
        <v>10</v>
      </c>
      <c r="J252" s="345">
        <v>6</v>
      </c>
      <c r="K252" s="20" t="s">
        <v>95</v>
      </c>
      <c r="L252" s="21"/>
      <c r="M252" s="20" t="s">
        <v>94</v>
      </c>
      <c r="N252" s="21"/>
      <c r="O252" s="20" t="s">
        <v>93</v>
      </c>
      <c r="P252" s="21"/>
      <c r="Q252" s="20" t="s">
        <v>92</v>
      </c>
      <c r="R252" s="26"/>
      <c r="S252" s="25"/>
      <c r="T252" s="345"/>
      <c r="U252" s="347"/>
      <c r="V252" s="379">
        <f>SUMPRODUCT(LEN($L252:$R254)-LEN(SUBSTITUTE($L252:$R254,"A", "")))</f>
        <v>0</v>
      </c>
      <c r="W252" s="365">
        <f>SUMPRODUCT(LEN($S252:$S254)-LEN(SUBSTITUTE($S252:$S254,"A", "")))</f>
        <v>0</v>
      </c>
      <c r="X252" s="365">
        <f>SUMPRODUCT(LEN($L252:$R254)-LEN(SUBSTITUTE($L252:$R254,"S", "")))</f>
        <v>0</v>
      </c>
      <c r="Y252" s="365">
        <f>SUMPRODUCT(LEN($S252:$S254)-LEN(SUBSTITUTE($S252:$S254,"S", "")))</f>
        <v>0</v>
      </c>
      <c r="Z252" s="365">
        <f>SUMPRODUCT(LEN($L252:$R254)-LEN(SUBSTITUTE($L252:$R254,"F", "")))</f>
        <v>0</v>
      </c>
      <c r="AA252" s="365">
        <f>SUMPRODUCT(LEN($S252:$S254)-LEN(SUBSTITUTE($S252:$S254,"F", "")))</f>
        <v>0</v>
      </c>
      <c r="AB252" s="365">
        <f>SUMPRODUCT(LEN($L252:$R254)-LEN(SUBSTITUTE($L252:$R254,"G", "")))</f>
        <v>0</v>
      </c>
      <c r="AC252" s="365">
        <f>SUMPRODUCT(LEN($S252:$S254)-LEN(SUBSTITUTE($S252:$S254,"G", "")))</f>
        <v>0</v>
      </c>
      <c r="AD252" s="365">
        <f>SUMPRODUCT(LEN($L252:$R254)-LEN(SUBSTITUTE($L252:$R254,"M", "")))</f>
        <v>0</v>
      </c>
      <c r="AE252" s="382">
        <f>SUMPRODUCT(LEN($S252:$S254)-LEN(SUBSTITUTE($S252:$S254,"M", "")))</f>
        <v>0</v>
      </c>
    </row>
    <row r="253" spans="2:39" ht="17.45" customHeight="1" x14ac:dyDescent="0.2">
      <c r="B253" s="17"/>
      <c r="C253" s="343"/>
      <c r="D253" s="24"/>
      <c r="E253" s="23"/>
      <c r="F253" s="23"/>
      <c r="G253" s="22"/>
      <c r="H253" s="343"/>
      <c r="I253" s="343"/>
      <c r="J253" s="343"/>
      <c r="K253" s="20" t="s">
        <v>91</v>
      </c>
      <c r="L253" s="21"/>
      <c r="M253" s="20" t="s">
        <v>90</v>
      </c>
      <c r="N253" s="21"/>
      <c r="O253" s="20" t="s">
        <v>89</v>
      </c>
      <c r="P253" s="21"/>
      <c r="Q253" s="20" t="s">
        <v>88</v>
      </c>
      <c r="R253" s="19"/>
      <c r="S253" s="18"/>
      <c r="T253" s="343"/>
      <c r="U253" s="348"/>
      <c r="V253" s="380"/>
      <c r="W253" s="366"/>
      <c r="X253" s="366"/>
      <c r="Y253" s="366"/>
      <c r="Z253" s="366"/>
      <c r="AA253" s="366"/>
      <c r="AB253" s="366"/>
      <c r="AC253" s="366"/>
      <c r="AD253" s="366"/>
      <c r="AE253" s="383"/>
    </row>
    <row r="254" spans="2:39" ht="18.75" thickBot="1" x14ac:dyDescent="0.25">
      <c r="B254" s="17"/>
      <c r="C254" s="344"/>
      <c r="D254" s="16"/>
      <c r="E254" s="15"/>
      <c r="F254" s="15"/>
      <c r="G254" s="14"/>
      <c r="H254" s="344"/>
      <c r="I254" s="344"/>
      <c r="J254" s="344"/>
      <c r="K254" s="12" t="s">
        <v>87</v>
      </c>
      <c r="L254" s="13"/>
      <c r="M254" s="12" t="s">
        <v>86</v>
      </c>
      <c r="N254" s="13"/>
      <c r="O254" s="12" t="s">
        <v>85</v>
      </c>
      <c r="P254" s="13"/>
      <c r="Q254" s="12" t="s">
        <v>84</v>
      </c>
      <c r="R254" s="11"/>
      <c r="S254" s="10"/>
      <c r="T254" s="344"/>
      <c r="U254" s="349"/>
      <c r="V254" s="381"/>
      <c r="W254" s="367"/>
      <c r="X254" s="367"/>
      <c r="Y254" s="367"/>
      <c r="Z254" s="367"/>
      <c r="AA254" s="367"/>
      <c r="AB254" s="367"/>
      <c r="AC254" s="367"/>
      <c r="AD254" s="367"/>
      <c r="AE254" s="384"/>
    </row>
    <row r="255" spans="2:39" ht="17.45" customHeight="1" x14ac:dyDescent="0.2">
      <c r="B255" s="17"/>
      <c r="C255" s="342">
        <v>3</v>
      </c>
      <c r="D255" s="30"/>
      <c r="E255" s="28"/>
      <c r="F255" s="28"/>
      <c r="G255" s="27"/>
      <c r="H255" s="345">
        <v>19</v>
      </c>
      <c r="I255" s="345">
        <v>9</v>
      </c>
      <c r="J255" s="345">
        <v>5</v>
      </c>
      <c r="K255" s="20" t="s">
        <v>95</v>
      </c>
      <c r="L255" s="21" t="s">
        <v>98</v>
      </c>
      <c r="M255" s="20" t="s">
        <v>94</v>
      </c>
      <c r="N255" s="21"/>
      <c r="O255" s="20" t="s">
        <v>93</v>
      </c>
      <c r="P255" s="21"/>
      <c r="Q255" s="20" t="s">
        <v>92</v>
      </c>
      <c r="R255" s="26"/>
      <c r="S255" s="25"/>
      <c r="T255" s="345"/>
      <c r="U255" s="347"/>
      <c r="V255" s="379">
        <f>SUMPRODUCT(LEN($L255:$R257)-LEN(SUBSTITUTE($L255:$R257,"A", "")))</f>
        <v>0</v>
      </c>
      <c r="W255" s="365">
        <f>SUMPRODUCT(LEN($S255:$S257)-LEN(SUBSTITUTE($S255:$S257,"A", "")))</f>
        <v>0</v>
      </c>
      <c r="X255" s="365">
        <f>SUMPRODUCT(LEN($L255:$R257)-LEN(SUBSTITUTE($L255:$R257,"S", "")))</f>
        <v>2</v>
      </c>
      <c r="Y255" s="365">
        <f>SUMPRODUCT(LEN($S255:$S257)-LEN(SUBSTITUTE($S255:$S257,"S", "")))</f>
        <v>0</v>
      </c>
      <c r="Z255" s="365">
        <f>SUMPRODUCT(LEN($L255:$R257)-LEN(SUBSTITUTE($L255:$R257,"F", "")))</f>
        <v>0</v>
      </c>
      <c r="AA255" s="365">
        <f>SUMPRODUCT(LEN($S255:$S257)-LEN(SUBSTITUTE($S255:$S257,"F", "")))</f>
        <v>0</v>
      </c>
      <c r="AB255" s="365">
        <f>SUMPRODUCT(LEN($L255:$R257)-LEN(SUBSTITUTE($L255:$R257,"G", "")))</f>
        <v>0</v>
      </c>
      <c r="AC255" s="365">
        <f>SUMPRODUCT(LEN($S255:$S257)-LEN(SUBSTITUTE($S255:$S257,"G", "")))</f>
        <v>0</v>
      </c>
      <c r="AD255" s="365">
        <f>SUMPRODUCT(LEN($L255:$R257)-LEN(SUBSTITUTE($L255:$R257,"M", "")))</f>
        <v>0</v>
      </c>
      <c r="AE255" s="382">
        <f>SUMPRODUCT(LEN($S255:$S257)-LEN(SUBSTITUTE($S255:$S257,"M", "")))</f>
        <v>0</v>
      </c>
    </row>
    <row r="256" spans="2:39" ht="17.45" customHeight="1" x14ac:dyDescent="0.2">
      <c r="B256" s="17"/>
      <c r="C256" s="343"/>
      <c r="D256" s="24"/>
      <c r="E256" s="23"/>
      <c r="F256" s="23"/>
      <c r="G256" s="22"/>
      <c r="H256" s="343"/>
      <c r="I256" s="343"/>
      <c r="J256" s="343"/>
      <c r="K256" s="20" t="s">
        <v>91</v>
      </c>
      <c r="L256" s="21" t="s">
        <v>98</v>
      </c>
      <c r="M256" s="20" t="s">
        <v>90</v>
      </c>
      <c r="N256" s="21"/>
      <c r="O256" s="20" t="s">
        <v>89</v>
      </c>
      <c r="P256" s="21"/>
      <c r="Q256" s="20" t="s">
        <v>88</v>
      </c>
      <c r="R256" s="19"/>
      <c r="S256" s="18"/>
      <c r="T256" s="343"/>
      <c r="U256" s="348"/>
      <c r="V256" s="380"/>
      <c r="W256" s="366"/>
      <c r="X256" s="366"/>
      <c r="Y256" s="366"/>
      <c r="Z256" s="366"/>
      <c r="AA256" s="366"/>
      <c r="AB256" s="366"/>
      <c r="AC256" s="366"/>
      <c r="AD256" s="366"/>
      <c r="AE256" s="383"/>
    </row>
    <row r="257" spans="2:31" ht="18.75" thickBot="1" x14ac:dyDescent="0.25">
      <c r="B257" s="17"/>
      <c r="C257" s="344"/>
      <c r="D257" s="16"/>
      <c r="E257" s="15"/>
      <c r="F257" s="15"/>
      <c r="G257" s="14"/>
      <c r="H257" s="344"/>
      <c r="I257" s="344"/>
      <c r="J257" s="344"/>
      <c r="K257" s="12" t="s">
        <v>87</v>
      </c>
      <c r="L257" s="13"/>
      <c r="M257" s="12" t="s">
        <v>86</v>
      </c>
      <c r="N257" s="13"/>
      <c r="O257" s="12" t="s">
        <v>85</v>
      </c>
      <c r="P257" s="13"/>
      <c r="Q257" s="12" t="s">
        <v>84</v>
      </c>
      <c r="R257" s="11"/>
      <c r="S257" s="10"/>
      <c r="T257" s="344"/>
      <c r="U257" s="349"/>
      <c r="V257" s="381"/>
      <c r="W257" s="367"/>
      <c r="X257" s="367"/>
      <c r="Y257" s="367"/>
      <c r="Z257" s="367"/>
      <c r="AA257" s="367"/>
      <c r="AB257" s="367"/>
      <c r="AC257" s="367"/>
      <c r="AD257" s="367"/>
      <c r="AE257" s="384"/>
    </row>
    <row r="258" spans="2:31" ht="17.45" customHeight="1" x14ac:dyDescent="0.2">
      <c r="B258" s="17"/>
      <c r="C258" s="342">
        <v>4</v>
      </c>
      <c r="D258" s="30"/>
      <c r="E258" s="28"/>
      <c r="F258" s="28"/>
      <c r="G258" s="27"/>
      <c r="H258" s="345">
        <v>21</v>
      </c>
      <c r="I258" s="345">
        <v>9</v>
      </c>
      <c r="J258" s="346">
        <v>5</v>
      </c>
      <c r="K258" s="20" t="s">
        <v>95</v>
      </c>
      <c r="L258" s="21" t="s">
        <v>98</v>
      </c>
      <c r="M258" s="20" t="s">
        <v>94</v>
      </c>
      <c r="N258" s="21"/>
      <c r="O258" s="20" t="s">
        <v>93</v>
      </c>
      <c r="P258" s="21"/>
      <c r="Q258" s="20" t="s">
        <v>92</v>
      </c>
      <c r="R258" s="26"/>
      <c r="S258" s="25"/>
      <c r="T258" s="345"/>
      <c r="U258" s="347"/>
      <c r="V258" s="379">
        <f>SUMPRODUCT(LEN($L258:$R260)-LEN(SUBSTITUTE($L258:$R260,"A", "")))</f>
        <v>0</v>
      </c>
      <c r="W258" s="365">
        <f>SUMPRODUCT(LEN($S258:$S260)-LEN(SUBSTITUTE($S258:$S260,"A", "")))</f>
        <v>0</v>
      </c>
      <c r="X258" s="365">
        <f>SUMPRODUCT(LEN($L258:$R260)-LEN(SUBSTITUTE($L258:$R260,"S", "")))</f>
        <v>2</v>
      </c>
      <c r="Y258" s="365">
        <f>SUMPRODUCT(LEN($S258:$S260)-LEN(SUBSTITUTE($S258:$S260,"S", "")))</f>
        <v>0</v>
      </c>
      <c r="Z258" s="365">
        <f>SUMPRODUCT(LEN($L258:$R260)-LEN(SUBSTITUTE($L258:$R260,"F", "")))</f>
        <v>0</v>
      </c>
      <c r="AA258" s="365">
        <f>SUMPRODUCT(LEN($S258:$S260)-LEN(SUBSTITUTE($S258:$S260,"F", "")))</f>
        <v>0</v>
      </c>
      <c r="AB258" s="365">
        <f>SUMPRODUCT(LEN($L258:$R260)-LEN(SUBSTITUTE($L258:$R260,"G", "")))</f>
        <v>0</v>
      </c>
      <c r="AC258" s="365">
        <f>SUMPRODUCT(LEN($S258:$S260)-LEN(SUBSTITUTE($S258:$S260,"G", "")))</f>
        <v>0</v>
      </c>
      <c r="AD258" s="365">
        <f>SUMPRODUCT(LEN($L258:$R260)-LEN(SUBSTITUTE($L258:$R260,"M", "")))</f>
        <v>0</v>
      </c>
      <c r="AE258" s="382">
        <f>SUMPRODUCT(LEN($S258:$S260)-LEN(SUBSTITUTE($S258:$S260,"M", "")))</f>
        <v>0</v>
      </c>
    </row>
    <row r="259" spans="2:31" ht="17.45" customHeight="1" x14ac:dyDescent="0.2">
      <c r="B259" s="17"/>
      <c r="C259" s="343"/>
      <c r="D259" s="24"/>
      <c r="E259" s="23"/>
      <c r="F259" s="23"/>
      <c r="G259" s="22"/>
      <c r="H259" s="343"/>
      <c r="I259" s="343"/>
      <c r="J259" s="343"/>
      <c r="K259" s="20" t="s">
        <v>91</v>
      </c>
      <c r="L259" s="21" t="s">
        <v>98</v>
      </c>
      <c r="M259" s="20" t="s">
        <v>90</v>
      </c>
      <c r="N259" s="21"/>
      <c r="O259" s="20" t="s">
        <v>89</v>
      </c>
      <c r="P259" s="21"/>
      <c r="Q259" s="20" t="s">
        <v>88</v>
      </c>
      <c r="R259" s="19"/>
      <c r="S259" s="18"/>
      <c r="T259" s="343"/>
      <c r="U259" s="348"/>
      <c r="V259" s="380"/>
      <c r="W259" s="366"/>
      <c r="X259" s="366"/>
      <c r="Y259" s="366"/>
      <c r="Z259" s="366"/>
      <c r="AA259" s="366"/>
      <c r="AB259" s="366"/>
      <c r="AC259" s="366"/>
      <c r="AD259" s="366"/>
      <c r="AE259" s="383"/>
    </row>
    <row r="260" spans="2:31" ht="18" customHeight="1" thickBot="1" x14ac:dyDescent="0.25">
      <c r="B260" s="17"/>
      <c r="C260" s="344"/>
      <c r="D260" s="16"/>
      <c r="E260" s="15"/>
      <c r="F260" s="15"/>
      <c r="G260" s="14"/>
      <c r="H260" s="344"/>
      <c r="I260" s="344"/>
      <c r="J260" s="344"/>
      <c r="K260" s="12" t="s">
        <v>87</v>
      </c>
      <c r="L260" s="13"/>
      <c r="M260" s="12" t="s">
        <v>86</v>
      </c>
      <c r="N260" s="13"/>
      <c r="O260" s="12" t="s">
        <v>85</v>
      </c>
      <c r="P260" s="13"/>
      <c r="Q260" s="12" t="s">
        <v>84</v>
      </c>
      <c r="R260" s="11"/>
      <c r="S260" s="10"/>
      <c r="T260" s="344"/>
      <c r="U260" s="349"/>
      <c r="V260" s="381"/>
      <c r="W260" s="367"/>
      <c r="X260" s="367"/>
      <c r="Y260" s="367"/>
      <c r="Z260" s="367"/>
      <c r="AA260" s="367"/>
      <c r="AB260" s="367"/>
      <c r="AC260" s="367"/>
      <c r="AD260" s="367"/>
      <c r="AE260" s="384"/>
    </row>
    <row r="261" spans="2:31" ht="17.45" customHeight="1" x14ac:dyDescent="0.2">
      <c r="B261" s="17"/>
      <c r="C261" s="342">
        <v>5</v>
      </c>
      <c r="D261" s="55" t="s">
        <v>131</v>
      </c>
      <c r="E261" s="28"/>
      <c r="F261" s="28"/>
      <c r="G261" s="27"/>
      <c r="H261" s="345">
        <v>11</v>
      </c>
      <c r="I261" s="345">
        <v>5</v>
      </c>
      <c r="J261" s="346" t="s">
        <v>32</v>
      </c>
      <c r="K261" s="20" t="s">
        <v>95</v>
      </c>
      <c r="L261" s="21"/>
      <c r="M261" s="20" t="s">
        <v>94</v>
      </c>
      <c r="N261" s="21"/>
      <c r="O261" s="20" t="s">
        <v>93</v>
      </c>
      <c r="P261" s="21"/>
      <c r="Q261" s="20" t="s">
        <v>92</v>
      </c>
      <c r="R261" s="26"/>
      <c r="S261" s="25"/>
      <c r="T261" s="345"/>
      <c r="U261" s="347"/>
      <c r="V261" s="379">
        <f>SUMPRODUCT(LEN($L261:$R263)-LEN(SUBSTITUTE($L261:$R263,"A", "")))</f>
        <v>0</v>
      </c>
      <c r="W261" s="365">
        <f>SUMPRODUCT(LEN($S261:$S263)-LEN(SUBSTITUTE($S261:$S263,"A", "")))</f>
        <v>0</v>
      </c>
      <c r="X261" s="365">
        <f>SUMPRODUCT(LEN($L261:$R263)-LEN(SUBSTITUTE($L261:$R263,"S", "")))</f>
        <v>0</v>
      </c>
      <c r="Y261" s="365">
        <f>SUMPRODUCT(LEN($S261:$S263)-LEN(SUBSTITUTE($S261:$S263,"S", "")))</f>
        <v>0</v>
      </c>
      <c r="Z261" s="365">
        <f>SUMPRODUCT(LEN($L261:$R263)-LEN(SUBSTITUTE($L261:$R263,"F", "")))</f>
        <v>0</v>
      </c>
      <c r="AA261" s="365">
        <f>SUMPRODUCT(LEN($S261:$S263)-LEN(SUBSTITUTE($S261:$S263,"F", "")))</f>
        <v>0</v>
      </c>
      <c r="AB261" s="365">
        <f>SUMPRODUCT(LEN($L261:$R263)-LEN(SUBSTITUTE($L261:$R263,"G", "")))</f>
        <v>0</v>
      </c>
      <c r="AC261" s="365">
        <f>SUMPRODUCT(LEN($S261:$S263)-LEN(SUBSTITUTE($S261:$S263,"G", "")))</f>
        <v>0</v>
      </c>
      <c r="AD261" s="365">
        <f>SUMPRODUCT(LEN($L261:$R263)-LEN(SUBSTITUTE($L261:$R263,"M", "")))</f>
        <v>0</v>
      </c>
      <c r="AE261" s="382">
        <f>SUMPRODUCT(LEN($S261:$S263)-LEN(SUBSTITUTE($S261:$S263,"M", "")))</f>
        <v>0</v>
      </c>
    </row>
    <row r="262" spans="2:31" ht="17.45" customHeight="1" x14ac:dyDescent="0.2">
      <c r="B262" s="17"/>
      <c r="C262" s="343"/>
      <c r="D262" s="24"/>
      <c r="E262" s="23"/>
      <c r="F262" s="23"/>
      <c r="G262" s="22"/>
      <c r="H262" s="343"/>
      <c r="I262" s="343"/>
      <c r="J262" s="343"/>
      <c r="K262" s="20" t="s">
        <v>91</v>
      </c>
      <c r="L262" s="21"/>
      <c r="M262" s="20" t="s">
        <v>90</v>
      </c>
      <c r="N262" s="21"/>
      <c r="O262" s="20" t="s">
        <v>89</v>
      </c>
      <c r="P262" s="21"/>
      <c r="Q262" s="20" t="s">
        <v>88</v>
      </c>
      <c r="R262" s="19"/>
      <c r="S262" s="18"/>
      <c r="T262" s="343"/>
      <c r="U262" s="348"/>
      <c r="V262" s="380"/>
      <c r="W262" s="366"/>
      <c r="X262" s="366"/>
      <c r="Y262" s="366"/>
      <c r="Z262" s="366"/>
      <c r="AA262" s="366"/>
      <c r="AB262" s="366"/>
      <c r="AC262" s="366"/>
      <c r="AD262" s="366"/>
      <c r="AE262" s="383"/>
    </row>
    <row r="263" spans="2:31" ht="18" customHeight="1" thickBot="1" x14ac:dyDescent="0.25">
      <c r="B263" s="17"/>
      <c r="C263" s="344"/>
      <c r="D263" s="16"/>
      <c r="E263" s="15"/>
      <c r="F263" s="15"/>
      <c r="G263" s="14"/>
      <c r="H263" s="344"/>
      <c r="I263" s="344"/>
      <c r="J263" s="344"/>
      <c r="K263" s="12" t="s">
        <v>87</v>
      </c>
      <c r="L263" s="13"/>
      <c r="M263" s="12" t="s">
        <v>86</v>
      </c>
      <c r="N263" s="13"/>
      <c r="O263" s="12" t="s">
        <v>85</v>
      </c>
      <c r="P263" s="13"/>
      <c r="Q263" s="12" t="s">
        <v>84</v>
      </c>
      <c r="R263" s="11"/>
      <c r="S263" s="10"/>
      <c r="T263" s="344"/>
      <c r="U263" s="349"/>
      <c r="V263" s="381"/>
      <c r="W263" s="367"/>
      <c r="X263" s="367"/>
      <c r="Y263" s="367"/>
      <c r="Z263" s="367"/>
      <c r="AA263" s="367"/>
      <c r="AB263" s="367"/>
      <c r="AC263" s="367"/>
      <c r="AD263" s="367"/>
      <c r="AE263" s="384"/>
    </row>
    <row r="264" spans="2:31" ht="17.45" customHeight="1" x14ac:dyDescent="0.2">
      <c r="B264" s="17"/>
      <c r="C264" s="342">
        <v>6</v>
      </c>
      <c r="D264" s="30"/>
      <c r="E264" s="28"/>
      <c r="F264" s="28"/>
      <c r="G264" s="27"/>
      <c r="H264" s="345">
        <v>16</v>
      </c>
      <c r="I264" s="345">
        <v>7</v>
      </c>
      <c r="J264" s="346" t="s">
        <v>32</v>
      </c>
      <c r="K264" s="20" t="s">
        <v>95</v>
      </c>
      <c r="L264" s="21"/>
      <c r="M264" s="20" t="s">
        <v>94</v>
      </c>
      <c r="N264" s="21"/>
      <c r="O264" s="20" t="s">
        <v>93</v>
      </c>
      <c r="P264" s="21"/>
      <c r="Q264" s="20" t="s">
        <v>92</v>
      </c>
      <c r="R264" s="26"/>
      <c r="S264" s="25"/>
      <c r="T264" s="345"/>
      <c r="U264" s="347"/>
      <c r="V264" s="379">
        <f>SUMPRODUCT(LEN($L264:$R266)-LEN(SUBSTITUTE($L264:$R266,"A", "")))</f>
        <v>0</v>
      </c>
      <c r="W264" s="365">
        <f>SUMPRODUCT(LEN($S264:$S266)-LEN(SUBSTITUTE($S264:$S266,"A", "")))</f>
        <v>0</v>
      </c>
      <c r="X264" s="365">
        <f>SUMPRODUCT(LEN($L264:$R266)-LEN(SUBSTITUTE($L264:$R266,"S", "")))</f>
        <v>0</v>
      </c>
      <c r="Y264" s="365">
        <f>SUMPRODUCT(LEN($S264:$S266)-LEN(SUBSTITUTE($S264:$S266,"S", "")))</f>
        <v>0</v>
      </c>
      <c r="Z264" s="365">
        <f>SUMPRODUCT(LEN($L264:$R266)-LEN(SUBSTITUTE($L264:$R266,"F", "")))</f>
        <v>0</v>
      </c>
      <c r="AA264" s="365">
        <f>SUMPRODUCT(LEN($S264:$S266)-LEN(SUBSTITUTE($S264:$S266,"F", "")))</f>
        <v>0</v>
      </c>
      <c r="AB264" s="365">
        <f>SUMPRODUCT(LEN($L264:$R266)-LEN(SUBSTITUTE($L264:$R266,"G", "")))</f>
        <v>0</v>
      </c>
      <c r="AC264" s="365">
        <f>SUMPRODUCT(LEN($S264:$S266)-LEN(SUBSTITUTE($S264:$S266,"G", "")))</f>
        <v>0</v>
      </c>
      <c r="AD264" s="365">
        <f>SUMPRODUCT(LEN($L264:$R266)-LEN(SUBSTITUTE($L264:$R266,"M", "")))</f>
        <v>0</v>
      </c>
      <c r="AE264" s="382">
        <f>SUMPRODUCT(LEN($S264:$S266)-LEN(SUBSTITUTE($S264:$S266,"M", "")))</f>
        <v>0</v>
      </c>
    </row>
    <row r="265" spans="2:31" ht="17.45" customHeight="1" x14ac:dyDescent="0.2">
      <c r="B265" s="17"/>
      <c r="C265" s="343"/>
      <c r="D265" s="24"/>
      <c r="E265" s="23"/>
      <c r="F265" s="23"/>
      <c r="G265" s="22"/>
      <c r="H265" s="343"/>
      <c r="I265" s="343"/>
      <c r="J265" s="343"/>
      <c r="K265" s="20" t="s">
        <v>91</v>
      </c>
      <c r="L265" s="21"/>
      <c r="M265" s="20" t="s">
        <v>90</v>
      </c>
      <c r="N265" s="21"/>
      <c r="O265" s="20" t="s">
        <v>89</v>
      </c>
      <c r="P265" s="21"/>
      <c r="Q265" s="20" t="s">
        <v>88</v>
      </c>
      <c r="R265" s="19"/>
      <c r="S265" s="18"/>
      <c r="T265" s="343"/>
      <c r="U265" s="348"/>
      <c r="V265" s="380"/>
      <c r="W265" s="366"/>
      <c r="X265" s="366"/>
      <c r="Y265" s="366"/>
      <c r="Z265" s="366"/>
      <c r="AA265" s="366"/>
      <c r="AB265" s="366"/>
      <c r="AC265" s="366"/>
      <c r="AD265" s="366"/>
      <c r="AE265" s="383"/>
    </row>
    <row r="266" spans="2:31" ht="18" customHeight="1" thickBot="1" x14ac:dyDescent="0.25">
      <c r="B266" s="17"/>
      <c r="C266" s="344"/>
      <c r="D266" s="16"/>
      <c r="E266" s="15"/>
      <c r="F266" s="15"/>
      <c r="G266" s="14"/>
      <c r="H266" s="344"/>
      <c r="I266" s="344"/>
      <c r="J266" s="344"/>
      <c r="K266" s="12" t="s">
        <v>87</v>
      </c>
      <c r="L266" s="13"/>
      <c r="M266" s="12" t="s">
        <v>86</v>
      </c>
      <c r="N266" s="13"/>
      <c r="O266" s="12" t="s">
        <v>85</v>
      </c>
      <c r="P266" s="13"/>
      <c r="Q266" s="12" t="s">
        <v>84</v>
      </c>
      <c r="R266" s="11"/>
      <c r="S266" s="10"/>
      <c r="T266" s="344"/>
      <c r="U266" s="349"/>
      <c r="V266" s="381"/>
      <c r="W266" s="367"/>
      <c r="X266" s="367"/>
      <c r="Y266" s="367"/>
      <c r="Z266" s="367"/>
      <c r="AA266" s="367"/>
      <c r="AB266" s="367"/>
      <c r="AC266" s="367"/>
      <c r="AD266" s="367"/>
      <c r="AE266" s="384"/>
    </row>
    <row r="267" spans="2:31" ht="17.45" customHeight="1" x14ac:dyDescent="0.2">
      <c r="B267" s="17"/>
      <c r="C267" s="342">
        <v>7</v>
      </c>
      <c r="D267" s="30"/>
      <c r="E267" s="28"/>
      <c r="F267" s="28"/>
      <c r="G267" s="27"/>
      <c r="H267" s="345">
        <v>15</v>
      </c>
      <c r="I267" s="345">
        <v>6</v>
      </c>
      <c r="J267" s="346" t="s">
        <v>32</v>
      </c>
      <c r="K267" s="20" t="s">
        <v>95</v>
      </c>
      <c r="L267" s="21"/>
      <c r="M267" s="20" t="s">
        <v>94</v>
      </c>
      <c r="N267" s="21"/>
      <c r="O267" s="20" t="s">
        <v>93</v>
      </c>
      <c r="P267" s="21"/>
      <c r="Q267" s="20" t="s">
        <v>92</v>
      </c>
      <c r="R267" s="26"/>
      <c r="S267" s="25"/>
      <c r="T267" s="345"/>
      <c r="U267" s="347"/>
      <c r="V267" s="379">
        <f>SUMPRODUCT(LEN($L267:$R269)-LEN(SUBSTITUTE($L267:$R269,"A", "")))</f>
        <v>0</v>
      </c>
      <c r="W267" s="365">
        <f>SUMPRODUCT(LEN($S267:$S269)-LEN(SUBSTITUTE($S267:$S269,"A", "")))</f>
        <v>0</v>
      </c>
      <c r="X267" s="365">
        <f>SUMPRODUCT(LEN($L267:$R269)-LEN(SUBSTITUTE($L267:$R269,"S", "")))</f>
        <v>0</v>
      </c>
      <c r="Y267" s="365">
        <f>SUMPRODUCT(LEN($S267:$S269)-LEN(SUBSTITUTE($S267:$S269,"S", "")))</f>
        <v>0</v>
      </c>
      <c r="Z267" s="365">
        <f>SUMPRODUCT(LEN($L267:$R269)-LEN(SUBSTITUTE($L267:$R269,"F", "")))</f>
        <v>0</v>
      </c>
      <c r="AA267" s="365">
        <f>SUMPRODUCT(LEN($S267:$S269)-LEN(SUBSTITUTE($S267:$S269,"F", "")))</f>
        <v>0</v>
      </c>
      <c r="AB267" s="365">
        <f>SUMPRODUCT(LEN($L267:$R269)-LEN(SUBSTITUTE($L267:$R269,"G", "")))</f>
        <v>0</v>
      </c>
      <c r="AC267" s="365">
        <f>SUMPRODUCT(LEN($S267:$S269)-LEN(SUBSTITUTE($S267:$S269,"G", "")))</f>
        <v>0</v>
      </c>
      <c r="AD267" s="365">
        <f>SUMPRODUCT(LEN($L267:$R269)-LEN(SUBSTITUTE($L267:$R269,"M", "")))</f>
        <v>0</v>
      </c>
      <c r="AE267" s="382">
        <f>SUMPRODUCT(LEN($S267:$S269)-LEN(SUBSTITUTE($S267:$S269,"M", "")))</f>
        <v>0</v>
      </c>
    </row>
    <row r="268" spans="2:31" ht="17.45" customHeight="1" x14ac:dyDescent="0.2">
      <c r="B268" s="17"/>
      <c r="C268" s="343"/>
      <c r="D268" s="24"/>
      <c r="E268" s="23"/>
      <c r="F268" s="23"/>
      <c r="G268" s="22"/>
      <c r="H268" s="343"/>
      <c r="I268" s="343"/>
      <c r="J268" s="343"/>
      <c r="K268" s="20" t="s">
        <v>91</v>
      </c>
      <c r="L268" s="21"/>
      <c r="M268" s="20" t="s">
        <v>90</v>
      </c>
      <c r="N268" s="21"/>
      <c r="O268" s="20" t="s">
        <v>89</v>
      </c>
      <c r="P268" s="21"/>
      <c r="Q268" s="20" t="s">
        <v>88</v>
      </c>
      <c r="R268" s="19"/>
      <c r="S268" s="18"/>
      <c r="T268" s="343"/>
      <c r="U268" s="348"/>
      <c r="V268" s="380"/>
      <c r="W268" s="366"/>
      <c r="X268" s="366"/>
      <c r="Y268" s="366"/>
      <c r="Z268" s="366"/>
      <c r="AA268" s="366"/>
      <c r="AB268" s="366"/>
      <c r="AC268" s="366"/>
      <c r="AD268" s="366"/>
      <c r="AE268" s="383"/>
    </row>
    <row r="269" spans="2:31" ht="18" customHeight="1" thickBot="1" x14ac:dyDescent="0.25">
      <c r="B269" s="17"/>
      <c r="C269" s="344"/>
      <c r="D269" s="16"/>
      <c r="E269" s="15"/>
      <c r="F269" s="15"/>
      <c r="G269" s="14"/>
      <c r="H269" s="344"/>
      <c r="I269" s="344"/>
      <c r="J269" s="344"/>
      <c r="K269" s="12" t="s">
        <v>87</v>
      </c>
      <c r="L269" s="13"/>
      <c r="M269" s="12" t="s">
        <v>86</v>
      </c>
      <c r="N269" s="13"/>
      <c r="O269" s="12" t="s">
        <v>85</v>
      </c>
      <c r="P269" s="13"/>
      <c r="Q269" s="12" t="s">
        <v>84</v>
      </c>
      <c r="R269" s="11"/>
      <c r="S269" s="10"/>
      <c r="T269" s="344"/>
      <c r="U269" s="349"/>
      <c r="V269" s="381"/>
      <c r="W269" s="367"/>
      <c r="X269" s="367"/>
      <c r="Y269" s="367"/>
      <c r="Z269" s="367"/>
      <c r="AA269" s="367"/>
      <c r="AB269" s="367"/>
      <c r="AC269" s="367"/>
      <c r="AD269" s="367"/>
      <c r="AE269" s="384"/>
    </row>
    <row r="270" spans="2:31" ht="17.45" customHeight="1" x14ac:dyDescent="0.2">
      <c r="B270" s="17"/>
      <c r="C270" s="342">
        <v>8</v>
      </c>
      <c r="D270" s="30"/>
      <c r="E270" s="28"/>
      <c r="F270" s="28"/>
      <c r="G270" s="27"/>
      <c r="H270" s="345">
        <v>15</v>
      </c>
      <c r="I270" s="345">
        <v>7</v>
      </c>
      <c r="J270" s="346" t="s">
        <v>32</v>
      </c>
      <c r="K270" s="20" t="s">
        <v>95</v>
      </c>
      <c r="L270" s="21"/>
      <c r="M270" s="20" t="s">
        <v>94</v>
      </c>
      <c r="N270" s="21"/>
      <c r="O270" s="20" t="s">
        <v>93</v>
      </c>
      <c r="P270" s="21"/>
      <c r="Q270" s="20" t="s">
        <v>92</v>
      </c>
      <c r="R270" s="26"/>
      <c r="S270" s="25"/>
      <c r="T270" s="345"/>
      <c r="U270" s="347"/>
      <c r="V270" s="379">
        <f>SUMPRODUCT(LEN($L270:$R272)-LEN(SUBSTITUTE($L270:$R272,"A", "")))</f>
        <v>0</v>
      </c>
      <c r="W270" s="365">
        <f>SUMPRODUCT(LEN($S270:$S272)-LEN(SUBSTITUTE($S270:$S272,"A", "")))</f>
        <v>0</v>
      </c>
      <c r="X270" s="365">
        <f>SUMPRODUCT(LEN($L270:$R272)-LEN(SUBSTITUTE($L270:$R272,"S", "")))</f>
        <v>0</v>
      </c>
      <c r="Y270" s="365">
        <f>SUMPRODUCT(LEN($S270:$S272)-LEN(SUBSTITUTE($S270:$S272,"S", "")))</f>
        <v>0</v>
      </c>
      <c r="Z270" s="365">
        <f>SUMPRODUCT(LEN($L270:$R272)-LEN(SUBSTITUTE($L270:$R272,"F", "")))</f>
        <v>0</v>
      </c>
      <c r="AA270" s="365">
        <f>SUMPRODUCT(LEN($S270:$S272)-LEN(SUBSTITUTE($S270:$S272,"F", "")))</f>
        <v>0</v>
      </c>
      <c r="AB270" s="365">
        <f>SUMPRODUCT(LEN($L270:$R272)-LEN(SUBSTITUTE($L270:$R272,"G", "")))</f>
        <v>0</v>
      </c>
      <c r="AC270" s="365">
        <f>SUMPRODUCT(LEN($S270:$S272)-LEN(SUBSTITUTE($S270:$S272,"G", "")))</f>
        <v>0</v>
      </c>
      <c r="AD270" s="365">
        <f>SUMPRODUCT(LEN($L270:$R272)-LEN(SUBSTITUTE($L270:$R272,"M", "")))</f>
        <v>0</v>
      </c>
      <c r="AE270" s="382">
        <f>SUMPRODUCT(LEN($S270:$S272)-LEN(SUBSTITUTE($S270:$S272,"M", "")))</f>
        <v>0</v>
      </c>
    </row>
    <row r="271" spans="2:31" ht="18" x14ac:dyDescent="0.2">
      <c r="B271" s="17"/>
      <c r="C271" s="343"/>
      <c r="D271" s="24"/>
      <c r="E271" s="23"/>
      <c r="F271" s="23"/>
      <c r="G271" s="22"/>
      <c r="H271" s="343"/>
      <c r="I271" s="343"/>
      <c r="J271" s="343"/>
      <c r="K271" s="20" t="s">
        <v>91</v>
      </c>
      <c r="L271" s="21"/>
      <c r="M271" s="20" t="s">
        <v>90</v>
      </c>
      <c r="N271" s="21"/>
      <c r="O271" s="20" t="s">
        <v>89</v>
      </c>
      <c r="P271" s="21"/>
      <c r="Q271" s="20" t="s">
        <v>88</v>
      </c>
      <c r="R271" s="19"/>
      <c r="S271" s="18"/>
      <c r="T271" s="343"/>
      <c r="U271" s="348"/>
      <c r="V271" s="380"/>
      <c r="W271" s="366"/>
      <c r="X271" s="366"/>
      <c r="Y271" s="366"/>
      <c r="Z271" s="366"/>
      <c r="AA271" s="366"/>
      <c r="AB271" s="366"/>
      <c r="AC271" s="366"/>
      <c r="AD271" s="366"/>
      <c r="AE271" s="383"/>
    </row>
    <row r="272" spans="2:31" ht="18" customHeight="1" thickBot="1" x14ac:dyDescent="0.25">
      <c r="B272" s="17"/>
      <c r="C272" s="344"/>
      <c r="D272" s="16"/>
      <c r="E272" s="15"/>
      <c r="F272" s="15"/>
      <c r="G272" s="14"/>
      <c r="H272" s="344"/>
      <c r="I272" s="344"/>
      <c r="J272" s="344"/>
      <c r="K272" s="12" t="s">
        <v>87</v>
      </c>
      <c r="L272" s="13"/>
      <c r="M272" s="12" t="s">
        <v>86</v>
      </c>
      <c r="N272" s="13"/>
      <c r="O272" s="12" t="s">
        <v>85</v>
      </c>
      <c r="P272" s="13"/>
      <c r="Q272" s="12" t="s">
        <v>84</v>
      </c>
      <c r="R272" s="11"/>
      <c r="S272" s="10"/>
      <c r="T272" s="344"/>
      <c r="U272" s="349"/>
      <c r="V272" s="381"/>
      <c r="W272" s="367"/>
      <c r="X272" s="367"/>
      <c r="Y272" s="367"/>
      <c r="Z272" s="367"/>
      <c r="AA272" s="367"/>
      <c r="AB272" s="367"/>
      <c r="AC272" s="367"/>
      <c r="AD272" s="367"/>
      <c r="AE272" s="384"/>
    </row>
    <row r="273" spans="2:31" ht="17.45" customHeight="1" x14ac:dyDescent="0.2">
      <c r="B273" s="17"/>
      <c r="C273" s="342">
        <v>9</v>
      </c>
      <c r="D273" s="30"/>
      <c r="E273" s="28"/>
      <c r="F273" s="28"/>
      <c r="G273" s="27"/>
      <c r="H273" s="345">
        <v>18</v>
      </c>
      <c r="I273" s="345">
        <v>8</v>
      </c>
      <c r="J273" s="345">
        <v>5</v>
      </c>
      <c r="K273" s="20" t="s">
        <v>95</v>
      </c>
      <c r="L273" s="21" t="s">
        <v>97</v>
      </c>
      <c r="M273" s="20" t="s">
        <v>94</v>
      </c>
      <c r="N273" s="21"/>
      <c r="O273" s="20" t="s">
        <v>93</v>
      </c>
      <c r="P273" s="21"/>
      <c r="Q273" s="20" t="s">
        <v>92</v>
      </c>
      <c r="R273" s="26"/>
      <c r="S273" s="25"/>
      <c r="T273" s="345"/>
      <c r="U273" s="347"/>
      <c r="V273" s="379">
        <f>SUMPRODUCT(LEN($L273:$R275)-LEN(SUBSTITUTE($L273:$R275,"A", "")))</f>
        <v>1</v>
      </c>
      <c r="W273" s="365">
        <f>SUMPRODUCT(LEN($S273:$S275)-LEN(SUBSTITUTE($S273:$S275,"A", "")))</f>
        <v>0</v>
      </c>
      <c r="X273" s="365">
        <f>SUMPRODUCT(LEN($L273:$R275)-LEN(SUBSTITUTE($L273:$R275,"S", "")))</f>
        <v>0</v>
      </c>
      <c r="Y273" s="365">
        <f>SUMPRODUCT(LEN($S273:$S275)-LEN(SUBSTITUTE($S273:$S275,"S", "")))</f>
        <v>0</v>
      </c>
      <c r="Z273" s="365">
        <f>SUMPRODUCT(LEN($L273:$R275)-LEN(SUBSTITUTE($L273:$R275,"F", "")))</f>
        <v>0</v>
      </c>
      <c r="AA273" s="365">
        <f>SUMPRODUCT(LEN($S273:$S275)-LEN(SUBSTITUTE($S273:$S275,"F", "")))</f>
        <v>0</v>
      </c>
      <c r="AB273" s="365">
        <f>SUMPRODUCT(LEN($L273:$R275)-LEN(SUBSTITUTE($L273:$R275,"G", "")))</f>
        <v>0</v>
      </c>
      <c r="AC273" s="365">
        <f>SUMPRODUCT(LEN($S273:$S275)-LEN(SUBSTITUTE($S273:$S275,"G", "")))</f>
        <v>0</v>
      </c>
      <c r="AD273" s="365">
        <f>SUMPRODUCT(LEN($L273:$R275)-LEN(SUBSTITUTE($L273:$R275,"M", "")))</f>
        <v>0</v>
      </c>
      <c r="AE273" s="382">
        <f>SUMPRODUCT(LEN($S273:$S275)-LEN(SUBSTITUTE($S273:$S275,"M", "")))</f>
        <v>0</v>
      </c>
    </row>
    <row r="274" spans="2:31" ht="18" x14ac:dyDescent="0.2">
      <c r="B274" s="17"/>
      <c r="C274" s="343"/>
      <c r="D274" s="24"/>
      <c r="E274" s="23"/>
      <c r="F274" s="23"/>
      <c r="G274" s="22"/>
      <c r="H274" s="343"/>
      <c r="I274" s="343"/>
      <c r="J274" s="343"/>
      <c r="K274" s="20" t="s">
        <v>91</v>
      </c>
      <c r="L274" s="21"/>
      <c r="M274" s="20" t="s">
        <v>90</v>
      </c>
      <c r="N274" s="21"/>
      <c r="O274" s="20" t="s">
        <v>89</v>
      </c>
      <c r="P274" s="21"/>
      <c r="Q274" s="20" t="s">
        <v>88</v>
      </c>
      <c r="R274" s="19"/>
      <c r="S274" s="18"/>
      <c r="T274" s="343"/>
      <c r="U274" s="348"/>
      <c r="V274" s="380"/>
      <c r="W274" s="366"/>
      <c r="X274" s="366"/>
      <c r="Y274" s="366"/>
      <c r="Z274" s="366"/>
      <c r="AA274" s="366"/>
      <c r="AB274" s="366"/>
      <c r="AC274" s="366"/>
      <c r="AD274" s="366"/>
      <c r="AE274" s="383"/>
    </row>
    <row r="275" spans="2:31" ht="18" customHeight="1" thickBot="1" x14ac:dyDescent="0.25">
      <c r="B275" s="17"/>
      <c r="C275" s="344"/>
      <c r="D275" s="16"/>
      <c r="E275" s="15"/>
      <c r="F275" s="15"/>
      <c r="G275" s="14"/>
      <c r="H275" s="344"/>
      <c r="I275" s="344"/>
      <c r="J275" s="344"/>
      <c r="K275" s="12" t="s">
        <v>87</v>
      </c>
      <c r="L275" s="13"/>
      <c r="M275" s="12" t="s">
        <v>86</v>
      </c>
      <c r="N275" s="13"/>
      <c r="O275" s="12" t="s">
        <v>85</v>
      </c>
      <c r="P275" s="13"/>
      <c r="Q275" s="12" t="s">
        <v>84</v>
      </c>
      <c r="R275" s="11"/>
      <c r="S275" s="10"/>
      <c r="T275" s="344"/>
      <c r="U275" s="349"/>
      <c r="V275" s="381"/>
      <c r="W275" s="367"/>
      <c r="X275" s="367"/>
      <c r="Y275" s="367"/>
      <c r="Z275" s="367"/>
      <c r="AA275" s="367"/>
      <c r="AB275" s="367"/>
      <c r="AC275" s="367"/>
      <c r="AD275" s="367"/>
      <c r="AE275" s="384"/>
    </row>
    <row r="276" spans="2:31" ht="17.45" customHeight="1" x14ac:dyDescent="0.2">
      <c r="B276" s="17"/>
      <c r="C276" s="342">
        <v>10</v>
      </c>
      <c r="D276" s="30"/>
      <c r="E276" s="28"/>
      <c r="F276" s="28"/>
      <c r="G276" s="27"/>
      <c r="H276" s="345">
        <v>17</v>
      </c>
      <c r="I276" s="345">
        <v>6</v>
      </c>
      <c r="J276" s="346" t="s">
        <v>32</v>
      </c>
      <c r="K276" s="20" t="s">
        <v>95</v>
      </c>
      <c r="L276" s="21"/>
      <c r="M276" s="20" t="s">
        <v>94</v>
      </c>
      <c r="N276" s="21"/>
      <c r="O276" s="20" t="s">
        <v>93</v>
      </c>
      <c r="P276" s="21"/>
      <c r="Q276" s="20" t="s">
        <v>92</v>
      </c>
      <c r="R276" s="26"/>
      <c r="S276" s="25"/>
      <c r="T276" s="345"/>
      <c r="U276" s="347"/>
      <c r="V276" s="379">
        <f>SUMPRODUCT(LEN($L276:$R278)-LEN(SUBSTITUTE($L276:$R278,"A", "")))</f>
        <v>0</v>
      </c>
      <c r="W276" s="365">
        <f>SUMPRODUCT(LEN($S276:$S278)-LEN(SUBSTITUTE($S276:$S278,"A", "")))</f>
        <v>0</v>
      </c>
      <c r="X276" s="365">
        <f>SUMPRODUCT(LEN($L276:$R278)-LEN(SUBSTITUTE($L276:$R278,"S", "")))</f>
        <v>0</v>
      </c>
      <c r="Y276" s="365">
        <f>SUMPRODUCT(LEN($S276:$S278)-LEN(SUBSTITUTE($S276:$S278,"S", "")))</f>
        <v>0</v>
      </c>
      <c r="Z276" s="365">
        <f>SUMPRODUCT(LEN($L276:$R278)-LEN(SUBSTITUTE($L276:$R278,"F", "")))</f>
        <v>0</v>
      </c>
      <c r="AA276" s="365">
        <f>SUMPRODUCT(LEN($S276:$S278)-LEN(SUBSTITUTE($S276:$S278,"F", "")))</f>
        <v>0</v>
      </c>
      <c r="AB276" s="365">
        <f>SUMPRODUCT(LEN($L276:$R278)-LEN(SUBSTITUTE($L276:$R278,"G", "")))</f>
        <v>0</v>
      </c>
      <c r="AC276" s="365">
        <f>SUMPRODUCT(LEN($S276:$S278)-LEN(SUBSTITUTE($S276:$S278,"G", "")))</f>
        <v>0</v>
      </c>
      <c r="AD276" s="365">
        <f>SUMPRODUCT(LEN($L276:$R278)-LEN(SUBSTITUTE($L276:$R278,"M", "")))</f>
        <v>0</v>
      </c>
      <c r="AE276" s="382">
        <f>SUMPRODUCT(LEN($S276:$S278)-LEN(SUBSTITUTE($S276:$S278,"M", "")))</f>
        <v>0</v>
      </c>
    </row>
    <row r="277" spans="2:31" ht="17.45" customHeight="1" x14ac:dyDescent="0.2">
      <c r="B277" s="17"/>
      <c r="C277" s="343"/>
      <c r="D277" s="24"/>
      <c r="E277" s="23"/>
      <c r="F277" s="23"/>
      <c r="G277" s="22"/>
      <c r="H277" s="343"/>
      <c r="I277" s="343"/>
      <c r="J277" s="343"/>
      <c r="K277" s="20" t="s">
        <v>91</v>
      </c>
      <c r="L277" s="21"/>
      <c r="M277" s="20" t="s">
        <v>90</v>
      </c>
      <c r="N277" s="21"/>
      <c r="O277" s="20" t="s">
        <v>89</v>
      </c>
      <c r="P277" s="21"/>
      <c r="Q277" s="20" t="s">
        <v>88</v>
      </c>
      <c r="R277" s="19"/>
      <c r="S277" s="18"/>
      <c r="T277" s="343"/>
      <c r="U277" s="348"/>
      <c r="V277" s="380"/>
      <c r="W277" s="366"/>
      <c r="X277" s="366"/>
      <c r="Y277" s="366"/>
      <c r="Z277" s="366"/>
      <c r="AA277" s="366"/>
      <c r="AB277" s="366"/>
      <c r="AC277" s="366"/>
      <c r="AD277" s="366"/>
      <c r="AE277" s="383"/>
    </row>
    <row r="278" spans="2:31" ht="18" customHeight="1" thickBot="1" x14ac:dyDescent="0.25">
      <c r="B278" s="17"/>
      <c r="C278" s="344"/>
      <c r="D278" s="16"/>
      <c r="E278" s="15"/>
      <c r="F278" s="15"/>
      <c r="G278" s="14"/>
      <c r="H278" s="344"/>
      <c r="I278" s="344"/>
      <c r="J278" s="344"/>
      <c r="K278" s="12" t="s">
        <v>87</v>
      </c>
      <c r="L278" s="13"/>
      <c r="M278" s="12" t="s">
        <v>86</v>
      </c>
      <c r="N278" s="13"/>
      <c r="O278" s="12" t="s">
        <v>85</v>
      </c>
      <c r="P278" s="13"/>
      <c r="Q278" s="12" t="s">
        <v>84</v>
      </c>
      <c r="R278" s="11"/>
      <c r="S278" s="10"/>
      <c r="T278" s="344"/>
      <c r="U278" s="349"/>
      <c r="V278" s="381"/>
      <c r="W278" s="367"/>
      <c r="X278" s="367"/>
      <c r="Y278" s="367"/>
      <c r="Z278" s="367"/>
      <c r="AA278" s="367"/>
      <c r="AB278" s="367"/>
      <c r="AC278" s="367"/>
      <c r="AD278" s="367"/>
      <c r="AE278" s="384"/>
    </row>
    <row r="279" spans="2:31" ht="17.45" customHeight="1" x14ac:dyDescent="0.2">
      <c r="B279" s="17"/>
      <c r="C279" s="342">
        <v>11</v>
      </c>
      <c r="D279" s="30"/>
      <c r="E279" s="28"/>
      <c r="F279" s="28"/>
      <c r="G279" s="27"/>
      <c r="H279" s="345">
        <v>17</v>
      </c>
      <c r="I279" s="345">
        <v>6</v>
      </c>
      <c r="J279" s="345">
        <v>5</v>
      </c>
      <c r="K279" s="20" t="s">
        <v>95</v>
      </c>
      <c r="L279" s="21" t="s">
        <v>98</v>
      </c>
      <c r="M279" s="20" t="s">
        <v>94</v>
      </c>
      <c r="N279" s="21"/>
      <c r="O279" s="20" t="s">
        <v>93</v>
      </c>
      <c r="P279" s="21"/>
      <c r="Q279" s="20" t="s">
        <v>92</v>
      </c>
      <c r="R279" s="26"/>
      <c r="S279" s="25"/>
      <c r="T279" s="345"/>
      <c r="U279" s="347"/>
      <c r="V279" s="379">
        <f>SUMPRODUCT(LEN($L279:$R281)-LEN(SUBSTITUTE($L279:$R281,"A", "")))</f>
        <v>0</v>
      </c>
      <c r="W279" s="365">
        <f>SUMPRODUCT(LEN($S279:$S281)-LEN(SUBSTITUTE($S279:$S281,"A", "")))</f>
        <v>0</v>
      </c>
      <c r="X279" s="365">
        <f>SUMPRODUCT(LEN($L279:$R281)-LEN(SUBSTITUTE($L279:$R281,"S", "")))</f>
        <v>1</v>
      </c>
      <c r="Y279" s="365">
        <f>SUMPRODUCT(LEN($S279:$S281)-LEN(SUBSTITUTE($S279:$S281,"S", "")))</f>
        <v>0</v>
      </c>
      <c r="Z279" s="365">
        <f>SUMPRODUCT(LEN($L279:$R281)-LEN(SUBSTITUTE($L279:$R281,"F", "")))</f>
        <v>0</v>
      </c>
      <c r="AA279" s="365">
        <f>SUMPRODUCT(LEN($S279:$S281)-LEN(SUBSTITUTE($S279:$S281,"F", "")))</f>
        <v>0</v>
      </c>
      <c r="AB279" s="365">
        <f>SUMPRODUCT(LEN($L279:$R281)-LEN(SUBSTITUTE($L279:$R281,"G", "")))</f>
        <v>0</v>
      </c>
      <c r="AC279" s="365">
        <f>SUMPRODUCT(LEN($S279:$S281)-LEN(SUBSTITUTE($S279:$S281,"G", "")))</f>
        <v>0</v>
      </c>
      <c r="AD279" s="365">
        <f>SUMPRODUCT(LEN($L279:$R281)-LEN(SUBSTITUTE($L279:$R281,"M", "")))</f>
        <v>0</v>
      </c>
      <c r="AE279" s="382">
        <f>SUMPRODUCT(LEN($S279:$S281)-LEN(SUBSTITUTE($S279:$S281,"M", "")))</f>
        <v>0</v>
      </c>
    </row>
    <row r="280" spans="2:31" ht="17.45" customHeight="1" x14ac:dyDescent="0.2">
      <c r="B280" s="17"/>
      <c r="C280" s="343"/>
      <c r="D280" s="24"/>
      <c r="E280" s="23"/>
      <c r="F280" s="23"/>
      <c r="G280" s="22"/>
      <c r="H280" s="343"/>
      <c r="I280" s="343"/>
      <c r="J280" s="343"/>
      <c r="K280" s="20" t="s">
        <v>91</v>
      </c>
      <c r="L280" s="21"/>
      <c r="M280" s="20" t="s">
        <v>90</v>
      </c>
      <c r="N280" s="21"/>
      <c r="O280" s="20" t="s">
        <v>89</v>
      </c>
      <c r="P280" s="21"/>
      <c r="Q280" s="20" t="s">
        <v>88</v>
      </c>
      <c r="R280" s="19"/>
      <c r="S280" s="18"/>
      <c r="T280" s="343"/>
      <c r="U280" s="348"/>
      <c r="V280" s="380"/>
      <c r="W280" s="366"/>
      <c r="X280" s="366"/>
      <c r="Y280" s="366"/>
      <c r="Z280" s="366"/>
      <c r="AA280" s="366"/>
      <c r="AB280" s="366"/>
      <c r="AC280" s="366"/>
      <c r="AD280" s="366"/>
      <c r="AE280" s="383"/>
    </row>
    <row r="281" spans="2:31" ht="18" customHeight="1" thickBot="1" x14ac:dyDescent="0.25">
      <c r="B281" s="17"/>
      <c r="C281" s="344"/>
      <c r="D281" s="16"/>
      <c r="E281" s="15"/>
      <c r="F281" s="15"/>
      <c r="G281" s="14"/>
      <c r="H281" s="344"/>
      <c r="I281" s="344"/>
      <c r="J281" s="344"/>
      <c r="K281" s="12" t="s">
        <v>87</v>
      </c>
      <c r="L281" s="13"/>
      <c r="M281" s="12" t="s">
        <v>86</v>
      </c>
      <c r="N281" s="13"/>
      <c r="O281" s="12" t="s">
        <v>85</v>
      </c>
      <c r="P281" s="13"/>
      <c r="Q281" s="12" t="s">
        <v>84</v>
      </c>
      <c r="R281" s="11"/>
      <c r="S281" s="10"/>
      <c r="T281" s="344"/>
      <c r="U281" s="349"/>
      <c r="V281" s="381"/>
      <c r="W281" s="367"/>
      <c r="X281" s="367"/>
      <c r="Y281" s="367"/>
      <c r="Z281" s="367"/>
      <c r="AA281" s="367"/>
      <c r="AB281" s="367"/>
      <c r="AC281" s="367"/>
      <c r="AD281" s="367"/>
      <c r="AE281" s="384"/>
    </row>
    <row r="282" spans="2:31" ht="17.45" customHeight="1" x14ac:dyDescent="0.2">
      <c r="B282" s="17"/>
      <c r="C282" s="342">
        <v>12</v>
      </c>
      <c r="D282" s="30"/>
      <c r="E282" s="28"/>
      <c r="F282" s="28"/>
      <c r="G282" s="27"/>
      <c r="H282" s="345">
        <v>18</v>
      </c>
      <c r="I282" s="345">
        <v>8</v>
      </c>
      <c r="J282" s="345">
        <v>5</v>
      </c>
      <c r="K282" s="20" t="s">
        <v>95</v>
      </c>
      <c r="L282" s="21" t="s">
        <v>98</v>
      </c>
      <c r="M282" s="20" t="s">
        <v>94</v>
      </c>
      <c r="N282" s="21"/>
      <c r="O282" s="20" t="s">
        <v>93</v>
      </c>
      <c r="P282" s="21"/>
      <c r="Q282" s="20" t="s">
        <v>92</v>
      </c>
      <c r="R282" s="26"/>
      <c r="S282" s="25"/>
      <c r="T282" s="345"/>
      <c r="U282" s="347"/>
      <c r="V282" s="379">
        <f>SUMPRODUCT(LEN($L282:$R284)-LEN(SUBSTITUTE($L282:$R284,"A", "")))</f>
        <v>0</v>
      </c>
      <c r="W282" s="365">
        <f>SUMPRODUCT(LEN($S282:$S284)-LEN(SUBSTITUTE($S282:$S284,"A", "")))</f>
        <v>0</v>
      </c>
      <c r="X282" s="365">
        <f>SUMPRODUCT(LEN($L282:$R284)-LEN(SUBSTITUTE($L282:$R284,"S", "")))</f>
        <v>1</v>
      </c>
      <c r="Y282" s="365">
        <f>SUMPRODUCT(LEN($S282:$S284)-LEN(SUBSTITUTE($S282:$S284,"S", "")))</f>
        <v>0</v>
      </c>
      <c r="Z282" s="365">
        <f>SUMPRODUCT(LEN($L282:$R284)-LEN(SUBSTITUTE($L282:$R284,"F", "")))</f>
        <v>0</v>
      </c>
      <c r="AA282" s="365">
        <f>SUMPRODUCT(LEN($S282:$S284)-LEN(SUBSTITUTE($S282:$S284,"F", "")))</f>
        <v>0</v>
      </c>
      <c r="AB282" s="365">
        <f>SUMPRODUCT(LEN($L282:$R284)-LEN(SUBSTITUTE($L282:$R284,"G", "")))</f>
        <v>0</v>
      </c>
      <c r="AC282" s="365">
        <f>SUMPRODUCT(LEN($S282:$S284)-LEN(SUBSTITUTE($S282:$S284,"G", "")))</f>
        <v>0</v>
      </c>
      <c r="AD282" s="365">
        <f>SUMPRODUCT(LEN($L282:$R284)-LEN(SUBSTITUTE($L282:$R284,"M", "")))</f>
        <v>0</v>
      </c>
      <c r="AE282" s="382">
        <f>SUMPRODUCT(LEN($S282:$S284)-LEN(SUBSTITUTE($S282:$S284,"M", "")))</f>
        <v>0</v>
      </c>
    </row>
    <row r="283" spans="2:31" ht="17.45" customHeight="1" x14ac:dyDescent="0.2">
      <c r="B283" s="17"/>
      <c r="C283" s="343"/>
      <c r="D283" s="24"/>
      <c r="E283" s="23"/>
      <c r="F283" s="23"/>
      <c r="G283" s="22"/>
      <c r="H283" s="343"/>
      <c r="I283" s="343"/>
      <c r="J283" s="343"/>
      <c r="K283" s="20" t="s">
        <v>91</v>
      </c>
      <c r="L283" s="21"/>
      <c r="M283" s="20" t="s">
        <v>90</v>
      </c>
      <c r="N283" s="21"/>
      <c r="O283" s="20" t="s">
        <v>89</v>
      </c>
      <c r="P283" s="21"/>
      <c r="Q283" s="20" t="s">
        <v>88</v>
      </c>
      <c r="R283" s="19"/>
      <c r="S283" s="18"/>
      <c r="T283" s="343"/>
      <c r="U283" s="348"/>
      <c r="V283" s="380"/>
      <c r="W283" s="366"/>
      <c r="X283" s="366"/>
      <c r="Y283" s="366"/>
      <c r="Z283" s="366"/>
      <c r="AA283" s="366"/>
      <c r="AB283" s="366"/>
      <c r="AC283" s="366"/>
      <c r="AD283" s="366"/>
      <c r="AE283" s="383"/>
    </row>
    <row r="284" spans="2:31" ht="18" customHeight="1" thickBot="1" x14ac:dyDescent="0.25">
      <c r="B284" s="17"/>
      <c r="C284" s="344"/>
      <c r="D284" s="16"/>
      <c r="E284" s="15"/>
      <c r="F284" s="15"/>
      <c r="G284" s="14"/>
      <c r="H284" s="344"/>
      <c r="I284" s="344"/>
      <c r="J284" s="344"/>
      <c r="K284" s="12" t="s">
        <v>87</v>
      </c>
      <c r="L284" s="13"/>
      <c r="M284" s="12" t="s">
        <v>86</v>
      </c>
      <c r="N284" s="13"/>
      <c r="O284" s="12" t="s">
        <v>85</v>
      </c>
      <c r="P284" s="13"/>
      <c r="Q284" s="12" t="s">
        <v>84</v>
      </c>
      <c r="R284" s="11"/>
      <c r="S284" s="10"/>
      <c r="T284" s="344"/>
      <c r="U284" s="349"/>
      <c r="V284" s="381"/>
      <c r="W284" s="367"/>
      <c r="X284" s="367"/>
      <c r="Y284" s="367"/>
      <c r="Z284" s="367"/>
      <c r="AA284" s="367"/>
      <c r="AB284" s="367"/>
      <c r="AC284" s="367"/>
      <c r="AD284" s="367"/>
      <c r="AE284" s="384"/>
    </row>
    <row r="285" spans="2:31" ht="17.45" customHeight="1" x14ac:dyDescent="0.2">
      <c r="B285" s="17"/>
      <c r="C285" s="342">
        <v>13</v>
      </c>
      <c r="D285" s="30"/>
      <c r="E285" s="28"/>
      <c r="F285" s="28"/>
      <c r="G285" s="27"/>
      <c r="H285" s="345">
        <v>14</v>
      </c>
      <c r="I285" s="345">
        <v>6</v>
      </c>
      <c r="J285" s="346" t="s">
        <v>32</v>
      </c>
      <c r="K285" s="20" t="s">
        <v>95</v>
      </c>
      <c r="L285" s="21"/>
      <c r="M285" s="20" t="s">
        <v>94</v>
      </c>
      <c r="N285" s="21"/>
      <c r="O285" s="20" t="s">
        <v>93</v>
      </c>
      <c r="P285" s="21"/>
      <c r="Q285" s="20" t="s">
        <v>92</v>
      </c>
      <c r="R285" s="26"/>
      <c r="S285" s="25"/>
      <c r="T285" s="345"/>
      <c r="U285" s="347"/>
      <c r="V285" s="379">
        <f>SUMPRODUCT(LEN($L285:$R287)-LEN(SUBSTITUTE($L285:$R287,"A", "")))</f>
        <v>0</v>
      </c>
      <c r="W285" s="365">
        <f>SUMPRODUCT(LEN($S285:$S287)-LEN(SUBSTITUTE($S285:$S287,"A", "")))</f>
        <v>0</v>
      </c>
      <c r="X285" s="365">
        <f>SUMPRODUCT(LEN($L285:$R287)-LEN(SUBSTITUTE($L285:$R287,"S", "")))</f>
        <v>0</v>
      </c>
      <c r="Y285" s="365">
        <f>SUMPRODUCT(LEN($S285:$S287)-LEN(SUBSTITUTE($S285:$S287,"S", "")))</f>
        <v>0</v>
      </c>
      <c r="Z285" s="365">
        <f>SUMPRODUCT(LEN($L285:$R287)-LEN(SUBSTITUTE($L285:$R287,"F", "")))</f>
        <v>0</v>
      </c>
      <c r="AA285" s="365">
        <f>SUMPRODUCT(LEN($S285:$S287)-LEN(SUBSTITUTE($S285:$S287,"F", "")))</f>
        <v>0</v>
      </c>
      <c r="AB285" s="365">
        <f>SUMPRODUCT(LEN($L285:$R287)-LEN(SUBSTITUTE($L285:$R287,"G", "")))</f>
        <v>0</v>
      </c>
      <c r="AC285" s="365">
        <f>SUMPRODUCT(LEN($S285:$S287)-LEN(SUBSTITUTE($S285:$S287,"G", "")))</f>
        <v>0</v>
      </c>
      <c r="AD285" s="365">
        <f>SUMPRODUCT(LEN($L285:$R287)-LEN(SUBSTITUTE($L285:$R287,"M", "")))</f>
        <v>0</v>
      </c>
      <c r="AE285" s="382">
        <f>SUMPRODUCT(LEN($S285:$S287)-LEN(SUBSTITUTE($S285:$S287,"M", "")))</f>
        <v>0</v>
      </c>
    </row>
    <row r="286" spans="2:31" ht="18" x14ac:dyDescent="0.2">
      <c r="B286" s="17"/>
      <c r="C286" s="343"/>
      <c r="D286" s="24"/>
      <c r="E286" s="23"/>
      <c r="F286" s="23"/>
      <c r="G286" s="22"/>
      <c r="H286" s="343"/>
      <c r="I286" s="343"/>
      <c r="J286" s="343"/>
      <c r="K286" s="20" t="s">
        <v>91</v>
      </c>
      <c r="L286" s="21"/>
      <c r="M286" s="20" t="s">
        <v>90</v>
      </c>
      <c r="N286" s="21"/>
      <c r="O286" s="20" t="s">
        <v>89</v>
      </c>
      <c r="P286" s="21"/>
      <c r="Q286" s="20" t="s">
        <v>88</v>
      </c>
      <c r="R286" s="19"/>
      <c r="S286" s="18"/>
      <c r="T286" s="343"/>
      <c r="U286" s="348"/>
      <c r="V286" s="380"/>
      <c r="W286" s="366"/>
      <c r="X286" s="366"/>
      <c r="Y286" s="366"/>
      <c r="Z286" s="366"/>
      <c r="AA286" s="366"/>
      <c r="AB286" s="366"/>
      <c r="AC286" s="366"/>
      <c r="AD286" s="366"/>
      <c r="AE286" s="383"/>
    </row>
    <row r="287" spans="2:31" ht="18" customHeight="1" thickBot="1" x14ac:dyDescent="0.25">
      <c r="B287" s="17"/>
      <c r="C287" s="344"/>
      <c r="D287" s="16"/>
      <c r="E287" s="15"/>
      <c r="F287" s="15"/>
      <c r="G287" s="14"/>
      <c r="H287" s="344"/>
      <c r="I287" s="344"/>
      <c r="J287" s="344"/>
      <c r="K287" s="12" t="s">
        <v>87</v>
      </c>
      <c r="L287" s="13"/>
      <c r="M287" s="12" t="s">
        <v>86</v>
      </c>
      <c r="N287" s="13"/>
      <c r="O287" s="12" t="s">
        <v>85</v>
      </c>
      <c r="P287" s="13"/>
      <c r="Q287" s="12" t="s">
        <v>84</v>
      </c>
      <c r="R287" s="11"/>
      <c r="S287" s="10"/>
      <c r="T287" s="344"/>
      <c r="U287" s="349"/>
      <c r="V287" s="381"/>
      <c r="W287" s="367"/>
      <c r="X287" s="367"/>
      <c r="Y287" s="367"/>
      <c r="Z287" s="367"/>
      <c r="AA287" s="367"/>
      <c r="AB287" s="367"/>
      <c r="AC287" s="367"/>
      <c r="AD287" s="367"/>
      <c r="AE287" s="384"/>
    </row>
    <row r="288" spans="2:31" ht="71.25" thickBot="1" x14ac:dyDescent="0.3">
      <c r="B288" s="51" t="s">
        <v>123</v>
      </c>
      <c r="C288" s="48" t="s">
        <v>122</v>
      </c>
      <c r="D288" s="48" t="s">
        <v>121</v>
      </c>
      <c r="E288" s="48" t="s">
        <v>120</v>
      </c>
      <c r="F288" s="48" t="s">
        <v>119</v>
      </c>
      <c r="G288" s="48" t="s">
        <v>118</v>
      </c>
      <c r="H288" s="48" t="s">
        <v>33</v>
      </c>
      <c r="I288" s="48" t="s">
        <v>117</v>
      </c>
      <c r="J288" s="48" t="s">
        <v>34</v>
      </c>
      <c r="K288" s="340" t="s">
        <v>116</v>
      </c>
      <c r="L288" s="341"/>
      <c r="M288" s="340" t="s">
        <v>115</v>
      </c>
      <c r="N288" s="341"/>
      <c r="O288" s="340" t="s">
        <v>115</v>
      </c>
      <c r="P288" s="341"/>
      <c r="Q288" s="340" t="s">
        <v>115</v>
      </c>
      <c r="R288" s="341"/>
      <c r="S288" s="49" t="s">
        <v>114</v>
      </c>
      <c r="T288" s="48" t="s">
        <v>113</v>
      </c>
      <c r="U288" s="47" t="s">
        <v>112</v>
      </c>
      <c r="V288" s="46" t="s">
        <v>111</v>
      </c>
      <c r="W288" s="45" t="s">
        <v>110</v>
      </c>
      <c r="X288" s="45" t="s">
        <v>109</v>
      </c>
      <c r="Y288" s="45" t="s">
        <v>108</v>
      </c>
      <c r="Z288" s="45" t="s">
        <v>107</v>
      </c>
      <c r="AA288" s="45" t="s">
        <v>106</v>
      </c>
      <c r="AB288" s="45" t="s">
        <v>105</v>
      </c>
      <c r="AC288" s="45" t="s">
        <v>104</v>
      </c>
      <c r="AD288" s="45" t="s">
        <v>103</v>
      </c>
      <c r="AE288" s="45" t="s">
        <v>102</v>
      </c>
    </row>
    <row r="289" spans="2:39" ht="36" customHeight="1" thickTop="1" thickBot="1" x14ac:dyDescent="0.3">
      <c r="B289" s="44" t="s">
        <v>130</v>
      </c>
      <c r="C289" s="43"/>
      <c r="D289" s="42">
        <v>162</v>
      </c>
      <c r="E289" s="41">
        <v>11</v>
      </c>
      <c r="F289" s="40">
        <v>2055.1799999999998</v>
      </c>
      <c r="G289" s="40">
        <v>78.989999999999995</v>
      </c>
      <c r="H289" s="35"/>
      <c r="I289" s="35"/>
      <c r="J289" s="39"/>
      <c r="K289" s="38"/>
      <c r="L289" s="37"/>
      <c r="M289" s="38"/>
      <c r="N289" s="37"/>
      <c r="O289" s="38"/>
      <c r="P289" s="37"/>
      <c r="Q289" s="38"/>
      <c r="R289" s="37"/>
      <c r="S289" s="36"/>
      <c r="T289" s="35"/>
      <c r="U289" s="34" t="s">
        <v>124</v>
      </c>
      <c r="V289" s="33">
        <f t="shared" ref="V289:AE289" si="7">SUM(V290:V322)</f>
        <v>1</v>
      </c>
      <c r="W289" s="33">
        <f t="shared" si="7"/>
        <v>0</v>
      </c>
      <c r="X289" s="33">
        <f t="shared" si="7"/>
        <v>12</v>
      </c>
      <c r="Y289" s="33">
        <f t="shared" si="7"/>
        <v>0</v>
      </c>
      <c r="Z289" s="33">
        <f t="shared" si="7"/>
        <v>0</v>
      </c>
      <c r="AA289" s="33">
        <f t="shared" si="7"/>
        <v>0</v>
      </c>
      <c r="AB289" s="33">
        <f t="shared" si="7"/>
        <v>0</v>
      </c>
      <c r="AC289" s="33">
        <f t="shared" si="7"/>
        <v>0</v>
      </c>
      <c r="AD289" s="33">
        <f t="shared" si="7"/>
        <v>0</v>
      </c>
      <c r="AE289" s="33">
        <f t="shared" si="7"/>
        <v>0</v>
      </c>
      <c r="AF289" s="32" t="s">
        <v>100</v>
      </c>
      <c r="AG289" s="31">
        <f>F289/(100*102)</f>
        <v>0.20148823529411763</v>
      </c>
      <c r="AI289" s="4">
        <f>SUM(V289:W289)/E289</f>
        <v>9.0909090909090912E-2</v>
      </c>
      <c r="AJ289" s="4">
        <f>SUM(X289:Y289)/E289</f>
        <v>1.0909090909090908</v>
      </c>
      <c r="AK289" s="4">
        <f>SUM(Z289:AA289)/E289</f>
        <v>0</v>
      </c>
      <c r="AL289" s="4">
        <f>SUM(AB289:AC289)/E289</f>
        <v>0</v>
      </c>
      <c r="AM289" s="4">
        <f>SUM(AD289:AE289)/E289</f>
        <v>0</v>
      </c>
    </row>
    <row r="290" spans="2:39" ht="17.45" customHeight="1" x14ac:dyDescent="0.2">
      <c r="B290" s="17" t="s">
        <v>129</v>
      </c>
      <c r="C290" s="342">
        <v>1</v>
      </c>
      <c r="D290" s="30"/>
      <c r="E290" s="28"/>
      <c r="F290" s="28"/>
      <c r="G290" s="27"/>
      <c r="H290" s="345">
        <v>20</v>
      </c>
      <c r="I290" s="345">
        <v>8</v>
      </c>
      <c r="J290" s="345">
        <v>5</v>
      </c>
      <c r="K290" s="20" t="s">
        <v>95</v>
      </c>
      <c r="L290" s="21" t="s">
        <v>98</v>
      </c>
      <c r="M290" s="20" t="s">
        <v>94</v>
      </c>
      <c r="N290" s="21"/>
      <c r="O290" s="20" t="s">
        <v>93</v>
      </c>
      <c r="P290" s="21"/>
      <c r="Q290" s="20" t="s">
        <v>92</v>
      </c>
      <c r="R290" s="26"/>
      <c r="S290" s="25"/>
      <c r="T290" s="345"/>
      <c r="U290" s="347"/>
      <c r="V290" s="379">
        <f>SUMPRODUCT(LEN($L290:$R292)-LEN(SUBSTITUTE($L290:$R292,"A", "")))</f>
        <v>0</v>
      </c>
      <c r="W290" s="365">
        <f>SUMPRODUCT(LEN($S290:$S292)-LEN(SUBSTITUTE($S290:$S292,"A", "")))</f>
        <v>0</v>
      </c>
      <c r="X290" s="365">
        <f>SUMPRODUCT(LEN($L290:$R292)-LEN(SUBSTITUTE($L290:$R292,"S", "")))</f>
        <v>2</v>
      </c>
      <c r="Y290" s="365">
        <f>SUMPRODUCT(LEN($S290:$S292)-LEN(SUBSTITUTE($S290:$S292,"S", "")))</f>
        <v>0</v>
      </c>
      <c r="Z290" s="365">
        <f>SUMPRODUCT(LEN($L290:$R292)-LEN(SUBSTITUTE($L290:$R292,"F", "")))</f>
        <v>0</v>
      </c>
      <c r="AA290" s="365">
        <f>SUMPRODUCT(LEN($S290:$S292)-LEN(SUBSTITUTE($S290:$S292,"F", "")))</f>
        <v>0</v>
      </c>
      <c r="AB290" s="365">
        <f>SUMPRODUCT(LEN($L290:$R292)-LEN(SUBSTITUTE($L290:$R292,"G", "")))</f>
        <v>0</v>
      </c>
      <c r="AC290" s="365">
        <f>SUMPRODUCT(LEN($S290:$S292)-LEN(SUBSTITUTE($S290:$S292,"G", "")))</f>
        <v>0</v>
      </c>
      <c r="AD290" s="365">
        <f>SUMPRODUCT(LEN($L290:$R292)-LEN(SUBSTITUTE($L290:$R292,"M", "")))</f>
        <v>0</v>
      </c>
      <c r="AE290" s="382">
        <f>SUMPRODUCT(LEN($S290:$S292)-LEN(SUBSTITUTE($S290:$S292,"M", "")))</f>
        <v>0</v>
      </c>
    </row>
    <row r="291" spans="2:39" ht="17.45" customHeight="1" x14ac:dyDescent="0.2">
      <c r="B291" s="17"/>
      <c r="C291" s="343"/>
      <c r="D291" s="24"/>
      <c r="E291" s="23"/>
      <c r="F291" s="23"/>
      <c r="G291" s="22"/>
      <c r="H291" s="343"/>
      <c r="I291" s="343"/>
      <c r="J291" s="343"/>
      <c r="K291" s="20" t="s">
        <v>91</v>
      </c>
      <c r="L291" s="21" t="s">
        <v>98</v>
      </c>
      <c r="M291" s="20" t="s">
        <v>90</v>
      </c>
      <c r="N291" s="21"/>
      <c r="O291" s="20" t="s">
        <v>89</v>
      </c>
      <c r="P291" s="21"/>
      <c r="Q291" s="20" t="s">
        <v>88</v>
      </c>
      <c r="R291" s="19"/>
      <c r="S291" s="18"/>
      <c r="T291" s="343"/>
      <c r="U291" s="348"/>
      <c r="V291" s="380"/>
      <c r="W291" s="366"/>
      <c r="X291" s="366"/>
      <c r="Y291" s="366"/>
      <c r="Z291" s="366"/>
      <c r="AA291" s="366"/>
      <c r="AB291" s="366"/>
      <c r="AC291" s="366"/>
      <c r="AD291" s="366"/>
      <c r="AE291" s="383"/>
    </row>
    <row r="292" spans="2:39" ht="18.75" thickBot="1" x14ac:dyDescent="0.25">
      <c r="B292" s="17"/>
      <c r="C292" s="344"/>
      <c r="D292" s="16"/>
      <c r="E292" s="15"/>
      <c r="F292" s="15"/>
      <c r="G292" s="14"/>
      <c r="H292" s="344"/>
      <c r="I292" s="344"/>
      <c r="J292" s="344"/>
      <c r="K292" s="12" t="s">
        <v>87</v>
      </c>
      <c r="L292" s="13"/>
      <c r="M292" s="12" t="s">
        <v>86</v>
      </c>
      <c r="N292" s="13"/>
      <c r="O292" s="12" t="s">
        <v>85</v>
      </c>
      <c r="P292" s="13"/>
      <c r="Q292" s="12" t="s">
        <v>84</v>
      </c>
      <c r="R292" s="11"/>
      <c r="S292" s="10"/>
      <c r="T292" s="344"/>
      <c r="U292" s="349"/>
      <c r="V292" s="381"/>
      <c r="W292" s="367"/>
      <c r="X292" s="367"/>
      <c r="Y292" s="367"/>
      <c r="Z292" s="367"/>
      <c r="AA292" s="367"/>
      <c r="AB292" s="367"/>
      <c r="AC292" s="367"/>
      <c r="AD292" s="367"/>
      <c r="AE292" s="384"/>
    </row>
    <row r="293" spans="2:39" ht="17.45" customHeight="1" x14ac:dyDescent="0.2">
      <c r="B293" s="17"/>
      <c r="C293" s="342">
        <v>2</v>
      </c>
      <c r="D293" s="30"/>
      <c r="E293" s="28"/>
      <c r="F293" s="28"/>
      <c r="G293" s="27"/>
      <c r="H293" s="345">
        <v>18</v>
      </c>
      <c r="I293" s="345">
        <v>9</v>
      </c>
      <c r="J293" s="345">
        <v>4</v>
      </c>
      <c r="K293" s="20" t="s">
        <v>95</v>
      </c>
      <c r="L293" s="21" t="s">
        <v>98</v>
      </c>
      <c r="M293" s="20" t="s">
        <v>94</v>
      </c>
      <c r="N293" s="21"/>
      <c r="O293" s="20" t="s">
        <v>93</v>
      </c>
      <c r="P293" s="21"/>
      <c r="Q293" s="20" t="s">
        <v>92</v>
      </c>
      <c r="R293" s="26"/>
      <c r="S293" s="25"/>
      <c r="T293" s="345"/>
      <c r="U293" s="347"/>
      <c r="V293" s="379">
        <f>SUMPRODUCT(LEN($L293:$R295)-LEN(SUBSTITUTE($L293:$R295,"A", "")))</f>
        <v>0</v>
      </c>
      <c r="W293" s="365">
        <f>SUMPRODUCT(LEN($S293:$S295)-LEN(SUBSTITUTE($S293:$S295,"A", "")))</f>
        <v>0</v>
      </c>
      <c r="X293" s="365">
        <f>SUMPRODUCT(LEN($L293:$R295)-LEN(SUBSTITUTE($L293:$R295,"S", "")))</f>
        <v>3</v>
      </c>
      <c r="Y293" s="365">
        <f>SUMPRODUCT(LEN($S293:$S295)-LEN(SUBSTITUTE($S293:$S295,"S", "")))</f>
        <v>0</v>
      </c>
      <c r="Z293" s="365">
        <f>SUMPRODUCT(LEN($L293:$R295)-LEN(SUBSTITUTE($L293:$R295,"F", "")))</f>
        <v>0</v>
      </c>
      <c r="AA293" s="365">
        <f>SUMPRODUCT(LEN($S293:$S295)-LEN(SUBSTITUTE($S293:$S295,"F", "")))</f>
        <v>0</v>
      </c>
      <c r="AB293" s="365">
        <f>SUMPRODUCT(LEN($L293:$R295)-LEN(SUBSTITUTE($L293:$R295,"G", "")))</f>
        <v>0</v>
      </c>
      <c r="AC293" s="365">
        <f>SUMPRODUCT(LEN($S293:$S295)-LEN(SUBSTITUTE($S293:$S295,"G", "")))</f>
        <v>0</v>
      </c>
      <c r="AD293" s="365">
        <f>SUMPRODUCT(LEN($L293:$R295)-LEN(SUBSTITUTE($L293:$R295,"M", "")))</f>
        <v>0</v>
      </c>
      <c r="AE293" s="382">
        <f>SUMPRODUCT(LEN($S293:$S295)-LEN(SUBSTITUTE($S293:$S295,"M", "")))</f>
        <v>0</v>
      </c>
    </row>
    <row r="294" spans="2:39" ht="17.45" customHeight="1" x14ac:dyDescent="0.2">
      <c r="B294" s="17"/>
      <c r="C294" s="343"/>
      <c r="D294" s="24"/>
      <c r="E294" s="23"/>
      <c r="F294" s="23"/>
      <c r="G294" s="22"/>
      <c r="H294" s="343"/>
      <c r="I294" s="343"/>
      <c r="J294" s="343"/>
      <c r="K294" s="20" t="s">
        <v>91</v>
      </c>
      <c r="L294" s="21" t="s">
        <v>98</v>
      </c>
      <c r="M294" s="20" t="s">
        <v>90</v>
      </c>
      <c r="N294" s="21"/>
      <c r="O294" s="20" t="s">
        <v>89</v>
      </c>
      <c r="P294" s="21"/>
      <c r="Q294" s="20" t="s">
        <v>88</v>
      </c>
      <c r="R294" s="19"/>
      <c r="S294" s="18"/>
      <c r="T294" s="343"/>
      <c r="U294" s="348"/>
      <c r="V294" s="380"/>
      <c r="W294" s="366"/>
      <c r="X294" s="366"/>
      <c r="Y294" s="366"/>
      <c r="Z294" s="366"/>
      <c r="AA294" s="366"/>
      <c r="AB294" s="366"/>
      <c r="AC294" s="366"/>
      <c r="AD294" s="366"/>
      <c r="AE294" s="383"/>
    </row>
    <row r="295" spans="2:39" ht="18.75" thickBot="1" x14ac:dyDescent="0.25">
      <c r="B295" s="17"/>
      <c r="C295" s="344"/>
      <c r="D295" s="16"/>
      <c r="E295" s="15"/>
      <c r="F295" s="15"/>
      <c r="G295" s="14"/>
      <c r="H295" s="344"/>
      <c r="I295" s="344"/>
      <c r="J295" s="344"/>
      <c r="K295" s="12" t="s">
        <v>87</v>
      </c>
      <c r="L295" s="13" t="s">
        <v>98</v>
      </c>
      <c r="M295" s="12" t="s">
        <v>86</v>
      </c>
      <c r="N295" s="13"/>
      <c r="O295" s="12" t="s">
        <v>85</v>
      </c>
      <c r="P295" s="13"/>
      <c r="Q295" s="12" t="s">
        <v>84</v>
      </c>
      <c r="R295" s="11"/>
      <c r="S295" s="10"/>
      <c r="T295" s="344"/>
      <c r="U295" s="349"/>
      <c r="V295" s="381"/>
      <c r="W295" s="367"/>
      <c r="X295" s="367"/>
      <c r="Y295" s="367"/>
      <c r="Z295" s="367"/>
      <c r="AA295" s="367"/>
      <c r="AB295" s="367"/>
      <c r="AC295" s="367"/>
      <c r="AD295" s="367"/>
      <c r="AE295" s="384"/>
    </row>
    <row r="296" spans="2:39" ht="17.45" customHeight="1" x14ac:dyDescent="0.2">
      <c r="B296" s="17"/>
      <c r="C296" s="342">
        <v>3</v>
      </c>
      <c r="D296" s="30"/>
      <c r="E296" s="28"/>
      <c r="F296" s="28"/>
      <c r="G296" s="27"/>
      <c r="H296" s="345">
        <v>17</v>
      </c>
      <c r="I296" s="345">
        <v>8</v>
      </c>
      <c r="J296" s="345">
        <v>4</v>
      </c>
      <c r="K296" s="20" t="s">
        <v>95</v>
      </c>
      <c r="L296" s="21" t="s">
        <v>98</v>
      </c>
      <c r="M296" s="20" t="s">
        <v>94</v>
      </c>
      <c r="N296" s="21"/>
      <c r="O296" s="20" t="s">
        <v>93</v>
      </c>
      <c r="P296" s="21"/>
      <c r="Q296" s="20" t="s">
        <v>92</v>
      </c>
      <c r="R296" s="26"/>
      <c r="S296" s="25"/>
      <c r="T296" s="345"/>
      <c r="U296" s="347"/>
      <c r="V296" s="379">
        <f>SUMPRODUCT(LEN($L296:$R298)-LEN(SUBSTITUTE($L296:$R298,"A", "")))</f>
        <v>0</v>
      </c>
      <c r="W296" s="365">
        <f>SUMPRODUCT(LEN($S296:$S298)-LEN(SUBSTITUTE($S296:$S298,"A", "")))</f>
        <v>0</v>
      </c>
      <c r="X296" s="365">
        <f>SUMPRODUCT(LEN($L296:$R298)-LEN(SUBSTITUTE($L296:$R298,"S", "")))</f>
        <v>2</v>
      </c>
      <c r="Y296" s="365">
        <f>SUMPRODUCT(LEN($S296:$S298)-LEN(SUBSTITUTE($S296:$S298,"S", "")))</f>
        <v>0</v>
      </c>
      <c r="Z296" s="365">
        <f>SUMPRODUCT(LEN($L296:$R298)-LEN(SUBSTITUTE($L296:$R298,"F", "")))</f>
        <v>0</v>
      </c>
      <c r="AA296" s="365">
        <f>SUMPRODUCT(LEN($S296:$S298)-LEN(SUBSTITUTE($S296:$S298,"F", "")))</f>
        <v>0</v>
      </c>
      <c r="AB296" s="365">
        <f>SUMPRODUCT(LEN($L296:$R298)-LEN(SUBSTITUTE($L296:$R298,"G", "")))</f>
        <v>0</v>
      </c>
      <c r="AC296" s="365">
        <f>SUMPRODUCT(LEN($S296:$S298)-LEN(SUBSTITUTE($S296:$S298,"G", "")))</f>
        <v>0</v>
      </c>
      <c r="AD296" s="365">
        <f>SUMPRODUCT(LEN($L296:$R298)-LEN(SUBSTITUTE($L296:$R298,"M", "")))</f>
        <v>0</v>
      </c>
      <c r="AE296" s="382">
        <f>SUMPRODUCT(LEN($S296:$S298)-LEN(SUBSTITUTE($S296:$S298,"M", "")))</f>
        <v>0</v>
      </c>
    </row>
    <row r="297" spans="2:39" ht="17.45" customHeight="1" x14ac:dyDescent="0.2">
      <c r="B297" s="17"/>
      <c r="C297" s="343"/>
      <c r="D297" s="24"/>
      <c r="E297" s="23"/>
      <c r="F297" s="23"/>
      <c r="G297" s="22"/>
      <c r="H297" s="343"/>
      <c r="I297" s="343"/>
      <c r="J297" s="343"/>
      <c r="K297" s="20" t="s">
        <v>91</v>
      </c>
      <c r="L297" s="21" t="s">
        <v>98</v>
      </c>
      <c r="M297" s="20" t="s">
        <v>90</v>
      </c>
      <c r="N297" s="21"/>
      <c r="O297" s="20" t="s">
        <v>89</v>
      </c>
      <c r="P297" s="21"/>
      <c r="Q297" s="20" t="s">
        <v>88</v>
      </c>
      <c r="R297" s="19"/>
      <c r="S297" s="18"/>
      <c r="T297" s="343"/>
      <c r="U297" s="348"/>
      <c r="V297" s="380"/>
      <c r="W297" s="366"/>
      <c r="X297" s="366"/>
      <c r="Y297" s="366"/>
      <c r="Z297" s="366"/>
      <c r="AA297" s="366"/>
      <c r="AB297" s="366"/>
      <c r="AC297" s="366"/>
      <c r="AD297" s="366"/>
      <c r="AE297" s="383"/>
    </row>
    <row r="298" spans="2:39" ht="18.75" thickBot="1" x14ac:dyDescent="0.25">
      <c r="B298" s="17"/>
      <c r="C298" s="344"/>
      <c r="D298" s="16"/>
      <c r="E298" s="15"/>
      <c r="F298" s="15"/>
      <c r="G298" s="14"/>
      <c r="H298" s="344"/>
      <c r="I298" s="344"/>
      <c r="J298" s="344"/>
      <c r="K298" s="12" t="s">
        <v>87</v>
      </c>
      <c r="L298" s="13"/>
      <c r="M298" s="12" t="s">
        <v>86</v>
      </c>
      <c r="N298" s="13"/>
      <c r="O298" s="12" t="s">
        <v>85</v>
      </c>
      <c r="P298" s="13"/>
      <c r="Q298" s="12" t="s">
        <v>84</v>
      </c>
      <c r="R298" s="11"/>
      <c r="S298" s="10"/>
      <c r="T298" s="344"/>
      <c r="U298" s="349"/>
      <c r="V298" s="381"/>
      <c r="W298" s="367"/>
      <c r="X298" s="367"/>
      <c r="Y298" s="367"/>
      <c r="Z298" s="367"/>
      <c r="AA298" s="367"/>
      <c r="AB298" s="367"/>
      <c r="AC298" s="367"/>
      <c r="AD298" s="367"/>
      <c r="AE298" s="384"/>
    </row>
    <row r="299" spans="2:39" ht="17.45" customHeight="1" x14ac:dyDescent="0.2">
      <c r="B299" s="17"/>
      <c r="C299" s="342">
        <v>4</v>
      </c>
      <c r="D299" s="30"/>
      <c r="E299" s="28"/>
      <c r="F299" s="28"/>
      <c r="G299" s="27"/>
      <c r="H299" s="345">
        <v>23</v>
      </c>
      <c r="I299" s="345">
        <v>9</v>
      </c>
      <c r="J299" s="345">
        <v>5</v>
      </c>
      <c r="K299" s="20" t="s">
        <v>95</v>
      </c>
      <c r="L299" s="21" t="s">
        <v>98</v>
      </c>
      <c r="M299" s="20" t="s">
        <v>94</v>
      </c>
      <c r="N299" s="21"/>
      <c r="O299" s="20" t="s">
        <v>93</v>
      </c>
      <c r="P299" s="21"/>
      <c r="Q299" s="20" t="s">
        <v>92</v>
      </c>
      <c r="R299" s="26"/>
      <c r="S299" s="25"/>
      <c r="T299" s="345"/>
      <c r="U299" s="347"/>
      <c r="V299" s="379">
        <f>SUMPRODUCT(LEN($L299:$R301)-LEN(SUBSTITUTE($L299:$R301,"A", "")))</f>
        <v>0</v>
      </c>
      <c r="W299" s="365">
        <f>SUMPRODUCT(LEN($S299:$S301)-LEN(SUBSTITUTE($S299:$S301,"A", "")))</f>
        <v>0</v>
      </c>
      <c r="X299" s="365">
        <f>SUMPRODUCT(LEN($L299:$R301)-LEN(SUBSTITUTE($L299:$R301,"S", "")))</f>
        <v>2</v>
      </c>
      <c r="Y299" s="365">
        <f>SUMPRODUCT(LEN($S299:$S301)-LEN(SUBSTITUTE($S299:$S301,"S", "")))</f>
        <v>0</v>
      </c>
      <c r="Z299" s="365">
        <f>SUMPRODUCT(LEN($L299:$R301)-LEN(SUBSTITUTE($L299:$R301,"F", "")))</f>
        <v>0</v>
      </c>
      <c r="AA299" s="365">
        <f>SUMPRODUCT(LEN($S299:$S301)-LEN(SUBSTITUTE($S299:$S301,"F", "")))</f>
        <v>0</v>
      </c>
      <c r="AB299" s="365">
        <f>SUMPRODUCT(LEN($L299:$R301)-LEN(SUBSTITUTE($L299:$R301,"G", "")))</f>
        <v>0</v>
      </c>
      <c r="AC299" s="365">
        <f>SUMPRODUCT(LEN($S299:$S301)-LEN(SUBSTITUTE($S299:$S301,"G", "")))</f>
        <v>0</v>
      </c>
      <c r="AD299" s="365">
        <f>SUMPRODUCT(LEN($L299:$R301)-LEN(SUBSTITUTE($L299:$R301,"M", "")))</f>
        <v>0</v>
      </c>
      <c r="AE299" s="382">
        <f>SUMPRODUCT(LEN($S299:$S301)-LEN(SUBSTITUTE($S299:$S301,"M", "")))</f>
        <v>0</v>
      </c>
    </row>
    <row r="300" spans="2:39" ht="17.45" customHeight="1" x14ac:dyDescent="0.2">
      <c r="B300" s="17"/>
      <c r="C300" s="343"/>
      <c r="D300" s="24"/>
      <c r="E300" s="23"/>
      <c r="F300" s="23"/>
      <c r="G300" s="22"/>
      <c r="H300" s="343"/>
      <c r="I300" s="343"/>
      <c r="J300" s="343"/>
      <c r="K300" s="20" t="s">
        <v>91</v>
      </c>
      <c r="L300" s="21" t="s">
        <v>98</v>
      </c>
      <c r="M300" s="20" t="s">
        <v>90</v>
      </c>
      <c r="N300" s="21"/>
      <c r="O300" s="20" t="s">
        <v>89</v>
      </c>
      <c r="P300" s="21"/>
      <c r="Q300" s="20" t="s">
        <v>88</v>
      </c>
      <c r="R300" s="19"/>
      <c r="S300" s="18"/>
      <c r="T300" s="343"/>
      <c r="U300" s="348"/>
      <c r="V300" s="380"/>
      <c r="W300" s="366"/>
      <c r="X300" s="366"/>
      <c r="Y300" s="366"/>
      <c r="Z300" s="366"/>
      <c r="AA300" s="366"/>
      <c r="AB300" s="366"/>
      <c r="AC300" s="366"/>
      <c r="AD300" s="366"/>
      <c r="AE300" s="383"/>
    </row>
    <row r="301" spans="2:39" ht="18.75" thickBot="1" x14ac:dyDescent="0.25">
      <c r="B301" s="17"/>
      <c r="C301" s="344"/>
      <c r="D301" s="16"/>
      <c r="E301" s="15"/>
      <c r="F301" s="15"/>
      <c r="G301" s="14"/>
      <c r="H301" s="344"/>
      <c r="I301" s="344"/>
      <c r="J301" s="344"/>
      <c r="K301" s="12" t="s">
        <v>87</v>
      </c>
      <c r="L301" s="13"/>
      <c r="M301" s="12" t="s">
        <v>86</v>
      </c>
      <c r="N301" s="13"/>
      <c r="O301" s="12" t="s">
        <v>85</v>
      </c>
      <c r="P301" s="13"/>
      <c r="Q301" s="12" t="s">
        <v>84</v>
      </c>
      <c r="R301" s="11"/>
      <c r="S301" s="10"/>
      <c r="T301" s="344"/>
      <c r="U301" s="349"/>
      <c r="V301" s="381"/>
      <c r="W301" s="367"/>
      <c r="X301" s="367"/>
      <c r="Y301" s="367"/>
      <c r="Z301" s="367"/>
      <c r="AA301" s="367"/>
      <c r="AB301" s="367"/>
      <c r="AC301" s="367"/>
      <c r="AD301" s="367"/>
      <c r="AE301" s="384"/>
    </row>
    <row r="302" spans="2:39" ht="17.45" customHeight="1" x14ac:dyDescent="0.2">
      <c r="B302" s="17"/>
      <c r="C302" s="342">
        <v>5</v>
      </c>
      <c r="D302" s="30"/>
      <c r="E302" s="28"/>
      <c r="F302" s="28"/>
      <c r="G302" s="27"/>
      <c r="H302" s="345">
        <v>16</v>
      </c>
      <c r="I302" s="345">
        <v>8</v>
      </c>
      <c r="J302" s="345">
        <v>4</v>
      </c>
      <c r="K302" s="20" t="s">
        <v>95</v>
      </c>
      <c r="L302" s="21" t="s">
        <v>98</v>
      </c>
      <c r="M302" s="20" t="s">
        <v>94</v>
      </c>
      <c r="N302" s="21"/>
      <c r="O302" s="20" t="s">
        <v>93</v>
      </c>
      <c r="P302" s="21"/>
      <c r="Q302" s="20" t="s">
        <v>92</v>
      </c>
      <c r="R302" s="26"/>
      <c r="S302" s="25"/>
      <c r="T302" s="345"/>
      <c r="U302" s="347"/>
      <c r="V302" s="379">
        <f>SUMPRODUCT(LEN($L302:$R304)-LEN(SUBSTITUTE($L302:$R304,"A", "")))</f>
        <v>0</v>
      </c>
      <c r="W302" s="365">
        <f>SUMPRODUCT(LEN($S302:$S304)-LEN(SUBSTITUTE($S302:$S304,"A", "")))</f>
        <v>0</v>
      </c>
      <c r="X302" s="365">
        <f>SUMPRODUCT(LEN($L302:$R304)-LEN(SUBSTITUTE($L302:$R304,"S", "")))</f>
        <v>1</v>
      </c>
      <c r="Y302" s="365">
        <f>SUMPRODUCT(LEN($S302:$S304)-LEN(SUBSTITUTE($S302:$S304,"S", "")))</f>
        <v>0</v>
      </c>
      <c r="Z302" s="365">
        <f>SUMPRODUCT(LEN($L302:$R304)-LEN(SUBSTITUTE($L302:$R304,"F", "")))</f>
        <v>0</v>
      </c>
      <c r="AA302" s="365">
        <f>SUMPRODUCT(LEN($S302:$S304)-LEN(SUBSTITUTE($S302:$S304,"F", "")))</f>
        <v>0</v>
      </c>
      <c r="AB302" s="365">
        <f>SUMPRODUCT(LEN($L302:$R304)-LEN(SUBSTITUTE($L302:$R304,"G", "")))</f>
        <v>0</v>
      </c>
      <c r="AC302" s="365">
        <f>SUMPRODUCT(LEN($S302:$S304)-LEN(SUBSTITUTE($S302:$S304,"G", "")))</f>
        <v>0</v>
      </c>
      <c r="AD302" s="365">
        <f>SUMPRODUCT(LEN($L302:$R304)-LEN(SUBSTITUTE($L302:$R304,"M", "")))</f>
        <v>0</v>
      </c>
      <c r="AE302" s="382">
        <f>SUMPRODUCT(LEN($S302:$S304)-LEN(SUBSTITUTE($S302:$S304,"M", "")))</f>
        <v>0</v>
      </c>
    </row>
    <row r="303" spans="2:39" ht="17.45" customHeight="1" x14ac:dyDescent="0.2">
      <c r="B303" s="17"/>
      <c r="C303" s="343"/>
      <c r="D303" s="24"/>
      <c r="E303" s="23"/>
      <c r="F303" s="23"/>
      <c r="G303" s="22"/>
      <c r="H303" s="343"/>
      <c r="I303" s="343"/>
      <c r="J303" s="343"/>
      <c r="K303" s="20" t="s">
        <v>91</v>
      </c>
      <c r="L303" s="21"/>
      <c r="M303" s="20" t="s">
        <v>90</v>
      </c>
      <c r="N303" s="21"/>
      <c r="O303" s="20" t="s">
        <v>89</v>
      </c>
      <c r="P303" s="21"/>
      <c r="Q303" s="20" t="s">
        <v>88</v>
      </c>
      <c r="R303" s="19"/>
      <c r="S303" s="18"/>
      <c r="T303" s="343"/>
      <c r="U303" s="348"/>
      <c r="V303" s="380"/>
      <c r="W303" s="366"/>
      <c r="X303" s="366"/>
      <c r="Y303" s="366"/>
      <c r="Z303" s="366"/>
      <c r="AA303" s="366"/>
      <c r="AB303" s="366"/>
      <c r="AC303" s="366"/>
      <c r="AD303" s="366"/>
      <c r="AE303" s="383"/>
    </row>
    <row r="304" spans="2:39" ht="18.75" thickBot="1" x14ac:dyDescent="0.25">
      <c r="B304" s="17"/>
      <c r="C304" s="344"/>
      <c r="D304" s="16"/>
      <c r="E304" s="15"/>
      <c r="F304" s="15"/>
      <c r="G304" s="14"/>
      <c r="H304" s="344"/>
      <c r="I304" s="344"/>
      <c r="J304" s="344"/>
      <c r="K304" s="12" t="s">
        <v>87</v>
      </c>
      <c r="L304" s="13"/>
      <c r="M304" s="12" t="s">
        <v>86</v>
      </c>
      <c r="N304" s="13"/>
      <c r="O304" s="12" t="s">
        <v>85</v>
      </c>
      <c r="P304" s="13"/>
      <c r="Q304" s="12" t="s">
        <v>84</v>
      </c>
      <c r="R304" s="11"/>
      <c r="S304" s="10"/>
      <c r="T304" s="344"/>
      <c r="U304" s="349"/>
      <c r="V304" s="381"/>
      <c r="W304" s="367"/>
      <c r="X304" s="367"/>
      <c r="Y304" s="367"/>
      <c r="Z304" s="367"/>
      <c r="AA304" s="367"/>
      <c r="AB304" s="367"/>
      <c r="AC304" s="367"/>
      <c r="AD304" s="367"/>
      <c r="AE304" s="384"/>
    </row>
    <row r="305" spans="2:31" ht="17.45" customHeight="1" x14ac:dyDescent="0.2">
      <c r="B305" s="17"/>
      <c r="C305" s="342">
        <v>6</v>
      </c>
      <c r="D305" s="30"/>
      <c r="E305" s="28"/>
      <c r="F305" s="28"/>
      <c r="G305" s="27"/>
      <c r="H305" s="345">
        <v>13</v>
      </c>
      <c r="I305" s="345">
        <v>6</v>
      </c>
      <c r="J305" s="345">
        <v>4</v>
      </c>
      <c r="K305" s="20" t="s">
        <v>95</v>
      </c>
      <c r="L305" s="21"/>
      <c r="M305" s="20" t="s">
        <v>94</v>
      </c>
      <c r="N305" s="21"/>
      <c r="O305" s="20" t="s">
        <v>93</v>
      </c>
      <c r="P305" s="21"/>
      <c r="Q305" s="20" t="s">
        <v>92</v>
      </c>
      <c r="R305" s="26"/>
      <c r="S305" s="25"/>
      <c r="T305" s="345"/>
      <c r="U305" s="347"/>
      <c r="V305" s="379">
        <f>SUMPRODUCT(LEN($L305:$R307)-LEN(SUBSTITUTE($L305:$R307,"A", "")))</f>
        <v>0</v>
      </c>
      <c r="W305" s="365">
        <f>SUMPRODUCT(LEN($S305:$S307)-LEN(SUBSTITUTE($S305:$S307,"A", "")))</f>
        <v>0</v>
      </c>
      <c r="X305" s="365">
        <f>SUMPRODUCT(LEN($L305:$R307)-LEN(SUBSTITUTE($L305:$R307,"S", "")))</f>
        <v>0</v>
      </c>
      <c r="Y305" s="365">
        <f>SUMPRODUCT(LEN($S305:$S307)-LEN(SUBSTITUTE($S305:$S307,"S", "")))</f>
        <v>0</v>
      </c>
      <c r="Z305" s="365">
        <f>SUMPRODUCT(LEN($L305:$R307)-LEN(SUBSTITUTE($L305:$R307,"F", "")))</f>
        <v>0</v>
      </c>
      <c r="AA305" s="365">
        <f>SUMPRODUCT(LEN($S305:$S307)-LEN(SUBSTITUTE($S305:$S307,"F", "")))</f>
        <v>0</v>
      </c>
      <c r="AB305" s="365">
        <f>SUMPRODUCT(LEN($L305:$R307)-LEN(SUBSTITUTE($L305:$R307,"G", "")))</f>
        <v>0</v>
      </c>
      <c r="AC305" s="365">
        <f>SUMPRODUCT(LEN($S305:$S307)-LEN(SUBSTITUTE($S305:$S307,"G", "")))</f>
        <v>0</v>
      </c>
      <c r="AD305" s="365">
        <f>SUMPRODUCT(LEN($L305:$R307)-LEN(SUBSTITUTE($L305:$R307,"M", "")))</f>
        <v>0</v>
      </c>
      <c r="AE305" s="382">
        <f>SUMPRODUCT(LEN($S305:$S307)-LEN(SUBSTITUTE($S305:$S307,"M", "")))</f>
        <v>0</v>
      </c>
    </row>
    <row r="306" spans="2:31" ht="17.45" customHeight="1" x14ac:dyDescent="0.2">
      <c r="B306" s="17"/>
      <c r="C306" s="343"/>
      <c r="D306" s="24"/>
      <c r="E306" s="23"/>
      <c r="F306" s="23"/>
      <c r="G306" s="22"/>
      <c r="H306" s="343"/>
      <c r="I306" s="343"/>
      <c r="J306" s="343"/>
      <c r="K306" s="20" t="s">
        <v>91</v>
      </c>
      <c r="L306" s="21"/>
      <c r="M306" s="20" t="s">
        <v>90</v>
      </c>
      <c r="N306" s="21"/>
      <c r="O306" s="20" t="s">
        <v>89</v>
      </c>
      <c r="P306" s="21"/>
      <c r="Q306" s="20" t="s">
        <v>88</v>
      </c>
      <c r="R306" s="19"/>
      <c r="S306" s="18"/>
      <c r="T306" s="343"/>
      <c r="U306" s="348"/>
      <c r="V306" s="380"/>
      <c r="W306" s="366"/>
      <c r="X306" s="366"/>
      <c r="Y306" s="366"/>
      <c r="Z306" s="366"/>
      <c r="AA306" s="366"/>
      <c r="AB306" s="366"/>
      <c r="AC306" s="366"/>
      <c r="AD306" s="366"/>
      <c r="AE306" s="383"/>
    </row>
    <row r="307" spans="2:31" ht="18.75" thickBot="1" x14ac:dyDescent="0.25">
      <c r="B307" s="17"/>
      <c r="C307" s="344"/>
      <c r="D307" s="16"/>
      <c r="E307" s="15"/>
      <c r="F307" s="15"/>
      <c r="G307" s="14"/>
      <c r="H307" s="344"/>
      <c r="I307" s="344"/>
      <c r="J307" s="344"/>
      <c r="K307" s="12" t="s">
        <v>87</v>
      </c>
      <c r="L307" s="13"/>
      <c r="M307" s="12" t="s">
        <v>86</v>
      </c>
      <c r="N307" s="13"/>
      <c r="O307" s="12" t="s">
        <v>85</v>
      </c>
      <c r="P307" s="13"/>
      <c r="Q307" s="12" t="s">
        <v>84</v>
      </c>
      <c r="R307" s="11"/>
      <c r="S307" s="10"/>
      <c r="T307" s="344"/>
      <c r="U307" s="349"/>
      <c r="V307" s="381"/>
      <c r="W307" s="367"/>
      <c r="X307" s="367"/>
      <c r="Y307" s="367"/>
      <c r="Z307" s="367"/>
      <c r="AA307" s="367"/>
      <c r="AB307" s="367"/>
      <c r="AC307" s="367"/>
      <c r="AD307" s="367"/>
      <c r="AE307" s="384"/>
    </row>
    <row r="308" spans="2:31" ht="17.45" customHeight="1" x14ac:dyDescent="0.2">
      <c r="B308" s="17"/>
      <c r="C308" s="342">
        <v>7</v>
      </c>
      <c r="D308" s="30"/>
      <c r="E308" s="28"/>
      <c r="F308" s="28"/>
      <c r="G308" s="27"/>
      <c r="H308" s="345">
        <v>10</v>
      </c>
      <c r="I308" s="345">
        <v>6</v>
      </c>
      <c r="J308" s="346" t="s">
        <v>32</v>
      </c>
      <c r="K308" s="20" t="s">
        <v>95</v>
      </c>
      <c r="L308" s="21"/>
      <c r="M308" s="20" t="s">
        <v>94</v>
      </c>
      <c r="N308" s="21"/>
      <c r="O308" s="20" t="s">
        <v>93</v>
      </c>
      <c r="P308" s="21"/>
      <c r="Q308" s="20" t="s">
        <v>92</v>
      </c>
      <c r="R308" s="26"/>
      <c r="S308" s="25"/>
      <c r="T308" s="345"/>
      <c r="U308" s="347"/>
      <c r="V308" s="379">
        <f>SUMPRODUCT(LEN($L308:$R310)-LEN(SUBSTITUTE($L308:$R310,"A", "")))</f>
        <v>0</v>
      </c>
      <c r="W308" s="365">
        <f>SUMPRODUCT(LEN($S308:$S310)-LEN(SUBSTITUTE($S308:$S310,"A", "")))</f>
        <v>0</v>
      </c>
      <c r="X308" s="365">
        <f>SUMPRODUCT(LEN($L308:$R310)-LEN(SUBSTITUTE($L308:$R310,"S", "")))</f>
        <v>0</v>
      </c>
      <c r="Y308" s="365">
        <f>SUMPRODUCT(LEN($S308:$S310)-LEN(SUBSTITUTE($S308:$S310,"S", "")))</f>
        <v>0</v>
      </c>
      <c r="Z308" s="365">
        <f>SUMPRODUCT(LEN($L308:$R310)-LEN(SUBSTITUTE($L308:$R310,"F", "")))</f>
        <v>0</v>
      </c>
      <c r="AA308" s="365">
        <f>SUMPRODUCT(LEN($S308:$S310)-LEN(SUBSTITUTE($S308:$S310,"F", "")))</f>
        <v>0</v>
      </c>
      <c r="AB308" s="365">
        <f>SUMPRODUCT(LEN($L308:$R310)-LEN(SUBSTITUTE($L308:$R310,"G", "")))</f>
        <v>0</v>
      </c>
      <c r="AC308" s="365">
        <f>SUMPRODUCT(LEN($S308:$S310)-LEN(SUBSTITUTE($S308:$S310,"G", "")))</f>
        <v>0</v>
      </c>
      <c r="AD308" s="365">
        <f>SUMPRODUCT(LEN($L308:$R310)-LEN(SUBSTITUTE($L308:$R310,"M", "")))</f>
        <v>0</v>
      </c>
      <c r="AE308" s="382">
        <f>SUMPRODUCT(LEN($S308:$S310)-LEN(SUBSTITUTE($S308:$S310,"M", "")))</f>
        <v>0</v>
      </c>
    </row>
    <row r="309" spans="2:31" ht="18" x14ac:dyDescent="0.2">
      <c r="B309" s="17"/>
      <c r="C309" s="343"/>
      <c r="D309" s="24"/>
      <c r="E309" s="23"/>
      <c r="F309" s="23"/>
      <c r="G309" s="22"/>
      <c r="H309" s="343"/>
      <c r="I309" s="343"/>
      <c r="J309" s="343"/>
      <c r="K309" s="20" t="s">
        <v>91</v>
      </c>
      <c r="L309" s="21"/>
      <c r="M309" s="20" t="s">
        <v>90</v>
      </c>
      <c r="N309" s="21"/>
      <c r="O309" s="20" t="s">
        <v>89</v>
      </c>
      <c r="P309" s="21"/>
      <c r="Q309" s="20" t="s">
        <v>88</v>
      </c>
      <c r="R309" s="19"/>
      <c r="S309" s="18"/>
      <c r="T309" s="343"/>
      <c r="U309" s="348"/>
      <c r="V309" s="380"/>
      <c r="W309" s="366"/>
      <c r="X309" s="366"/>
      <c r="Y309" s="366"/>
      <c r="Z309" s="366"/>
      <c r="AA309" s="366"/>
      <c r="AB309" s="366"/>
      <c r="AC309" s="366"/>
      <c r="AD309" s="366"/>
      <c r="AE309" s="383"/>
    </row>
    <row r="310" spans="2:31" ht="18.75" thickBot="1" x14ac:dyDescent="0.25">
      <c r="B310" s="17"/>
      <c r="C310" s="344"/>
      <c r="D310" s="16"/>
      <c r="E310" s="15"/>
      <c r="F310" s="15"/>
      <c r="G310" s="14"/>
      <c r="H310" s="344"/>
      <c r="I310" s="344"/>
      <c r="J310" s="344"/>
      <c r="K310" s="12" t="s">
        <v>87</v>
      </c>
      <c r="L310" s="13"/>
      <c r="M310" s="12" t="s">
        <v>86</v>
      </c>
      <c r="N310" s="13"/>
      <c r="O310" s="12" t="s">
        <v>85</v>
      </c>
      <c r="P310" s="13"/>
      <c r="Q310" s="12" t="s">
        <v>84</v>
      </c>
      <c r="R310" s="11"/>
      <c r="S310" s="10"/>
      <c r="T310" s="344"/>
      <c r="U310" s="349"/>
      <c r="V310" s="381"/>
      <c r="W310" s="367"/>
      <c r="X310" s="367"/>
      <c r="Y310" s="367"/>
      <c r="Z310" s="367"/>
      <c r="AA310" s="367"/>
      <c r="AB310" s="367"/>
      <c r="AC310" s="367"/>
      <c r="AD310" s="367"/>
      <c r="AE310" s="384"/>
    </row>
    <row r="311" spans="2:31" ht="17.45" customHeight="1" x14ac:dyDescent="0.2">
      <c r="B311" s="17"/>
      <c r="C311" s="342">
        <v>8</v>
      </c>
      <c r="D311" s="30"/>
      <c r="E311" s="28"/>
      <c r="F311" s="28"/>
      <c r="G311" s="27"/>
      <c r="H311" s="345">
        <v>23</v>
      </c>
      <c r="I311" s="345">
        <v>9</v>
      </c>
      <c r="J311" s="345">
        <v>5</v>
      </c>
      <c r="K311" s="20" t="s">
        <v>95</v>
      </c>
      <c r="L311" s="21" t="s">
        <v>97</v>
      </c>
      <c r="M311" s="20" t="s">
        <v>94</v>
      </c>
      <c r="N311" s="21"/>
      <c r="O311" s="20" t="s">
        <v>93</v>
      </c>
      <c r="P311" s="21"/>
      <c r="Q311" s="20" t="s">
        <v>92</v>
      </c>
      <c r="R311" s="26"/>
      <c r="S311" s="25"/>
      <c r="T311" s="345"/>
      <c r="U311" s="347"/>
      <c r="V311" s="379">
        <f>SUMPRODUCT(LEN($L311:$R313)-LEN(SUBSTITUTE($L311:$R313,"A", "")))</f>
        <v>1</v>
      </c>
      <c r="W311" s="365">
        <f>SUMPRODUCT(LEN($S311:$S313)-LEN(SUBSTITUTE($S311:$S313,"A", "")))</f>
        <v>0</v>
      </c>
      <c r="X311" s="365">
        <f>SUMPRODUCT(LEN($L311:$R313)-LEN(SUBSTITUTE($L311:$R313,"S", "")))</f>
        <v>1</v>
      </c>
      <c r="Y311" s="365">
        <f>SUMPRODUCT(LEN($S311:$S313)-LEN(SUBSTITUTE($S311:$S313,"S", "")))</f>
        <v>0</v>
      </c>
      <c r="Z311" s="365">
        <f>SUMPRODUCT(LEN($L311:$R313)-LEN(SUBSTITUTE($L311:$R313,"F", "")))</f>
        <v>0</v>
      </c>
      <c r="AA311" s="365">
        <f>SUMPRODUCT(LEN($S311:$S313)-LEN(SUBSTITUTE($S311:$S313,"F", "")))</f>
        <v>0</v>
      </c>
      <c r="AB311" s="365">
        <f>SUMPRODUCT(LEN($L311:$R313)-LEN(SUBSTITUTE($L311:$R313,"G", "")))</f>
        <v>0</v>
      </c>
      <c r="AC311" s="365">
        <f>SUMPRODUCT(LEN($S311:$S313)-LEN(SUBSTITUTE($S311:$S313,"G", "")))</f>
        <v>0</v>
      </c>
      <c r="AD311" s="365">
        <f>SUMPRODUCT(LEN($L311:$R313)-LEN(SUBSTITUTE($L311:$R313,"M", "")))</f>
        <v>0</v>
      </c>
      <c r="AE311" s="382">
        <f>SUMPRODUCT(LEN($S311:$S313)-LEN(SUBSTITUTE($S311:$S313,"M", "")))</f>
        <v>0</v>
      </c>
    </row>
    <row r="312" spans="2:31" ht="17.45" customHeight="1" x14ac:dyDescent="0.2">
      <c r="B312" s="17"/>
      <c r="C312" s="343"/>
      <c r="D312" s="24"/>
      <c r="E312" s="23"/>
      <c r="F312" s="23"/>
      <c r="G312" s="22"/>
      <c r="H312" s="343"/>
      <c r="I312" s="343"/>
      <c r="J312" s="343"/>
      <c r="K312" s="20" t="s">
        <v>91</v>
      </c>
      <c r="L312" s="21" t="s">
        <v>98</v>
      </c>
      <c r="M312" s="20" t="s">
        <v>90</v>
      </c>
      <c r="N312" s="21"/>
      <c r="O312" s="20" t="s">
        <v>89</v>
      </c>
      <c r="P312" s="21"/>
      <c r="Q312" s="20" t="s">
        <v>88</v>
      </c>
      <c r="R312" s="19"/>
      <c r="S312" s="18"/>
      <c r="T312" s="343"/>
      <c r="U312" s="348"/>
      <c r="V312" s="380"/>
      <c r="W312" s="366"/>
      <c r="X312" s="366"/>
      <c r="Y312" s="366"/>
      <c r="Z312" s="366"/>
      <c r="AA312" s="366"/>
      <c r="AB312" s="366"/>
      <c r="AC312" s="366"/>
      <c r="AD312" s="366"/>
      <c r="AE312" s="383"/>
    </row>
    <row r="313" spans="2:31" ht="18" customHeight="1" thickBot="1" x14ac:dyDescent="0.25">
      <c r="B313" s="17"/>
      <c r="C313" s="344"/>
      <c r="D313" s="16"/>
      <c r="E313" s="15"/>
      <c r="F313" s="15"/>
      <c r="G313" s="14"/>
      <c r="H313" s="344"/>
      <c r="I313" s="344"/>
      <c r="J313" s="344"/>
      <c r="K313" s="12" t="s">
        <v>87</v>
      </c>
      <c r="L313" s="13"/>
      <c r="M313" s="12" t="s">
        <v>86</v>
      </c>
      <c r="N313" s="13"/>
      <c r="O313" s="12" t="s">
        <v>85</v>
      </c>
      <c r="P313" s="13"/>
      <c r="Q313" s="12" t="s">
        <v>84</v>
      </c>
      <c r="R313" s="11"/>
      <c r="S313" s="10"/>
      <c r="T313" s="344"/>
      <c r="U313" s="349"/>
      <c r="V313" s="381"/>
      <c r="W313" s="367"/>
      <c r="X313" s="367"/>
      <c r="Y313" s="367"/>
      <c r="Z313" s="367"/>
      <c r="AA313" s="367"/>
      <c r="AB313" s="367"/>
      <c r="AC313" s="367"/>
      <c r="AD313" s="367"/>
      <c r="AE313" s="384"/>
    </row>
    <row r="314" spans="2:31" ht="17.45" customHeight="1" x14ac:dyDescent="0.2">
      <c r="B314" s="17"/>
      <c r="C314" s="342">
        <v>9</v>
      </c>
      <c r="D314" s="30"/>
      <c r="E314" s="28"/>
      <c r="F314" s="28"/>
      <c r="G314" s="27"/>
      <c r="H314" s="345">
        <v>15</v>
      </c>
      <c r="I314" s="345">
        <v>8</v>
      </c>
      <c r="J314" s="346" t="s">
        <v>32</v>
      </c>
      <c r="K314" s="20" t="s">
        <v>95</v>
      </c>
      <c r="L314" s="21"/>
      <c r="M314" s="20" t="s">
        <v>94</v>
      </c>
      <c r="N314" s="21"/>
      <c r="O314" s="20" t="s">
        <v>93</v>
      </c>
      <c r="P314" s="21"/>
      <c r="Q314" s="20" t="s">
        <v>92</v>
      </c>
      <c r="R314" s="26"/>
      <c r="S314" s="25"/>
      <c r="T314" s="345"/>
      <c r="U314" s="347"/>
      <c r="V314" s="379">
        <f>SUMPRODUCT(LEN($L314:$R316)-LEN(SUBSTITUTE($L314:$R316,"A", "")))</f>
        <v>0</v>
      </c>
      <c r="W314" s="365">
        <f>SUMPRODUCT(LEN($S314:$S316)-LEN(SUBSTITUTE($S314:$S316,"A", "")))</f>
        <v>0</v>
      </c>
      <c r="X314" s="365">
        <f>SUMPRODUCT(LEN($L314:$R316)-LEN(SUBSTITUTE($L314:$R316,"S", "")))</f>
        <v>0</v>
      </c>
      <c r="Y314" s="365">
        <f>SUMPRODUCT(LEN($S314:$S316)-LEN(SUBSTITUTE($S314:$S316,"S", "")))</f>
        <v>0</v>
      </c>
      <c r="Z314" s="365">
        <f>SUMPRODUCT(LEN($L314:$R316)-LEN(SUBSTITUTE($L314:$R316,"F", "")))</f>
        <v>0</v>
      </c>
      <c r="AA314" s="365">
        <f>SUMPRODUCT(LEN($S314:$S316)-LEN(SUBSTITUTE($S314:$S316,"F", "")))</f>
        <v>0</v>
      </c>
      <c r="AB314" s="365">
        <f>SUMPRODUCT(LEN($L314:$R316)-LEN(SUBSTITUTE($L314:$R316,"G", "")))</f>
        <v>0</v>
      </c>
      <c r="AC314" s="365">
        <f>SUMPRODUCT(LEN($S314:$S316)-LEN(SUBSTITUTE($S314:$S316,"G", "")))</f>
        <v>0</v>
      </c>
      <c r="AD314" s="365">
        <f>SUMPRODUCT(LEN($L314:$R316)-LEN(SUBSTITUTE($L314:$R316,"M", "")))</f>
        <v>0</v>
      </c>
      <c r="AE314" s="382">
        <f>SUMPRODUCT(LEN($S314:$S316)-LEN(SUBSTITUTE($S314:$S316,"M", "")))</f>
        <v>0</v>
      </c>
    </row>
    <row r="315" spans="2:31" ht="18" x14ac:dyDescent="0.2">
      <c r="B315" s="17"/>
      <c r="C315" s="343"/>
      <c r="D315" s="24"/>
      <c r="E315" s="23"/>
      <c r="F315" s="23"/>
      <c r="G315" s="22"/>
      <c r="H315" s="343"/>
      <c r="I315" s="343"/>
      <c r="J315" s="343"/>
      <c r="K315" s="20" t="s">
        <v>91</v>
      </c>
      <c r="L315" s="21"/>
      <c r="M315" s="20" t="s">
        <v>90</v>
      </c>
      <c r="N315" s="21"/>
      <c r="O315" s="20" t="s">
        <v>89</v>
      </c>
      <c r="P315" s="21"/>
      <c r="Q315" s="20" t="s">
        <v>88</v>
      </c>
      <c r="R315" s="19"/>
      <c r="S315" s="18"/>
      <c r="T315" s="343"/>
      <c r="U315" s="348"/>
      <c r="V315" s="380"/>
      <c r="W315" s="366"/>
      <c r="X315" s="366"/>
      <c r="Y315" s="366"/>
      <c r="Z315" s="366"/>
      <c r="AA315" s="366"/>
      <c r="AB315" s="366"/>
      <c r="AC315" s="366"/>
      <c r="AD315" s="366"/>
      <c r="AE315" s="383"/>
    </row>
    <row r="316" spans="2:31" ht="18.75" thickBot="1" x14ac:dyDescent="0.25">
      <c r="B316" s="17"/>
      <c r="C316" s="344"/>
      <c r="D316" s="16"/>
      <c r="E316" s="15"/>
      <c r="F316" s="15"/>
      <c r="G316" s="14"/>
      <c r="H316" s="344"/>
      <c r="I316" s="344"/>
      <c r="J316" s="344"/>
      <c r="K316" s="12" t="s">
        <v>87</v>
      </c>
      <c r="L316" s="13"/>
      <c r="M316" s="12" t="s">
        <v>86</v>
      </c>
      <c r="N316" s="13"/>
      <c r="O316" s="12" t="s">
        <v>85</v>
      </c>
      <c r="P316" s="13"/>
      <c r="Q316" s="12" t="s">
        <v>84</v>
      </c>
      <c r="R316" s="11"/>
      <c r="S316" s="10"/>
      <c r="T316" s="344"/>
      <c r="U316" s="349"/>
      <c r="V316" s="381"/>
      <c r="W316" s="367"/>
      <c r="X316" s="367"/>
      <c r="Y316" s="367"/>
      <c r="Z316" s="367"/>
      <c r="AA316" s="367"/>
      <c r="AB316" s="367"/>
      <c r="AC316" s="367"/>
      <c r="AD316" s="367"/>
      <c r="AE316" s="384"/>
    </row>
    <row r="317" spans="2:31" ht="17.45" customHeight="1" x14ac:dyDescent="0.2">
      <c r="B317" s="17"/>
      <c r="C317" s="342">
        <v>10</v>
      </c>
      <c r="D317" s="30"/>
      <c r="E317" s="28"/>
      <c r="F317" s="28"/>
      <c r="G317" s="27"/>
      <c r="H317" s="345">
        <v>17</v>
      </c>
      <c r="I317" s="345">
        <v>8</v>
      </c>
      <c r="J317" s="345">
        <v>5</v>
      </c>
      <c r="K317" s="20" t="s">
        <v>95</v>
      </c>
      <c r="L317" s="21" t="s">
        <v>98</v>
      </c>
      <c r="M317" s="20" t="s">
        <v>94</v>
      </c>
      <c r="N317" s="21"/>
      <c r="O317" s="20" t="s">
        <v>93</v>
      </c>
      <c r="P317" s="21"/>
      <c r="Q317" s="20" t="s">
        <v>92</v>
      </c>
      <c r="R317" s="26"/>
      <c r="S317" s="25"/>
      <c r="T317" s="345"/>
      <c r="U317" s="347"/>
      <c r="V317" s="379">
        <f>SUMPRODUCT(LEN($L317:$R319)-LEN(SUBSTITUTE($L317:$R319,"A", "")))</f>
        <v>0</v>
      </c>
      <c r="W317" s="365">
        <f>SUMPRODUCT(LEN($S317:$S319)-LEN(SUBSTITUTE($S317:$S319,"A", "")))</f>
        <v>0</v>
      </c>
      <c r="X317" s="365">
        <f>SUMPRODUCT(LEN($L317:$R319)-LEN(SUBSTITUTE($L317:$R319,"S", "")))</f>
        <v>1</v>
      </c>
      <c r="Y317" s="365">
        <f>SUMPRODUCT(LEN($S317:$S319)-LEN(SUBSTITUTE($S317:$S319,"S", "")))</f>
        <v>0</v>
      </c>
      <c r="Z317" s="365">
        <f>SUMPRODUCT(LEN($L317:$R319)-LEN(SUBSTITUTE($L317:$R319,"F", "")))</f>
        <v>0</v>
      </c>
      <c r="AA317" s="365">
        <f>SUMPRODUCT(LEN($S317:$S319)-LEN(SUBSTITUTE($S317:$S319,"F", "")))</f>
        <v>0</v>
      </c>
      <c r="AB317" s="365">
        <f>SUMPRODUCT(LEN($L317:$R319)-LEN(SUBSTITUTE($L317:$R319,"G", "")))</f>
        <v>0</v>
      </c>
      <c r="AC317" s="365">
        <f>SUMPRODUCT(LEN($S317:$S319)-LEN(SUBSTITUTE($S317:$S319,"G", "")))</f>
        <v>0</v>
      </c>
      <c r="AD317" s="365">
        <f>SUMPRODUCT(LEN($L317:$R319)-LEN(SUBSTITUTE($L317:$R319,"M", "")))</f>
        <v>0</v>
      </c>
      <c r="AE317" s="382">
        <f>SUMPRODUCT(LEN($S317:$S319)-LEN(SUBSTITUTE($S317:$S319,"M", "")))</f>
        <v>0</v>
      </c>
    </row>
    <row r="318" spans="2:31" ht="18" x14ac:dyDescent="0.2">
      <c r="B318" s="17"/>
      <c r="C318" s="343"/>
      <c r="D318" s="24"/>
      <c r="E318" s="23"/>
      <c r="F318" s="23"/>
      <c r="G318" s="22"/>
      <c r="H318" s="343"/>
      <c r="I318" s="343"/>
      <c r="J318" s="343"/>
      <c r="K318" s="20" t="s">
        <v>91</v>
      </c>
      <c r="L318" s="21"/>
      <c r="M318" s="20" t="s">
        <v>90</v>
      </c>
      <c r="N318" s="21"/>
      <c r="O318" s="20" t="s">
        <v>89</v>
      </c>
      <c r="P318" s="21"/>
      <c r="Q318" s="20" t="s">
        <v>88</v>
      </c>
      <c r="R318" s="19"/>
      <c r="S318" s="18"/>
      <c r="T318" s="343"/>
      <c r="U318" s="348"/>
      <c r="V318" s="380"/>
      <c r="W318" s="366"/>
      <c r="X318" s="366"/>
      <c r="Y318" s="366"/>
      <c r="Z318" s="366"/>
      <c r="AA318" s="366"/>
      <c r="AB318" s="366"/>
      <c r="AC318" s="366"/>
      <c r="AD318" s="366"/>
      <c r="AE318" s="383"/>
    </row>
    <row r="319" spans="2:31" ht="18.75" thickBot="1" x14ac:dyDescent="0.25">
      <c r="B319" s="17"/>
      <c r="C319" s="344"/>
      <c r="D319" s="16"/>
      <c r="E319" s="15"/>
      <c r="F319" s="15"/>
      <c r="G319" s="14"/>
      <c r="H319" s="344"/>
      <c r="I319" s="344"/>
      <c r="J319" s="344"/>
      <c r="K319" s="12" t="s">
        <v>87</v>
      </c>
      <c r="L319" s="13"/>
      <c r="M319" s="12" t="s">
        <v>86</v>
      </c>
      <c r="N319" s="13"/>
      <c r="O319" s="12" t="s">
        <v>85</v>
      </c>
      <c r="P319" s="13"/>
      <c r="Q319" s="12" t="s">
        <v>84</v>
      </c>
      <c r="R319" s="11"/>
      <c r="S319" s="10"/>
      <c r="T319" s="344"/>
      <c r="U319" s="349"/>
      <c r="V319" s="381"/>
      <c r="W319" s="367"/>
      <c r="X319" s="367"/>
      <c r="Y319" s="367"/>
      <c r="Z319" s="367"/>
      <c r="AA319" s="367"/>
      <c r="AB319" s="367"/>
      <c r="AC319" s="367"/>
      <c r="AD319" s="367"/>
      <c r="AE319" s="384"/>
    </row>
    <row r="320" spans="2:31" ht="17.45" customHeight="1" x14ac:dyDescent="0.2">
      <c r="B320" s="17"/>
      <c r="C320" s="342">
        <v>11</v>
      </c>
      <c r="D320" s="30"/>
      <c r="E320" s="28"/>
      <c r="F320" s="28"/>
      <c r="G320" s="27"/>
      <c r="H320" s="345">
        <v>16</v>
      </c>
      <c r="I320" s="345">
        <v>8</v>
      </c>
      <c r="J320" s="345">
        <v>6</v>
      </c>
      <c r="K320" s="20" t="s">
        <v>95</v>
      </c>
      <c r="L320" s="21"/>
      <c r="M320" s="20" t="s">
        <v>94</v>
      </c>
      <c r="N320" s="21"/>
      <c r="O320" s="20" t="s">
        <v>93</v>
      </c>
      <c r="P320" s="21"/>
      <c r="Q320" s="20" t="s">
        <v>92</v>
      </c>
      <c r="R320" s="26"/>
      <c r="S320" s="25"/>
      <c r="T320" s="345"/>
      <c r="U320" s="347"/>
      <c r="V320" s="379">
        <f>SUMPRODUCT(LEN($L320:$R322)-LEN(SUBSTITUTE($L320:$R322,"A", "")))</f>
        <v>0</v>
      </c>
      <c r="W320" s="365">
        <f>SUMPRODUCT(LEN($S320:$S322)-LEN(SUBSTITUTE($S320:$S322,"A", "")))</f>
        <v>0</v>
      </c>
      <c r="X320" s="365">
        <f>SUMPRODUCT(LEN($L320:$R322)-LEN(SUBSTITUTE($L320:$R322,"S", "")))</f>
        <v>0</v>
      </c>
      <c r="Y320" s="365">
        <f>SUMPRODUCT(LEN($S320:$S322)-LEN(SUBSTITUTE($S320:$S322,"S", "")))</f>
        <v>0</v>
      </c>
      <c r="Z320" s="365">
        <f>SUMPRODUCT(LEN($L320:$R322)-LEN(SUBSTITUTE($L320:$R322,"F", "")))</f>
        <v>0</v>
      </c>
      <c r="AA320" s="365">
        <f>SUMPRODUCT(LEN($S320:$S322)-LEN(SUBSTITUTE($S320:$S322,"F", "")))</f>
        <v>0</v>
      </c>
      <c r="AB320" s="365">
        <f>SUMPRODUCT(LEN($L320:$R322)-LEN(SUBSTITUTE($L320:$R322,"G", "")))</f>
        <v>0</v>
      </c>
      <c r="AC320" s="365">
        <f>SUMPRODUCT(LEN($S320:$S322)-LEN(SUBSTITUTE($S320:$S322,"G", "")))</f>
        <v>0</v>
      </c>
      <c r="AD320" s="365">
        <f>SUMPRODUCT(LEN($L320:$R322)-LEN(SUBSTITUTE($L320:$R322,"M", "")))</f>
        <v>0</v>
      </c>
      <c r="AE320" s="382">
        <f>SUMPRODUCT(LEN($S320:$S322)-LEN(SUBSTITUTE($S320:$S322,"M", "")))</f>
        <v>0</v>
      </c>
    </row>
    <row r="321" spans="2:39" ht="18" x14ac:dyDescent="0.2">
      <c r="B321" s="17"/>
      <c r="C321" s="343"/>
      <c r="D321" s="24"/>
      <c r="E321" s="23"/>
      <c r="F321" s="23"/>
      <c r="G321" s="22"/>
      <c r="H321" s="343"/>
      <c r="I321" s="343"/>
      <c r="J321" s="343"/>
      <c r="K321" s="20" t="s">
        <v>91</v>
      </c>
      <c r="L321" s="21"/>
      <c r="M321" s="20" t="s">
        <v>90</v>
      </c>
      <c r="N321" s="21"/>
      <c r="O321" s="20" t="s">
        <v>89</v>
      </c>
      <c r="P321" s="21"/>
      <c r="Q321" s="20" t="s">
        <v>88</v>
      </c>
      <c r="R321" s="19"/>
      <c r="S321" s="18"/>
      <c r="T321" s="343"/>
      <c r="U321" s="348"/>
      <c r="V321" s="380"/>
      <c r="W321" s="366"/>
      <c r="X321" s="366"/>
      <c r="Y321" s="366"/>
      <c r="Z321" s="366"/>
      <c r="AA321" s="366"/>
      <c r="AB321" s="366"/>
      <c r="AC321" s="366"/>
      <c r="AD321" s="366"/>
      <c r="AE321" s="383"/>
    </row>
    <row r="322" spans="2:39" ht="18" customHeight="1" thickBot="1" x14ac:dyDescent="0.25">
      <c r="B322" s="17"/>
      <c r="C322" s="344"/>
      <c r="D322" s="16"/>
      <c r="E322" s="15"/>
      <c r="F322" s="15"/>
      <c r="G322" s="14"/>
      <c r="H322" s="344"/>
      <c r="I322" s="344"/>
      <c r="J322" s="344"/>
      <c r="K322" s="12" t="s">
        <v>87</v>
      </c>
      <c r="L322" s="13"/>
      <c r="M322" s="12" t="s">
        <v>86</v>
      </c>
      <c r="N322" s="13"/>
      <c r="O322" s="12" t="s">
        <v>85</v>
      </c>
      <c r="P322" s="13"/>
      <c r="Q322" s="12" t="s">
        <v>84</v>
      </c>
      <c r="R322" s="11"/>
      <c r="S322" s="10"/>
      <c r="T322" s="344"/>
      <c r="U322" s="349"/>
      <c r="V322" s="381"/>
      <c r="W322" s="367"/>
      <c r="X322" s="367"/>
      <c r="Y322" s="367"/>
      <c r="Z322" s="367"/>
      <c r="AA322" s="367"/>
      <c r="AB322" s="367"/>
      <c r="AC322" s="367"/>
      <c r="AD322" s="367"/>
      <c r="AE322" s="384"/>
    </row>
    <row r="323" spans="2:39" ht="71.25" thickBot="1" x14ac:dyDescent="0.3">
      <c r="B323" s="51" t="s">
        <v>123</v>
      </c>
      <c r="C323" s="48" t="s">
        <v>122</v>
      </c>
      <c r="D323" s="48" t="s">
        <v>121</v>
      </c>
      <c r="E323" s="48" t="s">
        <v>120</v>
      </c>
      <c r="F323" s="48" t="s">
        <v>119</v>
      </c>
      <c r="G323" s="48" t="s">
        <v>118</v>
      </c>
      <c r="H323" s="48" t="s">
        <v>33</v>
      </c>
      <c r="I323" s="48" t="s">
        <v>117</v>
      </c>
      <c r="J323" s="48" t="s">
        <v>34</v>
      </c>
      <c r="K323" s="340" t="s">
        <v>116</v>
      </c>
      <c r="L323" s="341"/>
      <c r="M323" s="340" t="s">
        <v>115</v>
      </c>
      <c r="N323" s="341"/>
      <c r="O323" s="340" t="s">
        <v>115</v>
      </c>
      <c r="P323" s="341"/>
      <c r="Q323" s="340" t="s">
        <v>115</v>
      </c>
      <c r="R323" s="341"/>
      <c r="S323" s="49" t="s">
        <v>114</v>
      </c>
      <c r="T323" s="48" t="s">
        <v>113</v>
      </c>
      <c r="U323" s="47" t="s">
        <v>112</v>
      </c>
      <c r="V323" s="46" t="s">
        <v>111</v>
      </c>
      <c r="W323" s="45" t="s">
        <v>110</v>
      </c>
      <c r="X323" s="45" t="s">
        <v>109</v>
      </c>
      <c r="Y323" s="45" t="s">
        <v>108</v>
      </c>
      <c r="Z323" s="45" t="s">
        <v>107</v>
      </c>
      <c r="AA323" s="45" t="s">
        <v>106</v>
      </c>
      <c r="AB323" s="45" t="s">
        <v>105</v>
      </c>
      <c r="AC323" s="45" t="s">
        <v>104</v>
      </c>
      <c r="AD323" s="45" t="s">
        <v>103</v>
      </c>
      <c r="AE323" s="45" t="s">
        <v>102</v>
      </c>
    </row>
    <row r="324" spans="2:39" ht="36" customHeight="1" thickTop="1" thickBot="1" x14ac:dyDescent="0.3">
      <c r="B324" s="44" t="s">
        <v>128</v>
      </c>
      <c r="C324" s="43"/>
      <c r="D324" s="42">
        <v>162</v>
      </c>
      <c r="E324" s="41">
        <v>13</v>
      </c>
      <c r="F324" s="40">
        <v>2326.46</v>
      </c>
      <c r="G324" s="40">
        <v>353.67</v>
      </c>
      <c r="H324" s="35"/>
      <c r="I324" s="35"/>
      <c r="J324" s="39"/>
      <c r="K324" s="38"/>
      <c r="L324" s="37"/>
      <c r="M324" s="38"/>
      <c r="N324" s="37"/>
      <c r="O324" s="38"/>
      <c r="P324" s="37"/>
      <c r="Q324" s="38"/>
      <c r="R324" s="37"/>
      <c r="S324" s="36"/>
      <c r="T324" s="35"/>
      <c r="U324" s="34" t="s">
        <v>124</v>
      </c>
      <c r="V324" s="33">
        <f t="shared" ref="V324:AE324" si="8">SUM(V325:V363)</f>
        <v>2</v>
      </c>
      <c r="W324" s="54">
        <f t="shared" si="8"/>
        <v>0</v>
      </c>
      <c r="X324" s="54">
        <f t="shared" si="8"/>
        <v>5</v>
      </c>
      <c r="Y324" s="54">
        <f t="shared" si="8"/>
        <v>0</v>
      </c>
      <c r="Z324" s="54">
        <f t="shared" si="8"/>
        <v>0</v>
      </c>
      <c r="AA324" s="54">
        <f t="shared" si="8"/>
        <v>0</v>
      </c>
      <c r="AB324" s="54">
        <f t="shared" si="8"/>
        <v>0</v>
      </c>
      <c r="AC324" s="54">
        <f t="shared" si="8"/>
        <v>0</v>
      </c>
      <c r="AD324" s="54">
        <f t="shared" si="8"/>
        <v>0</v>
      </c>
      <c r="AE324" s="53">
        <f t="shared" si="8"/>
        <v>0</v>
      </c>
      <c r="AF324" s="32" t="s">
        <v>100</v>
      </c>
      <c r="AG324" s="31">
        <f>F324/(100*102)</f>
        <v>0.22808431372549021</v>
      </c>
      <c r="AI324" s="4">
        <f>SUM(V324:W324)/E324</f>
        <v>0.15384615384615385</v>
      </c>
      <c r="AJ324" s="4">
        <f>SUM(X324:Y324)/E324</f>
        <v>0.38461538461538464</v>
      </c>
      <c r="AK324" s="4">
        <f>SUM(Z324:AA324)/E324</f>
        <v>0</v>
      </c>
      <c r="AL324" s="4">
        <f>SUM(AB324:AC324)/E324</f>
        <v>0</v>
      </c>
      <c r="AM324" s="4">
        <f>SUM(AD324:AE324)/E324</f>
        <v>0</v>
      </c>
    </row>
    <row r="325" spans="2:39" ht="17.45" customHeight="1" x14ac:dyDescent="0.2">
      <c r="B325" s="17" t="s">
        <v>82</v>
      </c>
      <c r="C325" s="342">
        <v>1</v>
      </c>
      <c r="D325" s="30"/>
      <c r="E325" s="28"/>
      <c r="F325" s="28"/>
      <c r="G325" s="27"/>
      <c r="H325" s="345">
        <v>16</v>
      </c>
      <c r="I325" s="345">
        <v>8</v>
      </c>
      <c r="J325" s="346" t="s">
        <v>32</v>
      </c>
      <c r="K325" s="20" t="s">
        <v>95</v>
      </c>
      <c r="L325" s="21"/>
      <c r="M325" s="20" t="s">
        <v>94</v>
      </c>
      <c r="N325" s="21"/>
      <c r="O325" s="20" t="s">
        <v>93</v>
      </c>
      <c r="P325" s="21"/>
      <c r="Q325" s="20" t="s">
        <v>92</v>
      </c>
      <c r="R325" s="26"/>
      <c r="S325" s="25"/>
      <c r="T325" s="345"/>
      <c r="U325" s="347"/>
      <c r="V325" s="379">
        <f>SUMPRODUCT(LEN($L325:$R327)-LEN(SUBSTITUTE($L325:$R327,"A", "")))</f>
        <v>0</v>
      </c>
      <c r="W325" s="365">
        <f>SUMPRODUCT(LEN($S325:$S327)-LEN(SUBSTITUTE($S325:$S327,"A", "")))</f>
        <v>0</v>
      </c>
      <c r="X325" s="365">
        <f>SUMPRODUCT(LEN($L325:$R327)-LEN(SUBSTITUTE($L325:$R327,"S", "")))</f>
        <v>0</v>
      </c>
      <c r="Y325" s="365">
        <f>SUMPRODUCT(LEN($S325:$S327)-LEN(SUBSTITUTE($S325:$S327,"S", "")))</f>
        <v>0</v>
      </c>
      <c r="Z325" s="365">
        <f>SUMPRODUCT(LEN($L325:$R327)-LEN(SUBSTITUTE($L325:$R327,"F", "")))</f>
        <v>0</v>
      </c>
      <c r="AA325" s="365">
        <f>SUMPRODUCT(LEN($S325:$S327)-LEN(SUBSTITUTE($S325:$S327,"F", "")))</f>
        <v>0</v>
      </c>
      <c r="AB325" s="365">
        <f>SUMPRODUCT(LEN($L325:$R327)-LEN(SUBSTITUTE($L325:$R327,"G", "")))</f>
        <v>0</v>
      </c>
      <c r="AC325" s="365">
        <f>SUMPRODUCT(LEN($S325:$S327)-LEN(SUBSTITUTE($S325:$S327,"G", "")))</f>
        <v>0</v>
      </c>
      <c r="AD325" s="365">
        <f>SUMPRODUCT(LEN($L325:$R327)-LEN(SUBSTITUTE($L325:$R327,"M", "")))</f>
        <v>0</v>
      </c>
      <c r="AE325" s="382">
        <f>SUMPRODUCT(LEN($S325:$S327)-LEN(SUBSTITUTE($S325:$S327,"M", "")))</f>
        <v>0</v>
      </c>
    </row>
    <row r="326" spans="2:39" ht="17.45" customHeight="1" x14ac:dyDescent="0.2">
      <c r="B326" s="17"/>
      <c r="C326" s="343"/>
      <c r="D326" s="24"/>
      <c r="E326" s="23"/>
      <c r="F326" s="23"/>
      <c r="G326" s="22"/>
      <c r="H326" s="343"/>
      <c r="I326" s="343"/>
      <c r="J326" s="343"/>
      <c r="K326" s="20" t="s">
        <v>91</v>
      </c>
      <c r="L326" s="21"/>
      <c r="M326" s="20" t="s">
        <v>90</v>
      </c>
      <c r="N326" s="21"/>
      <c r="O326" s="20" t="s">
        <v>89</v>
      </c>
      <c r="P326" s="21"/>
      <c r="Q326" s="20" t="s">
        <v>88</v>
      </c>
      <c r="R326" s="19"/>
      <c r="S326" s="18"/>
      <c r="T326" s="343"/>
      <c r="U326" s="348"/>
      <c r="V326" s="380"/>
      <c r="W326" s="366"/>
      <c r="X326" s="366"/>
      <c r="Y326" s="366"/>
      <c r="Z326" s="366"/>
      <c r="AA326" s="366"/>
      <c r="AB326" s="366"/>
      <c r="AC326" s="366"/>
      <c r="AD326" s="366"/>
      <c r="AE326" s="383"/>
    </row>
    <row r="327" spans="2:39" ht="18.75" thickBot="1" x14ac:dyDescent="0.25">
      <c r="B327" s="17"/>
      <c r="C327" s="344"/>
      <c r="D327" s="16"/>
      <c r="E327" s="15"/>
      <c r="F327" s="15"/>
      <c r="G327" s="14"/>
      <c r="H327" s="344"/>
      <c r="I327" s="344"/>
      <c r="J327" s="344"/>
      <c r="K327" s="12" t="s">
        <v>87</v>
      </c>
      <c r="L327" s="13"/>
      <c r="M327" s="12" t="s">
        <v>86</v>
      </c>
      <c r="N327" s="13"/>
      <c r="O327" s="12" t="s">
        <v>85</v>
      </c>
      <c r="P327" s="13"/>
      <c r="Q327" s="12" t="s">
        <v>84</v>
      </c>
      <c r="R327" s="11"/>
      <c r="S327" s="10"/>
      <c r="T327" s="344"/>
      <c r="U327" s="349"/>
      <c r="V327" s="381"/>
      <c r="W327" s="367"/>
      <c r="X327" s="367"/>
      <c r="Y327" s="367"/>
      <c r="Z327" s="367"/>
      <c r="AA327" s="367"/>
      <c r="AB327" s="367"/>
      <c r="AC327" s="367"/>
      <c r="AD327" s="367"/>
      <c r="AE327" s="384"/>
    </row>
    <row r="328" spans="2:39" ht="17.45" customHeight="1" x14ac:dyDescent="0.2">
      <c r="B328" s="17"/>
      <c r="C328" s="342">
        <v>2</v>
      </c>
      <c r="D328" s="30"/>
      <c r="E328" s="28"/>
      <c r="F328" s="28"/>
      <c r="G328" s="27"/>
      <c r="H328" s="345">
        <v>17</v>
      </c>
      <c r="I328" s="345">
        <v>9</v>
      </c>
      <c r="J328" s="345">
        <v>6</v>
      </c>
      <c r="K328" s="20" t="s">
        <v>95</v>
      </c>
      <c r="L328" s="21"/>
      <c r="M328" s="20" t="s">
        <v>94</v>
      </c>
      <c r="N328" s="21"/>
      <c r="O328" s="20" t="s">
        <v>93</v>
      </c>
      <c r="P328" s="21"/>
      <c r="Q328" s="20" t="s">
        <v>92</v>
      </c>
      <c r="R328" s="26"/>
      <c r="S328" s="25"/>
      <c r="T328" s="345"/>
      <c r="U328" s="347"/>
      <c r="V328" s="379">
        <f>SUMPRODUCT(LEN($L328:$R330)-LEN(SUBSTITUTE($L328:$R330,"A", "")))</f>
        <v>0</v>
      </c>
      <c r="W328" s="365">
        <f>SUMPRODUCT(LEN($S328:$S330)-LEN(SUBSTITUTE($S328:$S330,"A", "")))</f>
        <v>0</v>
      </c>
      <c r="X328" s="365">
        <f>SUMPRODUCT(LEN($L328:$R330)-LEN(SUBSTITUTE($L328:$R330,"S", "")))</f>
        <v>0</v>
      </c>
      <c r="Y328" s="365">
        <f>SUMPRODUCT(LEN($S328:$S330)-LEN(SUBSTITUTE($S328:$S330,"S", "")))</f>
        <v>0</v>
      </c>
      <c r="Z328" s="365">
        <f>SUMPRODUCT(LEN($L328:$R330)-LEN(SUBSTITUTE($L328:$R330,"F", "")))</f>
        <v>0</v>
      </c>
      <c r="AA328" s="365">
        <f>SUMPRODUCT(LEN($S328:$S330)-LEN(SUBSTITUTE($S328:$S330,"F", "")))</f>
        <v>0</v>
      </c>
      <c r="AB328" s="365">
        <f>SUMPRODUCT(LEN($L328:$R330)-LEN(SUBSTITUTE($L328:$R330,"G", "")))</f>
        <v>0</v>
      </c>
      <c r="AC328" s="365">
        <f>SUMPRODUCT(LEN($S328:$S330)-LEN(SUBSTITUTE($S328:$S330,"G", "")))</f>
        <v>0</v>
      </c>
      <c r="AD328" s="365">
        <f>SUMPRODUCT(LEN($L328:$R330)-LEN(SUBSTITUTE($L328:$R330,"M", "")))</f>
        <v>0</v>
      </c>
      <c r="AE328" s="382">
        <f>SUMPRODUCT(LEN($S328:$S330)-LEN(SUBSTITUTE($S328:$S330,"M", "")))</f>
        <v>0</v>
      </c>
    </row>
    <row r="329" spans="2:39" ht="17.45" customHeight="1" x14ac:dyDescent="0.2">
      <c r="B329" s="17"/>
      <c r="C329" s="343"/>
      <c r="D329" s="24"/>
      <c r="E329" s="23"/>
      <c r="F329" s="23"/>
      <c r="G329" s="22"/>
      <c r="H329" s="343"/>
      <c r="I329" s="343"/>
      <c r="J329" s="343"/>
      <c r="K329" s="20" t="s">
        <v>91</v>
      </c>
      <c r="L329" s="21"/>
      <c r="M329" s="20" t="s">
        <v>90</v>
      </c>
      <c r="N329" s="21"/>
      <c r="O329" s="20" t="s">
        <v>89</v>
      </c>
      <c r="P329" s="21"/>
      <c r="Q329" s="20" t="s">
        <v>88</v>
      </c>
      <c r="R329" s="19"/>
      <c r="S329" s="18"/>
      <c r="T329" s="343"/>
      <c r="U329" s="348"/>
      <c r="V329" s="380"/>
      <c r="W329" s="366"/>
      <c r="X329" s="366"/>
      <c r="Y329" s="366"/>
      <c r="Z329" s="366"/>
      <c r="AA329" s="366"/>
      <c r="AB329" s="366"/>
      <c r="AC329" s="366"/>
      <c r="AD329" s="366"/>
      <c r="AE329" s="383"/>
    </row>
    <row r="330" spans="2:39" ht="18.75" thickBot="1" x14ac:dyDescent="0.25">
      <c r="B330" s="17"/>
      <c r="C330" s="344"/>
      <c r="D330" s="16"/>
      <c r="E330" s="15"/>
      <c r="F330" s="15"/>
      <c r="G330" s="14"/>
      <c r="H330" s="344"/>
      <c r="I330" s="344"/>
      <c r="J330" s="344"/>
      <c r="K330" s="12" t="s">
        <v>87</v>
      </c>
      <c r="L330" s="13"/>
      <c r="M330" s="12" t="s">
        <v>86</v>
      </c>
      <c r="N330" s="13"/>
      <c r="O330" s="12" t="s">
        <v>85</v>
      </c>
      <c r="P330" s="13"/>
      <c r="Q330" s="12" t="s">
        <v>84</v>
      </c>
      <c r="R330" s="11"/>
      <c r="S330" s="10"/>
      <c r="T330" s="344"/>
      <c r="U330" s="349"/>
      <c r="V330" s="381"/>
      <c r="W330" s="367"/>
      <c r="X330" s="367"/>
      <c r="Y330" s="367"/>
      <c r="Z330" s="367"/>
      <c r="AA330" s="367"/>
      <c r="AB330" s="367"/>
      <c r="AC330" s="367"/>
      <c r="AD330" s="367"/>
      <c r="AE330" s="384"/>
    </row>
    <row r="331" spans="2:39" ht="17.45" customHeight="1" x14ac:dyDescent="0.2">
      <c r="B331" s="17"/>
      <c r="C331" s="342">
        <v>3</v>
      </c>
      <c r="D331" s="30"/>
      <c r="E331" s="28"/>
      <c r="F331" s="28"/>
      <c r="G331" s="27"/>
      <c r="H331" s="345">
        <v>18</v>
      </c>
      <c r="I331" s="345">
        <v>8</v>
      </c>
      <c r="J331" s="345">
        <v>6</v>
      </c>
      <c r="K331" s="20" t="s">
        <v>95</v>
      </c>
      <c r="L331" s="21"/>
      <c r="M331" s="20" t="s">
        <v>94</v>
      </c>
      <c r="N331" s="21"/>
      <c r="O331" s="20" t="s">
        <v>93</v>
      </c>
      <c r="P331" s="21"/>
      <c r="Q331" s="20" t="s">
        <v>92</v>
      </c>
      <c r="R331" s="26"/>
      <c r="S331" s="25"/>
      <c r="T331" s="345"/>
      <c r="U331" s="347"/>
      <c r="V331" s="379">
        <f>SUMPRODUCT(LEN($L331:$R333)-LEN(SUBSTITUTE($L331:$R333,"A", "")))</f>
        <v>0</v>
      </c>
      <c r="W331" s="365">
        <f>SUMPRODUCT(LEN($S331:$S333)-LEN(SUBSTITUTE($S331:$S333,"A", "")))</f>
        <v>0</v>
      </c>
      <c r="X331" s="365">
        <f>SUMPRODUCT(LEN($L331:$R333)-LEN(SUBSTITUTE($L331:$R333,"S", "")))</f>
        <v>0</v>
      </c>
      <c r="Y331" s="365">
        <f>SUMPRODUCT(LEN($S331:$S333)-LEN(SUBSTITUTE($S331:$S333,"S", "")))</f>
        <v>0</v>
      </c>
      <c r="Z331" s="365">
        <f>SUMPRODUCT(LEN($L331:$R333)-LEN(SUBSTITUTE($L331:$R333,"F", "")))</f>
        <v>0</v>
      </c>
      <c r="AA331" s="365">
        <f>SUMPRODUCT(LEN($S331:$S333)-LEN(SUBSTITUTE($S331:$S333,"F", "")))</f>
        <v>0</v>
      </c>
      <c r="AB331" s="365">
        <f>SUMPRODUCT(LEN($L331:$R333)-LEN(SUBSTITUTE($L331:$R333,"G", "")))</f>
        <v>0</v>
      </c>
      <c r="AC331" s="365">
        <f>SUMPRODUCT(LEN($S331:$S333)-LEN(SUBSTITUTE($S331:$S333,"G", "")))</f>
        <v>0</v>
      </c>
      <c r="AD331" s="365">
        <f>SUMPRODUCT(LEN($L331:$R333)-LEN(SUBSTITUTE($L331:$R333,"M", "")))</f>
        <v>0</v>
      </c>
      <c r="AE331" s="382">
        <f>SUMPRODUCT(LEN($S331:$S333)-LEN(SUBSTITUTE($S331:$S333,"M", "")))</f>
        <v>0</v>
      </c>
    </row>
    <row r="332" spans="2:39" ht="17.45" customHeight="1" x14ac:dyDescent="0.2">
      <c r="B332" s="17"/>
      <c r="C332" s="343"/>
      <c r="D332" s="24"/>
      <c r="E332" s="23"/>
      <c r="F332" s="23"/>
      <c r="G332" s="22"/>
      <c r="H332" s="343"/>
      <c r="I332" s="343"/>
      <c r="J332" s="343"/>
      <c r="K332" s="20" t="s">
        <v>91</v>
      </c>
      <c r="L332" s="21"/>
      <c r="M332" s="20" t="s">
        <v>90</v>
      </c>
      <c r="N332" s="21"/>
      <c r="O332" s="20" t="s">
        <v>89</v>
      </c>
      <c r="P332" s="21"/>
      <c r="Q332" s="20" t="s">
        <v>88</v>
      </c>
      <c r="R332" s="19"/>
      <c r="S332" s="18"/>
      <c r="T332" s="343"/>
      <c r="U332" s="348"/>
      <c r="V332" s="380"/>
      <c r="W332" s="366"/>
      <c r="X332" s="366"/>
      <c r="Y332" s="366"/>
      <c r="Z332" s="366"/>
      <c r="AA332" s="366"/>
      <c r="AB332" s="366"/>
      <c r="AC332" s="366"/>
      <c r="AD332" s="366"/>
      <c r="AE332" s="383"/>
    </row>
    <row r="333" spans="2:39" ht="18.75" thickBot="1" x14ac:dyDescent="0.25">
      <c r="B333" s="17"/>
      <c r="C333" s="344"/>
      <c r="D333" s="16"/>
      <c r="E333" s="15"/>
      <c r="F333" s="15"/>
      <c r="G333" s="14"/>
      <c r="H333" s="344"/>
      <c r="I333" s="344"/>
      <c r="J333" s="344"/>
      <c r="K333" s="12" t="s">
        <v>87</v>
      </c>
      <c r="L333" s="13"/>
      <c r="M333" s="12" t="s">
        <v>86</v>
      </c>
      <c r="N333" s="13"/>
      <c r="O333" s="12" t="s">
        <v>85</v>
      </c>
      <c r="P333" s="13"/>
      <c r="Q333" s="12" t="s">
        <v>84</v>
      </c>
      <c r="R333" s="11"/>
      <c r="S333" s="10"/>
      <c r="T333" s="344"/>
      <c r="U333" s="349"/>
      <c r="V333" s="381"/>
      <c r="W333" s="367"/>
      <c r="X333" s="367"/>
      <c r="Y333" s="367"/>
      <c r="Z333" s="367"/>
      <c r="AA333" s="367"/>
      <c r="AB333" s="367"/>
      <c r="AC333" s="367"/>
      <c r="AD333" s="367"/>
      <c r="AE333" s="384"/>
    </row>
    <row r="334" spans="2:39" ht="17.45" customHeight="1" x14ac:dyDescent="0.2">
      <c r="B334" s="17"/>
      <c r="C334" s="342">
        <v>4</v>
      </c>
      <c r="D334" s="30"/>
      <c r="E334" s="28"/>
      <c r="F334" s="28"/>
      <c r="G334" s="27"/>
      <c r="H334" s="345">
        <v>18</v>
      </c>
      <c r="I334" s="345">
        <v>9</v>
      </c>
      <c r="J334" s="345">
        <v>6</v>
      </c>
      <c r="K334" s="20" t="s">
        <v>95</v>
      </c>
      <c r="L334" s="21" t="s">
        <v>97</v>
      </c>
      <c r="M334" s="20" t="s">
        <v>94</v>
      </c>
      <c r="N334" s="21"/>
      <c r="O334" s="20" t="s">
        <v>93</v>
      </c>
      <c r="P334" s="21"/>
      <c r="Q334" s="20" t="s">
        <v>92</v>
      </c>
      <c r="R334" s="26"/>
      <c r="S334" s="25"/>
      <c r="T334" s="345"/>
      <c r="U334" s="347"/>
      <c r="V334" s="379">
        <f>SUMPRODUCT(LEN($L334:$R336)-LEN(SUBSTITUTE($L334:$R336,"A", "")))</f>
        <v>1</v>
      </c>
      <c r="W334" s="365">
        <f>SUMPRODUCT(LEN($S334:$S336)-LEN(SUBSTITUTE($S334:$S336,"A", "")))</f>
        <v>0</v>
      </c>
      <c r="X334" s="365">
        <f>SUMPRODUCT(LEN($L334:$R336)-LEN(SUBSTITUTE($L334:$R336,"S", "")))</f>
        <v>0</v>
      </c>
      <c r="Y334" s="365">
        <f>SUMPRODUCT(LEN($S334:$S336)-LEN(SUBSTITUTE($S334:$S336,"S", "")))</f>
        <v>0</v>
      </c>
      <c r="Z334" s="365">
        <f>SUMPRODUCT(LEN($L334:$R336)-LEN(SUBSTITUTE($L334:$R336,"F", "")))</f>
        <v>0</v>
      </c>
      <c r="AA334" s="365">
        <f>SUMPRODUCT(LEN($S334:$S336)-LEN(SUBSTITUTE($S334:$S336,"F", "")))</f>
        <v>0</v>
      </c>
      <c r="AB334" s="365">
        <f>SUMPRODUCT(LEN($L334:$R336)-LEN(SUBSTITUTE($L334:$R336,"G", "")))</f>
        <v>0</v>
      </c>
      <c r="AC334" s="365">
        <f>SUMPRODUCT(LEN($S334:$S336)-LEN(SUBSTITUTE($S334:$S336,"G", "")))</f>
        <v>0</v>
      </c>
      <c r="AD334" s="365">
        <f>SUMPRODUCT(LEN($L334:$R336)-LEN(SUBSTITUTE($L334:$R336,"M", "")))</f>
        <v>0</v>
      </c>
      <c r="AE334" s="382">
        <f>SUMPRODUCT(LEN($S334:$S336)-LEN(SUBSTITUTE($S334:$S336,"M", "")))</f>
        <v>0</v>
      </c>
    </row>
    <row r="335" spans="2:39" ht="17.45" customHeight="1" x14ac:dyDescent="0.2">
      <c r="B335" s="17"/>
      <c r="C335" s="343"/>
      <c r="D335" s="24"/>
      <c r="E335" s="23"/>
      <c r="F335" s="23"/>
      <c r="G335" s="22"/>
      <c r="H335" s="343"/>
      <c r="I335" s="343"/>
      <c r="J335" s="343"/>
      <c r="K335" s="20" t="s">
        <v>91</v>
      </c>
      <c r="L335" s="21"/>
      <c r="M335" s="20" t="s">
        <v>90</v>
      </c>
      <c r="N335" s="21"/>
      <c r="O335" s="20" t="s">
        <v>89</v>
      </c>
      <c r="P335" s="21"/>
      <c r="Q335" s="20" t="s">
        <v>88</v>
      </c>
      <c r="R335" s="19"/>
      <c r="S335" s="18"/>
      <c r="T335" s="343"/>
      <c r="U335" s="348"/>
      <c r="V335" s="380"/>
      <c r="W335" s="366"/>
      <c r="X335" s="366"/>
      <c r="Y335" s="366"/>
      <c r="Z335" s="366"/>
      <c r="AA335" s="366"/>
      <c r="AB335" s="366"/>
      <c r="AC335" s="366"/>
      <c r="AD335" s="366"/>
      <c r="AE335" s="383"/>
    </row>
    <row r="336" spans="2:39" ht="18.75" thickBot="1" x14ac:dyDescent="0.25">
      <c r="B336" s="17"/>
      <c r="C336" s="344"/>
      <c r="D336" s="16"/>
      <c r="E336" s="15"/>
      <c r="F336" s="15"/>
      <c r="G336" s="14"/>
      <c r="H336" s="344"/>
      <c r="I336" s="344"/>
      <c r="J336" s="344"/>
      <c r="K336" s="12" t="s">
        <v>87</v>
      </c>
      <c r="L336" s="13"/>
      <c r="M336" s="12" t="s">
        <v>86</v>
      </c>
      <c r="N336" s="13"/>
      <c r="O336" s="12" t="s">
        <v>85</v>
      </c>
      <c r="P336" s="13"/>
      <c r="Q336" s="12" t="s">
        <v>84</v>
      </c>
      <c r="R336" s="11"/>
      <c r="S336" s="10"/>
      <c r="T336" s="344"/>
      <c r="U336" s="349"/>
      <c r="V336" s="381"/>
      <c r="W336" s="367"/>
      <c r="X336" s="367"/>
      <c r="Y336" s="367"/>
      <c r="Z336" s="367"/>
      <c r="AA336" s="367"/>
      <c r="AB336" s="367"/>
      <c r="AC336" s="367"/>
      <c r="AD336" s="367"/>
      <c r="AE336" s="384"/>
    </row>
    <row r="337" spans="2:31" ht="17.45" customHeight="1" x14ac:dyDescent="0.2">
      <c r="B337" s="17"/>
      <c r="C337" s="342">
        <v>5</v>
      </c>
      <c r="D337" s="30"/>
      <c r="E337" s="28"/>
      <c r="F337" s="28"/>
      <c r="G337" s="27"/>
      <c r="H337" s="345">
        <v>19</v>
      </c>
      <c r="I337" s="345">
        <v>9</v>
      </c>
      <c r="J337" s="345">
        <v>6</v>
      </c>
      <c r="K337" s="20" t="s">
        <v>95</v>
      </c>
      <c r="L337" s="21"/>
      <c r="M337" s="20" t="s">
        <v>94</v>
      </c>
      <c r="N337" s="21"/>
      <c r="O337" s="20" t="s">
        <v>93</v>
      </c>
      <c r="P337" s="21"/>
      <c r="Q337" s="20" t="s">
        <v>92</v>
      </c>
      <c r="R337" s="26"/>
      <c r="S337" s="25"/>
      <c r="T337" s="345"/>
      <c r="U337" s="347"/>
      <c r="V337" s="379">
        <f>SUMPRODUCT(LEN($L337:$R339)-LEN(SUBSTITUTE($L337:$R339,"A", "")))</f>
        <v>0</v>
      </c>
      <c r="W337" s="365">
        <f>SUMPRODUCT(LEN($S337:$S339)-LEN(SUBSTITUTE($S337:$S339,"A", "")))</f>
        <v>0</v>
      </c>
      <c r="X337" s="365">
        <f>SUMPRODUCT(LEN($L337:$R339)-LEN(SUBSTITUTE($L337:$R339,"S", "")))</f>
        <v>0</v>
      </c>
      <c r="Y337" s="365">
        <f>SUMPRODUCT(LEN($S337:$S339)-LEN(SUBSTITUTE($S337:$S339,"S", "")))</f>
        <v>0</v>
      </c>
      <c r="Z337" s="365">
        <f>SUMPRODUCT(LEN($L337:$R339)-LEN(SUBSTITUTE($L337:$R339,"F", "")))</f>
        <v>0</v>
      </c>
      <c r="AA337" s="365">
        <f>SUMPRODUCT(LEN($S337:$S339)-LEN(SUBSTITUTE($S337:$S339,"F", "")))</f>
        <v>0</v>
      </c>
      <c r="AB337" s="365">
        <f>SUMPRODUCT(LEN($L337:$R339)-LEN(SUBSTITUTE($L337:$R339,"G", "")))</f>
        <v>0</v>
      </c>
      <c r="AC337" s="365">
        <f>SUMPRODUCT(LEN($S337:$S339)-LEN(SUBSTITUTE($S337:$S339,"G", "")))</f>
        <v>0</v>
      </c>
      <c r="AD337" s="365">
        <f>SUMPRODUCT(LEN($L337:$R339)-LEN(SUBSTITUTE($L337:$R339,"M", "")))</f>
        <v>0</v>
      </c>
      <c r="AE337" s="382">
        <f>SUMPRODUCT(LEN($S337:$S339)-LEN(SUBSTITUTE($S337:$S339,"M", "")))</f>
        <v>0</v>
      </c>
    </row>
    <row r="338" spans="2:31" ht="17.45" customHeight="1" x14ac:dyDescent="0.2">
      <c r="B338" s="17"/>
      <c r="C338" s="343"/>
      <c r="D338" s="24"/>
      <c r="E338" s="23"/>
      <c r="F338" s="23"/>
      <c r="G338" s="22"/>
      <c r="H338" s="343"/>
      <c r="I338" s="343"/>
      <c r="J338" s="343"/>
      <c r="K338" s="20" t="s">
        <v>91</v>
      </c>
      <c r="L338" s="21"/>
      <c r="M338" s="20" t="s">
        <v>90</v>
      </c>
      <c r="N338" s="21"/>
      <c r="O338" s="20" t="s">
        <v>89</v>
      </c>
      <c r="P338" s="21"/>
      <c r="Q338" s="20" t="s">
        <v>88</v>
      </c>
      <c r="R338" s="19"/>
      <c r="S338" s="18"/>
      <c r="T338" s="343"/>
      <c r="U338" s="348"/>
      <c r="V338" s="380"/>
      <c r="W338" s="366"/>
      <c r="X338" s="366"/>
      <c r="Y338" s="366"/>
      <c r="Z338" s="366"/>
      <c r="AA338" s="366"/>
      <c r="AB338" s="366"/>
      <c r="AC338" s="366"/>
      <c r="AD338" s="366"/>
      <c r="AE338" s="383"/>
    </row>
    <row r="339" spans="2:31" ht="18.75" thickBot="1" x14ac:dyDescent="0.25">
      <c r="B339" s="17"/>
      <c r="C339" s="344"/>
      <c r="D339" s="16"/>
      <c r="E339" s="15"/>
      <c r="F339" s="15"/>
      <c r="G339" s="14"/>
      <c r="H339" s="344"/>
      <c r="I339" s="344"/>
      <c r="J339" s="344"/>
      <c r="K339" s="12" t="s">
        <v>87</v>
      </c>
      <c r="L339" s="13"/>
      <c r="M339" s="12" t="s">
        <v>86</v>
      </c>
      <c r="N339" s="13"/>
      <c r="O339" s="12" t="s">
        <v>85</v>
      </c>
      <c r="P339" s="13"/>
      <c r="Q339" s="12" t="s">
        <v>84</v>
      </c>
      <c r="R339" s="11"/>
      <c r="S339" s="10"/>
      <c r="T339" s="344"/>
      <c r="U339" s="349"/>
      <c r="V339" s="381"/>
      <c r="W339" s="367"/>
      <c r="X339" s="367"/>
      <c r="Y339" s="367"/>
      <c r="Z339" s="367"/>
      <c r="AA339" s="367"/>
      <c r="AB339" s="367"/>
      <c r="AC339" s="367"/>
      <c r="AD339" s="367"/>
      <c r="AE339" s="384"/>
    </row>
    <row r="340" spans="2:31" ht="17.45" customHeight="1" x14ac:dyDescent="0.2">
      <c r="B340" s="17"/>
      <c r="C340" s="342">
        <v>6</v>
      </c>
      <c r="D340" s="30"/>
      <c r="E340" s="28"/>
      <c r="F340" s="28"/>
      <c r="G340" s="27"/>
      <c r="H340" s="345">
        <v>17</v>
      </c>
      <c r="I340" s="345">
        <v>8</v>
      </c>
      <c r="J340" s="345">
        <v>6</v>
      </c>
      <c r="K340" s="20" t="s">
        <v>95</v>
      </c>
      <c r="L340" s="21"/>
      <c r="M340" s="20" t="s">
        <v>94</v>
      </c>
      <c r="N340" s="21"/>
      <c r="O340" s="20" t="s">
        <v>93</v>
      </c>
      <c r="P340" s="21"/>
      <c r="Q340" s="20" t="s">
        <v>92</v>
      </c>
      <c r="R340" s="26"/>
      <c r="S340" s="25"/>
      <c r="T340" s="345"/>
      <c r="U340" s="347"/>
      <c r="V340" s="379">
        <f>SUMPRODUCT(LEN($L340:$R342)-LEN(SUBSTITUTE($L340:$R342,"A", "")))</f>
        <v>0</v>
      </c>
      <c r="W340" s="365">
        <f>SUMPRODUCT(LEN($S340:$S342)-LEN(SUBSTITUTE($S340:$S342,"A", "")))</f>
        <v>0</v>
      </c>
      <c r="X340" s="365">
        <f>SUMPRODUCT(LEN($L340:$R342)-LEN(SUBSTITUTE($L340:$R342,"S", "")))</f>
        <v>0</v>
      </c>
      <c r="Y340" s="365">
        <f>SUMPRODUCT(LEN($S340:$S342)-LEN(SUBSTITUTE($S340:$S342,"S", "")))</f>
        <v>0</v>
      </c>
      <c r="Z340" s="365">
        <f>SUMPRODUCT(LEN($L340:$R342)-LEN(SUBSTITUTE($L340:$R342,"F", "")))</f>
        <v>0</v>
      </c>
      <c r="AA340" s="365">
        <f>SUMPRODUCT(LEN($S340:$S342)-LEN(SUBSTITUTE($S340:$S342,"F", "")))</f>
        <v>0</v>
      </c>
      <c r="AB340" s="365">
        <f>SUMPRODUCT(LEN($L340:$R342)-LEN(SUBSTITUTE($L340:$R342,"G", "")))</f>
        <v>0</v>
      </c>
      <c r="AC340" s="365">
        <f>SUMPRODUCT(LEN($S340:$S342)-LEN(SUBSTITUTE($S340:$S342,"G", "")))</f>
        <v>0</v>
      </c>
      <c r="AD340" s="365">
        <f>SUMPRODUCT(LEN($L340:$R342)-LEN(SUBSTITUTE($L340:$R342,"M", "")))</f>
        <v>0</v>
      </c>
      <c r="AE340" s="382">
        <f>SUMPRODUCT(LEN($S340:$S342)-LEN(SUBSTITUTE($S340:$S342,"M", "")))</f>
        <v>0</v>
      </c>
    </row>
    <row r="341" spans="2:31" ht="17.45" customHeight="1" x14ac:dyDescent="0.2">
      <c r="B341" s="17"/>
      <c r="C341" s="343"/>
      <c r="D341" s="24"/>
      <c r="E341" s="23"/>
      <c r="F341" s="23"/>
      <c r="G341" s="22"/>
      <c r="H341" s="343"/>
      <c r="I341" s="343"/>
      <c r="J341" s="343"/>
      <c r="K341" s="20" t="s">
        <v>91</v>
      </c>
      <c r="L341" s="21"/>
      <c r="M341" s="20" t="s">
        <v>90</v>
      </c>
      <c r="N341" s="21"/>
      <c r="O341" s="20" t="s">
        <v>89</v>
      </c>
      <c r="P341" s="21"/>
      <c r="Q341" s="20" t="s">
        <v>88</v>
      </c>
      <c r="R341" s="19"/>
      <c r="S341" s="18"/>
      <c r="T341" s="343"/>
      <c r="U341" s="348"/>
      <c r="V341" s="380"/>
      <c r="W341" s="366"/>
      <c r="X341" s="366"/>
      <c r="Y341" s="366"/>
      <c r="Z341" s="366"/>
      <c r="AA341" s="366"/>
      <c r="AB341" s="366"/>
      <c r="AC341" s="366"/>
      <c r="AD341" s="366"/>
      <c r="AE341" s="383"/>
    </row>
    <row r="342" spans="2:31" ht="18.75" thickBot="1" x14ac:dyDescent="0.25">
      <c r="B342" s="17"/>
      <c r="C342" s="344"/>
      <c r="D342" s="16"/>
      <c r="E342" s="15"/>
      <c r="F342" s="15"/>
      <c r="G342" s="14"/>
      <c r="H342" s="344"/>
      <c r="I342" s="344"/>
      <c r="J342" s="344"/>
      <c r="K342" s="12" t="s">
        <v>87</v>
      </c>
      <c r="L342" s="13"/>
      <c r="M342" s="12" t="s">
        <v>86</v>
      </c>
      <c r="N342" s="13"/>
      <c r="O342" s="12" t="s">
        <v>85</v>
      </c>
      <c r="P342" s="13"/>
      <c r="Q342" s="12" t="s">
        <v>84</v>
      </c>
      <c r="R342" s="11"/>
      <c r="S342" s="10"/>
      <c r="T342" s="344"/>
      <c r="U342" s="349"/>
      <c r="V342" s="381"/>
      <c r="W342" s="367"/>
      <c r="X342" s="367"/>
      <c r="Y342" s="367"/>
      <c r="Z342" s="367"/>
      <c r="AA342" s="367"/>
      <c r="AB342" s="367"/>
      <c r="AC342" s="367"/>
      <c r="AD342" s="367"/>
      <c r="AE342" s="384"/>
    </row>
    <row r="343" spans="2:31" ht="17.45" customHeight="1" x14ac:dyDescent="0.2">
      <c r="B343" s="17"/>
      <c r="C343" s="342">
        <v>7</v>
      </c>
      <c r="D343" s="30"/>
      <c r="E343" s="28"/>
      <c r="F343" s="28"/>
      <c r="G343" s="27"/>
      <c r="H343" s="345">
        <v>18</v>
      </c>
      <c r="I343" s="345">
        <v>8</v>
      </c>
      <c r="J343" s="345">
        <v>4</v>
      </c>
      <c r="K343" s="20" t="s">
        <v>95</v>
      </c>
      <c r="L343" s="21" t="s">
        <v>98</v>
      </c>
      <c r="M343" s="20" t="s">
        <v>94</v>
      </c>
      <c r="N343" s="21"/>
      <c r="O343" s="20" t="s">
        <v>93</v>
      </c>
      <c r="P343" s="21"/>
      <c r="Q343" s="20" t="s">
        <v>92</v>
      </c>
      <c r="R343" s="26"/>
      <c r="S343" s="25"/>
      <c r="T343" s="345"/>
      <c r="U343" s="347"/>
      <c r="V343" s="379">
        <f>SUMPRODUCT(LEN($L343:$R345)-LEN(SUBSTITUTE($L343:$R345,"A", "")))</f>
        <v>0</v>
      </c>
      <c r="W343" s="365">
        <f>SUMPRODUCT(LEN($S343:$S345)-LEN(SUBSTITUTE($S343:$S345,"A", "")))</f>
        <v>0</v>
      </c>
      <c r="X343" s="365">
        <f>SUMPRODUCT(LEN($L343:$R345)-LEN(SUBSTITUTE($L343:$R345,"S", "")))</f>
        <v>2</v>
      </c>
      <c r="Y343" s="365">
        <f>SUMPRODUCT(LEN($S343:$S345)-LEN(SUBSTITUTE($S343:$S345,"S", "")))</f>
        <v>0</v>
      </c>
      <c r="Z343" s="365">
        <f>SUMPRODUCT(LEN($L343:$R345)-LEN(SUBSTITUTE($L343:$R345,"F", "")))</f>
        <v>0</v>
      </c>
      <c r="AA343" s="365">
        <f>SUMPRODUCT(LEN($S343:$S345)-LEN(SUBSTITUTE($S343:$S345,"F", "")))</f>
        <v>0</v>
      </c>
      <c r="AB343" s="365">
        <f>SUMPRODUCT(LEN($L343:$R345)-LEN(SUBSTITUTE($L343:$R345,"G", "")))</f>
        <v>0</v>
      </c>
      <c r="AC343" s="365">
        <f>SUMPRODUCT(LEN($S343:$S345)-LEN(SUBSTITUTE($S343:$S345,"G", "")))</f>
        <v>0</v>
      </c>
      <c r="AD343" s="365">
        <f>SUMPRODUCT(LEN($L343:$R345)-LEN(SUBSTITUTE($L343:$R345,"M", "")))</f>
        <v>0</v>
      </c>
      <c r="AE343" s="382">
        <f>SUMPRODUCT(LEN($S343:$S345)-LEN(SUBSTITUTE($S343:$S345,"M", "")))</f>
        <v>0</v>
      </c>
    </row>
    <row r="344" spans="2:31" ht="17.45" customHeight="1" x14ac:dyDescent="0.2">
      <c r="B344" s="17"/>
      <c r="C344" s="343"/>
      <c r="D344" s="24"/>
      <c r="E344" s="23"/>
      <c r="F344" s="23"/>
      <c r="G344" s="22"/>
      <c r="H344" s="343"/>
      <c r="I344" s="343"/>
      <c r="J344" s="343"/>
      <c r="K344" s="20" t="s">
        <v>91</v>
      </c>
      <c r="L344" s="21" t="s">
        <v>98</v>
      </c>
      <c r="M344" s="20" t="s">
        <v>90</v>
      </c>
      <c r="N344" s="21"/>
      <c r="O344" s="20" t="s">
        <v>89</v>
      </c>
      <c r="P344" s="21"/>
      <c r="Q344" s="20" t="s">
        <v>88</v>
      </c>
      <c r="R344" s="19"/>
      <c r="S344" s="18"/>
      <c r="T344" s="343"/>
      <c r="U344" s="348"/>
      <c r="V344" s="380"/>
      <c r="W344" s="366"/>
      <c r="X344" s="366"/>
      <c r="Y344" s="366"/>
      <c r="Z344" s="366"/>
      <c r="AA344" s="366"/>
      <c r="AB344" s="366"/>
      <c r="AC344" s="366"/>
      <c r="AD344" s="366"/>
      <c r="AE344" s="383"/>
    </row>
    <row r="345" spans="2:31" ht="18.75" thickBot="1" x14ac:dyDescent="0.25">
      <c r="B345" s="17"/>
      <c r="C345" s="344"/>
      <c r="D345" s="16"/>
      <c r="E345" s="15"/>
      <c r="F345" s="15"/>
      <c r="G345" s="14"/>
      <c r="H345" s="344"/>
      <c r="I345" s="344"/>
      <c r="J345" s="344"/>
      <c r="K345" s="12" t="s">
        <v>87</v>
      </c>
      <c r="L345" s="13"/>
      <c r="M345" s="12" t="s">
        <v>86</v>
      </c>
      <c r="N345" s="13"/>
      <c r="O345" s="12" t="s">
        <v>85</v>
      </c>
      <c r="P345" s="13"/>
      <c r="Q345" s="12" t="s">
        <v>84</v>
      </c>
      <c r="R345" s="11"/>
      <c r="S345" s="10"/>
      <c r="T345" s="344"/>
      <c r="U345" s="349"/>
      <c r="V345" s="381"/>
      <c r="W345" s="367"/>
      <c r="X345" s="367"/>
      <c r="Y345" s="367"/>
      <c r="Z345" s="367"/>
      <c r="AA345" s="367"/>
      <c r="AB345" s="367"/>
      <c r="AC345" s="367"/>
      <c r="AD345" s="367"/>
      <c r="AE345" s="384"/>
    </row>
    <row r="346" spans="2:31" ht="17.45" customHeight="1" x14ac:dyDescent="0.2">
      <c r="B346" s="17"/>
      <c r="C346" s="342">
        <v>8</v>
      </c>
      <c r="D346" s="52" t="s">
        <v>127</v>
      </c>
      <c r="E346" s="28"/>
      <c r="F346" s="28"/>
      <c r="G346" s="27"/>
      <c r="H346" s="345">
        <v>19</v>
      </c>
      <c r="I346" s="345">
        <v>9</v>
      </c>
      <c r="J346" s="345">
        <v>4</v>
      </c>
      <c r="K346" s="20" t="s">
        <v>95</v>
      </c>
      <c r="L346" s="21"/>
      <c r="M346" s="20" t="s">
        <v>94</v>
      </c>
      <c r="N346" s="21"/>
      <c r="O346" s="20" t="s">
        <v>93</v>
      </c>
      <c r="P346" s="21"/>
      <c r="Q346" s="20" t="s">
        <v>92</v>
      </c>
      <c r="R346" s="26"/>
      <c r="S346" s="25"/>
      <c r="T346" s="345"/>
      <c r="U346" s="347"/>
      <c r="V346" s="379">
        <f>SUMPRODUCT(LEN($L346:$R348)-LEN(SUBSTITUTE($L346:$R348,"A", "")))</f>
        <v>0</v>
      </c>
      <c r="W346" s="365">
        <f>SUMPRODUCT(LEN($S346:$S348)-LEN(SUBSTITUTE($S346:$S348,"A", "")))</f>
        <v>0</v>
      </c>
      <c r="X346" s="365">
        <f>SUMPRODUCT(LEN($L346:$R348)-LEN(SUBSTITUTE($L346:$R348,"S", "")))</f>
        <v>0</v>
      </c>
      <c r="Y346" s="365">
        <f>SUMPRODUCT(LEN($S346:$S348)-LEN(SUBSTITUTE($S346:$S348,"S", "")))</f>
        <v>0</v>
      </c>
      <c r="Z346" s="365">
        <f>SUMPRODUCT(LEN($L346:$R348)-LEN(SUBSTITUTE($L346:$R348,"F", "")))</f>
        <v>0</v>
      </c>
      <c r="AA346" s="365">
        <f>SUMPRODUCT(LEN($S346:$S348)-LEN(SUBSTITUTE($S346:$S348,"F", "")))</f>
        <v>0</v>
      </c>
      <c r="AB346" s="365">
        <f>SUMPRODUCT(LEN($L346:$R348)-LEN(SUBSTITUTE($L346:$R348,"G", "")))</f>
        <v>0</v>
      </c>
      <c r="AC346" s="365">
        <f>SUMPRODUCT(LEN($S346:$S348)-LEN(SUBSTITUTE($S346:$S348,"G", "")))</f>
        <v>0</v>
      </c>
      <c r="AD346" s="365">
        <f>SUMPRODUCT(LEN($L346:$R348)-LEN(SUBSTITUTE($L346:$R348,"M", "")))</f>
        <v>0</v>
      </c>
      <c r="AE346" s="382">
        <f>SUMPRODUCT(LEN($S346:$S348)-LEN(SUBSTITUTE($S346:$S348,"M", "")))</f>
        <v>0</v>
      </c>
    </row>
    <row r="347" spans="2:31" ht="17.45" customHeight="1" x14ac:dyDescent="0.2">
      <c r="B347" s="17"/>
      <c r="C347" s="343"/>
      <c r="D347" s="24"/>
      <c r="E347" s="23"/>
      <c r="F347" s="23"/>
      <c r="G347" s="22"/>
      <c r="H347" s="343"/>
      <c r="I347" s="343"/>
      <c r="J347" s="343"/>
      <c r="K347" s="20" t="s">
        <v>91</v>
      </c>
      <c r="L347" s="21"/>
      <c r="M347" s="20" t="s">
        <v>90</v>
      </c>
      <c r="N347" s="21"/>
      <c r="O347" s="20" t="s">
        <v>89</v>
      </c>
      <c r="P347" s="21"/>
      <c r="Q347" s="20" t="s">
        <v>88</v>
      </c>
      <c r="R347" s="19"/>
      <c r="S347" s="18"/>
      <c r="T347" s="343"/>
      <c r="U347" s="348"/>
      <c r="V347" s="380"/>
      <c r="W347" s="366"/>
      <c r="X347" s="366"/>
      <c r="Y347" s="366"/>
      <c r="Z347" s="366"/>
      <c r="AA347" s="366"/>
      <c r="AB347" s="366"/>
      <c r="AC347" s="366"/>
      <c r="AD347" s="366"/>
      <c r="AE347" s="383"/>
    </row>
    <row r="348" spans="2:31" ht="18.75" thickBot="1" x14ac:dyDescent="0.25">
      <c r="B348" s="17"/>
      <c r="C348" s="344"/>
      <c r="D348" s="16"/>
      <c r="E348" s="15"/>
      <c r="F348" s="15"/>
      <c r="G348" s="14"/>
      <c r="H348" s="344"/>
      <c r="I348" s="344"/>
      <c r="J348" s="344"/>
      <c r="K348" s="12" t="s">
        <v>87</v>
      </c>
      <c r="L348" s="13"/>
      <c r="M348" s="12" t="s">
        <v>86</v>
      </c>
      <c r="N348" s="13"/>
      <c r="O348" s="12" t="s">
        <v>85</v>
      </c>
      <c r="P348" s="13"/>
      <c r="Q348" s="12" t="s">
        <v>84</v>
      </c>
      <c r="R348" s="11"/>
      <c r="S348" s="10"/>
      <c r="T348" s="344"/>
      <c r="U348" s="349"/>
      <c r="V348" s="381"/>
      <c r="W348" s="367"/>
      <c r="X348" s="367"/>
      <c r="Y348" s="367"/>
      <c r="Z348" s="367"/>
      <c r="AA348" s="367"/>
      <c r="AB348" s="367"/>
      <c r="AC348" s="367"/>
      <c r="AD348" s="367"/>
      <c r="AE348" s="384"/>
    </row>
    <row r="349" spans="2:31" ht="17.45" customHeight="1" x14ac:dyDescent="0.2">
      <c r="B349" s="17"/>
      <c r="C349" s="342">
        <v>9</v>
      </c>
      <c r="D349" s="30"/>
      <c r="E349" s="28"/>
      <c r="F349" s="28"/>
      <c r="G349" s="27"/>
      <c r="H349" s="345">
        <v>19</v>
      </c>
      <c r="I349" s="345">
        <v>10</v>
      </c>
      <c r="J349" s="345">
        <v>4</v>
      </c>
      <c r="K349" s="20" t="s">
        <v>95</v>
      </c>
      <c r="L349" s="21" t="s">
        <v>98</v>
      </c>
      <c r="M349" s="20" t="s">
        <v>94</v>
      </c>
      <c r="N349" s="21"/>
      <c r="O349" s="20" t="s">
        <v>93</v>
      </c>
      <c r="P349" s="21"/>
      <c r="Q349" s="20" t="s">
        <v>92</v>
      </c>
      <c r="R349" s="26"/>
      <c r="S349" s="25"/>
      <c r="T349" s="345"/>
      <c r="U349" s="347"/>
      <c r="V349" s="379">
        <f>SUMPRODUCT(LEN($L349:$R351)-LEN(SUBSTITUTE($L349:$R351,"A", "")))</f>
        <v>0</v>
      </c>
      <c r="W349" s="365">
        <f>SUMPRODUCT(LEN($S349:$S351)-LEN(SUBSTITUTE($S349:$S351,"A", "")))</f>
        <v>0</v>
      </c>
      <c r="X349" s="365">
        <f>SUMPRODUCT(LEN($L349:$R351)-LEN(SUBSTITUTE($L349:$R351,"S", "")))</f>
        <v>2</v>
      </c>
      <c r="Y349" s="365">
        <f>SUMPRODUCT(LEN($S349:$S351)-LEN(SUBSTITUTE($S349:$S351,"S", "")))</f>
        <v>0</v>
      </c>
      <c r="Z349" s="365">
        <f>SUMPRODUCT(LEN($L349:$R351)-LEN(SUBSTITUTE($L349:$R351,"F", "")))</f>
        <v>0</v>
      </c>
      <c r="AA349" s="365">
        <f>SUMPRODUCT(LEN($S349:$S351)-LEN(SUBSTITUTE($S349:$S351,"F", "")))</f>
        <v>0</v>
      </c>
      <c r="AB349" s="365">
        <f>SUMPRODUCT(LEN($L349:$R351)-LEN(SUBSTITUTE($L349:$R351,"G", "")))</f>
        <v>0</v>
      </c>
      <c r="AC349" s="365">
        <f>SUMPRODUCT(LEN($S349:$S351)-LEN(SUBSTITUTE($S349:$S351,"G", "")))</f>
        <v>0</v>
      </c>
      <c r="AD349" s="365">
        <f>SUMPRODUCT(LEN($L349:$R351)-LEN(SUBSTITUTE($L349:$R351,"M", "")))</f>
        <v>0</v>
      </c>
      <c r="AE349" s="382">
        <f>SUMPRODUCT(LEN($S349:$S351)-LEN(SUBSTITUTE($S349:$S351,"M", "")))</f>
        <v>0</v>
      </c>
    </row>
    <row r="350" spans="2:31" ht="18" x14ac:dyDescent="0.2">
      <c r="B350" s="17"/>
      <c r="C350" s="343"/>
      <c r="D350" s="24"/>
      <c r="E350" s="23"/>
      <c r="F350" s="23"/>
      <c r="G350" s="22"/>
      <c r="H350" s="343"/>
      <c r="I350" s="343"/>
      <c r="J350" s="343"/>
      <c r="K350" s="20" t="s">
        <v>91</v>
      </c>
      <c r="L350" s="21" t="s">
        <v>98</v>
      </c>
      <c r="M350" s="20" t="s">
        <v>90</v>
      </c>
      <c r="N350" s="21"/>
      <c r="O350" s="20" t="s">
        <v>89</v>
      </c>
      <c r="P350" s="21"/>
      <c r="Q350" s="20" t="s">
        <v>88</v>
      </c>
      <c r="R350" s="19"/>
      <c r="S350" s="18"/>
      <c r="T350" s="343"/>
      <c r="U350" s="348"/>
      <c r="V350" s="380"/>
      <c r="W350" s="366"/>
      <c r="X350" s="366"/>
      <c r="Y350" s="366"/>
      <c r="Z350" s="366"/>
      <c r="AA350" s="366"/>
      <c r="AB350" s="366"/>
      <c r="AC350" s="366"/>
      <c r="AD350" s="366"/>
      <c r="AE350" s="383"/>
    </row>
    <row r="351" spans="2:31" ht="18.75" thickBot="1" x14ac:dyDescent="0.25">
      <c r="B351" s="17"/>
      <c r="C351" s="344"/>
      <c r="D351" s="16"/>
      <c r="E351" s="15"/>
      <c r="F351" s="15"/>
      <c r="G351" s="14"/>
      <c r="H351" s="344"/>
      <c r="I351" s="344"/>
      <c r="J351" s="344"/>
      <c r="K351" s="12" t="s">
        <v>87</v>
      </c>
      <c r="L351" s="13"/>
      <c r="M351" s="12" t="s">
        <v>86</v>
      </c>
      <c r="N351" s="13"/>
      <c r="O351" s="12" t="s">
        <v>85</v>
      </c>
      <c r="P351" s="13"/>
      <c r="Q351" s="12" t="s">
        <v>84</v>
      </c>
      <c r="R351" s="11"/>
      <c r="S351" s="10"/>
      <c r="T351" s="344"/>
      <c r="U351" s="349"/>
      <c r="V351" s="381"/>
      <c r="W351" s="367"/>
      <c r="X351" s="367"/>
      <c r="Y351" s="367"/>
      <c r="Z351" s="367"/>
      <c r="AA351" s="367"/>
      <c r="AB351" s="367"/>
      <c r="AC351" s="367"/>
      <c r="AD351" s="367"/>
      <c r="AE351" s="384"/>
    </row>
    <row r="352" spans="2:31" ht="17.45" customHeight="1" x14ac:dyDescent="0.2">
      <c r="B352" s="17"/>
      <c r="C352" s="342">
        <v>10</v>
      </c>
      <c r="D352" s="30"/>
      <c r="E352" s="28"/>
      <c r="F352" s="28"/>
      <c r="G352" s="27"/>
      <c r="H352" s="345">
        <v>15</v>
      </c>
      <c r="I352" s="345">
        <v>7</v>
      </c>
      <c r="J352" s="346" t="s">
        <v>32</v>
      </c>
      <c r="K352" s="20" t="s">
        <v>95</v>
      </c>
      <c r="L352" s="21"/>
      <c r="M352" s="20" t="s">
        <v>94</v>
      </c>
      <c r="N352" s="21"/>
      <c r="O352" s="20" t="s">
        <v>93</v>
      </c>
      <c r="P352" s="21"/>
      <c r="Q352" s="20" t="s">
        <v>92</v>
      </c>
      <c r="R352" s="26"/>
      <c r="S352" s="25"/>
      <c r="T352" s="345"/>
      <c r="U352" s="347"/>
      <c r="V352" s="379">
        <f>SUMPRODUCT(LEN($L352:$R354)-LEN(SUBSTITUTE($L352:$R354,"A", "")))</f>
        <v>0</v>
      </c>
      <c r="W352" s="365">
        <f>SUMPRODUCT(LEN($S352:$S354)-LEN(SUBSTITUTE($S352:$S354,"A", "")))</f>
        <v>0</v>
      </c>
      <c r="X352" s="365">
        <f>SUMPRODUCT(LEN($L352:$R354)-LEN(SUBSTITUTE($L352:$R354,"S", "")))</f>
        <v>0</v>
      </c>
      <c r="Y352" s="365">
        <f>SUMPRODUCT(LEN($S352:$S354)-LEN(SUBSTITUTE($S352:$S354,"S", "")))</f>
        <v>0</v>
      </c>
      <c r="Z352" s="365">
        <f>SUMPRODUCT(LEN($L352:$R354)-LEN(SUBSTITUTE($L352:$R354,"F", "")))</f>
        <v>0</v>
      </c>
      <c r="AA352" s="365">
        <f>SUMPRODUCT(LEN($S352:$S354)-LEN(SUBSTITUTE($S352:$S354,"F", "")))</f>
        <v>0</v>
      </c>
      <c r="AB352" s="365">
        <f>SUMPRODUCT(LEN($L352:$R354)-LEN(SUBSTITUTE($L352:$R354,"G", "")))</f>
        <v>0</v>
      </c>
      <c r="AC352" s="365">
        <f>SUMPRODUCT(LEN($S352:$S354)-LEN(SUBSTITUTE($S352:$S354,"G", "")))</f>
        <v>0</v>
      </c>
      <c r="AD352" s="365">
        <f>SUMPRODUCT(LEN($L352:$R354)-LEN(SUBSTITUTE($L352:$R354,"M", "")))</f>
        <v>0</v>
      </c>
      <c r="AE352" s="382">
        <f>SUMPRODUCT(LEN($S352:$S354)-LEN(SUBSTITUTE($S352:$S354,"M", "")))</f>
        <v>0</v>
      </c>
    </row>
    <row r="353" spans="2:39" ht="17.45" customHeight="1" x14ac:dyDescent="0.2">
      <c r="B353" s="17"/>
      <c r="C353" s="343"/>
      <c r="D353" s="24"/>
      <c r="E353" s="23"/>
      <c r="F353" s="23"/>
      <c r="G353" s="22"/>
      <c r="H353" s="343"/>
      <c r="I353" s="343"/>
      <c r="J353" s="343"/>
      <c r="K353" s="20" t="s">
        <v>91</v>
      </c>
      <c r="L353" s="21"/>
      <c r="M353" s="20" t="s">
        <v>90</v>
      </c>
      <c r="N353" s="21"/>
      <c r="O353" s="20" t="s">
        <v>89</v>
      </c>
      <c r="P353" s="21"/>
      <c r="Q353" s="20" t="s">
        <v>88</v>
      </c>
      <c r="R353" s="19"/>
      <c r="S353" s="18"/>
      <c r="T353" s="343"/>
      <c r="U353" s="348"/>
      <c r="V353" s="380"/>
      <c r="W353" s="366"/>
      <c r="X353" s="366"/>
      <c r="Y353" s="366"/>
      <c r="Z353" s="366"/>
      <c r="AA353" s="366"/>
      <c r="AB353" s="366"/>
      <c r="AC353" s="366"/>
      <c r="AD353" s="366"/>
      <c r="AE353" s="383"/>
    </row>
    <row r="354" spans="2:39" ht="18" customHeight="1" thickBot="1" x14ac:dyDescent="0.25">
      <c r="B354" s="17"/>
      <c r="C354" s="344"/>
      <c r="D354" s="16"/>
      <c r="E354" s="15"/>
      <c r="F354" s="15"/>
      <c r="G354" s="14"/>
      <c r="H354" s="344"/>
      <c r="I354" s="344"/>
      <c r="J354" s="344"/>
      <c r="K354" s="12" t="s">
        <v>87</v>
      </c>
      <c r="L354" s="13"/>
      <c r="M354" s="12" t="s">
        <v>86</v>
      </c>
      <c r="N354" s="13"/>
      <c r="O354" s="12" t="s">
        <v>85</v>
      </c>
      <c r="P354" s="13"/>
      <c r="Q354" s="12" t="s">
        <v>84</v>
      </c>
      <c r="R354" s="11"/>
      <c r="S354" s="10"/>
      <c r="T354" s="344"/>
      <c r="U354" s="349"/>
      <c r="V354" s="381"/>
      <c r="W354" s="367"/>
      <c r="X354" s="367"/>
      <c r="Y354" s="367"/>
      <c r="Z354" s="367"/>
      <c r="AA354" s="367"/>
      <c r="AB354" s="367"/>
      <c r="AC354" s="367"/>
      <c r="AD354" s="367"/>
      <c r="AE354" s="384"/>
    </row>
    <row r="355" spans="2:39" ht="17.45" customHeight="1" x14ac:dyDescent="0.2">
      <c r="B355" s="17"/>
      <c r="C355" s="342">
        <v>11</v>
      </c>
      <c r="D355" s="30"/>
      <c r="E355" s="28"/>
      <c r="F355" s="28"/>
      <c r="G355" s="27"/>
      <c r="H355" s="345">
        <v>18</v>
      </c>
      <c r="I355" s="345">
        <v>8</v>
      </c>
      <c r="J355" s="345">
        <v>4</v>
      </c>
      <c r="K355" s="20" t="s">
        <v>95</v>
      </c>
      <c r="L355" s="21" t="s">
        <v>97</v>
      </c>
      <c r="M355" s="20" t="s">
        <v>94</v>
      </c>
      <c r="N355" s="21"/>
      <c r="O355" s="20" t="s">
        <v>93</v>
      </c>
      <c r="P355" s="21"/>
      <c r="Q355" s="20" t="s">
        <v>92</v>
      </c>
      <c r="R355" s="26"/>
      <c r="S355" s="25"/>
      <c r="T355" s="345"/>
      <c r="U355" s="347"/>
      <c r="V355" s="379">
        <f>SUMPRODUCT(LEN($L355:$R357)-LEN(SUBSTITUTE($L355:$R357,"A", "")))</f>
        <v>1</v>
      </c>
      <c r="W355" s="365">
        <f>SUMPRODUCT(LEN($S355:$S357)-LEN(SUBSTITUTE($S355:$S357,"A", "")))</f>
        <v>0</v>
      </c>
      <c r="X355" s="365">
        <f>SUMPRODUCT(LEN($L355:$R357)-LEN(SUBSTITUTE($L355:$R357,"S", "")))</f>
        <v>1</v>
      </c>
      <c r="Y355" s="365">
        <f>SUMPRODUCT(LEN($S355:$S357)-LEN(SUBSTITUTE($S355:$S357,"S", "")))</f>
        <v>0</v>
      </c>
      <c r="Z355" s="365">
        <f>SUMPRODUCT(LEN($L355:$R357)-LEN(SUBSTITUTE($L355:$R357,"F", "")))</f>
        <v>0</v>
      </c>
      <c r="AA355" s="365">
        <f>SUMPRODUCT(LEN($S355:$S357)-LEN(SUBSTITUTE($S355:$S357,"F", "")))</f>
        <v>0</v>
      </c>
      <c r="AB355" s="365">
        <f>SUMPRODUCT(LEN($L355:$R357)-LEN(SUBSTITUTE($L355:$R357,"G", "")))</f>
        <v>0</v>
      </c>
      <c r="AC355" s="365">
        <f>SUMPRODUCT(LEN($S355:$S357)-LEN(SUBSTITUTE($S355:$S357,"G", "")))</f>
        <v>0</v>
      </c>
      <c r="AD355" s="365">
        <f>SUMPRODUCT(LEN($L355:$R357)-LEN(SUBSTITUTE($L355:$R357,"M", "")))</f>
        <v>0</v>
      </c>
      <c r="AE355" s="382">
        <f>SUMPRODUCT(LEN($S355:$S357)-LEN(SUBSTITUTE($S355:$S357,"M", "")))</f>
        <v>0</v>
      </c>
    </row>
    <row r="356" spans="2:39" ht="17.45" customHeight="1" x14ac:dyDescent="0.2">
      <c r="B356" s="17"/>
      <c r="C356" s="343"/>
      <c r="D356" s="24"/>
      <c r="E356" s="23"/>
      <c r="F356" s="23"/>
      <c r="G356" s="22"/>
      <c r="H356" s="343"/>
      <c r="I356" s="343"/>
      <c r="J356" s="343"/>
      <c r="K356" s="20" t="s">
        <v>91</v>
      </c>
      <c r="L356" s="21" t="s">
        <v>98</v>
      </c>
      <c r="M356" s="20" t="s">
        <v>90</v>
      </c>
      <c r="N356" s="21"/>
      <c r="O356" s="20" t="s">
        <v>89</v>
      </c>
      <c r="P356" s="21"/>
      <c r="Q356" s="20" t="s">
        <v>88</v>
      </c>
      <c r="R356" s="19"/>
      <c r="S356" s="18"/>
      <c r="T356" s="343"/>
      <c r="U356" s="348"/>
      <c r="V356" s="380"/>
      <c r="W356" s="366"/>
      <c r="X356" s="366"/>
      <c r="Y356" s="366"/>
      <c r="Z356" s="366"/>
      <c r="AA356" s="366"/>
      <c r="AB356" s="366"/>
      <c r="AC356" s="366"/>
      <c r="AD356" s="366"/>
      <c r="AE356" s="383"/>
    </row>
    <row r="357" spans="2:39" ht="18" customHeight="1" thickBot="1" x14ac:dyDescent="0.25">
      <c r="B357" s="17"/>
      <c r="C357" s="344"/>
      <c r="D357" s="16"/>
      <c r="E357" s="15"/>
      <c r="F357" s="15"/>
      <c r="G357" s="14"/>
      <c r="H357" s="344"/>
      <c r="I357" s="344"/>
      <c r="J357" s="344"/>
      <c r="K357" s="12" t="s">
        <v>87</v>
      </c>
      <c r="L357" s="13"/>
      <c r="M357" s="12" t="s">
        <v>86</v>
      </c>
      <c r="N357" s="13"/>
      <c r="O357" s="12" t="s">
        <v>85</v>
      </c>
      <c r="P357" s="13"/>
      <c r="Q357" s="12" t="s">
        <v>84</v>
      </c>
      <c r="R357" s="11"/>
      <c r="S357" s="10"/>
      <c r="T357" s="344"/>
      <c r="U357" s="349"/>
      <c r="V357" s="381"/>
      <c r="W357" s="367"/>
      <c r="X357" s="367"/>
      <c r="Y357" s="367"/>
      <c r="Z357" s="367"/>
      <c r="AA357" s="367"/>
      <c r="AB357" s="367"/>
      <c r="AC357" s="367"/>
      <c r="AD357" s="367"/>
      <c r="AE357" s="384"/>
    </row>
    <row r="358" spans="2:39" ht="17.45" customHeight="1" x14ac:dyDescent="0.2">
      <c r="B358" s="17"/>
      <c r="C358" s="350">
        <v>12</v>
      </c>
      <c r="D358" s="52" t="s">
        <v>127</v>
      </c>
      <c r="E358" s="28"/>
      <c r="F358" s="28"/>
      <c r="G358" s="27"/>
      <c r="H358" s="353">
        <v>11</v>
      </c>
      <c r="I358" s="353">
        <v>5</v>
      </c>
      <c r="J358" s="356" t="s">
        <v>32</v>
      </c>
      <c r="K358" s="20" t="s">
        <v>95</v>
      </c>
      <c r="L358" s="21"/>
      <c r="M358" s="20" t="s">
        <v>94</v>
      </c>
      <c r="N358" s="21"/>
      <c r="O358" s="20" t="s">
        <v>93</v>
      </c>
      <c r="P358" s="21"/>
      <c r="Q358" s="20" t="s">
        <v>92</v>
      </c>
      <c r="R358" s="26"/>
      <c r="S358" s="25"/>
      <c r="T358" s="353"/>
      <c r="U358" s="359"/>
      <c r="V358" s="379">
        <f>SUMPRODUCT(LEN($L358:$R360)-LEN(SUBSTITUTE($L358:$R360,"A", "")))</f>
        <v>0</v>
      </c>
      <c r="W358" s="365">
        <f>SUMPRODUCT(LEN($S358:$S360)-LEN(SUBSTITUTE($S358:$S360,"A", "")))</f>
        <v>0</v>
      </c>
      <c r="X358" s="365">
        <f>SUMPRODUCT(LEN($L358:$R360)-LEN(SUBSTITUTE($L358:$R360,"S", "")))</f>
        <v>0</v>
      </c>
      <c r="Y358" s="365">
        <f>SUMPRODUCT(LEN($S358:$S360)-LEN(SUBSTITUTE($S358:$S360,"S", "")))</f>
        <v>0</v>
      </c>
      <c r="Z358" s="365">
        <f>SUMPRODUCT(LEN($L358:$R360)-LEN(SUBSTITUTE($L358:$R360,"F", "")))</f>
        <v>0</v>
      </c>
      <c r="AA358" s="365">
        <f>SUMPRODUCT(LEN($S358:$S360)-LEN(SUBSTITUTE($S358:$S360,"F", "")))</f>
        <v>0</v>
      </c>
      <c r="AB358" s="365">
        <f>SUMPRODUCT(LEN($L358:$R360)-LEN(SUBSTITUTE($L358:$R360,"G", "")))</f>
        <v>0</v>
      </c>
      <c r="AC358" s="365">
        <f>SUMPRODUCT(LEN($S358:$S360)-LEN(SUBSTITUTE($S358:$S360,"G", "")))</f>
        <v>0</v>
      </c>
      <c r="AD358" s="365">
        <f>SUMPRODUCT(LEN($L358:$R360)-LEN(SUBSTITUTE($L358:$R360,"M", "")))</f>
        <v>0</v>
      </c>
      <c r="AE358" s="382">
        <f>SUMPRODUCT(LEN($S358:$S360)-LEN(SUBSTITUTE($S358:$S360,"M", "")))</f>
        <v>0</v>
      </c>
    </row>
    <row r="359" spans="2:39" ht="17.45" customHeight="1" x14ac:dyDescent="0.2">
      <c r="B359" s="17"/>
      <c r="C359" s="351"/>
      <c r="D359" s="24"/>
      <c r="E359" s="23"/>
      <c r="F359" s="23"/>
      <c r="G359" s="22"/>
      <c r="H359" s="354"/>
      <c r="I359" s="354"/>
      <c r="J359" s="357"/>
      <c r="K359" s="20" t="s">
        <v>91</v>
      </c>
      <c r="L359" s="21"/>
      <c r="M359" s="20" t="s">
        <v>90</v>
      </c>
      <c r="N359" s="21"/>
      <c r="O359" s="20" t="s">
        <v>89</v>
      </c>
      <c r="P359" s="21"/>
      <c r="Q359" s="20" t="s">
        <v>88</v>
      </c>
      <c r="R359" s="19"/>
      <c r="S359" s="18"/>
      <c r="T359" s="354"/>
      <c r="U359" s="360"/>
      <c r="V359" s="380"/>
      <c r="W359" s="366"/>
      <c r="X359" s="366"/>
      <c r="Y359" s="366"/>
      <c r="Z359" s="366"/>
      <c r="AA359" s="366"/>
      <c r="AB359" s="366"/>
      <c r="AC359" s="366"/>
      <c r="AD359" s="366"/>
      <c r="AE359" s="383"/>
    </row>
    <row r="360" spans="2:39" ht="18" customHeight="1" thickBot="1" x14ac:dyDescent="0.25">
      <c r="B360" s="17"/>
      <c r="C360" s="352"/>
      <c r="D360" s="16"/>
      <c r="E360" s="15"/>
      <c r="F360" s="15"/>
      <c r="G360" s="14"/>
      <c r="H360" s="355"/>
      <c r="I360" s="355"/>
      <c r="J360" s="358"/>
      <c r="K360" s="12" t="s">
        <v>87</v>
      </c>
      <c r="L360" s="13"/>
      <c r="M360" s="12" t="s">
        <v>86</v>
      </c>
      <c r="N360" s="13"/>
      <c r="O360" s="12" t="s">
        <v>85</v>
      </c>
      <c r="P360" s="13"/>
      <c r="Q360" s="12" t="s">
        <v>84</v>
      </c>
      <c r="R360" s="11"/>
      <c r="S360" s="10"/>
      <c r="T360" s="355"/>
      <c r="U360" s="361"/>
      <c r="V360" s="381"/>
      <c r="W360" s="367"/>
      <c r="X360" s="367"/>
      <c r="Y360" s="367"/>
      <c r="Z360" s="367"/>
      <c r="AA360" s="367"/>
      <c r="AB360" s="367"/>
      <c r="AC360" s="367"/>
      <c r="AD360" s="367"/>
      <c r="AE360" s="384"/>
    </row>
    <row r="361" spans="2:39" ht="17.45" customHeight="1" x14ac:dyDescent="0.2">
      <c r="B361" s="17"/>
      <c r="C361" s="350">
        <v>13</v>
      </c>
      <c r="D361" s="30"/>
      <c r="E361" s="28"/>
      <c r="F361" s="28"/>
      <c r="G361" s="27"/>
      <c r="H361" s="353">
        <v>16</v>
      </c>
      <c r="I361" s="353">
        <v>7</v>
      </c>
      <c r="J361" s="356" t="s">
        <v>32</v>
      </c>
      <c r="K361" s="20" t="s">
        <v>95</v>
      </c>
      <c r="L361" s="21"/>
      <c r="M361" s="20" t="s">
        <v>94</v>
      </c>
      <c r="N361" s="21"/>
      <c r="O361" s="20" t="s">
        <v>93</v>
      </c>
      <c r="P361" s="21"/>
      <c r="Q361" s="20" t="s">
        <v>92</v>
      </c>
      <c r="R361" s="26"/>
      <c r="S361" s="25"/>
      <c r="T361" s="353"/>
      <c r="U361" s="359"/>
      <c r="V361" s="379">
        <f>SUMPRODUCT(LEN($L361:$R363)-LEN(SUBSTITUTE($L361:$R363,"A", "")))</f>
        <v>0</v>
      </c>
      <c r="W361" s="365">
        <f>SUMPRODUCT(LEN($S361:$S363)-LEN(SUBSTITUTE($S361:$S363,"A", "")))</f>
        <v>0</v>
      </c>
      <c r="X361" s="365">
        <f>SUMPRODUCT(LEN($L361:$R363)-LEN(SUBSTITUTE($L361:$R363,"S", "")))</f>
        <v>0</v>
      </c>
      <c r="Y361" s="365">
        <f>SUMPRODUCT(LEN($S361:$S363)-LEN(SUBSTITUTE($S361:$S363,"S", "")))</f>
        <v>0</v>
      </c>
      <c r="Z361" s="365">
        <f>SUMPRODUCT(LEN($L361:$R363)-LEN(SUBSTITUTE($L361:$R363,"F", "")))</f>
        <v>0</v>
      </c>
      <c r="AA361" s="365">
        <f>SUMPRODUCT(LEN($S361:$S363)-LEN(SUBSTITUTE($S361:$S363,"F", "")))</f>
        <v>0</v>
      </c>
      <c r="AB361" s="365">
        <f>SUMPRODUCT(LEN($L361:$R363)-LEN(SUBSTITUTE($L361:$R363,"G", "")))</f>
        <v>0</v>
      </c>
      <c r="AC361" s="365">
        <f>SUMPRODUCT(LEN($S361:$S363)-LEN(SUBSTITUTE($S361:$S363,"G", "")))</f>
        <v>0</v>
      </c>
      <c r="AD361" s="365">
        <f>SUMPRODUCT(LEN($L361:$R363)-LEN(SUBSTITUTE($L361:$R363,"M", "")))</f>
        <v>0</v>
      </c>
      <c r="AE361" s="382">
        <f>SUMPRODUCT(LEN($S361:$S363)-LEN(SUBSTITUTE($S361:$S363,"M", "")))</f>
        <v>0</v>
      </c>
    </row>
    <row r="362" spans="2:39" ht="18" x14ac:dyDescent="0.2">
      <c r="B362" s="17"/>
      <c r="C362" s="351"/>
      <c r="D362" s="24"/>
      <c r="E362" s="23"/>
      <c r="F362" s="23"/>
      <c r="G362" s="22"/>
      <c r="H362" s="354"/>
      <c r="I362" s="354"/>
      <c r="J362" s="357"/>
      <c r="K362" s="20" t="s">
        <v>91</v>
      </c>
      <c r="L362" s="21"/>
      <c r="M362" s="20" t="s">
        <v>90</v>
      </c>
      <c r="N362" s="21"/>
      <c r="O362" s="20" t="s">
        <v>89</v>
      </c>
      <c r="P362" s="21"/>
      <c r="Q362" s="20" t="s">
        <v>88</v>
      </c>
      <c r="R362" s="19"/>
      <c r="S362" s="18"/>
      <c r="T362" s="354"/>
      <c r="U362" s="360"/>
      <c r="V362" s="380"/>
      <c r="W362" s="366"/>
      <c r="X362" s="366"/>
      <c r="Y362" s="366"/>
      <c r="Z362" s="366"/>
      <c r="AA362" s="366"/>
      <c r="AB362" s="366"/>
      <c r="AC362" s="366"/>
      <c r="AD362" s="366"/>
      <c r="AE362" s="383"/>
    </row>
    <row r="363" spans="2:39" ht="18.75" thickBot="1" x14ac:dyDescent="0.25">
      <c r="B363" s="17"/>
      <c r="C363" s="352"/>
      <c r="D363" s="16"/>
      <c r="E363" s="15"/>
      <c r="F363" s="15"/>
      <c r="G363" s="14"/>
      <c r="H363" s="355"/>
      <c r="I363" s="355"/>
      <c r="J363" s="358"/>
      <c r="K363" s="12" t="s">
        <v>87</v>
      </c>
      <c r="L363" s="13"/>
      <c r="M363" s="12" t="s">
        <v>86</v>
      </c>
      <c r="N363" s="13"/>
      <c r="O363" s="12" t="s">
        <v>85</v>
      </c>
      <c r="P363" s="13"/>
      <c r="Q363" s="12" t="s">
        <v>84</v>
      </c>
      <c r="R363" s="11"/>
      <c r="S363" s="10"/>
      <c r="T363" s="355"/>
      <c r="U363" s="361"/>
      <c r="V363" s="381"/>
      <c r="W363" s="367"/>
      <c r="X363" s="367"/>
      <c r="Y363" s="367"/>
      <c r="Z363" s="367"/>
      <c r="AA363" s="367"/>
      <c r="AB363" s="367"/>
      <c r="AC363" s="367"/>
      <c r="AD363" s="367"/>
      <c r="AE363" s="384"/>
    </row>
    <row r="364" spans="2:39" ht="71.25" thickBot="1" x14ac:dyDescent="0.3">
      <c r="B364" s="51" t="s">
        <v>123</v>
      </c>
      <c r="C364" s="48" t="s">
        <v>122</v>
      </c>
      <c r="D364" s="48" t="s">
        <v>121</v>
      </c>
      <c r="E364" s="48" t="s">
        <v>120</v>
      </c>
      <c r="F364" s="48" t="s">
        <v>119</v>
      </c>
      <c r="G364" s="48" t="s">
        <v>118</v>
      </c>
      <c r="H364" s="48" t="s">
        <v>33</v>
      </c>
      <c r="I364" s="48" t="s">
        <v>117</v>
      </c>
      <c r="J364" s="48" t="s">
        <v>34</v>
      </c>
      <c r="K364" s="340" t="s">
        <v>116</v>
      </c>
      <c r="L364" s="341"/>
      <c r="M364" s="340" t="s">
        <v>115</v>
      </c>
      <c r="N364" s="341"/>
      <c r="O364" s="340" t="s">
        <v>115</v>
      </c>
      <c r="P364" s="341"/>
      <c r="Q364" s="340" t="s">
        <v>115</v>
      </c>
      <c r="R364" s="341"/>
      <c r="S364" s="49" t="s">
        <v>114</v>
      </c>
      <c r="T364" s="48" t="s">
        <v>113</v>
      </c>
      <c r="U364" s="47" t="s">
        <v>112</v>
      </c>
      <c r="V364" s="46" t="s">
        <v>111</v>
      </c>
      <c r="W364" s="45" t="s">
        <v>110</v>
      </c>
      <c r="X364" s="45" t="s">
        <v>109</v>
      </c>
      <c r="Y364" s="45" t="s">
        <v>108</v>
      </c>
      <c r="Z364" s="45" t="s">
        <v>107</v>
      </c>
      <c r="AA364" s="45" t="s">
        <v>106</v>
      </c>
      <c r="AB364" s="45" t="s">
        <v>105</v>
      </c>
      <c r="AC364" s="45" t="s">
        <v>104</v>
      </c>
      <c r="AD364" s="45" t="s">
        <v>103</v>
      </c>
      <c r="AE364" s="45" t="s">
        <v>102</v>
      </c>
    </row>
    <row r="365" spans="2:39" ht="36" customHeight="1" thickTop="1" thickBot="1" x14ac:dyDescent="0.3">
      <c r="B365" s="44" t="s">
        <v>126</v>
      </c>
      <c r="C365" s="43"/>
      <c r="D365" s="42">
        <v>162</v>
      </c>
      <c r="E365" s="41">
        <v>12</v>
      </c>
      <c r="F365" s="40">
        <v>2751.93</v>
      </c>
      <c r="G365" s="40">
        <v>458.67</v>
      </c>
      <c r="H365" s="35"/>
      <c r="I365" s="35"/>
      <c r="J365" s="39"/>
      <c r="K365" s="38"/>
      <c r="L365" s="37"/>
      <c r="M365" s="38"/>
      <c r="N365" s="37"/>
      <c r="O365" s="38"/>
      <c r="P365" s="37"/>
      <c r="Q365" s="38"/>
      <c r="R365" s="37"/>
      <c r="S365" s="36"/>
      <c r="T365" s="35"/>
      <c r="U365" s="34" t="s">
        <v>124</v>
      </c>
      <c r="V365" s="33">
        <f t="shared" ref="V365:AE365" si="9">SUM(V366:V401)</f>
        <v>1</v>
      </c>
      <c r="W365" s="33">
        <f t="shared" si="9"/>
        <v>0</v>
      </c>
      <c r="X365" s="33">
        <f t="shared" si="9"/>
        <v>13</v>
      </c>
      <c r="Y365" s="33">
        <f t="shared" si="9"/>
        <v>0</v>
      </c>
      <c r="Z365" s="33">
        <f t="shared" si="9"/>
        <v>0</v>
      </c>
      <c r="AA365" s="33">
        <f t="shared" si="9"/>
        <v>0</v>
      </c>
      <c r="AB365" s="33">
        <f t="shared" si="9"/>
        <v>0</v>
      </c>
      <c r="AC365" s="33">
        <f t="shared" si="9"/>
        <v>0</v>
      </c>
      <c r="AD365" s="33">
        <f t="shared" si="9"/>
        <v>0</v>
      </c>
      <c r="AE365" s="33">
        <f t="shared" si="9"/>
        <v>0</v>
      </c>
      <c r="AF365" s="32" t="s">
        <v>100</v>
      </c>
      <c r="AG365" s="31">
        <f>F365/(100*102)</f>
        <v>0.26979705882352939</v>
      </c>
      <c r="AI365" s="4">
        <f>SUM(V365:W365)/E365</f>
        <v>8.3333333333333329E-2</v>
      </c>
      <c r="AJ365" s="4">
        <f>SUM(X365:Y365)/E365</f>
        <v>1.0833333333333333</v>
      </c>
      <c r="AK365" s="4">
        <f>SUM(Z365:AA365)/E365</f>
        <v>0</v>
      </c>
      <c r="AL365" s="4">
        <f>SUM(AB365:AC365)/E365</f>
        <v>0</v>
      </c>
      <c r="AM365" s="4">
        <f>SUM(AD365:AE365)/E365</f>
        <v>0</v>
      </c>
    </row>
    <row r="366" spans="2:39" ht="17.45" customHeight="1" x14ac:dyDescent="0.2">
      <c r="B366" s="17" t="s">
        <v>82</v>
      </c>
      <c r="C366" s="342">
        <v>1</v>
      </c>
      <c r="D366" s="30"/>
      <c r="E366" s="28"/>
      <c r="F366" s="28"/>
      <c r="G366" s="27"/>
      <c r="H366" s="345">
        <v>25</v>
      </c>
      <c r="I366" s="345">
        <v>9</v>
      </c>
      <c r="J366" s="345">
        <v>5</v>
      </c>
      <c r="K366" s="20" t="s">
        <v>95</v>
      </c>
      <c r="L366" s="21" t="s">
        <v>98</v>
      </c>
      <c r="M366" s="20" t="s">
        <v>94</v>
      </c>
      <c r="N366" s="21"/>
      <c r="O366" s="20" t="s">
        <v>93</v>
      </c>
      <c r="P366" s="21"/>
      <c r="Q366" s="20" t="s">
        <v>92</v>
      </c>
      <c r="R366" s="26"/>
      <c r="S366" s="25"/>
      <c r="T366" s="345"/>
      <c r="U366" s="347"/>
      <c r="V366" s="379">
        <f>SUMPRODUCT(LEN($L366:$R368)-LEN(SUBSTITUTE($L366:$R368,"A", "")))</f>
        <v>0</v>
      </c>
      <c r="W366" s="365">
        <f>SUMPRODUCT(LEN($S366:$S368)-LEN(SUBSTITUTE($S366:$S368,"A", "")))</f>
        <v>0</v>
      </c>
      <c r="X366" s="365">
        <f>SUMPRODUCT(LEN($L366:$R368)-LEN(SUBSTITUTE($L366:$R368,"S", "")))</f>
        <v>3</v>
      </c>
      <c r="Y366" s="365">
        <f>SUMPRODUCT(LEN($S366:$S368)-LEN(SUBSTITUTE($S366:$S368,"S", "")))</f>
        <v>0</v>
      </c>
      <c r="Z366" s="365">
        <f>SUMPRODUCT(LEN($L366:$R368)-LEN(SUBSTITUTE($L366:$R368,"F", "")))</f>
        <v>0</v>
      </c>
      <c r="AA366" s="365">
        <f>SUMPRODUCT(LEN($S366:$S368)-LEN(SUBSTITUTE($S366:$S368,"F", "")))</f>
        <v>0</v>
      </c>
      <c r="AB366" s="365">
        <f>SUMPRODUCT(LEN($L366:$R368)-LEN(SUBSTITUTE($L366:$R368,"G", "")))</f>
        <v>0</v>
      </c>
      <c r="AC366" s="365">
        <f>SUMPRODUCT(LEN($S366:$S368)-LEN(SUBSTITUTE($S366:$S368,"G", "")))</f>
        <v>0</v>
      </c>
      <c r="AD366" s="365">
        <f>SUMPRODUCT(LEN($L366:$R368)-LEN(SUBSTITUTE($L366:$R368,"M", "")))</f>
        <v>0</v>
      </c>
      <c r="AE366" s="382">
        <f>SUMPRODUCT(LEN($S366:$S368)-LEN(SUBSTITUTE($S366:$S368,"M", "")))</f>
        <v>0</v>
      </c>
    </row>
    <row r="367" spans="2:39" ht="17.45" customHeight="1" x14ac:dyDescent="0.2">
      <c r="B367" s="17"/>
      <c r="C367" s="343"/>
      <c r="D367" s="24"/>
      <c r="E367" s="23"/>
      <c r="F367" s="23"/>
      <c r="G367" s="22"/>
      <c r="H367" s="343"/>
      <c r="I367" s="343"/>
      <c r="J367" s="343"/>
      <c r="K367" s="20" t="s">
        <v>91</v>
      </c>
      <c r="L367" s="21" t="s">
        <v>98</v>
      </c>
      <c r="M367" s="20" t="s">
        <v>90</v>
      </c>
      <c r="N367" s="21"/>
      <c r="O367" s="20" t="s">
        <v>89</v>
      </c>
      <c r="P367" s="21"/>
      <c r="Q367" s="20" t="s">
        <v>88</v>
      </c>
      <c r="R367" s="19"/>
      <c r="S367" s="18"/>
      <c r="T367" s="343"/>
      <c r="U367" s="348"/>
      <c r="V367" s="380"/>
      <c r="W367" s="366"/>
      <c r="X367" s="366"/>
      <c r="Y367" s="366"/>
      <c r="Z367" s="366"/>
      <c r="AA367" s="366"/>
      <c r="AB367" s="366"/>
      <c r="AC367" s="366"/>
      <c r="AD367" s="366"/>
      <c r="AE367" s="383"/>
    </row>
    <row r="368" spans="2:39" ht="18.75" thickBot="1" x14ac:dyDescent="0.25">
      <c r="B368" s="17"/>
      <c r="C368" s="344"/>
      <c r="D368" s="16"/>
      <c r="E368" s="15"/>
      <c r="F368" s="15"/>
      <c r="G368" s="14"/>
      <c r="H368" s="344"/>
      <c r="I368" s="344"/>
      <c r="J368" s="344"/>
      <c r="K368" s="12" t="s">
        <v>87</v>
      </c>
      <c r="L368" s="13" t="s">
        <v>98</v>
      </c>
      <c r="M368" s="12" t="s">
        <v>86</v>
      </c>
      <c r="N368" s="13"/>
      <c r="O368" s="12" t="s">
        <v>85</v>
      </c>
      <c r="P368" s="13"/>
      <c r="Q368" s="12" t="s">
        <v>84</v>
      </c>
      <c r="R368" s="11"/>
      <c r="S368" s="10"/>
      <c r="T368" s="344"/>
      <c r="U368" s="349"/>
      <c r="V368" s="381"/>
      <c r="W368" s="367"/>
      <c r="X368" s="367"/>
      <c r="Y368" s="367"/>
      <c r="Z368" s="367"/>
      <c r="AA368" s="367"/>
      <c r="AB368" s="367"/>
      <c r="AC368" s="367"/>
      <c r="AD368" s="367"/>
      <c r="AE368" s="384"/>
    </row>
    <row r="369" spans="2:31" ht="17.45" customHeight="1" x14ac:dyDescent="0.2">
      <c r="B369" s="17"/>
      <c r="C369" s="342">
        <v>2</v>
      </c>
      <c r="D369" s="30"/>
      <c r="E369" s="28"/>
      <c r="F369" s="28"/>
      <c r="G369" s="27"/>
      <c r="H369" s="345">
        <v>25</v>
      </c>
      <c r="I369" s="345">
        <v>9</v>
      </c>
      <c r="J369" s="345">
        <v>5</v>
      </c>
      <c r="K369" s="20" t="s">
        <v>95</v>
      </c>
      <c r="L369" s="21" t="s">
        <v>98</v>
      </c>
      <c r="M369" s="20" t="s">
        <v>94</v>
      </c>
      <c r="N369" s="21"/>
      <c r="O369" s="20" t="s">
        <v>93</v>
      </c>
      <c r="P369" s="21"/>
      <c r="Q369" s="20" t="s">
        <v>92</v>
      </c>
      <c r="R369" s="26"/>
      <c r="S369" s="25"/>
      <c r="T369" s="345"/>
      <c r="U369" s="347"/>
      <c r="V369" s="379">
        <f>SUMPRODUCT(LEN($L369:$R371)-LEN(SUBSTITUTE($L369:$R371,"A", "")))</f>
        <v>0</v>
      </c>
      <c r="W369" s="365">
        <f>SUMPRODUCT(LEN($S369:$S371)-LEN(SUBSTITUTE($S369:$S371,"A", "")))</f>
        <v>0</v>
      </c>
      <c r="X369" s="365">
        <f>SUMPRODUCT(LEN($L369:$R371)-LEN(SUBSTITUTE($L369:$R371,"S", "")))</f>
        <v>2</v>
      </c>
      <c r="Y369" s="365">
        <f>SUMPRODUCT(LEN($S369:$S371)-LEN(SUBSTITUTE($S369:$S371,"S", "")))</f>
        <v>0</v>
      </c>
      <c r="Z369" s="365">
        <f>SUMPRODUCT(LEN($L369:$R371)-LEN(SUBSTITUTE($L369:$R371,"F", "")))</f>
        <v>0</v>
      </c>
      <c r="AA369" s="365">
        <f>SUMPRODUCT(LEN($S369:$S371)-LEN(SUBSTITUTE($S369:$S371,"F", "")))</f>
        <v>0</v>
      </c>
      <c r="AB369" s="365">
        <f>SUMPRODUCT(LEN($L369:$R371)-LEN(SUBSTITUTE($L369:$R371,"G", "")))</f>
        <v>0</v>
      </c>
      <c r="AC369" s="365">
        <f>SUMPRODUCT(LEN($S369:$S371)-LEN(SUBSTITUTE($S369:$S371,"G", "")))</f>
        <v>0</v>
      </c>
      <c r="AD369" s="365">
        <f>SUMPRODUCT(LEN($L369:$R371)-LEN(SUBSTITUTE($L369:$R371,"M", "")))</f>
        <v>0</v>
      </c>
      <c r="AE369" s="382">
        <f>SUMPRODUCT(LEN($S369:$S371)-LEN(SUBSTITUTE($S369:$S371,"M", "")))</f>
        <v>0</v>
      </c>
    </row>
    <row r="370" spans="2:31" ht="17.45" customHeight="1" x14ac:dyDescent="0.2">
      <c r="B370" s="17"/>
      <c r="C370" s="343"/>
      <c r="D370" s="24"/>
      <c r="E370" s="23"/>
      <c r="F370" s="23"/>
      <c r="G370" s="22"/>
      <c r="H370" s="343"/>
      <c r="I370" s="343"/>
      <c r="J370" s="343"/>
      <c r="K370" s="20" t="s">
        <v>91</v>
      </c>
      <c r="L370" s="21" t="s">
        <v>98</v>
      </c>
      <c r="M370" s="20" t="s">
        <v>90</v>
      </c>
      <c r="N370" s="21"/>
      <c r="O370" s="20" t="s">
        <v>89</v>
      </c>
      <c r="P370" s="21"/>
      <c r="Q370" s="20" t="s">
        <v>88</v>
      </c>
      <c r="R370" s="19"/>
      <c r="S370" s="18"/>
      <c r="T370" s="343"/>
      <c r="U370" s="348"/>
      <c r="V370" s="380"/>
      <c r="W370" s="366"/>
      <c r="X370" s="366"/>
      <c r="Y370" s="366"/>
      <c r="Z370" s="366"/>
      <c r="AA370" s="366"/>
      <c r="AB370" s="366"/>
      <c r="AC370" s="366"/>
      <c r="AD370" s="366"/>
      <c r="AE370" s="383"/>
    </row>
    <row r="371" spans="2:31" ht="18.75" thickBot="1" x14ac:dyDescent="0.25">
      <c r="B371" s="17"/>
      <c r="C371" s="344"/>
      <c r="D371" s="16"/>
      <c r="E371" s="15"/>
      <c r="F371" s="15"/>
      <c r="G371" s="14"/>
      <c r="H371" s="344"/>
      <c r="I371" s="344"/>
      <c r="J371" s="344"/>
      <c r="K371" s="12" t="s">
        <v>87</v>
      </c>
      <c r="L371" s="13"/>
      <c r="M371" s="12" t="s">
        <v>86</v>
      </c>
      <c r="N371" s="13"/>
      <c r="O371" s="12" t="s">
        <v>85</v>
      </c>
      <c r="P371" s="13"/>
      <c r="Q371" s="12" t="s">
        <v>84</v>
      </c>
      <c r="R371" s="11"/>
      <c r="S371" s="10"/>
      <c r="T371" s="344"/>
      <c r="U371" s="349"/>
      <c r="V371" s="381"/>
      <c r="W371" s="367"/>
      <c r="X371" s="367"/>
      <c r="Y371" s="367"/>
      <c r="Z371" s="367"/>
      <c r="AA371" s="367"/>
      <c r="AB371" s="367"/>
      <c r="AC371" s="367"/>
      <c r="AD371" s="367"/>
      <c r="AE371" s="384"/>
    </row>
    <row r="372" spans="2:31" ht="17.45" customHeight="1" x14ac:dyDescent="0.2">
      <c r="B372" s="17"/>
      <c r="C372" s="342">
        <v>3</v>
      </c>
      <c r="D372" s="30"/>
      <c r="E372" s="28"/>
      <c r="F372" s="28"/>
      <c r="G372" s="27"/>
      <c r="H372" s="345">
        <v>26</v>
      </c>
      <c r="I372" s="345">
        <v>10</v>
      </c>
      <c r="J372" s="345">
        <v>6</v>
      </c>
      <c r="K372" s="20" t="s">
        <v>95</v>
      </c>
      <c r="L372" s="21" t="s">
        <v>97</v>
      </c>
      <c r="M372" s="20" t="s">
        <v>94</v>
      </c>
      <c r="N372" s="21"/>
      <c r="O372" s="20" t="s">
        <v>93</v>
      </c>
      <c r="P372" s="21"/>
      <c r="Q372" s="20" t="s">
        <v>92</v>
      </c>
      <c r="R372" s="26"/>
      <c r="S372" s="25"/>
      <c r="T372" s="345"/>
      <c r="U372" s="347"/>
      <c r="V372" s="379">
        <f>SUMPRODUCT(LEN($L372:$R374)-LEN(SUBSTITUTE($L372:$R374,"A", "")))</f>
        <v>1</v>
      </c>
      <c r="W372" s="365">
        <f>SUMPRODUCT(LEN($S372:$S374)-LEN(SUBSTITUTE($S372:$S374,"A", "")))</f>
        <v>0</v>
      </c>
      <c r="X372" s="365">
        <f>SUMPRODUCT(LEN($L372:$R374)-LEN(SUBSTITUTE($L372:$R374,"S", "")))</f>
        <v>2</v>
      </c>
      <c r="Y372" s="365">
        <f>SUMPRODUCT(LEN($S372:$S374)-LEN(SUBSTITUTE($S372:$S374,"S", "")))</f>
        <v>0</v>
      </c>
      <c r="Z372" s="365">
        <f>SUMPRODUCT(LEN($L372:$R374)-LEN(SUBSTITUTE($L372:$R374,"F", "")))</f>
        <v>0</v>
      </c>
      <c r="AA372" s="365">
        <f>SUMPRODUCT(LEN($S372:$S374)-LEN(SUBSTITUTE($S372:$S374,"F", "")))</f>
        <v>0</v>
      </c>
      <c r="AB372" s="365">
        <f>SUMPRODUCT(LEN($L372:$R374)-LEN(SUBSTITUTE($L372:$R374,"G", "")))</f>
        <v>0</v>
      </c>
      <c r="AC372" s="365">
        <f>SUMPRODUCT(LEN($S372:$S374)-LEN(SUBSTITUTE($S372:$S374,"G", "")))</f>
        <v>0</v>
      </c>
      <c r="AD372" s="365">
        <f>SUMPRODUCT(LEN($L372:$R374)-LEN(SUBSTITUTE($L372:$R374,"M", "")))</f>
        <v>0</v>
      </c>
      <c r="AE372" s="382">
        <f>SUMPRODUCT(LEN($S372:$S374)-LEN(SUBSTITUTE($S372:$S374,"M", "")))</f>
        <v>0</v>
      </c>
    </row>
    <row r="373" spans="2:31" ht="17.45" customHeight="1" x14ac:dyDescent="0.2">
      <c r="B373" s="17"/>
      <c r="C373" s="343"/>
      <c r="D373" s="24"/>
      <c r="E373" s="23"/>
      <c r="F373" s="23"/>
      <c r="G373" s="22"/>
      <c r="H373" s="343"/>
      <c r="I373" s="343"/>
      <c r="J373" s="343"/>
      <c r="K373" s="20" t="s">
        <v>91</v>
      </c>
      <c r="L373" s="21" t="s">
        <v>98</v>
      </c>
      <c r="M373" s="20" t="s">
        <v>90</v>
      </c>
      <c r="N373" s="21"/>
      <c r="O373" s="20" t="s">
        <v>89</v>
      </c>
      <c r="P373" s="21"/>
      <c r="Q373" s="20" t="s">
        <v>88</v>
      </c>
      <c r="R373" s="19"/>
      <c r="S373" s="18"/>
      <c r="T373" s="343"/>
      <c r="U373" s="348"/>
      <c r="V373" s="380"/>
      <c r="W373" s="366"/>
      <c r="X373" s="366"/>
      <c r="Y373" s="366"/>
      <c r="Z373" s="366"/>
      <c r="AA373" s="366"/>
      <c r="AB373" s="366"/>
      <c r="AC373" s="366"/>
      <c r="AD373" s="366"/>
      <c r="AE373" s="383"/>
    </row>
    <row r="374" spans="2:31" ht="18.75" thickBot="1" x14ac:dyDescent="0.25">
      <c r="B374" s="17"/>
      <c r="C374" s="344"/>
      <c r="D374" s="16"/>
      <c r="E374" s="15"/>
      <c r="F374" s="15"/>
      <c r="G374" s="14"/>
      <c r="H374" s="344"/>
      <c r="I374" s="344"/>
      <c r="J374" s="344"/>
      <c r="K374" s="12" t="s">
        <v>87</v>
      </c>
      <c r="L374" s="13" t="s">
        <v>98</v>
      </c>
      <c r="M374" s="12" t="s">
        <v>86</v>
      </c>
      <c r="N374" s="13"/>
      <c r="O374" s="12" t="s">
        <v>85</v>
      </c>
      <c r="P374" s="13"/>
      <c r="Q374" s="12" t="s">
        <v>84</v>
      </c>
      <c r="R374" s="11"/>
      <c r="S374" s="10"/>
      <c r="T374" s="344"/>
      <c r="U374" s="349"/>
      <c r="V374" s="381"/>
      <c r="W374" s="367"/>
      <c r="X374" s="367"/>
      <c r="Y374" s="367"/>
      <c r="Z374" s="367"/>
      <c r="AA374" s="367"/>
      <c r="AB374" s="367"/>
      <c r="AC374" s="367"/>
      <c r="AD374" s="367"/>
      <c r="AE374" s="384"/>
    </row>
    <row r="375" spans="2:31" ht="17.45" customHeight="1" x14ac:dyDescent="0.2">
      <c r="B375" s="17"/>
      <c r="C375" s="342">
        <v>4</v>
      </c>
      <c r="D375" s="30"/>
      <c r="E375" s="28"/>
      <c r="F375" s="28"/>
      <c r="G375" s="27"/>
      <c r="H375" s="345">
        <v>17</v>
      </c>
      <c r="I375" s="345">
        <v>7</v>
      </c>
      <c r="J375" s="345">
        <v>6</v>
      </c>
      <c r="K375" s="20" t="s">
        <v>95</v>
      </c>
      <c r="L375" s="21"/>
      <c r="M375" s="20" t="s">
        <v>94</v>
      </c>
      <c r="N375" s="21"/>
      <c r="O375" s="20" t="s">
        <v>93</v>
      </c>
      <c r="P375" s="21"/>
      <c r="Q375" s="20" t="s">
        <v>92</v>
      </c>
      <c r="R375" s="26"/>
      <c r="S375" s="25"/>
      <c r="T375" s="345"/>
      <c r="U375" s="347"/>
      <c r="V375" s="379">
        <f>SUMPRODUCT(LEN($L375:$R377)-LEN(SUBSTITUTE($L375:$R377,"A", "")))</f>
        <v>0</v>
      </c>
      <c r="W375" s="365">
        <f>SUMPRODUCT(LEN($S375:$S377)-LEN(SUBSTITUTE($S375:$S377,"A", "")))</f>
        <v>0</v>
      </c>
      <c r="X375" s="365">
        <f>SUMPRODUCT(LEN($L375:$R377)-LEN(SUBSTITUTE($L375:$R377,"S", "")))</f>
        <v>0</v>
      </c>
      <c r="Y375" s="365">
        <f>SUMPRODUCT(LEN($S375:$S377)-LEN(SUBSTITUTE($S375:$S377,"S", "")))</f>
        <v>0</v>
      </c>
      <c r="Z375" s="365">
        <f>SUMPRODUCT(LEN($L375:$R377)-LEN(SUBSTITUTE($L375:$R377,"F", "")))</f>
        <v>0</v>
      </c>
      <c r="AA375" s="365">
        <f>SUMPRODUCT(LEN($S375:$S377)-LEN(SUBSTITUTE($S375:$S377,"F", "")))</f>
        <v>0</v>
      </c>
      <c r="AB375" s="365">
        <f>SUMPRODUCT(LEN($L375:$R377)-LEN(SUBSTITUTE($L375:$R377,"G", "")))</f>
        <v>0</v>
      </c>
      <c r="AC375" s="365">
        <f>SUMPRODUCT(LEN($S375:$S377)-LEN(SUBSTITUTE($S375:$S377,"G", "")))</f>
        <v>0</v>
      </c>
      <c r="AD375" s="365">
        <f>SUMPRODUCT(LEN($L375:$R377)-LEN(SUBSTITUTE($L375:$R377,"M", "")))</f>
        <v>0</v>
      </c>
      <c r="AE375" s="382">
        <f>SUMPRODUCT(LEN($S375:$S377)-LEN(SUBSTITUTE($S375:$S377,"M", "")))</f>
        <v>0</v>
      </c>
    </row>
    <row r="376" spans="2:31" ht="17.45" customHeight="1" x14ac:dyDescent="0.2">
      <c r="B376" s="17"/>
      <c r="C376" s="343"/>
      <c r="D376" s="24"/>
      <c r="E376" s="23"/>
      <c r="F376" s="23"/>
      <c r="G376" s="22"/>
      <c r="H376" s="343"/>
      <c r="I376" s="343"/>
      <c r="J376" s="343"/>
      <c r="K376" s="20" t="s">
        <v>91</v>
      </c>
      <c r="L376" s="21"/>
      <c r="M376" s="20" t="s">
        <v>90</v>
      </c>
      <c r="N376" s="21"/>
      <c r="O376" s="20" t="s">
        <v>89</v>
      </c>
      <c r="P376" s="21"/>
      <c r="Q376" s="20" t="s">
        <v>88</v>
      </c>
      <c r="R376" s="19"/>
      <c r="S376" s="18"/>
      <c r="T376" s="343"/>
      <c r="U376" s="348"/>
      <c r="V376" s="380"/>
      <c r="W376" s="366"/>
      <c r="X376" s="366"/>
      <c r="Y376" s="366"/>
      <c r="Z376" s="366"/>
      <c r="AA376" s="366"/>
      <c r="AB376" s="366"/>
      <c r="AC376" s="366"/>
      <c r="AD376" s="366"/>
      <c r="AE376" s="383"/>
    </row>
    <row r="377" spans="2:31" ht="18.75" thickBot="1" x14ac:dyDescent="0.25">
      <c r="B377" s="17"/>
      <c r="C377" s="344"/>
      <c r="D377" s="16"/>
      <c r="E377" s="15"/>
      <c r="F377" s="15"/>
      <c r="G377" s="14"/>
      <c r="H377" s="344"/>
      <c r="I377" s="344"/>
      <c r="J377" s="344"/>
      <c r="K377" s="12" t="s">
        <v>87</v>
      </c>
      <c r="L377" s="13"/>
      <c r="M377" s="12" t="s">
        <v>86</v>
      </c>
      <c r="N377" s="13"/>
      <c r="O377" s="12" t="s">
        <v>85</v>
      </c>
      <c r="P377" s="13"/>
      <c r="Q377" s="12" t="s">
        <v>84</v>
      </c>
      <c r="R377" s="11"/>
      <c r="S377" s="10"/>
      <c r="T377" s="344"/>
      <c r="U377" s="349"/>
      <c r="V377" s="381"/>
      <c r="W377" s="367"/>
      <c r="X377" s="367"/>
      <c r="Y377" s="367"/>
      <c r="Z377" s="367"/>
      <c r="AA377" s="367"/>
      <c r="AB377" s="367"/>
      <c r="AC377" s="367"/>
      <c r="AD377" s="367"/>
      <c r="AE377" s="384"/>
    </row>
    <row r="378" spans="2:31" ht="17.45" customHeight="1" x14ac:dyDescent="0.2">
      <c r="B378" s="17"/>
      <c r="C378" s="342">
        <v>5</v>
      </c>
      <c r="D378" s="30"/>
      <c r="E378" s="28"/>
      <c r="F378" s="28"/>
      <c r="G378" s="27"/>
      <c r="H378" s="345">
        <v>19</v>
      </c>
      <c r="I378" s="345">
        <v>8</v>
      </c>
      <c r="J378" s="345">
        <v>6</v>
      </c>
      <c r="K378" s="20" t="s">
        <v>95</v>
      </c>
      <c r="L378" s="21" t="s">
        <v>98</v>
      </c>
      <c r="M378" s="20" t="s">
        <v>94</v>
      </c>
      <c r="N378" s="21"/>
      <c r="O378" s="20" t="s">
        <v>93</v>
      </c>
      <c r="P378" s="21"/>
      <c r="Q378" s="20" t="s">
        <v>92</v>
      </c>
      <c r="R378" s="26"/>
      <c r="S378" s="25"/>
      <c r="T378" s="345"/>
      <c r="U378" s="347"/>
      <c r="V378" s="379">
        <f>SUMPRODUCT(LEN($L378:$R380)-LEN(SUBSTITUTE($L378:$R380,"A", "")))</f>
        <v>0</v>
      </c>
      <c r="W378" s="365">
        <f>SUMPRODUCT(LEN($S378:$S380)-LEN(SUBSTITUTE($S378:$S380,"A", "")))</f>
        <v>0</v>
      </c>
      <c r="X378" s="365">
        <f>SUMPRODUCT(LEN($L378:$R380)-LEN(SUBSTITUTE($L378:$R380,"S", "")))</f>
        <v>2</v>
      </c>
      <c r="Y378" s="365">
        <f>SUMPRODUCT(LEN($S378:$S380)-LEN(SUBSTITUTE($S378:$S380,"S", "")))</f>
        <v>0</v>
      </c>
      <c r="Z378" s="365">
        <f>SUMPRODUCT(LEN($L378:$R380)-LEN(SUBSTITUTE($L378:$R380,"F", "")))</f>
        <v>0</v>
      </c>
      <c r="AA378" s="365">
        <f>SUMPRODUCT(LEN($S378:$S380)-LEN(SUBSTITUTE($S378:$S380,"F", "")))</f>
        <v>0</v>
      </c>
      <c r="AB378" s="365">
        <f>SUMPRODUCT(LEN($L378:$R380)-LEN(SUBSTITUTE($L378:$R380,"G", "")))</f>
        <v>0</v>
      </c>
      <c r="AC378" s="365">
        <f>SUMPRODUCT(LEN($S378:$S380)-LEN(SUBSTITUTE($S378:$S380,"G", "")))</f>
        <v>0</v>
      </c>
      <c r="AD378" s="365">
        <f>SUMPRODUCT(LEN($L378:$R380)-LEN(SUBSTITUTE($L378:$R380,"M", "")))</f>
        <v>0</v>
      </c>
      <c r="AE378" s="382">
        <f>SUMPRODUCT(LEN($S378:$S380)-LEN(SUBSTITUTE($S378:$S380,"M", "")))</f>
        <v>0</v>
      </c>
    </row>
    <row r="379" spans="2:31" ht="17.45" customHeight="1" x14ac:dyDescent="0.2">
      <c r="B379" s="17"/>
      <c r="C379" s="343"/>
      <c r="D379" s="24"/>
      <c r="E379" s="23"/>
      <c r="F379" s="23"/>
      <c r="G379" s="22"/>
      <c r="H379" s="343"/>
      <c r="I379" s="343"/>
      <c r="J379" s="343"/>
      <c r="K379" s="20" t="s">
        <v>91</v>
      </c>
      <c r="L379" s="21" t="s">
        <v>98</v>
      </c>
      <c r="M379" s="20" t="s">
        <v>90</v>
      </c>
      <c r="N379" s="21"/>
      <c r="O379" s="20" t="s">
        <v>89</v>
      </c>
      <c r="P379" s="21"/>
      <c r="Q379" s="20" t="s">
        <v>88</v>
      </c>
      <c r="R379" s="19"/>
      <c r="S379" s="18"/>
      <c r="T379" s="343"/>
      <c r="U379" s="348"/>
      <c r="V379" s="380"/>
      <c r="W379" s="366"/>
      <c r="X379" s="366"/>
      <c r="Y379" s="366"/>
      <c r="Z379" s="366"/>
      <c r="AA379" s="366"/>
      <c r="AB379" s="366"/>
      <c r="AC379" s="366"/>
      <c r="AD379" s="366"/>
      <c r="AE379" s="383"/>
    </row>
    <row r="380" spans="2:31" ht="18.75" thickBot="1" x14ac:dyDescent="0.25">
      <c r="B380" s="17"/>
      <c r="C380" s="344"/>
      <c r="D380" s="16"/>
      <c r="E380" s="15"/>
      <c r="F380" s="15"/>
      <c r="G380" s="14"/>
      <c r="H380" s="344"/>
      <c r="I380" s="344"/>
      <c r="J380" s="344"/>
      <c r="K380" s="12" t="s">
        <v>87</v>
      </c>
      <c r="L380" s="13"/>
      <c r="M380" s="12" t="s">
        <v>86</v>
      </c>
      <c r="N380" s="13"/>
      <c r="O380" s="12" t="s">
        <v>85</v>
      </c>
      <c r="P380" s="13"/>
      <c r="Q380" s="12" t="s">
        <v>84</v>
      </c>
      <c r="R380" s="11"/>
      <c r="S380" s="10"/>
      <c r="T380" s="344"/>
      <c r="U380" s="349"/>
      <c r="V380" s="381"/>
      <c r="W380" s="367"/>
      <c r="X380" s="367"/>
      <c r="Y380" s="367"/>
      <c r="Z380" s="367"/>
      <c r="AA380" s="367"/>
      <c r="AB380" s="367"/>
      <c r="AC380" s="367"/>
      <c r="AD380" s="367"/>
      <c r="AE380" s="384"/>
    </row>
    <row r="381" spans="2:31" ht="17.45" customHeight="1" x14ac:dyDescent="0.2">
      <c r="B381" s="17"/>
      <c r="C381" s="342">
        <v>6</v>
      </c>
      <c r="D381" s="30"/>
      <c r="E381" s="28"/>
      <c r="F381" s="28"/>
      <c r="G381" s="27"/>
      <c r="H381" s="345">
        <v>18</v>
      </c>
      <c r="I381" s="345">
        <v>8</v>
      </c>
      <c r="J381" s="345">
        <v>6</v>
      </c>
      <c r="K381" s="20" t="s">
        <v>95</v>
      </c>
      <c r="L381" s="21" t="s">
        <v>98</v>
      </c>
      <c r="M381" s="20" t="s">
        <v>94</v>
      </c>
      <c r="N381" s="21"/>
      <c r="O381" s="20" t="s">
        <v>93</v>
      </c>
      <c r="P381" s="21"/>
      <c r="Q381" s="20" t="s">
        <v>92</v>
      </c>
      <c r="R381" s="26"/>
      <c r="S381" s="25"/>
      <c r="T381" s="345"/>
      <c r="U381" s="347"/>
      <c r="V381" s="379">
        <f>SUMPRODUCT(LEN($L381:$R383)-LEN(SUBSTITUTE($L381:$R383,"A", "")))</f>
        <v>0</v>
      </c>
      <c r="W381" s="365">
        <f>SUMPRODUCT(LEN($S381:$S383)-LEN(SUBSTITUTE($S381:$S383,"A", "")))</f>
        <v>0</v>
      </c>
      <c r="X381" s="365">
        <f>SUMPRODUCT(LEN($L381:$R383)-LEN(SUBSTITUTE($L381:$R383,"S", "")))</f>
        <v>1</v>
      </c>
      <c r="Y381" s="365">
        <f>SUMPRODUCT(LEN($S381:$S383)-LEN(SUBSTITUTE($S381:$S383,"S", "")))</f>
        <v>0</v>
      </c>
      <c r="Z381" s="365">
        <f>SUMPRODUCT(LEN($L381:$R383)-LEN(SUBSTITUTE($L381:$R383,"F", "")))</f>
        <v>0</v>
      </c>
      <c r="AA381" s="365">
        <f>SUMPRODUCT(LEN($S381:$S383)-LEN(SUBSTITUTE($S381:$S383,"F", "")))</f>
        <v>0</v>
      </c>
      <c r="AB381" s="365">
        <f>SUMPRODUCT(LEN($L381:$R383)-LEN(SUBSTITUTE($L381:$R383,"G", "")))</f>
        <v>0</v>
      </c>
      <c r="AC381" s="365">
        <f>SUMPRODUCT(LEN($S381:$S383)-LEN(SUBSTITUTE($S381:$S383,"G", "")))</f>
        <v>0</v>
      </c>
      <c r="AD381" s="365">
        <f>SUMPRODUCT(LEN($L381:$R383)-LEN(SUBSTITUTE($L381:$R383,"M", "")))</f>
        <v>0</v>
      </c>
      <c r="AE381" s="382">
        <f>SUMPRODUCT(LEN($S381:$S383)-LEN(SUBSTITUTE($S381:$S383,"M", "")))</f>
        <v>0</v>
      </c>
    </row>
    <row r="382" spans="2:31" ht="17.45" customHeight="1" x14ac:dyDescent="0.2">
      <c r="B382" s="17"/>
      <c r="C382" s="343"/>
      <c r="D382" s="24"/>
      <c r="E382" s="23"/>
      <c r="F382" s="23"/>
      <c r="G382" s="22"/>
      <c r="H382" s="343"/>
      <c r="I382" s="343"/>
      <c r="J382" s="343"/>
      <c r="K382" s="20" t="s">
        <v>91</v>
      </c>
      <c r="L382" s="21"/>
      <c r="M382" s="20" t="s">
        <v>90</v>
      </c>
      <c r="N382" s="21"/>
      <c r="O382" s="20" t="s">
        <v>89</v>
      </c>
      <c r="P382" s="21"/>
      <c r="Q382" s="20" t="s">
        <v>88</v>
      </c>
      <c r="R382" s="19"/>
      <c r="S382" s="18"/>
      <c r="T382" s="343"/>
      <c r="U382" s="348"/>
      <c r="V382" s="380"/>
      <c r="W382" s="366"/>
      <c r="X382" s="366"/>
      <c r="Y382" s="366"/>
      <c r="Z382" s="366"/>
      <c r="AA382" s="366"/>
      <c r="AB382" s="366"/>
      <c r="AC382" s="366"/>
      <c r="AD382" s="366"/>
      <c r="AE382" s="383"/>
    </row>
    <row r="383" spans="2:31" ht="18.75" thickBot="1" x14ac:dyDescent="0.25">
      <c r="B383" s="17"/>
      <c r="C383" s="344"/>
      <c r="D383" s="16"/>
      <c r="E383" s="15"/>
      <c r="F383" s="15"/>
      <c r="G383" s="14"/>
      <c r="H383" s="344"/>
      <c r="I383" s="344"/>
      <c r="J383" s="344"/>
      <c r="K383" s="12" t="s">
        <v>87</v>
      </c>
      <c r="L383" s="13"/>
      <c r="M383" s="12" t="s">
        <v>86</v>
      </c>
      <c r="N383" s="13"/>
      <c r="O383" s="12" t="s">
        <v>85</v>
      </c>
      <c r="P383" s="13"/>
      <c r="Q383" s="12" t="s">
        <v>84</v>
      </c>
      <c r="R383" s="11"/>
      <c r="S383" s="10"/>
      <c r="T383" s="344"/>
      <c r="U383" s="349"/>
      <c r="V383" s="381"/>
      <c r="W383" s="367"/>
      <c r="X383" s="367"/>
      <c r="Y383" s="367"/>
      <c r="Z383" s="367"/>
      <c r="AA383" s="367"/>
      <c r="AB383" s="367"/>
      <c r="AC383" s="367"/>
      <c r="AD383" s="367"/>
      <c r="AE383" s="384"/>
    </row>
    <row r="384" spans="2:31" ht="17.45" customHeight="1" x14ac:dyDescent="0.2">
      <c r="B384" s="17"/>
      <c r="C384" s="342">
        <v>7</v>
      </c>
      <c r="D384" s="30"/>
      <c r="E384" s="28"/>
      <c r="F384" s="28"/>
      <c r="G384" s="27"/>
      <c r="H384" s="345">
        <v>19</v>
      </c>
      <c r="I384" s="345">
        <v>8</v>
      </c>
      <c r="J384" s="345">
        <v>4</v>
      </c>
      <c r="K384" s="20" t="s">
        <v>95</v>
      </c>
      <c r="L384" s="21"/>
      <c r="M384" s="20" t="s">
        <v>94</v>
      </c>
      <c r="N384" s="21"/>
      <c r="O384" s="20" t="s">
        <v>93</v>
      </c>
      <c r="P384" s="21"/>
      <c r="Q384" s="20" t="s">
        <v>92</v>
      </c>
      <c r="R384" s="26"/>
      <c r="S384" s="25"/>
      <c r="T384" s="345"/>
      <c r="U384" s="347"/>
      <c r="V384" s="379">
        <f>SUMPRODUCT(LEN($L384:$R386)-LEN(SUBSTITUTE($L384:$R386,"A", "")))</f>
        <v>0</v>
      </c>
      <c r="W384" s="365">
        <f>SUMPRODUCT(LEN($S384:$S386)-LEN(SUBSTITUTE($S384:$S386,"A", "")))</f>
        <v>0</v>
      </c>
      <c r="X384" s="365">
        <f>SUMPRODUCT(LEN($L384:$R386)-LEN(SUBSTITUTE($L384:$R386,"S", "")))</f>
        <v>0</v>
      </c>
      <c r="Y384" s="365">
        <f>SUMPRODUCT(LEN($S384:$S386)-LEN(SUBSTITUTE($S384:$S386,"S", "")))</f>
        <v>0</v>
      </c>
      <c r="Z384" s="365">
        <f>SUMPRODUCT(LEN($L384:$R386)-LEN(SUBSTITUTE($L384:$R386,"F", "")))</f>
        <v>0</v>
      </c>
      <c r="AA384" s="365">
        <f>SUMPRODUCT(LEN($S384:$S386)-LEN(SUBSTITUTE($S384:$S386,"F", "")))</f>
        <v>0</v>
      </c>
      <c r="AB384" s="365">
        <f>SUMPRODUCT(LEN($L384:$R386)-LEN(SUBSTITUTE($L384:$R386,"G", "")))</f>
        <v>0</v>
      </c>
      <c r="AC384" s="365">
        <f>SUMPRODUCT(LEN($S384:$S386)-LEN(SUBSTITUTE($S384:$S386,"G", "")))</f>
        <v>0</v>
      </c>
      <c r="AD384" s="365">
        <f>SUMPRODUCT(LEN($L384:$R386)-LEN(SUBSTITUTE($L384:$R386,"M", "")))</f>
        <v>0</v>
      </c>
      <c r="AE384" s="382">
        <f>SUMPRODUCT(LEN($S384:$S386)-LEN(SUBSTITUTE($S384:$S386,"M", "")))</f>
        <v>0</v>
      </c>
    </row>
    <row r="385" spans="2:31" ht="18" x14ac:dyDescent="0.2">
      <c r="B385" s="17"/>
      <c r="C385" s="343"/>
      <c r="D385" s="24"/>
      <c r="E385" s="23"/>
      <c r="F385" s="23"/>
      <c r="G385" s="22"/>
      <c r="H385" s="343"/>
      <c r="I385" s="343"/>
      <c r="J385" s="343"/>
      <c r="K385" s="20" t="s">
        <v>91</v>
      </c>
      <c r="L385" s="21"/>
      <c r="M385" s="20" t="s">
        <v>90</v>
      </c>
      <c r="N385" s="21"/>
      <c r="O385" s="20" t="s">
        <v>89</v>
      </c>
      <c r="P385" s="21"/>
      <c r="Q385" s="20" t="s">
        <v>88</v>
      </c>
      <c r="R385" s="19"/>
      <c r="S385" s="18"/>
      <c r="T385" s="343"/>
      <c r="U385" s="348"/>
      <c r="V385" s="380"/>
      <c r="W385" s="366"/>
      <c r="X385" s="366"/>
      <c r="Y385" s="366"/>
      <c r="Z385" s="366"/>
      <c r="AA385" s="366"/>
      <c r="AB385" s="366"/>
      <c r="AC385" s="366"/>
      <c r="AD385" s="366"/>
      <c r="AE385" s="383"/>
    </row>
    <row r="386" spans="2:31" ht="18.75" thickBot="1" x14ac:dyDescent="0.25">
      <c r="B386" s="17"/>
      <c r="C386" s="344"/>
      <c r="D386" s="16"/>
      <c r="E386" s="15"/>
      <c r="F386" s="15"/>
      <c r="G386" s="14"/>
      <c r="H386" s="344"/>
      <c r="I386" s="344"/>
      <c r="J386" s="344"/>
      <c r="K386" s="12" t="s">
        <v>87</v>
      </c>
      <c r="L386" s="13"/>
      <c r="M386" s="12" t="s">
        <v>86</v>
      </c>
      <c r="N386" s="13"/>
      <c r="O386" s="12" t="s">
        <v>85</v>
      </c>
      <c r="P386" s="13"/>
      <c r="Q386" s="12" t="s">
        <v>84</v>
      </c>
      <c r="R386" s="11"/>
      <c r="S386" s="10"/>
      <c r="T386" s="344"/>
      <c r="U386" s="349"/>
      <c r="V386" s="381"/>
      <c r="W386" s="367"/>
      <c r="X386" s="367"/>
      <c r="Y386" s="367"/>
      <c r="Z386" s="367"/>
      <c r="AA386" s="367"/>
      <c r="AB386" s="367"/>
      <c r="AC386" s="367"/>
      <c r="AD386" s="367"/>
      <c r="AE386" s="384"/>
    </row>
    <row r="387" spans="2:31" ht="17.45" customHeight="1" x14ac:dyDescent="0.2">
      <c r="B387" s="17"/>
      <c r="C387" s="342">
        <v>8</v>
      </c>
      <c r="D387" s="30"/>
      <c r="E387" s="28"/>
      <c r="F387" s="28"/>
      <c r="G387" s="27"/>
      <c r="H387" s="345">
        <v>16</v>
      </c>
      <c r="I387" s="345">
        <v>8</v>
      </c>
      <c r="J387" s="345">
        <v>5</v>
      </c>
      <c r="K387" s="20" t="s">
        <v>95</v>
      </c>
      <c r="L387" s="21"/>
      <c r="M387" s="20" t="s">
        <v>94</v>
      </c>
      <c r="N387" s="21"/>
      <c r="O387" s="20" t="s">
        <v>93</v>
      </c>
      <c r="P387" s="21"/>
      <c r="Q387" s="20" t="s">
        <v>92</v>
      </c>
      <c r="R387" s="26"/>
      <c r="S387" s="25"/>
      <c r="T387" s="345"/>
      <c r="U387" s="347"/>
      <c r="V387" s="379">
        <f>SUMPRODUCT(LEN($L387:$R389)-LEN(SUBSTITUTE($L387:$R389,"A", "")))</f>
        <v>0</v>
      </c>
      <c r="W387" s="365">
        <f>SUMPRODUCT(LEN($S387:$S389)-LEN(SUBSTITUTE($S387:$S389,"A", "")))</f>
        <v>0</v>
      </c>
      <c r="X387" s="365">
        <f>SUMPRODUCT(LEN($L387:$R389)-LEN(SUBSTITUTE($L387:$R389,"S", "")))</f>
        <v>0</v>
      </c>
      <c r="Y387" s="365">
        <f>SUMPRODUCT(LEN($S387:$S389)-LEN(SUBSTITUTE($S387:$S389,"S", "")))</f>
        <v>0</v>
      </c>
      <c r="Z387" s="365">
        <f>SUMPRODUCT(LEN($L387:$R389)-LEN(SUBSTITUTE($L387:$R389,"F", "")))</f>
        <v>0</v>
      </c>
      <c r="AA387" s="365">
        <f>SUMPRODUCT(LEN($S387:$S389)-LEN(SUBSTITUTE($S387:$S389,"F", "")))</f>
        <v>0</v>
      </c>
      <c r="AB387" s="365">
        <f>SUMPRODUCT(LEN($L387:$R389)-LEN(SUBSTITUTE($L387:$R389,"G", "")))</f>
        <v>0</v>
      </c>
      <c r="AC387" s="365">
        <f>SUMPRODUCT(LEN($S387:$S389)-LEN(SUBSTITUTE($S387:$S389,"G", "")))</f>
        <v>0</v>
      </c>
      <c r="AD387" s="365">
        <f>SUMPRODUCT(LEN($L387:$R389)-LEN(SUBSTITUTE($L387:$R389,"M", "")))</f>
        <v>0</v>
      </c>
      <c r="AE387" s="382">
        <f>SUMPRODUCT(LEN($S387:$S389)-LEN(SUBSTITUTE($S387:$S389,"M", "")))</f>
        <v>0</v>
      </c>
    </row>
    <row r="388" spans="2:31" ht="18" x14ac:dyDescent="0.2">
      <c r="B388" s="17"/>
      <c r="C388" s="343"/>
      <c r="D388" s="24"/>
      <c r="E388" s="23"/>
      <c r="F388" s="23"/>
      <c r="G388" s="22"/>
      <c r="H388" s="343"/>
      <c r="I388" s="343"/>
      <c r="J388" s="343"/>
      <c r="K388" s="20" t="s">
        <v>91</v>
      </c>
      <c r="L388" s="21"/>
      <c r="M388" s="20" t="s">
        <v>90</v>
      </c>
      <c r="N388" s="21"/>
      <c r="O388" s="20" t="s">
        <v>89</v>
      </c>
      <c r="P388" s="21"/>
      <c r="Q388" s="20" t="s">
        <v>88</v>
      </c>
      <c r="R388" s="19"/>
      <c r="S388" s="18"/>
      <c r="T388" s="343"/>
      <c r="U388" s="348"/>
      <c r="V388" s="380"/>
      <c r="W388" s="366"/>
      <c r="X388" s="366"/>
      <c r="Y388" s="366"/>
      <c r="Z388" s="366"/>
      <c r="AA388" s="366"/>
      <c r="AB388" s="366"/>
      <c r="AC388" s="366"/>
      <c r="AD388" s="366"/>
      <c r="AE388" s="383"/>
    </row>
    <row r="389" spans="2:31" ht="18.75" thickBot="1" x14ac:dyDescent="0.25">
      <c r="B389" s="17"/>
      <c r="C389" s="344"/>
      <c r="D389" s="16"/>
      <c r="E389" s="15"/>
      <c r="F389" s="15"/>
      <c r="G389" s="14"/>
      <c r="H389" s="344"/>
      <c r="I389" s="344"/>
      <c r="J389" s="344"/>
      <c r="K389" s="12" t="s">
        <v>87</v>
      </c>
      <c r="L389" s="13"/>
      <c r="M389" s="12" t="s">
        <v>86</v>
      </c>
      <c r="N389" s="13"/>
      <c r="O389" s="12" t="s">
        <v>85</v>
      </c>
      <c r="P389" s="13"/>
      <c r="Q389" s="12" t="s">
        <v>84</v>
      </c>
      <c r="R389" s="11"/>
      <c r="S389" s="10"/>
      <c r="T389" s="344"/>
      <c r="U389" s="349"/>
      <c r="V389" s="381"/>
      <c r="W389" s="367"/>
      <c r="X389" s="367"/>
      <c r="Y389" s="367"/>
      <c r="Z389" s="367"/>
      <c r="AA389" s="367"/>
      <c r="AB389" s="367"/>
      <c r="AC389" s="367"/>
      <c r="AD389" s="367"/>
      <c r="AE389" s="384"/>
    </row>
    <row r="390" spans="2:31" ht="17.45" customHeight="1" x14ac:dyDescent="0.2">
      <c r="B390" s="17"/>
      <c r="C390" s="342">
        <v>9</v>
      </c>
      <c r="D390" s="30"/>
      <c r="E390" s="28"/>
      <c r="F390" s="28"/>
      <c r="G390" s="27"/>
      <c r="H390" s="345">
        <v>24</v>
      </c>
      <c r="I390" s="345">
        <v>9</v>
      </c>
      <c r="J390" s="345">
        <v>5</v>
      </c>
      <c r="K390" s="20" t="s">
        <v>95</v>
      </c>
      <c r="L390" s="21" t="s">
        <v>98</v>
      </c>
      <c r="M390" s="20" t="s">
        <v>94</v>
      </c>
      <c r="N390" s="21"/>
      <c r="O390" s="20" t="s">
        <v>93</v>
      </c>
      <c r="P390" s="21"/>
      <c r="Q390" s="20" t="s">
        <v>92</v>
      </c>
      <c r="R390" s="26"/>
      <c r="S390" s="25"/>
      <c r="T390" s="345"/>
      <c r="U390" s="347"/>
      <c r="V390" s="379">
        <f>SUMPRODUCT(LEN($L390:$R392)-LEN(SUBSTITUTE($L390:$R392,"A", "")))</f>
        <v>0</v>
      </c>
      <c r="W390" s="365">
        <f>SUMPRODUCT(LEN($S390:$S392)-LEN(SUBSTITUTE($S390:$S392,"A", "")))</f>
        <v>0</v>
      </c>
      <c r="X390" s="365">
        <f>SUMPRODUCT(LEN($L390:$R392)-LEN(SUBSTITUTE($L390:$R392,"S", "")))</f>
        <v>1</v>
      </c>
      <c r="Y390" s="365">
        <f>SUMPRODUCT(LEN($S390:$S392)-LEN(SUBSTITUTE($S390:$S392,"S", "")))</f>
        <v>0</v>
      </c>
      <c r="Z390" s="365">
        <f>SUMPRODUCT(LEN($L390:$R392)-LEN(SUBSTITUTE($L390:$R392,"F", "")))</f>
        <v>0</v>
      </c>
      <c r="AA390" s="365">
        <f>SUMPRODUCT(LEN($S390:$S392)-LEN(SUBSTITUTE($S390:$S392,"F", "")))</f>
        <v>0</v>
      </c>
      <c r="AB390" s="365">
        <f>SUMPRODUCT(LEN($L390:$R392)-LEN(SUBSTITUTE($L390:$R392,"G", "")))</f>
        <v>0</v>
      </c>
      <c r="AC390" s="365">
        <f>SUMPRODUCT(LEN($S390:$S392)-LEN(SUBSTITUTE($S390:$S392,"G", "")))</f>
        <v>0</v>
      </c>
      <c r="AD390" s="365">
        <f>SUMPRODUCT(LEN($L390:$R392)-LEN(SUBSTITUTE($L390:$R392,"M", "")))</f>
        <v>0</v>
      </c>
      <c r="AE390" s="382">
        <f>SUMPRODUCT(LEN($S390:$S392)-LEN(SUBSTITUTE($S390:$S392,"M", "")))</f>
        <v>0</v>
      </c>
    </row>
    <row r="391" spans="2:31" ht="18" x14ac:dyDescent="0.2">
      <c r="B391" s="17"/>
      <c r="C391" s="343"/>
      <c r="D391" s="24"/>
      <c r="E391" s="23"/>
      <c r="F391" s="23"/>
      <c r="G391" s="22"/>
      <c r="H391" s="343"/>
      <c r="I391" s="343"/>
      <c r="J391" s="343"/>
      <c r="K391" s="20" t="s">
        <v>91</v>
      </c>
      <c r="L391" s="21"/>
      <c r="M391" s="20" t="s">
        <v>90</v>
      </c>
      <c r="N391" s="21"/>
      <c r="O391" s="20" t="s">
        <v>89</v>
      </c>
      <c r="P391" s="21"/>
      <c r="Q391" s="20" t="s">
        <v>88</v>
      </c>
      <c r="R391" s="19"/>
      <c r="S391" s="18"/>
      <c r="T391" s="343"/>
      <c r="U391" s="348"/>
      <c r="V391" s="380"/>
      <c r="W391" s="366"/>
      <c r="X391" s="366"/>
      <c r="Y391" s="366"/>
      <c r="Z391" s="366"/>
      <c r="AA391" s="366"/>
      <c r="AB391" s="366"/>
      <c r="AC391" s="366"/>
      <c r="AD391" s="366"/>
      <c r="AE391" s="383"/>
    </row>
    <row r="392" spans="2:31" ht="18.75" thickBot="1" x14ac:dyDescent="0.25">
      <c r="B392" s="17"/>
      <c r="C392" s="344"/>
      <c r="D392" s="16"/>
      <c r="E392" s="15"/>
      <c r="F392" s="15"/>
      <c r="G392" s="14"/>
      <c r="H392" s="344"/>
      <c r="I392" s="344"/>
      <c r="J392" s="344"/>
      <c r="K392" s="12" t="s">
        <v>87</v>
      </c>
      <c r="L392" s="13"/>
      <c r="M392" s="12" t="s">
        <v>86</v>
      </c>
      <c r="N392" s="13"/>
      <c r="O392" s="12" t="s">
        <v>85</v>
      </c>
      <c r="P392" s="13"/>
      <c r="Q392" s="12" t="s">
        <v>84</v>
      </c>
      <c r="R392" s="11"/>
      <c r="S392" s="10"/>
      <c r="T392" s="344"/>
      <c r="U392" s="349"/>
      <c r="V392" s="381"/>
      <c r="W392" s="367"/>
      <c r="X392" s="367"/>
      <c r="Y392" s="367"/>
      <c r="Z392" s="367"/>
      <c r="AA392" s="367"/>
      <c r="AB392" s="367"/>
      <c r="AC392" s="367"/>
      <c r="AD392" s="367"/>
      <c r="AE392" s="384"/>
    </row>
    <row r="393" spans="2:31" ht="17.45" customHeight="1" x14ac:dyDescent="0.2">
      <c r="B393" s="17"/>
      <c r="C393" s="342">
        <v>10</v>
      </c>
      <c r="D393" s="30"/>
      <c r="E393" s="28"/>
      <c r="F393" s="28"/>
      <c r="G393" s="27"/>
      <c r="H393" s="345">
        <v>18</v>
      </c>
      <c r="I393" s="345">
        <v>9</v>
      </c>
      <c r="J393" s="345">
        <v>5</v>
      </c>
      <c r="K393" s="20" t="s">
        <v>95</v>
      </c>
      <c r="L393" s="21" t="s">
        <v>98</v>
      </c>
      <c r="M393" s="20" t="s">
        <v>94</v>
      </c>
      <c r="N393" s="21"/>
      <c r="O393" s="20" t="s">
        <v>93</v>
      </c>
      <c r="P393" s="21"/>
      <c r="Q393" s="20" t="s">
        <v>92</v>
      </c>
      <c r="R393" s="26"/>
      <c r="S393" s="25"/>
      <c r="T393" s="345"/>
      <c r="U393" s="347"/>
      <c r="V393" s="379">
        <f>SUMPRODUCT(LEN($L393:$R395)-LEN(SUBSTITUTE($L393:$R395,"A", "")))</f>
        <v>0</v>
      </c>
      <c r="W393" s="365">
        <f>SUMPRODUCT(LEN($S393:$S395)-LEN(SUBSTITUTE($S393:$S395,"A", "")))</f>
        <v>0</v>
      </c>
      <c r="X393" s="365">
        <f>SUMPRODUCT(LEN($L393:$R395)-LEN(SUBSTITUTE($L393:$R395,"S", "")))</f>
        <v>2</v>
      </c>
      <c r="Y393" s="365">
        <f>SUMPRODUCT(LEN($S393:$S395)-LEN(SUBSTITUTE($S393:$S395,"S", "")))</f>
        <v>0</v>
      </c>
      <c r="Z393" s="365">
        <f>SUMPRODUCT(LEN($L393:$R395)-LEN(SUBSTITUTE($L393:$R395,"F", "")))</f>
        <v>0</v>
      </c>
      <c r="AA393" s="365">
        <f>SUMPRODUCT(LEN($S393:$S395)-LEN(SUBSTITUTE($S393:$S395,"F", "")))</f>
        <v>0</v>
      </c>
      <c r="AB393" s="365">
        <f>SUMPRODUCT(LEN($L393:$R395)-LEN(SUBSTITUTE($L393:$R395,"G", "")))</f>
        <v>0</v>
      </c>
      <c r="AC393" s="365">
        <f>SUMPRODUCT(LEN($S393:$S395)-LEN(SUBSTITUTE($S393:$S395,"G", "")))</f>
        <v>0</v>
      </c>
      <c r="AD393" s="365">
        <f>SUMPRODUCT(LEN($L393:$R395)-LEN(SUBSTITUTE($L393:$R395,"M", "")))</f>
        <v>0</v>
      </c>
      <c r="AE393" s="382">
        <f>SUMPRODUCT(LEN($S393:$S395)-LEN(SUBSTITUTE($S393:$S395,"M", "")))</f>
        <v>0</v>
      </c>
    </row>
    <row r="394" spans="2:31" ht="18" x14ac:dyDescent="0.2">
      <c r="B394" s="17"/>
      <c r="C394" s="343"/>
      <c r="D394" s="24"/>
      <c r="E394" s="23"/>
      <c r="F394" s="23"/>
      <c r="G394" s="22"/>
      <c r="H394" s="343"/>
      <c r="I394" s="343"/>
      <c r="J394" s="343"/>
      <c r="K394" s="20" t="s">
        <v>91</v>
      </c>
      <c r="L394" s="21" t="s">
        <v>98</v>
      </c>
      <c r="M394" s="20" t="s">
        <v>90</v>
      </c>
      <c r="N394" s="21"/>
      <c r="O394" s="20" t="s">
        <v>89</v>
      </c>
      <c r="P394" s="21"/>
      <c r="Q394" s="20" t="s">
        <v>88</v>
      </c>
      <c r="R394" s="19"/>
      <c r="S394" s="18"/>
      <c r="T394" s="343"/>
      <c r="U394" s="348"/>
      <c r="V394" s="380"/>
      <c r="W394" s="366"/>
      <c r="X394" s="366"/>
      <c r="Y394" s="366"/>
      <c r="Z394" s="366"/>
      <c r="AA394" s="366"/>
      <c r="AB394" s="366"/>
      <c r="AC394" s="366"/>
      <c r="AD394" s="366"/>
      <c r="AE394" s="383"/>
    </row>
    <row r="395" spans="2:31" ht="18.75" thickBot="1" x14ac:dyDescent="0.25">
      <c r="B395" s="17"/>
      <c r="C395" s="344"/>
      <c r="D395" s="16"/>
      <c r="E395" s="15"/>
      <c r="F395" s="15"/>
      <c r="G395" s="14"/>
      <c r="H395" s="344"/>
      <c r="I395" s="344"/>
      <c r="J395" s="344"/>
      <c r="K395" s="12" t="s">
        <v>87</v>
      </c>
      <c r="L395" s="13"/>
      <c r="M395" s="12" t="s">
        <v>86</v>
      </c>
      <c r="N395" s="13"/>
      <c r="O395" s="12" t="s">
        <v>85</v>
      </c>
      <c r="P395" s="13"/>
      <c r="Q395" s="12" t="s">
        <v>84</v>
      </c>
      <c r="R395" s="11"/>
      <c r="S395" s="10"/>
      <c r="T395" s="344"/>
      <c r="U395" s="349"/>
      <c r="V395" s="381"/>
      <c r="W395" s="367"/>
      <c r="X395" s="367"/>
      <c r="Y395" s="367"/>
      <c r="Z395" s="367"/>
      <c r="AA395" s="367"/>
      <c r="AB395" s="367"/>
      <c r="AC395" s="367"/>
      <c r="AD395" s="367"/>
      <c r="AE395" s="384"/>
    </row>
    <row r="396" spans="2:31" ht="17.45" customHeight="1" x14ac:dyDescent="0.2">
      <c r="B396" s="17"/>
      <c r="C396" s="342">
        <v>11</v>
      </c>
      <c r="D396" s="30"/>
      <c r="E396" s="28"/>
      <c r="F396" s="28"/>
      <c r="G396" s="27"/>
      <c r="H396" s="345">
        <v>19</v>
      </c>
      <c r="I396" s="345">
        <v>9</v>
      </c>
      <c r="J396" s="345">
        <v>6</v>
      </c>
      <c r="K396" s="20" t="s">
        <v>95</v>
      </c>
      <c r="L396" s="21"/>
      <c r="M396" s="20" t="s">
        <v>94</v>
      </c>
      <c r="N396" s="21"/>
      <c r="O396" s="20" t="s">
        <v>93</v>
      </c>
      <c r="P396" s="21"/>
      <c r="Q396" s="20" t="s">
        <v>92</v>
      </c>
      <c r="R396" s="26"/>
      <c r="S396" s="25"/>
      <c r="T396" s="345"/>
      <c r="U396" s="347"/>
      <c r="V396" s="379">
        <f>SUMPRODUCT(LEN($L396:$R398)-LEN(SUBSTITUTE($L396:$R398,"A", "")))</f>
        <v>0</v>
      </c>
      <c r="W396" s="365">
        <f>SUMPRODUCT(LEN($S396:$S398)-LEN(SUBSTITUTE($S396:$S398,"A", "")))</f>
        <v>0</v>
      </c>
      <c r="X396" s="365">
        <f>SUMPRODUCT(LEN($L396:$R398)-LEN(SUBSTITUTE($L396:$R398,"S", "")))</f>
        <v>0</v>
      </c>
      <c r="Y396" s="365">
        <f>SUMPRODUCT(LEN($S396:$S398)-LEN(SUBSTITUTE($S396:$S398,"S", "")))</f>
        <v>0</v>
      </c>
      <c r="Z396" s="365">
        <f>SUMPRODUCT(LEN($L396:$R398)-LEN(SUBSTITUTE($L396:$R398,"F", "")))</f>
        <v>0</v>
      </c>
      <c r="AA396" s="365">
        <f>SUMPRODUCT(LEN($S396:$S398)-LEN(SUBSTITUTE($S396:$S398,"F", "")))</f>
        <v>0</v>
      </c>
      <c r="AB396" s="365">
        <f>SUMPRODUCT(LEN($L396:$R398)-LEN(SUBSTITUTE($L396:$R398,"G", "")))</f>
        <v>0</v>
      </c>
      <c r="AC396" s="365">
        <f>SUMPRODUCT(LEN($S396:$S398)-LEN(SUBSTITUTE($S396:$S398,"G", "")))</f>
        <v>0</v>
      </c>
      <c r="AD396" s="365">
        <f>SUMPRODUCT(LEN($L396:$R398)-LEN(SUBSTITUTE($L396:$R398,"M", "")))</f>
        <v>0</v>
      </c>
      <c r="AE396" s="382">
        <f>SUMPRODUCT(LEN($S396:$S398)-LEN(SUBSTITUTE($S396:$S398,"M", "")))</f>
        <v>0</v>
      </c>
    </row>
    <row r="397" spans="2:31" ht="18" x14ac:dyDescent="0.2">
      <c r="B397" s="17"/>
      <c r="C397" s="343"/>
      <c r="D397" s="24"/>
      <c r="E397" s="23"/>
      <c r="F397" s="23"/>
      <c r="G397" s="22"/>
      <c r="H397" s="343"/>
      <c r="I397" s="343"/>
      <c r="J397" s="343"/>
      <c r="K397" s="20" t="s">
        <v>91</v>
      </c>
      <c r="L397" s="21"/>
      <c r="M397" s="20" t="s">
        <v>90</v>
      </c>
      <c r="N397" s="21"/>
      <c r="O397" s="20" t="s">
        <v>89</v>
      </c>
      <c r="P397" s="21"/>
      <c r="Q397" s="20" t="s">
        <v>88</v>
      </c>
      <c r="R397" s="19"/>
      <c r="S397" s="18"/>
      <c r="T397" s="343"/>
      <c r="U397" s="348"/>
      <c r="V397" s="380"/>
      <c r="W397" s="366"/>
      <c r="X397" s="366"/>
      <c r="Y397" s="366"/>
      <c r="Z397" s="366"/>
      <c r="AA397" s="366"/>
      <c r="AB397" s="366"/>
      <c r="AC397" s="366"/>
      <c r="AD397" s="366"/>
      <c r="AE397" s="383"/>
    </row>
    <row r="398" spans="2:31" ht="18.75" thickBot="1" x14ac:dyDescent="0.25">
      <c r="B398" s="17"/>
      <c r="C398" s="344"/>
      <c r="D398" s="16"/>
      <c r="E398" s="15"/>
      <c r="F398" s="15"/>
      <c r="G398" s="14"/>
      <c r="H398" s="344"/>
      <c r="I398" s="344"/>
      <c r="J398" s="344"/>
      <c r="K398" s="12" t="s">
        <v>87</v>
      </c>
      <c r="L398" s="13"/>
      <c r="M398" s="12" t="s">
        <v>86</v>
      </c>
      <c r="N398" s="13"/>
      <c r="O398" s="12" t="s">
        <v>85</v>
      </c>
      <c r="P398" s="13"/>
      <c r="Q398" s="12" t="s">
        <v>84</v>
      </c>
      <c r="R398" s="11"/>
      <c r="S398" s="10"/>
      <c r="T398" s="344"/>
      <c r="U398" s="349"/>
      <c r="V398" s="381"/>
      <c r="W398" s="367"/>
      <c r="X398" s="367"/>
      <c r="Y398" s="367"/>
      <c r="Z398" s="367"/>
      <c r="AA398" s="367"/>
      <c r="AB398" s="367"/>
      <c r="AC398" s="367"/>
      <c r="AD398" s="367"/>
      <c r="AE398" s="384"/>
    </row>
    <row r="399" spans="2:31" ht="17.45" customHeight="1" x14ac:dyDescent="0.2">
      <c r="B399" s="17"/>
      <c r="C399" s="342">
        <v>12</v>
      </c>
      <c r="D399" s="30"/>
      <c r="E399" s="28"/>
      <c r="F399" s="28"/>
      <c r="G399" s="27"/>
      <c r="H399" s="345">
        <v>16</v>
      </c>
      <c r="I399" s="345">
        <v>7</v>
      </c>
      <c r="J399" s="345">
        <v>5</v>
      </c>
      <c r="K399" s="20" t="s">
        <v>95</v>
      </c>
      <c r="L399" s="21"/>
      <c r="M399" s="20" t="s">
        <v>94</v>
      </c>
      <c r="N399" s="21"/>
      <c r="O399" s="20" t="s">
        <v>93</v>
      </c>
      <c r="P399" s="21"/>
      <c r="Q399" s="20" t="s">
        <v>92</v>
      </c>
      <c r="R399" s="26"/>
      <c r="S399" s="25"/>
      <c r="T399" s="345"/>
      <c r="U399" s="347"/>
      <c r="V399" s="379">
        <f>SUMPRODUCT(LEN($L399:$R401)-LEN(SUBSTITUTE($L399:$R401,"A", "")))</f>
        <v>0</v>
      </c>
      <c r="W399" s="365">
        <f>SUMPRODUCT(LEN($S399:$S401)-LEN(SUBSTITUTE($S399:$S401,"A", "")))</f>
        <v>0</v>
      </c>
      <c r="X399" s="365">
        <f>SUMPRODUCT(LEN($L399:$R401)-LEN(SUBSTITUTE($L399:$R401,"S", "")))</f>
        <v>0</v>
      </c>
      <c r="Y399" s="365">
        <f>SUMPRODUCT(LEN($S399:$S401)-LEN(SUBSTITUTE($S399:$S401,"S", "")))</f>
        <v>0</v>
      </c>
      <c r="Z399" s="365">
        <f>SUMPRODUCT(LEN($L399:$R401)-LEN(SUBSTITUTE($L399:$R401,"F", "")))</f>
        <v>0</v>
      </c>
      <c r="AA399" s="365">
        <f>SUMPRODUCT(LEN($S399:$S401)-LEN(SUBSTITUTE($S399:$S401,"F", "")))</f>
        <v>0</v>
      </c>
      <c r="AB399" s="365">
        <f>SUMPRODUCT(LEN($L399:$R401)-LEN(SUBSTITUTE($L399:$R401,"G", "")))</f>
        <v>0</v>
      </c>
      <c r="AC399" s="365">
        <f>SUMPRODUCT(LEN($S399:$S401)-LEN(SUBSTITUTE($S399:$S401,"G", "")))</f>
        <v>0</v>
      </c>
      <c r="AD399" s="365">
        <f>SUMPRODUCT(LEN($L399:$R401)-LEN(SUBSTITUTE($L399:$R401,"M", "")))</f>
        <v>0</v>
      </c>
      <c r="AE399" s="382">
        <f>SUMPRODUCT(LEN($S399:$S401)-LEN(SUBSTITUTE($S399:$S401,"M", "")))</f>
        <v>0</v>
      </c>
    </row>
    <row r="400" spans="2:31" ht="18" x14ac:dyDescent="0.2">
      <c r="B400" s="17"/>
      <c r="C400" s="343"/>
      <c r="D400" s="24"/>
      <c r="E400" s="23"/>
      <c r="F400" s="23"/>
      <c r="G400" s="22"/>
      <c r="H400" s="343"/>
      <c r="I400" s="343"/>
      <c r="J400" s="343"/>
      <c r="K400" s="20" t="s">
        <v>91</v>
      </c>
      <c r="L400" s="21"/>
      <c r="M400" s="20" t="s">
        <v>90</v>
      </c>
      <c r="N400" s="21"/>
      <c r="O400" s="20" t="s">
        <v>89</v>
      </c>
      <c r="P400" s="21"/>
      <c r="Q400" s="20" t="s">
        <v>88</v>
      </c>
      <c r="R400" s="19"/>
      <c r="S400" s="18"/>
      <c r="T400" s="343"/>
      <c r="U400" s="348"/>
      <c r="V400" s="380"/>
      <c r="W400" s="366"/>
      <c r="X400" s="366"/>
      <c r="Y400" s="366"/>
      <c r="Z400" s="366"/>
      <c r="AA400" s="366"/>
      <c r="AB400" s="366"/>
      <c r="AC400" s="366"/>
      <c r="AD400" s="366"/>
      <c r="AE400" s="383"/>
    </row>
    <row r="401" spans="2:39" ht="18.75" thickBot="1" x14ac:dyDescent="0.25">
      <c r="B401" s="17"/>
      <c r="C401" s="344"/>
      <c r="D401" s="16"/>
      <c r="E401" s="15"/>
      <c r="F401" s="15"/>
      <c r="G401" s="14"/>
      <c r="H401" s="344"/>
      <c r="I401" s="344"/>
      <c r="J401" s="344"/>
      <c r="K401" s="12" t="s">
        <v>87</v>
      </c>
      <c r="L401" s="13"/>
      <c r="M401" s="12" t="s">
        <v>86</v>
      </c>
      <c r="N401" s="13"/>
      <c r="O401" s="12" t="s">
        <v>85</v>
      </c>
      <c r="P401" s="13"/>
      <c r="Q401" s="12" t="s">
        <v>84</v>
      </c>
      <c r="R401" s="11"/>
      <c r="S401" s="10"/>
      <c r="T401" s="344"/>
      <c r="U401" s="349"/>
      <c r="V401" s="381"/>
      <c r="W401" s="367"/>
      <c r="X401" s="367"/>
      <c r="Y401" s="367"/>
      <c r="Z401" s="367"/>
      <c r="AA401" s="367"/>
      <c r="AB401" s="367"/>
      <c r="AC401" s="367"/>
      <c r="AD401" s="367"/>
      <c r="AE401" s="384"/>
    </row>
    <row r="402" spans="2:39" ht="71.25" thickBot="1" x14ac:dyDescent="0.3">
      <c r="B402" s="51" t="s">
        <v>123</v>
      </c>
      <c r="C402" s="48" t="s">
        <v>122</v>
      </c>
      <c r="D402" s="48" t="s">
        <v>121</v>
      </c>
      <c r="E402" s="48" t="s">
        <v>120</v>
      </c>
      <c r="F402" s="48" t="s">
        <v>119</v>
      </c>
      <c r="G402" s="48" t="s">
        <v>118</v>
      </c>
      <c r="H402" s="48" t="s">
        <v>33</v>
      </c>
      <c r="I402" s="48" t="s">
        <v>117</v>
      </c>
      <c r="J402" s="48" t="s">
        <v>34</v>
      </c>
      <c r="K402" s="340" t="s">
        <v>116</v>
      </c>
      <c r="L402" s="341"/>
      <c r="M402" s="340" t="s">
        <v>115</v>
      </c>
      <c r="N402" s="341"/>
      <c r="O402" s="340" t="s">
        <v>115</v>
      </c>
      <c r="P402" s="341"/>
      <c r="Q402" s="340" t="s">
        <v>115</v>
      </c>
      <c r="R402" s="341"/>
      <c r="S402" s="49" t="s">
        <v>114</v>
      </c>
      <c r="T402" s="48" t="s">
        <v>113</v>
      </c>
      <c r="U402" s="47" t="s">
        <v>112</v>
      </c>
      <c r="V402" s="46" t="s">
        <v>111</v>
      </c>
      <c r="W402" s="45" t="s">
        <v>110</v>
      </c>
      <c r="X402" s="45" t="s">
        <v>109</v>
      </c>
      <c r="Y402" s="45" t="s">
        <v>108</v>
      </c>
      <c r="Z402" s="45" t="s">
        <v>107</v>
      </c>
      <c r="AA402" s="45" t="s">
        <v>106</v>
      </c>
      <c r="AB402" s="45" t="s">
        <v>105</v>
      </c>
      <c r="AC402" s="45" t="s">
        <v>104</v>
      </c>
      <c r="AD402" s="45" t="s">
        <v>103</v>
      </c>
      <c r="AE402" s="45" t="s">
        <v>102</v>
      </c>
    </row>
    <row r="403" spans="2:39" ht="36" customHeight="1" thickTop="1" thickBot="1" x14ac:dyDescent="0.3">
      <c r="B403" s="44" t="s">
        <v>125</v>
      </c>
      <c r="C403" s="43"/>
      <c r="D403" s="42">
        <v>162</v>
      </c>
      <c r="E403" s="41">
        <v>12</v>
      </c>
      <c r="F403" s="40">
        <v>1963.3</v>
      </c>
      <c r="G403" s="40">
        <v>378.59</v>
      </c>
      <c r="H403" s="35"/>
      <c r="I403" s="35"/>
      <c r="J403" s="39"/>
      <c r="K403" s="38"/>
      <c r="L403" s="37"/>
      <c r="M403" s="38"/>
      <c r="N403" s="37"/>
      <c r="O403" s="38"/>
      <c r="P403" s="37"/>
      <c r="Q403" s="38"/>
      <c r="R403" s="37"/>
      <c r="S403" s="36"/>
      <c r="T403" s="35"/>
      <c r="U403" s="34" t="s">
        <v>124</v>
      </c>
      <c r="V403" s="33">
        <f t="shared" ref="V403:AE403" si="10">SUM(V404:V439)</f>
        <v>0</v>
      </c>
      <c r="W403" s="33">
        <f t="shared" si="10"/>
        <v>0</v>
      </c>
      <c r="X403" s="33">
        <f t="shared" si="10"/>
        <v>6</v>
      </c>
      <c r="Y403" s="33">
        <f t="shared" si="10"/>
        <v>0</v>
      </c>
      <c r="Z403" s="33">
        <f t="shared" si="10"/>
        <v>0</v>
      </c>
      <c r="AA403" s="33">
        <f t="shared" si="10"/>
        <v>0</v>
      </c>
      <c r="AB403" s="33">
        <f t="shared" si="10"/>
        <v>0</v>
      </c>
      <c r="AC403" s="33">
        <f t="shared" si="10"/>
        <v>0</v>
      </c>
      <c r="AD403" s="33">
        <f t="shared" si="10"/>
        <v>0</v>
      </c>
      <c r="AE403" s="33">
        <f t="shared" si="10"/>
        <v>0</v>
      </c>
      <c r="AF403" s="32" t="s">
        <v>100</v>
      </c>
      <c r="AG403" s="31">
        <f>F403/(100*102)</f>
        <v>0.19248039215686275</v>
      </c>
      <c r="AI403" s="4">
        <f>SUM(V403:W403)/E403</f>
        <v>0</v>
      </c>
      <c r="AJ403" s="4">
        <f>SUM(X403:Y403)/E403</f>
        <v>0.5</v>
      </c>
      <c r="AK403" s="4">
        <f>SUM(Z403:AA403)/E403</f>
        <v>0</v>
      </c>
      <c r="AL403" s="4">
        <f>SUM(AB403:AC403)/E403</f>
        <v>0</v>
      </c>
      <c r="AM403" s="4">
        <f>SUM(AD403:AE403)/E403</f>
        <v>0</v>
      </c>
    </row>
    <row r="404" spans="2:39" ht="17.45" customHeight="1" x14ac:dyDescent="0.2">
      <c r="B404" s="17" t="s">
        <v>99</v>
      </c>
      <c r="C404" s="342">
        <v>1</v>
      </c>
      <c r="D404" s="30"/>
      <c r="E404" s="28"/>
      <c r="F404" s="28"/>
      <c r="G404" s="27"/>
      <c r="H404" s="345">
        <v>19</v>
      </c>
      <c r="I404" s="345">
        <v>7</v>
      </c>
      <c r="J404" s="345">
        <v>5</v>
      </c>
      <c r="K404" s="20" t="s">
        <v>95</v>
      </c>
      <c r="L404" s="21" t="s">
        <v>98</v>
      </c>
      <c r="M404" s="20" t="s">
        <v>94</v>
      </c>
      <c r="N404" s="21"/>
      <c r="O404" s="20" t="s">
        <v>93</v>
      </c>
      <c r="P404" s="21"/>
      <c r="Q404" s="20" t="s">
        <v>92</v>
      </c>
      <c r="R404" s="26"/>
      <c r="S404" s="25"/>
      <c r="T404" s="345"/>
      <c r="U404" s="347"/>
      <c r="V404" s="379">
        <f>SUMPRODUCT(LEN($L404:$R406)-LEN(SUBSTITUTE($L404:$R406,"A", "")))</f>
        <v>0</v>
      </c>
      <c r="W404" s="365">
        <f>SUMPRODUCT(LEN($S404:$S406)-LEN(SUBSTITUTE($S404:$S406,"A", "")))</f>
        <v>0</v>
      </c>
      <c r="X404" s="365">
        <f>SUMPRODUCT(LEN($L404:$R406)-LEN(SUBSTITUTE($L404:$R406,"S", "")))</f>
        <v>1</v>
      </c>
      <c r="Y404" s="365">
        <f>SUMPRODUCT(LEN($S404:$S406)-LEN(SUBSTITUTE($S404:$S406,"S", "")))</f>
        <v>0</v>
      </c>
      <c r="Z404" s="365">
        <f>SUMPRODUCT(LEN($L404:$R406)-LEN(SUBSTITUTE($L404:$R406,"F", "")))</f>
        <v>0</v>
      </c>
      <c r="AA404" s="365">
        <f>SUMPRODUCT(LEN($S404:$S406)-LEN(SUBSTITUTE($S404:$S406,"F", "")))</f>
        <v>0</v>
      </c>
      <c r="AB404" s="365">
        <f>SUMPRODUCT(LEN($L404:$R406)-LEN(SUBSTITUTE($L404:$R406,"G", "")))</f>
        <v>0</v>
      </c>
      <c r="AC404" s="365">
        <f>SUMPRODUCT(LEN($S404:$S406)-LEN(SUBSTITUTE($S404:$S406,"G", "")))</f>
        <v>0</v>
      </c>
      <c r="AD404" s="365">
        <f>SUMPRODUCT(LEN($L404:$R406)-LEN(SUBSTITUTE($L404:$R406,"M", "")))</f>
        <v>0</v>
      </c>
      <c r="AE404" s="382">
        <f>SUMPRODUCT(LEN($S404:$S406)-LEN(SUBSTITUTE($S404:$S406,"M", "")))</f>
        <v>0</v>
      </c>
    </row>
    <row r="405" spans="2:39" ht="17.45" customHeight="1" x14ac:dyDescent="0.2">
      <c r="B405" s="17"/>
      <c r="C405" s="343"/>
      <c r="D405" s="24"/>
      <c r="E405" s="23"/>
      <c r="F405" s="23"/>
      <c r="G405" s="22"/>
      <c r="H405" s="343"/>
      <c r="I405" s="343"/>
      <c r="J405" s="343"/>
      <c r="K405" s="20" t="s">
        <v>91</v>
      </c>
      <c r="L405" s="21"/>
      <c r="M405" s="20" t="s">
        <v>90</v>
      </c>
      <c r="N405" s="21"/>
      <c r="O405" s="20" t="s">
        <v>89</v>
      </c>
      <c r="P405" s="21"/>
      <c r="Q405" s="20" t="s">
        <v>88</v>
      </c>
      <c r="R405" s="19"/>
      <c r="S405" s="18"/>
      <c r="T405" s="343"/>
      <c r="U405" s="348"/>
      <c r="V405" s="380"/>
      <c r="W405" s="366"/>
      <c r="X405" s="366"/>
      <c r="Y405" s="366"/>
      <c r="Z405" s="366"/>
      <c r="AA405" s="366"/>
      <c r="AB405" s="366"/>
      <c r="AC405" s="366"/>
      <c r="AD405" s="366"/>
      <c r="AE405" s="383"/>
    </row>
    <row r="406" spans="2:39" ht="18.75" thickBot="1" x14ac:dyDescent="0.25">
      <c r="B406" s="17"/>
      <c r="C406" s="344"/>
      <c r="D406" s="16"/>
      <c r="E406" s="15"/>
      <c r="F406" s="15"/>
      <c r="G406" s="14"/>
      <c r="H406" s="344"/>
      <c r="I406" s="344"/>
      <c r="J406" s="344"/>
      <c r="K406" s="12" t="s">
        <v>87</v>
      </c>
      <c r="L406" s="13"/>
      <c r="M406" s="12" t="s">
        <v>86</v>
      </c>
      <c r="N406" s="13"/>
      <c r="O406" s="12" t="s">
        <v>85</v>
      </c>
      <c r="P406" s="13"/>
      <c r="Q406" s="12" t="s">
        <v>84</v>
      </c>
      <c r="R406" s="11"/>
      <c r="S406" s="10"/>
      <c r="T406" s="344"/>
      <c r="U406" s="349"/>
      <c r="V406" s="381"/>
      <c r="W406" s="367"/>
      <c r="X406" s="367"/>
      <c r="Y406" s="367"/>
      <c r="Z406" s="367"/>
      <c r="AA406" s="367"/>
      <c r="AB406" s="367"/>
      <c r="AC406" s="367"/>
      <c r="AD406" s="367"/>
      <c r="AE406" s="384"/>
    </row>
    <row r="407" spans="2:39" ht="17.45" customHeight="1" x14ac:dyDescent="0.2">
      <c r="B407" s="17"/>
      <c r="C407" s="342">
        <v>2</v>
      </c>
      <c r="D407" s="30"/>
      <c r="E407" s="28"/>
      <c r="F407" s="28"/>
      <c r="G407" s="27"/>
      <c r="H407" s="345">
        <v>16</v>
      </c>
      <c r="I407" s="345">
        <v>7</v>
      </c>
      <c r="J407" s="345">
        <v>5</v>
      </c>
      <c r="K407" s="20" t="s">
        <v>95</v>
      </c>
      <c r="L407" s="21"/>
      <c r="M407" s="20" t="s">
        <v>94</v>
      </c>
      <c r="N407" s="21"/>
      <c r="O407" s="20" t="s">
        <v>93</v>
      </c>
      <c r="P407" s="21"/>
      <c r="Q407" s="20" t="s">
        <v>92</v>
      </c>
      <c r="R407" s="26"/>
      <c r="S407" s="25"/>
      <c r="T407" s="345"/>
      <c r="U407" s="347"/>
      <c r="V407" s="379">
        <f>SUMPRODUCT(LEN($L407:$R409)-LEN(SUBSTITUTE($L407:$R409,"A", "")))</f>
        <v>0</v>
      </c>
      <c r="W407" s="365">
        <f>SUMPRODUCT(LEN($S407:$S409)-LEN(SUBSTITUTE($S407:$S409,"A", "")))</f>
        <v>0</v>
      </c>
      <c r="X407" s="365">
        <f>SUMPRODUCT(LEN($L407:$R409)-LEN(SUBSTITUTE($L407:$R409,"S", "")))</f>
        <v>0</v>
      </c>
      <c r="Y407" s="365">
        <f>SUMPRODUCT(LEN($S407:$S409)-LEN(SUBSTITUTE($S407:$S409,"S", "")))</f>
        <v>0</v>
      </c>
      <c r="Z407" s="365">
        <f>SUMPRODUCT(LEN($L407:$R409)-LEN(SUBSTITUTE($L407:$R409,"F", "")))</f>
        <v>0</v>
      </c>
      <c r="AA407" s="365">
        <f>SUMPRODUCT(LEN($S407:$S409)-LEN(SUBSTITUTE($S407:$S409,"F", "")))</f>
        <v>0</v>
      </c>
      <c r="AB407" s="365">
        <f>SUMPRODUCT(LEN($L407:$R409)-LEN(SUBSTITUTE($L407:$R409,"G", "")))</f>
        <v>0</v>
      </c>
      <c r="AC407" s="365">
        <f>SUMPRODUCT(LEN($S407:$S409)-LEN(SUBSTITUTE($S407:$S409,"G", "")))</f>
        <v>0</v>
      </c>
      <c r="AD407" s="365">
        <f>SUMPRODUCT(LEN($L407:$R409)-LEN(SUBSTITUTE($L407:$R409,"M", "")))</f>
        <v>0</v>
      </c>
      <c r="AE407" s="382">
        <f>SUMPRODUCT(LEN($S407:$S409)-LEN(SUBSTITUTE($S407:$S409,"M", "")))</f>
        <v>0</v>
      </c>
    </row>
    <row r="408" spans="2:39" ht="17.45" customHeight="1" x14ac:dyDescent="0.2">
      <c r="B408" s="17"/>
      <c r="C408" s="343"/>
      <c r="D408" s="24"/>
      <c r="E408" s="23"/>
      <c r="F408" s="23"/>
      <c r="G408" s="22"/>
      <c r="H408" s="343"/>
      <c r="I408" s="343"/>
      <c r="J408" s="343"/>
      <c r="K408" s="20" t="s">
        <v>91</v>
      </c>
      <c r="L408" s="21"/>
      <c r="M408" s="20" t="s">
        <v>90</v>
      </c>
      <c r="N408" s="21"/>
      <c r="O408" s="20" t="s">
        <v>89</v>
      </c>
      <c r="P408" s="21"/>
      <c r="Q408" s="20" t="s">
        <v>88</v>
      </c>
      <c r="R408" s="19"/>
      <c r="S408" s="18"/>
      <c r="T408" s="343"/>
      <c r="U408" s="348"/>
      <c r="V408" s="380"/>
      <c r="W408" s="366"/>
      <c r="X408" s="366"/>
      <c r="Y408" s="366"/>
      <c r="Z408" s="366"/>
      <c r="AA408" s="366"/>
      <c r="AB408" s="366"/>
      <c r="AC408" s="366"/>
      <c r="AD408" s="366"/>
      <c r="AE408" s="383"/>
    </row>
    <row r="409" spans="2:39" ht="18.75" thickBot="1" x14ac:dyDescent="0.25">
      <c r="B409" s="17"/>
      <c r="C409" s="344"/>
      <c r="D409" s="16"/>
      <c r="E409" s="15"/>
      <c r="F409" s="15"/>
      <c r="G409" s="14"/>
      <c r="H409" s="344"/>
      <c r="I409" s="344"/>
      <c r="J409" s="344"/>
      <c r="K409" s="12" t="s">
        <v>87</v>
      </c>
      <c r="L409" s="13"/>
      <c r="M409" s="12" t="s">
        <v>86</v>
      </c>
      <c r="N409" s="13"/>
      <c r="O409" s="12" t="s">
        <v>85</v>
      </c>
      <c r="P409" s="13"/>
      <c r="Q409" s="12" t="s">
        <v>84</v>
      </c>
      <c r="R409" s="11"/>
      <c r="S409" s="10"/>
      <c r="T409" s="344"/>
      <c r="U409" s="349"/>
      <c r="V409" s="381"/>
      <c r="W409" s="367"/>
      <c r="X409" s="367"/>
      <c r="Y409" s="367"/>
      <c r="Z409" s="367"/>
      <c r="AA409" s="367"/>
      <c r="AB409" s="367"/>
      <c r="AC409" s="367"/>
      <c r="AD409" s="367"/>
      <c r="AE409" s="384"/>
    </row>
    <row r="410" spans="2:39" ht="17.45" customHeight="1" x14ac:dyDescent="0.2">
      <c r="B410" s="17"/>
      <c r="C410" s="342">
        <v>3</v>
      </c>
      <c r="D410" s="30"/>
      <c r="E410" s="28"/>
      <c r="F410" s="28"/>
      <c r="G410" s="27"/>
      <c r="H410" s="345">
        <v>17</v>
      </c>
      <c r="I410" s="345">
        <v>8</v>
      </c>
      <c r="J410" s="345">
        <v>5</v>
      </c>
      <c r="K410" s="20" t="s">
        <v>95</v>
      </c>
      <c r="L410" s="21" t="s">
        <v>98</v>
      </c>
      <c r="M410" s="20" t="s">
        <v>94</v>
      </c>
      <c r="N410" s="21"/>
      <c r="O410" s="20" t="s">
        <v>93</v>
      </c>
      <c r="P410" s="21"/>
      <c r="Q410" s="20" t="s">
        <v>92</v>
      </c>
      <c r="R410" s="26"/>
      <c r="S410" s="25"/>
      <c r="T410" s="345"/>
      <c r="U410" s="347"/>
      <c r="V410" s="379">
        <f>SUMPRODUCT(LEN($L410:$R412)-LEN(SUBSTITUTE($L410:$R412,"A", "")))</f>
        <v>0</v>
      </c>
      <c r="W410" s="365">
        <f>SUMPRODUCT(LEN($S410:$S412)-LEN(SUBSTITUTE($S410:$S412,"A", "")))</f>
        <v>0</v>
      </c>
      <c r="X410" s="365">
        <f>SUMPRODUCT(LEN($L410:$R412)-LEN(SUBSTITUTE($L410:$R412,"S", "")))</f>
        <v>1</v>
      </c>
      <c r="Y410" s="365">
        <f>SUMPRODUCT(LEN($S410:$S412)-LEN(SUBSTITUTE($S410:$S412,"S", "")))</f>
        <v>0</v>
      </c>
      <c r="Z410" s="365">
        <f>SUMPRODUCT(LEN($L410:$R412)-LEN(SUBSTITUTE($L410:$R412,"F", "")))</f>
        <v>0</v>
      </c>
      <c r="AA410" s="365">
        <f>SUMPRODUCT(LEN($S410:$S412)-LEN(SUBSTITUTE($S410:$S412,"F", "")))</f>
        <v>0</v>
      </c>
      <c r="AB410" s="365">
        <f>SUMPRODUCT(LEN($L410:$R412)-LEN(SUBSTITUTE($L410:$R412,"G", "")))</f>
        <v>0</v>
      </c>
      <c r="AC410" s="365">
        <f>SUMPRODUCT(LEN($S410:$S412)-LEN(SUBSTITUTE($S410:$S412,"G", "")))</f>
        <v>0</v>
      </c>
      <c r="AD410" s="365">
        <f>SUMPRODUCT(LEN($L410:$R412)-LEN(SUBSTITUTE($L410:$R412,"M", "")))</f>
        <v>0</v>
      </c>
      <c r="AE410" s="382">
        <f>SUMPRODUCT(LEN($S410:$S412)-LEN(SUBSTITUTE($S410:$S412,"M", "")))</f>
        <v>0</v>
      </c>
    </row>
    <row r="411" spans="2:39" ht="17.45" customHeight="1" x14ac:dyDescent="0.2">
      <c r="B411" s="17"/>
      <c r="C411" s="343"/>
      <c r="D411" s="24"/>
      <c r="E411" s="23"/>
      <c r="F411" s="23"/>
      <c r="G411" s="22"/>
      <c r="H411" s="343"/>
      <c r="I411" s="343"/>
      <c r="J411" s="343"/>
      <c r="K411" s="20" t="s">
        <v>91</v>
      </c>
      <c r="L411" s="21"/>
      <c r="M411" s="20" t="s">
        <v>90</v>
      </c>
      <c r="N411" s="21"/>
      <c r="O411" s="20" t="s">
        <v>89</v>
      </c>
      <c r="P411" s="21"/>
      <c r="Q411" s="20" t="s">
        <v>88</v>
      </c>
      <c r="R411" s="19"/>
      <c r="S411" s="18"/>
      <c r="T411" s="343"/>
      <c r="U411" s="348"/>
      <c r="V411" s="380"/>
      <c r="W411" s="366"/>
      <c r="X411" s="366"/>
      <c r="Y411" s="366"/>
      <c r="Z411" s="366"/>
      <c r="AA411" s="366"/>
      <c r="AB411" s="366"/>
      <c r="AC411" s="366"/>
      <c r="AD411" s="366"/>
      <c r="AE411" s="383"/>
    </row>
    <row r="412" spans="2:39" ht="18.75" thickBot="1" x14ac:dyDescent="0.25">
      <c r="B412" s="17"/>
      <c r="C412" s="344"/>
      <c r="D412" s="16"/>
      <c r="E412" s="15"/>
      <c r="F412" s="15"/>
      <c r="G412" s="14"/>
      <c r="H412" s="344"/>
      <c r="I412" s="344"/>
      <c r="J412" s="344"/>
      <c r="K412" s="12" t="s">
        <v>87</v>
      </c>
      <c r="L412" s="13"/>
      <c r="M412" s="12" t="s">
        <v>86</v>
      </c>
      <c r="N412" s="13"/>
      <c r="O412" s="12" t="s">
        <v>85</v>
      </c>
      <c r="P412" s="13"/>
      <c r="Q412" s="12" t="s">
        <v>84</v>
      </c>
      <c r="R412" s="11"/>
      <c r="S412" s="10"/>
      <c r="T412" s="344"/>
      <c r="U412" s="349"/>
      <c r="V412" s="381"/>
      <c r="W412" s="367"/>
      <c r="X412" s="367"/>
      <c r="Y412" s="367"/>
      <c r="Z412" s="367"/>
      <c r="AA412" s="367"/>
      <c r="AB412" s="367"/>
      <c r="AC412" s="367"/>
      <c r="AD412" s="367"/>
      <c r="AE412" s="384"/>
    </row>
    <row r="413" spans="2:39" ht="17.45" customHeight="1" x14ac:dyDescent="0.2">
      <c r="B413" s="17"/>
      <c r="C413" s="342">
        <v>4</v>
      </c>
      <c r="D413" s="30"/>
      <c r="E413" s="28"/>
      <c r="F413" s="28"/>
      <c r="G413" s="27"/>
      <c r="H413" s="345">
        <v>17</v>
      </c>
      <c r="I413" s="345">
        <v>8</v>
      </c>
      <c r="J413" s="346" t="s">
        <v>32</v>
      </c>
      <c r="K413" s="20" t="s">
        <v>95</v>
      </c>
      <c r="L413" s="21"/>
      <c r="M413" s="20" t="s">
        <v>94</v>
      </c>
      <c r="N413" s="21"/>
      <c r="O413" s="20" t="s">
        <v>93</v>
      </c>
      <c r="P413" s="21"/>
      <c r="Q413" s="20" t="s">
        <v>92</v>
      </c>
      <c r="R413" s="26"/>
      <c r="S413" s="25"/>
      <c r="T413" s="345"/>
      <c r="U413" s="347"/>
      <c r="V413" s="379">
        <f>SUMPRODUCT(LEN($L413:$R415)-LEN(SUBSTITUTE($L413:$R415,"A", "")))</f>
        <v>0</v>
      </c>
      <c r="W413" s="365">
        <f>SUMPRODUCT(LEN($S413:$S415)-LEN(SUBSTITUTE($S413:$S415,"A", "")))</f>
        <v>0</v>
      </c>
      <c r="X413" s="365">
        <f>SUMPRODUCT(LEN($L413:$R415)-LEN(SUBSTITUTE($L413:$R415,"S", "")))</f>
        <v>0</v>
      </c>
      <c r="Y413" s="365">
        <f>SUMPRODUCT(LEN($S413:$S415)-LEN(SUBSTITUTE($S413:$S415,"S", "")))</f>
        <v>0</v>
      </c>
      <c r="Z413" s="365">
        <f>SUMPRODUCT(LEN($L413:$R415)-LEN(SUBSTITUTE($L413:$R415,"F", "")))</f>
        <v>0</v>
      </c>
      <c r="AA413" s="365">
        <f>SUMPRODUCT(LEN($S413:$S415)-LEN(SUBSTITUTE($S413:$S415,"F", "")))</f>
        <v>0</v>
      </c>
      <c r="AB413" s="365">
        <f>SUMPRODUCT(LEN($L413:$R415)-LEN(SUBSTITUTE($L413:$R415,"G", "")))</f>
        <v>0</v>
      </c>
      <c r="AC413" s="365">
        <f>SUMPRODUCT(LEN($S413:$S415)-LEN(SUBSTITUTE($S413:$S415,"G", "")))</f>
        <v>0</v>
      </c>
      <c r="AD413" s="365">
        <f>SUMPRODUCT(LEN($L413:$R415)-LEN(SUBSTITUTE($L413:$R415,"M", "")))</f>
        <v>0</v>
      </c>
      <c r="AE413" s="382">
        <f>SUMPRODUCT(LEN($S413:$S415)-LEN(SUBSTITUTE($S413:$S415,"M", "")))</f>
        <v>0</v>
      </c>
    </row>
    <row r="414" spans="2:39" ht="17.45" customHeight="1" x14ac:dyDescent="0.2">
      <c r="B414" s="17"/>
      <c r="C414" s="343"/>
      <c r="D414" s="24"/>
      <c r="E414" s="23"/>
      <c r="F414" s="23"/>
      <c r="G414" s="22"/>
      <c r="H414" s="343"/>
      <c r="I414" s="343"/>
      <c r="J414" s="343"/>
      <c r="K414" s="20" t="s">
        <v>91</v>
      </c>
      <c r="L414" s="21"/>
      <c r="M414" s="20" t="s">
        <v>90</v>
      </c>
      <c r="N414" s="21"/>
      <c r="O414" s="20" t="s">
        <v>89</v>
      </c>
      <c r="P414" s="21"/>
      <c r="Q414" s="20" t="s">
        <v>88</v>
      </c>
      <c r="R414" s="19"/>
      <c r="S414" s="18"/>
      <c r="T414" s="343"/>
      <c r="U414" s="348"/>
      <c r="V414" s="380"/>
      <c r="W414" s="366"/>
      <c r="X414" s="366"/>
      <c r="Y414" s="366"/>
      <c r="Z414" s="366"/>
      <c r="AA414" s="366"/>
      <c r="AB414" s="366"/>
      <c r="AC414" s="366"/>
      <c r="AD414" s="366"/>
      <c r="AE414" s="383"/>
    </row>
    <row r="415" spans="2:39" ht="18.75" thickBot="1" x14ac:dyDescent="0.25">
      <c r="B415" s="17"/>
      <c r="C415" s="344"/>
      <c r="D415" s="16"/>
      <c r="E415" s="15"/>
      <c r="F415" s="15"/>
      <c r="G415" s="14"/>
      <c r="H415" s="344"/>
      <c r="I415" s="344"/>
      <c r="J415" s="344"/>
      <c r="K415" s="12" t="s">
        <v>87</v>
      </c>
      <c r="L415" s="13"/>
      <c r="M415" s="12" t="s">
        <v>86</v>
      </c>
      <c r="N415" s="13"/>
      <c r="O415" s="12" t="s">
        <v>85</v>
      </c>
      <c r="P415" s="13"/>
      <c r="Q415" s="12" t="s">
        <v>84</v>
      </c>
      <c r="R415" s="11"/>
      <c r="S415" s="10"/>
      <c r="T415" s="344"/>
      <c r="U415" s="349"/>
      <c r="V415" s="381"/>
      <c r="W415" s="367"/>
      <c r="X415" s="367"/>
      <c r="Y415" s="367"/>
      <c r="Z415" s="367"/>
      <c r="AA415" s="367"/>
      <c r="AB415" s="367"/>
      <c r="AC415" s="367"/>
      <c r="AD415" s="367"/>
      <c r="AE415" s="384"/>
    </row>
    <row r="416" spans="2:39" ht="17.45" customHeight="1" x14ac:dyDescent="0.2">
      <c r="B416" s="17"/>
      <c r="C416" s="342">
        <v>5</v>
      </c>
      <c r="D416" s="30"/>
      <c r="E416" s="28"/>
      <c r="F416" s="28"/>
      <c r="G416" s="27"/>
      <c r="H416" s="345">
        <v>17</v>
      </c>
      <c r="I416" s="345">
        <v>9</v>
      </c>
      <c r="J416" s="345">
        <v>6</v>
      </c>
      <c r="K416" s="20" t="s">
        <v>95</v>
      </c>
      <c r="L416" s="21" t="s">
        <v>98</v>
      </c>
      <c r="M416" s="20" t="s">
        <v>94</v>
      </c>
      <c r="N416" s="21"/>
      <c r="O416" s="20" t="s">
        <v>93</v>
      </c>
      <c r="P416" s="21"/>
      <c r="Q416" s="20" t="s">
        <v>92</v>
      </c>
      <c r="R416" s="26"/>
      <c r="S416" s="25"/>
      <c r="T416" s="345"/>
      <c r="U416" s="347"/>
      <c r="V416" s="379">
        <f>SUMPRODUCT(LEN($L416:$R418)-LEN(SUBSTITUTE($L416:$R418,"A", "")))</f>
        <v>0</v>
      </c>
      <c r="W416" s="365">
        <f>SUMPRODUCT(LEN($S416:$S418)-LEN(SUBSTITUTE($S416:$S418,"A", "")))</f>
        <v>0</v>
      </c>
      <c r="X416" s="365">
        <f>SUMPRODUCT(LEN($L416:$R418)-LEN(SUBSTITUTE($L416:$R418,"S", "")))</f>
        <v>2</v>
      </c>
      <c r="Y416" s="365">
        <f>SUMPRODUCT(LEN($S416:$S418)-LEN(SUBSTITUTE($S416:$S418,"S", "")))</f>
        <v>0</v>
      </c>
      <c r="Z416" s="365">
        <f>SUMPRODUCT(LEN($L416:$R418)-LEN(SUBSTITUTE($L416:$R418,"F", "")))</f>
        <v>0</v>
      </c>
      <c r="AA416" s="365">
        <f>SUMPRODUCT(LEN($S416:$S418)-LEN(SUBSTITUTE($S416:$S418,"F", "")))</f>
        <v>0</v>
      </c>
      <c r="AB416" s="365">
        <f>SUMPRODUCT(LEN($L416:$R418)-LEN(SUBSTITUTE($L416:$R418,"G", "")))</f>
        <v>0</v>
      </c>
      <c r="AC416" s="365">
        <f>SUMPRODUCT(LEN($S416:$S418)-LEN(SUBSTITUTE($S416:$S418,"G", "")))</f>
        <v>0</v>
      </c>
      <c r="AD416" s="365">
        <f>SUMPRODUCT(LEN($L416:$R418)-LEN(SUBSTITUTE($L416:$R418,"M", "")))</f>
        <v>0</v>
      </c>
      <c r="AE416" s="382">
        <f>SUMPRODUCT(LEN($S416:$S418)-LEN(SUBSTITUTE($S416:$S418,"M", "")))</f>
        <v>0</v>
      </c>
    </row>
    <row r="417" spans="2:31" ht="17.45" customHeight="1" x14ac:dyDescent="0.2">
      <c r="B417" s="17"/>
      <c r="C417" s="343"/>
      <c r="D417" s="24"/>
      <c r="E417" s="23"/>
      <c r="F417" s="23"/>
      <c r="G417" s="22"/>
      <c r="H417" s="343"/>
      <c r="I417" s="343"/>
      <c r="J417" s="343"/>
      <c r="K417" s="20" t="s">
        <v>91</v>
      </c>
      <c r="L417" s="21" t="s">
        <v>98</v>
      </c>
      <c r="M417" s="20" t="s">
        <v>90</v>
      </c>
      <c r="N417" s="21"/>
      <c r="O417" s="20" t="s">
        <v>89</v>
      </c>
      <c r="P417" s="21"/>
      <c r="Q417" s="20" t="s">
        <v>88</v>
      </c>
      <c r="R417" s="19"/>
      <c r="S417" s="18"/>
      <c r="T417" s="343"/>
      <c r="U417" s="348"/>
      <c r="V417" s="380"/>
      <c r="W417" s="366"/>
      <c r="X417" s="366"/>
      <c r="Y417" s="366"/>
      <c r="Z417" s="366"/>
      <c r="AA417" s="366"/>
      <c r="AB417" s="366"/>
      <c r="AC417" s="366"/>
      <c r="AD417" s="366"/>
      <c r="AE417" s="383"/>
    </row>
    <row r="418" spans="2:31" ht="18.75" thickBot="1" x14ac:dyDescent="0.25">
      <c r="B418" s="17"/>
      <c r="C418" s="344"/>
      <c r="D418" s="16"/>
      <c r="E418" s="15"/>
      <c r="F418" s="15"/>
      <c r="G418" s="14"/>
      <c r="H418" s="344"/>
      <c r="I418" s="344"/>
      <c r="J418" s="344"/>
      <c r="K418" s="12" t="s">
        <v>87</v>
      </c>
      <c r="L418" s="13"/>
      <c r="M418" s="12" t="s">
        <v>86</v>
      </c>
      <c r="N418" s="13"/>
      <c r="O418" s="12" t="s">
        <v>85</v>
      </c>
      <c r="P418" s="13"/>
      <c r="Q418" s="12" t="s">
        <v>84</v>
      </c>
      <c r="R418" s="11"/>
      <c r="S418" s="10"/>
      <c r="T418" s="344"/>
      <c r="U418" s="349"/>
      <c r="V418" s="381"/>
      <c r="W418" s="367"/>
      <c r="X418" s="367"/>
      <c r="Y418" s="367"/>
      <c r="Z418" s="367"/>
      <c r="AA418" s="367"/>
      <c r="AB418" s="367"/>
      <c r="AC418" s="367"/>
      <c r="AD418" s="367"/>
      <c r="AE418" s="384"/>
    </row>
    <row r="419" spans="2:31" ht="17.45" customHeight="1" x14ac:dyDescent="0.2">
      <c r="B419" s="17"/>
      <c r="C419" s="342">
        <v>6</v>
      </c>
      <c r="D419" s="30"/>
      <c r="E419" s="28"/>
      <c r="F419" s="28"/>
      <c r="G419" s="27"/>
      <c r="H419" s="345">
        <v>15</v>
      </c>
      <c r="I419" s="345">
        <v>8</v>
      </c>
      <c r="J419" s="345">
        <v>6</v>
      </c>
      <c r="K419" s="20" t="s">
        <v>95</v>
      </c>
      <c r="L419" s="21"/>
      <c r="M419" s="20" t="s">
        <v>94</v>
      </c>
      <c r="N419" s="21"/>
      <c r="O419" s="20" t="s">
        <v>93</v>
      </c>
      <c r="P419" s="21"/>
      <c r="Q419" s="20" t="s">
        <v>92</v>
      </c>
      <c r="R419" s="26"/>
      <c r="S419" s="25"/>
      <c r="T419" s="345"/>
      <c r="U419" s="347"/>
      <c r="V419" s="379">
        <f>SUMPRODUCT(LEN($L419:$R421)-LEN(SUBSTITUTE($L419:$R421,"A", "")))</f>
        <v>0</v>
      </c>
      <c r="W419" s="365">
        <f>SUMPRODUCT(LEN($S419:$S421)-LEN(SUBSTITUTE($S419:$S421,"A", "")))</f>
        <v>0</v>
      </c>
      <c r="X419" s="365">
        <f>SUMPRODUCT(LEN($L419:$R421)-LEN(SUBSTITUTE($L419:$R421,"S", "")))</f>
        <v>0</v>
      </c>
      <c r="Y419" s="365">
        <f>SUMPRODUCT(LEN($S419:$S421)-LEN(SUBSTITUTE($S419:$S421,"S", "")))</f>
        <v>0</v>
      </c>
      <c r="Z419" s="365">
        <f>SUMPRODUCT(LEN($L419:$R421)-LEN(SUBSTITUTE($L419:$R421,"F", "")))</f>
        <v>0</v>
      </c>
      <c r="AA419" s="365">
        <f>SUMPRODUCT(LEN($S419:$S421)-LEN(SUBSTITUTE($S419:$S421,"F", "")))</f>
        <v>0</v>
      </c>
      <c r="AB419" s="365">
        <f>SUMPRODUCT(LEN($L419:$R421)-LEN(SUBSTITUTE($L419:$R421,"G", "")))</f>
        <v>0</v>
      </c>
      <c r="AC419" s="365">
        <f>SUMPRODUCT(LEN($S419:$S421)-LEN(SUBSTITUTE($S419:$S421,"G", "")))</f>
        <v>0</v>
      </c>
      <c r="AD419" s="365">
        <f>SUMPRODUCT(LEN($L419:$R421)-LEN(SUBSTITUTE($L419:$R421,"M", "")))</f>
        <v>0</v>
      </c>
      <c r="AE419" s="382">
        <f>SUMPRODUCT(LEN($S419:$S421)-LEN(SUBSTITUTE($S419:$S421,"M", "")))</f>
        <v>0</v>
      </c>
    </row>
    <row r="420" spans="2:31" ht="17.45" customHeight="1" x14ac:dyDescent="0.2">
      <c r="B420" s="17"/>
      <c r="C420" s="343"/>
      <c r="D420" s="24"/>
      <c r="E420" s="23"/>
      <c r="F420" s="23"/>
      <c r="G420" s="22"/>
      <c r="H420" s="343"/>
      <c r="I420" s="343"/>
      <c r="J420" s="343"/>
      <c r="K420" s="20" t="s">
        <v>91</v>
      </c>
      <c r="L420" s="21"/>
      <c r="M420" s="20" t="s">
        <v>90</v>
      </c>
      <c r="N420" s="21"/>
      <c r="O420" s="20" t="s">
        <v>89</v>
      </c>
      <c r="P420" s="21"/>
      <c r="Q420" s="20" t="s">
        <v>88</v>
      </c>
      <c r="R420" s="19"/>
      <c r="S420" s="18"/>
      <c r="T420" s="343"/>
      <c r="U420" s="348"/>
      <c r="V420" s="380"/>
      <c r="W420" s="366"/>
      <c r="X420" s="366"/>
      <c r="Y420" s="366"/>
      <c r="Z420" s="366"/>
      <c r="AA420" s="366"/>
      <c r="AB420" s="366"/>
      <c r="AC420" s="366"/>
      <c r="AD420" s="366"/>
      <c r="AE420" s="383"/>
    </row>
    <row r="421" spans="2:31" ht="18.75" thickBot="1" x14ac:dyDescent="0.25">
      <c r="B421" s="17"/>
      <c r="C421" s="344"/>
      <c r="D421" s="16"/>
      <c r="E421" s="15"/>
      <c r="F421" s="15"/>
      <c r="G421" s="14"/>
      <c r="H421" s="344"/>
      <c r="I421" s="344"/>
      <c r="J421" s="344"/>
      <c r="K421" s="12" t="s">
        <v>87</v>
      </c>
      <c r="L421" s="13"/>
      <c r="M421" s="12" t="s">
        <v>86</v>
      </c>
      <c r="N421" s="13"/>
      <c r="O421" s="12" t="s">
        <v>85</v>
      </c>
      <c r="P421" s="13"/>
      <c r="Q421" s="12" t="s">
        <v>84</v>
      </c>
      <c r="R421" s="11"/>
      <c r="S421" s="10"/>
      <c r="T421" s="344"/>
      <c r="U421" s="349"/>
      <c r="V421" s="381"/>
      <c r="W421" s="367"/>
      <c r="X421" s="367"/>
      <c r="Y421" s="367"/>
      <c r="Z421" s="367"/>
      <c r="AA421" s="367"/>
      <c r="AB421" s="367"/>
      <c r="AC421" s="367"/>
      <c r="AD421" s="367"/>
      <c r="AE421" s="384"/>
    </row>
    <row r="422" spans="2:31" ht="17.45" customHeight="1" x14ac:dyDescent="0.2">
      <c r="B422" s="17"/>
      <c r="C422" s="342">
        <v>7</v>
      </c>
      <c r="D422" s="30"/>
      <c r="E422" s="28"/>
      <c r="F422" s="28"/>
      <c r="G422" s="27"/>
      <c r="H422" s="345">
        <v>18</v>
      </c>
      <c r="I422" s="345">
        <v>9</v>
      </c>
      <c r="J422" s="345">
        <v>6</v>
      </c>
      <c r="K422" s="20" t="s">
        <v>95</v>
      </c>
      <c r="L422" s="21" t="s">
        <v>98</v>
      </c>
      <c r="M422" s="20" t="s">
        <v>94</v>
      </c>
      <c r="N422" s="21"/>
      <c r="O422" s="20" t="s">
        <v>93</v>
      </c>
      <c r="P422" s="21"/>
      <c r="Q422" s="20" t="s">
        <v>92</v>
      </c>
      <c r="R422" s="26"/>
      <c r="S422" s="25"/>
      <c r="T422" s="345"/>
      <c r="U422" s="347"/>
      <c r="V422" s="379">
        <f>SUMPRODUCT(LEN($L422:$R424)-LEN(SUBSTITUTE($L422:$R424,"A", "")))</f>
        <v>0</v>
      </c>
      <c r="W422" s="365">
        <f>SUMPRODUCT(LEN($S422:$S424)-LEN(SUBSTITUTE($S422:$S424,"A", "")))</f>
        <v>0</v>
      </c>
      <c r="X422" s="365">
        <f>SUMPRODUCT(LEN($L422:$R424)-LEN(SUBSTITUTE($L422:$R424,"S", "")))</f>
        <v>1</v>
      </c>
      <c r="Y422" s="365">
        <f>SUMPRODUCT(LEN($S422:$S424)-LEN(SUBSTITUTE($S422:$S424,"S", "")))</f>
        <v>0</v>
      </c>
      <c r="Z422" s="365">
        <f>SUMPRODUCT(LEN($L422:$R424)-LEN(SUBSTITUTE($L422:$R424,"F", "")))</f>
        <v>0</v>
      </c>
      <c r="AA422" s="365">
        <f>SUMPRODUCT(LEN($S422:$S424)-LEN(SUBSTITUTE($S422:$S424,"F", "")))</f>
        <v>0</v>
      </c>
      <c r="AB422" s="365">
        <f>SUMPRODUCT(LEN($L422:$R424)-LEN(SUBSTITUTE($L422:$R424,"G", "")))</f>
        <v>0</v>
      </c>
      <c r="AC422" s="365">
        <f>SUMPRODUCT(LEN($S422:$S424)-LEN(SUBSTITUTE($S422:$S424,"G", "")))</f>
        <v>0</v>
      </c>
      <c r="AD422" s="365">
        <f>SUMPRODUCT(LEN($L422:$R424)-LEN(SUBSTITUTE($L422:$R424,"M", "")))</f>
        <v>0</v>
      </c>
      <c r="AE422" s="382">
        <f>SUMPRODUCT(LEN($S422:$S424)-LEN(SUBSTITUTE($S422:$S424,"M", "")))</f>
        <v>0</v>
      </c>
    </row>
    <row r="423" spans="2:31" ht="17.45" customHeight="1" x14ac:dyDescent="0.2">
      <c r="B423" s="17"/>
      <c r="C423" s="343"/>
      <c r="D423" s="24"/>
      <c r="E423" s="23"/>
      <c r="F423" s="23"/>
      <c r="G423" s="22"/>
      <c r="H423" s="343"/>
      <c r="I423" s="343"/>
      <c r="J423" s="343"/>
      <c r="K423" s="20" t="s">
        <v>91</v>
      </c>
      <c r="L423" s="21"/>
      <c r="M423" s="20" t="s">
        <v>90</v>
      </c>
      <c r="N423" s="21"/>
      <c r="O423" s="20" t="s">
        <v>89</v>
      </c>
      <c r="P423" s="21"/>
      <c r="Q423" s="20" t="s">
        <v>88</v>
      </c>
      <c r="R423" s="19"/>
      <c r="S423" s="18"/>
      <c r="T423" s="343"/>
      <c r="U423" s="348"/>
      <c r="V423" s="380"/>
      <c r="W423" s="366"/>
      <c r="X423" s="366"/>
      <c r="Y423" s="366"/>
      <c r="Z423" s="366"/>
      <c r="AA423" s="366"/>
      <c r="AB423" s="366"/>
      <c r="AC423" s="366"/>
      <c r="AD423" s="366"/>
      <c r="AE423" s="383"/>
    </row>
    <row r="424" spans="2:31" ht="18.75" thickBot="1" x14ac:dyDescent="0.25">
      <c r="B424" s="17"/>
      <c r="C424" s="344"/>
      <c r="D424" s="16"/>
      <c r="E424" s="15"/>
      <c r="F424" s="15"/>
      <c r="G424" s="14"/>
      <c r="H424" s="344"/>
      <c r="I424" s="344"/>
      <c r="J424" s="344"/>
      <c r="K424" s="12" t="s">
        <v>87</v>
      </c>
      <c r="L424" s="13"/>
      <c r="M424" s="12" t="s">
        <v>86</v>
      </c>
      <c r="N424" s="13"/>
      <c r="O424" s="12" t="s">
        <v>85</v>
      </c>
      <c r="P424" s="13"/>
      <c r="Q424" s="12" t="s">
        <v>84</v>
      </c>
      <c r="R424" s="11"/>
      <c r="S424" s="10"/>
      <c r="T424" s="344"/>
      <c r="U424" s="349"/>
      <c r="V424" s="381"/>
      <c r="W424" s="367"/>
      <c r="X424" s="367"/>
      <c r="Y424" s="367"/>
      <c r="Z424" s="367"/>
      <c r="AA424" s="367"/>
      <c r="AB424" s="367"/>
      <c r="AC424" s="367"/>
      <c r="AD424" s="367"/>
      <c r="AE424" s="384"/>
    </row>
    <row r="425" spans="2:31" ht="17.45" customHeight="1" x14ac:dyDescent="0.2">
      <c r="B425" s="17"/>
      <c r="C425" s="342">
        <v>8</v>
      </c>
      <c r="D425" s="30"/>
      <c r="E425" s="28"/>
      <c r="F425" s="28"/>
      <c r="G425" s="27"/>
      <c r="H425" s="345">
        <v>18</v>
      </c>
      <c r="I425" s="345">
        <v>9</v>
      </c>
      <c r="J425" s="345">
        <v>5</v>
      </c>
      <c r="K425" s="20" t="s">
        <v>95</v>
      </c>
      <c r="L425" s="21" t="s">
        <v>98</v>
      </c>
      <c r="M425" s="20" t="s">
        <v>94</v>
      </c>
      <c r="N425" s="21"/>
      <c r="O425" s="20" t="s">
        <v>93</v>
      </c>
      <c r="P425" s="21"/>
      <c r="Q425" s="20" t="s">
        <v>92</v>
      </c>
      <c r="R425" s="26"/>
      <c r="S425" s="25"/>
      <c r="T425" s="345"/>
      <c r="U425" s="347"/>
      <c r="V425" s="379">
        <f>SUMPRODUCT(LEN($L425:$R427)-LEN(SUBSTITUTE($L425:$R427,"A", "")))</f>
        <v>0</v>
      </c>
      <c r="W425" s="365">
        <f>SUMPRODUCT(LEN($S425:$S427)-LEN(SUBSTITUTE($S425:$S427,"A", "")))</f>
        <v>0</v>
      </c>
      <c r="X425" s="365">
        <f>SUMPRODUCT(LEN($L425:$R427)-LEN(SUBSTITUTE($L425:$R427,"S", "")))</f>
        <v>1</v>
      </c>
      <c r="Y425" s="365">
        <f>SUMPRODUCT(LEN($S425:$S427)-LEN(SUBSTITUTE($S425:$S427,"S", "")))</f>
        <v>0</v>
      </c>
      <c r="Z425" s="365">
        <f>SUMPRODUCT(LEN($L425:$R427)-LEN(SUBSTITUTE($L425:$R427,"F", "")))</f>
        <v>0</v>
      </c>
      <c r="AA425" s="365">
        <f>SUMPRODUCT(LEN($S425:$S427)-LEN(SUBSTITUTE($S425:$S427,"F", "")))</f>
        <v>0</v>
      </c>
      <c r="AB425" s="365">
        <f>SUMPRODUCT(LEN($L425:$R427)-LEN(SUBSTITUTE($L425:$R427,"G", "")))</f>
        <v>0</v>
      </c>
      <c r="AC425" s="365">
        <f>SUMPRODUCT(LEN($S425:$S427)-LEN(SUBSTITUTE($S425:$S427,"G", "")))</f>
        <v>0</v>
      </c>
      <c r="AD425" s="365">
        <f>SUMPRODUCT(LEN($L425:$R427)-LEN(SUBSTITUTE($L425:$R427,"M", "")))</f>
        <v>0</v>
      </c>
      <c r="AE425" s="382">
        <f>SUMPRODUCT(LEN($S425:$S427)-LEN(SUBSTITUTE($S425:$S427,"M", "")))</f>
        <v>0</v>
      </c>
    </row>
    <row r="426" spans="2:31" ht="17.45" customHeight="1" x14ac:dyDescent="0.2">
      <c r="B426" s="17"/>
      <c r="C426" s="343"/>
      <c r="D426" s="24"/>
      <c r="E426" s="23"/>
      <c r="F426" s="23"/>
      <c r="G426" s="22"/>
      <c r="H426" s="343"/>
      <c r="I426" s="343"/>
      <c r="J426" s="343"/>
      <c r="K426" s="20" t="s">
        <v>91</v>
      </c>
      <c r="L426" s="21"/>
      <c r="M426" s="20" t="s">
        <v>90</v>
      </c>
      <c r="N426" s="21"/>
      <c r="O426" s="20" t="s">
        <v>89</v>
      </c>
      <c r="P426" s="21"/>
      <c r="Q426" s="20" t="s">
        <v>88</v>
      </c>
      <c r="R426" s="19"/>
      <c r="S426" s="18"/>
      <c r="T426" s="343"/>
      <c r="U426" s="348"/>
      <c r="V426" s="380"/>
      <c r="W426" s="366"/>
      <c r="X426" s="366"/>
      <c r="Y426" s="366"/>
      <c r="Z426" s="366"/>
      <c r="AA426" s="366"/>
      <c r="AB426" s="366"/>
      <c r="AC426" s="366"/>
      <c r="AD426" s="366"/>
      <c r="AE426" s="383"/>
    </row>
    <row r="427" spans="2:31" ht="18.75" thickBot="1" x14ac:dyDescent="0.25">
      <c r="B427" s="17"/>
      <c r="C427" s="344"/>
      <c r="D427" s="16"/>
      <c r="E427" s="15"/>
      <c r="F427" s="15"/>
      <c r="G427" s="14"/>
      <c r="H427" s="344"/>
      <c r="I427" s="344"/>
      <c r="J427" s="344"/>
      <c r="K427" s="12" t="s">
        <v>87</v>
      </c>
      <c r="L427" s="13"/>
      <c r="M427" s="12" t="s">
        <v>86</v>
      </c>
      <c r="N427" s="13"/>
      <c r="O427" s="12" t="s">
        <v>85</v>
      </c>
      <c r="P427" s="13"/>
      <c r="Q427" s="12" t="s">
        <v>84</v>
      </c>
      <c r="R427" s="11"/>
      <c r="S427" s="10"/>
      <c r="T427" s="344"/>
      <c r="U427" s="349"/>
      <c r="V427" s="381"/>
      <c r="W427" s="367"/>
      <c r="X427" s="367"/>
      <c r="Y427" s="367"/>
      <c r="Z427" s="367"/>
      <c r="AA427" s="367"/>
      <c r="AB427" s="367"/>
      <c r="AC427" s="367"/>
      <c r="AD427" s="367"/>
      <c r="AE427" s="384"/>
    </row>
    <row r="428" spans="2:31" ht="17.45" customHeight="1" x14ac:dyDescent="0.2">
      <c r="B428" s="17"/>
      <c r="C428" s="342">
        <v>9</v>
      </c>
      <c r="D428" s="30"/>
      <c r="E428" s="28"/>
      <c r="F428" s="28"/>
      <c r="G428" s="27"/>
      <c r="H428" s="345">
        <v>15</v>
      </c>
      <c r="I428" s="345">
        <v>9</v>
      </c>
      <c r="J428" s="345">
        <v>5</v>
      </c>
      <c r="K428" s="20" t="s">
        <v>95</v>
      </c>
      <c r="L428" s="21"/>
      <c r="M428" s="20" t="s">
        <v>94</v>
      </c>
      <c r="N428" s="21"/>
      <c r="O428" s="20" t="s">
        <v>93</v>
      </c>
      <c r="P428" s="21"/>
      <c r="Q428" s="20" t="s">
        <v>92</v>
      </c>
      <c r="R428" s="26"/>
      <c r="S428" s="25"/>
      <c r="T428" s="345"/>
      <c r="U428" s="347"/>
      <c r="V428" s="379">
        <f>SUMPRODUCT(LEN($L428:$R430)-LEN(SUBSTITUTE($L428:$R430,"A", "")))</f>
        <v>0</v>
      </c>
      <c r="W428" s="365">
        <f>SUMPRODUCT(LEN($S428:$S430)-LEN(SUBSTITUTE($S428:$S430,"A", "")))</f>
        <v>0</v>
      </c>
      <c r="X428" s="365">
        <f>SUMPRODUCT(LEN($L428:$R430)-LEN(SUBSTITUTE($L428:$R430,"S", "")))</f>
        <v>0</v>
      </c>
      <c r="Y428" s="365">
        <f>SUMPRODUCT(LEN($S428:$S430)-LEN(SUBSTITUTE($S428:$S430,"S", "")))</f>
        <v>0</v>
      </c>
      <c r="Z428" s="365">
        <f>SUMPRODUCT(LEN($L428:$R430)-LEN(SUBSTITUTE($L428:$R430,"F", "")))</f>
        <v>0</v>
      </c>
      <c r="AA428" s="365">
        <f>SUMPRODUCT(LEN($S428:$S430)-LEN(SUBSTITUTE($S428:$S430,"F", "")))</f>
        <v>0</v>
      </c>
      <c r="AB428" s="365">
        <f>SUMPRODUCT(LEN($L428:$R430)-LEN(SUBSTITUTE($L428:$R430,"G", "")))</f>
        <v>0</v>
      </c>
      <c r="AC428" s="365">
        <f>SUMPRODUCT(LEN($S428:$S430)-LEN(SUBSTITUTE($S428:$S430,"G", "")))</f>
        <v>0</v>
      </c>
      <c r="AD428" s="365">
        <f>SUMPRODUCT(LEN($L428:$R430)-LEN(SUBSTITUTE($L428:$R430,"M", "")))</f>
        <v>0</v>
      </c>
      <c r="AE428" s="382">
        <f>SUMPRODUCT(LEN($S428:$S430)-LEN(SUBSTITUTE($S428:$S430,"M", "")))</f>
        <v>0</v>
      </c>
    </row>
    <row r="429" spans="2:31" ht="17.45" customHeight="1" x14ac:dyDescent="0.2">
      <c r="B429" s="17"/>
      <c r="C429" s="343"/>
      <c r="D429" s="24"/>
      <c r="E429" s="23"/>
      <c r="F429" s="23"/>
      <c r="G429" s="22"/>
      <c r="H429" s="343"/>
      <c r="I429" s="343"/>
      <c r="J429" s="343"/>
      <c r="K429" s="20" t="s">
        <v>91</v>
      </c>
      <c r="L429" s="21"/>
      <c r="M429" s="20" t="s">
        <v>90</v>
      </c>
      <c r="N429" s="21"/>
      <c r="O429" s="20" t="s">
        <v>89</v>
      </c>
      <c r="P429" s="21"/>
      <c r="Q429" s="20" t="s">
        <v>88</v>
      </c>
      <c r="R429" s="19"/>
      <c r="S429" s="18"/>
      <c r="T429" s="343"/>
      <c r="U429" s="348"/>
      <c r="V429" s="380"/>
      <c r="W429" s="366"/>
      <c r="X429" s="366"/>
      <c r="Y429" s="366"/>
      <c r="Z429" s="366"/>
      <c r="AA429" s="366"/>
      <c r="AB429" s="366"/>
      <c r="AC429" s="366"/>
      <c r="AD429" s="366"/>
      <c r="AE429" s="383"/>
    </row>
    <row r="430" spans="2:31" ht="18.75" thickBot="1" x14ac:dyDescent="0.25">
      <c r="B430" s="17"/>
      <c r="C430" s="344"/>
      <c r="D430" s="16"/>
      <c r="E430" s="15"/>
      <c r="F430" s="15"/>
      <c r="G430" s="14"/>
      <c r="H430" s="344"/>
      <c r="I430" s="344"/>
      <c r="J430" s="344"/>
      <c r="K430" s="12" t="s">
        <v>87</v>
      </c>
      <c r="L430" s="13"/>
      <c r="M430" s="12" t="s">
        <v>86</v>
      </c>
      <c r="N430" s="13"/>
      <c r="O430" s="12" t="s">
        <v>85</v>
      </c>
      <c r="P430" s="13"/>
      <c r="Q430" s="12" t="s">
        <v>84</v>
      </c>
      <c r="R430" s="11"/>
      <c r="S430" s="10"/>
      <c r="T430" s="344"/>
      <c r="U430" s="349"/>
      <c r="V430" s="381"/>
      <c r="W430" s="367"/>
      <c r="X430" s="367"/>
      <c r="Y430" s="367"/>
      <c r="Z430" s="367"/>
      <c r="AA430" s="367"/>
      <c r="AB430" s="367"/>
      <c r="AC430" s="367"/>
      <c r="AD430" s="367"/>
      <c r="AE430" s="384"/>
    </row>
    <row r="431" spans="2:31" ht="17.45" customHeight="1" x14ac:dyDescent="0.2">
      <c r="B431" s="17"/>
      <c r="C431" s="342">
        <v>10</v>
      </c>
      <c r="D431" s="30"/>
      <c r="E431" s="28"/>
      <c r="F431" s="28"/>
      <c r="G431" s="27"/>
      <c r="H431" s="345">
        <v>16</v>
      </c>
      <c r="I431" s="345">
        <v>9</v>
      </c>
      <c r="J431" s="345">
        <v>6</v>
      </c>
      <c r="K431" s="20" t="s">
        <v>95</v>
      </c>
      <c r="L431" s="21"/>
      <c r="M431" s="20" t="s">
        <v>94</v>
      </c>
      <c r="N431" s="21"/>
      <c r="O431" s="20" t="s">
        <v>93</v>
      </c>
      <c r="P431" s="21"/>
      <c r="Q431" s="20" t="s">
        <v>92</v>
      </c>
      <c r="R431" s="26"/>
      <c r="S431" s="25"/>
      <c r="T431" s="345"/>
      <c r="U431" s="347"/>
      <c r="V431" s="379">
        <f>SUMPRODUCT(LEN($L431:$R433)-LEN(SUBSTITUTE($L431:$R433,"A", "")))</f>
        <v>0</v>
      </c>
      <c r="W431" s="365">
        <f>SUMPRODUCT(LEN($S431:$S433)-LEN(SUBSTITUTE($S431:$S433,"A", "")))</f>
        <v>0</v>
      </c>
      <c r="X431" s="365">
        <f>SUMPRODUCT(LEN($L431:$R433)-LEN(SUBSTITUTE($L431:$R433,"S", "")))</f>
        <v>0</v>
      </c>
      <c r="Y431" s="365">
        <f>SUMPRODUCT(LEN($S431:$S433)-LEN(SUBSTITUTE($S431:$S433,"S", "")))</f>
        <v>0</v>
      </c>
      <c r="Z431" s="365">
        <f>SUMPRODUCT(LEN($L431:$R433)-LEN(SUBSTITUTE($L431:$R433,"F", "")))</f>
        <v>0</v>
      </c>
      <c r="AA431" s="365">
        <f>SUMPRODUCT(LEN($S431:$S433)-LEN(SUBSTITUTE($S431:$S433,"F", "")))</f>
        <v>0</v>
      </c>
      <c r="AB431" s="365">
        <f>SUMPRODUCT(LEN($L431:$R433)-LEN(SUBSTITUTE($L431:$R433,"G", "")))</f>
        <v>0</v>
      </c>
      <c r="AC431" s="365">
        <f>SUMPRODUCT(LEN($S431:$S433)-LEN(SUBSTITUTE($S431:$S433,"G", "")))</f>
        <v>0</v>
      </c>
      <c r="AD431" s="365">
        <f>SUMPRODUCT(LEN($L431:$R433)-LEN(SUBSTITUTE($L431:$R433,"M", "")))</f>
        <v>0</v>
      </c>
      <c r="AE431" s="382">
        <f>SUMPRODUCT(LEN($S431:$S433)-LEN(SUBSTITUTE($S431:$S433,"M", "")))</f>
        <v>0</v>
      </c>
    </row>
    <row r="432" spans="2:31" ht="17.45" customHeight="1" x14ac:dyDescent="0.2">
      <c r="B432" s="17"/>
      <c r="C432" s="343"/>
      <c r="D432" s="24"/>
      <c r="E432" s="23"/>
      <c r="F432" s="23"/>
      <c r="G432" s="22"/>
      <c r="H432" s="343"/>
      <c r="I432" s="343"/>
      <c r="J432" s="343"/>
      <c r="K432" s="20" t="s">
        <v>91</v>
      </c>
      <c r="L432" s="21"/>
      <c r="M432" s="20" t="s">
        <v>90</v>
      </c>
      <c r="N432" s="21"/>
      <c r="O432" s="20" t="s">
        <v>89</v>
      </c>
      <c r="P432" s="21"/>
      <c r="Q432" s="20" t="s">
        <v>88</v>
      </c>
      <c r="R432" s="19"/>
      <c r="S432" s="18"/>
      <c r="T432" s="343"/>
      <c r="U432" s="348"/>
      <c r="V432" s="380"/>
      <c r="W432" s="366"/>
      <c r="X432" s="366"/>
      <c r="Y432" s="366"/>
      <c r="Z432" s="366"/>
      <c r="AA432" s="366"/>
      <c r="AB432" s="366"/>
      <c r="AC432" s="366"/>
      <c r="AD432" s="366"/>
      <c r="AE432" s="383"/>
    </row>
    <row r="433" spans="2:39" ht="18.75" thickBot="1" x14ac:dyDescent="0.25">
      <c r="B433" s="17"/>
      <c r="C433" s="344"/>
      <c r="D433" s="16"/>
      <c r="E433" s="15"/>
      <c r="F433" s="15"/>
      <c r="G433" s="14"/>
      <c r="H433" s="344"/>
      <c r="I433" s="344"/>
      <c r="J433" s="344"/>
      <c r="K433" s="12" t="s">
        <v>87</v>
      </c>
      <c r="L433" s="13"/>
      <c r="M433" s="12" t="s">
        <v>86</v>
      </c>
      <c r="N433" s="13"/>
      <c r="O433" s="12" t="s">
        <v>85</v>
      </c>
      <c r="P433" s="13"/>
      <c r="Q433" s="12" t="s">
        <v>84</v>
      </c>
      <c r="R433" s="11"/>
      <c r="S433" s="10"/>
      <c r="T433" s="344"/>
      <c r="U433" s="349"/>
      <c r="V433" s="381"/>
      <c r="W433" s="367"/>
      <c r="X433" s="367"/>
      <c r="Y433" s="367"/>
      <c r="Z433" s="367"/>
      <c r="AA433" s="367"/>
      <c r="AB433" s="367"/>
      <c r="AC433" s="367"/>
      <c r="AD433" s="367"/>
      <c r="AE433" s="384"/>
    </row>
    <row r="434" spans="2:39" ht="17.45" customHeight="1" x14ac:dyDescent="0.2">
      <c r="B434" s="17"/>
      <c r="C434" s="342">
        <v>11</v>
      </c>
      <c r="D434" s="30"/>
      <c r="E434" s="28"/>
      <c r="F434" s="28"/>
      <c r="G434" s="27"/>
      <c r="H434" s="345">
        <v>14</v>
      </c>
      <c r="I434" s="345">
        <v>8</v>
      </c>
      <c r="J434" s="346" t="s">
        <v>32</v>
      </c>
      <c r="K434" s="20" t="s">
        <v>95</v>
      </c>
      <c r="L434" s="21"/>
      <c r="M434" s="20" t="s">
        <v>94</v>
      </c>
      <c r="N434" s="21"/>
      <c r="O434" s="20" t="s">
        <v>93</v>
      </c>
      <c r="P434" s="21"/>
      <c r="Q434" s="20" t="s">
        <v>92</v>
      </c>
      <c r="R434" s="26"/>
      <c r="S434" s="25"/>
      <c r="T434" s="345"/>
      <c r="U434" s="347"/>
      <c r="V434" s="379">
        <f>SUMPRODUCT(LEN($L434:$R436)-LEN(SUBSTITUTE($L434:$R436,"A", "")))</f>
        <v>0</v>
      </c>
      <c r="W434" s="365">
        <f>SUMPRODUCT(LEN($S434:$S436)-LEN(SUBSTITUTE($S434:$S436,"A", "")))</f>
        <v>0</v>
      </c>
      <c r="X434" s="365">
        <f>SUMPRODUCT(LEN($L434:$R436)-LEN(SUBSTITUTE($L434:$R436,"S", "")))</f>
        <v>0</v>
      </c>
      <c r="Y434" s="365">
        <f>SUMPRODUCT(LEN($S434:$S436)-LEN(SUBSTITUTE($S434:$S436,"S", "")))</f>
        <v>0</v>
      </c>
      <c r="Z434" s="365">
        <f>SUMPRODUCT(LEN($L434:$R436)-LEN(SUBSTITUTE($L434:$R436,"F", "")))</f>
        <v>0</v>
      </c>
      <c r="AA434" s="365">
        <f>SUMPRODUCT(LEN($S434:$S436)-LEN(SUBSTITUTE($S434:$S436,"F", "")))</f>
        <v>0</v>
      </c>
      <c r="AB434" s="365">
        <f>SUMPRODUCT(LEN($L434:$R436)-LEN(SUBSTITUTE($L434:$R436,"G", "")))</f>
        <v>0</v>
      </c>
      <c r="AC434" s="365">
        <f>SUMPRODUCT(LEN($S434:$S436)-LEN(SUBSTITUTE($S434:$S436,"G", "")))</f>
        <v>0</v>
      </c>
      <c r="AD434" s="365">
        <f>SUMPRODUCT(LEN($L434:$R436)-LEN(SUBSTITUTE($L434:$R436,"M", "")))</f>
        <v>0</v>
      </c>
      <c r="AE434" s="382">
        <f>SUMPRODUCT(LEN($S434:$S436)-LEN(SUBSTITUTE($S434:$S436,"M", "")))</f>
        <v>0</v>
      </c>
    </row>
    <row r="435" spans="2:39" ht="17.45" customHeight="1" x14ac:dyDescent="0.2">
      <c r="B435" s="17"/>
      <c r="C435" s="343"/>
      <c r="D435" s="24"/>
      <c r="E435" s="23"/>
      <c r="F435" s="23"/>
      <c r="G435" s="22"/>
      <c r="H435" s="343"/>
      <c r="I435" s="343"/>
      <c r="J435" s="343"/>
      <c r="K435" s="20" t="s">
        <v>91</v>
      </c>
      <c r="L435" s="21"/>
      <c r="M435" s="20" t="s">
        <v>90</v>
      </c>
      <c r="N435" s="21"/>
      <c r="O435" s="20" t="s">
        <v>89</v>
      </c>
      <c r="P435" s="21"/>
      <c r="Q435" s="20" t="s">
        <v>88</v>
      </c>
      <c r="R435" s="19"/>
      <c r="S435" s="18"/>
      <c r="T435" s="343"/>
      <c r="U435" s="348"/>
      <c r="V435" s="380"/>
      <c r="W435" s="366"/>
      <c r="X435" s="366"/>
      <c r="Y435" s="366"/>
      <c r="Z435" s="366"/>
      <c r="AA435" s="366"/>
      <c r="AB435" s="366"/>
      <c r="AC435" s="366"/>
      <c r="AD435" s="366"/>
      <c r="AE435" s="383"/>
    </row>
    <row r="436" spans="2:39" ht="18.75" thickBot="1" x14ac:dyDescent="0.25">
      <c r="B436" s="17"/>
      <c r="C436" s="344"/>
      <c r="D436" s="16"/>
      <c r="E436" s="15"/>
      <c r="F436" s="15"/>
      <c r="G436" s="14"/>
      <c r="H436" s="344"/>
      <c r="I436" s="344"/>
      <c r="J436" s="344"/>
      <c r="K436" s="12" t="s">
        <v>87</v>
      </c>
      <c r="L436" s="13"/>
      <c r="M436" s="12" t="s">
        <v>86</v>
      </c>
      <c r="N436" s="13"/>
      <c r="O436" s="12" t="s">
        <v>85</v>
      </c>
      <c r="P436" s="13"/>
      <c r="Q436" s="12" t="s">
        <v>84</v>
      </c>
      <c r="R436" s="11"/>
      <c r="S436" s="10"/>
      <c r="T436" s="344"/>
      <c r="U436" s="349"/>
      <c r="V436" s="381"/>
      <c r="W436" s="367"/>
      <c r="X436" s="367"/>
      <c r="Y436" s="367"/>
      <c r="Z436" s="367"/>
      <c r="AA436" s="367"/>
      <c r="AB436" s="367"/>
      <c r="AC436" s="367"/>
      <c r="AD436" s="367"/>
      <c r="AE436" s="384"/>
    </row>
    <row r="437" spans="2:39" ht="17.45" customHeight="1" x14ac:dyDescent="0.2">
      <c r="B437" s="17"/>
      <c r="C437" s="342">
        <v>12</v>
      </c>
      <c r="D437" s="30"/>
      <c r="E437" s="28"/>
      <c r="F437" s="28"/>
      <c r="G437" s="27"/>
      <c r="H437" s="345">
        <v>14</v>
      </c>
      <c r="I437" s="345">
        <v>7</v>
      </c>
      <c r="J437" s="345">
        <v>6</v>
      </c>
      <c r="K437" s="20" t="s">
        <v>95</v>
      </c>
      <c r="L437" s="21"/>
      <c r="M437" s="20" t="s">
        <v>94</v>
      </c>
      <c r="N437" s="21"/>
      <c r="O437" s="20" t="s">
        <v>93</v>
      </c>
      <c r="P437" s="21"/>
      <c r="Q437" s="20" t="s">
        <v>92</v>
      </c>
      <c r="R437" s="26"/>
      <c r="S437" s="25"/>
      <c r="T437" s="345"/>
      <c r="U437" s="347"/>
      <c r="V437" s="379">
        <f>SUMPRODUCT(LEN($L437:$R439)-LEN(SUBSTITUTE($L437:$R439,"A", "")))</f>
        <v>0</v>
      </c>
      <c r="W437" s="365">
        <f>SUMPRODUCT(LEN($S437:$S439)-LEN(SUBSTITUTE($S437:$S439,"A", "")))</f>
        <v>0</v>
      </c>
      <c r="X437" s="365">
        <f>SUMPRODUCT(LEN($L437:$R439)-LEN(SUBSTITUTE($L437:$R439,"S", "")))</f>
        <v>0</v>
      </c>
      <c r="Y437" s="365">
        <f>SUMPRODUCT(LEN($S437:$S439)-LEN(SUBSTITUTE($S437:$S439,"S", "")))</f>
        <v>0</v>
      </c>
      <c r="Z437" s="365">
        <f>SUMPRODUCT(LEN($L437:$R439)-LEN(SUBSTITUTE($L437:$R439,"F", "")))</f>
        <v>0</v>
      </c>
      <c r="AA437" s="365">
        <f>SUMPRODUCT(LEN($S437:$S439)-LEN(SUBSTITUTE($S437:$S439,"F", "")))</f>
        <v>0</v>
      </c>
      <c r="AB437" s="365">
        <f>SUMPRODUCT(LEN($L437:$R439)-LEN(SUBSTITUTE($L437:$R439,"G", "")))</f>
        <v>0</v>
      </c>
      <c r="AC437" s="365">
        <f>SUMPRODUCT(LEN($S437:$S439)-LEN(SUBSTITUTE($S437:$S439,"G", "")))</f>
        <v>0</v>
      </c>
      <c r="AD437" s="365">
        <f>SUMPRODUCT(LEN($L437:$R439)-LEN(SUBSTITUTE($L437:$R439,"M", "")))</f>
        <v>0</v>
      </c>
      <c r="AE437" s="382">
        <f>SUMPRODUCT(LEN($S437:$S439)-LEN(SUBSTITUTE($S437:$S439,"M", "")))</f>
        <v>0</v>
      </c>
    </row>
    <row r="438" spans="2:39" ht="17.45" customHeight="1" x14ac:dyDescent="0.2">
      <c r="B438" s="17"/>
      <c r="C438" s="343"/>
      <c r="D438" s="24"/>
      <c r="E438" s="23"/>
      <c r="F438" s="23"/>
      <c r="G438" s="22"/>
      <c r="H438" s="343"/>
      <c r="I438" s="343"/>
      <c r="J438" s="343"/>
      <c r="K438" s="20" t="s">
        <v>91</v>
      </c>
      <c r="L438" s="21"/>
      <c r="M438" s="20" t="s">
        <v>90</v>
      </c>
      <c r="N438" s="21"/>
      <c r="O438" s="20" t="s">
        <v>89</v>
      </c>
      <c r="P438" s="21"/>
      <c r="Q438" s="20" t="s">
        <v>88</v>
      </c>
      <c r="R438" s="19"/>
      <c r="S438" s="18"/>
      <c r="T438" s="343"/>
      <c r="U438" s="348"/>
      <c r="V438" s="380"/>
      <c r="W438" s="366"/>
      <c r="X438" s="366"/>
      <c r="Y438" s="366"/>
      <c r="Z438" s="366"/>
      <c r="AA438" s="366"/>
      <c r="AB438" s="366"/>
      <c r="AC438" s="366"/>
      <c r="AD438" s="366"/>
      <c r="AE438" s="383"/>
    </row>
    <row r="439" spans="2:39" ht="18.75" thickBot="1" x14ac:dyDescent="0.25">
      <c r="B439" s="17"/>
      <c r="C439" s="344"/>
      <c r="D439" s="16"/>
      <c r="E439" s="15"/>
      <c r="F439" s="15"/>
      <c r="G439" s="14"/>
      <c r="H439" s="344"/>
      <c r="I439" s="344"/>
      <c r="J439" s="344"/>
      <c r="K439" s="12" t="s">
        <v>87</v>
      </c>
      <c r="L439" s="13"/>
      <c r="M439" s="12" t="s">
        <v>86</v>
      </c>
      <c r="N439" s="13"/>
      <c r="O439" s="12" t="s">
        <v>85</v>
      </c>
      <c r="P439" s="13"/>
      <c r="Q439" s="12" t="s">
        <v>84</v>
      </c>
      <c r="R439" s="11"/>
      <c r="S439" s="10"/>
      <c r="T439" s="344"/>
      <c r="U439" s="349"/>
      <c r="V439" s="381"/>
      <c r="W439" s="367"/>
      <c r="X439" s="367"/>
      <c r="Y439" s="367"/>
      <c r="Z439" s="367"/>
      <c r="AA439" s="367"/>
      <c r="AB439" s="367"/>
      <c r="AC439" s="367"/>
      <c r="AD439" s="367"/>
      <c r="AE439" s="384"/>
    </row>
    <row r="440" spans="2:39" ht="71.25" thickBot="1" x14ac:dyDescent="0.3">
      <c r="B440" s="51" t="s">
        <v>123</v>
      </c>
      <c r="C440" s="48" t="s">
        <v>122</v>
      </c>
      <c r="D440" s="48" t="s">
        <v>121</v>
      </c>
      <c r="E440" s="48" t="s">
        <v>120</v>
      </c>
      <c r="F440" s="48" t="s">
        <v>119</v>
      </c>
      <c r="G440" s="48" t="s">
        <v>118</v>
      </c>
      <c r="H440" s="48" t="s">
        <v>33</v>
      </c>
      <c r="I440" s="48" t="s">
        <v>117</v>
      </c>
      <c r="J440" s="48" t="s">
        <v>34</v>
      </c>
      <c r="K440" s="340" t="s">
        <v>116</v>
      </c>
      <c r="L440" s="341"/>
      <c r="M440" s="340" t="s">
        <v>115</v>
      </c>
      <c r="N440" s="341"/>
      <c r="O440" s="340" t="s">
        <v>115</v>
      </c>
      <c r="P440" s="341"/>
      <c r="Q440" s="340" t="s">
        <v>115</v>
      </c>
      <c r="R440" s="341"/>
      <c r="S440" s="49" t="s">
        <v>114</v>
      </c>
      <c r="T440" s="48" t="s">
        <v>113</v>
      </c>
      <c r="U440" s="47" t="s">
        <v>112</v>
      </c>
      <c r="V440" s="46" t="s">
        <v>111</v>
      </c>
      <c r="W440" s="45" t="s">
        <v>110</v>
      </c>
      <c r="X440" s="45" t="s">
        <v>109</v>
      </c>
      <c r="Y440" s="45" t="s">
        <v>108</v>
      </c>
      <c r="Z440" s="45" t="s">
        <v>107</v>
      </c>
      <c r="AA440" s="45" t="s">
        <v>106</v>
      </c>
      <c r="AB440" s="45" t="s">
        <v>105</v>
      </c>
      <c r="AC440" s="45" t="s">
        <v>104</v>
      </c>
      <c r="AD440" s="45" t="s">
        <v>103</v>
      </c>
      <c r="AE440" s="45" t="s">
        <v>102</v>
      </c>
    </row>
    <row r="441" spans="2:39" ht="36" customHeight="1" thickTop="1" thickBot="1" x14ac:dyDescent="0.3">
      <c r="B441" s="44" t="s">
        <v>101</v>
      </c>
      <c r="C441" s="43"/>
      <c r="D441" s="42">
        <v>162</v>
      </c>
      <c r="E441" s="41">
        <v>11</v>
      </c>
      <c r="F441" s="40">
        <v>1330.75</v>
      </c>
      <c r="G441" s="40">
        <v>311.74</v>
      </c>
      <c r="H441" s="35"/>
      <c r="I441" s="35"/>
      <c r="J441" s="39"/>
      <c r="K441" s="38"/>
      <c r="L441" s="37"/>
      <c r="M441" s="38"/>
      <c r="N441" s="37"/>
      <c r="O441" s="38"/>
      <c r="P441" s="37"/>
      <c r="Q441" s="38"/>
      <c r="R441" s="37"/>
      <c r="S441" s="36"/>
      <c r="T441" s="35"/>
      <c r="U441" s="34"/>
      <c r="V441" s="33">
        <f t="shared" ref="V441:AE441" si="11">SUM(V442:V480)</f>
        <v>10.823529411764707</v>
      </c>
      <c r="W441" s="33">
        <f t="shared" si="11"/>
        <v>0</v>
      </c>
      <c r="X441" s="33">
        <f t="shared" si="11"/>
        <v>56.980392156862742</v>
      </c>
      <c r="Y441" s="33">
        <f t="shared" si="11"/>
        <v>0</v>
      </c>
      <c r="Z441" s="33">
        <f t="shared" si="11"/>
        <v>0</v>
      </c>
      <c r="AA441" s="33">
        <f t="shared" si="11"/>
        <v>0</v>
      </c>
      <c r="AB441" s="33">
        <f t="shared" si="11"/>
        <v>0</v>
      </c>
      <c r="AC441" s="33">
        <f t="shared" si="11"/>
        <v>0</v>
      </c>
      <c r="AD441" s="33">
        <f t="shared" si="11"/>
        <v>0</v>
      </c>
      <c r="AE441" s="33">
        <f t="shared" si="11"/>
        <v>0</v>
      </c>
      <c r="AF441" s="32" t="s">
        <v>100</v>
      </c>
      <c r="AG441" s="31">
        <f>F441/(100*102)</f>
        <v>0.1304656862745098</v>
      </c>
      <c r="AI441" s="4">
        <f>SUM(V441:W441)/E441</f>
        <v>0.98395721925133695</v>
      </c>
      <c r="AJ441" s="4">
        <f>SUM(X441:Y441)/E441</f>
        <v>5.1800356506238856</v>
      </c>
      <c r="AK441" s="4">
        <f>SUM(Z441:AA441)/E441</f>
        <v>0</v>
      </c>
      <c r="AL441" s="4">
        <f>SUM(AB441:AC441)/E441</f>
        <v>0</v>
      </c>
      <c r="AM441" s="4">
        <f>SUM(AD441:AE441)/E441</f>
        <v>0</v>
      </c>
    </row>
    <row r="442" spans="2:39" ht="17.45" customHeight="1" x14ac:dyDescent="0.2">
      <c r="B442" s="17" t="s">
        <v>99</v>
      </c>
      <c r="C442" s="342">
        <v>1</v>
      </c>
      <c r="D442" s="30"/>
      <c r="E442" s="28"/>
      <c r="F442" s="28"/>
      <c r="G442" s="27"/>
      <c r="H442" s="345">
        <v>17</v>
      </c>
      <c r="I442" s="345">
        <v>8</v>
      </c>
      <c r="J442" s="345">
        <v>5</v>
      </c>
      <c r="K442" s="20" t="s">
        <v>95</v>
      </c>
      <c r="L442" s="21" t="s">
        <v>97</v>
      </c>
      <c r="M442" s="20" t="s">
        <v>94</v>
      </c>
      <c r="N442" s="21"/>
      <c r="O442" s="20" t="s">
        <v>93</v>
      </c>
      <c r="P442" s="21"/>
      <c r="Q442" s="20" t="s">
        <v>92</v>
      </c>
      <c r="R442" s="26"/>
      <c r="S442" s="25"/>
      <c r="T442" s="345"/>
      <c r="U442" s="347"/>
      <c r="V442" s="379">
        <f>SUMPRODUCT(LEN($L442:$R444)-LEN(SUBSTITUTE($L442:$R444,"A", "")))</f>
        <v>1</v>
      </c>
      <c r="W442" s="365">
        <f>SUMPRODUCT(LEN($S442:$S444)-LEN(SUBSTITUTE($S442:$S444,"A", "")))</f>
        <v>0</v>
      </c>
      <c r="X442" s="365">
        <f>SUMPRODUCT(LEN($L442:$R444)-LEN(SUBSTITUTE($L442:$R444,"S", "")))</f>
        <v>1</v>
      </c>
      <c r="Y442" s="365">
        <f>SUMPRODUCT(LEN($S442:$S444)-LEN(SUBSTITUTE($S442:$S444,"S", "")))</f>
        <v>0</v>
      </c>
      <c r="Z442" s="365">
        <f>SUMPRODUCT(LEN($L442:$R444)-LEN(SUBSTITUTE($L442:$R444,"F", "")))</f>
        <v>0</v>
      </c>
      <c r="AA442" s="365">
        <f>SUMPRODUCT(LEN($S442:$S444)-LEN(SUBSTITUTE($S442:$S444,"F", "")))</f>
        <v>0</v>
      </c>
      <c r="AB442" s="365">
        <f>SUMPRODUCT(LEN($L442:$R444)-LEN(SUBSTITUTE($L442:$R444,"G", "")))</f>
        <v>0</v>
      </c>
      <c r="AC442" s="365">
        <f>SUMPRODUCT(LEN($S442:$S444)-LEN(SUBSTITUTE($S442:$S444,"G", "")))</f>
        <v>0</v>
      </c>
      <c r="AD442" s="365">
        <f>SUMPRODUCT(LEN($L442:$R444)-LEN(SUBSTITUTE($L442:$R444,"M", "")))</f>
        <v>0</v>
      </c>
      <c r="AE442" s="382">
        <f>SUMPRODUCT(LEN($S442:$S444)-LEN(SUBSTITUTE($S442:$S444,"M", "")))</f>
        <v>0</v>
      </c>
    </row>
    <row r="443" spans="2:39" ht="17.45" customHeight="1" x14ac:dyDescent="0.2">
      <c r="B443" s="17"/>
      <c r="C443" s="343"/>
      <c r="D443" s="24"/>
      <c r="E443" s="23"/>
      <c r="F443" s="23"/>
      <c r="G443" s="22"/>
      <c r="H443" s="343"/>
      <c r="I443" s="343"/>
      <c r="J443" s="343"/>
      <c r="K443" s="20" t="s">
        <v>91</v>
      </c>
      <c r="L443" s="21" t="s">
        <v>98</v>
      </c>
      <c r="M443" s="20" t="s">
        <v>90</v>
      </c>
      <c r="N443" s="21"/>
      <c r="O443" s="20" t="s">
        <v>89</v>
      </c>
      <c r="P443" s="21"/>
      <c r="Q443" s="20" t="s">
        <v>88</v>
      </c>
      <c r="R443" s="19"/>
      <c r="S443" s="18"/>
      <c r="T443" s="343"/>
      <c r="U443" s="348"/>
      <c r="V443" s="380"/>
      <c r="W443" s="366"/>
      <c r="X443" s="366"/>
      <c r="Y443" s="366"/>
      <c r="Z443" s="366"/>
      <c r="AA443" s="366"/>
      <c r="AB443" s="366"/>
      <c r="AC443" s="366"/>
      <c r="AD443" s="366"/>
      <c r="AE443" s="383"/>
    </row>
    <row r="444" spans="2:39" ht="18.75" thickBot="1" x14ac:dyDescent="0.25">
      <c r="B444" s="17"/>
      <c r="C444" s="344"/>
      <c r="D444" s="16"/>
      <c r="E444" s="15"/>
      <c r="F444" s="15"/>
      <c r="G444" s="14"/>
      <c r="H444" s="344"/>
      <c r="I444" s="344"/>
      <c r="J444" s="344"/>
      <c r="K444" s="12" t="s">
        <v>87</v>
      </c>
      <c r="L444" s="13"/>
      <c r="M444" s="12" t="s">
        <v>86</v>
      </c>
      <c r="N444" s="13"/>
      <c r="O444" s="12" t="s">
        <v>85</v>
      </c>
      <c r="P444" s="13"/>
      <c r="Q444" s="12" t="s">
        <v>84</v>
      </c>
      <c r="R444" s="11"/>
      <c r="S444" s="10"/>
      <c r="T444" s="344"/>
      <c r="U444" s="349"/>
      <c r="V444" s="381"/>
      <c r="W444" s="367"/>
      <c r="X444" s="367"/>
      <c r="Y444" s="367"/>
      <c r="Z444" s="367"/>
      <c r="AA444" s="367"/>
      <c r="AB444" s="367"/>
      <c r="AC444" s="367"/>
      <c r="AD444" s="367"/>
      <c r="AE444" s="384"/>
    </row>
    <row r="445" spans="2:39" ht="17.45" customHeight="1" x14ac:dyDescent="0.2">
      <c r="B445" s="17"/>
      <c r="C445" s="342">
        <v>2</v>
      </c>
      <c r="D445" s="30"/>
      <c r="E445" s="28"/>
      <c r="F445" s="28"/>
      <c r="G445" s="27"/>
      <c r="H445" s="345">
        <v>14</v>
      </c>
      <c r="I445" s="345">
        <v>7</v>
      </c>
      <c r="J445" s="345">
        <v>5</v>
      </c>
      <c r="K445" s="20" t="s">
        <v>95</v>
      </c>
      <c r="L445" s="21" t="s">
        <v>98</v>
      </c>
      <c r="M445" s="20" t="s">
        <v>94</v>
      </c>
      <c r="N445" s="21"/>
      <c r="O445" s="20" t="s">
        <v>93</v>
      </c>
      <c r="P445" s="21"/>
      <c r="Q445" s="20" t="s">
        <v>92</v>
      </c>
      <c r="R445" s="26"/>
      <c r="S445" s="25"/>
      <c r="T445" s="345"/>
      <c r="U445" s="347"/>
      <c r="V445" s="379">
        <f>SUMPRODUCT(LEN($L445:$R447)-LEN(SUBSTITUTE($L445:$R447,"A", "")))</f>
        <v>0</v>
      </c>
      <c r="W445" s="365">
        <f>SUMPRODUCT(LEN($S445:$S447)-LEN(SUBSTITUTE($S445:$S447,"A", "")))</f>
        <v>0</v>
      </c>
      <c r="X445" s="365">
        <f>SUMPRODUCT(LEN($L445:$R447)-LEN(SUBSTITUTE($L445:$R447,"S", "")))</f>
        <v>1</v>
      </c>
      <c r="Y445" s="365">
        <f>SUMPRODUCT(LEN($S445:$S447)-LEN(SUBSTITUTE($S445:$S447,"S", "")))</f>
        <v>0</v>
      </c>
      <c r="Z445" s="365">
        <f>SUMPRODUCT(LEN($L445:$R447)-LEN(SUBSTITUTE($L445:$R447,"F", "")))</f>
        <v>0</v>
      </c>
      <c r="AA445" s="365">
        <f>SUMPRODUCT(LEN($S445:$S447)-LEN(SUBSTITUTE($S445:$S447,"F", "")))</f>
        <v>0</v>
      </c>
      <c r="AB445" s="365">
        <f>SUMPRODUCT(LEN($L445:$R447)-LEN(SUBSTITUTE($L445:$R447,"G", "")))</f>
        <v>0</v>
      </c>
      <c r="AC445" s="365">
        <f>SUMPRODUCT(LEN($S445:$S447)-LEN(SUBSTITUTE($S445:$S447,"G", "")))</f>
        <v>0</v>
      </c>
      <c r="AD445" s="365">
        <f>SUMPRODUCT(LEN($L445:$R447)-LEN(SUBSTITUTE($L445:$R447,"M", "")))</f>
        <v>0</v>
      </c>
      <c r="AE445" s="382">
        <f>SUMPRODUCT(LEN($S445:$S447)-LEN(SUBSTITUTE($S445:$S447,"M", "")))</f>
        <v>0</v>
      </c>
    </row>
    <row r="446" spans="2:39" ht="17.45" customHeight="1" x14ac:dyDescent="0.2">
      <c r="B446" s="17"/>
      <c r="C446" s="343"/>
      <c r="D446" s="24"/>
      <c r="E446" s="23"/>
      <c r="F446" s="23"/>
      <c r="G446" s="22"/>
      <c r="H446" s="343"/>
      <c r="I446" s="343"/>
      <c r="J446" s="343"/>
      <c r="K446" s="20" t="s">
        <v>91</v>
      </c>
      <c r="L446" s="21"/>
      <c r="M446" s="20" t="s">
        <v>90</v>
      </c>
      <c r="N446" s="21"/>
      <c r="O446" s="20" t="s">
        <v>89</v>
      </c>
      <c r="P446" s="21"/>
      <c r="Q446" s="20" t="s">
        <v>88</v>
      </c>
      <c r="R446" s="19"/>
      <c r="S446" s="18"/>
      <c r="T446" s="343"/>
      <c r="U446" s="348"/>
      <c r="V446" s="380"/>
      <c r="W446" s="366"/>
      <c r="X446" s="366"/>
      <c r="Y446" s="366"/>
      <c r="Z446" s="366"/>
      <c r="AA446" s="366"/>
      <c r="AB446" s="366"/>
      <c r="AC446" s="366"/>
      <c r="AD446" s="366"/>
      <c r="AE446" s="383"/>
    </row>
    <row r="447" spans="2:39" ht="18.75" thickBot="1" x14ac:dyDescent="0.25">
      <c r="B447" s="17"/>
      <c r="C447" s="344"/>
      <c r="D447" s="16"/>
      <c r="E447" s="15"/>
      <c r="F447" s="15"/>
      <c r="G447" s="14"/>
      <c r="H447" s="344"/>
      <c r="I447" s="344"/>
      <c r="J447" s="344"/>
      <c r="K447" s="12" t="s">
        <v>87</v>
      </c>
      <c r="L447" s="13"/>
      <c r="M447" s="12" t="s">
        <v>86</v>
      </c>
      <c r="N447" s="13"/>
      <c r="O447" s="12" t="s">
        <v>85</v>
      </c>
      <c r="P447" s="13"/>
      <c r="Q447" s="12" t="s">
        <v>84</v>
      </c>
      <c r="R447" s="11"/>
      <c r="S447" s="10"/>
      <c r="T447" s="344"/>
      <c r="U447" s="349"/>
      <c r="V447" s="381"/>
      <c r="W447" s="367"/>
      <c r="X447" s="367"/>
      <c r="Y447" s="367"/>
      <c r="Z447" s="367"/>
      <c r="AA447" s="367"/>
      <c r="AB447" s="367"/>
      <c r="AC447" s="367"/>
      <c r="AD447" s="367"/>
      <c r="AE447" s="384"/>
    </row>
    <row r="448" spans="2:39" ht="17.45" customHeight="1" x14ac:dyDescent="0.2">
      <c r="B448" s="17"/>
      <c r="C448" s="342">
        <v>3</v>
      </c>
      <c r="D448" s="30"/>
      <c r="E448" s="28"/>
      <c r="F448" s="28"/>
      <c r="G448" s="27"/>
      <c r="H448" s="345">
        <v>13</v>
      </c>
      <c r="I448" s="345">
        <v>8</v>
      </c>
      <c r="J448" s="345">
        <v>5</v>
      </c>
      <c r="K448" s="20" t="s">
        <v>95</v>
      </c>
      <c r="L448" s="21"/>
      <c r="M448" s="20" t="s">
        <v>94</v>
      </c>
      <c r="N448" s="21"/>
      <c r="O448" s="20" t="s">
        <v>93</v>
      </c>
      <c r="P448" s="21"/>
      <c r="Q448" s="20" t="s">
        <v>92</v>
      </c>
      <c r="R448" s="26"/>
      <c r="S448" s="25"/>
      <c r="T448" s="345"/>
      <c r="U448" s="347"/>
      <c r="V448" s="379">
        <f>SUMPRODUCT(LEN($L448:$R450)-LEN(SUBSTITUTE($L448:$R450,"A", "")))</f>
        <v>0</v>
      </c>
      <c r="W448" s="365">
        <f>SUMPRODUCT(LEN($S448:$S450)-LEN(SUBSTITUTE($S448:$S450,"A", "")))</f>
        <v>0</v>
      </c>
      <c r="X448" s="365">
        <f>SUMPRODUCT(LEN($L448:$R450)-LEN(SUBSTITUTE($L448:$R450,"S", "")))</f>
        <v>0</v>
      </c>
      <c r="Y448" s="365">
        <f>SUMPRODUCT(LEN($S448:$S450)-LEN(SUBSTITUTE($S448:$S450,"S", "")))</f>
        <v>0</v>
      </c>
      <c r="Z448" s="365">
        <f>SUMPRODUCT(LEN($L448:$R450)-LEN(SUBSTITUTE($L448:$R450,"F", "")))</f>
        <v>0</v>
      </c>
      <c r="AA448" s="365">
        <f>SUMPRODUCT(LEN($S448:$S450)-LEN(SUBSTITUTE($S448:$S450,"F", "")))</f>
        <v>0</v>
      </c>
      <c r="AB448" s="365">
        <f>SUMPRODUCT(LEN($L448:$R450)-LEN(SUBSTITUTE($L448:$R450,"G", "")))</f>
        <v>0</v>
      </c>
      <c r="AC448" s="365">
        <f>SUMPRODUCT(LEN($S448:$S450)-LEN(SUBSTITUTE($S448:$S450,"G", "")))</f>
        <v>0</v>
      </c>
      <c r="AD448" s="365">
        <f>SUMPRODUCT(LEN($L448:$R450)-LEN(SUBSTITUTE($L448:$R450,"M", "")))</f>
        <v>0</v>
      </c>
      <c r="AE448" s="382">
        <f>SUMPRODUCT(LEN($S448:$S450)-LEN(SUBSTITUTE($S448:$S450,"M", "")))</f>
        <v>0</v>
      </c>
    </row>
    <row r="449" spans="2:31" ht="17.45" customHeight="1" x14ac:dyDescent="0.2">
      <c r="B449" s="17"/>
      <c r="C449" s="343"/>
      <c r="D449" s="24"/>
      <c r="E449" s="23"/>
      <c r="F449" s="23"/>
      <c r="G449" s="22"/>
      <c r="H449" s="343"/>
      <c r="I449" s="343"/>
      <c r="J449" s="343"/>
      <c r="K449" s="20" t="s">
        <v>91</v>
      </c>
      <c r="L449" s="21"/>
      <c r="M449" s="20" t="s">
        <v>90</v>
      </c>
      <c r="N449" s="21"/>
      <c r="O449" s="20" t="s">
        <v>89</v>
      </c>
      <c r="P449" s="21"/>
      <c r="Q449" s="20" t="s">
        <v>88</v>
      </c>
      <c r="R449" s="19"/>
      <c r="S449" s="18"/>
      <c r="T449" s="343"/>
      <c r="U449" s="348"/>
      <c r="V449" s="380"/>
      <c r="W449" s="366"/>
      <c r="X449" s="366"/>
      <c r="Y449" s="366"/>
      <c r="Z449" s="366"/>
      <c r="AA449" s="366"/>
      <c r="AB449" s="366"/>
      <c r="AC449" s="366"/>
      <c r="AD449" s="366"/>
      <c r="AE449" s="383"/>
    </row>
    <row r="450" spans="2:31" ht="21" customHeight="1" thickBot="1" x14ac:dyDescent="0.25">
      <c r="B450" s="17"/>
      <c r="C450" s="344"/>
      <c r="D450" s="16"/>
      <c r="E450" s="15"/>
      <c r="F450" s="15"/>
      <c r="G450" s="14"/>
      <c r="H450" s="344"/>
      <c r="I450" s="344"/>
      <c r="J450" s="344"/>
      <c r="K450" s="12" t="s">
        <v>87</v>
      </c>
      <c r="L450" s="13"/>
      <c r="M450" s="12" t="s">
        <v>86</v>
      </c>
      <c r="N450" s="13"/>
      <c r="O450" s="12" t="s">
        <v>85</v>
      </c>
      <c r="P450" s="13"/>
      <c r="Q450" s="12" t="s">
        <v>84</v>
      </c>
      <c r="R450" s="11"/>
      <c r="S450" s="10"/>
      <c r="T450" s="344"/>
      <c r="U450" s="349"/>
      <c r="V450" s="381"/>
      <c r="W450" s="367"/>
      <c r="X450" s="367"/>
      <c r="Y450" s="367"/>
      <c r="Z450" s="367"/>
      <c r="AA450" s="367"/>
      <c r="AB450" s="367"/>
      <c r="AC450" s="367"/>
      <c r="AD450" s="367"/>
      <c r="AE450" s="384"/>
    </row>
    <row r="451" spans="2:31" ht="17.45" customHeight="1" x14ac:dyDescent="0.2">
      <c r="B451" s="17"/>
      <c r="C451" s="342">
        <v>4</v>
      </c>
      <c r="D451" s="30"/>
      <c r="E451" s="28"/>
      <c r="F451" s="28"/>
      <c r="G451" s="27"/>
      <c r="H451" s="345">
        <v>17</v>
      </c>
      <c r="I451" s="345">
        <v>7</v>
      </c>
      <c r="J451" s="346" t="s">
        <v>32</v>
      </c>
      <c r="K451" s="20" t="s">
        <v>95</v>
      </c>
      <c r="L451" s="21"/>
      <c r="M451" s="20" t="s">
        <v>94</v>
      </c>
      <c r="N451" s="21"/>
      <c r="O451" s="20" t="s">
        <v>93</v>
      </c>
      <c r="P451" s="21"/>
      <c r="Q451" s="20" t="s">
        <v>92</v>
      </c>
      <c r="R451" s="26"/>
      <c r="S451" s="25"/>
      <c r="T451" s="345"/>
      <c r="U451" s="347"/>
      <c r="V451" s="379">
        <f>SUMPRODUCT(LEN($L451:$R453)-LEN(SUBSTITUTE($L451:$R453,"A", "")))</f>
        <v>0</v>
      </c>
      <c r="W451" s="365">
        <f>SUMPRODUCT(LEN($S451:$S453)-LEN(SUBSTITUTE($S451:$S453,"A", "")))</f>
        <v>0</v>
      </c>
      <c r="X451" s="365">
        <f>SUMPRODUCT(LEN($L451:$R453)-LEN(SUBSTITUTE($L451:$R453,"S", "")))</f>
        <v>0</v>
      </c>
      <c r="Y451" s="365">
        <f>SUMPRODUCT(LEN($S451:$S453)-LEN(SUBSTITUTE($S451:$S453,"S", "")))</f>
        <v>0</v>
      </c>
      <c r="Z451" s="365">
        <f>SUMPRODUCT(LEN($L451:$R453)-LEN(SUBSTITUTE($L451:$R453,"F", "")))</f>
        <v>0</v>
      </c>
      <c r="AA451" s="365">
        <f>SUMPRODUCT(LEN($S451:$S453)-LEN(SUBSTITUTE($S451:$S453,"F", "")))</f>
        <v>0</v>
      </c>
      <c r="AB451" s="365">
        <f>SUMPRODUCT(LEN($L451:$R453)-LEN(SUBSTITUTE($L451:$R453,"G", "")))</f>
        <v>0</v>
      </c>
      <c r="AC451" s="365">
        <f>SUMPRODUCT(LEN($S451:$S453)-LEN(SUBSTITUTE($S451:$S453,"G", "")))</f>
        <v>0</v>
      </c>
      <c r="AD451" s="365">
        <f>SUMPRODUCT(LEN($L451:$R453)-LEN(SUBSTITUTE($L451:$R453,"M", "")))</f>
        <v>0</v>
      </c>
      <c r="AE451" s="382">
        <f>SUMPRODUCT(LEN($S451:$S453)-LEN(SUBSTITUTE($S451:$S453,"M", "")))</f>
        <v>0</v>
      </c>
    </row>
    <row r="452" spans="2:31" ht="17.45" customHeight="1" x14ac:dyDescent="0.2">
      <c r="B452" s="17"/>
      <c r="C452" s="343"/>
      <c r="D452" s="24"/>
      <c r="E452" s="23"/>
      <c r="F452" s="23"/>
      <c r="G452" s="22"/>
      <c r="H452" s="343"/>
      <c r="I452" s="343"/>
      <c r="J452" s="343"/>
      <c r="K452" s="20" t="s">
        <v>91</v>
      </c>
      <c r="L452" s="21"/>
      <c r="M452" s="20" t="s">
        <v>90</v>
      </c>
      <c r="N452" s="21"/>
      <c r="O452" s="20" t="s">
        <v>89</v>
      </c>
      <c r="P452" s="21"/>
      <c r="Q452" s="20" t="s">
        <v>88</v>
      </c>
      <c r="R452" s="19"/>
      <c r="S452" s="18"/>
      <c r="T452" s="343"/>
      <c r="U452" s="348"/>
      <c r="V452" s="380"/>
      <c r="W452" s="366"/>
      <c r="X452" s="366"/>
      <c r="Y452" s="366"/>
      <c r="Z452" s="366"/>
      <c r="AA452" s="366"/>
      <c r="AB452" s="366"/>
      <c r="AC452" s="366"/>
      <c r="AD452" s="366"/>
      <c r="AE452" s="383"/>
    </row>
    <row r="453" spans="2:31" ht="18.75" thickBot="1" x14ac:dyDescent="0.25">
      <c r="B453" s="17"/>
      <c r="C453" s="344"/>
      <c r="D453" s="16"/>
      <c r="E453" s="15"/>
      <c r="F453" s="15"/>
      <c r="G453" s="14"/>
      <c r="H453" s="344"/>
      <c r="I453" s="344"/>
      <c r="J453" s="344"/>
      <c r="K453" s="12" t="s">
        <v>87</v>
      </c>
      <c r="L453" s="13"/>
      <c r="M453" s="12" t="s">
        <v>86</v>
      </c>
      <c r="N453" s="13"/>
      <c r="O453" s="12" t="s">
        <v>85</v>
      </c>
      <c r="P453" s="13"/>
      <c r="Q453" s="12" t="s">
        <v>84</v>
      </c>
      <c r="R453" s="11"/>
      <c r="S453" s="10"/>
      <c r="T453" s="344"/>
      <c r="U453" s="349"/>
      <c r="V453" s="381"/>
      <c r="W453" s="367"/>
      <c r="X453" s="367"/>
      <c r="Y453" s="367"/>
      <c r="Z453" s="367"/>
      <c r="AA453" s="367"/>
      <c r="AB453" s="367"/>
      <c r="AC453" s="367"/>
      <c r="AD453" s="367"/>
      <c r="AE453" s="384"/>
    </row>
    <row r="454" spans="2:31" ht="17.45" customHeight="1" x14ac:dyDescent="0.2">
      <c r="B454" s="17"/>
      <c r="C454" s="342">
        <v>5</v>
      </c>
      <c r="D454" s="30"/>
      <c r="E454" s="28"/>
      <c r="F454" s="28"/>
      <c r="G454" s="27"/>
      <c r="H454" s="345">
        <v>18</v>
      </c>
      <c r="I454" s="345">
        <v>8</v>
      </c>
      <c r="J454" s="345">
        <v>5</v>
      </c>
      <c r="K454" s="20" t="s">
        <v>95</v>
      </c>
      <c r="L454" s="21" t="s">
        <v>98</v>
      </c>
      <c r="M454" s="20" t="s">
        <v>94</v>
      </c>
      <c r="N454" s="21"/>
      <c r="O454" s="20" t="s">
        <v>93</v>
      </c>
      <c r="P454" s="21"/>
      <c r="Q454" s="20" t="s">
        <v>92</v>
      </c>
      <c r="R454" s="26"/>
      <c r="S454" s="25"/>
      <c r="T454" s="345"/>
      <c r="U454" s="347"/>
      <c r="V454" s="379">
        <f>SUMPRODUCT(LEN($L454:$R456)-LEN(SUBSTITUTE($L454:$R456,"A", "")))</f>
        <v>0</v>
      </c>
      <c r="W454" s="365">
        <f>SUMPRODUCT(LEN($S454:$S456)-LEN(SUBSTITUTE($S454:$S456,"A", "")))</f>
        <v>0</v>
      </c>
      <c r="X454" s="365">
        <f>SUMPRODUCT(LEN($L454:$R456)-LEN(SUBSTITUTE($L454:$R456,"S", "")))</f>
        <v>2</v>
      </c>
      <c r="Y454" s="365">
        <f>SUMPRODUCT(LEN($S454:$S456)-LEN(SUBSTITUTE($S454:$S456,"S", "")))</f>
        <v>0</v>
      </c>
      <c r="Z454" s="365">
        <f>SUMPRODUCT(LEN($L454:$R456)-LEN(SUBSTITUTE($L454:$R456,"F", "")))</f>
        <v>0</v>
      </c>
      <c r="AA454" s="365">
        <f>SUMPRODUCT(LEN($S454:$S456)-LEN(SUBSTITUTE($S454:$S456,"F", "")))</f>
        <v>0</v>
      </c>
      <c r="AB454" s="365">
        <f>SUMPRODUCT(LEN($L454:$R456)-LEN(SUBSTITUTE($L454:$R456,"G", "")))</f>
        <v>0</v>
      </c>
      <c r="AC454" s="365">
        <f>SUMPRODUCT(LEN($S454:$S456)-LEN(SUBSTITUTE($S454:$S456,"G", "")))</f>
        <v>0</v>
      </c>
      <c r="AD454" s="365">
        <f>SUMPRODUCT(LEN($L454:$R456)-LEN(SUBSTITUTE($L454:$R456,"M", "")))</f>
        <v>0</v>
      </c>
      <c r="AE454" s="382">
        <f>SUMPRODUCT(LEN($S454:$S456)-LEN(SUBSTITUTE($S454:$S456,"M", "")))</f>
        <v>0</v>
      </c>
    </row>
    <row r="455" spans="2:31" ht="17.45" customHeight="1" x14ac:dyDescent="0.2">
      <c r="B455" s="17"/>
      <c r="C455" s="343"/>
      <c r="D455" s="24"/>
      <c r="E455" s="23"/>
      <c r="F455" s="23"/>
      <c r="G455" s="22"/>
      <c r="H455" s="343"/>
      <c r="I455" s="343"/>
      <c r="J455" s="343"/>
      <c r="K455" s="20" t="s">
        <v>91</v>
      </c>
      <c r="L455" s="21" t="s">
        <v>98</v>
      </c>
      <c r="M455" s="20" t="s">
        <v>90</v>
      </c>
      <c r="N455" s="21"/>
      <c r="O455" s="20" t="s">
        <v>89</v>
      </c>
      <c r="P455" s="21"/>
      <c r="Q455" s="20" t="s">
        <v>88</v>
      </c>
      <c r="R455" s="19"/>
      <c r="S455" s="18"/>
      <c r="T455" s="343"/>
      <c r="U455" s="348"/>
      <c r="V455" s="380"/>
      <c r="W455" s="366"/>
      <c r="X455" s="366"/>
      <c r="Y455" s="366"/>
      <c r="Z455" s="366"/>
      <c r="AA455" s="366"/>
      <c r="AB455" s="366"/>
      <c r="AC455" s="366"/>
      <c r="AD455" s="366"/>
      <c r="AE455" s="383"/>
    </row>
    <row r="456" spans="2:31" ht="18.75" thickBot="1" x14ac:dyDescent="0.25">
      <c r="B456" s="17"/>
      <c r="C456" s="344"/>
      <c r="D456" s="16"/>
      <c r="E456" s="15"/>
      <c r="F456" s="15"/>
      <c r="G456" s="14"/>
      <c r="H456" s="344"/>
      <c r="I456" s="344"/>
      <c r="J456" s="344"/>
      <c r="K456" s="12" t="s">
        <v>87</v>
      </c>
      <c r="L456" s="13"/>
      <c r="M456" s="12" t="s">
        <v>86</v>
      </c>
      <c r="N456" s="13"/>
      <c r="O456" s="12" t="s">
        <v>85</v>
      </c>
      <c r="P456" s="13"/>
      <c r="Q456" s="12" t="s">
        <v>84</v>
      </c>
      <c r="R456" s="11"/>
      <c r="S456" s="10"/>
      <c r="T456" s="344"/>
      <c r="U456" s="349"/>
      <c r="V456" s="381"/>
      <c r="W456" s="367"/>
      <c r="X456" s="367"/>
      <c r="Y456" s="367"/>
      <c r="Z456" s="367"/>
      <c r="AA456" s="367"/>
      <c r="AB456" s="367"/>
      <c r="AC456" s="367"/>
      <c r="AD456" s="367"/>
      <c r="AE456" s="384"/>
    </row>
    <row r="457" spans="2:31" ht="17.45" customHeight="1" x14ac:dyDescent="0.2">
      <c r="B457" s="17"/>
      <c r="C457" s="342">
        <v>6</v>
      </c>
      <c r="D457" s="30"/>
      <c r="E457" s="28"/>
      <c r="F457" s="28"/>
      <c r="G457" s="27"/>
      <c r="H457" s="345">
        <v>13</v>
      </c>
      <c r="I457" s="345">
        <v>8</v>
      </c>
      <c r="J457" s="345">
        <v>5</v>
      </c>
      <c r="K457" s="20" t="s">
        <v>95</v>
      </c>
      <c r="L457" s="21"/>
      <c r="M457" s="20" t="s">
        <v>94</v>
      </c>
      <c r="N457" s="21"/>
      <c r="O457" s="20" t="s">
        <v>93</v>
      </c>
      <c r="P457" s="21"/>
      <c r="Q457" s="20" t="s">
        <v>92</v>
      </c>
      <c r="R457" s="26"/>
      <c r="S457" s="25"/>
      <c r="T457" s="345"/>
      <c r="U457" s="347"/>
      <c r="V457" s="379">
        <f>SUMPRODUCT(LEN($L457:$R459)-LEN(SUBSTITUTE($L457:$R459,"A", "")))</f>
        <v>0</v>
      </c>
      <c r="W457" s="365">
        <f>SUMPRODUCT(LEN($S457:$S459)-LEN(SUBSTITUTE($S457:$S459,"A", "")))</f>
        <v>0</v>
      </c>
      <c r="X457" s="365">
        <f>SUMPRODUCT(LEN($L457:$R459)-LEN(SUBSTITUTE($L457:$R459,"S", "")))</f>
        <v>0</v>
      </c>
      <c r="Y457" s="365">
        <f>SUMPRODUCT(LEN($S457:$S459)-LEN(SUBSTITUTE($S457:$S459,"S", "")))</f>
        <v>0</v>
      </c>
      <c r="Z457" s="365">
        <f>SUMPRODUCT(LEN($L457:$R459)-LEN(SUBSTITUTE($L457:$R459,"F", "")))</f>
        <v>0</v>
      </c>
      <c r="AA457" s="365">
        <f>SUMPRODUCT(LEN($S457:$S459)-LEN(SUBSTITUTE($S457:$S459,"F", "")))</f>
        <v>0</v>
      </c>
      <c r="AB457" s="365">
        <f>SUMPRODUCT(LEN($L457:$R459)-LEN(SUBSTITUTE($L457:$R459,"G", "")))</f>
        <v>0</v>
      </c>
      <c r="AC457" s="365">
        <f>SUMPRODUCT(LEN($S457:$S459)-LEN(SUBSTITUTE($S457:$S459,"G", "")))</f>
        <v>0</v>
      </c>
      <c r="AD457" s="365">
        <f>SUMPRODUCT(LEN($L457:$R459)-LEN(SUBSTITUTE($L457:$R459,"M", "")))</f>
        <v>0</v>
      </c>
      <c r="AE457" s="382">
        <f>SUMPRODUCT(LEN($S457:$S459)-LEN(SUBSTITUTE($S457:$S459,"M", "")))</f>
        <v>0</v>
      </c>
    </row>
    <row r="458" spans="2:31" ht="17.45" customHeight="1" x14ac:dyDescent="0.2">
      <c r="B458" s="17"/>
      <c r="C458" s="343"/>
      <c r="D458" s="24"/>
      <c r="E458" s="23"/>
      <c r="F458" s="23"/>
      <c r="G458" s="22"/>
      <c r="H458" s="343"/>
      <c r="I458" s="343"/>
      <c r="J458" s="343"/>
      <c r="K458" s="20" t="s">
        <v>91</v>
      </c>
      <c r="L458" s="21"/>
      <c r="M458" s="20" t="s">
        <v>90</v>
      </c>
      <c r="N458" s="21"/>
      <c r="O458" s="20" t="s">
        <v>89</v>
      </c>
      <c r="P458" s="21"/>
      <c r="Q458" s="20" t="s">
        <v>88</v>
      </c>
      <c r="R458" s="19"/>
      <c r="S458" s="18"/>
      <c r="T458" s="343"/>
      <c r="U458" s="348"/>
      <c r="V458" s="380"/>
      <c r="W458" s="366"/>
      <c r="X458" s="366"/>
      <c r="Y458" s="366"/>
      <c r="Z458" s="366"/>
      <c r="AA458" s="366"/>
      <c r="AB458" s="366"/>
      <c r="AC458" s="366"/>
      <c r="AD458" s="366"/>
      <c r="AE458" s="383"/>
    </row>
    <row r="459" spans="2:31" ht="18.75" thickBot="1" x14ac:dyDescent="0.25">
      <c r="B459" s="17"/>
      <c r="C459" s="344"/>
      <c r="D459" s="16"/>
      <c r="E459" s="15"/>
      <c r="F459" s="15"/>
      <c r="G459" s="14"/>
      <c r="H459" s="344"/>
      <c r="I459" s="344"/>
      <c r="J459" s="344"/>
      <c r="K459" s="12" t="s">
        <v>87</v>
      </c>
      <c r="L459" s="13"/>
      <c r="M459" s="12" t="s">
        <v>86</v>
      </c>
      <c r="N459" s="13"/>
      <c r="O459" s="12" t="s">
        <v>85</v>
      </c>
      <c r="P459" s="13"/>
      <c r="Q459" s="12" t="s">
        <v>84</v>
      </c>
      <c r="R459" s="11"/>
      <c r="S459" s="10"/>
      <c r="T459" s="344"/>
      <c r="U459" s="349"/>
      <c r="V459" s="381"/>
      <c r="W459" s="367"/>
      <c r="X459" s="367"/>
      <c r="Y459" s="367"/>
      <c r="Z459" s="367"/>
      <c r="AA459" s="367"/>
      <c r="AB459" s="367"/>
      <c r="AC459" s="367"/>
      <c r="AD459" s="367"/>
      <c r="AE459" s="384"/>
    </row>
    <row r="460" spans="2:31" ht="17.45" customHeight="1" x14ac:dyDescent="0.2">
      <c r="B460" s="17"/>
      <c r="C460" s="342">
        <v>7</v>
      </c>
      <c r="D460" s="30"/>
      <c r="E460" s="28"/>
      <c r="F460" s="28"/>
      <c r="G460" s="27"/>
      <c r="H460" s="345">
        <v>17</v>
      </c>
      <c r="I460" s="345">
        <v>8</v>
      </c>
      <c r="J460" s="346">
        <v>5</v>
      </c>
      <c r="K460" s="20" t="s">
        <v>95</v>
      </c>
      <c r="L460" s="21" t="s">
        <v>98</v>
      </c>
      <c r="M460" s="20" t="s">
        <v>94</v>
      </c>
      <c r="N460" s="21"/>
      <c r="O460" s="20" t="s">
        <v>93</v>
      </c>
      <c r="P460" s="21"/>
      <c r="Q460" s="20" t="s">
        <v>92</v>
      </c>
      <c r="R460" s="26"/>
      <c r="S460" s="25"/>
      <c r="T460" s="345"/>
      <c r="U460" s="347"/>
      <c r="V460" s="379">
        <f>SUMPRODUCT(LEN($L460:$R462)-LEN(SUBSTITUTE($L460:$R462,"A", "")))</f>
        <v>0</v>
      </c>
      <c r="W460" s="365">
        <f>SUMPRODUCT(LEN($S460:$S462)-LEN(SUBSTITUTE($S460:$S462,"A", "")))</f>
        <v>0</v>
      </c>
      <c r="X460" s="365">
        <f>SUMPRODUCT(LEN($L460:$R462)-LEN(SUBSTITUTE($L460:$R462,"S", "")))</f>
        <v>1</v>
      </c>
      <c r="Y460" s="365">
        <f>SUMPRODUCT(LEN($S460:$S462)-LEN(SUBSTITUTE($S460:$S462,"S", "")))</f>
        <v>0</v>
      </c>
      <c r="Z460" s="365">
        <f>SUMPRODUCT(LEN($L460:$R462)-LEN(SUBSTITUTE($L460:$R462,"F", "")))</f>
        <v>0</v>
      </c>
      <c r="AA460" s="365">
        <f>SUMPRODUCT(LEN($S460:$S462)-LEN(SUBSTITUTE($S460:$S462,"F", "")))</f>
        <v>0</v>
      </c>
      <c r="AB460" s="365">
        <f>SUMPRODUCT(LEN($L460:$R462)-LEN(SUBSTITUTE($L460:$R462,"G", "")))</f>
        <v>0</v>
      </c>
      <c r="AC460" s="365">
        <f>SUMPRODUCT(LEN($S460:$S462)-LEN(SUBSTITUTE($S460:$S462,"G", "")))</f>
        <v>0</v>
      </c>
      <c r="AD460" s="365">
        <f>SUMPRODUCT(LEN($L460:$R462)-LEN(SUBSTITUTE($L460:$R462,"M", "")))</f>
        <v>0</v>
      </c>
      <c r="AE460" s="382">
        <f>SUMPRODUCT(LEN($S460:$S462)-LEN(SUBSTITUTE($S460:$S462,"M", "")))</f>
        <v>0</v>
      </c>
    </row>
    <row r="461" spans="2:31" ht="17.45" customHeight="1" x14ac:dyDescent="0.2">
      <c r="B461" s="17"/>
      <c r="C461" s="343"/>
      <c r="D461" s="24"/>
      <c r="E461" s="23"/>
      <c r="F461" s="23"/>
      <c r="G461" s="22"/>
      <c r="H461" s="343"/>
      <c r="I461" s="343"/>
      <c r="J461" s="343"/>
      <c r="K461" s="20" t="s">
        <v>91</v>
      </c>
      <c r="L461" s="21"/>
      <c r="M461" s="20" t="s">
        <v>90</v>
      </c>
      <c r="N461" s="21"/>
      <c r="O461" s="20" t="s">
        <v>89</v>
      </c>
      <c r="P461" s="21"/>
      <c r="Q461" s="20" t="s">
        <v>88</v>
      </c>
      <c r="R461" s="19"/>
      <c r="S461" s="18"/>
      <c r="T461" s="343"/>
      <c r="U461" s="348"/>
      <c r="V461" s="380"/>
      <c r="W461" s="366"/>
      <c r="X461" s="366"/>
      <c r="Y461" s="366"/>
      <c r="Z461" s="366"/>
      <c r="AA461" s="366"/>
      <c r="AB461" s="366"/>
      <c r="AC461" s="366"/>
      <c r="AD461" s="366"/>
      <c r="AE461" s="383"/>
    </row>
    <row r="462" spans="2:31" ht="18.75" thickBot="1" x14ac:dyDescent="0.25">
      <c r="B462" s="17"/>
      <c r="C462" s="344"/>
      <c r="D462" s="16"/>
      <c r="E462" s="15"/>
      <c r="F462" s="15"/>
      <c r="G462" s="14"/>
      <c r="H462" s="344"/>
      <c r="I462" s="344"/>
      <c r="J462" s="344"/>
      <c r="K462" s="12" t="s">
        <v>87</v>
      </c>
      <c r="L462" s="13"/>
      <c r="M462" s="12" t="s">
        <v>86</v>
      </c>
      <c r="N462" s="13"/>
      <c r="O462" s="12" t="s">
        <v>85</v>
      </c>
      <c r="P462" s="13"/>
      <c r="Q462" s="12" t="s">
        <v>84</v>
      </c>
      <c r="R462" s="11"/>
      <c r="S462" s="10"/>
      <c r="T462" s="344"/>
      <c r="U462" s="349"/>
      <c r="V462" s="381"/>
      <c r="W462" s="367"/>
      <c r="X462" s="367"/>
      <c r="Y462" s="367"/>
      <c r="Z462" s="367"/>
      <c r="AA462" s="367"/>
      <c r="AB462" s="367"/>
      <c r="AC462" s="367"/>
      <c r="AD462" s="367"/>
      <c r="AE462" s="384"/>
    </row>
    <row r="463" spans="2:31" ht="17.45" customHeight="1" x14ac:dyDescent="0.2">
      <c r="B463" s="17"/>
      <c r="C463" s="342">
        <v>8</v>
      </c>
      <c r="D463" s="30"/>
      <c r="E463" s="28"/>
      <c r="F463" s="28"/>
      <c r="G463" s="27"/>
      <c r="H463" s="345">
        <v>10</v>
      </c>
      <c r="I463" s="345">
        <v>6</v>
      </c>
      <c r="J463" s="346" t="s">
        <v>32</v>
      </c>
      <c r="K463" s="20" t="s">
        <v>95</v>
      </c>
      <c r="L463" s="21"/>
      <c r="M463" s="20" t="s">
        <v>94</v>
      </c>
      <c r="N463" s="21"/>
      <c r="O463" s="20" t="s">
        <v>93</v>
      </c>
      <c r="P463" s="21"/>
      <c r="Q463" s="20" t="s">
        <v>92</v>
      </c>
      <c r="R463" s="26"/>
      <c r="S463" s="25"/>
      <c r="T463" s="345"/>
      <c r="U463" s="347"/>
      <c r="V463" s="379">
        <f>SUMPRODUCT(LEN($L463:$R465)-LEN(SUBSTITUTE($L463:$R465,"A", "")))</f>
        <v>0</v>
      </c>
      <c r="W463" s="365">
        <f>SUMPRODUCT(LEN($S463:$S465)-LEN(SUBSTITUTE($S463:$S465,"A", "")))</f>
        <v>0</v>
      </c>
      <c r="X463" s="365">
        <f>SUMPRODUCT(LEN($L463:$R465)-LEN(SUBSTITUTE($L463:$R465,"S", "")))</f>
        <v>0</v>
      </c>
      <c r="Y463" s="365">
        <f>SUMPRODUCT(LEN($S463:$S465)-LEN(SUBSTITUTE($S463:$S465,"S", "")))</f>
        <v>0</v>
      </c>
      <c r="Z463" s="365">
        <f>SUMPRODUCT(LEN($L463:$R465)-LEN(SUBSTITUTE($L463:$R465,"F", "")))</f>
        <v>0</v>
      </c>
      <c r="AA463" s="365">
        <f>SUMPRODUCT(LEN($S463:$S465)-LEN(SUBSTITUTE($S463:$S465,"F", "")))</f>
        <v>0</v>
      </c>
      <c r="AB463" s="365">
        <f>SUMPRODUCT(LEN($L463:$R465)-LEN(SUBSTITUTE($L463:$R465,"G", "")))</f>
        <v>0</v>
      </c>
      <c r="AC463" s="365">
        <f>SUMPRODUCT(LEN($S463:$S465)-LEN(SUBSTITUTE($S463:$S465,"G", "")))</f>
        <v>0</v>
      </c>
      <c r="AD463" s="365">
        <f>SUMPRODUCT(LEN($L463:$R465)-LEN(SUBSTITUTE($L463:$R465,"M", "")))</f>
        <v>0</v>
      </c>
      <c r="AE463" s="382">
        <f>SUMPRODUCT(LEN($S463:$S465)-LEN(SUBSTITUTE($S463:$S465,"M", "")))</f>
        <v>0</v>
      </c>
    </row>
    <row r="464" spans="2:31" ht="17.45" customHeight="1" x14ac:dyDescent="0.2">
      <c r="B464" s="17"/>
      <c r="C464" s="343"/>
      <c r="D464" s="24"/>
      <c r="E464" s="23"/>
      <c r="F464" s="23"/>
      <c r="G464" s="22"/>
      <c r="H464" s="343"/>
      <c r="I464" s="343"/>
      <c r="J464" s="343"/>
      <c r="K464" s="20" t="s">
        <v>91</v>
      </c>
      <c r="L464" s="21"/>
      <c r="M464" s="20" t="s">
        <v>90</v>
      </c>
      <c r="N464" s="21"/>
      <c r="O464" s="20" t="s">
        <v>89</v>
      </c>
      <c r="P464" s="21"/>
      <c r="Q464" s="20" t="s">
        <v>88</v>
      </c>
      <c r="R464" s="19"/>
      <c r="S464" s="18"/>
      <c r="T464" s="343"/>
      <c r="U464" s="348"/>
      <c r="V464" s="380"/>
      <c r="W464" s="366"/>
      <c r="X464" s="366"/>
      <c r="Y464" s="366"/>
      <c r="Z464" s="366"/>
      <c r="AA464" s="366"/>
      <c r="AB464" s="366"/>
      <c r="AC464" s="366"/>
      <c r="AD464" s="366"/>
      <c r="AE464" s="383"/>
    </row>
    <row r="465" spans="2:33" ht="18" customHeight="1" thickBot="1" x14ac:dyDescent="0.25">
      <c r="B465" s="17"/>
      <c r="C465" s="344"/>
      <c r="D465" s="16"/>
      <c r="E465" s="15"/>
      <c r="F465" s="15"/>
      <c r="G465" s="14"/>
      <c r="H465" s="344"/>
      <c r="I465" s="344"/>
      <c r="J465" s="344"/>
      <c r="K465" s="12" t="s">
        <v>87</v>
      </c>
      <c r="L465" s="13"/>
      <c r="M465" s="12" t="s">
        <v>86</v>
      </c>
      <c r="N465" s="13"/>
      <c r="O465" s="12" t="s">
        <v>85</v>
      </c>
      <c r="P465" s="13"/>
      <c r="Q465" s="12" t="s">
        <v>84</v>
      </c>
      <c r="R465" s="11"/>
      <c r="S465" s="10"/>
      <c r="T465" s="344"/>
      <c r="U465" s="349"/>
      <c r="V465" s="381"/>
      <c r="W465" s="367"/>
      <c r="X465" s="367"/>
      <c r="Y465" s="367"/>
      <c r="Z465" s="367"/>
      <c r="AA465" s="367"/>
      <c r="AB465" s="367"/>
      <c r="AC465" s="367"/>
      <c r="AD465" s="367"/>
      <c r="AE465" s="384"/>
    </row>
    <row r="466" spans="2:33" ht="17.45" customHeight="1" x14ac:dyDescent="0.2">
      <c r="B466" s="17"/>
      <c r="C466" s="342">
        <v>9</v>
      </c>
      <c r="D466" s="30"/>
      <c r="E466" s="28"/>
      <c r="F466" s="28"/>
      <c r="G466" s="27"/>
      <c r="H466" s="345">
        <v>12</v>
      </c>
      <c r="I466" s="345">
        <v>6</v>
      </c>
      <c r="J466" s="346" t="s">
        <v>32</v>
      </c>
      <c r="K466" s="20" t="s">
        <v>95</v>
      </c>
      <c r="L466" s="21"/>
      <c r="M466" s="20" t="s">
        <v>94</v>
      </c>
      <c r="N466" s="21"/>
      <c r="O466" s="20" t="s">
        <v>93</v>
      </c>
      <c r="P466" s="21"/>
      <c r="Q466" s="20" t="s">
        <v>92</v>
      </c>
      <c r="R466" s="26"/>
      <c r="S466" s="25"/>
      <c r="T466" s="345"/>
      <c r="U466" s="347"/>
      <c r="V466" s="379">
        <f>SUMPRODUCT(LEN($L466:$R468)-LEN(SUBSTITUTE($L466:$R468,"A", "")))</f>
        <v>0</v>
      </c>
      <c r="W466" s="365">
        <f>SUMPRODUCT(LEN($S466:$S468)-LEN(SUBSTITUTE($S466:$S468,"A", "")))</f>
        <v>0</v>
      </c>
      <c r="X466" s="365">
        <f>SUMPRODUCT(LEN($L466:$R468)-LEN(SUBSTITUTE($L466:$R468,"S", "")))</f>
        <v>0</v>
      </c>
      <c r="Y466" s="365">
        <f>SUMPRODUCT(LEN($S466:$S468)-LEN(SUBSTITUTE($S466:$S468,"S", "")))</f>
        <v>0</v>
      </c>
      <c r="Z466" s="365">
        <f>SUMPRODUCT(LEN($L466:$R468)-LEN(SUBSTITUTE($L466:$R468,"F", "")))</f>
        <v>0</v>
      </c>
      <c r="AA466" s="365">
        <f>SUMPRODUCT(LEN($S466:$S468)-LEN(SUBSTITUTE($S466:$S468,"F", "")))</f>
        <v>0</v>
      </c>
      <c r="AB466" s="365">
        <f>SUMPRODUCT(LEN($L466:$R468)-LEN(SUBSTITUTE($L466:$R468,"G", "")))</f>
        <v>0</v>
      </c>
      <c r="AC466" s="365">
        <f>SUMPRODUCT(LEN($S466:$S468)-LEN(SUBSTITUTE($S466:$S468,"G", "")))</f>
        <v>0</v>
      </c>
      <c r="AD466" s="365">
        <f>SUMPRODUCT(LEN($L466:$R468)-LEN(SUBSTITUTE($L466:$R468,"M", "")))</f>
        <v>0</v>
      </c>
      <c r="AE466" s="382">
        <f>SUMPRODUCT(LEN($S466:$S468)-LEN(SUBSTITUTE($S466:$S468,"M", "")))</f>
        <v>0</v>
      </c>
    </row>
    <row r="467" spans="2:33" ht="17.45" customHeight="1" x14ac:dyDescent="0.2">
      <c r="B467" s="17"/>
      <c r="C467" s="343"/>
      <c r="D467" s="24"/>
      <c r="E467" s="23"/>
      <c r="F467" s="23"/>
      <c r="G467" s="22"/>
      <c r="H467" s="343"/>
      <c r="I467" s="343"/>
      <c r="J467" s="343"/>
      <c r="K467" s="20" t="s">
        <v>91</v>
      </c>
      <c r="L467" s="21"/>
      <c r="M467" s="20" t="s">
        <v>90</v>
      </c>
      <c r="N467" s="21"/>
      <c r="O467" s="20" t="s">
        <v>89</v>
      </c>
      <c r="P467" s="21"/>
      <c r="Q467" s="20" t="s">
        <v>88</v>
      </c>
      <c r="R467" s="19"/>
      <c r="S467" s="18"/>
      <c r="T467" s="343"/>
      <c r="U467" s="348"/>
      <c r="V467" s="380"/>
      <c r="W467" s="366"/>
      <c r="X467" s="366"/>
      <c r="Y467" s="366"/>
      <c r="Z467" s="366"/>
      <c r="AA467" s="366"/>
      <c r="AB467" s="366"/>
      <c r="AC467" s="366"/>
      <c r="AD467" s="366"/>
      <c r="AE467" s="383"/>
    </row>
    <row r="468" spans="2:33" ht="18.75" thickBot="1" x14ac:dyDescent="0.25">
      <c r="B468" s="17"/>
      <c r="C468" s="344"/>
      <c r="D468" s="16"/>
      <c r="E468" s="15"/>
      <c r="F468" s="15"/>
      <c r="G468" s="14"/>
      <c r="H468" s="344"/>
      <c r="I468" s="344"/>
      <c r="J468" s="344"/>
      <c r="K468" s="12" t="s">
        <v>87</v>
      </c>
      <c r="L468" s="13"/>
      <c r="M468" s="12" t="s">
        <v>86</v>
      </c>
      <c r="N468" s="13"/>
      <c r="O468" s="12" t="s">
        <v>85</v>
      </c>
      <c r="P468" s="13"/>
      <c r="Q468" s="12" t="s">
        <v>84</v>
      </c>
      <c r="R468" s="11"/>
      <c r="S468" s="10"/>
      <c r="T468" s="344"/>
      <c r="U468" s="349"/>
      <c r="V468" s="381"/>
      <c r="W468" s="367"/>
      <c r="X468" s="367"/>
      <c r="Y468" s="367"/>
      <c r="Z468" s="367"/>
      <c r="AA468" s="367"/>
      <c r="AB468" s="367"/>
      <c r="AC468" s="367"/>
      <c r="AD468" s="367"/>
      <c r="AE468" s="384"/>
    </row>
    <row r="469" spans="2:33" ht="17.45" customHeight="1" x14ac:dyDescent="0.2">
      <c r="B469" s="17"/>
      <c r="C469" s="342">
        <v>10</v>
      </c>
      <c r="D469" s="30"/>
      <c r="E469" s="28"/>
      <c r="F469" s="28"/>
      <c r="G469" s="27"/>
      <c r="H469" s="345">
        <v>15</v>
      </c>
      <c r="I469" s="345">
        <v>9</v>
      </c>
      <c r="J469" s="346">
        <v>4</v>
      </c>
      <c r="K469" s="20" t="s">
        <v>95</v>
      </c>
      <c r="L469" s="21" t="s">
        <v>98</v>
      </c>
      <c r="M469" s="20" t="s">
        <v>94</v>
      </c>
      <c r="N469" s="21"/>
      <c r="O469" s="20" t="s">
        <v>93</v>
      </c>
      <c r="P469" s="21"/>
      <c r="Q469" s="20" t="s">
        <v>92</v>
      </c>
      <c r="R469" s="26"/>
      <c r="S469" s="25"/>
      <c r="T469" s="345"/>
      <c r="U469" s="347"/>
      <c r="V469" s="379">
        <f>SUMPRODUCT(LEN($L469:$R471)-LEN(SUBSTITUTE($L469:$R471,"A", "")))</f>
        <v>1</v>
      </c>
      <c r="W469" s="365">
        <f>SUMPRODUCT(LEN($S469:$S471)-LEN(SUBSTITUTE($S469:$S471,"A", "")))</f>
        <v>0</v>
      </c>
      <c r="X469" s="365">
        <f>SUMPRODUCT(LEN($L469:$R471)-LEN(SUBSTITUTE($L469:$R471,"S", "")))</f>
        <v>1</v>
      </c>
      <c r="Y469" s="365">
        <f>SUMPRODUCT(LEN($S469:$S471)-LEN(SUBSTITUTE($S469:$S471,"S", "")))</f>
        <v>0</v>
      </c>
      <c r="Z469" s="365">
        <f>SUMPRODUCT(LEN($L469:$R471)-LEN(SUBSTITUTE($L469:$R471,"F", "")))</f>
        <v>0</v>
      </c>
      <c r="AA469" s="365">
        <f>SUMPRODUCT(LEN($S469:$S471)-LEN(SUBSTITUTE($S469:$S471,"F", "")))</f>
        <v>0</v>
      </c>
      <c r="AB469" s="365">
        <f>SUMPRODUCT(LEN($L469:$R471)-LEN(SUBSTITUTE($L469:$R471,"G", "")))</f>
        <v>0</v>
      </c>
      <c r="AC469" s="365">
        <f>SUMPRODUCT(LEN($S469:$S471)-LEN(SUBSTITUTE($S469:$S471,"G", "")))</f>
        <v>0</v>
      </c>
      <c r="AD469" s="365">
        <f>SUMPRODUCT(LEN($L469:$R471)-LEN(SUBSTITUTE($L469:$R471,"M", "")))</f>
        <v>0</v>
      </c>
      <c r="AE469" s="382">
        <f>SUMPRODUCT(LEN($S469:$S471)-LEN(SUBSTITUTE($S469:$S471,"M", "")))</f>
        <v>0</v>
      </c>
    </row>
    <row r="470" spans="2:33" ht="17.45" customHeight="1" x14ac:dyDescent="0.2">
      <c r="B470" s="17"/>
      <c r="C470" s="343"/>
      <c r="D470" s="24"/>
      <c r="E470" s="23"/>
      <c r="F470" s="23"/>
      <c r="G470" s="22"/>
      <c r="H470" s="343"/>
      <c r="I470" s="343"/>
      <c r="J470" s="343"/>
      <c r="K470" s="20" t="s">
        <v>91</v>
      </c>
      <c r="L470" s="21" t="s">
        <v>97</v>
      </c>
      <c r="M470" s="20" t="s">
        <v>90</v>
      </c>
      <c r="N470" s="21"/>
      <c r="O470" s="20" t="s">
        <v>89</v>
      </c>
      <c r="P470" s="21"/>
      <c r="Q470" s="20" t="s">
        <v>88</v>
      </c>
      <c r="R470" s="19"/>
      <c r="S470" s="18"/>
      <c r="T470" s="343"/>
      <c r="U470" s="348"/>
      <c r="V470" s="380"/>
      <c r="W470" s="366"/>
      <c r="X470" s="366"/>
      <c r="Y470" s="366"/>
      <c r="Z470" s="366"/>
      <c r="AA470" s="366"/>
      <c r="AB470" s="366"/>
      <c r="AC470" s="366"/>
      <c r="AD470" s="366"/>
      <c r="AE470" s="383"/>
    </row>
    <row r="471" spans="2:33" ht="18.75" thickBot="1" x14ac:dyDescent="0.25">
      <c r="B471" s="17"/>
      <c r="C471" s="344"/>
      <c r="D471" s="16"/>
      <c r="E471" s="15"/>
      <c r="F471" s="15"/>
      <c r="G471" s="14"/>
      <c r="H471" s="344"/>
      <c r="I471" s="344"/>
      <c r="J471" s="344"/>
      <c r="K471" s="12" t="s">
        <v>87</v>
      </c>
      <c r="L471" s="13"/>
      <c r="M471" s="12" t="s">
        <v>86</v>
      </c>
      <c r="N471" s="13"/>
      <c r="O471" s="12" t="s">
        <v>85</v>
      </c>
      <c r="P471" s="13"/>
      <c r="Q471" s="12" t="s">
        <v>84</v>
      </c>
      <c r="R471" s="11"/>
      <c r="S471" s="10"/>
      <c r="T471" s="344"/>
      <c r="U471" s="349"/>
      <c r="V471" s="381"/>
      <c r="W471" s="367"/>
      <c r="X471" s="367"/>
      <c r="Y471" s="367"/>
      <c r="Z471" s="367"/>
      <c r="AA471" s="367"/>
      <c r="AB471" s="367"/>
      <c r="AC471" s="367"/>
      <c r="AD471" s="367"/>
      <c r="AE471" s="384"/>
    </row>
    <row r="472" spans="2:33" ht="17.45" customHeight="1" x14ac:dyDescent="0.2">
      <c r="B472" s="17"/>
      <c r="C472" s="342">
        <v>11</v>
      </c>
      <c r="D472" s="29" t="s">
        <v>96</v>
      </c>
      <c r="E472" s="28"/>
      <c r="F472" s="28"/>
      <c r="G472" s="27"/>
      <c r="H472" s="345">
        <v>7</v>
      </c>
      <c r="I472" s="345">
        <v>7</v>
      </c>
      <c r="J472" s="346" t="s">
        <v>32</v>
      </c>
      <c r="K472" s="20" t="s">
        <v>95</v>
      </c>
      <c r="L472" s="21"/>
      <c r="M472" s="20" t="s">
        <v>94</v>
      </c>
      <c r="N472" s="21"/>
      <c r="O472" s="20" t="s">
        <v>93</v>
      </c>
      <c r="P472" s="21"/>
      <c r="Q472" s="20" t="s">
        <v>92</v>
      </c>
      <c r="R472" s="26"/>
      <c r="S472" s="25"/>
      <c r="T472" s="345"/>
      <c r="U472" s="347"/>
      <c r="V472" s="379">
        <f>SUMPRODUCT(LEN($L472:$R474)-LEN(SUBSTITUTE($L472:$R474,"A", "")))</f>
        <v>0</v>
      </c>
      <c r="W472" s="365">
        <f>SUMPRODUCT(LEN($S472:$S474)-LEN(SUBSTITUTE($S472:$S474,"A", "")))</f>
        <v>0</v>
      </c>
      <c r="X472" s="365">
        <f>SUMPRODUCT(LEN($L472:$R474)-LEN(SUBSTITUTE($L472:$R474,"S", "")))</f>
        <v>0</v>
      </c>
      <c r="Y472" s="365">
        <f>SUMPRODUCT(LEN($S472:$S474)-LEN(SUBSTITUTE($S472:$S474,"S", "")))</f>
        <v>0</v>
      </c>
      <c r="Z472" s="365">
        <f>SUMPRODUCT(LEN($L472:$R474)-LEN(SUBSTITUTE($L472:$R474,"F", "")))</f>
        <v>0</v>
      </c>
      <c r="AA472" s="365">
        <f>SUMPRODUCT(LEN($S472:$S474)-LEN(SUBSTITUTE($S472:$S474,"F", "")))</f>
        <v>0</v>
      </c>
      <c r="AB472" s="365">
        <f>SUMPRODUCT(LEN($L472:$R474)-LEN(SUBSTITUTE($L472:$R474,"G", "")))</f>
        <v>0</v>
      </c>
      <c r="AC472" s="365">
        <f>SUMPRODUCT(LEN($S472:$S474)-LEN(SUBSTITUTE($S472:$S474,"G", "")))</f>
        <v>0</v>
      </c>
      <c r="AD472" s="365">
        <f>SUMPRODUCT(LEN($L472:$R474)-LEN(SUBSTITUTE($L472:$R474,"M", "")))</f>
        <v>0</v>
      </c>
      <c r="AE472" s="382">
        <f>SUMPRODUCT(LEN($S472:$S474)-LEN(SUBSTITUTE($S472:$S474,"M", "")))</f>
        <v>0</v>
      </c>
    </row>
    <row r="473" spans="2:33" ht="17.45" customHeight="1" x14ac:dyDescent="0.2">
      <c r="B473" s="17"/>
      <c r="C473" s="343"/>
      <c r="D473" s="24"/>
      <c r="E473" s="23"/>
      <c r="F473" s="23"/>
      <c r="G473" s="22"/>
      <c r="H473" s="343"/>
      <c r="I473" s="343"/>
      <c r="J473" s="343"/>
      <c r="K473" s="20" t="s">
        <v>91</v>
      </c>
      <c r="L473" s="21"/>
      <c r="M473" s="20" t="s">
        <v>90</v>
      </c>
      <c r="N473" s="21"/>
      <c r="O473" s="20" t="s">
        <v>89</v>
      </c>
      <c r="P473" s="21"/>
      <c r="Q473" s="20" t="s">
        <v>88</v>
      </c>
      <c r="R473" s="19"/>
      <c r="S473" s="18"/>
      <c r="T473" s="343"/>
      <c r="U473" s="348"/>
      <c r="V473" s="380"/>
      <c r="W473" s="366"/>
      <c r="X473" s="366"/>
      <c r="Y473" s="366"/>
      <c r="Z473" s="366"/>
      <c r="AA473" s="366"/>
      <c r="AB473" s="366"/>
      <c r="AC473" s="366"/>
      <c r="AD473" s="366"/>
      <c r="AE473" s="383"/>
    </row>
    <row r="474" spans="2:33" ht="18.75" thickBot="1" x14ac:dyDescent="0.25">
      <c r="B474" s="17"/>
      <c r="C474" s="344"/>
      <c r="D474" s="16"/>
      <c r="E474" s="15"/>
      <c r="F474" s="15"/>
      <c r="G474" s="14"/>
      <c r="H474" s="344"/>
      <c r="I474" s="344"/>
      <c r="J474" s="344"/>
      <c r="K474" s="12" t="s">
        <v>87</v>
      </c>
      <c r="L474" s="13"/>
      <c r="M474" s="12" t="s">
        <v>86</v>
      </c>
      <c r="N474" s="13"/>
      <c r="O474" s="12" t="s">
        <v>85</v>
      </c>
      <c r="P474" s="13"/>
      <c r="Q474" s="12" t="s">
        <v>84</v>
      </c>
      <c r="R474" s="11"/>
      <c r="S474" s="10"/>
      <c r="T474" s="344"/>
      <c r="U474" s="349"/>
      <c r="V474" s="381"/>
      <c r="W474" s="367"/>
      <c r="X474" s="367"/>
      <c r="Y474" s="367"/>
      <c r="Z474" s="367"/>
      <c r="AA474" s="367"/>
      <c r="AB474" s="367"/>
      <c r="AC474" s="367"/>
      <c r="AD474" s="367"/>
      <c r="AE474" s="384"/>
    </row>
    <row r="478" spans="2:33" ht="24.75" customHeight="1" x14ac:dyDescent="0.2">
      <c r="G478" s="7" t="s">
        <v>83</v>
      </c>
      <c r="I478" s="8">
        <f>AVERAGE(I91:I132,I135:I167,I249:I287,I290:I322)</f>
        <v>8.183673469387756</v>
      </c>
      <c r="T478" s="8">
        <f>SUM(V478:AE478)</f>
        <v>24.019607843137255</v>
      </c>
      <c r="V478" s="8">
        <f t="shared" ref="V478:AE478" si="12">SUM(V91:V132,V135:V167,V249:V287,V290:V322)/(2*1.02)</f>
        <v>2.9411764705882351</v>
      </c>
      <c r="W478" s="8">
        <f t="shared" si="12"/>
        <v>0</v>
      </c>
      <c r="X478" s="8">
        <f t="shared" si="12"/>
        <v>21.078431372549019</v>
      </c>
      <c r="Y478" s="8">
        <f t="shared" si="12"/>
        <v>0</v>
      </c>
      <c r="Z478" s="8">
        <f t="shared" si="12"/>
        <v>0</v>
      </c>
      <c r="AA478" s="8">
        <f t="shared" si="12"/>
        <v>0</v>
      </c>
      <c r="AB478" s="8">
        <f t="shared" si="12"/>
        <v>0</v>
      </c>
      <c r="AC478" s="8">
        <f t="shared" si="12"/>
        <v>0</v>
      </c>
      <c r="AD478" s="8">
        <f t="shared" si="12"/>
        <v>0</v>
      </c>
      <c r="AE478" s="8">
        <f t="shared" si="12"/>
        <v>0</v>
      </c>
      <c r="AF478" s="7" t="s">
        <v>83</v>
      </c>
      <c r="AG478" s="9">
        <f>AVERAGE(AG90,AG134,AG248,AG289)</f>
        <v>0.22851053921568626</v>
      </c>
    </row>
    <row r="479" spans="2:33" ht="22.5" customHeight="1" x14ac:dyDescent="0.2">
      <c r="G479" s="7" t="s">
        <v>82</v>
      </c>
      <c r="I479" s="8">
        <f>AVERAGE(I12:I50,I53:I88,I325:I363,I366:I401)</f>
        <v>8.24</v>
      </c>
      <c r="T479" s="8">
        <f>SUM(V479:AE479)</f>
        <v>24.019607843137255</v>
      </c>
      <c r="V479" s="8">
        <f t="shared" ref="V479:AE479" si="13">SUM(V12:V50,V53:V88,V325:V363,V366:V401)/(2*1.02)</f>
        <v>3.9215686274509802</v>
      </c>
      <c r="W479" s="8">
        <f t="shared" si="13"/>
        <v>0</v>
      </c>
      <c r="X479" s="8">
        <f t="shared" si="13"/>
        <v>20.098039215686274</v>
      </c>
      <c r="Y479" s="8">
        <f t="shared" si="13"/>
        <v>0</v>
      </c>
      <c r="Z479" s="8">
        <f t="shared" si="13"/>
        <v>0</v>
      </c>
      <c r="AA479" s="8">
        <f t="shared" si="13"/>
        <v>0</v>
      </c>
      <c r="AB479" s="8">
        <f t="shared" si="13"/>
        <v>0</v>
      </c>
      <c r="AC479" s="8">
        <f t="shared" si="13"/>
        <v>0</v>
      </c>
      <c r="AD479" s="8">
        <f t="shared" si="13"/>
        <v>0</v>
      </c>
      <c r="AE479" s="8">
        <f t="shared" si="13"/>
        <v>0</v>
      </c>
      <c r="AF479" s="7" t="s">
        <v>82</v>
      </c>
      <c r="AG479" s="9">
        <f>AVERAGE(AG11,AG52,AG324,AG365)</f>
        <v>0.22201617647058824</v>
      </c>
    </row>
    <row r="480" spans="2:33" ht="33" customHeight="1" x14ac:dyDescent="0.2">
      <c r="G480" s="7" t="s">
        <v>81</v>
      </c>
      <c r="I480" s="8">
        <f>AVERAGE(I170:I208,I211:I246,I404:I439,I442:I474)</f>
        <v>7.854166666666667</v>
      </c>
      <c r="T480" s="8">
        <f>SUM(V480:AE480)</f>
        <v>11.764705882352942</v>
      </c>
      <c r="V480" s="8">
        <f t="shared" ref="V480:AE480" si="14">SUM(V170:V208,V211:V246,V404:V439,V442:V474)/(2*1.02)</f>
        <v>1.9607843137254901</v>
      </c>
      <c r="W480" s="8">
        <f t="shared" si="14"/>
        <v>0</v>
      </c>
      <c r="X480" s="8">
        <f t="shared" si="14"/>
        <v>9.8039215686274517</v>
      </c>
      <c r="Y480" s="8">
        <f t="shared" si="14"/>
        <v>0</v>
      </c>
      <c r="Z480" s="8">
        <f t="shared" si="14"/>
        <v>0</v>
      </c>
      <c r="AA480" s="8">
        <f t="shared" si="14"/>
        <v>0</v>
      </c>
      <c r="AB480" s="8">
        <f t="shared" si="14"/>
        <v>0</v>
      </c>
      <c r="AC480" s="8">
        <f t="shared" si="14"/>
        <v>0</v>
      </c>
      <c r="AD480" s="8">
        <f t="shared" si="14"/>
        <v>0</v>
      </c>
      <c r="AE480" s="8">
        <f t="shared" si="14"/>
        <v>0</v>
      </c>
      <c r="AF480" s="7" t="s">
        <v>81</v>
      </c>
      <c r="AG480" s="9">
        <f>AVERAGE(AG169,AG210,AG403,AG441)</f>
        <v>0.17386495098039215</v>
      </c>
    </row>
    <row r="481" spans="9:33" x14ac:dyDescent="0.2">
      <c r="I481" s="4">
        <v>12</v>
      </c>
    </row>
    <row r="482" spans="9:33" ht="15" x14ac:dyDescent="0.2">
      <c r="W482" s="8">
        <f>SUM(V478:W478)</f>
        <v>2.9411764705882351</v>
      </c>
      <c r="Y482" s="8">
        <f>SUM(X478:Y478)</f>
        <v>21.078431372549019</v>
      </c>
      <c r="AA482" s="8">
        <f>SUM(Z478:AA478)</f>
        <v>0</v>
      </c>
      <c r="AC482" s="8">
        <f>SUM(AB478:AC478)</f>
        <v>0</v>
      </c>
      <c r="AE482" s="8">
        <f>SUM(AD478:AE478)</f>
        <v>0</v>
      </c>
      <c r="AF482" s="7" t="s">
        <v>83</v>
      </c>
      <c r="AG482" s="6">
        <f>AVERAGE(AG90,AG134)</f>
        <v>0.2393063725490196</v>
      </c>
    </row>
    <row r="483" spans="9:33" ht="15" x14ac:dyDescent="0.2">
      <c r="W483" s="8">
        <f>SUM(V479:W479)</f>
        <v>3.9215686274509802</v>
      </c>
      <c r="Y483" s="8">
        <f>SUM(X479:Y479)</f>
        <v>20.098039215686274</v>
      </c>
      <c r="AA483" s="8">
        <f>SUM(Z479:AA479)</f>
        <v>0</v>
      </c>
      <c r="AC483" s="8">
        <f>SUM(AB479:AC479)</f>
        <v>0</v>
      </c>
      <c r="AE483" s="8">
        <f>SUM(AD479:AE479)</f>
        <v>0</v>
      </c>
      <c r="AF483" s="7" t="s">
        <v>82</v>
      </c>
      <c r="AG483" s="6">
        <f>AVERAGE(AG11,AG52)</f>
        <v>0.19509166666666666</v>
      </c>
    </row>
    <row r="484" spans="9:33" ht="15" x14ac:dyDescent="0.2">
      <c r="W484" s="8">
        <f>SUM(V480:W480)</f>
        <v>1.9607843137254901</v>
      </c>
      <c r="Y484" s="8">
        <f>SUM(X480:Y480)</f>
        <v>9.8039215686274517</v>
      </c>
      <c r="AA484" s="8">
        <f>SUM(Z480:AA480)</f>
        <v>0</v>
      </c>
      <c r="AC484" s="8">
        <f>SUM(AB480:AC480)</f>
        <v>0</v>
      </c>
      <c r="AE484" s="8">
        <f>SUM(AD480:AE480)</f>
        <v>0</v>
      </c>
      <c r="AF484" s="7" t="s">
        <v>81</v>
      </c>
      <c r="AG484" s="6">
        <f>AVERAGE(AG169,AG210)</f>
        <v>0.18625686274509803</v>
      </c>
    </row>
    <row r="485" spans="9:33" x14ac:dyDescent="0.2">
      <c r="AG485" s="6"/>
    </row>
    <row r="486" spans="9:33" ht="15" x14ac:dyDescent="0.2">
      <c r="AF486" s="7" t="s">
        <v>83</v>
      </c>
      <c r="AG486" s="6">
        <f>AVERAGE(AG248,AG289)</f>
        <v>0.21771470588235292</v>
      </c>
    </row>
    <row r="487" spans="9:33" ht="15" x14ac:dyDescent="0.2">
      <c r="AF487" s="7" t="s">
        <v>82</v>
      </c>
      <c r="AG487" s="6">
        <f>AVERAGE(AG324,AG365)</f>
        <v>0.2489406862745098</v>
      </c>
    </row>
    <row r="488" spans="9:33" ht="15" x14ac:dyDescent="0.2">
      <c r="AF488" s="7" t="s">
        <v>81</v>
      </c>
      <c r="AG488" s="6">
        <f>AVERAGE(AG403,AG441)</f>
        <v>0.16147303921568629</v>
      </c>
    </row>
  </sheetData>
  <mergeCells count="2404">
    <mergeCell ref="Z472:Z474"/>
    <mergeCell ref="AA472:AA474"/>
    <mergeCell ref="AB472:AB474"/>
    <mergeCell ref="AC472:AC474"/>
    <mergeCell ref="AD472:AD474"/>
    <mergeCell ref="AE472:AE474"/>
    <mergeCell ref="V130:V132"/>
    <mergeCell ref="W130:W132"/>
    <mergeCell ref="X130:X132"/>
    <mergeCell ref="Y130:Y132"/>
    <mergeCell ref="Z130:Z132"/>
    <mergeCell ref="AA130:AA132"/>
    <mergeCell ref="Z469:Z471"/>
    <mergeCell ref="AA469:AA471"/>
    <mergeCell ref="AB469:AB471"/>
    <mergeCell ref="AC469:AC471"/>
    <mergeCell ref="AD469:AD471"/>
    <mergeCell ref="AE469:AE471"/>
    <mergeCell ref="Z466:Z468"/>
    <mergeCell ref="AA466:AA468"/>
    <mergeCell ref="AB466:AB468"/>
    <mergeCell ref="AC466:AC468"/>
    <mergeCell ref="AD466:AD468"/>
    <mergeCell ref="AE466:AE468"/>
    <mergeCell ref="Z463:Z465"/>
    <mergeCell ref="AA463:AA465"/>
    <mergeCell ref="AB463:AB465"/>
    <mergeCell ref="AC463:AC465"/>
    <mergeCell ref="AD463:AD465"/>
    <mergeCell ref="AE463:AE465"/>
    <mergeCell ref="Z460:Z462"/>
    <mergeCell ref="AA460:AA462"/>
    <mergeCell ref="AB460:AB462"/>
    <mergeCell ref="AC460:AC462"/>
    <mergeCell ref="AD460:AD462"/>
    <mergeCell ref="AE460:AE462"/>
    <mergeCell ref="Z457:Z459"/>
    <mergeCell ref="AA457:AA459"/>
    <mergeCell ref="AB457:AB459"/>
    <mergeCell ref="AC457:AC459"/>
    <mergeCell ref="AD457:AD459"/>
    <mergeCell ref="AE457:AE459"/>
    <mergeCell ref="Z454:Z456"/>
    <mergeCell ref="AA454:AA456"/>
    <mergeCell ref="AB454:AB456"/>
    <mergeCell ref="AC454:AC456"/>
    <mergeCell ref="AD454:AD456"/>
    <mergeCell ref="AE454:AE456"/>
    <mergeCell ref="Z442:Z444"/>
    <mergeCell ref="AA442:AA444"/>
    <mergeCell ref="AB442:AB444"/>
    <mergeCell ref="AC442:AC444"/>
    <mergeCell ref="AD442:AD444"/>
    <mergeCell ref="AE442:AE444"/>
    <mergeCell ref="Z437:Z439"/>
    <mergeCell ref="AA437:AA439"/>
    <mergeCell ref="AB437:AB439"/>
    <mergeCell ref="AC437:AC439"/>
    <mergeCell ref="AD437:AD439"/>
    <mergeCell ref="AE437:AE439"/>
    <mergeCell ref="Z451:Z453"/>
    <mergeCell ref="AA451:AA453"/>
    <mergeCell ref="AB451:AB453"/>
    <mergeCell ref="AC451:AC453"/>
    <mergeCell ref="AD451:AD453"/>
    <mergeCell ref="AE451:AE453"/>
    <mergeCell ref="Z448:Z450"/>
    <mergeCell ref="AA448:AA450"/>
    <mergeCell ref="AB448:AB450"/>
    <mergeCell ref="AC448:AC450"/>
    <mergeCell ref="AD448:AD450"/>
    <mergeCell ref="AE448:AE450"/>
    <mergeCell ref="Z445:Z447"/>
    <mergeCell ref="AA445:AA447"/>
    <mergeCell ref="AB445:AB447"/>
    <mergeCell ref="AC445:AC447"/>
    <mergeCell ref="AD445:AD447"/>
    <mergeCell ref="AE445:AE447"/>
    <mergeCell ref="Z434:Z436"/>
    <mergeCell ref="AA434:AA436"/>
    <mergeCell ref="AB434:AB436"/>
    <mergeCell ref="AC434:AC436"/>
    <mergeCell ref="AD434:AD436"/>
    <mergeCell ref="AE434:AE436"/>
    <mergeCell ref="Z431:Z433"/>
    <mergeCell ref="AA431:AA433"/>
    <mergeCell ref="AB431:AB433"/>
    <mergeCell ref="AC431:AC433"/>
    <mergeCell ref="AD431:AD433"/>
    <mergeCell ref="AE431:AE433"/>
    <mergeCell ref="Z428:Z430"/>
    <mergeCell ref="AA428:AA430"/>
    <mergeCell ref="AB428:AB430"/>
    <mergeCell ref="AC428:AC430"/>
    <mergeCell ref="AD428:AD430"/>
    <mergeCell ref="AE428:AE430"/>
    <mergeCell ref="Z425:Z427"/>
    <mergeCell ref="AA425:AA427"/>
    <mergeCell ref="AB425:AB427"/>
    <mergeCell ref="AC425:AC427"/>
    <mergeCell ref="AD425:AD427"/>
    <mergeCell ref="AE425:AE427"/>
    <mergeCell ref="Z422:Z424"/>
    <mergeCell ref="AA422:AA424"/>
    <mergeCell ref="AB422:AB424"/>
    <mergeCell ref="AC422:AC424"/>
    <mergeCell ref="AD422:AD424"/>
    <mergeCell ref="AE422:AE424"/>
    <mergeCell ref="Z419:Z421"/>
    <mergeCell ref="AA419:AA421"/>
    <mergeCell ref="AB419:AB421"/>
    <mergeCell ref="AC419:AC421"/>
    <mergeCell ref="AD419:AD421"/>
    <mergeCell ref="AE419:AE421"/>
    <mergeCell ref="Z407:Z409"/>
    <mergeCell ref="AA407:AA409"/>
    <mergeCell ref="AB407:AB409"/>
    <mergeCell ref="AC407:AC409"/>
    <mergeCell ref="AD407:AD409"/>
    <mergeCell ref="AE407:AE409"/>
    <mergeCell ref="Z404:Z406"/>
    <mergeCell ref="AA404:AA406"/>
    <mergeCell ref="AB404:AB406"/>
    <mergeCell ref="AC404:AC406"/>
    <mergeCell ref="AD404:AD406"/>
    <mergeCell ref="AE404:AE406"/>
    <mergeCell ref="Z416:Z418"/>
    <mergeCell ref="AA416:AA418"/>
    <mergeCell ref="AB416:AB418"/>
    <mergeCell ref="AC416:AC418"/>
    <mergeCell ref="AD416:AD418"/>
    <mergeCell ref="AE416:AE418"/>
    <mergeCell ref="Z413:Z415"/>
    <mergeCell ref="AA413:AA415"/>
    <mergeCell ref="AB413:AB415"/>
    <mergeCell ref="AC413:AC415"/>
    <mergeCell ref="AD413:AD415"/>
    <mergeCell ref="AE413:AE415"/>
    <mergeCell ref="Z410:Z412"/>
    <mergeCell ref="AA410:AA412"/>
    <mergeCell ref="AB410:AB412"/>
    <mergeCell ref="AC410:AC412"/>
    <mergeCell ref="AD410:AD412"/>
    <mergeCell ref="AE410:AE412"/>
    <mergeCell ref="Z399:Z401"/>
    <mergeCell ref="AA399:AA401"/>
    <mergeCell ref="AB399:AB401"/>
    <mergeCell ref="AC399:AC401"/>
    <mergeCell ref="AD399:AD401"/>
    <mergeCell ref="AE399:AE401"/>
    <mergeCell ref="Z396:Z398"/>
    <mergeCell ref="AA396:AA398"/>
    <mergeCell ref="AB396:AB398"/>
    <mergeCell ref="AC396:AC398"/>
    <mergeCell ref="AD396:AD398"/>
    <mergeCell ref="AE396:AE398"/>
    <mergeCell ref="Z393:Z395"/>
    <mergeCell ref="AA393:AA395"/>
    <mergeCell ref="AB393:AB395"/>
    <mergeCell ref="AC393:AC395"/>
    <mergeCell ref="AD393:AD395"/>
    <mergeCell ref="AE393:AE395"/>
    <mergeCell ref="Z390:Z392"/>
    <mergeCell ref="AA390:AA392"/>
    <mergeCell ref="AB390:AB392"/>
    <mergeCell ref="AC390:AC392"/>
    <mergeCell ref="AD390:AD392"/>
    <mergeCell ref="AE390:AE392"/>
    <mergeCell ref="Z387:Z389"/>
    <mergeCell ref="AA387:AA389"/>
    <mergeCell ref="AB387:AB389"/>
    <mergeCell ref="AC387:AC389"/>
    <mergeCell ref="AD387:AD389"/>
    <mergeCell ref="AE387:AE389"/>
    <mergeCell ref="Z384:Z386"/>
    <mergeCell ref="AA384:AA386"/>
    <mergeCell ref="AB384:AB386"/>
    <mergeCell ref="AC384:AC386"/>
    <mergeCell ref="AD384:AD386"/>
    <mergeCell ref="AE384:AE386"/>
    <mergeCell ref="Z381:Z383"/>
    <mergeCell ref="AA381:AA383"/>
    <mergeCell ref="AB381:AB383"/>
    <mergeCell ref="AC381:AC383"/>
    <mergeCell ref="AD381:AD383"/>
    <mergeCell ref="AE381:AE383"/>
    <mergeCell ref="Z378:Z380"/>
    <mergeCell ref="AA378:AA380"/>
    <mergeCell ref="AB378:AB380"/>
    <mergeCell ref="AC378:AC380"/>
    <mergeCell ref="AD378:AD380"/>
    <mergeCell ref="AE378:AE380"/>
    <mergeCell ref="Z375:Z377"/>
    <mergeCell ref="AA375:AA377"/>
    <mergeCell ref="AB375:AB377"/>
    <mergeCell ref="AC375:AC377"/>
    <mergeCell ref="AD375:AD377"/>
    <mergeCell ref="AE375:AE377"/>
    <mergeCell ref="Z372:Z374"/>
    <mergeCell ref="AA372:AA374"/>
    <mergeCell ref="AB372:AB374"/>
    <mergeCell ref="AC372:AC374"/>
    <mergeCell ref="AD372:AD374"/>
    <mergeCell ref="AE372:AE374"/>
    <mergeCell ref="Z369:Z371"/>
    <mergeCell ref="AA369:AA371"/>
    <mergeCell ref="AB369:AB371"/>
    <mergeCell ref="AC369:AC371"/>
    <mergeCell ref="AD369:AD371"/>
    <mergeCell ref="AE369:AE371"/>
    <mergeCell ref="Z366:Z368"/>
    <mergeCell ref="AA366:AA368"/>
    <mergeCell ref="AB366:AB368"/>
    <mergeCell ref="AC366:AC368"/>
    <mergeCell ref="AD366:AD368"/>
    <mergeCell ref="AE366:AE368"/>
    <mergeCell ref="Z361:Z363"/>
    <mergeCell ref="AA361:AA363"/>
    <mergeCell ref="AB361:AB363"/>
    <mergeCell ref="AC361:AC363"/>
    <mergeCell ref="AD361:AD363"/>
    <mergeCell ref="AE361:AE363"/>
    <mergeCell ref="Z358:Z360"/>
    <mergeCell ref="AA358:AA360"/>
    <mergeCell ref="AB358:AB360"/>
    <mergeCell ref="AC358:AC360"/>
    <mergeCell ref="AD358:AD360"/>
    <mergeCell ref="AE358:AE360"/>
    <mergeCell ref="Z355:Z357"/>
    <mergeCell ref="AA355:AA357"/>
    <mergeCell ref="AB355:AB357"/>
    <mergeCell ref="AC355:AC357"/>
    <mergeCell ref="AD355:AD357"/>
    <mergeCell ref="AE355:AE357"/>
    <mergeCell ref="Z352:Z354"/>
    <mergeCell ref="AA352:AA354"/>
    <mergeCell ref="AB352:AB354"/>
    <mergeCell ref="AC352:AC354"/>
    <mergeCell ref="AD352:AD354"/>
    <mergeCell ref="AE352:AE354"/>
    <mergeCell ref="Z349:Z351"/>
    <mergeCell ref="AA349:AA351"/>
    <mergeCell ref="AB349:AB351"/>
    <mergeCell ref="AC349:AC351"/>
    <mergeCell ref="AD349:AD351"/>
    <mergeCell ref="AE349:AE351"/>
    <mergeCell ref="Z346:Z348"/>
    <mergeCell ref="AA346:AA348"/>
    <mergeCell ref="AB346:AB348"/>
    <mergeCell ref="AC346:AC348"/>
    <mergeCell ref="AD346:AD348"/>
    <mergeCell ref="AE346:AE348"/>
    <mergeCell ref="Z343:Z345"/>
    <mergeCell ref="AA343:AA345"/>
    <mergeCell ref="AB343:AB345"/>
    <mergeCell ref="AC343:AC345"/>
    <mergeCell ref="AD343:AD345"/>
    <mergeCell ref="AE343:AE345"/>
    <mergeCell ref="Z340:Z342"/>
    <mergeCell ref="AA340:AA342"/>
    <mergeCell ref="AB340:AB342"/>
    <mergeCell ref="AC340:AC342"/>
    <mergeCell ref="AD340:AD342"/>
    <mergeCell ref="AE340:AE342"/>
    <mergeCell ref="Z337:Z339"/>
    <mergeCell ref="AA337:AA339"/>
    <mergeCell ref="AB337:AB339"/>
    <mergeCell ref="AC337:AC339"/>
    <mergeCell ref="AD337:AD339"/>
    <mergeCell ref="AE337:AE339"/>
    <mergeCell ref="Z325:Z327"/>
    <mergeCell ref="AA325:AA327"/>
    <mergeCell ref="AB325:AB327"/>
    <mergeCell ref="AC325:AC327"/>
    <mergeCell ref="AD325:AD327"/>
    <mergeCell ref="AE325:AE327"/>
    <mergeCell ref="Z320:Z322"/>
    <mergeCell ref="AA320:AA322"/>
    <mergeCell ref="AB320:AB322"/>
    <mergeCell ref="AC320:AC322"/>
    <mergeCell ref="AD320:AD322"/>
    <mergeCell ref="AE320:AE322"/>
    <mergeCell ref="Z334:Z336"/>
    <mergeCell ref="AA334:AA336"/>
    <mergeCell ref="AB334:AB336"/>
    <mergeCell ref="AC334:AC336"/>
    <mergeCell ref="AD334:AD336"/>
    <mergeCell ref="AE334:AE336"/>
    <mergeCell ref="Z331:Z333"/>
    <mergeCell ref="AA331:AA333"/>
    <mergeCell ref="AB331:AB333"/>
    <mergeCell ref="AC331:AC333"/>
    <mergeCell ref="AD331:AD333"/>
    <mergeCell ref="AE331:AE333"/>
    <mergeCell ref="Z328:Z330"/>
    <mergeCell ref="AA328:AA330"/>
    <mergeCell ref="AB328:AB330"/>
    <mergeCell ref="AC328:AC330"/>
    <mergeCell ref="AD328:AD330"/>
    <mergeCell ref="AE328:AE330"/>
    <mergeCell ref="Z317:Z319"/>
    <mergeCell ref="AA317:AA319"/>
    <mergeCell ref="AB317:AB319"/>
    <mergeCell ref="AC317:AC319"/>
    <mergeCell ref="AD317:AD319"/>
    <mergeCell ref="AE317:AE319"/>
    <mergeCell ref="Z314:Z316"/>
    <mergeCell ref="AA314:AA316"/>
    <mergeCell ref="AB314:AB316"/>
    <mergeCell ref="AC314:AC316"/>
    <mergeCell ref="AD314:AD316"/>
    <mergeCell ref="AE314:AE316"/>
    <mergeCell ref="Z311:Z313"/>
    <mergeCell ref="AA311:AA313"/>
    <mergeCell ref="AB311:AB313"/>
    <mergeCell ref="AC311:AC313"/>
    <mergeCell ref="AD311:AD313"/>
    <mergeCell ref="AE311:AE313"/>
    <mergeCell ref="Z308:Z310"/>
    <mergeCell ref="AA308:AA310"/>
    <mergeCell ref="AB308:AB310"/>
    <mergeCell ref="AC308:AC310"/>
    <mergeCell ref="AD308:AD310"/>
    <mergeCell ref="AE308:AE310"/>
    <mergeCell ref="Z305:Z307"/>
    <mergeCell ref="AA305:AA307"/>
    <mergeCell ref="AB305:AB307"/>
    <mergeCell ref="AC305:AC307"/>
    <mergeCell ref="AD305:AD307"/>
    <mergeCell ref="AE305:AE307"/>
    <mergeCell ref="Z302:Z304"/>
    <mergeCell ref="AA302:AA304"/>
    <mergeCell ref="AB302:AB304"/>
    <mergeCell ref="AC302:AC304"/>
    <mergeCell ref="AD302:AD304"/>
    <mergeCell ref="AE302:AE304"/>
    <mergeCell ref="Z299:Z301"/>
    <mergeCell ref="AA299:AA301"/>
    <mergeCell ref="AB299:AB301"/>
    <mergeCell ref="AC299:AC301"/>
    <mergeCell ref="AD299:AD301"/>
    <mergeCell ref="AE299:AE301"/>
    <mergeCell ref="Z296:Z298"/>
    <mergeCell ref="AA296:AA298"/>
    <mergeCell ref="AB296:AB298"/>
    <mergeCell ref="AC296:AC298"/>
    <mergeCell ref="AD296:AD298"/>
    <mergeCell ref="AE296:AE298"/>
    <mergeCell ref="Z293:Z295"/>
    <mergeCell ref="AA293:AA295"/>
    <mergeCell ref="AB293:AB295"/>
    <mergeCell ref="AC293:AC295"/>
    <mergeCell ref="AD293:AD295"/>
    <mergeCell ref="AE293:AE295"/>
    <mergeCell ref="Z290:Z292"/>
    <mergeCell ref="AA290:AA292"/>
    <mergeCell ref="AB290:AB292"/>
    <mergeCell ref="AC290:AC292"/>
    <mergeCell ref="AD290:AD292"/>
    <mergeCell ref="AE290:AE292"/>
    <mergeCell ref="Z285:Z287"/>
    <mergeCell ref="AA285:AA287"/>
    <mergeCell ref="AB285:AB287"/>
    <mergeCell ref="AC285:AC287"/>
    <mergeCell ref="AD285:AD287"/>
    <mergeCell ref="AE285:AE287"/>
    <mergeCell ref="Z282:Z284"/>
    <mergeCell ref="AA282:AA284"/>
    <mergeCell ref="AB282:AB284"/>
    <mergeCell ref="AC282:AC284"/>
    <mergeCell ref="AD282:AD284"/>
    <mergeCell ref="AE282:AE284"/>
    <mergeCell ref="Z279:Z281"/>
    <mergeCell ref="AA279:AA281"/>
    <mergeCell ref="AB279:AB281"/>
    <mergeCell ref="AC279:AC281"/>
    <mergeCell ref="AD279:AD281"/>
    <mergeCell ref="AE279:AE281"/>
    <mergeCell ref="Z276:Z278"/>
    <mergeCell ref="AA276:AA278"/>
    <mergeCell ref="AB276:AB278"/>
    <mergeCell ref="AC276:AC278"/>
    <mergeCell ref="AD276:AD278"/>
    <mergeCell ref="AE276:AE278"/>
    <mergeCell ref="Z273:Z275"/>
    <mergeCell ref="AA273:AA275"/>
    <mergeCell ref="AB273:AB275"/>
    <mergeCell ref="AC273:AC275"/>
    <mergeCell ref="AD273:AD275"/>
    <mergeCell ref="AE273:AE275"/>
    <mergeCell ref="Z270:Z272"/>
    <mergeCell ref="AA270:AA272"/>
    <mergeCell ref="AB270:AB272"/>
    <mergeCell ref="AC270:AC272"/>
    <mergeCell ref="AD270:AD272"/>
    <mergeCell ref="AE270:AE272"/>
    <mergeCell ref="Z267:Z269"/>
    <mergeCell ref="AA267:AA269"/>
    <mergeCell ref="AB267:AB269"/>
    <mergeCell ref="AC267:AC269"/>
    <mergeCell ref="AD267:AD269"/>
    <mergeCell ref="AE267:AE269"/>
    <mergeCell ref="Z264:Z266"/>
    <mergeCell ref="AA264:AA266"/>
    <mergeCell ref="AB264:AB266"/>
    <mergeCell ref="AC264:AC266"/>
    <mergeCell ref="AD264:AD266"/>
    <mergeCell ref="AE264:AE266"/>
    <mergeCell ref="Z252:Z254"/>
    <mergeCell ref="AA252:AA254"/>
    <mergeCell ref="AB252:AB254"/>
    <mergeCell ref="AC252:AC254"/>
    <mergeCell ref="AD252:AD254"/>
    <mergeCell ref="AE252:AE254"/>
    <mergeCell ref="Z249:Z251"/>
    <mergeCell ref="AA249:AA251"/>
    <mergeCell ref="AB249:AB251"/>
    <mergeCell ref="AC249:AC251"/>
    <mergeCell ref="AD249:AD251"/>
    <mergeCell ref="AE249:AE251"/>
    <mergeCell ref="Z261:Z263"/>
    <mergeCell ref="AA261:AA263"/>
    <mergeCell ref="AB261:AB263"/>
    <mergeCell ref="AC261:AC263"/>
    <mergeCell ref="AD261:AD263"/>
    <mergeCell ref="AE261:AE263"/>
    <mergeCell ref="Z258:Z260"/>
    <mergeCell ref="AA258:AA260"/>
    <mergeCell ref="AB258:AB260"/>
    <mergeCell ref="AC258:AC260"/>
    <mergeCell ref="AD258:AD260"/>
    <mergeCell ref="AE258:AE260"/>
    <mergeCell ref="Z255:Z257"/>
    <mergeCell ref="AA255:AA257"/>
    <mergeCell ref="AB255:AB257"/>
    <mergeCell ref="AC255:AC257"/>
    <mergeCell ref="AD255:AD257"/>
    <mergeCell ref="AE255:AE257"/>
    <mergeCell ref="Z244:Z246"/>
    <mergeCell ref="AA244:AA246"/>
    <mergeCell ref="AB244:AB246"/>
    <mergeCell ref="AC244:AC246"/>
    <mergeCell ref="AD244:AD246"/>
    <mergeCell ref="AE244:AE246"/>
    <mergeCell ref="Z241:Z243"/>
    <mergeCell ref="AA241:AA243"/>
    <mergeCell ref="AB241:AB243"/>
    <mergeCell ref="AC241:AC243"/>
    <mergeCell ref="AD241:AD243"/>
    <mergeCell ref="AE241:AE243"/>
    <mergeCell ref="Z238:Z240"/>
    <mergeCell ref="AA238:AA240"/>
    <mergeCell ref="AB238:AB240"/>
    <mergeCell ref="AC238:AC240"/>
    <mergeCell ref="AD238:AD240"/>
    <mergeCell ref="AE238:AE240"/>
    <mergeCell ref="Z235:Z237"/>
    <mergeCell ref="AA235:AA237"/>
    <mergeCell ref="AB235:AB237"/>
    <mergeCell ref="AC235:AC237"/>
    <mergeCell ref="AD235:AD237"/>
    <mergeCell ref="AE235:AE237"/>
    <mergeCell ref="Z232:Z234"/>
    <mergeCell ref="AA232:AA234"/>
    <mergeCell ref="AB232:AB234"/>
    <mergeCell ref="AC232:AC234"/>
    <mergeCell ref="AD232:AD234"/>
    <mergeCell ref="AE232:AE234"/>
    <mergeCell ref="Z229:Z231"/>
    <mergeCell ref="AA229:AA231"/>
    <mergeCell ref="AB229:AB231"/>
    <mergeCell ref="AC229:AC231"/>
    <mergeCell ref="AD229:AD231"/>
    <mergeCell ref="AE229:AE231"/>
    <mergeCell ref="Z226:Z228"/>
    <mergeCell ref="AA226:AA228"/>
    <mergeCell ref="AB226:AB228"/>
    <mergeCell ref="AC226:AC228"/>
    <mergeCell ref="AD226:AD228"/>
    <mergeCell ref="AE226:AE228"/>
    <mergeCell ref="Z223:Z225"/>
    <mergeCell ref="AA223:AA225"/>
    <mergeCell ref="AB223:AB225"/>
    <mergeCell ref="AC223:AC225"/>
    <mergeCell ref="AD223:AD225"/>
    <mergeCell ref="AE223:AE225"/>
    <mergeCell ref="Z220:Z222"/>
    <mergeCell ref="AA220:AA222"/>
    <mergeCell ref="AB220:AB222"/>
    <mergeCell ref="AC220:AC222"/>
    <mergeCell ref="AD220:AD222"/>
    <mergeCell ref="AE220:AE222"/>
    <mergeCell ref="Z217:Z219"/>
    <mergeCell ref="AA217:AA219"/>
    <mergeCell ref="AB217:AB219"/>
    <mergeCell ref="AC217:AC219"/>
    <mergeCell ref="AD217:AD219"/>
    <mergeCell ref="AE217:AE219"/>
    <mergeCell ref="Z214:Z216"/>
    <mergeCell ref="AA214:AA216"/>
    <mergeCell ref="AB214:AB216"/>
    <mergeCell ref="AC214:AC216"/>
    <mergeCell ref="AD214:AD216"/>
    <mergeCell ref="AE214:AE216"/>
    <mergeCell ref="Z211:Z213"/>
    <mergeCell ref="AA211:AA213"/>
    <mergeCell ref="AB211:AB213"/>
    <mergeCell ref="AC211:AC213"/>
    <mergeCell ref="AD211:AD213"/>
    <mergeCell ref="AE211:AE213"/>
    <mergeCell ref="AA206:AA208"/>
    <mergeCell ref="AB206:AB208"/>
    <mergeCell ref="AC206:AC208"/>
    <mergeCell ref="AD206:AD208"/>
    <mergeCell ref="AE206:AE208"/>
    <mergeCell ref="Z203:Z205"/>
    <mergeCell ref="AA203:AA205"/>
    <mergeCell ref="AB203:AB205"/>
    <mergeCell ref="AC203:AC205"/>
    <mergeCell ref="AD203:AD205"/>
    <mergeCell ref="AE203:AE205"/>
    <mergeCell ref="Z200:Z202"/>
    <mergeCell ref="AA200:AA202"/>
    <mergeCell ref="AB200:AB202"/>
    <mergeCell ref="AC200:AC202"/>
    <mergeCell ref="AD200:AD202"/>
    <mergeCell ref="AE200:AE202"/>
    <mergeCell ref="AA197:AA199"/>
    <mergeCell ref="AB197:AB199"/>
    <mergeCell ref="AC197:AC199"/>
    <mergeCell ref="AD197:AD199"/>
    <mergeCell ref="AE197:AE199"/>
    <mergeCell ref="Z194:Z196"/>
    <mergeCell ref="AA194:AA196"/>
    <mergeCell ref="AB194:AB196"/>
    <mergeCell ref="AC194:AC196"/>
    <mergeCell ref="AD194:AD196"/>
    <mergeCell ref="AE194:AE196"/>
    <mergeCell ref="Z191:Z193"/>
    <mergeCell ref="AA191:AA193"/>
    <mergeCell ref="AB191:AB193"/>
    <mergeCell ref="AC191:AC193"/>
    <mergeCell ref="AD191:AD193"/>
    <mergeCell ref="AE191:AE193"/>
    <mergeCell ref="AA188:AA190"/>
    <mergeCell ref="AB188:AB190"/>
    <mergeCell ref="AC188:AC190"/>
    <mergeCell ref="AD188:AD190"/>
    <mergeCell ref="AE188:AE190"/>
    <mergeCell ref="Z185:Z187"/>
    <mergeCell ref="AA185:AA187"/>
    <mergeCell ref="AB185:AB187"/>
    <mergeCell ref="AC185:AC187"/>
    <mergeCell ref="AD185:AD187"/>
    <mergeCell ref="AE185:AE187"/>
    <mergeCell ref="Z182:Z184"/>
    <mergeCell ref="AA182:AA184"/>
    <mergeCell ref="AB182:AB184"/>
    <mergeCell ref="AC182:AC184"/>
    <mergeCell ref="AD182:AD184"/>
    <mergeCell ref="AE182:AE184"/>
    <mergeCell ref="AA170:AA172"/>
    <mergeCell ref="AB170:AB172"/>
    <mergeCell ref="AC170:AC172"/>
    <mergeCell ref="AD170:AD172"/>
    <mergeCell ref="AE170:AE172"/>
    <mergeCell ref="Z165:Z167"/>
    <mergeCell ref="AA165:AA167"/>
    <mergeCell ref="AB165:AB167"/>
    <mergeCell ref="AC165:AC167"/>
    <mergeCell ref="AD165:AD167"/>
    <mergeCell ref="AE165:AE167"/>
    <mergeCell ref="Z179:Z181"/>
    <mergeCell ref="AA179:AA181"/>
    <mergeCell ref="AB179:AB181"/>
    <mergeCell ref="AC179:AC181"/>
    <mergeCell ref="AD179:AD181"/>
    <mergeCell ref="AE179:AE181"/>
    <mergeCell ref="Z176:Z178"/>
    <mergeCell ref="AA176:AA178"/>
    <mergeCell ref="AB176:AB178"/>
    <mergeCell ref="AC176:AC178"/>
    <mergeCell ref="AD176:AD178"/>
    <mergeCell ref="AE176:AE178"/>
    <mergeCell ref="Z173:Z175"/>
    <mergeCell ref="AA173:AA175"/>
    <mergeCell ref="AB173:AB175"/>
    <mergeCell ref="AC173:AC175"/>
    <mergeCell ref="AD173:AD175"/>
    <mergeCell ref="AE173:AE175"/>
    <mergeCell ref="AA162:AA164"/>
    <mergeCell ref="AB162:AB164"/>
    <mergeCell ref="AC162:AC164"/>
    <mergeCell ref="AD162:AD164"/>
    <mergeCell ref="AE162:AE164"/>
    <mergeCell ref="Z159:Z161"/>
    <mergeCell ref="AA159:AA161"/>
    <mergeCell ref="AB159:AB161"/>
    <mergeCell ref="AC159:AC161"/>
    <mergeCell ref="AD159:AD161"/>
    <mergeCell ref="AE159:AE161"/>
    <mergeCell ref="Z156:Z158"/>
    <mergeCell ref="AA156:AA158"/>
    <mergeCell ref="AB156:AB158"/>
    <mergeCell ref="AC156:AC158"/>
    <mergeCell ref="AD156:AD158"/>
    <mergeCell ref="AE156:AE158"/>
    <mergeCell ref="AA153:AA155"/>
    <mergeCell ref="AB153:AB155"/>
    <mergeCell ref="AC153:AC155"/>
    <mergeCell ref="AD153:AD155"/>
    <mergeCell ref="AE153:AE155"/>
    <mergeCell ref="Z150:Z152"/>
    <mergeCell ref="AA150:AA152"/>
    <mergeCell ref="AB150:AB152"/>
    <mergeCell ref="AC150:AC152"/>
    <mergeCell ref="AD150:AD152"/>
    <mergeCell ref="AE150:AE152"/>
    <mergeCell ref="Z147:Z149"/>
    <mergeCell ref="AA147:AA149"/>
    <mergeCell ref="AB147:AB149"/>
    <mergeCell ref="AC147:AC149"/>
    <mergeCell ref="AD147:AD149"/>
    <mergeCell ref="AE147:AE149"/>
    <mergeCell ref="AA144:AA146"/>
    <mergeCell ref="AB144:AB146"/>
    <mergeCell ref="AC144:AC146"/>
    <mergeCell ref="AD144:AD146"/>
    <mergeCell ref="AE144:AE146"/>
    <mergeCell ref="Z141:Z143"/>
    <mergeCell ref="AA141:AA143"/>
    <mergeCell ref="AB141:AB143"/>
    <mergeCell ref="AC141:AC143"/>
    <mergeCell ref="AD141:AD143"/>
    <mergeCell ref="AE141:AE143"/>
    <mergeCell ref="Z138:Z140"/>
    <mergeCell ref="AA138:AA140"/>
    <mergeCell ref="AB138:AB140"/>
    <mergeCell ref="AC138:AC140"/>
    <mergeCell ref="AD138:AD140"/>
    <mergeCell ref="AE138:AE140"/>
    <mergeCell ref="AA135:AA137"/>
    <mergeCell ref="AB135:AB137"/>
    <mergeCell ref="AC135:AC137"/>
    <mergeCell ref="AD135:AD137"/>
    <mergeCell ref="AE135:AE137"/>
    <mergeCell ref="Z127:Z129"/>
    <mergeCell ref="AA127:AA129"/>
    <mergeCell ref="AB127:AB129"/>
    <mergeCell ref="AC127:AC129"/>
    <mergeCell ref="AD127:AD129"/>
    <mergeCell ref="AE127:AE129"/>
    <mergeCell ref="Z124:Z126"/>
    <mergeCell ref="AA124:AA126"/>
    <mergeCell ref="AB124:AB126"/>
    <mergeCell ref="AC124:AC126"/>
    <mergeCell ref="AD124:AD126"/>
    <mergeCell ref="AE124:AE126"/>
    <mergeCell ref="AB130:AB132"/>
    <mergeCell ref="AC130:AC132"/>
    <mergeCell ref="AD130:AD132"/>
    <mergeCell ref="AE130:AE132"/>
    <mergeCell ref="AA121:AA123"/>
    <mergeCell ref="AB121:AB123"/>
    <mergeCell ref="AC121:AC123"/>
    <mergeCell ref="AD121:AD123"/>
    <mergeCell ref="AE121:AE123"/>
    <mergeCell ref="Z118:Z120"/>
    <mergeCell ref="AA118:AA120"/>
    <mergeCell ref="AB118:AB120"/>
    <mergeCell ref="AC118:AC120"/>
    <mergeCell ref="AD118:AD120"/>
    <mergeCell ref="AE118:AE120"/>
    <mergeCell ref="Z115:Z117"/>
    <mergeCell ref="AA115:AA117"/>
    <mergeCell ref="AB115:AB117"/>
    <mergeCell ref="AC115:AC117"/>
    <mergeCell ref="AD115:AD117"/>
    <mergeCell ref="AE115:AE117"/>
    <mergeCell ref="AA112:AA114"/>
    <mergeCell ref="AB112:AB114"/>
    <mergeCell ref="AC112:AC114"/>
    <mergeCell ref="AD112:AD114"/>
    <mergeCell ref="AE112:AE114"/>
    <mergeCell ref="Z109:Z111"/>
    <mergeCell ref="AA109:AA111"/>
    <mergeCell ref="AB109:AB111"/>
    <mergeCell ref="AC109:AC111"/>
    <mergeCell ref="AD109:AD111"/>
    <mergeCell ref="AE109:AE111"/>
    <mergeCell ref="Z106:Z108"/>
    <mergeCell ref="AA106:AA108"/>
    <mergeCell ref="AB106:AB108"/>
    <mergeCell ref="AC106:AC108"/>
    <mergeCell ref="AD106:AD108"/>
    <mergeCell ref="AE106:AE108"/>
    <mergeCell ref="AA94:AA96"/>
    <mergeCell ref="AB94:AB96"/>
    <mergeCell ref="AC94:AC96"/>
    <mergeCell ref="AD94:AD96"/>
    <mergeCell ref="AE94:AE96"/>
    <mergeCell ref="Z91:Z93"/>
    <mergeCell ref="AA91:AA93"/>
    <mergeCell ref="AB91:AB93"/>
    <mergeCell ref="AC91:AC93"/>
    <mergeCell ref="AD91:AD93"/>
    <mergeCell ref="AE91:AE93"/>
    <mergeCell ref="Z103:Z105"/>
    <mergeCell ref="AA103:AA105"/>
    <mergeCell ref="AB103:AB105"/>
    <mergeCell ref="AC103:AC105"/>
    <mergeCell ref="AD103:AD105"/>
    <mergeCell ref="AE103:AE105"/>
    <mergeCell ref="Z100:Z102"/>
    <mergeCell ref="AA100:AA102"/>
    <mergeCell ref="AB100:AB102"/>
    <mergeCell ref="AC100:AC102"/>
    <mergeCell ref="AD100:AD102"/>
    <mergeCell ref="AE100:AE102"/>
    <mergeCell ref="Z97:Z99"/>
    <mergeCell ref="AA97:AA99"/>
    <mergeCell ref="AB97:AB99"/>
    <mergeCell ref="AC97:AC99"/>
    <mergeCell ref="AD97:AD99"/>
    <mergeCell ref="AE97:AE99"/>
    <mergeCell ref="AA86:AA88"/>
    <mergeCell ref="AB86:AB88"/>
    <mergeCell ref="AC86:AC88"/>
    <mergeCell ref="AD86:AD88"/>
    <mergeCell ref="AE86:AE88"/>
    <mergeCell ref="Z83:Z85"/>
    <mergeCell ref="AA83:AA85"/>
    <mergeCell ref="AB83:AB85"/>
    <mergeCell ref="AC83:AC85"/>
    <mergeCell ref="AD83:AD85"/>
    <mergeCell ref="AE83:AE85"/>
    <mergeCell ref="Z80:Z82"/>
    <mergeCell ref="AA80:AA82"/>
    <mergeCell ref="AB80:AB82"/>
    <mergeCell ref="AC80:AC82"/>
    <mergeCell ref="AD80:AD82"/>
    <mergeCell ref="AE80:AE82"/>
    <mergeCell ref="AA77:AA79"/>
    <mergeCell ref="AB77:AB79"/>
    <mergeCell ref="AC77:AC79"/>
    <mergeCell ref="AD77:AD79"/>
    <mergeCell ref="AE77:AE79"/>
    <mergeCell ref="Z74:Z76"/>
    <mergeCell ref="AA74:AA76"/>
    <mergeCell ref="AB74:AB76"/>
    <mergeCell ref="AC74:AC76"/>
    <mergeCell ref="AD74:AD76"/>
    <mergeCell ref="AE74:AE76"/>
    <mergeCell ref="Z71:Z73"/>
    <mergeCell ref="AA71:AA73"/>
    <mergeCell ref="AB71:AB73"/>
    <mergeCell ref="AC71:AC73"/>
    <mergeCell ref="AD71:AD73"/>
    <mergeCell ref="AE71:AE73"/>
    <mergeCell ref="AB53:AB55"/>
    <mergeCell ref="AC53:AC55"/>
    <mergeCell ref="AD53:AD55"/>
    <mergeCell ref="AE53:AE55"/>
    <mergeCell ref="V56:V58"/>
    <mergeCell ref="W56:W58"/>
    <mergeCell ref="X56:X58"/>
    <mergeCell ref="Y56:Y58"/>
    <mergeCell ref="Z56:Z58"/>
    <mergeCell ref="AA56:AA58"/>
    <mergeCell ref="V53:V55"/>
    <mergeCell ref="W53:W55"/>
    <mergeCell ref="X53:X55"/>
    <mergeCell ref="Y53:Y55"/>
    <mergeCell ref="Z53:Z55"/>
    <mergeCell ref="AA53:AA55"/>
    <mergeCell ref="Z68:Z70"/>
    <mergeCell ref="AA68:AA70"/>
    <mergeCell ref="AB68:AB70"/>
    <mergeCell ref="AC68:AC70"/>
    <mergeCell ref="AD68:AD70"/>
    <mergeCell ref="AE68:AE70"/>
    <mergeCell ref="Z65:Z67"/>
    <mergeCell ref="AA65:AA67"/>
    <mergeCell ref="AB65:AB67"/>
    <mergeCell ref="AC65:AC67"/>
    <mergeCell ref="AD65:AD67"/>
    <mergeCell ref="AE65:AE67"/>
    <mergeCell ref="Z62:Z64"/>
    <mergeCell ref="AA62:AA64"/>
    <mergeCell ref="AB62:AB64"/>
    <mergeCell ref="AC62:AC64"/>
    <mergeCell ref="AB59:AB61"/>
    <mergeCell ref="AC59:AC61"/>
    <mergeCell ref="AD59:AD61"/>
    <mergeCell ref="AE59:AE61"/>
    <mergeCell ref="V62:V64"/>
    <mergeCell ref="W62:W64"/>
    <mergeCell ref="X62:X64"/>
    <mergeCell ref="Y62:Y64"/>
    <mergeCell ref="AB56:AB58"/>
    <mergeCell ref="AC56:AC58"/>
    <mergeCell ref="AD56:AD58"/>
    <mergeCell ref="AE56:AE58"/>
    <mergeCell ref="V59:V61"/>
    <mergeCell ref="W59:W61"/>
    <mergeCell ref="X59:X61"/>
    <mergeCell ref="Y59:Y61"/>
    <mergeCell ref="Z59:Z61"/>
    <mergeCell ref="AA59:AA61"/>
    <mergeCell ref="AD62:AD64"/>
    <mergeCell ref="AE62:AE64"/>
    <mergeCell ref="AE42:AE44"/>
    <mergeCell ref="V45:V47"/>
    <mergeCell ref="AA45:AA47"/>
    <mergeCell ref="AB45:AB47"/>
    <mergeCell ref="AC45:AC47"/>
    <mergeCell ref="AD45:AD47"/>
    <mergeCell ref="AE45:AE47"/>
    <mergeCell ref="AE48:AE50"/>
    <mergeCell ref="AE36:AE38"/>
    <mergeCell ref="V39:V41"/>
    <mergeCell ref="AA39:AA41"/>
    <mergeCell ref="AB39:AB41"/>
    <mergeCell ref="AC39:AC41"/>
    <mergeCell ref="AD39:AD41"/>
    <mergeCell ref="AE39:AE41"/>
    <mergeCell ref="V42:V44"/>
    <mergeCell ref="AA42:AA44"/>
    <mergeCell ref="AA36:AA38"/>
    <mergeCell ref="AB36:AB38"/>
    <mergeCell ref="AC36:AC38"/>
    <mergeCell ref="AD36:AD38"/>
    <mergeCell ref="V48:V50"/>
    <mergeCell ref="AA48:AA50"/>
    <mergeCell ref="AB48:AB50"/>
    <mergeCell ref="AC48:AC50"/>
    <mergeCell ref="AD48:AD50"/>
    <mergeCell ref="AE33:AE35"/>
    <mergeCell ref="W33:W35"/>
    <mergeCell ref="X33:X35"/>
    <mergeCell ref="Y33:Y35"/>
    <mergeCell ref="Z33:Z35"/>
    <mergeCell ref="V30:V32"/>
    <mergeCell ref="AA30:AA32"/>
    <mergeCell ref="AB30:AB32"/>
    <mergeCell ref="AC30:AC32"/>
    <mergeCell ref="AD30:AD32"/>
    <mergeCell ref="AE30:AE32"/>
    <mergeCell ref="W30:W32"/>
    <mergeCell ref="X30:X32"/>
    <mergeCell ref="Y30:Y32"/>
    <mergeCell ref="Z30:Z32"/>
    <mergeCell ref="AE24:AE26"/>
    <mergeCell ref="V27:V29"/>
    <mergeCell ref="AA27:AA29"/>
    <mergeCell ref="AB27:AB29"/>
    <mergeCell ref="AC27:AC29"/>
    <mergeCell ref="AD27:AD29"/>
    <mergeCell ref="AE27:AE29"/>
    <mergeCell ref="W27:W29"/>
    <mergeCell ref="X27:X29"/>
    <mergeCell ref="Y27:Y29"/>
    <mergeCell ref="V24:V26"/>
    <mergeCell ref="AA24:AA26"/>
    <mergeCell ref="AB24:AB26"/>
    <mergeCell ref="AC24:AC26"/>
    <mergeCell ref="AD24:AD26"/>
    <mergeCell ref="AA33:AA35"/>
    <mergeCell ref="AB33:AB35"/>
    <mergeCell ref="AE21:AE23"/>
    <mergeCell ref="V18:V20"/>
    <mergeCell ref="AA18:AA20"/>
    <mergeCell ref="AB18:AB20"/>
    <mergeCell ref="AC18:AC20"/>
    <mergeCell ref="AD18:AD20"/>
    <mergeCell ref="AE18:AE20"/>
    <mergeCell ref="AE12:AE14"/>
    <mergeCell ref="V15:V17"/>
    <mergeCell ref="AA15:AA17"/>
    <mergeCell ref="AB15:AB17"/>
    <mergeCell ref="AC15:AC17"/>
    <mergeCell ref="AD15:AD17"/>
    <mergeCell ref="AE15:AE17"/>
    <mergeCell ref="W12:W14"/>
    <mergeCell ref="X12:X14"/>
    <mergeCell ref="Y12:Y14"/>
    <mergeCell ref="V12:V14"/>
    <mergeCell ref="AA12:AA14"/>
    <mergeCell ref="AB12:AB14"/>
    <mergeCell ref="AC12:AC14"/>
    <mergeCell ref="AD12:AD14"/>
    <mergeCell ref="AA21:AA23"/>
    <mergeCell ref="AB21:AB23"/>
    <mergeCell ref="AC21:AC23"/>
    <mergeCell ref="AD21:AD23"/>
    <mergeCell ref="W466:W468"/>
    <mergeCell ref="X466:X468"/>
    <mergeCell ref="Y466:Y468"/>
    <mergeCell ref="V469:V471"/>
    <mergeCell ref="W469:W471"/>
    <mergeCell ref="X469:X471"/>
    <mergeCell ref="Y469:Y471"/>
    <mergeCell ref="Z12:Z14"/>
    <mergeCell ref="W15:W17"/>
    <mergeCell ref="X15:X17"/>
    <mergeCell ref="Y15:Y17"/>
    <mergeCell ref="Z15:Z17"/>
    <mergeCell ref="V472:V474"/>
    <mergeCell ref="W472:W474"/>
    <mergeCell ref="X472:X474"/>
    <mergeCell ref="Y472:Y474"/>
    <mergeCell ref="V466:V468"/>
    <mergeCell ref="V21:V23"/>
    <mergeCell ref="V33:V35"/>
    <mergeCell ref="Z77:Z79"/>
    <mergeCell ref="Z86:Z88"/>
    <mergeCell ref="Z94:Z96"/>
    <mergeCell ref="Z112:Z114"/>
    <mergeCell ref="Z121:Z123"/>
    <mergeCell ref="Z135:Z137"/>
    <mergeCell ref="Z144:Z146"/>
    <mergeCell ref="Z153:Z155"/>
    <mergeCell ref="Z162:Z164"/>
    <mergeCell ref="Z170:Z172"/>
    <mergeCell ref="Z188:Z190"/>
    <mergeCell ref="Z197:Z199"/>
    <mergeCell ref="Z206:Z208"/>
    <mergeCell ref="AC33:AC35"/>
    <mergeCell ref="AD33:AD35"/>
    <mergeCell ref="AB42:AB44"/>
    <mergeCell ref="AC42:AC44"/>
    <mergeCell ref="AD42:AD44"/>
    <mergeCell ref="V463:V465"/>
    <mergeCell ref="W463:W465"/>
    <mergeCell ref="X463:X465"/>
    <mergeCell ref="Y463:Y465"/>
    <mergeCell ref="V454:V456"/>
    <mergeCell ref="W454:W456"/>
    <mergeCell ref="X454:X456"/>
    <mergeCell ref="Y454:Y456"/>
    <mergeCell ref="V457:V459"/>
    <mergeCell ref="W457:W459"/>
    <mergeCell ref="X445:X447"/>
    <mergeCell ref="Y445:Y447"/>
    <mergeCell ref="V460:V462"/>
    <mergeCell ref="W460:W462"/>
    <mergeCell ref="X460:X462"/>
    <mergeCell ref="Y460:Y462"/>
    <mergeCell ref="X457:X459"/>
    <mergeCell ref="Y457:Y459"/>
    <mergeCell ref="V448:V450"/>
    <mergeCell ref="W448:W450"/>
    <mergeCell ref="V451:V453"/>
    <mergeCell ref="W451:W453"/>
    <mergeCell ref="X451:X453"/>
    <mergeCell ref="Y451:Y453"/>
    <mergeCell ref="V445:V447"/>
    <mergeCell ref="W445:W447"/>
    <mergeCell ref="X448:X450"/>
    <mergeCell ref="Y448:Y450"/>
    <mergeCell ref="V413:V415"/>
    <mergeCell ref="W413:W415"/>
    <mergeCell ref="X413:X415"/>
    <mergeCell ref="Y413:Y415"/>
    <mergeCell ref="V422:V424"/>
    <mergeCell ref="W422:W424"/>
    <mergeCell ref="X422:X424"/>
    <mergeCell ref="Y422:Y424"/>
    <mergeCell ref="V428:V430"/>
    <mergeCell ref="W428:W430"/>
    <mergeCell ref="X428:X430"/>
    <mergeCell ref="Y428:Y430"/>
    <mergeCell ref="V431:V433"/>
    <mergeCell ref="W431:W433"/>
    <mergeCell ref="X431:X433"/>
    <mergeCell ref="Y431:Y433"/>
    <mergeCell ref="V434:V436"/>
    <mergeCell ref="W434:W436"/>
    <mergeCell ref="X434:X436"/>
    <mergeCell ref="Y434:Y436"/>
    <mergeCell ref="V437:V439"/>
    <mergeCell ref="W437:W439"/>
    <mergeCell ref="X437:X439"/>
    <mergeCell ref="Y437:Y439"/>
    <mergeCell ref="V442:V444"/>
    <mergeCell ref="W442:W444"/>
    <mergeCell ref="X442:X444"/>
    <mergeCell ref="Y442:Y444"/>
    <mergeCell ref="X419:X421"/>
    <mergeCell ref="Y419:Y421"/>
    <mergeCell ref="X396:X398"/>
    <mergeCell ref="Y396:Y398"/>
    <mergeCell ref="V399:V401"/>
    <mergeCell ref="W399:W401"/>
    <mergeCell ref="X399:X401"/>
    <mergeCell ref="Y399:Y401"/>
    <mergeCell ref="V425:V427"/>
    <mergeCell ref="W425:W427"/>
    <mergeCell ref="X425:X427"/>
    <mergeCell ref="Y425:Y427"/>
    <mergeCell ref="V416:V418"/>
    <mergeCell ref="W416:W418"/>
    <mergeCell ref="X416:X418"/>
    <mergeCell ref="Y416:Y418"/>
    <mergeCell ref="V419:V421"/>
    <mergeCell ref="W419:W421"/>
    <mergeCell ref="V404:V406"/>
    <mergeCell ref="W404:W406"/>
    <mergeCell ref="X404:X406"/>
    <mergeCell ref="Y404:Y406"/>
    <mergeCell ref="V407:V409"/>
    <mergeCell ref="W407:W409"/>
    <mergeCell ref="X407:X409"/>
    <mergeCell ref="Y407:Y409"/>
    <mergeCell ref="V387:V389"/>
    <mergeCell ref="W387:W389"/>
    <mergeCell ref="X387:X389"/>
    <mergeCell ref="Y387:Y389"/>
    <mergeCell ref="V366:V368"/>
    <mergeCell ref="W366:W368"/>
    <mergeCell ref="X366:X368"/>
    <mergeCell ref="Y366:Y368"/>
    <mergeCell ref="V369:V371"/>
    <mergeCell ref="W369:W371"/>
    <mergeCell ref="X369:X371"/>
    <mergeCell ref="Y369:Y371"/>
    <mergeCell ref="V410:V412"/>
    <mergeCell ref="W410:W412"/>
    <mergeCell ref="X410:X412"/>
    <mergeCell ref="Y410:Y412"/>
    <mergeCell ref="V375:V377"/>
    <mergeCell ref="W375:W377"/>
    <mergeCell ref="X375:X377"/>
    <mergeCell ref="Y375:Y377"/>
    <mergeCell ref="V384:V386"/>
    <mergeCell ref="W384:W386"/>
    <mergeCell ref="V390:V392"/>
    <mergeCell ref="W390:W392"/>
    <mergeCell ref="X390:X392"/>
    <mergeCell ref="Y390:Y392"/>
    <mergeCell ref="V393:V395"/>
    <mergeCell ref="W393:W395"/>
    <mergeCell ref="X393:X395"/>
    <mergeCell ref="Y393:Y395"/>
    <mergeCell ref="V396:V398"/>
    <mergeCell ref="W396:W398"/>
    <mergeCell ref="X358:X360"/>
    <mergeCell ref="Y358:Y360"/>
    <mergeCell ref="V349:V351"/>
    <mergeCell ref="W349:W351"/>
    <mergeCell ref="X349:X351"/>
    <mergeCell ref="Y349:Y351"/>
    <mergeCell ref="V352:V354"/>
    <mergeCell ref="W352:W354"/>
    <mergeCell ref="V378:V380"/>
    <mergeCell ref="W378:W380"/>
    <mergeCell ref="X378:X380"/>
    <mergeCell ref="Y378:Y380"/>
    <mergeCell ref="V381:V383"/>
    <mergeCell ref="W381:W383"/>
    <mergeCell ref="X381:X383"/>
    <mergeCell ref="Y381:Y383"/>
    <mergeCell ref="X384:X386"/>
    <mergeCell ref="Y384:Y386"/>
    <mergeCell ref="X346:X348"/>
    <mergeCell ref="Y346:Y348"/>
    <mergeCell ref="V337:V339"/>
    <mergeCell ref="W337:W339"/>
    <mergeCell ref="X337:X339"/>
    <mergeCell ref="Y337:Y339"/>
    <mergeCell ref="V340:V342"/>
    <mergeCell ref="W340:W342"/>
    <mergeCell ref="X340:X342"/>
    <mergeCell ref="Y340:Y342"/>
    <mergeCell ref="V372:V374"/>
    <mergeCell ref="W372:W374"/>
    <mergeCell ref="X372:X374"/>
    <mergeCell ref="Y372:Y374"/>
    <mergeCell ref="V343:V345"/>
    <mergeCell ref="W343:W345"/>
    <mergeCell ref="X343:X345"/>
    <mergeCell ref="Y343:Y345"/>
    <mergeCell ref="V346:V348"/>
    <mergeCell ref="W346:W348"/>
    <mergeCell ref="X352:X354"/>
    <mergeCell ref="Y352:Y354"/>
    <mergeCell ref="V361:V363"/>
    <mergeCell ref="W361:W363"/>
    <mergeCell ref="X361:X363"/>
    <mergeCell ref="Y361:Y363"/>
    <mergeCell ref="V355:V357"/>
    <mergeCell ref="W355:W357"/>
    <mergeCell ref="X355:X357"/>
    <mergeCell ref="Y355:Y357"/>
    <mergeCell ref="V358:V360"/>
    <mergeCell ref="W358:W360"/>
    <mergeCell ref="X290:X292"/>
    <mergeCell ref="Y290:Y292"/>
    <mergeCell ref="V293:V295"/>
    <mergeCell ref="W293:W295"/>
    <mergeCell ref="V334:V336"/>
    <mergeCell ref="W334:W336"/>
    <mergeCell ref="X334:X336"/>
    <mergeCell ref="Y334:Y336"/>
    <mergeCell ref="V325:V327"/>
    <mergeCell ref="W325:W327"/>
    <mergeCell ref="X325:X327"/>
    <mergeCell ref="Y325:Y327"/>
    <mergeCell ref="V328:V330"/>
    <mergeCell ref="W328:W330"/>
    <mergeCell ref="X317:X319"/>
    <mergeCell ref="Y317:Y319"/>
    <mergeCell ref="V331:V333"/>
    <mergeCell ref="W331:W333"/>
    <mergeCell ref="X331:X333"/>
    <mergeCell ref="Y331:Y333"/>
    <mergeCell ref="X328:X330"/>
    <mergeCell ref="Y328:Y330"/>
    <mergeCell ref="V320:V322"/>
    <mergeCell ref="W320:W322"/>
    <mergeCell ref="X320:X322"/>
    <mergeCell ref="Y320:Y322"/>
    <mergeCell ref="V314:V316"/>
    <mergeCell ref="W314:W316"/>
    <mergeCell ref="X314:X316"/>
    <mergeCell ref="Y314:Y316"/>
    <mergeCell ref="V317:V319"/>
    <mergeCell ref="W317:W319"/>
    <mergeCell ref="V273:V275"/>
    <mergeCell ref="W273:W275"/>
    <mergeCell ref="X273:X275"/>
    <mergeCell ref="Y273:Y275"/>
    <mergeCell ref="V276:V278"/>
    <mergeCell ref="W276:W278"/>
    <mergeCell ref="V311:V313"/>
    <mergeCell ref="W311:W313"/>
    <mergeCell ref="X311:X313"/>
    <mergeCell ref="Y311:Y313"/>
    <mergeCell ref="V302:V304"/>
    <mergeCell ref="W302:W304"/>
    <mergeCell ref="X302:X304"/>
    <mergeCell ref="Y302:Y304"/>
    <mergeCell ref="V305:V307"/>
    <mergeCell ref="W305:W307"/>
    <mergeCell ref="X293:X295"/>
    <mergeCell ref="Y293:Y295"/>
    <mergeCell ref="V308:V310"/>
    <mergeCell ref="W308:W310"/>
    <mergeCell ref="X308:X310"/>
    <mergeCell ref="Y308:Y310"/>
    <mergeCell ref="X305:X307"/>
    <mergeCell ref="Y305:Y307"/>
    <mergeCell ref="V296:V298"/>
    <mergeCell ref="W296:W298"/>
    <mergeCell ref="V299:V301"/>
    <mergeCell ref="W299:W301"/>
    <mergeCell ref="X299:X301"/>
    <mergeCell ref="Y299:Y301"/>
    <mergeCell ref="V290:V292"/>
    <mergeCell ref="W290:W292"/>
    <mergeCell ref="V261:V263"/>
    <mergeCell ref="W261:W263"/>
    <mergeCell ref="X261:X263"/>
    <mergeCell ref="Y261:Y263"/>
    <mergeCell ref="V264:V266"/>
    <mergeCell ref="W264:W266"/>
    <mergeCell ref="X264:X266"/>
    <mergeCell ref="Y264:Y266"/>
    <mergeCell ref="X296:X298"/>
    <mergeCell ref="Y296:Y298"/>
    <mergeCell ref="V267:V269"/>
    <mergeCell ref="W267:W269"/>
    <mergeCell ref="X267:X269"/>
    <mergeCell ref="Y267:Y269"/>
    <mergeCell ref="V270:V272"/>
    <mergeCell ref="W270:W272"/>
    <mergeCell ref="X270:X272"/>
    <mergeCell ref="Y270:Y272"/>
    <mergeCell ref="X276:X278"/>
    <mergeCell ref="Y276:Y278"/>
    <mergeCell ref="V285:V287"/>
    <mergeCell ref="W285:W287"/>
    <mergeCell ref="X285:X287"/>
    <mergeCell ref="Y285:Y287"/>
    <mergeCell ref="V279:V281"/>
    <mergeCell ref="W279:W281"/>
    <mergeCell ref="X279:X281"/>
    <mergeCell ref="Y279:Y281"/>
    <mergeCell ref="V282:V284"/>
    <mergeCell ref="W282:W284"/>
    <mergeCell ref="X282:X284"/>
    <mergeCell ref="Y282:Y284"/>
    <mergeCell ref="V258:V260"/>
    <mergeCell ref="W258:W260"/>
    <mergeCell ref="X258:X260"/>
    <mergeCell ref="Y258:Y260"/>
    <mergeCell ref="V249:V251"/>
    <mergeCell ref="W249:W251"/>
    <mergeCell ref="X249:X251"/>
    <mergeCell ref="Y249:Y251"/>
    <mergeCell ref="V252:V254"/>
    <mergeCell ref="W252:W254"/>
    <mergeCell ref="X238:X240"/>
    <mergeCell ref="Y238:Y240"/>
    <mergeCell ref="V255:V257"/>
    <mergeCell ref="W255:W257"/>
    <mergeCell ref="X255:X257"/>
    <mergeCell ref="Y255:Y257"/>
    <mergeCell ref="X252:X254"/>
    <mergeCell ref="Y252:Y254"/>
    <mergeCell ref="V241:V243"/>
    <mergeCell ref="W241:W243"/>
    <mergeCell ref="V244:V246"/>
    <mergeCell ref="W244:W246"/>
    <mergeCell ref="X244:X246"/>
    <mergeCell ref="Y244:Y246"/>
    <mergeCell ref="V238:V240"/>
    <mergeCell ref="W238:W240"/>
    <mergeCell ref="X241:X243"/>
    <mergeCell ref="Y241:Y243"/>
    <mergeCell ref="X206:X208"/>
    <mergeCell ref="Y206:Y208"/>
    <mergeCell ref="V217:V219"/>
    <mergeCell ref="W217:W219"/>
    <mergeCell ref="X217:X219"/>
    <mergeCell ref="Y217:Y219"/>
    <mergeCell ref="V223:V225"/>
    <mergeCell ref="W223:W225"/>
    <mergeCell ref="X223:X225"/>
    <mergeCell ref="Y223:Y225"/>
    <mergeCell ref="V226:V228"/>
    <mergeCell ref="W226:W228"/>
    <mergeCell ref="X226:X228"/>
    <mergeCell ref="Y226:Y228"/>
    <mergeCell ref="V229:V231"/>
    <mergeCell ref="W229:W231"/>
    <mergeCell ref="X229:X231"/>
    <mergeCell ref="Y229:Y231"/>
    <mergeCell ref="V232:V234"/>
    <mergeCell ref="W232:W234"/>
    <mergeCell ref="X232:X234"/>
    <mergeCell ref="Y232:Y234"/>
    <mergeCell ref="V235:V237"/>
    <mergeCell ref="W235:W237"/>
    <mergeCell ref="X235:X237"/>
    <mergeCell ref="Y235:Y237"/>
    <mergeCell ref="X214:X216"/>
    <mergeCell ref="Y214:Y216"/>
    <mergeCell ref="V191:V193"/>
    <mergeCell ref="W191:W193"/>
    <mergeCell ref="X191:X193"/>
    <mergeCell ref="Y191:Y193"/>
    <mergeCell ref="V200:V202"/>
    <mergeCell ref="W200:W202"/>
    <mergeCell ref="X200:X202"/>
    <mergeCell ref="Y200:Y202"/>
    <mergeCell ref="V220:V222"/>
    <mergeCell ref="W220:W222"/>
    <mergeCell ref="X220:X222"/>
    <mergeCell ref="Y220:Y222"/>
    <mergeCell ref="V211:V213"/>
    <mergeCell ref="W211:W213"/>
    <mergeCell ref="X211:X213"/>
    <mergeCell ref="Y211:Y213"/>
    <mergeCell ref="V214:V216"/>
    <mergeCell ref="W214:W216"/>
    <mergeCell ref="X197:X199"/>
    <mergeCell ref="Y197:Y199"/>
    <mergeCell ref="V206:V208"/>
    <mergeCell ref="W206:W208"/>
    <mergeCell ref="V176:V178"/>
    <mergeCell ref="W176:W178"/>
    <mergeCell ref="X176:X178"/>
    <mergeCell ref="Y176:Y178"/>
    <mergeCell ref="V179:V181"/>
    <mergeCell ref="W179:W181"/>
    <mergeCell ref="X179:X181"/>
    <mergeCell ref="Y179:Y181"/>
    <mergeCell ref="V203:V205"/>
    <mergeCell ref="W203:W205"/>
    <mergeCell ref="X203:X205"/>
    <mergeCell ref="Y203:Y205"/>
    <mergeCell ref="V194:V196"/>
    <mergeCell ref="W194:W196"/>
    <mergeCell ref="X194:X196"/>
    <mergeCell ref="Y194:Y196"/>
    <mergeCell ref="V197:V199"/>
    <mergeCell ref="W197:W199"/>
    <mergeCell ref="V182:V184"/>
    <mergeCell ref="W182:W184"/>
    <mergeCell ref="X182:X184"/>
    <mergeCell ref="Y182:Y184"/>
    <mergeCell ref="V185:V187"/>
    <mergeCell ref="W185:W187"/>
    <mergeCell ref="X185:X187"/>
    <mergeCell ref="Y185:Y187"/>
    <mergeCell ref="V188:V190"/>
    <mergeCell ref="W188:W190"/>
    <mergeCell ref="X188:X190"/>
    <mergeCell ref="Y188:Y190"/>
    <mergeCell ref="V156:V158"/>
    <mergeCell ref="W156:W158"/>
    <mergeCell ref="X156:X158"/>
    <mergeCell ref="Y156:Y158"/>
    <mergeCell ref="V165:V167"/>
    <mergeCell ref="W165:W167"/>
    <mergeCell ref="V170:V172"/>
    <mergeCell ref="W170:W172"/>
    <mergeCell ref="X170:X172"/>
    <mergeCell ref="Y170:Y172"/>
    <mergeCell ref="V173:V175"/>
    <mergeCell ref="W173:W175"/>
    <mergeCell ref="X173:X175"/>
    <mergeCell ref="Y173:Y175"/>
    <mergeCell ref="X165:X167"/>
    <mergeCell ref="Y165:Y167"/>
    <mergeCell ref="V159:V161"/>
    <mergeCell ref="W159:W161"/>
    <mergeCell ref="X159:X161"/>
    <mergeCell ref="Y159:Y161"/>
    <mergeCell ref="V162:V164"/>
    <mergeCell ref="W162:W164"/>
    <mergeCell ref="X162:X164"/>
    <mergeCell ref="Y162:Y164"/>
    <mergeCell ref="V147:V149"/>
    <mergeCell ref="W147:W149"/>
    <mergeCell ref="X147:X149"/>
    <mergeCell ref="Y147:Y149"/>
    <mergeCell ref="V150:V152"/>
    <mergeCell ref="W150:W152"/>
    <mergeCell ref="X150:X152"/>
    <mergeCell ref="Y150:Y152"/>
    <mergeCell ref="V153:V155"/>
    <mergeCell ref="W153:W155"/>
    <mergeCell ref="X153:X155"/>
    <mergeCell ref="Y153:Y155"/>
    <mergeCell ref="V124:V126"/>
    <mergeCell ref="W124:W126"/>
    <mergeCell ref="X124:X126"/>
    <mergeCell ref="Y124:Y126"/>
    <mergeCell ref="V127:V129"/>
    <mergeCell ref="W127:W129"/>
    <mergeCell ref="V135:V137"/>
    <mergeCell ref="W135:W137"/>
    <mergeCell ref="X135:X137"/>
    <mergeCell ref="Y135:Y137"/>
    <mergeCell ref="V138:V140"/>
    <mergeCell ref="W138:W140"/>
    <mergeCell ref="X138:X140"/>
    <mergeCell ref="Y138:Y140"/>
    <mergeCell ref="V141:V143"/>
    <mergeCell ref="W141:W143"/>
    <mergeCell ref="X141:X143"/>
    <mergeCell ref="Y141:Y143"/>
    <mergeCell ref="V144:V146"/>
    <mergeCell ref="W144:W146"/>
    <mergeCell ref="X144:X146"/>
    <mergeCell ref="Y144:Y146"/>
    <mergeCell ref="X127:X129"/>
    <mergeCell ref="Y127:Y129"/>
    <mergeCell ref="V109:V111"/>
    <mergeCell ref="W109:W111"/>
    <mergeCell ref="X109:X111"/>
    <mergeCell ref="Y109:Y111"/>
    <mergeCell ref="V112:V114"/>
    <mergeCell ref="W112:W114"/>
    <mergeCell ref="X112:X114"/>
    <mergeCell ref="Y112:Y114"/>
    <mergeCell ref="V115:V117"/>
    <mergeCell ref="W115:W117"/>
    <mergeCell ref="X115:X117"/>
    <mergeCell ref="Y115:Y117"/>
    <mergeCell ref="V118:V120"/>
    <mergeCell ref="W118:W120"/>
    <mergeCell ref="X118:X120"/>
    <mergeCell ref="Y118:Y120"/>
    <mergeCell ref="V121:V123"/>
    <mergeCell ref="W121:W123"/>
    <mergeCell ref="X121:X123"/>
    <mergeCell ref="Y121:Y123"/>
    <mergeCell ref="V106:V108"/>
    <mergeCell ref="W106:W108"/>
    <mergeCell ref="X106:X108"/>
    <mergeCell ref="Y106:Y108"/>
    <mergeCell ref="V91:V93"/>
    <mergeCell ref="W91:W93"/>
    <mergeCell ref="X91:X93"/>
    <mergeCell ref="Y91:Y93"/>
    <mergeCell ref="V94:V96"/>
    <mergeCell ref="W94:W96"/>
    <mergeCell ref="X94:X96"/>
    <mergeCell ref="Y94:Y96"/>
    <mergeCell ref="X97:X99"/>
    <mergeCell ref="Y97:Y99"/>
    <mergeCell ref="V100:V102"/>
    <mergeCell ref="W100:W102"/>
    <mergeCell ref="X100:X102"/>
    <mergeCell ref="Y100:Y102"/>
    <mergeCell ref="Z48:Z50"/>
    <mergeCell ref="W42:W44"/>
    <mergeCell ref="X42:X44"/>
    <mergeCell ref="Y42:Y44"/>
    <mergeCell ref="Z42:Z44"/>
    <mergeCell ref="W45:W47"/>
    <mergeCell ref="X45:X47"/>
    <mergeCell ref="Y45:Y47"/>
    <mergeCell ref="Z45:Z47"/>
    <mergeCell ref="V86:V88"/>
    <mergeCell ref="W86:W88"/>
    <mergeCell ref="X86:X88"/>
    <mergeCell ref="Y86:Y88"/>
    <mergeCell ref="V97:V99"/>
    <mergeCell ref="W97:W99"/>
    <mergeCell ref="V103:V105"/>
    <mergeCell ref="W103:W105"/>
    <mergeCell ref="X103:X105"/>
    <mergeCell ref="Y103:Y105"/>
    <mergeCell ref="V83:V85"/>
    <mergeCell ref="W83:W85"/>
    <mergeCell ref="X83:X85"/>
    <mergeCell ref="Y83:Y85"/>
    <mergeCell ref="W48:W50"/>
    <mergeCell ref="X48:X50"/>
    <mergeCell ref="Y48:Y50"/>
    <mergeCell ref="V65:V67"/>
    <mergeCell ref="W65:W67"/>
    <mergeCell ref="X65:X67"/>
    <mergeCell ref="Y65:Y67"/>
    <mergeCell ref="V68:V70"/>
    <mergeCell ref="W68:W70"/>
    <mergeCell ref="X68:X70"/>
    <mergeCell ref="Y68:Y70"/>
    <mergeCell ref="V71:V73"/>
    <mergeCell ref="W71:W73"/>
    <mergeCell ref="X71:X73"/>
    <mergeCell ref="Y71:Y73"/>
    <mergeCell ref="V74:V76"/>
    <mergeCell ref="W74:W76"/>
    <mergeCell ref="X74:X76"/>
    <mergeCell ref="Y74:Y76"/>
    <mergeCell ref="V77:V79"/>
    <mergeCell ref="W77:W79"/>
    <mergeCell ref="X77:X79"/>
    <mergeCell ref="Y77:Y79"/>
    <mergeCell ref="V80:V82"/>
    <mergeCell ref="W80:W82"/>
    <mergeCell ref="X80:X82"/>
    <mergeCell ref="Y80:Y82"/>
    <mergeCell ref="W24:W26"/>
    <mergeCell ref="X24:X26"/>
    <mergeCell ref="Y24:Y26"/>
    <mergeCell ref="Z24:Z26"/>
    <mergeCell ref="D5:E5"/>
    <mergeCell ref="K10:L10"/>
    <mergeCell ref="M10:N10"/>
    <mergeCell ref="J6:L6"/>
    <mergeCell ref="J7:L7"/>
    <mergeCell ref="J8:L8"/>
    <mergeCell ref="W36:W38"/>
    <mergeCell ref="X36:X38"/>
    <mergeCell ref="Y36:Y38"/>
    <mergeCell ref="Z36:Z38"/>
    <mergeCell ref="W39:W41"/>
    <mergeCell ref="X39:X41"/>
    <mergeCell ref="Y39:Y41"/>
    <mergeCell ref="Z39:Z41"/>
    <mergeCell ref="Z27:Z29"/>
    <mergeCell ref="W18:W20"/>
    <mergeCell ref="X18:X20"/>
    <mergeCell ref="Y18:Y20"/>
    <mergeCell ref="Z18:Z20"/>
    <mergeCell ref="W21:W23"/>
    <mergeCell ref="X21:X23"/>
    <mergeCell ref="Y21:Y23"/>
    <mergeCell ref="Z21:Z23"/>
    <mergeCell ref="V36:V38"/>
    <mergeCell ref="C18:C20"/>
    <mergeCell ref="H18:H20"/>
    <mergeCell ref="I18:I20"/>
    <mergeCell ref="J18:J20"/>
    <mergeCell ref="T18:T20"/>
    <mergeCell ref="U18:U20"/>
    <mergeCell ref="C21:C23"/>
    <mergeCell ref="H21:H23"/>
    <mergeCell ref="I21:I23"/>
    <mergeCell ref="J21:J23"/>
    <mergeCell ref="T21:T23"/>
    <mergeCell ref="U21:U23"/>
    <mergeCell ref="O10:P10"/>
    <mergeCell ref="Q10:R10"/>
    <mergeCell ref="C12:C14"/>
    <mergeCell ref="H12:H14"/>
    <mergeCell ref="I12:I14"/>
    <mergeCell ref="J12:J14"/>
    <mergeCell ref="C15:C17"/>
    <mergeCell ref="H15:H17"/>
    <mergeCell ref="I15:I17"/>
    <mergeCell ref="J15:J17"/>
    <mergeCell ref="T15:T17"/>
    <mergeCell ref="U15:U17"/>
    <mergeCell ref="T12:T14"/>
    <mergeCell ref="U12:U14"/>
    <mergeCell ref="C30:C32"/>
    <mergeCell ref="H30:H32"/>
    <mergeCell ref="I30:I32"/>
    <mergeCell ref="J30:J32"/>
    <mergeCell ref="T30:T32"/>
    <mergeCell ref="U30:U32"/>
    <mergeCell ref="C33:C35"/>
    <mergeCell ref="H33:H35"/>
    <mergeCell ref="I33:I35"/>
    <mergeCell ref="J33:J35"/>
    <mergeCell ref="T33:T35"/>
    <mergeCell ref="U33:U35"/>
    <mergeCell ref="C24:C26"/>
    <mergeCell ref="H24:H26"/>
    <mergeCell ref="I24:I26"/>
    <mergeCell ref="J24:J26"/>
    <mergeCell ref="T24:T26"/>
    <mergeCell ref="U24:U26"/>
    <mergeCell ref="C27:C29"/>
    <mergeCell ref="H27:H29"/>
    <mergeCell ref="I27:I29"/>
    <mergeCell ref="J27:J29"/>
    <mergeCell ref="T27:T29"/>
    <mergeCell ref="U27:U29"/>
    <mergeCell ref="C42:C44"/>
    <mergeCell ref="H42:H44"/>
    <mergeCell ref="I42:I44"/>
    <mergeCell ref="J42:J44"/>
    <mergeCell ref="T42:T44"/>
    <mergeCell ref="U42:U44"/>
    <mergeCell ref="C45:C47"/>
    <mergeCell ref="H45:H47"/>
    <mergeCell ref="I45:I47"/>
    <mergeCell ref="J45:J47"/>
    <mergeCell ref="T45:T47"/>
    <mergeCell ref="U45:U47"/>
    <mergeCell ref="C36:C38"/>
    <mergeCell ref="H36:H38"/>
    <mergeCell ref="I36:I38"/>
    <mergeCell ref="J36:J38"/>
    <mergeCell ref="T36:T38"/>
    <mergeCell ref="U36:U38"/>
    <mergeCell ref="C39:C41"/>
    <mergeCell ref="H39:H41"/>
    <mergeCell ref="I39:I41"/>
    <mergeCell ref="J39:J41"/>
    <mergeCell ref="T39:T41"/>
    <mergeCell ref="U39:U41"/>
    <mergeCell ref="T59:T61"/>
    <mergeCell ref="U59:U61"/>
    <mergeCell ref="C56:C58"/>
    <mergeCell ref="H56:H58"/>
    <mergeCell ref="I56:I58"/>
    <mergeCell ref="J56:J58"/>
    <mergeCell ref="T56:T58"/>
    <mergeCell ref="U56:U58"/>
    <mergeCell ref="K51:L51"/>
    <mergeCell ref="M51:N51"/>
    <mergeCell ref="O51:P51"/>
    <mergeCell ref="Q51:R51"/>
    <mergeCell ref="C59:C61"/>
    <mergeCell ref="H59:H61"/>
    <mergeCell ref="I59:I61"/>
    <mergeCell ref="J59:J61"/>
    <mergeCell ref="C48:C50"/>
    <mergeCell ref="H48:H50"/>
    <mergeCell ref="I48:I50"/>
    <mergeCell ref="J48:J50"/>
    <mergeCell ref="T48:T50"/>
    <mergeCell ref="U48:U50"/>
    <mergeCell ref="C53:C55"/>
    <mergeCell ref="H53:H55"/>
    <mergeCell ref="I53:I55"/>
    <mergeCell ref="J53:J55"/>
    <mergeCell ref="T53:T55"/>
    <mergeCell ref="U53:U55"/>
    <mergeCell ref="C68:C70"/>
    <mergeCell ref="H68:H70"/>
    <mergeCell ref="I68:I70"/>
    <mergeCell ref="J68:J70"/>
    <mergeCell ref="T68:T70"/>
    <mergeCell ref="U68:U70"/>
    <mergeCell ref="C71:C73"/>
    <mergeCell ref="H71:H73"/>
    <mergeCell ref="I71:I73"/>
    <mergeCell ref="J71:J73"/>
    <mergeCell ref="T71:T73"/>
    <mergeCell ref="U71:U73"/>
    <mergeCell ref="C62:C64"/>
    <mergeCell ref="H62:H64"/>
    <mergeCell ref="I62:I64"/>
    <mergeCell ref="J62:J64"/>
    <mergeCell ref="T62:T64"/>
    <mergeCell ref="U62:U64"/>
    <mergeCell ref="C65:C67"/>
    <mergeCell ref="H65:H67"/>
    <mergeCell ref="I65:I67"/>
    <mergeCell ref="J65:J67"/>
    <mergeCell ref="T65:T67"/>
    <mergeCell ref="U65:U67"/>
    <mergeCell ref="C80:C82"/>
    <mergeCell ref="H80:H82"/>
    <mergeCell ref="I80:I82"/>
    <mergeCell ref="J80:J82"/>
    <mergeCell ref="T80:T82"/>
    <mergeCell ref="U80:U82"/>
    <mergeCell ref="C83:C85"/>
    <mergeCell ref="H83:H85"/>
    <mergeCell ref="I83:I85"/>
    <mergeCell ref="J83:J85"/>
    <mergeCell ref="T83:T85"/>
    <mergeCell ref="U83:U85"/>
    <mergeCell ref="C74:C76"/>
    <mergeCell ref="H74:H76"/>
    <mergeCell ref="I74:I76"/>
    <mergeCell ref="J74:J76"/>
    <mergeCell ref="T74:T76"/>
    <mergeCell ref="U74:U76"/>
    <mergeCell ref="C77:C79"/>
    <mergeCell ref="H77:H79"/>
    <mergeCell ref="I77:I79"/>
    <mergeCell ref="J77:J79"/>
    <mergeCell ref="T77:T79"/>
    <mergeCell ref="U77:U79"/>
    <mergeCell ref="K89:L89"/>
    <mergeCell ref="M89:N89"/>
    <mergeCell ref="O89:P89"/>
    <mergeCell ref="Q89:R89"/>
    <mergeCell ref="C97:C99"/>
    <mergeCell ref="H97:H99"/>
    <mergeCell ref="I97:I99"/>
    <mergeCell ref="J97:J99"/>
    <mergeCell ref="C86:C88"/>
    <mergeCell ref="H86:H88"/>
    <mergeCell ref="I86:I88"/>
    <mergeCell ref="J86:J88"/>
    <mergeCell ref="T86:T88"/>
    <mergeCell ref="U86:U88"/>
    <mergeCell ref="C91:C93"/>
    <mergeCell ref="H91:H93"/>
    <mergeCell ref="I91:I93"/>
    <mergeCell ref="J91:J93"/>
    <mergeCell ref="T91:T93"/>
    <mergeCell ref="U91:U93"/>
    <mergeCell ref="C100:C102"/>
    <mergeCell ref="H100:H102"/>
    <mergeCell ref="I100:I102"/>
    <mergeCell ref="J100:J102"/>
    <mergeCell ref="T100:T102"/>
    <mergeCell ref="U100:U102"/>
    <mergeCell ref="C103:C105"/>
    <mergeCell ref="H103:H105"/>
    <mergeCell ref="I103:I105"/>
    <mergeCell ref="J103:J105"/>
    <mergeCell ref="T103:T105"/>
    <mergeCell ref="U103:U105"/>
    <mergeCell ref="T97:T99"/>
    <mergeCell ref="U97:U99"/>
    <mergeCell ref="C94:C96"/>
    <mergeCell ref="H94:H96"/>
    <mergeCell ref="I94:I96"/>
    <mergeCell ref="J94:J96"/>
    <mergeCell ref="T94:T96"/>
    <mergeCell ref="U94:U96"/>
    <mergeCell ref="C112:C114"/>
    <mergeCell ref="H112:H114"/>
    <mergeCell ref="I112:I114"/>
    <mergeCell ref="J112:J114"/>
    <mergeCell ref="T112:T114"/>
    <mergeCell ref="U112:U114"/>
    <mergeCell ref="C115:C117"/>
    <mergeCell ref="H115:H117"/>
    <mergeCell ref="I115:I117"/>
    <mergeCell ref="J115:J117"/>
    <mergeCell ref="T115:T117"/>
    <mergeCell ref="U115:U117"/>
    <mergeCell ref="C106:C108"/>
    <mergeCell ref="H106:H108"/>
    <mergeCell ref="I106:I108"/>
    <mergeCell ref="J106:J108"/>
    <mergeCell ref="T106:T108"/>
    <mergeCell ref="U106:U108"/>
    <mergeCell ref="C109:C111"/>
    <mergeCell ref="H109:H111"/>
    <mergeCell ref="I109:I111"/>
    <mergeCell ref="J109:J111"/>
    <mergeCell ref="T109:T111"/>
    <mergeCell ref="U109:U111"/>
    <mergeCell ref="C124:C126"/>
    <mergeCell ref="H124:H126"/>
    <mergeCell ref="I124:I126"/>
    <mergeCell ref="J124:J126"/>
    <mergeCell ref="T124:T126"/>
    <mergeCell ref="U124:U126"/>
    <mergeCell ref="C127:C129"/>
    <mergeCell ref="H127:H129"/>
    <mergeCell ref="I127:I129"/>
    <mergeCell ref="J127:J129"/>
    <mergeCell ref="T127:T129"/>
    <mergeCell ref="U127:U129"/>
    <mergeCell ref="C118:C120"/>
    <mergeCell ref="H118:H120"/>
    <mergeCell ref="I118:I120"/>
    <mergeCell ref="J118:J120"/>
    <mergeCell ref="T118:T120"/>
    <mergeCell ref="U118:U120"/>
    <mergeCell ref="C121:C123"/>
    <mergeCell ref="H121:H123"/>
    <mergeCell ref="I121:I123"/>
    <mergeCell ref="J121:J123"/>
    <mergeCell ref="T121:T123"/>
    <mergeCell ref="U121:U123"/>
    <mergeCell ref="T141:T143"/>
    <mergeCell ref="U141:U143"/>
    <mergeCell ref="C138:C140"/>
    <mergeCell ref="H138:H140"/>
    <mergeCell ref="I138:I140"/>
    <mergeCell ref="J138:J140"/>
    <mergeCell ref="T138:T140"/>
    <mergeCell ref="U138:U140"/>
    <mergeCell ref="K133:L133"/>
    <mergeCell ref="M133:N133"/>
    <mergeCell ref="O133:P133"/>
    <mergeCell ref="Q133:R133"/>
    <mergeCell ref="C141:C143"/>
    <mergeCell ref="H141:H143"/>
    <mergeCell ref="I141:I143"/>
    <mergeCell ref="J141:J143"/>
    <mergeCell ref="C130:C132"/>
    <mergeCell ref="H130:H132"/>
    <mergeCell ref="I130:I132"/>
    <mergeCell ref="J130:J132"/>
    <mergeCell ref="T130:T132"/>
    <mergeCell ref="U130:U132"/>
    <mergeCell ref="C135:C137"/>
    <mergeCell ref="H135:H137"/>
    <mergeCell ref="I135:I137"/>
    <mergeCell ref="J135:J137"/>
    <mergeCell ref="T135:T137"/>
    <mergeCell ref="U135:U137"/>
    <mergeCell ref="C150:C152"/>
    <mergeCell ref="H150:H152"/>
    <mergeCell ref="I150:I152"/>
    <mergeCell ref="J150:J152"/>
    <mergeCell ref="T150:T152"/>
    <mergeCell ref="U150:U152"/>
    <mergeCell ref="C153:C155"/>
    <mergeCell ref="H153:H155"/>
    <mergeCell ref="I153:I155"/>
    <mergeCell ref="J153:J155"/>
    <mergeCell ref="T153:T155"/>
    <mergeCell ref="U153:U155"/>
    <mergeCell ref="C144:C146"/>
    <mergeCell ref="H144:H146"/>
    <mergeCell ref="I144:I146"/>
    <mergeCell ref="J144:J146"/>
    <mergeCell ref="T144:T146"/>
    <mergeCell ref="U144:U146"/>
    <mergeCell ref="C147:C149"/>
    <mergeCell ref="H147:H149"/>
    <mergeCell ref="I147:I149"/>
    <mergeCell ref="J147:J149"/>
    <mergeCell ref="T147:T149"/>
    <mergeCell ref="U147:U149"/>
    <mergeCell ref="C162:C164"/>
    <mergeCell ref="H162:H164"/>
    <mergeCell ref="I162:I164"/>
    <mergeCell ref="J162:J164"/>
    <mergeCell ref="T162:T164"/>
    <mergeCell ref="U162:U164"/>
    <mergeCell ref="C165:C167"/>
    <mergeCell ref="H165:H167"/>
    <mergeCell ref="I165:I167"/>
    <mergeCell ref="J165:J167"/>
    <mergeCell ref="T165:T167"/>
    <mergeCell ref="U165:U167"/>
    <mergeCell ref="C156:C158"/>
    <mergeCell ref="H156:H158"/>
    <mergeCell ref="I156:I158"/>
    <mergeCell ref="J156:J158"/>
    <mergeCell ref="T156:T158"/>
    <mergeCell ref="U156:U158"/>
    <mergeCell ref="C159:C161"/>
    <mergeCell ref="H159:H161"/>
    <mergeCell ref="I159:I161"/>
    <mergeCell ref="J159:J161"/>
    <mergeCell ref="T159:T161"/>
    <mergeCell ref="U159:U161"/>
    <mergeCell ref="T179:T181"/>
    <mergeCell ref="U179:U181"/>
    <mergeCell ref="C176:C178"/>
    <mergeCell ref="H176:H178"/>
    <mergeCell ref="I176:I178"/>
    <mergeCell ref="J176:J178"/>
    <mergeCell ref="T176:T178"/>
    <mergeCell ref="U176:U178"/>
    <mergeCell ref="K168:L168"/>
    <mergeCell ref="M168:N168"/>
    <mergeCell ref="O168:P168"/>
    <mergeCell ref="Q168:R168"/>
    <mergeCell ref="C179:C181"/>
    <mergeCell ref="H179:H181"/>
    <mergeCell ref="I179:I181"/>
    <mergeCell ref="J179:J181"/>
    <mergeCell ref="C170:C172"/>
    <mergeCell ref="H170:H172"/>
    <mergeCell ref="I170:I172"/>
    <mergeCell ref="J170:J172"/>
    <mergeCell ref="T170:T172"/>
    <mergeCell ref="U170:U172"/>
    <mergeCell ref="C173:C175"/>
    <mergeCell ref="H173:H175"/>
    <mergeCell ref="I173:I175"/>
    <mergeCell ref="J173:J175"/>
    <mergeCell ref="T173:T175"/>
    <mergeCell ref="U173:U175"/>
    <mergeCell ref="C188:C190"/>
    <mergeCell ref="H188:H190"/>
    <mergeCell ref="I188:I190"/>
    <mergeCell ref="J188:J190"/>
    <mergeCell ref="T188:T190"/>
    <mergeCell ref="U188:U190"/>
    <mergeCell ref="C191:C193"/>
    <mergeCell ref="H191:H193"/>
    <mergeCell ref="I191:I193"/>
    <mergeCell ref="J191:J193"/>
    <mergeCell ref="T191:T193"/>
    <mergeCell ref="U191:U193"/>
    <mergeCell ref="C182:C184"/>
    <mergeCell ref="H182:H184"/>
    <mergeCell ref="I182:I184"/>
    <mergeCell ref="J182:J184"/>
    <mergeCell ref="T182:T184"/>
    <mergeCell ref="U182:U184"/>
    <mergeCell ref="C185:C187"/>
    <mergeCell ref="H185:H187"/>
    <mergeCell ref="I185:I187"/>
    <mergeCell ref="J185:J187"/>
    <mergeCell ref="T185:T187"/>
    <mergeCell ref="U185:U187"/>
    <mergeCell ref="C200:C202"/>
    <mergeCell ref="H200:H202"/>
    <mergeCell ref="I200:I202"/>
    <mergeCell ref="J200:J202"/>
    <mergeCell ref="T200:T202"/>
    <mergeCell ref="U200:U202"/>
    <mergeCell ref="C203:C205"/>
    <mergeCell ref="H203:H205"/>
    <mergeCell ref="I203:I205"/>
    <mergeCell ref="J203:J205"/>
    <mergeCell ref="T203:T205"/>
    <mergeCell ref="U203:U205"/>
    <mergeCell ref="C194:C196"/>
    <mergeCell ref="H194:H196"/>
    <mergeCell ref="I194:I196"/>
    <mergeCell ref="J194:J196"/>
    <mergeCell ref="T194:T196"/>
    <mergeCell ref="U194:U196"/>
    <mergeCell ref="C197:C199"/>
    <mergeCell ref="H197:H199"/>
    <mergeCell ref="I197:I199"/>
    <mergeCell ref="J197:J199"/>
    <mergeCell ref="T197:T199"/>
    <mergeCell ref="U197:U199"/>
    <mergeCell ref="T217:T219"/>
    <mergeCell ref="U217:U219"/>
    <mergeCell ref="C214:C216"/>
    <mergeCell ref="H214:H216"/>
    <mergeCell ref="I214:I216"/>
    <mergeCell ref="J214:J216"/>
    <mergeCell ref="T214:T216"/>
    <mergeCell ref="U214:U216"/>
    <mergeCell ref="O209:P209"/>
    <mergeCell ref="Q209:R209"/>
    <mergeCell ref="C217:C219"/>
    <mergeCell ref="H217:H219"/>
    <mergeCell ref="I217:I219"/>
    <mergeCell ref="J217:J219"/>
    <mergeCell ref="K209:L209"/>
    <mergeCell ref="M209:N209"/>
    <mergeCell ref="C206:C208"/>
    <mergeCell ref="H206:H208"/>
    <mergeCell ref="I206:I208"/>
    <mergeCell ref="J206:J208"/>
    <mergeCell ref="T206:T208"/>
    <mergeCell ref="U206:U208"/>
    <mergeCell ref="C211:C213"/>
    <mergeCell ref="H211:H213"/>
    <mergeCell ref="I211:I213"/>
    <mergeCell ref="J211:J213"/>
    <mergeCell ref="T211:T213"/>
    <mergeCell ref="U211:U213"/>
    <mergeCell ref="C226:C228"/>
    <mergeCell ref="H226:H228"/>
    <mergeCell ref="I226:I228"/>
    <mergeCell ref="J226:J228"/>
    <mergeCell ref="T226:T228"/>
    <mergeCell ref="U226:U228"/>
    <mergeCell ref="C229:C231"/>
    <mergeCell ref="H229:H231"/>
    <mergeCell ref="I229:I231"/>
    <mergeCell ref="J229:J231"/>
    <mergeCell ref="T229:T231"/>
    <mergeCell ref="U229:U231"/>
    <mergeCell ref="C220:C222"/>
    <mergeCell ref="H220:H222"/>
    <mergeCell ref="I220:I222"/>
    <mergeCell ref="J220:J222"/>
    <mergeCell ref="T220:T222"/>
    <mergeCell ref="U220:U222"/>
    <mergeCell ref="C223:C225"/>
    <mergeCell ref="H223:H225"/>
    <mergeCell ref="I223:I225"/>
    <mergeCell ref="J223:J225"/>
    <mergeCell ref="T223:T225"/>
    <mergeCell ref="U223:U225"/>
    <mergeCell ref="C238:C240"/>
    <mergeCell ref="H238:H240"/>
    <mergeCell ref="I238:I240"/>
    <mergeCell ref="J238:J240"/>
    <mergeCell ref="T238:T240"/>
    <mergeCell ref="U238:U240"/>
    <mergeCell ref="C241:C243"/>
    <mergeCell ref="H241:H243"/>
    <mergeCell ref="I241:I243"/>
    <mergeCell ref="J241:J243"/>
    <mergeCell ref="T241:T243"/>
    <mergeCell ref="U241:U243"/>
    <mergeCell ref="C232:C234"/>
    <mergeCell ref="H232:H234"/>
    <mergeCell ref="I232:I234"/>
    <mergeCell ref="J232:J234"/>
    <mergeCell ref="T232:T234"/>
    <mergeCell ref="U232:U234"/>
    <mergeCell ref="C235:C237"/>
    <mergeCell ref="H235:H237"/>
    <mergeCell ref="I235:I237"/>
    <mergeCell ref="J235:J237"/>
    <mergeCell ref="T235:T237"/>
    <mergeCell ref="U235:U237"/>
    <mergeCell ref="K247:L247"/>
    <mergeCell ref="M247:N247"/>
    <mergeCell ref="O247:P247"/>
    <mergeCell ref="Q247:R247"/>
    <mergeCell ref="C255:C257"/>
    <mergeCell ref="H255:H257"/>
    <mergeCell ref="I255:I257"/>
    <mergeCell ref="J255:J257"/>
    <mergeCell ref="C244:C246"/>
    <mergeCell ref="H244:H246"/>
    <mergeCell ref="I244:I246"/>
    <mergeCell ref="J244:J246"/>
    <mergeCell ref="T244:T246"/>
    <mergeCell ref="U244:U246"/>
    <mergeCell ref="C249:C251"/>
    <mergeCell ref="H249:H251"/>
    <mergeCell ref="I249:I251"/>
    <mergeCell ref="J249:J251"/>
    <mergeCell ref="T249:T251"/>
    <mergeCell ref="U249:U251"/>
    <mergeCell ref="C258:C260"/>
    <mergeCell ref="H258:H260"/>
    <mergeCell ref="I258:I260"/>
    <mergeCell ref="J258:J260"/>
    <mergeCell ref="T258:T260"/>
    <mergeCell ref="U258:U260"/>
    <mergeCell ref="C261:C263"/>
    <mergeCell ref="H261:H263"/>
    <mergeCell ref="I261:I263"/>
    <mergeCell ref="J261:J263"/>
    <mergeCell ref="T261:T263"/>
    <mergeCell ref="U261:U263"/>
    <mergeCell ref="T255:T257"/>
    <mergeCell ref="U255:U257"/>
    <mergeCell ref="C252:C254"/>
    <mergeCell ref="H252:H254"/>
    <mergeCell ref="I252:I254"/>
    <mergeCell ref="J252:J254"/>
    <mergeCell ref="T252:T254"/>
    <mergeCell ref="U252:U254"/>
    <mergeCell ref="C270:C272"/>
    <mergeCell ref="H270:H272"/>
    <mergeCell ref="I270:I272"/>
    <mergeCell ref="J270:J272"/>
    <mergeCell ref="T270:T272"/>
    <mergeCell ref="U270:U272"/>
    <mergeCell ref="C273:C275"/>
    <mergeCell ref="H273:H275"/>
    <mergeCell ref="I273:I275"/>
    <mergeCell ref="J273:J275"/>
    <mergeCell ref="T273:T275"/>
    <mergeCell ref="U273:U275"/>
    <mergeCell ref="C264:C266"/>
    <mergeCell ref="H264:H266"/>
    <mergeCell ref="I264:I266"/>
    <mergeCell ref="J264:J266"/>
    <mergeCell ref="T264:T266"/>
    <mergeCell ref="U264:U266"/>
    <mergeCell ref="C267:C269"/>
    <mergeCell ref="H267:H269"/>
    <mergeCell ref="I267:I269"/>
    <mergeCell ref="J267:J269"/>
    <mergeCell ref="T267:T269"/>
    <mergeCell ref="U267:U269"/>
    <mergeCell ref="C282:C284"/>
    <mergeCell ref="H282:H284"/>
    <mergeCell ref="I282:I284"/>
    <mergeCell ref="J282:J284"/>
    <mergeCell ref="T282:T284"/>
    <mergeCell ref="U282:U284"/>
    <mergeCell ref="C285:C287"/>
    <mergeCell ref="H285:H287"/>
    <mergeCell ref="I285:I287"/>
    <mergeCell ref="J285:J287"/>
    <mergeCell ref="T285:T287"/>
    <mergeCell ref="U285:U287"/>
    <mergeCell ref="C276:C278"/>
    <mergeCell ref="H276:H278"/>
    <mergeCell ref="I276:I278"/>
    <mergeCell ref="J276:J278"/>
    <mergeCell ref="T276:T278"/>
    <mergeCell ref="U276:U278"/>
    <mergeCell ref="C279:C281"/>
    <mergeCell ref="H279:H281"/>
    <mergeCell ref="I279:I281"/>
    <mergeCell ref="J279:J281"/>
    <mergeCell ref="T279:T281"/>
    <mergeCell ref="U279:U281"/>
    <mergeCell ref="C296:C298"/>
    <mergeCell ref="H296:H298"/>
    <mergeCell ref="I296:I298"/>
    <mergeCell ref="J296:J298"/>
    <mergeCell ref="T296:T298"/>
    <mergeCell ref="U296:U298"/>
    <mergeCell ref="C299:C301"/>
    <mergeCell ref="H299:H301"/>
    <mergeCell ref="I299:I301"/>
    <mergeCell ref="J299:J301"/>
    <mergeCell ref="T299:T301"/>
    <mergeCell ref="U299:U301"/>
    <mergeCell ref="C290:C292"/>
    <mergeCell ref="H290:H292"/>
    <mergeCell ref="I290:I292"/>
    <mergeCell ref="J290:J292"/>
    <mergeCell ref="T290:T292"/>
    <mergeCell ref="U290:U292"/>
    <mergeCell ref="C293:C295"/>
    <mergeCell ref="H293:H295"/>
    <mergeCell ref="I293:I295"/>
    <mergeCell ref="J293:J295"/>
    <mergeCell ref="T293:T295"/>
    <mergeCell ref="U293:U295"/>
    <mergeCell ref="C308:C310"/>
    <mergeCell ref="H308:H310"/>
    <mergeCell ref="I308:I310"/>
    <mergeCell ref="J308:J310"/>
    <mergeCell ref="T308:T310"/>
    <mergeCell ref="U308:U310"/>
    <mergeCell ref="C311:C313"/>
    <mergeCell ref="H311:H313"/>
    <mergeCell ref="I311:I313"/>
    <mergeCell ref="J311:J313"/>
    <mergeCell ref="T311:T313"/>
    <mergeCell ref="U311:U313"/>
    <mergeCell ref="C302:C304"/>
    <mergeCell ref="H302:H304"/>
    <mergeCell ref="I302:I304"/>
    <mergeCell ref="J302:J304"/>
    <mergeCell ref="T302:T304"/>
    <mergeCell ref="U302:U304"/>
    <mergeCell ref="C305:C307"/>
    <mergeCell ref="H305:H307"/>
    <mergeCell ref="I305:I307"/>
    <mergeCell ref="J305:J307"/>
    <mergeCell ref="T305:T307"/>
    <mergeCell ref="U305:U307"/>
    <mergeCell ref="C320:C322"/>
    <mergeCell ref="H320:H322"/>
    <mergeCell ref="I320:I322"/>
    <mergeCell ref="J320:J322"/>
    <mergeCell ref="T320:T322"/>
    <mergeCell ref="U320:U322"/>
    <mergeCell ref="C325:C327"/>
    <mergeCell ref="H325:H327"/>
    <mergeCell ref="I325:I327"/>
    <mergeCell ref="J325:J327"/>
    <mergeCell ref="T325:T327"/>
    <mergeCell ref="U325:U327"/>
    <mergeCell ref="C314:C316"/>
    <mergeCell ref="H314:H316"/>
    <mergeCell ref="I314:I316"/>
    <mergeCell ref="J314:J316"/>
    <mergeCell ref="T314:T316"/>
    <mergeCell ref="U314:U316"/>
    <mergeCell ref="C317:C319"/>
    <mergeCell ref="H317:H319"/>
    <mergeCell ref="I317:I319"/>
    <mergeCell ref="J317:J319"/>
    <mergeCell ref="T317:T319"/>
    <mergeCell ref="U317:U319"/>
    <mergeCell ref="C334:C336"/>
    <mergeCell ref="H334:H336"/>
    <mergeCell ref="I334:I336"/>
    <mergeCell ref="J334:J336"/>
    <mergeCell ref="T334:T336"/>
    <mergeCell ref="U334:U336"/>
    <mergeCell ref="C337:C339"/>
    <mergeCell ref="H337:H339"/>
    <mergeCell ref="I337:I339"/>
    <mergeCell ref="J337:J339"/>
    <mergeCell ref="T337:T339"/>
    <mergeCell ref="U337:U339"/>
    <mergeCell ref="C328:C330"/>
    <mergeCell ref="H328:H330"/>
    <mergeCell ref="I328:I330"/>
    <mergeCell ref="J328:J330"/>
    <mergeCell ref="T328:T330"/>
    <mergeCell ref="U328:U330"/>
    <mergeCell ref="C331:C333"/>
    <mergeCell ref="H331:H333"/>
    <mergeCell ref="I331:I333"/>
    <mergeCell ref="J331:J333"/>
    <mergeCell ref="T331:T333"/>
    <mergeCell ref="U331:U333"/>
    <mergeCell ref="C346:C348"/>
    <mergeCell ref="H346:H348"/>
    <mergeCell ref="I346:I348"/>
    <mergeCell ref="J346:J348"/>
    <mergeCell ref="T346:T348"/>
    <mergeCell ref="U346:U348"/>
    <mergeCell ref="C349:C351"/>
    <mergeCell ref="H349:H351"/>
    <mergeCell ref="I349:I351"/>
    <mergeCell ref="J349:J351"/>
    <mergeCell ref="T349:T351"/>
    <mergeCell ref="U349:U351"/>
    <mergeCell ref="C340:C342"/>
    <mergeCell ref="H340:H342"/>
    <mergeCell ref="I340:I342"/>
    <mergeCell ref="J340:J342"/>
    <mergeCell ref="T340:T342"/>
    <mergeCell ref="U340:U342"/>
    <mergeCell ref="C343:C345"/>
    <mergeCell ref="H343:H345"/>
    <mergeCell ref="I343:I345"/>
    <mergeCell ref="J343:J345"/>
    <mergeCell ref="T343:T345"/>
    <mergeCell ref="U343:U345"/>
    <mergeCell ref="C358:C360"/>
    <mergeCell ref="H358:H360"/>
    <mergeCell ref="I358:I360"/>
    <mergeCell ref="J358:J360"/>
    <mergeCell ref="T358:T360"/>
    <mergeCell ref="U358:U360"/>
    <mergeCell ref="C361:C363"/>
    <mergeCell ref="H361:H363"/>
    <mergeCell ref="I361:I363"/>
    <mergeCell ref="J361:J363"/>
    <mergeCell ref="T361:T363"/>
    <mergeCell ref="U361:U363"/>
    <mergeCell ref="C352:C354"/>
    <mergeCell ref="H352:H354"/>
    <mergeCell ref="I352:I354"/>
    <mergeCell ref="J352:J354"/>
    <mergeCell ref="T352:T354"/>
    <mergeCell ref="U352:U354"/>
    <mergeCell ref="C355:C357"/>
    <mergeCell ref="H355:H357"/>
    <mergeCell ref="I355:I357"/>
    <mergeCell ref="J355:J357"/>
    <mergeCell ref="T355:T357"/>
    <mergeCell ref="U355:U357"/>
    <mergeCell ref="C372:C374"/>
    <mergeCell ref="H372:H374"/>
    <mergeCell ref="I372:I374"/>
    <mergeCell ref="J372:J374"/>
    <mergeCell ref="T372:T374"/>
    <mergeCell ref="U372:U374"/>
    <mergeCell ref="C375:C377"/>
    <mergeCell ref="H375:H377"/>
    <mergeCell ref="I375:I377"/>
    <mergeCell ref="J375:J377"/>
    <mergeCell ref="T375:T377"/>
    <mergeCell ref="U375:U377"/>
    <mergeCell ref="C366:C368"/>
    <mergeCell ref="H366:H368"/>
    <mergeCell ref="I366:I368"/>
    <mergeCell ref="J366:J368"/>
    <mergeCell ref="T366:T368"/>
    <mergeCell ref="U366:U368"/>
    <mergeCell ref="C369:C371"/>
    <mergeCell ref="H369:H371"/>
    <mergeCell ref="I369:I371"/>
    <mergeCell ref="J369:J371"/>
    <mergeCell ref="T369:T371"/>
    <mergeCell ref="U369:U371"/>
    <mergeCell ref="C384:C386"/>
    <mergeCell ref="H384:H386"/>
    <mergeCell ref="I384:I386"/>
    <mergeCell ref="J384:J386"/>
    <mergeCell ref="T384:T386"/>
    <mergeCell ref="U384:U386"/>
    <mergeCell ref="C387:C389"/>
    <mergeCell ref="H387:H389"/>
    <mergeCell ref="I387:I389"/>
    <mergeCell ref="J387:J389"/>
    <mergeCell ref="T387:T389"/>
    <mergeCell ref="U387:U389"/>
    <mergeCell ref="C378:C380"/>
    <mergeCell ref="H378:H380"/>
    <mergeCell ref="I378:I380"/>
    <mergeCell ref="J378:J380"/>
    <mergeCell ref="T378:T380"/>
    <mergeCell ref="U378:U380"/>
    <mergeCell ref="C381:C383"/>
    <mergeCell ref="H381:H383"/>
    <mergeCell ref="I381:I383"/>
    <mergeCell ref="J381:J383"/>
    <mergeCell ref="T381:T383"/>
    <mergeCell ref="U381:U383"/>
    <mergeCell ref="C396:C398"/>
    <mergeCell ref="H396:H398"/>
    <mergeCell ref="I396:I398"/>
    <mergeCell ref="J396:J398"/>
    <mergeCell ref="T396:T398"/>
    <mergeCell ref="U396:U398"/>
    <mergeCell ref="C399:C401"/>
    <mergeCell ref="H399:H401"/>
    <mergeCell ref="I399:I401"/>
    <mergeCell ref="J399:J401"/>
    <mergeCell ref="T399:T401"/>
    <mergeCell ref="U399:U401"/>
    <mergeCell ref="C390:C392"/>
    <mergeCell ref="H390:H392"/>
    <mergeCell ref="I390:I392"/>
    <mergeCell ref="J390:J392"/>
    <mergeCell ref="T390:T392"/>
    <mergeCell ref="U390:U392"/>
    <mergeCell ref="C393:C395"/>
    <mergeCell ref="H393:H395"/>
    <mergeCell ref="I393:I395"/>
    <mergeCell ref="J393:J395"/>
    <mergeCell ref="T393:T395"/>
    <mergeCell ref="U393:U395"/>
    <mergeCell ref="C410:C412"/>
    <mergeCell ref="H410:H412"/>
    <mergeCell ref="I410:I412"/>
    <mergeCell ref="J410:J412"/>
    <mergeCell ref="T410:T412"/>
    <mergeCell ref="U410:U412"/>
    <mergeCell ref="C413:C415"/>
    <mergeCell ref="H413:H415"/>
    <mergeCell ref="I413:I415"/>
    <mergeCell ref="J413:J415"/>
    <mergeCell ref="T413:T415"/>
    <mergeCell ref="U413:U415"/>
    <mergeCell ref="C404:C406"/>
    <mergeCell ref="H404:H406"/>
    <mergeCell ref="I404:I406"/>
    <mergeCell ref="J404:J406"/>
    <mergeCell ref="T404:T406"/>
    <mergeCell ref="U404:U406"/>
    <mergeCell ref="C407:C409"/>
    <mergeCell ref="H407:H409"/>
    <mergeCell ref="I407:I409"/>
    <mergeCell ref="J407:J409"/>
    <mergeCell ref="T407:T409"/>
    <mergeCell ref="U407:U409"/>
    <mergeCell ref="C422:C424"/>
    <mergeCell ref="H422:H424"/>
    <mergeCell ref="I422:I424"/>
    <mergeCell ref="J422:J424"/>
    <mergeCell ref="T422:T424"/>
    <mergeCell ref="U422:U424"/>
    <mergeCell ref="C425:C427"/>
    <mergeCell ref="H425:H427"/>
    <mergeCell ref="I425:I427"/>
    <mergeCell ref="J425:J427"/>
    <mergeCell ref="T425:T427"/>
    <mergeCell ref="U425:U427"/>
    <mergeCell ref="C416:C418"/>
    <mergeCell ref="H416:H418"/>
    <mergeCell ref="I416:I418"/>
    <mergeCell ref="J416:J418"/>
    <mergeCell ref="T416:T418"/>
    <mergeCell ref="U416:U418"/>
    <mergeCell ref="C419:C421"/>
    <mergeCell ref="H419:H421"/>
    <mergeCell ref="I419:I421"/>
    <mergeCell ref="J419:J421"/>
    <mergeCell ref="T419:T421"/>
    <mergeCell ref="U419:U421"/>
    <mergeCell ref="C434:C436"/>
    <mergeCell ref="H434:H436"/>
    <mergeCell ref="I434:I436"/>
    <mergeCell ref="J434:J436"/>
    <mergeCell ref="T434:T436"/>
    <mergeCell ref="U434:U436"/>
    <mergeCell ref="C437:C439"/>
    <mergeCell ref="H437:H439"/>
    <mergeCell ref="I437:I439"/>
    <mergeCell ref="J437:J439"/>
    <mergeCell ref="T437:T439"/>
    <mergeCell ref="U437:U439"/>
    <mergeCell ref="C428:C430"/>
    <mergeCell ref="H428:H430"/>
    <mergeCell ref="I428:I430"/>
    <mergeCell ref="J428:J430"/>
    <mergeCell ref="T428:T430"/>
    <mergeCell ref="U428:U430"/>
    <mergeCell ref="C431:C433"/>
    <mergeCell ref="H431:H433"/>
    <mergeCell ref="I431:I433"/>
    <mergeCell ref="J431:J433"/>
    <mergeCell ref="T431:T433"/>
    <mergeCell ref="U431:U433"/>
    <mergeCell ref="C448:C450"/>
    <mergeCell ref="H448:H450"/>
    <mergeCell ref="I448:I450"/>
    <mergeCell ref="J448:J450"/>
    <mergeCell ref="T448:T450"/>
    <mergeCell ref="U448:U450"/>
    <mergeCell ref="C451:C453"/>
    <mergeCell ref="H451:H453"/>
    <mergeCell ref="I451:I453"/>
    <mergeCell ref="J451:J453"/>
    <mergeCell ref="T451:T453"/>
    <mergeCell ref="U451:U453"/>
    <mergeCell ref="C442:C444"/>
    <mergeCell ref="H442:H444"/>
    <mergeCell ref="I442:I444"/>
    <mergeCell ref="J442:J444"/>
    <mergeCell ref="T442:T444"/>
    <mergeCell ref="U442:U444"/>
    <mergeCell ref="C445:C447"/>
    <mergeCell ref="H445:H447"/>
    <mergeCell ref="I445:I447"/>
    <mergeCell ref="J445:J447"/>
    <mergeCell ref="T445:T447"/>
    <mergeCell ref="U445:U447"/>
    <mergeCell ref="C460:C462"/>
    <mergeCell ref="H460:H462"/>
    <mergeCell ref="I460:I462"/>
    <mergeCell ref="J460:J462"/>
    <mergeCell ref="T460:T462"/>
    <mergeCell ref="U460:U462"/>
    <mergeCell ref="C463:C465"/>
    <mergeCell ref="H463:H465"/>
    <mergeCell ref="I463:I465"/>
    <mergeCell ref="J463:J465"/>
    <mergeCell ref="T463:T465"/>
    <mergeCell ref="U463:U465"/>
    <mergeCell ref="C454:C456"/>
    <mergeCell ref="H454:H456"/>
    <mergeCell ref="I454:I456"/>
    <mergeCell ref="J454:J456"/>
    <mergeCell ref="T454:T456"/>
    <mergeCell ref="U454:U456"/>
    <mergeCell ref="C457:C459"/>
    <mergeCell ref="H457:H459"/>
    <mergeCell ref="I457:I459"/>
    <mergeCell ref="J457:J459"/>
    <mergeCell ref="T457:T459"/>
    <mergeCell ref="U457:U459"/>
    <mergeCell ref="C472:C474"/>
    <mergeCell ref="H472:H474"/>
    <mergeCell ref="I472:I474"/>
    <mergeCell ref="J472:J474"/>
    <mergeCell ref="T472:T474"/>
    <mergeCell ref="U472:U474"/>
    <mergeCell ref="C466:C468"/>
    <mergeCell ref="H466:H468"/>
    <mergeCell ref="I466:I468"/>
    <mergeCell ref="J466:J468"/>
    <mergeCell ref="T466:T468"/>
    <mergeCell ref="U466:U468"/>
    <mergeCell ref="C469:C471"/>
    <mergeCell ref="H469:H471"/>
    <mergeCell ref="I469:I471"/>
    <mergeCell ref="J469:J471"/>
    <mergeCell ref="T469:T471"/>
    <mergeCell ref="U469:U471"/>
    <mergeCell ref="O402:P402"/>
    <mergeCell ref="Q402:R402"/>
    <mergeCell ref="K440:L440"/>
    <mergeCell ref="M440:N440"/>
    <mergeCell ref="O440:P440"/>
    <mergeCell ref="Q440:R440"/>
    <mergeCell ref="K364:L364"/>
    <mergeCell ref="M364:N364"/>
    <mergeCell ref="O364:P364"/>
    <mergeCell ref="Q364:R364"/>
    <mergeCell ref="K402:L402"/>
    <mergeCell ref="M402:N402"/>
    <mergeCell ref="K288:L288"/>
    <mergeCell ref="M288:N288"/>
    <mergeCell ref="O288:P288"/>
    <mergeCell ref="Q288:R288"/>
    <mergeCell ref="K323:L323"/>
    <mergeCell ref="M323:N323"/>
    <mergeCell ref="O323:P323"/>
    <mergeCell ref="Q323:R323"/>
  </mergeCells>
  <pageMargins left="0.2" right="0.2" top="0.5" bottom="0.5" header="0" footer="0.17"/>
  <pageSetup scale="48" fitToHeight="12" orientation="landscape" r:id="rId1"/>
  <headerFooter alignWithMargins="0">
    <oddFooter>&amp;R&amp;Z&amp;F       page 1 of &amp;P</oddFooter>
  </headerFooter>
  <rowBreaks count="11" manualBreakCount="11">
    <brk id="50" max="26" man="1"/>
    <brk id="88" max="26" man="1"/>
    <brk id="132" max="26" man="1"/>
    <brk id="167" max="26" man="1"/>
    <brk id="208" max="26" man="1"/>
    <brk id="246" max="26" man="1"/>
    <brk id="287" max="26" man="1"/>
    <brk id="322" max="26" man="1"/>
    <brk id="363" max="26" man="1"/>
    <brk id="401" max="26" man="1"/>
    <brk id="439" max="2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AECBF-247F-40BC-93AF-6C53C0983380}">
  <dimension ref="A1:Y33"/>
  <sheetViews>
    <sheetView topLeftCell="F1" zoomScale="85" zoomScaleNormal="85" workbookViewId="0">
      <selection activeCell="Q9" sqref="Q9:Y21"/>
    </sheetView>
  </sheetViews>
  <sheetFormatPr defaultRowHeight="12.75" x14ac:dyDescent="0.2"/>
  <cols>
    <col min="1" max="3" width="9.140625" style="4"/>
    <col min="4" max="4" width="9.28515625" style="4" bestFit="1" customWidth="1"/>
    <col min="5" max="6" width="9.140625" style="4"/>
    <col min="7" max="7" width="9.28515625" style="4" bestFit="1" customWidth="1"/>
    <col min="8" max="9" width="10.7109375" style="4" customWidth="1"/>
    <col min="10" max="16384" width="9.140625" style="4"/>
  </cols>
  <sheetData>
    <row r="1" spans="1:25" ht="23.25" x14ac:dyDescent="0.35">
      <c r="A1" s="72">
        <v>2015</v>
      </c>
      <c r="B1" s="83" t="s">
        <v>158</v>
      </c>
      <c r="C1" s="84"/>
      <c r="D1" s="83" t="s">
        <v>157</v>
      </c>
    </row>
    <row r="3" spans="1:25" ht="15.75" x14ac:dyDescent="0.25">
      <c r="B3" s="114" t="s">
        <v>156</v>
      </c>
    </row>
    <row r="4" spans="1:25" x14ac:dyDescent="0.2">
      <c r="F4" s="77"/>
    </row>
    <row r="5" spans="1:25" ht="13.5" thickBot="1" x14ac:dyDescent="0.25">
      <c r="C5" s="77" t="s">
        <v>153</v>
      </c>
      <c r="D5" s="113">
        <v>42165</v>
      </c>
      <c r="E5" s="110"/>
      <c r="F5" s="77" t="s">
        <v>180</v>
      </c>
      <c r="G5" s="113">
        <v>42171</v>
      </c>
      <c r="H5" s="110"/>
    </row>
    <row r="6" spans="1:25" ht="13.5" thickBot="1" x14ac:dyDescent="0.25">
      <c r="C6" s="77" t="s">
        <v>152</v>
      </c>
      <c r="D6" s="111">
        <v>161</v>
      </c>
      <c r="E6" s="112"/>
      <c r="F6" s="77" t="s">
        <v>179</v>
      </c>
      <c r="G6" s="111" t="s">
        <v>178</v>
      </c>
      <c r="H6" s="111"/>
    </row>
    <row r="7" spans="1:25" ht="22.9" customHeight="1" thickBot="1" x14ac:dyDescent="0.25">
      <c r="B7" s="77" t="s">
        <v>177</v>
      </c>
      <c r="C7" s="110" t="s">
        <v>176</v>
      </c>
      <c r="D7" s="110"/>
      <c r="E7" s="110"/>
      <c r="F7" s="110"/>
      <c r="G7" s="110"/>
      <c r="H7" s="110"/>
    </row>
    <row r="8" spans="1:25" ht="15" customHeight="1" thickBot="1" x14ac:dyDescent="0.35">
      <c r="C8" s="109"/>
    </row>
    <row r="9" spans="1:25" ht="40.9" customHeight="1" thickBot="1" x14ac:dyDescent="0.25">
      <c r="B9" s="108" t="s">
        <v>123</v>
      </c>
      <c r="C9" s="107" t="s">
        <v>175</v>
      </c>
      <c r="D9" s="107" t="s">
        <v>174</v>
      </c>
      <c r="E9" s="107" t="s">
        <v>173</v>
      </c>
      <c r="F9" s="107" t="s">
        <v>172</v>
      </c>
      <c r="G9" s="107" t="s">
        <v>171</v>
      </c>
      <c r="H9" s="106" t="s">
        <v>170</v>
      </c>
      <c r="I9" s="105" t="s">
        <v>169</v>
      </c>
      <c r="P9" s="4" t="s">
        <v>4</v>
      </c>
      <c r="Q9" s="4" t="s">
        <v>23</v>
      </c>
      <c r="R9" s="4" t="s">
        <v>24</v>
      </c>
      <c r="S9" s="4" t="s">
        <v>25</v>
      </c>
      <c r="T9" s="4" t="s">
        <v>26</v>
      </c>
      <c r="U9" s="4" t="s">
        <v>27</v>
      </c>
      <c r="V9" s="4" t="s">
        <v>28</v>
      </c>
      <c r="W9" s="4" t="s">
        <v>29</v>
      </c>
      <c r="X9" s="4" t="s">
        <v>30</v>
      </c>
      <c r="Y9" s="4" t="s">
        <v>31</v>
      </c>
    </row>
    <row r="10" spans="1:25" ht="20.25" x14ac:dyDescent="0.2">
      <c r="B10" s="104" t="s">
        <v>168</v>
      </c>
      <c r="C10" s="103">
        <v>42171</v>
      </c>
      <c r="D10" s="100">
        <v>70</v>
      </c>
      <c r="E10" s="99">
        <v>13.23</v>
      </c>
      <c r="F10" s="99" t="s">
        <v>167</v>
      </c>
      <c r="G10" s="99">
        <v>5.83</v>
      </c>
      <c r="H10" s="98">
        <v>0.02</v>
      </c>
      <c r="I10" s="4">
        <v>1990.56</v>
      </c>
      <c r="K10" s="4">
        <f t="shared" ref="K10:K21" si="0">E10/(100*102)*100*100/1000*10000</f>
        <v>129.70588235294119</v>
      </c>
      <c r="L10" s="4">
        <f t="shared" ref="L10:L21" si="1">G10/(100*102)*100*100/1000*10000</f>
        <v>57.156862745098039</v>
      </c>
      <c r="M10" s="4">
        <f t="shared" ref="M10:M21" si="2">H10/(100*102)*100*100/1000*10000</f>
        <v>0.19607843137254902</v>
      </c>
      <c r="N10" s="87">
        <f t="shared" ref="N10:N21" si="3">SUM(E10,G10:H10)/(100*102)*100*100/1000*10000</f>
        <v>187.05882352941177</v>
      </c>
      <c r="P10" s="4">
        <v>13</v>
      </c>
      <c r="Q10" s="4">
        <f t="shared" ref="Q10:Q21" si="4">E10/P10</f>
        <v>1.0176923076923077</v>
      </c>
      <c r="R10" s="4">
        <f t="shared" ref="R10:R21" si="5">G10/P10</f>
        <v>0.44846153846153847</v>
      </c>
      <c r="S10" s="4">
        <f t="shared" ref="S10:S21" si="6">SUM(E10,G10,H10)/P10</f>
        <v>1.4676923076923079</v>
      </c>
      <c r="T10" s="87">
        <f t="shared" ref="T10:T21" si="7">(E10/1000)/(1.016*1)*10000</f>
        <v>130.21653543307087</v>
      </c>
      <c r="U10" s="87">
        <f t="shared" ref="U10:U21" si="8">(G10/1000)/(1.016*1)*10000</f>
        <v>57.381889763779526</v>
      </c>
      <c r="V10" s="4">
        <v>0</v>
      </c>
      <c r="W10" s="87">
        <f t="shared" ref="W10:W21" si="9">(H10/1000)/(1.016*1)*10000</f>
        <v>0.19685039370078741</v>
      </c>
      <c r="X10" s="87">
        <f t="shared" ref="X10:X21" si="10">SUM(T10,U10,W10)</f>
        <v>187.7952755905512</v>
      </c>
      <c r="Y10" s="4">
        <f t="shared" ref="Y10:Y21" si="11">I10/(100*101.6)</f>
        <v>0.19592125984251968</v>
      </c>
    </row>
    <row r="11" spans="1:25" ht="21" thickBot="1" x14ac:dyDescent="0.25">
      <c r="B11" s="92" t="s">
        <v>166</v>
      </c>
      <c r="C11" s="91" t="s">
        <v>139</v>
      </c>
      <c r="D11" s="90"/>
      <c r="E11" s="89">
        <v>13.34</v>
      </c>
      <c r="F11" s="89" t="s">
        <v>139</v>
      </c>
      <c r="G11" s="89">
        <v>5.52</v>
      </c>
      <c r="H11" s="88">
        <v>0.08</v>
      </c>
      <c r="I11" s="4">
        <v>1989.31</v>
      </c>
      <c r="K11" s="4">
        <f t="shared" si="0"/>
        <v>130.78431372549022</v>
      </c>
      <c r="L11" s="4">
        <f t="shared" si="1"/>
        <v>54.117647058823522</v>
      </c>
      <c r="M11" s="4">
        <f t="shared" si="2"/>
        <v>0.78431372549019607</v>
      </c>
      <c r="N11" s="87">
        <f t="shared" si="3"/>
        <v>185.68627450980389</v>
      </c>
      <c r="P11" s="4">
        <v>12</v>
      </c>
      <c r="Q11" s="4">
        <f t="shared" si="4"/>
        <v>1.1116666666666666</v>
      </c>
      <c r="R11" s="4">
        <f t="shared" si="5"/>
        <v>0.45999999999999996</v>
      </c>
      <c r="S11" s="4">
        <f t="shared" si="6"/>
        <v>1.5783333333333331</v>
      </c>
      <c r="T11" s="87">
        <f t="shared" si="7"/>
        <v>131.29921259842519</v>
      </c>
      <c r="U11" s="87">
        <f t="shared" si="8"/>
        <v>54.330708661417319</v>
      </c>
      <c r="V11" s="4">
        <v>0</v>
      </c>
      <c r="W11" s="87">
        <f t="shared" si="9"/>
        <v>0.78740157480314965</v>
      </c>
      <c r="X11" s="87">
        <f t="shared" si="10"/>
        <v>186.41732283464563</v>
      </c>
      <c r="Y11" s="4">
        <f t="shared" si="11"/>
        <v>0.19579822834645669</v>
      </c>
    </row>
    <row r="12" spans="1:25" ht="20.25" x14ac:dyDescent="0.2">
      <c r="B12" s="102" t="s">
        <v>165</v>
      </c>
      <c r="C12" s="101"/>
      <c r="D12" s="100"/>
      <c r="E12" s="99">
        <v>17.579999999999998</v>
      </c>
      <c r="F12" s="99"/>
      <c r="G12" s="99">
        <v>8.3699999999999992</v>
      </c>
      <c r="H12" s="98">
        <v>0.08</v>
      </c>
      <c r="I12" s="4">
        <v>2718.5</v>
      </c>
      <c r="K12" s="4">
        <f t="shared" si="0"/>
        <v>172.35294117647058</v>
      </c>
      <c r="L12" s="4">
        <f t="shared" si="1"/>
        <v>82.058823529411754</v>
      </c>
      <c r="M12" s="4">
        <f t="shared" si="2"/>
        <v>0.78431372549019607</v>
      </c>
      <c r="N12" s="87">
        <f t="shared" si="3"/>
        <v>255.19607843137248</v>
      </c>
      <c r="P12" s="4">
        <v>14</v>
      </c>
      <c r="Q12" s="4">
        <f t="shared" si="4"/>
        <v>1.2557142857142856</v>
      </c>
      <c r="R12" s="4">
        <f t="shared" si="5"/>
        <v>0.59785714285714275</v>
      </c>
      <c r="S12" s="4">
        <f t="shared" si="6"/>
        <v>1.8592857142857138</v>
      </c>
      <c r="T12" s="87">
        <f t="shared" si="7"/>
        <v>173.03149606299209</v>
      </c>
      <c r="U12" s="87">
        <f t="shared" si="8"/>
        <v>82.381889763779512</v>
      </c>
      <c r="V12" s="4">
        <v>0</v>
      </c>
      <c r="W12" s="87">
        <f t="shared" si="9"/>
        <v>0.78740157480314965</v>
      </c>
      <c r="X12" s="87">
        <f t="shared" si="10"/>
        <v>256.20078740157476</v>
      </c>
      <c r="Y12" s="4">
        <f t="shared" si="11"/>
        <v>0.26756889763779529</v>
      </c>
    </row>
    <row r="13" spans="1:25" ht="21" thickBot="1" x14ac:dyDescent="0.25">
      <c r="B13" s="92" t="s">
        <v>164</v>
      </c>
      <c r="C13" s="91"/>
      <c r="D13" s="90"/>
      <c r="E13" s="89">
        <v>13.41</v>
      </c>
      <c r="F13" s="89"/>
      <c r="G13" s="89">
        <v>5.99</v>
      </c>
      <c r="H13" s="88">
        <v>0.05</v>
      </c>
      <c r="I13" s="4">
        <v>2163.35</v>
      </c>
      <c r="K13" s="4">
        <f t="shared" si="0"/>
        <v>131.47058823529412</v>
      </c>
      <c r="L13" s="4">
        <f t="shared" si="1"/>
        <v>58.725490196078425</v>
      </c>
      <c r="M13" s="4">
        <f t="shared" si="2"/>
        <v>0.49019607843137253</v>
      </c>
      <c r="N13" s="87">
        <f t="shared" si="3"/>
        <v>190.68627450980389</v>
      </c>
      <c r="P13" s="4">
        <v>11</v>
      </c>
      <c r="Q13" s="4">
        <f t="shared" si="4"/>
        <v>1.219090909090909</v>
      </c>
      <c r="R13" s="4">
        <f t="shared" si="5"/>
        <v>0.54454545454545455</v>
      </c>
      <c r="S13" s="4">
        <f t="shared" si="6"/>
        <v>1.7681818181818181</v>
      </c>
      <c r="T13" s="87">
        <f t="shared" si="7"/>
        <v>131.98818897637796</v>
      </c>
      <c r="U13" s="87">
        <f t="shared" si="8"/>
        <v>58.956692913385837</v>
      </c>
      <c r="V13" s="4">
        <v>0</v>
      </c>
      <c r="W13" s="87">
        <f t="shared" si="9"/>
        <v>0.49212598425196852</v>
      </c>
      <c r="X13" s="87">
        <f t="shared" si="10"/>
        <v>191.43700787401576</v>
      </c>
      <c r="Y13" s="4">
        <f t="shared" si="11"/>
        <v>0.21292814960629922</v>
      </c>
    </row>
    <row r="14" spans="1:25" ht="20.25" x14ac:dyDescent="0.2">
      <c r="B14" s="102" t="s">
        <v>163</v>
      </c>
      <c r="C14" s="101"/>
      <c r="D14" s="100"/>
      <c r="E14" s="99">
        <v>12.62</v>
      </c>
      <c r="F14" s="99"/>
      <c r="G14" s="99">
        <v>5.76</v>
      </c>
      <c r="H14" s="98">
        <v>0.03</v>
      </c>
      <c r="I14" s="4">
        <v>2075.6999999999998</v>
      </c>
      <c r="K14" s="4">
        <f t="shared" si="0"/>
        <v>123.72549019607841</v>
      </c>
      <c r="L14" s="4">
        <f t="shared" si="1"/>
        <v>56.470588235294116</v>
      </c>
      <c r="M14" s="4">
        <f t="shared" si="2"/>
        <v>0.29411764705882348</v>
      </c>
      <c r="N14" s="87">
        <f t="shared" si="3"/>
        <v>180.49019607843135</v>
      </c>
      <c r="P14" s="4">
        <v>13</v>
      </c>
      <c r="Q14" s="4">
        <f t="shared" si="4"/>
        <v>0.97076923076923072</v>
      </c>
      <c r="R14" s="4">
        <f t="shared" si="5"/>
        <v>0.44307692307692303</v>
      </c>
      <c r="S14" s="4">
        <f t="shared" si="6"/>
        <v>1.4161538461538461</v>
      </c>
      <c r="T14" s="87">
        <f t="shared" si="7"/>
        <v>124.21259842519684</v>
      </c>
      <c r="U14" s="87">
        <f t="shared" si="8"/>
        <v>56.692913385826763</v>
      </c>
      <c r="V14" s="4">
        <v>0</v>
      </c>
      <c r="W14" s="87">
        <f t="shared" si="9"/>
        <v>0.29527559055118108</v>
      </c>
      <c r="X14" s="87">
        <f t="shared" si="10"/>
        <v>181.20078740157479</v>
      </c>
      <c r="Y14" s="4">
        <f t="shared" si="11"/>
        <v>0.2043011811023622</v>
      </c>
    </row>
    <row r="15" spans="1:25" ht="21" thickBot="1" x14ac:dyDescent="0.25">
      <c r="B15" s="92" t="s">
        <v>162</v>
      </c>
      <c r="C15" s="91"/>
      <c r="D15" s="90"/>
      <c r="E15" s="89">
        <v>10.130000000000001</v>
      </c>
      <c r="F15" s="89"/>
      <c r="G15" s="89">
        <v>4.54</v>
      </c>
      <c r="H15" s="88">
        <v>0.01</v>
      </c>
      <c r="I15" s="4">
        <v>1723.94</v>
      </c>
      <c r="K15" s="4">
        <f t="shared" si="0"/>
        <v>99.313725490196106</v>
      </c>
      <c r="L15" s="4">
        <f t="shared" si="1"/>
        <v>44.509803921568626</v>
      </c>
      <c r="M15" s="4">
        <f t="shared" si="2"/>
        <v>9.8039215686274508E-2</v>
      </c>
      <c r="N15" s="87">
        <f t="shared" si="3"/>
        <v>143.92156862745099</v>
      </c>
      <c r="P15" s="4">
        <v>12</v>
      </c>
      <c r="Q15" s="4">
        <f t="shared" si="4"/>
        <v>0.84416666666666673</v>
      </c>
      <c r="R15" s="4">
        <f t="shared" si="5"/>
        <v>0.37833333333333335</v>
      </c>
      <c r="S15" s="4">
        <f t="shared" si="6"/>
        <v>1.2233333333333334</v>
      </c>
      <c r="T15" s="87">
        <f t="shared" si="7"/>
        <v>99.704724409448829</v>
      </c>
      <c r="U15" s="87">
        <f t="shared" si="8"/>
        <v>44.685039370078734</v>
      </c>
      <c r="V15" s="4">
        <v>0</v>
      </c>
      <c r="W15" s="87">
        <f t="shared" si="9"/>
        <v>9.8425196850393706E-2</v>
      </c>
      <c r="X15" s="87">
        <f t="shared" si="10"/>
        <v>144.48818897637796</v>
      </c>
      <c r="Y15" s="4">
        <f t="shared" si="11"/>
        <v>0.16967913385826772</v>
      </c>
    </row>
    <row r="16" spans="1:25" ht="20.25" x14ac:dyDescent="0.2">
      <c r="B16" s="102" t="s">
        <v>161</v>
      </c>
      <c r="C16" s="101"/>
      <c r="D16" s="100"/>
      <c r="E16" s="99">
        <v>14.96</v>
      </c>
      <c r="F16" s="99"/>
      <c r="G16" s="99">
        <v>6.7</v>
      </c>
      <c r="H16" s="98">
        <v>0.04</v>
      </c>
      <c r="I16" s="4">
        <v>2386.1999999999998</v>
      </c>
      <c r="K16" s="4">
        <f t="shared" si="0"/>
        <v>146.66666666666666</v>
      </c>
      <c r="L16" s="4">
        <f t="shared" si="1"/>
        <v>65.686274509803923</v>
      </c>
      <c r="M16" s="4">
        <f t="shared" si="2"/>
        <v>0.39215686274509803</v>
      </c>
      <c r="N16" s="87">
        <f t="shared" si="3"/>
        <v>212.74509803921569</v>
      </c>
      <c r="P16" s="4">
        <v>13</v>
      </c>
      <c r="Q16" s="4">
        <f t="shared" si="4"/>
        <v>1.1507692307692308</v>
      </c>
      <c r="R16" s="4">
        <f t="shared" si="5"/>
        <v>0.51538461538461544</v>
      </c>
      <c r="S16" s="4">
        <f t="shared" si="6"/>
        <v>1.6692307692307691</v>
      </c>
      <c r="T16" s="87">
        <f t="shared" si="7"/>
        <v>147.24409448818898</v>
      </c>
      <c r="U16" s="87">
        <f t="shared" si="8"/>
        <v>65.944881889763778</v>
      </c>
      <c r="V16" s="4">
        <v>0</v>
      </c>
      <c r="W16" s="87">
        <f t="shared" si="9"/>
        <v>0.39370078740157483</v>
      </c>
      <c r="X16" s="87">
        <f t="shared" si="10"/>
        <v>213.58267716535434</v>
      </c>
      <c r="Y16" s="4">
        <f t="shared" si="11"/>
        <v>0.23486220472440944</v>
      </c>
    </row>
    <row r="17" spans="2:25" ht="21" thickBot="1" x14ac:dyDescent="0.25">
      <c r="B17" s="92" t="s">
        <v>160</v>
      </c>
      <c r="C17" s="91"/>
      <c r="D17" s="90"/>
      <c r="E17" s="89">
        <v>13.72</v>
      </c>
      <c r="F17" s="89"/>
      <c r="G17" s="89">
        <v>5.88</v>
      </c>
      <c r="H17" s="88">
        <v>0.06</v>
      </c>
      <c r="I17" s="4">
        <v>2055.1799999999998</v>
      </c>
      <c r="K17" s="4">
        <f t="shared" si="0"/>
        <v>134.50980392156865</v>
      </c>
      <c r="L17" s="4">
        <f t="shared" si="1"/>
        <v>57.647058823529399</v>
      </c>
      <c r="M17" s="4">
        <f t="shared" si="2"/>
        <v>0.58823529411764697</v>
      </c>
      <c r="N17" s="87">
        <f t="shared" si="3"/>
        <v>192.74509803921566</v>
      </c>
      <c r="P17" s="4">
        <v>11</v>
      </c>
      <c r="Q17" s="4">
        <f t="shared" si="4"/>
        <v>1.2472727272727273</v>
      </c>
      <c r="R17" s="4">
        <f t="shared" si="5"/>
        <v>0.53454545454545455</v>
      </c>
      <c r="S17" s="4">
        <f t="shared" si="6"/>
        <v>1.7872727272727273</v>
      </c>
      <c r="T17" s="87">
        <f t="shared" si="7"/>
        <v>135.03937007874015</v>
      </c>
      <c r="U17" s="87">
        <f t="shared" si="8"/>
        <v>57.874015748031496</v>
      </c>
      <c r="V17" s="4">
        <v>0</v>
      </c>
      <c r="W17" s="87">
        <f t="shared" si="9"/>
        <v>0.59055118110236215</v>
      </c>
      <c r="X17" s="87">
        <f t="shared" si="10"/>
        <v>193.50393700787401</v>
      </c>
      <c r="Y17" s="4">
        <f t="shared" si="11"/>
        <v>0.20228149606299212</v>
      </c>
    </row>
    <row r="18" spans="2:25" ht="20.25" x14ac:dyDescent="0.2">
      <c r="B18" s="102" t="s">
        <v>128</v>
      </c>
      <c r="C18" s="101"/>
      <c r="D18" s="100"/>
      <c r="E18" s="99">
        <v>12.91</v>
      </c>
      <c r="F18" s="99"/>
      <c r="G18" s="99">
        <v>5.99</v>
      </c>
      <c r="H18" s="98">
        <v>0.01</v>
      </c>
      <c r="I18" s="4">
        <v>2326.46</v>
      </c>
      <c r="K18" s="4">
        <f t="shared" si="0"/>
        <v>126.5686274509804</v>
      </c>
      <c r="L18" s="4">
        <f t="shared" si="1"/>
        <v>58.725490196078425</v>
      </c>
      <c r="M18" s="4">
        <f t="shared" si="2"/>
        <v>9.8039215686274508E-2</v>
      </c>
      <c r="N18" s="87">
        <f t="shared" si="3"/>
        <v>185.39215686274511</v>
      </c>
      <c r="P18" s="4">
        <v>13</v>
      </c>
      <c r="Q18" s="4">
        <f t="shared" si="4"/>
        <v>0.99307692307692308</v>
      </c>
      <c r="R18" s="4">
        <f t="shared" si="5"/>
        <v>0.46076923076923076</v>
      </c>
      <c r="S18" s="4">
        <f t="shared" si="6"/>
        <v>1.4546153846153846</v>
      </c>
      <c r="T18" s="87">
        <f t="shared" si="7"/>
        <v>127.06692913385825</v>
      </c>
      <c r="U18" s="87">
        <f t="shared" si="8"/>
        <v>58.956692913385837</v>
      </c>
      <c r="V18" s="4">
        <v>0</v>
      </c>
      <c r="W18" s="87">
        <f t="shared" si="9"/>
        <v>9.8425196850393706E-2</v>
      </c>
      <c r="X18" s="87">
        <f t="shared" si="10"/>
        <v>186.12204724409449</v>
      </c>
      <c r="Y18" s="4">
        <f t="shared" si="11"/>
        <v>0.22898228346456692</v>
      </c>
    </row>
    <row r="19" spans="2:25" ht="21" thickBot="1" x14ac:dyDescent="0.25">
      <c r="B19" s="92" t="s">
        <v>126</v>
      </c>
      <c r="C19" s="91"/>
      <c r="D19" s="90"/>
      <c r="E19" s="89">
        <v>15.89</v>
      </c>
      <c r="F19" s="89"/>
      <c r="G19" s="89">
        <v>7.49</v>
      </c>
      <c r="H19" s="88">
        <v>0.04</v>
      </c>
      <c r="I19" s="4">
        <v>2751.93</v>
      </c>
      <c r="K19" s="4">
        <f t="shared" si="0"/>
        <v>155.78431372549022</v>
      </c>
      <c r="L19" s="4">
        <f t="shared" si="1"/>
        <v>73.431372549019613</v>
      </c>
      <c r="M19" s="4">
        <f t="shared" si="2"/>
        <v>0.39215686274509803</v>
      </c>
      <c r="N19" s="87">
        <f t="shared" si="3"/>
        <v>229.60784313725495</v>
      </c>
      <c r="P19" s="4">
        <v>12</v>
      </c>
      <c r="Q19" s="4">
        <f t="shared" si="4"/>
        <v>1.3241666666666667</v>
      </c>
      <c r="R19" s="4">
        <f t="shared" si="5"/>
        <v>0.62416666666666665</v>
      </c>
      <c r="S19" s="4">
        <f t="shared" si="6"/>
        <v>1.9516666666666669</v>
      </c>
      <c r="T19" s="87">
        <f t="shared" si="7"/>
        <v>156.39763779527561</v>
      </c>
      <c r="U19" s="87">
        <f t="shared" si="8"/>
        <v>73.720472440944889</v>
      </c>
      <c r="V19" s="4">
        <v>0</v>
      </c>
      <c r="W19" s="87">
        <f t="shared" si="9"/>
        <v>0.39370078740157483</v>
      </c>
      <c r="X19" s="87">
        <f t="shared" si="10"/>
        <v>230.51181102362207</v>
      </c>
      <c r="Y19" s="4">
        <f t="shared" si="11"/>
        <v>0.27085925196850391</v>
      </c>
    </row>
    <row r="20" spans="2:25" ht="20.25" x14ac:dyDescent="0.2">
      <c r="B20" s="97" t="s">
        <v>125</v>
      </c>
      <c r="C20" s="96"/>
      <c r="D20" s="95"/>
      <c r="E20" s="94">
        <v>11.99</v>
      </c>
      <c r="F20" s="94"/>
      <c r="G20" s="94">
        <v>5.3</v>
      </c>
      <c r="H20" s="93">
        <v>0</v>
      </c>
      <c r="I20" s="4">
        <v>1963.3</v>
      </c>
      <c r="K20" s="4">
        <f t="shared" si="0"/>
        <v>117.54901960784315</v>
      </c>
      <c r="L20" s="4">
        <f t="shared" si="1"/>
        <v>51.960784313725483</v>
      </c>
      <c r="M20" s="4">
        <f t="shared" si="2"/>
        <v>0</v>
      </c>
      <c r="N20" s="87">
        <f t="shared" si="3"/>
        <v>169.50980392156859</v>
      </c>
      <c r="P20" s="4">
        <v>12</v>
      </c>
      <c r="Q20" s="4">
        <f t="shared" si="4"/>
        <v>0.99916666666666665</v>
      </c>
      <c r="R20" s="4">
        <f t="shared" si="5"/>
        <v>0.44166666666666665</v>
      </c>
      <c r="S20" s="4">
        <f t="shared" si="6"/>
        <v>1.4408333333333332</v>
      </c>
      <c r="T20" s="87">
        <f t="shared" si="7"/>
        <v>118.01181102362204</v>
      </c>
      <c r="U20" s="87">
        <f t="shared" si="8"/>
        <v>52.165354330708659</v>
      </c>
      <c r="V20" s="4">
        <v>0</v>
      </c>
      <c r="W20" s="87">
        <f t="shared" si="9"/>
        <v>0</v>
      </c>
      <c r="X20" s="87">
        <f t="shared" si="10"/>
        <v>170.1771653543307</v>
      </c>
      <c r="Y20" s="4">
        <f t="shared" si="11"/>
        <v>0.19323818897637796</v>
      </c>
    </row>
    <row r="21" spans="2:25" ht="21" thickBot="1" x14ac:dyDescent="0.25">
      <c r="B21" s="92" t="s">
        <v>159</v>
      </c>
      <c r="C21" s="91"/>
      <c r="D21" s="90"/>
      <c r="E21" s="89">
        <v>8.1999999999999993</v>
      </c>
      <c r="F21" s="89"/>
      <c r="G21" s="89">
        <v>3.38</v>
      </c>
      <c r="H21" s="88">
        <v>0.01</v>
      </c>
      <c r="I21" s="4">
        <v>1330.75</v>
      </c>
      <c r="K21" s="4">
        <f t="shared" si="0"/>
        <v>80.392156862745097</v>
      </c>
      <c r="L21" s="4">
        <f t="shared" si="1"/>
        <v>33.13725490196078</v>
      </c>
      <c r="M21" s="4">
        <f t="shared" si="2"/>
        <v>9.8039215686274508E-2</v>
      </c>
      <c r="N21" s="87">
        <f t="shared" si="3"/>
        <v>113.62745098039213</v>
      </c>
      <c r="P21" s="4">
        <v>11</v>
      </c>
      <c r="Q21" s="4">
        <f t="shared" si="4"/>
        <v>0.74545454545454537</v>
      </c>
      <c r="R21" s="4">
        <f t="shared" si="5"/>
        <v>0.30727272727272725</v>
      </c>
      <c r="S21" s="4">
        <f t="shared" si="6"/>
        <v>1.0536363636363635</v>
      </c>
      <c r="T21" s="87">
        <f t="shared" si="7"/>
        <v>80.708661417322816</v>
      </c>
      <c r="U21" s="87">
        <f t="shared" si="8"/>
        <v>33.267716535433067</v>
      </c>
      <c r="V21" s="4">
        <v>0</v>
      </c>
      <c r="W21" s="87">
        <f t="shared" si="9"/>
        <v>9.8425196850393706E-2</v>
      </c>
      <c r="X21" s="87">
        <f t="shared" si="10"/>
        <v>114.07480314960628</v>
      </c>
      <c r="Y21" s="4">
        <f t="shared" si="11"/>
        <v>0.13097933070866141</v>
      </c>
    </row>
    <row r="23" spans="2:25" x14ac:dyDescent="0.2">
      <c r="J23" s="4" t="s">
        <v>83</v>
      </c>
      <c r="K23" s="8">
        <f>AVERAGE(K12:K13,K16:K17)</f>
        <v>146.25</v>
      </c>
      <c r="L23" s="8">
        <f>AVERAGE(L12:L13,L16:L17)</f>
        <v>66.02941176470587</v>
      </c>
      <c r="M23" s="8">
        <f>AVERAGE(M12:M13,M16:M17)</f>
        <v>0.56372549019607843</v>
      </c>
      <c r="N23" s="8">
        <f>AVERAGE(N12:N13,N16:N17)</f>
        <v>212.84313725490193</v>
      </c>
    </row>
    <row r="24" spans="2:25" x14ac:dyDescent="0.2">
      <c r="J24" s="4" t="s">
        <v>82</v>
      </c>
      <c r="K24" s="8">
        <f>AVERAGE(K10:K11,K18:K19)</f>
        <v>135.7107843137255</v>
      </c>
      <c r="L24" s="8">
        <f>AVERAGE(L10:L11,L18:L19)</f>
        <v>60.857843137254903</v>
      </c>
      <c r="M24" s="8">
        <f>AVERAGE(M10:M11,M18:M19)</f>
        <v>0.36764705882352938</v>
      </c>
      <c r="N24" s="8">
        <f>AVERAGE(N10:N11,N18:N19)</f>
        <v>196.93627450980392</v>
      </c>
    </row>
    <row r="25" spans="2:25" x14ac:dyDescent="0.2">
      <c r="J25" s="4" t="s">
        <v>81</v>
      </c>
      <c r="K25" s="8">
        <f>AVERAGE(K14:K15,K20:K21)</f>
        <v>105.24509803921569</v>
      </c>
      <c r="L25" s="8">
        <f>AVERAGE(L14:L15,L20:L21)</f>
        <v>46.519607843137251</v>
      </c>
      <c r="M25" s="8">
        <f>AVERAGE(M14:M15,M20:M21)</f>
        <v>0.12254901960784312</v>
      </c>
      <c r="N25" s="8">
        <f>AVERAGE(N14:N15,N20:N21)</f>
        <v>151.88725490196077</v>
      </c>
    </row>
    <row r="27" spans="2:25" x14ac:dyDescent="0.2">
      <c r="J27" s="4" t="s">
        <v>83</v>
      </c>
      <c r="N27" s="8">
        <f>AVERAGE(N12:N13)</f>
        <v>222.94117647058818</v>
      </c>
    </row>
    <row r="28" spans="2:25" x14ac:dyDescent="0.2">
      <c r="J28" s="4" t="s">
        <v>82</v>
      </c>
      <c r="N28" s="8">
        <f>AVERAGE(N10:N11)</f>
        <v>186.37254901960785</v>
      </c>
    </row>
    <row r="29" spans="2:25" x14ac:dyDescent="0.2">
      <c r="J29" s="4" t="s">
        <v>81</v>
      </c>
      <c r="N29" s="8">
        <f>AVERAGE(N14:N15)</f>
        <v>162.20588235294116</v>
      </c>
    </row>
    <row r="31" spans="2:25" x14ac:dyDescent="0.2">
      <c r="J31" s="4" t="s">
        <v>83</v>
      </c>
      <c r="N31" s="8">
        <f>AVERAGE(N16:N17)</f>
        <v>202.74509803921569</v>
      </c>
    </row>
    <row r="32" spans="2:25" x14ac:dyDescent="0.2">
      <c r="J32" s="4" t="s">
        <v>82</v>
      </c>
      <c r="N32" s="8">
        <f>AVERAGE(N18:N19)</f>
        <v>207.50000000000003</v>
      </c>
    </row>
    <row r="33" spans="10:14" x14ac:dyDescent="0.2">
      <c r="J33" s="4" t="s">
        <v>81</v>
      </c>
      <c r="N33" s="8">
        <f>AVERAGE(N20:N21)</f>
        <v>141.56862745098036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0D288-B071-4641-92D2-3503885743DD}">
  <dimension ref="A1:J26"/>
  <sheetViews>
    <sheetView topLeftCell="A3" zoomScale="110" zoomScaleNormal="110" workbookViewId="0">
      <selection activeCell="I13" sqref="I13"/>
    </sheetView>
  </sheetViews>
  <sheetFormatPr defaultRowHeight="12.75" x14ac:dyDescent="0.2"/>
  <cols>
    <col min="1" max="2" width="9.140625" style="4"/>
    <col min="3" max="3" width="9.28515625" style="4" bestFit="1" customWidth="1"/>
    <col min="4" max="16384" width="9.140625" style="4"/>
  </cols>
  <sheetData>
    <row r="1" spans="1:10" ht="15.75" x14ac:dyDescent="0.25">
      <c r="A1" s="146">
        <v>2015</v>
      </c>
      <c r="B1" s="145" t="s">
        <v>206</v>
      </c>
      <c r="C1" s="145"/>
      <c r="D1" s="145"/>
      <c r="E1" s="145"/>
      <c r="F1" s="145"/>
      <c r="G1" s="145"/>
    </row>
    <row r="2" spans="1:10" ht="15.75" x14ac:dyDescent="0.25">
      <c r="A2" s="145"/>
      <c r="B2" s="145" t="s">
        <v>205</v>
      </c>
      <c r="C2" s="145"/>
      <c r="D2" s="145" t="s">
        <v>204</v>
      </c>
      <c r="E2" s="145"/>
      <c r="F2" s="145"/>
      <c r="G2" s="145"/>
    </row>
    <row r="3" spans="1:10" ht="15.75" x14ac:dyDescent="0.25">
      <c r="A3" s="144"/>
      <c r="B3" s="145"/>
      <c r="C3" s="145"/>
      <c r="D3" s="145"/>
      <c r="E3" s="145"/>
      <c r="F3" s="144"/>
      <c r="G3" s="127"/>
    </row>
    <row r="4" spans="1:10" ht="15.75" x14ac:dyDescent="0.25">
      <c r="A4" s="145" t="s">
        <v>203</v>
      </c>
      <c r="B4" s="145"/>
      <c r="C4" s="145"/>
      <c r="D4" s="145"/>
      <c r="E4" s="145"/>
      <c r="F4" s="144"/>
    </row>
    <row r="5" spans="1:10" ht="15.75" x14ac:dyDescent="0.25">
      <c r="A5" s="144"/>
      <c r="B5" s="145"/>
      <c r="C5" s="145" t="s">
        <v>202</v>
      </c>
      <c r="D5" s="145"/>
      <c r="E5" s="145"/>
      <c r="F5" s="144"/>
      <c r="G5" s="138"/>
    </row>
    <row r="6" spans="1:10" ht="18" x14ac:dyDescent="0.25">
      <c r="A6" s="127"/>
      <c r="B6" s="140"/>
      <c r="C6" s="140"/>
      <c r="F6" s="138"/>
      <c r="G6" s="138"/>
    </row>
    <row r="7" spans="1:10" ht="16.5" thickBot="1" x14ac:dyDescent="0.3">
      <c r="A7" s="127"/>
      <c r="B7" s="139" t="s">
        <v>201</v>
      </c>
      <c r="C7" s="143" t="s">
        <v>200</v>
      </c>
      <c r="D7" s="142"/>
      <c r="E7" s="137"/>
      <c r="F7" s="139" t="s">
        <v>199</v>
      </c>
      <c r="G7" s="141">
        <v>160</v>
      </c>
    </row>
    <row r="8" spans="1:10" ht="18" x14ac:dyDescent="0.25">
      <c r="A8" s="127"/>
      <c r="B8" s="140"/>
      <c r="C8" s="139"/>
      <c r="D8" s="137"/>
      <c r="E8" s="388" t="s">
        <v>198</v>
      </c>
      <c r="F8" s="138"/>
      <c r="G8" s="138"/>
    </row>
    <row r="9" spans="1:10" ht="15" x14ac:dyDescent="0.25">
      <c r="A9" s="127"/>
      <c r="B9" s="137"/>
      <c r="C9" s="385" t="s">
        <v>197</v>
      </c>
      <c r="D9" s="386"/>
      <c r="E9" s="389"/>
      <c r="F9" s="385" t="s">
        <v>196</v>
      </c>
      <c r="G9" s="387"/>
    </row>
    <row r="10" spans="1:10" ht="27" thickBot="1" x14ac:dyDescent="0.3">
      <c r="A10" s="127"/>
      <c r="B10" s="137"/>
      <c r="C10" s="136" t="s">
        <v>194</v>
      </c>
      <c r="D10" s="135" t="s">
        <v>193</v>
      </c>
      <c r="E10" s="134" t="s">
        <v>195</v>
      </c>
      <c r="F10" s="133" t="s">
        <v>194</v>
      </c>
      <c r="G10" s="132" t="s">
        <v>193</v>
      </c>
    </row>
    <row r="11" spans="1:10" ht="14.25" x14ac:dyDescent="0.2">
      <c r="A11" s="127"/>
      <c r="B11" s="131" t="s">
        <v>192</v>
      </c>
      <c r="C11" s="130">
        <v>19</v>
      </c>
      <c r="D11" s="129">
        <v>18</v>
      </c>
      <c r="E11" s="128"/>
      <c r="F11" s="122">
        <v>19</v>
      </c>
      <c r="G11" s="121">
        <v>19</v>
      </c>
      <c r="I11" s="4">
        <f t="shared" ref="I11:I22" si="0">AVERAGE(C11,F11)/100</f>
        <v>0.19</v>
      </c>
      <c r="J11" s="4">
        <f>AVERAGE(D11,G11)/100</f>
        <v>0.185</v>
      </c>
    </row>
    <row r="12" spans="1:10" ht="15" thickBot="1" x14ac:dyDescent="0.25">
      <c r="A12" s="127"/>
      <c r="B12" s="120" t="s">
        <v>191</v>
      </c>
      <c r="C12" s="119">
        <v>19</v>
      </c>
      <c r="D12" s="118">
        <v>18</v>
      </c>
      <c r="E12" s="117"/>
      <c r="F12" s="116">
        <v>18</v>
      </c>
      <c r="G12" s="115">
        <v>17</v>
      </c>
      <c r="I12" s="4">
        <f>AVERAGE(C12,F12)/100</f>
        <v>0.185</v>
      </c>
      <c r="J12" s="4">
        <f t="shared" ref="J12:J22" si="1">AVERAGE(D12,G12)/100</f>
        <v>0.17499999999999999</v>
      </c>
    </row>
    <row r="13" spans="1:10" ht="14.25" x14ac:dyDescent="0.2">
      <c r="A13" s="127"/>
      <c r="B13" s="126" t="s">
        <v>190</v>
      </c>
      <c r="C13" s="125">
        <v>20</v>
      </c>
      <c r="D13" s="124">
        <v>21</v>
      </c>
      <c r="E13" s="123"/>
      <c r="F13" s="122">
        <v>19</v>
      </c>
      <c r="G13" s="121">
        <v>20</v>
      </c>
      <c r="I13" s="4">
        <f t="shared" si="0"/>
        <v>0.19500000000000001</v>
      </c>
      <c r="J13" s="4">
        <f t="shared" si="1"/>
        <v>0.20499999999999999</v>
      </c>
    </row>
    <row r="14" spans="1:10" ht="15" thickBot="1" x14ac:dyDescent="0.25">
      <c r="A14" s="127"/>
      <c r="B14" s="120" t="s">
        <v>189</v>
      </c>
      <c r="C14" s="119">
        <v>16</v>
      </c>
      <c r="D14" s="118">
        <v>16</v>
      </c>
      <c r="E14" s="117"/>
      <c r="F14" s="116">
        <v>19</v>
      </c>
      <c r="G14" s="115">
        <v>17</v>
      </c>
      <c r="I14" s="4">
        <f t="shared" si="0"/>
        <v>0.17499999999999999</v>
      </c>
      <c r="J14" s="4">
        <f t="shared" si="1"/>
        <v>0.16500000000000001</v>
      </c>
    </row>
    <row r="15" spans="1:10" ht="14.25" x14ac:dyDescent="0.2">
      <c r="A15" s="127"/>
      <c r="B15" s="126" t="s">
        <v>188</v>
      </c>
      <c r="C15" s="125">
        <v>18</v>
      </c>
      <c r="D15" s="124">
        <v>17</v>
      </c>
      <c r="E15" s="123"/>
      <c r="F15" s="122">
        <v>18</v>
      </c>
      <c r="G15" s="121">
        <v>19</v>
      </c>
      <c r="I15" s="4">
        <f t="shared" si="0"/>
        <v>0.18</v>
      </c>
      <c r="J15" s="4">
        <f t="shared" si="1"/>
        <v>0.18</v>
      </c>
    </row>
    <row r="16" spans="1:10" ht="15" thickBot="1" x14ac:dyDescent="0.25">
      <c r="A16" s="127"/>
      <c r="B16" s="120" t="s">
        <v>187</v>
      </c>
      <c r="C16" s="119">
        <v>18</v>
      </c>
      <c r="D16" s="118">
        <v>18</v>
      </c>
      <c r="E16" s="117"/>
      <c r="F16" s="116">
        <v>17</v>
      </c>
      <c r="G16" s="115">
        <v>16</v>
      </c>
      <c r="I16" s="4">
        <f t="shared" si="0"/>
        <v>0.17499999999999999</v>
      </c>
      <c r="J16" s="4">
        <f t="shared" si="1"/>
        <v>0.17</v>
      </c>
    </row>
    <row r="17" spans="1:10" ht="14.25" x14ac:dyDescent="0.2">
      <c r="A17" s="127"/>
      <c r="B17" s="126" t="s">
        <v>186</v>
      </c>
      <c r="C17" s="125">
        <v>18</v>
      </c>
      <c r="D17" s="124">
        <v>19</v>
      </c>
      <c r="E17" s="123"/>
      <c r="F17" s="122">
        <v>19</v>
      </c>
      <c r="G17" s="121">
        <v>19</v>
      </c>
      <c r="I17" s="4">
        <f t="shared" si="0"/>
        <v>0.185</v>
      </c>
      <c r="J17" s="4">
        <f t="shared" si="1"/>
        <v>0.19</v>
      </c>
    </row>
    <row r="18" spans="1:10" ht="15" thickBot="1" x14ac:dyDescent="0.25">
      <c r="A18" s="127"/>
      <c r="B18" s="120" t="s">
        <v>185</v>
      </c>
      <c r="C18" s="119">
        <v>19</v>
      </c>
      <c r="D18" s="118">
        <v>20</v>
      </c>
      <c r="E18" s="117"/>
      <c r="F18" s="116">
        <v>19</v>
      </c>
      <c r="G18" s="115">
        <v>21</v>
      </c>
      <c r="I18" s="4">
        <f t="shared" si="0"/>
        <v>0.19</v>
      </c>
      <c r="J18" s="4">
        <f t="shared" si="1"/>
        <v>0.20499999999999999</v>
      </c>
    </row>
    <row r="19" spans="1:10" ht="14.25" x14ac:dyDescent="0.2">
      <c r="A19" s="127"/>
      <c r="B19" s="126" t="s">
        <v>184</v>
      </c>
      <c r="C19" s="125">
        <v>18</v>
      </c>
      <c r="D19" s="124">
        <v>17</v>
      </c>
      <c r="E19" s="123"/>
      <c r="F19" s="122">
        <v>20</v>
      </c>
      <c r="G19" s="121">
        <v>18</v>
      </c>
      <c r="I19" s="4">
        <f t="shared" si="0"/>
        <v>0.19</v>
      </c>
      <c r="J19" s="4">
        <f t="shared" si="1"/>
        <v>0.17499999999999999</v>
      </c>
    </row>
    <row r="20" spans="1:10" ht="13.5" thickBot="1" x14ac:dyDescent="0.25">
      <c r="B20" s="120" t="s">
        <v>183</v>
      </c>
      <c r="C20" s="119">
        <v>19</v>
      </c>
      <c r="D20" s="118">
        <v>17</v>
      </c>
      <c r="E20" s="117"/>
      <c r="F20" s="116">
        <v>19</v>
      </c>
      <c r="G20" s="115">
        <v>17</v>
      </c>
      <c r="I20" s="4">
        <f t="shared" si="0"/>
        <v>0.19</v>
      </c>
      <c r="J20" s="4">
        <f t="shared" si="1"/>
        <v>0.17</v>
      </c>
    </row>
    <row r="21" spans="1:10" x14ac:dyDescent="0.2">
      <c r="B21" s="126" t="s">
        <v>182</v>
      </c>
      <c r="C21" s="125">
        <v>17</v>
      </c>
      <c r="D21" s="124">
        <v>18</v>
      </c>
      <c r="E21" s="123"/>
      <c r="F21" s="122">
        <v>17</v>
      </c>
      <c r="G21" s="121">
        <v>16</v>
      </c>
      <c r="I21" s="4">
        <f t="shared" si="0"/>
        <v>0.17</v>
      </c>
      <c r="J21" s="4">
        <f t="shared" si="1"/>
        <v>0.17</v>
      </c>
    </row>
    <row r="22" spans="1:10" ht="13.5" thickBot="1" x14ac:dyDescent="0.25">
      <c r="B22" s="120" t="s">
        <v>181</v>
      </c>
      <c r="C22" s="119">
        <v>17</v>
      </c>
      <c r="D22" s="118">
        <v>17</v>
      </c>
      <c r="E22" s="117"/>
      <c r="F22" s="116">
        <v>17</v>
      </c>
      <c r="G22" s="115">
        <v>18</v>
      </c>
      <c r="I22" s="4">
        <f t="shared" si="0"/>
        <v>0.17</v>
      </c>
      <c r="J22" s="4">
        <f t="shared" si="1"/>
        <v>0.17499999999999999</v>
      </c>
    </row>
    <row r="24" spans="1:10" x14ac:dyDescent="0.2">
      <c r="H24" s="4" t="s">
        <v>83</v>
      </c>
      <c r="I24" s="6">
        <f>AVERAGE(I13:I14,I17:I18)</f>
        <v>0.18624999999999997</v>
      </c>
      <c r="J24" s="6">
        <f>AVERAGE(J13:J14,J17:J18)</f>
        <v>0.19125</v>
      </c>
    </row>
    <row r="25" spans="1:10" x14ac:dyDescent="0.2">
      <c r="H25" s="4" t="s">
        <v>82</v>
      </c>
      <c r="I25" s="6">
        <f>AVERAGE(I11:I12,I19:I20)</f>
        <v>0.18874999999999997</v>
      </c>
      <c r="J25" s="6">
        <f>AVERAGE(J11:J12,J19:J20)</f>
        <v>0.17624999999999999</v>
      </c>
    </row>
    <row r="26" spans="1:10" x14ac:dyDescent="0.2">
      <c r="H26" s="4" t="s">
        <v>81</v>
      </c>
      <c r="I26" s="6">
        <f>AVERAGE(I15:I16,I21:I22)</f>
        <v>0.17375000000000002</v>
      </c>
      <c r="J26" s="6">
        <f>AVERAGE(J15:J16,J21:J22)</f>
        <v>0.17375000000000002</v>
      </c>
    </row>
  </sheetData>
  <mergeCells count="3">
    <mergeCell ref="C9:D9"/>
    <mergeCell ref="F9:G9"/>
    <mergeCell ref="E8:E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8CA34-2D2F-4B68-9260-ABC7FB0ECF74}">
  <dimension ref="A1:AS767"/>
  <sheetViews>
    <sheetView topLeftCell="B1" zoomScale="55" zoomScaleNormal="55" zoomScaleSheetLayoutView="40" workbookViewId="0">
      <pane xSplit="1" topLeftCell="W1" activePane="topRight" state="frozen"/>
      <selection activeCell="B686" sqref="B686"/>
      <selection pane="topRight" activeCell="AS693" sqref="AO11:AS693"/>
    </sheetView>
  </sheetViews>
  <sheetFormatPr defaultRowHeight="12.75" x14ac:dyDescent="0.2"/>
  <cols>
    <col min="1" max="1" width="9.140625" style="4"/>
    <col min="2" max="2" width="11.5703125" style="5" customWidth="1"/>
    <col min="3" max="3" width="7.85546875" style="4" customWidth="1"/>
    <col min="4" max="4" width="10.28515625" style="4" customWidth="1"/>
    <col min="5" max="5" width="11.7109375" style="4" customWidth="1"/>
    <col min="6" max="6" width="20.7109375" style="87" customWidth="1"/>
    <col min="7" max="7" width="14.28515625" style="87" customWidth="1"/>
    <col min="8" max="9" width="12.7109375" style="4" customWidth="1"/>
    <col min="10" max="10" width="14.5703125" style="4" customWidth="1"/>
    <col min="11" max="11" width="4.5703125" style="4" customWidth="1"/>
    <col min="12" max="12" width="20.42578125" style="4" customWidth="1"/>
    <col min="13" max="13" width="3.5703125" style="4" customWidth="1"/>
    <col min="14" max="14" width="20.7109375" style="4" customWidth="1"/>
    <col min="15" max="15" width="3.5703125" style="4" customWidth="1"/>
    <col min="16" max="16" width="20.7109375" style="4" customWidth="1"/>
    <col min="17" max="17" width="4.7109375" style="4" customWidth="1"/>
    <col min="18" max="18" width="20.7109375" style="4" customWidth="1"/>
    <col min="19" max="19" width="4.7109375" style="4" hidden="1" customWidth="1"/>
    <col min="20" max="20" width="20.7109375" style="4" hidden="1" customWidth="1"/>
    <col min="21" max="21" width="4.7109375" style="4" hidden="1" customWidth="1"/>
    <col min="22" max="22" width="20.7109375" style="4" hidden="1" customWidth="1"/>
    <col min="23" max="23" width="49.28515625" style="4" customWidth="1"/>
    <col min="24" max="25" width="12.7109375" style="4" hidden="1" customWidth="1"/>
    <col min="26" max="26" width="12.140625" style="4" hidden="1" customWidth="1"/>
    <col min="27" max="27" width="13.7109375" style="4" hidden="1" customWidth="1"/>
    <col min="28" max="36" width="13.7109375" style="4" customWidth="1"/>
    <col min="37" max="38" width="17.7109375" style="4" customWidth="1"/>
    <col min="39" max="39" width="22.28515625" style="4" bestFit="1" customWidth="1"/>
    <col min="40" max="16384" width="9.140625" style="4"/>
  </cols>
  <sheetData>
    <row r="1" spans="1:45" ht="31.9" customHeight="1" x14ac:dyDescent="0.35">
      <c r="A1" s="86">
        <v>2015</v>
      </c>
      <c r="B1" s="85" t="s">
        <v>158</v>
      </c>
      <c r="C1" s="84"/>
      <c r="D1" s="83" t="s">
        <v>157</v>
      </c>
      <c r="E1" s="83"/>
    </row>
    <row r="3" spans="1:45" ht="15.75" x14ac:dyDescent="0.25">
      <c r="B3" s="82" t="s">
        <v>156</v>
      </c>
      <c r="H3" s="77" t="s">
        <v>155</v>
      </c>
      <c r="I3" s="74" t="s">
        <v>256</v>
      </c>
      <c r="J3" s="74"/>
      <c r="K3" s="74"/>
      <c r="L3" s="74"/>
      <c r="M3" s="74"/>
      <c r="N3" s="74"/>
      <c r="O3" s="74"/>
      <c r="P3" s="74"/>
    </row>
    <row r="4" spans="1:45" ht="6.6" customHeight="1" x14ac:dyDescent="0.3">
      <c r="B4" s="81"/>
      <c r="W4" s="171"/>
      <c r="X4" s="72"/>
      <c r="Y4" s="174"/>
      <c r="Z4" s="72"/>
    </row>
    <row r="5" spans="1:45" ht="18" customHeight="1" thickBot="1" x14ac:dyDescent="0.25">
      <c r="C5" s="77" t="s">
        <v>153</v>
      </c>
      <c r="D5" s="368">
        <v>42178</v>
      </c>
      <c r="E5" s="369"/>
      <c r="H5" s="77"/>
      <c r="M5" s="73"/>
      <c r="N5" s="73"/>
      <c r="O5" s="73"/>
      <c r="P5" s="73"/>
      <c r="Q5" s="73"/>
      <c r="R5" s="73"/>
      <c r="S5" s="73"/>
      <c r="T5" s="73"/>
      <c r="U5" s="73"/>
      <c r="V5" s="73"/>
    </row>
    <row r="6" spans="1:45" ht="18" customHeight="1" thickTop="1" x14ac:dyDescent="0.25">
      <c r="C6" s="77" t="s">
        <v>152</v>
      </c>
      <c r="D6" s="78">
        <v>174</v>
      </c>
      <c r="E6" s="78"/>
      <c r="F6" s="173"/>
      <c r="G6" s="173"/>
      <c r="H6" s="77"/>
      <c r="J6" s="370" t="s">
        <v>151</v>
      </c>
      <c r="K6" s="371"/>
      <c r="L6" s="372"/>
      <c r="M6" s="73"/>
      <c r="N6" s="73"/>
      <c r="O6" s="73"/>
      <c r="P6" s="73"/>
      <c r="Q6" s="73"/>
      <c r="R6" s="73"/>
      <c r="S6" s="73"/>
      <c r="T6" s="73"/>
      <c r="U6" s="73"/>
      <c r="V6" s="73"/>
      <c r="AA6" s="171"/>
    </row>
    <row r="7" spans="1:45" ht="18" customHeight="1" x14ac:dyDescent="0.25">
      <c r="C7" s="77" t="s">
        <v>150</v>
      </c>
      <c r="D7" s="7" t="s">
        <v>255</v>
      </c>
      <c r="J7" s="373" t="s">
        <v>148</v>
      </c>
      <c r="K7" s="374"/>
      <c r="L7" s="375"/>
      <c r="M7" s="73"/>
      <c r="N7" s="73"/>
      <c r="O7" s="73"/>
      <c r="P7" s="73"/>
      <c r="Q7" s="73"/>
      <c r="R7" s="73"/>
      <c r="S7" s="73"/>
      <c r="T7" s="73"/>
      <c r="U7" s="73"/>
      <c r="V7" s="73"/>
      <c r="AA7" s="171"/>
    </row>
    <row r="8" spans="1:45" ht="18" customHeight="1" thickBot="1" x14ac:dyDescent="0.3">
      <c r="C8" s="77" t="s">
        <v>147</v>
      </c>
      <c r="D8" s="76" t="s">
        <v>146</v>
      </c>
      <c r="E8" s="75"/>
      <c r="F8" s="172"/>
      <c r="J8" s="376" t="s">
        <v>145</v>
      </c>
      <c r="K8" s="377"/>
      <c r="L8" s="378"/>
      <c r="M8" s="73"/>
      <c r="N8" s="73"/>
      <c r="O8" s="73"/>
      <c r="P8" s="73"/>
      <c r="Q8" s="73"/>
      <c r="R8" s="73"/>
      <c r="S8" s="73"/>
      <c r="T8" s="73"/>
      <c r="U8" s="73"/>
      <c r="V8" s="73"/>
      <c r="AA8" s="171"/>
    </row>
    <row r="9" spans="1:45" ht="11.45" customHeight="1" thickTop="1" thickBot="1" x14ac:dyDescent="0.35">
      <c r="B9" s="72"/>
      <c r="AA9" s="171"/>
    </row>
    <row r="10" spans="1:45" ht="90.6" customHeight="1" thickBot="1" x14ac:dyDescent="0.3">
      <c r="B10" s="51" t="s">
        <v>123</v>
      </c>
      <c r="C10" s="48" t="s">
        <v>122</v>
      </c>
      <c r="D10" s="48" t="s">
        <v>121</v>
      </c>
      <c r="E10" s="48" t="s">
        <v>120</v>
      </c>
      <c r="F10" s="163" t="s">
        <v>119</v>
      </c>
      <c r="G10" s="163" t="s">
        <v>118</v>
      </c>
      <c r="H10" s="48" t="s">
        <v>33</v>
      </c>
      <c r="I10" s="48" t="s">
        <v>117</v>
      </c>
      <c r="J10" s="48" t="s">
        <v>34</v>
      </c>
      <c r="K10" s="340" t="s">
        <v>116</v>
      </c>
      <c r="L10" s="341"/>
      <c r="M10" s="340" t="s">
        <v>115</v>
      </c>
      <c r="N10" s="341"/>
      <c r="O10" s="340" t="s">
        <v>115</v>
      </c>
      <c r="P10" s="394"/>
      <c r="Q10" s="340" t="s">
        <v>115</v>
      </c>
      <c r="R10" s="394"/>
      <c r="S10" s="340" t="s">
        <v>115</v>
      </c>
      <c r="T10" s="394"/>
      <c r="U10" s="340" t="s">
        <v>115</v>
      </c>
      <c r="V10" s="394"/>
      <c r="W10" s="49" t="s">
        <v>114</v>
      </c>
      <c r="X10" s="48" t="s">
        <v>223</v>
      </c>
      <c r="Y10" s="48" t="s">
        <v>222</v>
      </c>
      <c r="Z10" s="50" t="s">
        <v>221</v>
      </c>
      <c r="AA10" s="47" t="s">
        <v>112</v>
      </c>
      <c r="AB10" s="46" t="s">
        <v>111</v>
      </c>
      <c r="AC10" s="45" t="s">
        <v>110</v>
      </c>
      <c r="AD10" s="45" t="s">
        <v>109</v>
      </c>
      <c r="AE10" s="45" t="s">
        <v>108</v>
      </c>
      <c r="AF10" s="45" t="s">
        <v>107</v>
      </c>
      <c r="AG10" s="45" t="s">
        <v>106</v>
      </c>
      <c r="AH10" s="45" t="s">
        <v>105</v>
      </c>
      <c r="AI10" s="45" t="s">
        <v>104</v>
      </c>
      <c r="AJ10" s="45" t="s">
        <v>103</v>
      </c>
      <c r="AK10" s="45" t="s">
        <v>102</v>
      </c>
    </row>
    <row r="11" spans="1:45" ht="36" customHeight="1" thickBot="1" x14ac:dyDescent="0.25">
      <c r="B11" s="71" t="s">
        <v>144</v>
      </c>
      <c r="C11" s="43"/>
      <c r="D11" s="42">
        <v>174</v>
      </c>
      <c r="E11" s="41">
        <v>14</v>
      </c>
      <c r="F11" s="162">
        <v>11371.58</v>
      </c>
      <c r="G11" s="162">
        <v>811.33</v>
      </c>
      <c r="H11" s="35"/>
      <c r="I11" s="35"/>
      <c r="J11" s="70"/>
      <c r="K11" s="69"/>
      <c r="L11" s="37"/>
      <c r="M11" s="69"/>
      <c r="N11" s="37"/>
      <c r="O11" s="69"/>
      <c r="P11" s="37"/>
      <c r="Q11" s="69"/>
      <c r="R11" s="37"/>
      <c r="S11" s="69"/>
      <c r="T11" s="37"/>
      <c r="U11" s="69"/>
      <c r="V11" s="37"/>
      <c r="W11" s="36"/>
      <c r="X11" s="40"/>
      <c r="Y11" s="40"/>
      <c r="Z11" s="40"/>
      <c r="AA11" s="34"/>
      <c r="AB11" s="33">
        <f t="shared" ref="AB11:AK11" si="0">SUM(AB12:AB71)</f>
        <v>25</v>
      </c>
      <c r="AC11" s="54">
        <f t="shared" si="0"/>
        <v>0</v>
      </c>
      <c r="AD11" s="54">
        <f t="shared" si="0"/>
        <v>133</v>
      </c>
      <c r="AE11" s="54">
        <f t="shared" si="0"/>
        <v>6</v>
      </c>
      <c r="AF11" s="54">
        <f t="shared" si="0"/>
        <v>0</v>
      </c>
      <c r="AG11" s="54">
        <f t="shared" si="0"/>
        <v>0</v>
      </c>
      <c r="AH11" s="54">
        <f t="shared" si="0"/>
        <v>0</v>
      </c>
      <c r="AI11" s="54">
        <f t="shared" si="0"/>
        <v>0</v>
      </c>
      <c r="AJ11" s="54">
        <f t="shared" si="0"/>
        <v>0</v>
      </c>
      <c r="AK11" s="53">
        <f t="shared" si="0"/>
        <v>0</v>
      </c>
      <c r="AL11" s="32" t="s">
        <v>100</v>
      </c>
      <c r="AM11" s="31">
        <f>F11/(100*102)</f>
        <v>1.1148607843137255</v>
      </c>
      <c r="AO11" s="4">
        <f>SUM(AB11:AC11)/E11</f>
        <v>1.7857142857142858</v>
      </c>
      <c r="AP11" s="4">
        <f>SUM(AD11:AE11)/E11</f>
        <v>9.9285714285714288</v>
      </c>
      <c r="AQ11" s="4">
        <f>SUM(AF11:AG11)/E11</f>
        <v>0</v>
      </c>
      <c r="AR11" s="4">
        <f>SUM(AH11:AI11)/E11</f>
        <v>0</v>
      </c>
      <c r="AS11" s="4">
        <f>SUM(AJ11:AK11)/E11</f>
        <v>0</v>
      </c>
    </row>
    <row r="12" spans="1:45" ht="18" customHeight="1" x14ac:dyDescent="0.2">
      <c r="B12" s="17" t="s">
        <v>82</v>
      </c>
      <c r="C12" s="342">
        <v>1</v>
      </c>
      <c r="D12" s="30"/>
      <c r="E12" s="28"/>
      <c r="F12" s="159"/>
      <c r="G12" s="158"/>
      <c r="H12" s="345">
        <v>42</v>
      </c>
      <c r="I12" s="345">
        <v>13</v>
      </c>
      <c r="J12" s="345">
        <v>5</v>
      </c>
      <c r="K12" s="20" t="s">
        <v>95</v>
      </c>
      <c r="L12" s="21" t="s">
        <v>217</v>
      </c>
      <c r="M12" s="20" t="s">
        <v>94</v>
      </c>
      <c r="N12" s="21" t="s">
        <v>218</v>
      </c>
      <c r="O12" s="20" t="s">
        <v>93</v>
      </c>
      <c r="P12" s="21" t="s">
        <v>98</v>
      </c>
      <c r="Q12" s="20" t="s">
        <v>92</v>
      </c>
      <c r="R12" s="21"/>
      <c r="S12" s="20" t="s">
        <v>212</v>
      </c>
      <c r="T12" s="21"/>
      <c r="U12" s="20" t="s">
        <v>211</v>
      </c>
      <c r="V12" s="21"/>
      <c r="W12" s="25"/>
      <c r="X12" s="155"/>
      <c r="Y12" s="155"/>
      <c r="Z12" s="155"/>
      <c r="AA12" s="347"/>
      <c r="AB12" s="379">
        <f>SUMPRODUCT(LEN($L12:$R14)-LEN(SUBSTITUTE($L12:$R14,"A", "")))</f>
        <v>1</v>
      </c>
      <c r="AC12" s="365">
        <f>SUMPRODUCT(LEN($W12:$W14)-LEN(SUBSTITUTE($W12:$W14,"A", "")))</f>
        <v>0</v>
      </c>
      <c r="AD12" s="365">
        <f>SUMPRODUCT(LEN($L12:$R14)-LEN(SUBSTITUTE($L12:$R14,"S", "")))</f>
        <v>11</v>
      </c>
      <c r="AE12" s="365">
        <f>SUMPRODUCT(LEN($W12:$W14)-LEN(SUBSTITUTE($W12:$W14,"S", "")))</f>
        <v>0</v>
      </c>
      <c r="AF12" s="365">
        <f>SUMPRODUCT(LEN($L12:$R14)-LEN(SUBSTITUTE($L12:$R14,"F", "")))</f>
        <v>0</v>
      </c>
      <c r="AG12" s="365">
        <f>SUMPRODUCT(LEN($W12:$W14)-LEN(SUBSTITUTE($W12:$W14,"F", "")))</f>
        <v>0</v>
      </c>
      <c r="AH12" s="365">
        <f>SUMPRODUCT(LEN($L12:$R14)-LEN(SUBSTITUTE($L12:$R14,"G", "")))</f>
        <v>0</v>
      </c>
      <c r="AI12" s="365">
        <f>SUMPRODUCT(LEN($W12:$W14)-LEN(SUBSTITUTE($W12:$W14,"G", "")))</f>
        <v>0</v>
      </c>
      <c r="AJ12" s="365">
        <f>SUMPRODUCT(LEN($L12:$R14)-LEN(SUBSTITUTE($L12:$R14,"M", "")))</f>
        <v>0</v>
      </c>
      <c r="AK12" s="382">
        <f>SUMPRODUCT(LEN($W12:$W14)-LEN(SUBSTITUTE($W12:$W14,"M", "")))</f>
        <v>0</v>
      </c>
    </row>
    <row r="13" spans="1:45" ht="18" customHeight="1" x14ac:dyDescent="0.2">
      <c r="B13" s="17"/>
      <c r="C13" s="343"/>
      <c r="D13" s="24"/>
      <c r="E13" s="23"/>
      <c r="F13" s="157"/>
      <c r="G13" s="156"/>
      <c r="H13" s="343"/>
      <c r="I13" s="343"/>
      <c r="J13" s="343"/>
      <c r="K13" s="20" t="s">
        <v>91</v>
      </c>
      <c r="L13" s="21" t="s">
        <v>218</v>
      </c>
      <c r="M13" s="20" t="s">
        <v>90</v>
      </c>
      <c r="N13" s="21" t="s">
        <v>98</v>
      </c>
      <c r="O13" s="20" t="s">
        <v>89</v>
      </c>
      <c r="P13" s="21"/>
      <c r="Q13" s="20" t="s">
        <v>88</v>
      </c>
      <c r="R13" s="21"/>
      <c r="S13" s="20" t="s">
        <v>210</v>
      </c>
      <c r="T13" s="21"/>
      <c r="U13" s="20" t="s">
        <v>209</v>
      </c>
      <c r="V13" s="21"/>
      <c r="W13" s="18"/>
      <c r="X13" s="155"/>
      <c r="Y13" s="155"/>
      <c r="Z13" s="155"/>
      <c r="AA13" s="348"/>
      <c r="AB13" s="390"/>
      <c r="AC13" s="392"/>
      <c r="AD13" s="392"/>
      <c r="AE13" s="392"/>
      <c r="AF13" s="392"/>
      <c r="AG13" s="392"/>
      <c r="AH13" s="392"/>
      <c r="AI13" s="392"/>
      <c r="AJ13" s="392"/>
      <c r="AK13" s="395"/>
    </row>
    <row r="14" spans="1:45" ht="18" customHeight="1" thickBot="1" x14ac:dyDescent="0.25">
      <c r="B14" s="17"/>
      <c r="C14" s="344"/>
      <c r="D14" s="16"/>
      <c r="E14" s="15"/>
      <c r="F14" s="150"/>
      <c r="G14" s="149"/>
      <c r="H14" s="344"/>
      <c r="I14" s="344"/>
      <c r="J14" s="344"/>
      <c r="K14" s="12" t="s">
        <v>87</v>
      </c>
      <c r="L14" s="13" t="s">
        <v>218</v>
      </c>
      <c r="M14" s="12" t="s">
        <v>86</v>
      </c>
      <c r="N14" s="13" t="s">
        <v>218</v>
      </c>
      <c r="O14" s="12" t="s">
        <v>85</v>
      </c>
      <c r="P14" s="13"/>
      <c r="Q14" s="12" t="s">
        <v>84</v>
      </c>
      <c r="R14" s="13"/>
      <c r="S14" s="12" t="s">
        <v>208</v>
      </c>
      <c r="T14" s="13"/>
      <c r="U14" s="12" t="s">
        <v>207</v>
      </c>
      <c r="V14" s="13"/>
      <c r="W14" s="10"/>
      <c r="X14" s="148"/>
      <c r="Y14" s="148"/>
      <c r="Z14" s="148"/>
      <c r="AA14" s="349"/>
      <c r="AB14" s="391"/>
      <c r="AC14" s="393"/>
      <c r="AD14" s="393"/>
      <c r="AE14" s="393"/>
      <c r="AF14" s="393"/>
      <c r="AG14" s="393"/>
      <c r="AH14" s="393"/>
      <c r="AI14" s="393"/>
      <c r="AJ14" s="393"/>
      <c r="AK14" s="396"/>
    </row>
    <row r="15" spans="1:45" ht="18" customHeight="1" x14ac:dyDescent="0.2">
      <c r="B15" s="17"/>
      <c r="C15" s="342">
        <v>2</v>
      </c>
      <c r="D15" s="29" t="s">
        <v>254</v>
      </c>
      <c r="E15" s="28"/>
      <c r="F15" s="159"/>
      <c r="G15" s="158"/>
      <c r="H15" s="345">
        <v>37</v>
      </c>
      <c r="I15" s="345">
        <v>1</v>
      </c>
      <c r="J15" s="345">
        <v>5</v>
      </c>
      <c r="K15" s="20" t="s">
        <v>95</v>
      </c>
      <c r="L15" s="21" t="s">
        <v>97</v>
      </c>
      <c r="M15" s="20" t="s">
        <v>94</v>
      </c>
      <c r="N15" s="21" t="s">
        <v>98</v>
      </c>
      <c r="O15" s="20" t="s">
        <v>93</v>
      </c>
      <c r="P15" s="21"/>
      <c r="Q15" s="20" t="s">
        <v>92</v>
      </c>
      <c r="R15" s="21"/>
      <c r="S15" s="20" t="s">
        <v>212</v>
      </c>
      <c r="T15" s="21"/>
      <c r="U15" s="20" t="s">
        <v>211</v>
      </c>
      <c r="V15" s="21"/>
      <c r="W15" s="25" t="s">
        <v>247</v>
      </c>
      <c r="X15" s="155"/>
      <c r="Y15" s="155"/>
      <c r="Z15" s="155"/>
      <c r="AA15" s="347"/>
      <c r="AB15" s="379">
        <f>SUMPRODUCT(LEN($L15:$R17)-LEN(SUBSTITUTE($L15:$R17,"A", "")))</f>
        <v>1</v>
      </c>
      <c r="AC15" s="365">
        <f>SUMPRODUCT(LEN($W15:$W17)-LEN(SUBSTITUTE($W15:$W17,"A", "")))</f>
        <v>0</v>
      </c>
      <c r="AD15" s="365">
        <f>SUMPRODUCT(LEN($L15:$R17)-LEN(SUBSTITUTE($L15:$R17,"S", "")))</f>
        <v>5</v>
      </c>
      <c r="AE15" s="365">
        <f>SUMPRODUCT(LEN($W15:$W17)-LEN(SUBSTITUTE($W15:$W17,"S", "")))</f>
        <v>4</v>
      </c>
      <c r="AF15" s="365">
        <f>SUMPRODUCT(LEN($L15:$R17)-LEN(SUBSTITUTE($L15:$R17,"F", "")))</f>
        <v>0</v>
      </c>
      <c r="AG15" s="365">
        <f>SUMPRODUCT(LEN($W15:$W17)-LEN(SUBSTITUTE($W15:$W17,"F", "")))</f>
        <v>0</v>
      </c>
      <c r="AH15" s="365">
        <f>SUMPRODUCT(LEN($L15:$R17)-LEN(SUBSTITUTE($L15:$R17,"G", "")))</f>
        <v>0</v>
      </c>
      <c r="AI15" s="365">
        <f>SUMPRODUCT(LEN($W15:$W17)-LEN(SUBSTITUTE($W15:$W17,"G", "")))</f>
        <v>0</v>
      </c>
      <c r="AJ15" s="365">
        <f>SUMPRODUCT(LEN($L15:$R17)-LEN(SUBSTITUTE($L15:$R17,"M", "")))</f>
        <v>0</v>
      </c>
      <c r="AK15" s="382">
        <f>SUMPRODUCT(LEN($W15:$W17)-LEN(SUBSTITUTE($W15:$W17,"M", "")))</f>
        <v>0</v>
      </c>
    </row>
    <row r="16" spans="1:45" ht="18" customHeight="1" x14ac:dyDescent="0.2">
      <c r="B16" s="17"/>
      <c r="C16" s="343"/>
      <c r="D16" s="160" t="s">
        <v>253</v>
      </c>
      <c r="E16" s="23"/>
      <c r="F16" s="157"/>
      <c r="G16" s="156"/>
      <c r="H16" s="343"/>
      <c r="I16" s="343"/>
      <c r="J16" s="343"/>
      <c r="K16" s="20" t="s">
        <v>91</v>
      </c>
      <c r="L16" s="21" t="s">
        <v>218</v>
      </c>
      <c r="M16" s="20" t="s">
        <v>90</v>
      </c>
      <c r="N16" s="21" t="s">
        <v>98</v>
      </c>
      <c r="O16" s="20" t="s">
        <v>89</v>
      </c>
      <c r="P16" s="21"/>
      <c r="Q16" s="20" t="s">
        <v>88</v>
      </c>
      <c r="R16" s="21"/>
      <c r="S16" s="20" t="s">
        <v>210</v>
      </c>
      <c r="T16" s="21"/>
      <c r="U16" s="20" t="s">
        <v>209</v>
      </c>
      <c r="V16" s="21"/>
      <c r="W16" s="18"/>
      <c r="X16" s="155"/>
      <c r="Y16" s="155"/>
      <c r="Z16" s="155"/>
      <c r="AA16" s="348"/>
      <c r="AB16" s="390"/>
      <c r="AC16" s="392"/>
      <c r="AD16" s="392"/>
      <c r="AE16" s="392"/>
      <c r="AF16" s="392"/>
      <c r="AG16" s="392"/>
      <c r="AH16" s="392"/>
      <c r="AI16" s="392"/>
      <c r="AJ16" s="392"/>
      <c r="AK16" s="395"/>
    </row>
    <row r="17" spans="2:37" ht="18" customHeight="1" thickBot="1" x14ac:dyDescent="0.25">
      <c r="B17" s="17"/>
      <c r="C17" s="344"/>
      <c r="D17" s="68"/>
      <c r="E17" s="15"/>
      <c r="F17" s="150"/>
      <c r="G17" s="149"/>
      <c r="H17" s="344"/>
      <c r="I17" s="344"/>
      <c r="J17" s="344"/>
      <c r="K17" s="12" t="s">
        <v>87</v>
      </c>
      <c r="L17" s="13" t="s">
        <v>98</v>
      </c>
      <c r="M17" s="12" t="s">
        <v>86</v>
      </c>
      <c r="N17" s="13"/>
      <c r="O17" s="12" t="s">
        <v>85</v>
      </c>
      <c r="P17" s="13"/>
      <c r="Q17" s="12" t="s">
        <v>84</v>
      </c>
      <c r="R17" s="13"/>
      <c r="S17" s="12" t="s">
        <v>208</v>
      </c>
      <c r="T17" s="13"/>
      <c r="U17" s="12" t="s">
        <v>207</v>
      </c>
      <c r="V17" s="13"/>
      <c r="W17" s="10"/>
      <c r="X17" s="148"/>
      <c r="Y17" s="148"/>
      <c r="Z17" s="148"/>
      <c r="AA17" s="349"/>
      <c r="AB17" s="391"/>
      <c r="AC17" s="393"/>
      <c r="AD17" s="393"/>
      <c r="AE17" s="393"/>
      <c r="AF17" s="393"/>
      <c r="AG17" s="393"/>
      <c r="AH17" s="393"/>
      <c r="AI17" s="393"/>
      <c r="AJ17" s="393"/>
      <c r="AK17" s="396"/>
    </row>
    <row r="18" spans="2:37" ht="18" customHeight="1" x14ac:dyDescent="0.2">
      <c r="B18" s="17"/>
      <c r="C18" s="342">
        <v>3</v>
      </c>
      <c r="D18" s="29"/>
      <c r="E18" s="28"/>
      <c r="F18" s="159"/>
      <c r="G18" s="158"/>
      <c r="H18" s="345">
        <v>44</v>
      </c>
      <c r="I18" s="345">
        <v>12</v>
      </c>
      <c r="J18" s="345">
        <v>4</v>
      </c>
      <c r="K18" s="20" t="s">
        <v>95</v>
      </c>
      <c r="L18" s="21" t="s">
        <v>231</v>
      </c>
      <c r="M18" s="20" t="s">
        <v>94</v>
      </c>
      <c r="N18" s="21" t="s">
        <v>218</v>
      </c>
      <c r="O18" s="20" t="s">
        <v>93</v>
      </c>
      <c r="P18" s="21" t="s">
        <v>98</v>
      </c>
      <c r="Q18" s="20" t="s">
        <v>92</v>
      </c>
      <c r="R18" s="21"/>
      <c r="S18" s="20" t="s">
        <v>212</v>
      </c>
      <c r="T18" s="21"/>
      <c r="U18" s="20" t="s">
        <v>211</v>
      </c>
      <c r="V18" s="21"/>
      <c r="W18" s="25"/>
      <c r="X18" s="155"/>
      <c r="Y18" s="155"/>
      <c r="Z18" s="155"/>
      <c r="AA18" s="347"/>
      <c r="AB18" s="379">
        <f>SUMPRODUCT(LEN($L18:$R20)-LEN(SUBSTITUTE($L18:$R20,"A", "")))</f>
        <v>2</v>
      </c>
      <c r="AC18" s="365">
        <f>SUMPRODUCT(LEN($W18:$W20)-LEN(SUBSTITUTE($W18:$W20,"A", "")))</f>
        <v>0</v>
      </c>
      <c r="AD18" s="365">
        <f>SUMPRODUCT(LEN($L18:$R20)-LEN(SUBSTITUTE($L18:$R20,"S", "")))</f>
        <v>15</v>
      </c>
      <c r="AE18" s="365">
        <f>SUMPRODUCT(LEN($W18:$W20)-LEN(SUBSTITUTE($W18:$W20,"S", "")))</f>
        <v>0</v>
      </c>
      <c r="AF18" s="365">
        <f>SUMPRODUCT(LEN($L18:$R20)-LEN(SUBSTITUTE($L18:$R20,"F", "")))</f>
        <v>0</v>
      </c>
      <c r="AG18" s="365">
        <f>SUMPRODUCT(LEN($W18:$W20)-LEN(SUBSTITUTE($W18:$W20,"F", "")))</f>
        <v>0</v>
      </c>
      <c r="AH18" s="365">
        <f>SUMPRODUCT(LEN($L18:$R20)-LEN(SUBSTITUTE($L18:$R20,"G", "")))</f>
        <v>0</v>
      </c>
      <c r="AI18" s="365">
        <f>SUMPRODUCT(LEN($W18:$W20)-LEN(SUBSTITUTE($W18:$W20,"G", "")))</f>
        <v>0</v>
      </c>
      <c r="AJ18" s="365">
        <f>SUMPRODUCT(LEN($L18:$R20)-LEN(SUBSTITUTE($L18:$R20,"M", "")))</f>
        <v>0</v>
      </c>
      <c r="AK18" s="382">
        <f>SUMPRODUCT(LEN($W18:$W20)-LEN(SUBSTITUTE($W18:$W20,"M", "")))</f>
        <v>0</v>
      </c>
    </row>
    <row r="19" spans="2:37" ht="18" customHeight="1" x14ac:dyDescent="0.2">
      <c r="B19" s="17"/>
      <c r="C19" s="343"/>
      <c r="D19" s="24"/>
      <c r="E19" s="23"/>
      <c r="F19" s="157"/>
      <c r="G19" s="156"/>
      <c r="H19" s="343"/>
      <c r="I19" s="343"/>
      <c r="J19" s="343"/>
      <c r="K19" s="20" t="s">
        <v>91</v>
      </c>
      <c r="L19" s="21" t="s">
        <v>220</v>
      </c>
      <c r="M19" s="20" t="s">
        <v>90</v>
      </c>
      <c r="N19" s="21" t="s">
        <v>218</v>
      </c>
      <c r="O19" s="20" t="s">
        <v>89</v>
      </c>
      <c r="P19" s="21" t="s">
        <v>98</v>
      </c>
      <c r="Q19" s="20" t="s">
        <v>88</v>
      </c>
      <c r="R19" s="21"/>
      <c r="S19" s="20" t="s">
        <v>210</v>
      </c>
      <c r="T19" s="21"/>
      <c r="U19" s="20" t="s">
        <v>209</v>
      </c>
      <c r="V19" s="21"/>
      <c r="W19" s="18"/>
      <c r="X19" s="155"/>
      <c r="Y19" s="155"/>
      <c r="Z19" s="155"/>
      <c r="AA19" s="348"/>
      <c r="AB19" s="390"/>
      <c r="AC19" s="392"/>
      <c r="AD19" s="392"/>
      <c r="AE19" s="392"/>
      <c r="AF19" s="392"/>
      <c r="AG19" s="392"/>
      <c r="AH19" s="392"/>
      <c r="AI19" s="392"/>
      <c r="AJ19" s="392"/>
      <c r="AK19" s="395"/>
    </row>
    <row r="20" spans="2:37" ht="18" customHeight="1" thickBot="1" x14ac:dyDescent="0.25">
      <c r="B20" s="17"/>
      <c r="C20" s="344"/>
      <c r="D20" s="68"/>
      <c r="E20" s="67"/>
      <c r="F20" s="170"/>
      <c r="G20" s="169"/>
      <c r="H20" s="344"/>
      <c r="I20" s="344"/>
      <c r="J20" s="344"/>
      <c r="K20" s="12" t="s">
        <v>87</v>
      </c>
      <c r="L20" s="13" t="s">
        <v>228</v>
      </c>
      <c r="M20" s="12" t="s">
        <v>86</v>
      </c>
      <c r="N20" s="13" t="s">
        <v>98</v>
      </c>
      <c r="O20" s="12" t="s">
        <v>85</v>
      </c>
      <c r="P20" s="13"/>
      <c r="Q20" s="12" t="s">
        <v>84</v>
      </c>
      <c r="R20" s="13"/>
      <c r="S20" s="12" t="s">
        <v>208</v>
      </c>
      <c r="T20" s="13"/>
      <c r="U20" s="12" t="s">
        <v>207</v>
      </c>
      <c r="V20" s="13"/>
      <c r="W20" s="10"/>
      <c r="X20" s="148"/>
      <c r="Y20" s="148"/>
      <c r="Z20" s="148"/>
      <c r="AA20" s="349"/>
      <c r="AB20" s="391"/>
      <c r="AC20" s="393"/>
      <c r="AD20" s="393"/>
      <c r="AE20" s="393"/>
      <c r="AF20" s="393"/>
      <c r="AG20" s="393"/>
      <c r="AH20" s="393"/>
      <c r="AI20" s="393"/>
      <c r="AJ20" s="393"/>
      <c r="AK20" s="396"/>
    </row>
    <row r="21" spans="2:37" ht="18" customHeight="1" x14ac:dyDescent="0.2">
      <c r="B21" s="17"/>
      <c r="C21" s="342">
        <v>4</v>
      </c>
      <c r="D21" s="29"/>
      <c r="E21" s="56"/>
      <c r="F21" s="168"/>
      <c r="G21" s="167"/>
      <c r="H21" s="345">
        <v>42</v>
      </c>
      <c r="I21" s="345">
        <v>11</v>
      </c>
      <c r="J21" s="345">
        <v>5</v>
      </c>
      <c r="K21" s="20" t="s">
        <v>95</v>
      </c>
      <c r="L21" s="21" t="s">
        <v>228</v>
      </c>
      <c r="M21" s="20" t="s">
        <v>94</v>
      </c>
      <c r="N21" s="21" t="s">
        <v>98</v>
      </c>
      <c r="O21" s="20" t="s">
        <v>93</v>
      </c>
      <c r="P21" s="21"/>
      <c r="Q21" s="20" t="s">
        <v>92</v>
      </c>
      <c r="R21" s="21"/>
      <c r="S21" s="20" t="s">
        <v>212</v>
      </c>
      <c r="T21" s="21"/>
      <c r="U21" s="20" t="s">
        <v>211</v>
      </c>
      <c r="V21" s="21"/>
      <c r="W21" s="25"/>
      <c r="X21" s="155"/>
      <c r="Y21" s="155"/>
      <c r="Z21" s="155"/>
      <c r="AA21" s="347"/>
      <c r="AB21" s="379">
        <f>SUMPRODUCT(LEN($L21:$R23)-LEN(SUBSTITUTE($L21:$R23,"A", "")))</f>
        <v>0</v>
      </c>
      <c r="AC21" s="365">
        <f>SUMPRODUCT(LEN($W21:$W23)-LEN(SUBSTITUTE($W21:$W23,"A", "")))</f>
        <v>0</v>
      </c>
      <c r="AD21" s="365">
        <f>SUMPRODUCT(LEN($L21:$R23)-LEN(SUBSTITUTE($L21:$R23,"S", "")))</f>
        <v>7</v>
      </c>
      <c r="AE21" s="365">
        <f>SUMPRODUCT(LEN($W21:$W23)-LEN(SUBSTITUTE($W21:$W23,"S", "")))</f>
        <v>0</v>
      </c>
      <c r="AF21" s="365">
        <f>SUMPRODUCT(LEN($L21:$R23)-LEN(SUBSTITUTE($L21:$R23,"F", "")))</f>
        <v>0</v>
      </c>
      <c r="AG21" s="365">
        <f>SUMPRODUCT(LEN($W21:$W23)-LEN(SUBSTITUTE($W21:$W23,"F", "")))</f>
        <v>0</v>
      </c>
      <c r="AH21" s="365">
        <f>SUMPRODUCT(LEN($L21:$R23)-LEN(SUBSTITUTE($L21:$R23,"G", "")))</f>
        <v>0</v>
      </c>
      <c r="AI21" s="365">
        <f>SUMPRODUCT(LEN($W21:$W23)-LEN(SUBSTITUTE($W21:$W23,"G", "")))</f>
        <v>0</v>
      </c>
      <c r="AJ21" s="365">
        <f>SUMPRODUCT(LEN($L21:$R23)-LEN(SUBSTITUTE($L21:$R23,"M", "")))</f>
        <v>0</v>
      </c>
      <c r="AK21" s="382">
        <f>SUMPRODUCT(LEN($W21:$W23)-LEN(SUBSTITUTE($W21:$W23,"M", "")))</f>
        <v>0</v>
      </c>
    </row>
    <row r="22" spans="2:37" ht="18" customHeight="1" x14ac:dyDescent="0.2">
      <c r="B22" s="17"/>
      <c r="C22" s="343"/>
      <c r="D22" s="24"/>
      <c r="E22" s="23"/>
      <c r="F22" s="157"/>
      <c r="G22" s="156"/>
      <c r="H22" s="343"/>
      <c r="I22" s="343"/>
      <c r="J22" s="343"/>
      <c r="K22" s="20" t="s">
        <v>91</v>
      </c>
      <c r="L22" s="21" t="s">
        <v>98</v>
      </c>
      <c r="M22" s="20" t="s">
        <v>90</v>
      </c>
      <c r="N22" s="21" t="s">
        <v>98</v>
      </c>
      <c r="O22" s="20" t="s">
        <v>89</v>
      </c>
      <c r="P22" s="21"/>
      <c r="Q22" s="20" t="s">
        <v>88</v>
      </c>
      <c r="R22" s="21"/>
      <c r="S22" s="20" t="s">
        <v>210</v>
      </c>
      <c r="T22" s="21"/>
      <c r="U22" s="20" t="s">
        <v>209</v>
      </c>
      <c r="V22" s="21"/>
      <c r="W22" s="18"/>
      <c r="X22" s="155"/>
      <c r="Y22" s="155"/>
      <c r="Z22" s="155"/>
      <c r="AA22" s="348"/>
      <c r="AB22" s="390"/>
      <c r="AC22" s="392"/>
      <c r="AD22" s="392"/>
      <c r="AE22" s="392"/>
      <c r="AF22" s="392"/>
      <c r="AG22" s="392"/>
      <c r="AH22" s="392"/>
      <c r="AI22" s="392"/>
      <c r="AJ22" s="392"/>
      <c r="AK22" s="395"/>
    </row>
    <row r="23" spans="2:37" ht="18" customHeight="1" thickBot="1" x14ac:dyDescent="0.25">
      <c r="B23" s="17"/>
      <c r="C23" s="344"/>
      <c r="D23" s="16"/>
      <c r="E23" s="15"/>
      <c r="F23" s="150"/>
      <c r="G23" s="149"/>
      <c r="H23" s="344"/>
      <c r="I23" s="344"/>
      <c r="J23" s="344"/>
      <c r="K23" s="12" t="s">
        <v>87</v>
      </c>
      <c r="L23" s="13" t="s">
        <v>98</v>
      </c>
      <c r="M23" s="12" t="s">
        <v>86</v>
      </c>
      <c r="N23" s="13"/>
      <c r="O23" s="12" t="s">
        <v>85</v>
      </c>
      <c r="P23" s="13"/>
      <c r="Q23" s="12" t="s">
        <v>84</v>
      </c>
      <c r="R23" s="13"/>
      <c r="S23" s="12" t="s">
        <v>208</v>
      </c>
      <c r="T23" s="13"/>
      <c r="U23" s="12" t="s">
        <v>207</v>
      </c>
      <c r="V23" s="13"/>
      <c r="W23" s="10"/>
      <c r="X23" s="148"/>
      <c r="Y23" s="148"/>
      <c r="Z23" s="148"/>
      <c r="AA23" s="349"/>
      <c r="AB23" s="391"/>
      <c r="AC23" s="393"/>
      <c r="AD23" s="393"/>
      <c r="AE23" s="393"/>
      <c r="AF23" s="393"/>
      <c r="AG23" s="393"/>
      <c r="AH23" s="393"/>
      <c r="AI23" s="393"/>
      <c r="AJ23" s="393"/>
      <c r="AK23" s="396"/>
    </row>
    <row r="24" spans="2:37" ht="18" customHeight="1" x14ac:dyDescent="0.2">
      <c r="B24" s="17"/>
      <c r="C24" s="342">
        <v>5</v>
      </c>
      <c r="D24" s="30"/>
      <c r="E24" s="28"/>
      <c r="F24" s="159"/>
      <c r="G24" s="158"/>
      <c r="H24" s="345">
        <v>42</v>
      </c>
      <c r="I24" s="345">
        <v>11</v>
      </c>
      <c r="J24" s="345">
        <v>4</v>
      </c>
      <c r="K24" s="20" t="s">
        <v>95</v>
      </c>
      <c r="L24" s="21" t="s">
        <v>218</v>
      </c>
      <c r="M24" s="20" t="s">
        <v>94</v>
      </c>
      <c r="N24" s="21" t="s">
        <v>218</v>
      </c>
      <c r="O24" s="20" t="s">
        <v>93</v>
      </c>
      <c r="P24" s="21" t="s">
        <v>98</v>
      </c>
      <c r="Q24" s="20" t="s">
        <v>92</v>
      </c>
      <c r="R24" s="21"/>
      <c r="S24" s="20" t="s">
        <v>212</v>
      </c>
      <c r="T24" s="21"/>
      <c r="U24" s="20" t="s">
        <v>211</v>
      </c>
      <c r="V24" s="21"/>
      <c r="W24" s="25"/>
      <c r="X24" s="155"/>
      <c r="Y24" s="155"/>
      <c r="Z24" s="155"/>
      <c r="AA24" s="347"/>
      <c r="AB24" s="379">
        <f>SUMPRODUCT(LEN($L24:$R26)-LEN(SUBSTITUTE($L24:$R26,"A", "")))</f>
        <v>0</v>
      </c>
      <c r="AC24" s="365">
        <f>SUMPRODUCT(LEN($W24:$W26)-LEN(SUBSTITUTE($W24:$W26,"A", "")))</f>
        <v>0</v>
      </c>
      <c r="AD24" s="365">
        <f>SUMPRODUCT(LEN($L24:$R26)-LEN(SUBSTITUTE($L24:$R26,"S", "")))</f>
        <v>9</v>
      </c>
      <c r="AE24" s="365">
        <f>SUMPRODUCT(LEN($W24:$W26)-LEN(SUBSTITUTE($W24:$W26,"S", "")))</f>
        <v>0</v>
      </c>
      <c r="AF24" s="365">
        <f>SUMPRODUCT(LEN($L24:$R26)-LEN(SUBSTITUTE($L24:$R26,"F", "")))</f>
        <v>0</v>
      </c>
      <c r="AG24" s="365">
        <f>SUMPRODUCT(LEN($W24:$W26)-LEN(SUBSTITUTE($W24:$W26,"F", "")))</f>
        <v>0</v>
      </c>
      <c r="AH24" s="365">
        <f>SUMPRODUCT(LEN($L24:$R26)-LEN(SUBSTITUTE($L24:$R26,"G", "")))</f>
        <v>0</v>
      </c>
      <c r="AI24" s="365">
        <f>SUMPRODUCT(LEN($W24:$W26)-LEN(SUBSTITUTE($W24:$W26,"G", "")))</f>
        <v>0</v>
      </c>
      <c r="AJ24" s="365">
        <f>SUMPRODUCT(LEN($L24:$R26)-LEN(SUBSTITUTE($L24:$R26,"M", "")))</f>
        <v>0</v>
      </c>
      <c r="AK24" s="382">
        <f>SUMPRODUCT(LEN($W24:$W26)-LEN(SUBSTITUTE($W24:$W26,"M", "")))</f>
        <v>0</v>
      </c>
    </row>
    <row r="25" spans="2:37" ht="18" customHeight="1" x14ac:dyDescent="0.2">
      <c r="B25" s="17"/>
      <c r="C25" s="343"/>
      <c r="D25" s="24"/>
      <c r="E25" s="23"/>
      <c r="F25" s="157"/>
      <c r="G25" s="156"/>
      <c r="H25" s="343"/>
      <c r="I25" s="343"/>
      <c r="J25" s="343"/>
      <c r="K25" s="20" t="s">
        <v>91</v>
      </c>
      <c r="L25" s="21" t="s">
        <v>98</v>
      </c>
      <c r="M25" s="20" t="s">
        <v>90</v>
      </c>
      <c r="N25" s="21" t="s">
        <v>98</v>
      </c>
      <c r="O25" s="20" t="s">
        <v>89</v>
      </c>
      <c r="P25" s="21"/>
      <c r="Q25" s="20" t="s">
        <v>88</v>
      </c>
      <c r="R25" s="21"/>
      <c r="S25" s="20" t="s">
        <v>210</v>
      </c>
      <c r="T25" s="21"/>
      <c r="U25" s="20" t="s">
        <v>209</v>
      </c>
      <c r="V25" s="21"/>
      <c r="W25" s="18"/>
      <c r="X25" s="155"/>
      <c r="Y25" s="155"/>
      <c r="Z25" s="155"/>
      <c r="AA25" s="348"/>
      <c r="AB25" s="390"/>
      <c r="AC25" s="392"/>
      <c r="AD25" s="392"/>
      <c r="AE25" s="392"/>
      <c r="AF25" s="392"/>
      <c r="AG25" s="392"/>
      <c r="AH25" s="392"/>
      <c r="AI25" s="392"/>
      <c r="AJ25" s="392"/>
      <c r="AK25" s="395"/>
    </row>
    <row r="26" spans="2:37" ht="18" customHeight="1" thickBot="1" x14ac:dyDescent="0.25">
      <c r="B26" s="17"/>
      <c r="C26" s="344"/>
      <c r="D26" s="16"/>
      <c r="E26" s="15"/>
      <c r="F26" s="150"/>
      <c r="G26" s="149"/>
      <c r="H26" s="344"/>
      <c r="I26" s="344"/>
      <c r="J26" s="344"/>
      <c r="K26" s="12" t="s">
        <v>87</v>
      </c>
      <c r="L26" s="13" t="s">
        <v>98</v>
      </c>
      <c r="M26" s="12" t="s">
        <v>86</v>
      </c>
      <c r="N26" s="13" t="s">
        <v>98</v>
      </c>
      <c r="O26" s="12" t="s">
        <v>85</v>
      </c>
      <c r="P26" s="13"/>
      <c r="Q26" s="12" t="s">
        <v>84</v>
      </c>
      <c r="R26" s="13"/>
      <c r="S26" s="12" t="s">
        <v>208</v>
      </c>
      <c r="T26" s="13"/>
      <c r="U26" s="12" t="s">
        <v>207</v>
      </c>
      <c r="V26" s="13"/>
      <c r="W26" s="10"/>
      <c r="X26" s="148"/>
      <c r="Y26" s="148"/>
      <c r="Z26" s="148"/>
      <c r="AA26" s="349"/>
      <c r="AB26" s="391"/>
      <c r="AC26" s="393"/>
      <c r="AD26" s="393"/>
      <c r="AE26" s="393"/>
      <c r="AF26" s="393"/>
      <c r="AG26" s="393"/>
      <c r="AH26" s="393"/>
      <c r="AI26" s="393"/>
      <c r="AJ26" s="393"/>
      <c r="AK26" s="396"/>
    </row>
    <row r="27" spans="2:37" ht="18" customHeight="1" x14ac:dyDescent="0.2">
      <c r="B27" s="17"/>
      <c r="C27" s="342">
        <v>6</v>
      </c>
      <c r="D27" s="30"/>
      <c r="E27" s="28"/>
      <c r="F27" s="159"/>
      <c r="G27" s="158"/>
      <c r="H27" s="345">
        <v>39</v>
      </c>
      <c r="I27" s="345">
        <v>13</v>
      </c>
      <c r="J27" s="345">
        <v>3</v>
      </c>
      <c r="K27" s="20" t="s">
        <v>95</v>
      </c>
      <c r="L27" s="21" t="s">
        <v>97</v>
      </c>
      <c r="M27" s="20" t="s">
        <v>94</v>
      </c>
      <c r="N27" s="21" t="s">
        <v>227</v>
      </c>
      <c r="O27" s="20" t="s">
        <v>93</v>
      </c>
      <c r="P27" s="21" t="s">
        <v>218</v>
      </c>
      <c r="Q27" s="20" t="s">
        <v>92</v>
      </c>
      <c r="R27" s="21" t="s">
        <v>98</v>
      </c>
      <c r="S27" s="20" t="s">
        <v>212</v>
      </c>
      <c r="T27" s="21"/>
      <c r="U27" s="20" t="s">
        <v>211</v>
      </c>
      <c r="V27" s="21"/>
      <c r="W27" s="25"/>
      <c r="X27" s="155"/>
      <c r="Y27" s="155"/>
      <c r="Z27" s="155"/>
      <c r="AA27" s="347"/>
      <c r="AB27" s="379">
        <f>SUMPRODUCT(LEN($L27:$R29)-LEN(SUBSTITUTE($L27:$R29,"A", "")))</f>
        <v>4</v>
      </c>
      <c r="AC27" s="365">
        <f>SUMPRODUCT(LEN($W27:$W29)-LEN(SUBSTITUTE($W27:$W29,"A", "")))</f>
        <v>0</v>
      </c>
      <c r="AD27" s="365">
        <f>SUMPRODUCT(LEN($L27:$R29)-LEN(SUBSTITUTE($L27:$R29,"S", "")))</f>
        <v>16</v>
      </c>
      <c r="AE27" s="365">
        <f>SUMPRODUCT(LEN($W27:$W29)-LEN(SUBSTITUTE($W27:$W29,"S", "")))</f>
        <v>0</v>
      </c>
      <c r="AF27" s="365">
        <f>SUMPRODUCT(LEN($L27:$R29)-LEN(SUBSTITUTE($L27:$R29,"F", "")))</f>
        <v>0</v>
      </c>
      <c r="AG27" s="365">
        <f>SUMPRODUCT(LEN($W27:$W29)-LEN(SUBSTITUTE($W27:$W29,"F", "")))</f>
        <v>0</v>
      </c>
      <c r="AH27" s="365">
        <f>SUMPRODUCT(LEN($L27:$R29)-LEN(SUBSTITUTE($L27:$R29,"G", "")))</f>
        <v>0</v>
      </c>
      <c r="AI27" s="365">
        <f>SUMPRODUCT(LEN($W27:$W29)-LEN(SUBSTITUTE($W27:$W29,"G", "")))</f>
        <v>0</v>
      </c>
      <c r="AJ27" s="365">
        <f>SUMPRODUCT(LEN($L27:$R29)-LEN(SUBSTITUTE($L27:$R29,"M", "")))</f>
        <v>0</v>
      </c>
      <c r="AK27" s="382">
        <f>SUMPRODUCT(LEN($W27:$W29)-LEN(SUBSTITUTE($W27:$W29,"M", "")))</f>
        <v>0</v>
      </c>
    </row>
    <row r="28" spans="2:37" ht="18" customHeight="1" x14ac:dyDescent="0.2">
      <c r="B28" s="17"/>
      <c r="C28" s="343"/>
      <c r="D28" s="24"/>
      <c r="E28" s="23"/>
      <c r="F28" s="157"/>
      <c r="G28" s="156"/>
      <c r="H28" s="343"/>
      <c r="I28" s="343"/>
      <c r="J28" s="343"/>
      <c r="K28" s="20" t="s">
        <v>91</v>
      </c>
      <c r="L28" s="21" t="s">
        <v>218</v>
      </c>
      <c r="M28" s="20" t="s">
        <v>90</v>
      </c>
      <c r="N28" s="21" t="s">
        <v>227</v>
      </c>
      <c r="O28" s="20" t="s">
        <v>89</v>
      </c>
      <c r="P28" s="21" t="s">
        <v>218</v>
      </c>
      <c r="Q28" s="20" t="s">
        <v>88</v>
      </c>
      <c r="R28" s="21"/>
      <c r="S28" s="20" t="s">
        <v>210</v>
      </c>
      <c r="T28" s="21"/>
      <c r="U28" s="20" t="s">
        <v>209</v>
      </c>
      <c r="V28" s="21"/>
      <c r="W28" s="18"/>
      <c r="X28" s="155"/>
      <c r="Y28" s="155"/>
      <c r="Z28" s="155"/>
      <c r="AA28" s="348"/>
      <c r="AB28" s="390"/>
      <c r="AC28" s="392"/>
      <c r="AD28" s="392"/>
      <c r="AE28" s="392"/>
      <c r="AF28" s="392"/>
      <c r="AG28" s="392"/>
      <c r="AH28" s="392"/>
      <c r="AI28" s="392"/>
      <c r="AJ28" s="392"/>
      <c r="AK28" s="395"/>
    </row>
    <row r="29" spans="2:37" ht="18" customHeight="1" thickBot="1" x14ac:dyDescent="0.25">
      <c r="B29" s="17"/>
      <c r="C29" s="344"/>
      <c r="D29" s="16"/>
      <c r="E29" s="15"/>
      <c r="F29" s="150"/>
      <c r="G29" s="149"/>
      <c r="H29" s="344"/>
      <c r="I29" s="344"/>
      <c r="J29" s="344"/>
      <c r="K29" s="12" t="s">
        <v>87</v>
      </c>
      <c r="L29" s="13" t="s">
        <v>228</v>
      </c>
      <c r="M29" s="12" t="s">
        <v>86</v>
      </c>
      <c r="N29" s="13" t="s">
        <v>218</v>
      </c>
      <c r="O29" s="12" t="s">
        <v>85</v>
      </c>
      <c r="P29" s="13" t="s">
        <v>97</v>
      </c>
      <c r="Q29" s="12" t="s">
        <v>84</v>
      </c>
      <c r="R29" s="13"/>
      <c r="S29" s="12" t="s">
        <v>208</v>
      </c>
      <c r="T29" s="13"/>
      <c r="U29" s="12" t="s">
        <v>207</v>
      </c>
      <c r="V29" s="13"/>
      <c r="W29" s="10"/>
      <c r="X29" s="148"/>
      <c r="Y29" s="148"/>
      <c r="Z29" s="148"/>
      <c r="AA29" s="349"/>
      <c r="AB29" s="391"/>
      <c r="AC29" s="393"/>
      <c r="AD29" s="393"/>
      <c r="AE29" s="393"/>
      <c r="AF29" s="393"/>
      <c r="AG29" s="393"/>
      <c r="AH29" s="393"/>
      <c r="AI29" s="393"/>
      <c r="AJ29" s="393"/>
      <c r="AK29" s="396"/>
    </row>
    <row r="30" spans="2:37" ht="18" customHeight="1" x14ac:dyDescent="0.2">
      <c r="B30" s="17"/>
      <c r="C30" s="342">
        <v>7</v>
      </c>
      <c r="D30" s="30"/>
      <c r="E30" s="28"/>
      <c r="F30" s="159"/>
      <c r="G30" s="158"/>
      <c r="H30" s="345">
        <v>40</v>
      </c>
      <c r="I30" s="345">
        <v>13</v>
      </c>
      <c r="J30" s="345">
        <v>4</v>
      </c>
      <c r="K30" s="20" t="s">
        <v>95</v>
      </c>
      <c r="L30" s="21" t="s">
        <v>217</v>
      </c>
      <c r="M30" s="20" t="s">
        <v>94</v>
      </c>
      <c r="N30" s="21" t="s">
        <v>97</v>
      </c>
      <c r="O30" s="20" t="s">
        <v>93</v>
      </c>
      <c r="P30" s="21" t="s">
        <v>98</v>
      </c>
      <c r="Q30" s="20" t="s">
        <v>92</v>
      </c>
      <c r="R30" s="21"/>
      <c r="S30" s="20" t="s">
        <v>212</v>
      </c>
      <c r="T30" s="21"/>
      <c r="U30" s="20" t="s">
        <v>211</v>
      </c>
      <c r="V30" s="21"/>
      <c r="W30" s="25"/>
      <c r="X30" s="155"/>
      <c r="Y30" s="155"/>
      <c r="Z30" s="155"/>
      <c r="AA30" s="347"/>
      <c r="AB30" s="379">
        <f>SUMPRODUCT(LEN($L30:$R32)-LEN(SUBSTITUTE($L30:$R32,"A", "")))</f>
        <v>3</v>
      </c>
      <c r="AC30" s="365">
        <f>SUMPRODUCT(LEN($W30:$W32)-LEN(SUBSTITUTE($W30:$W32,"A", "")))</f>
        <v>0</v>
      </c>
      <c r="AD30" s="365">
        <f>SUMPRODUCT(LEN($L30:$R32)-LEN(SUBSTITUTE($L30:$R32,"S", "")))</f>
        <v>8</v>
      </c>
      <c r="AE30" s="365">
        <f>SUMPRODUCT(LEN($W30:$W32)-LEN(SUBSTITUTE($W30:$W32,"S", "")))</f>
        <v>0</v>
      </c>
      <c r="AF30" s="365">
        <f>SUMPRODUCT(LEN($L30:$R32)-LEN(SUBSTITUTE($L30:$R32,"F", "")))</f>
        <v>0</v>
      </c>
      <c r="AG30" s="365">
        <f>SUMPRODUCT(LEN($W30:$W32)-LEN(SUBSTITUTE($W30:$W32,"F", "")))</f>
        <v>0</v>
      </c>
      <c r="AH30" s="365">
        <f>SUMPRODUCT(LEN($L30:$R32)-LEN(SUBSTITUTE($L30:$R32,"G", "")))</f>
        <v>0</v>
      </c>
      <c r="AI30" s="365">
        <f>SUMPRODUCT(LEN($W30:$W32)-LEN(SUBSTITUTE($W30:$W32,"G", "")))</f>
        <v>0</v>
      </c>
      <c r="AJ30" s="365">
        <f>SUMPRODUCT(LEN($L30:$R32)-LEN(SUBSTITUTE($L30:$R32,"M", "")))</f>
        <v>0</v>
      </c>
      <c r="AK30" s="382">
        <f>SUMPRODUCT(LEN($W30:$W32)-LEN(SUBSTITUTE($W30:$W32,"M", "")))</f>
        <v>0</v>
      </c>
    </row>
    <row r="31" spans="2:37" ht="18" customHeight="1" x14ac:dyDescent="0.2">
      <c r="B31" s="17"/>
      <c r="C31" s="343"/>
      <c r="D31" s="24"/>
      <c r="E31" s="23"/>
      <c r="F31" s="157"/>
      <c r="G31" s="156"/>
      <c r="H31" s="343"/>
      <c r="I31" s="343"/>
      <c r="J31" s="343"/>
      <c r="K31" s="20" t="s">
        <v>91</v>
      </c>
      <c r="L31" s="21" t="s">
        <v>97</v>
      </c>
      <c r="M31" s="20" t="s">
        <v>90</v>
      </c>
      <c r="N31" s="21" t="s">
        <v>98</v>
      </c>
      <c r="O31" s="20" t="s">
        <v>89</v>
      </c>
      <c r="P31" s="21" t="s">
        <v>98</v>
      </c>
      <c r="Q31" s="20" t="s">
        <v>88</v>
      </c>
      <c r="R31" s="21"/>
      <c r="S31" s="20" t="s">
        <v>210</v>
      </c>
      <c r="T31" s="21"/>
      <c r="U31" s="20" t="s">
        <v>209</v>
      </c>
      <c r="V31" s="21"/>
      <c r="W31" s="18"/>
      <c r="X31" s="155"/>
      <c r="Y31" s="155"/>
      <c r="Z31" s="155"/>
      <c r="AA31" s="348"/>
      <c r="AB31" s="390"/>
      <c r="AC31" s="392"/>
      <c r="AD31" s="392"/>
      <c r="AE31" s="392"/>
      <c r="AF31" s="392"/>
      <c r="AG31" s="392"/>
      <c r="AH31" s="392"/>
      <c r="AI31" s="392"/>
      <c r="AJ31" s="392"/>
      <c r="AK31" s="395"/>
    </row>
    <row r="32" spans="2:37" ht="18" customHeight="1" thickBot="1" x14ac:dyDescent="0.25">
      <c r="B32" s="17"/>
      <c r="C32" s="344"/>
      <c r="D32" s="16"/>
      <c r="E32" s="15"/>
      <c r="F32" s="150"/>
      <c r="G32" s="149"/>
      <c r="H32" s="344"/>
      <c r="I32" s="344"/>
      <c r="J32" s="344"/>
      <c r="K32" s="12" t="s">
        <v>87</v>
      </c>
      <c r="L32" s="13" t="s">
        <v>98</v>
      </c>
      <c r="M32" s="12" t="s">
        <v>86</v>
      </c>
      <c r="N32" s="13" t="s">
        <v>218</v>
      </c>
      <c r="O32" s="12" t="s">
        <v>85</v>
      </c>
      <c r="P32" s="13" t="s">
        <v>98</v>
      </c>
      <c r="Q32" s="12" t="s">
        <v>84</v>
      </c>
      <c r="R32" s="13"/>
      <c r="S32" s="12" t="s">
        <v>208</v>
      </c>
      <c r="T32" s="13"/>
      <c r="U32" s="12" t="s">
        <v>207</v>
      </c>
      <c r="V32" s="13"/>
      <c r="W32" s="10"/>
      <c r="X32" s="148"/>
      <c r="Y32" s="148"/>
      <c r="Z32" s="148"/>
      <c r="AA32" s="349"/>
      <c r="AB32" s="391"/>
      <c r="AC32" s="393"/>
      <c r="AD32" s="393"/>
      <c r="AE32" s="393"/>
      <c r="AF32" s="393"/>
      <c r="AG32" s="393"/>
      <c r="AH32" s="393"/>
      <c r="AI32" s="393"/>
      <c r="AJ32" s="393"/>
      <c r="AK32" s="396"/>
    </row>
    <row r="33" spans="2:37" ht="18" customHeight="1" x14ac:dyDescent="0.2">
      <c r="B33" s="17"/>
      <c r="C33" s="342">
        <v>8</v>
      </c>
      <c r="D33" s="30"/>
      <c r="E33" s="28"/>
      <c r="F33" s="159"/>
      <c r="G33" s="158"/>
      <c r="H33" s="345">
        <v>42</v>
      </c>
      <c r="I33" s="345">
        <v>13</v>
      </c>
      <c r="J33" s="345">
        <v>6</v>
      </c>
      <c r="K33" s="20" t="s">
        <v>95</v>
      </c>
      <c r="L33" s="21" t="s">
        <v>97</v>
      </c>
      <c r="M33" s="20" t="s">
        <v>94</v>
      </c>
      <c r="N33" s="21" t="s">
        <v>217</v>
      </c>
      <c r="O33" s="20" t="s">
        <v>93</v>
      </c>
      <c r="P33" s="21" t="s">
        <v>98</v>
      </c>
      <c r="Q33" s="20" t="s">
        <v>92</v>
      </c>
      <c r="R33" s="21"/>
      <c r="S33" s="20" t="s">
        <v>212</v>
      </c>
      <c r="T33" s="21"/>
      <c r="U33" s="20" t="s">
        <v>211</v>
      </c>
      <c r="V33" s="21"/>
      <c r="W33" s="25"/>
      <c r="X33" s="155"/>
      <c r="Y33" s="155"/>
      <c r="Z33" s="155"/>
      <c r="AA33" s="347"/>
      <c r="AB33" s="379">
        <f>SUMPRODUCT(LEN($L33:$R35)-LEN(SUBSTITUTE($L33:$R35,"A", "")))</f>
        <v>3</v>
      </c>
      <c r="AC33" s="365">
        <f>SUMPRODUCT(LEN($W33:$W35)-LEN(SUBSTITUTE($W33:$W35,"A", "")))</f>
        <v>0</v>
      </c>
      <c r="AD33" s="365">
        <f>SUMPRODUCT(LEN($L33:$R35)-LEN(SUBSTITUTE($L33:$R35,"S", "")))</f>
        <v>8</v>
      </c>
      <c r="AE33" s="365">
        <f>SUMPRODUCT(LEN($W33:$W35)-LEN(SUBSTITUTE($W33:$W35,"S", "")))</f>
        <v>0</v>
      </c>
      <c r="AF33" s="365">
        <f>SUMPRODUCT(LEN($L33:$R35)-LEN(SUBSTITUTE($L33:$R35,"F", "")))</f>
        <v>0</v>
      </c>
      <c r="AG33" s="365">
        <f>SUMPRODUCT(LEN($W33:$W35)-LEN(SUBSTITUTE($W33:$W35,"F", "")))</f>
        <v>0</v>
      </c>
      <c r="AH33" s="365">
        <f>SUMPRODUCT(LEN($L33:$R35)-LEN(SUBSTITUTE($L33:$R35,"G", "")))</f>
        <v>0</v>
      </c>
      <c r="AI33" s="365">
        <f>SUMPRODUCT(LEN($W33:$W35)-LEN(SUBSTITUTE($W33:$W35,"G", "")))</f>
        <v>0</v>
      </c>
      <c r="AJ33" s="365">
        <f>SUMPRODUCT(LEN($L33:$R35)-LEN(SUBSTITUTE($L33:$R35,"M", "")))</f>
        <v>0</v>
      </c>
      <c r="AK33" s="382">
        <f>SUMPRODUCT(LEN($W33:$W35)-LEN(SUBSTITUTE($W33:$W35,"M", "")))</f>
        <v>0</v>
      </c>
    </row>
    <row r="34" spans="2:37" ht="18" customHeight="1" x14ac:dyDescent="0.2">
      <c r="B34" s="17"/>
      <c r="C34" s="343"/>
      <c r="D34" s="24"/>
      <c r="E34" s="23"/>
      <c r="F34" s="157"/>
      <c r="G34" s="156"/>
      <c r="H34" s="343"/>
      <c r="I34" s="343"/>
      <c r="J34" s="343"/>
      <c r="K34" s="20" t="s">
        <v>91</v>
      </c>
      <c r="L34" s="21" t="s">
        <v>214</v>
      </c>
      <c r="M34" s="20" t="s">
        <v>90</v>
      </c>
      <c r="N34" s="21" t="s">
        <v>218</v>
      </c>
      <c r="O34" s="20" t="s">
        <v>89</v>
      </c>
      <c r="P34" s="21"/>
      <c r="Q34" s="20" t="s">
        <v>88</v>
      </c>
      <c r="R34" s="21"/>
      <c r="S34" s="20" t="s">
        <v>210</v>
      </c>
      <c r="T34" s="21"/>
      <c r="U34" s="20" t="s">
        <v>209</v>
      </c>
      <c r="V34" s="21"/>
      <c r="W34" s="18"/>
      <c r="X34" s="155"/>
      <c r="Y34" s="155"/>
      <c r="Z34" s="155"/>
      <c r="AA34" s="348"/>
      <c r="AB34" s="390"/>
      <c r="AC34" s="392"/>
      <c r="AD34" s="392"/>
      <c r="AE34" s="392"/>
      <c r="AF34" s="392"/>
      <c r="AG34" s="392"/>
      <c r="AH34" s="392"/>
      <c r="AI34" s="392"/>
      <c r="AJ34" s="392"/>
      <c r="AK34" s="395"/>
    </row>
    <row r="35" spans="2:37" ht="18" customHeight="1" thickBot="1" x14ac:dyDescent="0.25">
      <c r="B35" s="17"/>
      <c r="C35" s="344"/>
      <c r="D35" s="16"/>
      <c r="E35" s="15"/>
      <c r="F35" s="150"/>
      <c r="G35" s="149"/>
      <c r="H35" s="344"/>
      <c r="I35" s="344"/>
      <c r="J35" s="344"/>
      <c r="K35" s="12" t="s">
        <v>87</v>
      </c>
      <c r="L35" s="13" t="s">
        <v>218</v>
      </c>
      <c r="M35" s="12" t="s">
        <v>86</v>
      </c>
      <c r="N35" s="13" t="s">
        <v>98</v>
      </c>
      <c r="O35" s="12" t="s">
        <v>85</v>
      </c>
      <c r="P35" s="13"/>
      <c r="Q35" s="12" t="s">
        <v>84</v>
      </c>
      <c r="R35" s="13"/>
      <c r="S35" s="12" t="s">
        <v>208</v>
      </c>
      <c r="T35" s="13"/>
      <c r="U35" s="12" t="s">
        <v>207</v>
      </c>
      <c r="V35" s="13"/>
      <c r="W35" s="10"/>
      <c r="X35" s="148"/>
      <c r="Y35" s="148"/>
      <c r="Z35" s="148"/>
      <c r="AA35" s="349"/>
      <c r="AB35" s="391"/>
      <c r="AC35" s="393"/>
      <c r="AD35" s="393"/>
      <c r="AE35" s="393"/>
      <c r="AF35" s="393"/>
      <c r="AG35" s="393"/>
      <c r="AH35" s="393"/>
      <c r="AI35" s="393"/>
      <c r="AJ35" s="393"/>
      <c r="AK35" s="396"/>
    </row>
    <row r="36" spans="2:37" ht="18" customHeight="1" x14ac:dyDescent="0.2">
      <c r="B36" s="17"/>
      <c r="C36" s="342">
        <v>9</v>
      </c>
      <c r="D36" s="30"/>
      <c r="E36" s="28"/>
      <c r="F36" s="159"/>
      <c r="G36" s="158"/>
      <c r="H36" s="345">
        <v>37</v>
      </c>
      <c r="I36" s="345">
        <v>13</v>
      </c>
      <c r="J36" s="345">
        <v>5</v>
      </c>
      <c r="K36" s="20" t="s">
        <v>95</v>
      </c>
      <c r="L36" s="21" t="s">
        <v>98</v>
      </c>
      <c r="M36" s="20" t="s">
        <v>94</v>
      </c>
      <c r="N36" s="21" t="s">
        <v>97</v>
      </c>
      <c r="O36" s="20" t="s">
        <v>93</v>
      </c>
      <c r="P36" s="21" t="s">
        <v>98</v>
      </c>
      <c r="Q36" s="20" t="s">
        <v>92</v>
      </c>
      <c r="R36" s="21"/>
      <c r="S36" s="20" t="s">
        <v>212</v>
      </c>
      <c r="T36" s="21"/>
      <c r="U36" s="20" t="s">
        <v>211</v>
      </c>
      <c r="V36" s="21"/>
      <c r="W36" s="25"/>
      <c r="X36" s="155"/>
      <c r="Y36" s="155"/>
      <c r="Z36" s="155"/>
      <c r="AA36" s="347"/>
      <c r="AB36" s="379">
        <f>SUMPRODUCT(LEN($L36:$R38)-LEN(SUBSTITUTE($L36:$R38,"A", "")))</f>
        <v>1</v>
      </c>
      <c r="AC36" s="365">
        <f>SUMPRODUCT(LEN($W36:$W38)-LEN(SUBSTITUTE($W36:$W38,"A", "")))</f>
        <v>0</v>
      </c>
      <c r="AD36" s="365">
        <f>SUMPRODUCT(LEN($L36:$R38)-LEN(SUBSTITUTE($L36:$R38,"S", "")))</f>
        <v>9</v>
      </c>
      <c r="AE36" s="365">
        <f>SUMPRODUCT(LEN($W36:$W38)-LEN(SUBSTITUTE($W36:$W38,"S", "")))</f>
        <v>0</v>
      </c>
      <c r="AF36" s="365">
        <f>SUMPRODUCT(LEN($L36:$R38)-LEN(SUBSTITUTE($L36:$R38,"F", "")))</f>
        <v>0</v>
      </c>
      <c r="AG36" s="365">
        <f>SUMPRODUCT(LEN($W36:$W38)-LEN(SUBSTITUTE($W36:$W38,"F", "")))</f>
        <v>0</v>
      </c>
      <c r="AH36" s="365">
        <f>SUMPRODUCT(LEN($L36:$R38)-LEN(SUBSTITUTE($L36:$R38,"G", "")))</f>
        <v>0</v>
      </c>
      <c r="AI36" s="365">
        <f>SUMPRODUCT(LEN($W36:$W38)-LEN(SUBSTITUTE($W36:$W38,"G", "")))</f>
        <v>0</v>
      </c>
      <c r="AJ36" s="365">
        <f>SUMPRODUCT(LEN($L36:$R38)-LEN(SUBSTITUTE($L36:$R38,"M", "")))</f>
        <v>0</v>
      </c>
      <c r="AK36" s="382">
        <f>SUMPRODUCT(LEN($W36:$W38)-LEN(SUBSTITUTE($W36:$W38,"M", "")))</f>
        <v>0</v>
      </c>
    </row>
    <row r="37" spans="2:37" ht="18" customHeight="1" x14ac:dyDescent="0.2">
      <c r="B37" s="17"/>
      <c r="C37" s="343"/>
      <c r="D37" s="24"/>
      <c r="E37" s="23"/>
      <c r="F37" s="157"/>
      <c r="G37" s="156"/>
      <c r="H37" s="343"/>
      <c r="I37" s="343"/>
      <c r="J37" s="343"/>
      <c r="K37" s="20" t="s">
        <v>91</v>
      </c>
      <c r="L37" s="21" t="s">
        <v>98</v>
      </c>
      <c r="M37" s="20" t="s">
        <v>90</v>
      </c>
      <c r="N37" s="21" t="s">
        <v>218</v>
      </c>
      <c r="O37" s="20" t="s">
        <v>89</v>
      </c>
      <c r="P37" s="21" t="s">
        <v>98</v>
      </c>
      <c r="Q37" s="20" t="s">
        <v>88</v>
      </c>
      <c r="R37" s="21"/>
      <c r="S37" s="20" t="s">
        <v>210</v>
      </c>
      <c r="T37" s="21"/>
      <c r="U37" s="20" t="s">
        <v>209</v>
      </c>
      <c r="V37" s="21"/>
      <c r="W37" s="18"/>
      <c r="X37" s="155"/>
      <c r="Y37" s="155"/>
      <c r="Z37" s="155"/>
      <c r="AA37" s="348"/>
      <c r="AB37" s="390"/>
      <c r="AC37" s="392"/>
      <c r="AD37" s="392"/>
      <c r="AE37" s="392"/>
      <c r="AF37" s="392"/>
      <c r="AG37" s="392"/>
      <c r="AH37" s="392"/>
      <c r="AI37" s="392"/>
      <c r="AJ37" s="392"/>
      <c r="AK37" s="395"/>
    </row>
    <row r="38" spans="2:37" ht="18" customHeight="1" thickBot="1" x14ac:dyDescent="0.25">
      <c r="B38" s="17"/>
      <c r="C38" s="344"/>
      <c r="D38" s="16"/>
      <c r="E38" s="15"/>
      <c r="F38" s="150"/>
      <c r="G38" s="149"/>
      <c r="H38" s="344"/>
      <c r="I38" s="344"/>
      <c r="J38" s="344"/>
      <c r="K38" s="12" t="s">
        <v>87</v>
      </c>
      <c r="L38" s="13" t="s">
        <v>218</v>
      </c>
      <c r="M38" s="12" t="s">
        <v>86</v>
      </c>
      <c r="N38" s="13" t="s">
        <v>98</v>
      </c>
      <c r="O38" s="12" t="s">
        <v>85</v>
      </c>
      <c r="P38" s="13"/>
      <c r="Q38" s="12" t="s">
        <v>84</v>
      </c>
      <c r="R38" s="13"/>
      <c r="S38" s="12" t="s">
        <v>208</v>
      </c>
      <c r="T38" s="13"/>
      <c r="U38" s="12" t="s">
        <v>207</v>
      </c>
      <c r="V38" s="13"/>
      <c r="W38" s="10"/>
      <c r="X38" s="148"/>
      <c r="Y38" s="148"/>
      <c r="Z38" s="148"/>
      <c r="AA38" s="349"/>
      <c r="AB38" s="391"/>
      <c r="AC38" s="393"/>
      <c r="AD38" s="393"/>
      <c r="AE38" s="393"/>
      <c r="AF38" s="393"/>
      <c r="AG38" s="393"/>
      <c r="AH38" s="393"/>
      <c r="AI38" s="393"/>
      <c r="AJ38" s="393"/>
      <c r="AK38" s="396"/>
    </row>
    <row r="39" spans="2:37" ht="18" customHeight="1" x14ac:dyDescent="0.2">
      <c r="B39" s="17"/>
      <c r="C39" s="342">
        <v>10</v>
      </c>
      <c r="D39" s="29"/>
      <c r="E39" s="28"/>
      <c r="F39" s="159"/>
      <c r="G39" s="158"/>
      <c r="H39" s="345">
        <v>41</v>
      </c>
      <c r="I39" s="345">
        <v>13</v>
      </c>
      <c r="J39" s="345">
        <v>5</v>
      </c>
      <c r="K39" s="20" t="s">
        <v>95</v>
      </c>
      <c r="L39" s="21" t="s">
        <v>214</v>
      </c>
      <c r="M39" s="20" t="s">
        <v>94</v>
      </c>
      <c r="N39" s="21" t="s">
        <v>218</v>
      </c>
      <c r="O39" s="20" t="s">
        <v>93</v>
      </c>
      <c r="P39" s="21" t="s">
        <v>98</v>
      </c>
      <c r="Q39" s="20" t="s">
        <v>92</v>
      </c>
      <c r="R39" s="21"/>
      <c r="S39" s="20" t="s">
        <v>212</v>
      </c>
      <c r="T39" s="21"/>
      <c r="U39" s="20" t="s">
        <v>211</v>
      </c>
      <c r="V39" s="21"/>
      <c r="W39" s="25"/>
      <c r="X39" s="155"/>
      <c r="Y39" s="155"/>
      <c r="Z39" s="155"/>
      <c r="AA39" s="347"/>
      <c r="AB39" s="379">
        <f>SUMPRODUCT(LEN($L39:$R41)-LEN(SUBSTITUTE($L39:$R41,"A", "")))</f>
        <v>2</v>
      </c>
      <c r="AC39" s="365">
        <f>SUMPRODUCT(LEN($W39:$W41)-LEN(SUBSTITUTE($W39:$W41,"A", "")))</f>
        <v>0</v>
      </c>
      <c r="AD39" s="365">
        <f>SUMPRODUCT(LEN($L39:$R41)-LEN(SUBSTITUTE($L39:$R41,"S", "")))</f>
        <v>8</v>
      </c>
      <c r="AE39" s="365">
        <f>SUMPRODUCT(LEN($W39:$W41)-LEN(SUBSTITUTE($W39:$W41,"S", "")))</f>
        <v>0</v>
      </c>
      <c r="AF39" s="365">
        <f>SUMPRODUCT(LEN($L39:$R41)-LEN(SUBSTITUTE($L39:$R41,"F", "")))</f>
        <v>0</v>
      </c>
      <c r="AG39" s="365">
        <f>SUMPRODUCT(LEN($W39:$W41)-LEN(SUBSTITUTE($W39:$W41,"F", "")))</f>
        <v>0</v>
      </c>
      <c r="AH39" s="365">
        <f>SUMPRODUCT(LEN($L39:$R41)-LEN(SUBSTITUTE($L39:$R41,"G", "")))</f>
        <v>0</v>
      </c>
      <c r="AI39" s="365">
        <f>SUMPRODUCT(LEN($W39:$W41)-LEN(SUBSTITUTE($W39:$W41,"G", "")))</f>
        <v>0</v>
      </c>
      <c r="AJ39" s="365">
        <f>SUMPRODUCT(LEN($L39:$R41)-LEN(SUBSTITUTE($L39:$R41,"M", "")))</f>
        <v>0</v>
      </c>
      <c r="AK39" s="382">
        <f>SUMPRODUCT(LEN($W39:$W41)-LEN(SUBSTITUTE($W39:$W41,"M", "")))</f>
        <v>0</v>
      </c>
    </row>
    <row r="40" spans="2:37" ht="18" customHeight="1" x14ac:dyDescent="0.2">
      <c r="B40" s="17"/>
      <c r="C40" s="343"/>
      <c r="D40" s="24"/>
      <c r="E40" s="23"/>
      <c r="F40" s="157"/>
      <c r="G40" s="156"/>
      <c r="H40" s="343"/>
      <c r="I40" s="343"/>
      <c r="J40" s="343"/>
      <c r="K40" s="20" t="s">
        <v>91</v>
      </c>
      <c r="L40" s="21" t="s">
        <v>97</v>
      </c>
      <c r="M40" s="20" t="s">
        <v>90</v>
      </c>
      <c r="N40" s="21" t="s">
        <v>98</v>
      </c>
      <c r="O40" s="20" t="s">
        <v>89</v>
      </c>
      <c r="P40" s="21"/>
      <c r="Q40" s="20" t="s">
        <v>88</v>
      </c>
      <c r="R40" s="21"/>
      <c r="S40" s="20" t="s">
        <v>210</v>
      </c>
      <c r="T40" s="21"/>
      <c r="U40" s="20" t="s">
        <v>209</v>
      </c>
      <c r="V40" s="21"/>
      <c r="W40" s="18"/>
      <c r="X40" s="155"/>
      <c r="Y40" s="155"/>
      <c r="Z40" s="155"/>
      <c r="AA40" s="348"/>
      <c r="AB40" s="390"/>
      <c r="AC40" s="392"/>
      <c r="AD40" s="392"/>
      <c r="AE40" s="392"/>
      <c r="AF40" s="392"/>
      <c r="AG40" s="392"/>
      <c r="AH40" s="392"/>
      <c r="AI40" s="392"/>
      <c r="AJ40" s="392"/>
      <c r="AK40" s="395"/>
    </row>
    <row r="41" spans="2:37" ht="18" customHeight="1" thickBot="1" x14ac:dyDescent="0.25">
      <c r="B41" s="17"/>
      <c r="C41" s="344"/>
      <c r="D41" s="16"/>
      <c r="E41" s="15"/>
      <c r="F41" s="150"/>
      <c r="G41" s="149"/>
      <c r="H41" s="344"/>
      <c r="I41" s="344"/>
      <c r="J41" s="344"/>
      <c r="K41" s="12" t="s">
        <v>87</v>
      </c>
      <c r="L41" s="13" t="s">
        <v>218</v>
      </c>
      <c r="M41" s="12" t="s">
        <v>86</v>
      </c>
      <c r="N41" s="13" t="s">
        <v>98</v>
      </c>
      <c r="O41" s="12" t="s">
        <v>85</v>
      </c>
      <c r="P41" s="13"/>
      <c r="Q41" s="12" t="s">
        <v>84</v>
      </c>
      <c r="R41" s="13"/>
      <c r="S41" s="12" t="s">
        <v>208</v>
      </c>
      <c r="T41" s="13"/>
      <c r="U41" s="12" t="s">
        <v>207</v>
      </c>
      <c r="V41" s="13"/>
      <c r="W41" s="10"/>
      <c r="X41" s="148"/>
      <c r="Y41" s="148"/>
      <c r="Z41" s="148"/>
      <c r="AA41" s="349"/>
      <c r="AB41" s="391"/>
      <c r="AC41" s="393"/>
      <c r="AD41" s="393"/>
      <c r="AE41" s="393"/>
      <c r="AF41" s="393"/>
      <c r="AG41" s="393"/>
      <c r="AH41" s="393"/>
      <c r="AI41" s="393"/>
      <c r="AJ41" s="393"/>
      <c r="AK41" s="396"/>
    </row>
    <row r="42" spans="2:37" ht="18" customHeight="1" x14ac:dyDescent="0.2">
      <c r="B42" s="17"/>
      <c r="C42" s="342">
        <v>11</v>
      </c>
      <c r="D42" s="29"/>
      <c r="E42" s="28"/>
      <c r="F42" s="159"/>
      <c r="G42" s="158"/>
      <c r="H42" s="345">
        <v>43</v>
      </c>
      <c r="I42" s="345">
        <v>13</v>
      </c>
      <c r="J42" s="346">
        <v>5</v>
      </c>
      <c r="K42" s="20" t="s">
        <v>95</v>
      </c>
      <c r="L42" s="21" t="s">
        <v>214</v>
      </c>
      <c r="M42" s="20" t="s">
        <v>94</v>
      </c>
      <c r="N42" s="21" t="s">
        <v>97</v>
      </c>
      <c r="O42" s="20" t="s">
        <v>93</v>
      </c>
      <c r="P42" s="21" t="s">
        <v>98</v>
      </c>
      <c r="Q42" s="20" t="s">
        <v>92</v>
      </c>
      <c r="R42" s="21"/>
      <c r="S42" s="20" t="s">
        <v>212</v>
      </c>
      <c r="T42" s="21"/>
      <c r="U42" s="20" t="s">
        <v>211</v>
      </c>
      <c r="V42" s="21"/>
      <c r="W42" s="25"/>
      <c r="X42" s="155"/>
      <c r="Y42" s="155"/>
      <c r="Z42" s="155"/>
      <c r="AA42" s="347"/>
      <c r="AB42" s="379">
        <f>SUMPRODUCT(LEN($L42:$R44)-LEN(SUBSTITUTE($L42:$R44,"A", "")))</f>
        <v>3</v>
      </c>
      <c r="AC42" s="365">
        <f>SUMPRODUCT(LEN($W42:$W44)-LEN(SUBSTITUTE($W42:$W44,"A", "")))</f>
        <v>0</v>
      </c>
      <c r="AD42" s="365">
        <f>SUMPRODUCT(LEN($L42:$R44)-LEN(SUBSTITUTE($L42:$R44,"S", "")))</f>
        <v>9</v>
      </c>
      <c r="AE42" s="365">
        <f>SUMPRODUCT(LEN($W42:$W44)-LEN(SUBSTITUTE($W42:$W44,"S", "")))</f>
        <v>0</v>
      </c>
      <c r="AF42" s="365">
        <f>SUMPRODUCT(LEN($L42:$R44)-LEN(SUBSTITUTE($L42:$R44,"F", "")))</f>
        <v>0</v>
      </c>
      <c r="AG42" s="365">
        <f>SUMPRODUCT(LEN($W42:$W44)-LEN(SUBSTITUTE($W42:$W44,"F", "")))</f>
        <v>0</v>
      </c>
      <c r="AH42" s="365">
        <f>SUMPRODUCT(LEN($L42:$R44)-LEN(SUBSTITUTE($L42:$R44,"G", "")))</f>
        <v>0</v>
      </c>
      <c r="AI42" s="365">
        <f>SUMPRODUCT(LEN($W42:$W44)-LEN(SUBSTITUTE($W42:$W44,"G", "")))</f>
        <v>0</v>
      </c>
      <c r="AJ42" s="365">
        <f>SUMPRODUCT(LEN($L42:$R44)-LEN(SUBSTITUTE($L42:$R44,"M", "")))</f>
        <v>0</v>
      </c>
      <c r="AK42" s="382">
        <f>SUMPRODUCT(LEN($W42:$W44)-LEN(SUBSTITUTE($W42:$W44,"M", "")))</f>
        <v>0</v>
      </c>
    </row>
    <row r="43" spans="2:37" ht="18" customHeight="1" x14ac:dyDescent="0.2">
      <c r="B43" s="17"/>
      <c r="C43" s="343"/>
      <c r="D43" s="24"/>
      <c r="E43" s="23"/>
      <c r="F43" s="157"/>
      <c r="G43" s="156"/>
      <c r="H43" s="343"/>
      <c r="I43" s="343"/>
      <c r="J43" s="343"/>
      <c r="K43" s="20" t="s">
        <v>91</v>
      </c>
      <c r="L43" s="21" t="s">
        <v>218</v>
      </c>
      <c r="M43" s="20" t="s">
        <v>90</v>
      </c>
      <c r="N43" s="21" t="s">
        <v>218</v>
      </c>
      <c r="O43" s="20" t="s">
        <v>89</v>
      </c>
      <c r="P43" s="21" t="s">
        <v>98</v>
      </c>
      <c r="Q43" s="20" t="s">
        <v>88</v>
      </c>
      <c r="R43" s="21"/>
      <c r="S43" s="20" t="s">
        <v>210</v>
      </c>
      <c r="T43" s="21"/>
      <c r="U43" s="20" t="s">
        <v>209</v>
      </c>
      <c r="V43" s="21"/>
      <c r="W43" s="18"/>
      <c r="X43" s="155"/>
      <c r="Y43" s="155"/>
      <c r="Z43" s="155"/>
      <c r="AA43" s="348"/>
      <c r="AB43" s="390"/>
      <c r="AC43" s="392"/>
      <c r="AD43" s="392"/>
      <c r="AE43" s="392"/>
      <c r="AF43" s="392"/>
      <c r="AG43" s="392"/>
      <c r="AH43" s="392"/>
      <c r="AI43" s="392"/>
      <c r="AJ43" s="392"/>
      <c r="AK43" s="395"/>
    </row>
    <row r="44" spans="2:37" ht="18" customHeight="1" thickBot="1" x14ac:dyDescent="0.25">
      <c r="B44" s="17"/>
      <c r="C44" s="344"/>
      <c r="D44" s="16"/>
      <c r="E44" s="15"/>
      <c r="F44" s="150"/>
      <c r="G44" s="149"/>
      <c r="H44" s="344"/>
      <c r="I44" s="344"/>
      <c r="J44" s="344"/>
      <c r="K44" s="12" t="s">
        <v>87</v>
      </c>
      <c r="L44" s="13" t="s">
        <v>214</v>
      </c>
      <c r="M44" s="12" t="s">
        <v>86</v>
      </c>
      <c r="N44" s="13" t="s">
        <v>98</v>
      </c>
      <c r="O44" s="12" t="s">
        <v>85</v>
      </c>
      <c r="P44" s="13"/>
      <c r="Q44" s="12" t="s">
        <v>84</v>
      </c>
      <c r="R44" s="13"/>
      <c r="S44" s="12" t="s">
        <v>208</v>
      </c>
      <c r="T44" s="13"/>
      <c r="U44" s="12" t="s">
        <v>207</v>
      </c>
      <c r="V44" s="13"/>
      <c r="W44" s="10"/>
      <c r="X44" s="148"/>
      <c r="Y44" s="148"/>
      <c r="Z44" s="148"/>
      <c r="AA44" s="349"/>
      <c r="AB44" s="391"/>
      <c r="AC44" s="393"/>
      <c r="AD44" s="393"/>
      <c r="AE44" s="393"/>
      <c r="AF44" s="393"/>
      <c r="AG44" s="393"/>
      <c r="AH44" s="393"/>
      <c r="AI44" s="393"/>
      <c r="AJ44" s="393"/>
      <c r="AK44" s="396"/>
    </row>
    <row r="45" spans="2:37" ht="18" customHeight="1" x14ac:dyDescent="0.2">
      <c r="B45" s="17"/>
      <c r="C45" s="342">
        <v>12</v>
      </c>
      <c r="D45" s="30"/>
      <c r="E45" s="28"/>
      <c r="F45" s="159"/>
      <c r="G45" s="158"/>
      <c r="H45" s="345">
        <v>42</v>
      </c>
      <c r="I45" s="345">
        <v>13</v>
      </c>
      <c r="J45" s="346">
        <v>5</v>
      </c>
      <c r="K45" s="20" t="s">
        <v>95</v>
      </c>
      <c r="L45" s="21" t="s">
        <v>217</v>
      </c>
      <c r="M45" s="20" t="s">
        <v>94</v>
      </c>
      <c r="N45" s="21" t="s">
        <v>98</v>
      </c>
      <c r="O45" s="20" t="s">
        <v>93</v>
      </c>
      <c r="P45" s="21"/>
      <c r="Q45" s="20" t="s">
        <v>92</v>
      </c>
      <c r="R45" s="21"/>
      <c r="S45" s="20" t="s">
        <v>212</v>
      </c>
      <c r="T45" s="21"/>
      <c r="U45" s="20" t="s">
        <v>211</v>
      </c>
      <c r="V45" s="21"/>
      <c r="W45" s="25"/>
      <c r="X45" s="155"/>
      <c r="Y45" s="155"/>
      <c r="Z45" s="155"/>
      <c r="AA45" s="347"/>
      <c r="AB45" s="379">
        <f>SUMPRODUCT(LEN($L45:$R47)-LEN(SUBSTITUTE($L45:$R47,"A", "")))</f>
        <v>1</v>
      </c>
      <c r="AC45" s="365">
        <f>SUMPRODUCT(LEN($W45:$W47)-LEN(SUBSTITUTE($W45:$W47,"A", "")))</f>
        <v>0</v>
      </c>
      <c r="AD45" s="365">
        <f>SUMPRODUCT(LEN($L45:$R47)-LEN(SUBSTITUTE($L45:$R47,"S", "")))</f>
        <v>6</v>
      </c>
      <c r="AE45" s="365">
        <f>SUMPRODUCT(LEN($W45:$W47)-LEN(SUBSTITUTE($W45:$W47,"S", "")))</f>
        <v>0</v>
      </c>
      <c r="AF45" s="365">
        <f>SUMPRODUCT(LEN($L45:$R47)-LEN(SUBSTITUTE($L45:$R47,"F", "")))</f>
        <v>0</v>
      </c>
      <c r="AG45" s="365">
        <f>SUMPRODUCT(LEN($W45:$W47)-LEN(SUBSTITUTE($W45:$W47,"F", "")))</f>
        <v>0</v>
      </c>
      <c r="AH45" s="365">
        <f>SUMPRODUCT(LEN($L45:$R47)-LEN(SUBSTITUTE($L45:$R47,"G", "")))</f>
        <v>0</v>
      </c>
      <c r="AI45" s="365">
        <f>SUMPRODUCT(LEN($W45:$W47)-LEN(SUBSTITUTE($W45:$W47,"G", "")))</f>
        <v>0</v>
      </c>
      <c r="AJ45" s="365">
        <f>SUMPRODUCT(LEN($L45:$R47)-LEN(SUBSTITUTE($L45:$R47,"M", "")))</f>
        <v>0</v>
      </c>
      <c r="AK45" s="382">
        <f>SUMPRODUCT(LEN($W45:$W47)-LEN(SUBSTITUTE($W45:$W47,"M", "")))</f>
        <v>0</v>
      </c>
    </row>
    <row r="46" spans="2:37" ht="18" customHeight="1" x14ac:dyDescent="0.2">
      <c r="B46" s="17"/>
      <c r="C46" s="343"/>
      <c r="D46" s="24"/>
      <c r="E46" s="23"/>
      <c r="F46" s="157"/>
      <c r="G46" s="156"/>
      <c r="H46" s="343"/>
      <c r="I46" s="343"/>
      <c r="J46" s="343"/>
      <c r="K46" s="20" t="s">
        <v>91</v>
      </c>
      <c r="L46" s="21" t="s">
        <v>98</v>
      </c>
      <c r="M46" s="20" t="s">
        <v>90</v>
      </c>
      <c r="N46" s="21" t="s">
        <v>98</v>
      </c>
      <c r="O46" s="20" t="s">
        <v>89</v>
      </c>
      <c r="P46" s="21"/>
      <c r="Q46" s="20" t="s">
        <v>88</v>
      </c>
      <c r="R46" s="21"/>
      <c r="S46" s="20" t="s">
        <v>210</v>
      </c>
      <c r="T46" s="21"/>
      <c r="U46" s="20" t="s">
        <v>209</v>
      </c>
      <c r="V46" s="21"/>
      <c r="W46" s="18"/>
      <c r="X46" s="155"/>
      <c r="Y46" s="155"/>
      <c r="Z46" s="155"/>
      <c r="AA46" s="348"/>
      <c r="AB46" s="390"/>
      <c r="AC46" s="392"/>
      <c r="AD46" s="392"/>
      <c r="AE46" s="392"/>
      <c r="AF46" s="392"/>
      <c r="AG46" s="392"/>
      <c r="AH46" s="392"/>
      <c r="AI46" s="392"/>
      <c r="AJ46" s="392"/>
      <c r="AK46" s="395"/>
    </row>
    <row r="47" spans="2:37" ht="18" customHeight="1" thickBot="1" x14ac:dyDescent="0.25">
      <c r="B47" s="17"/>
      <c r="C47" s="344"/>
      <c r="D47" s="16"/>
      <c r="E47" s="15"/>
      <c r="F47" s="150"/>
      <c r="G47" s="149"/>
      <c r="H47" s="344"/>
      <c r="I47" s="344"/>
      <c r="J47" s="344"/>
      <c r="K47" s="12" t="s">
        <v>87</v>
      </c>
      <c r="L47" s="13" t="s">
        <v>98</v>
      </c>
      <c r="M47" s="12" t="s">
        <v>86</v>
      </c>
      <c r="N47" s="13" t="s">
        <v>98</v>
      </c>
      <c r="O47" s="12" t="s">
        <v>85</v>
      </c>
      <c r="P47" s="13"/>
      <c r="Q47" s="12" t="s">
        <v>84</v>
      </c>
      <c r="R47" s="13"/>
      <c r="S47" s="12" t="s">
        <v>208</v>
      </c>
      <c r="T47" s="13"/>
      <c r="U47" s="12" t="s">
        <v>207</v>
      </c>
      <c r="V47" s="13"/>
      <c r="W47" s="10"/>
      <c r="X47" s="148"/>
      <c r="Y47" s="148"/>
      <c r="Z47" s="148"/>
      <c r="AA47" s="349"/>
      <c r="AB47" s="391"/>
      <c r="AC47" s="393"/>
      <c r="AD47" s="393"/>
      <c r="AE47" s="393"/>
      <c r="AF47" s="393"/>
      <c r="AG47" s="393"/>
      <c r="AH47" s="393"/>
      <c r="AI47" s="393"/>
      <c r="AJ47" s="393"/>
      <c r="AK47" s="396"/>
    </row>
    <row r="48" spans="2:37" ht="18" customHeight="1" x14ac:dyDescent="0.2">
      <c r="B48" s="17"/>
      <c r="C48" s="342">
        <v>13</v>
      </c>
      <c r="D48" s="29" t="s">
        <v>235</v>
      </c>
      <c r="E48" s="28"/>
      <c r="F48" s="159"/>
      <c r="G48" s="158"/>
      <c r="H48" s="345">
        <v>37</v>
      </c>
      <c r="I48" s="345">
        <v>8</v>
      </c>
      <c r="J48" s="345">
        <v>4</v>
      </c>
      <c r="K48" s="20" t="s">
        <v>95</v>
      </c>
      <c r="L48" s="21" t="s">
        <v>97</v>
      </c>
      <c r="M48" s="20" t="s">
        <v>94</v>
      </c>
      <c r="N48" s="21" t="s">
        <v>98</v>
      </c>
      <c r="O48" s="20" t="s">
        <v>93</v>
      </c>
      <c r="P48" s="21"/>
      <c r="Q48" s="20" t="s">
        <v>92</v>
      </c>
      <c r="R48" s="21"/>
      <c r="S48" s="20" t="s">
        <v>212</v>
      </c>
      <c r="T48" s="21"/>
      <c r="U48" s="20" t="s">
        <v>211</v>
      </c>
      <c r="V48" s="21"/>
      <c r="W48" s="25" t="s">
        <v>218</v>
      </c>
      <c r="X48" s="155"/>
      <c r="Y48" s="155"/>
      <c r="Z48" s="155"/>
      <c r="AA48" s="347"/>
      <c r="AB48" s="379">
        <f>SUMPRODUCT(LEN($L48:$R50)-LEN(SUBSTITUTE($L48:$R50,"A", "")))</f>
        <v>1</v>
      </c>
      <c r="AC48" s="365">
        <f>SUMPRODUCT(LEN($W48:$W50)-LEN(SUBSTITUTE($W48:$W50,"A", "")))</f>
        <v>0</v>
      </c>
      <c r="AD48" s="365">
        <f>SUMPRODUCT(LEN($L48:$R50)-LEN(SUBSTITUTE($L48:$R50,"S", "")))</f>
        <v>4</v>
      </c>
      <c r="AE48" s="365">
        <f>SUMPRODUCT(LEN($W48:$W50)-LEN(SUBSTITUTE($W48:$W50,"S", "")))</f>
        <v>2</v>
      </c>
      <c r="AF48" s="365">
        <f>SUMPRODUCT(LEN($L48:$R50)-LEN(SUBSTITUTE($L48:$R50,"F", "")))</f>
        <v>0</v>
      </c>
      <c r="AG48" s="365">
        <f>SUMPRODUCT(LEN($W48:$W50)-LEN(SUBSTITUTE($W48:$W50,"F", "")))</f>
        <v>0</v>
      </c>
      <c r="AH48" s="365">
        <f>SUMPRODUCT(LEN($L48:$R50)-LEN(SUBSTITUTE($L48:$R50,"G", "")))</f>
        <v>0</v>
      </c>
      <c r="AI48" s="365">
        <f>SUMPRODUCT(LEN($W48:$W50)-LEN(SUBSTITUTE($W48:$W50,"G", "")))</f>
        <v>0</v>
      </c>
      <c r="AJ48" s="365">
        <f>SUMPRODUCT(LEN($L48:$R50)-LEN(SUBSTITUTE($L48:$R50,"M", "")))</f>
        <v>0</v>
      </c>
      <c r="AK48" s="382">
        <f>SUMPRODUCT(LEN($W48:$W50)-LEN(SUBSTITUTE($W48:$W50,"M", "")))</f>
        <v>0</v>
      </c>
    </row>
    <row r="49" spans="1:45" ht="18" customHeight="1" x14ac:dyDescent="0.2">
      <c r="B49" s="17"/>
      <c r="C49" s="343"/>
      <c r="D49" s="160"/>
      <c r="E49" s="23"/>
      <c r="F49" s="157"/>
      <c r="G49" s="156"/>
      <c r="H49" s="343"/>
      <c r="I49" s="343"/>
      <c r="J49" s="343"/>
      <c r="K49" s="20" t="s">
        <v>91</v>
      </c>
      <c r="L49" s="21" t="s">
        <v>98</v>
      </c>
      <c r="M49" s="20" t="s">
        <v>90</v>
      </c>
      <c r="N49" s="21" t="s">
        <v>98</v>
      </c>
      <c r="O49" s="20" t="s">
        <v>89</v>
      </c>
      <c r="P49" s="21"/>
      <c r="Q49" s="20" t="s">
        <v>88</v>
      </c>
      <c r="R49" s="21"/>
      <c r="S49" s="20" t="s">
        <v>210</v>
      </c>
      <c r="T49" s="21"/>
      <c r="U49" s="20" t="s">
        <v>209</v>
      </c>
      <c r="V49" s="21"/>
      <c r="W49" s="18"/>
      <c r="X49" s="155"/>
      <c r="Y49" s="155"/>
      <c r="Z49" s="155"/>
      <c r="AA49" s="348"/>
      <c r="AB49" s="390"/>
      <c r="AC49" s="392"/>
      <c r="AD49" s="392"/>
      <c r="AE49" s="392"/>
      <c r="AF49" s="392"/>
      <c r="AG49" s="392"/>
      <c r="AH49" s="392"/>
      <c r="AI49" s="392"/>
      <c r="AJ49" s="392"/>
      <c r="AK49" s="395"/>
    </row>
    <row r="50" spans="1:45" ht="18" customHeight="1" thickBot="1" x14ac:dyDescent="0.25">
      <c r="B50" s="17"/>
      <c r="C50" s="344"/>
      <c r="D50" s="68"/>
      <c r="E50" s="15"/>
      <c r="F50" s="150"/>
      <c r="G50" s="149"/>
      <c r="H50" s="344"/>
      <c r="I50" s="344"/>
      <c r="J50" s="344"/>
      <c r="K50" s="12" t="s">
        <v>87</v>
      </c>
      <c r="L50" s="13" t="s">
        <v>98</v>
      </c>
      <c r="M50" s="12" t="s">
        <v>86</v>
      </c>
      <c r="N50" s="13"/>
      <c r="O50" s="12" t="s">
        <v>85</v>
      </c>
      <c r="P50" s="13"/>
      <c r="Q50" s="12" t="s">
        <v>84</v>
      </c>
      <c r="R50" s="13"/>
      <c r="S50" s="12" t="s">
        <v>208</v>
      </c>
      <c r="T50" s="13"/>
      <c r="U50" s="12" t="s">
        <v>207</v>
      </c>
      <c r="V50" s="13"/>
      <c r="W50" s="10"/>
      <c r="X50" s="148"/>
      <c r="Y50" s="148"/>
      <c r="Z50" s="148"/>
      <c r="AA50" s="349"/>
      <c r="AB50" s="391"/>
      <c r="AC50" s="393"/>
      <c r="AD50" s="393"/>
      <c r="AE50" s="393"/>
      <c r="AF50" s="393"/>
      <c r="AG50" s="393"/>
      <c r="AH50" s="393"/>
      <c r="AI50" s="393"/>
      <c r="AJ50" s="393"/>
      <c r="AK50" s="396"/>
    </row>
    <row r="51" spans="1:45" ht="18" customHeight="1" x14ac:dyDescent="0.2">
      <c r="B51" s="17"/>
      <c r="C51" s="342">
        <v>14</v>
      </c>
      <c r="D51" s="29"/>
      <c r="E51" s="28"/>
      <c r="F51" s="159"/>
      <c r="G51" s="158"/>
      <c r="H51" s="345">
        <v>45</v>
      </c>
      <c r="I51" s="345">
        <v>15</v>
      </c>
      <c r="J51" s="345">
        <v>4</v>
      </c>
      <c r="K51" s="20" t="s">
        <v>95</v>
      </c>
      <c r="L51" s="21" t="s">
        <v>218</v>
      </c>
      <c r="M51" s="20" t="s">
        <v>94</v>
      </c>
      <c r="N51" s="21" t="s">
        <v>228</v>
      </c>
      <c r="O51" s="20" t="s">
        <v>93</v>
      </c>
      <c r="P51" s="21" t="s">
        <v>98</v>
      </c>
      <c r="Q51" s="20" t="s">
        <v>92</v>
      </c>
      <c r="R51" s="21" t="s">
        <v>98</v>
      </c>
      <c r="S51" s="20" t="s">
        <v>212</v>
      </c>
      <c r="T51" s="21"/>
      <c r="U51" s="20" t="s">
        <v>211</v>
      </c>
      <c r="V51" s="21"/>
      <c r="W51" s="25"/>
      <c r="X51" s="155"/>
      <c r="Y51" s="155"/>
      <c r="Z51" s="155"/>
      <c r="AA51" s="347"/>
      <c r="AB51" s="379">
        <f>SUMPRODUCT(LEN($L51:$R53)-LEN(SUBSTITUTE($L51:$R53,"A", "")))</f>
        <v>3</v>
      </c>
      <c r="AC51" s="365">
        <f>SUMPRODUCT(LEN($W51:$W53)-LEN(SUBSTITUTE($W51:$W53,"A", "")))</f>
        <v>0</v>
      </c>
      <c r="AD51" s="365">
        <f>SUMPRODUCT(LEN($L51:$R53)-LEN(SUBSTITUTE($L51:$R53,"S", "")))</f>
        <v>18</v>
      </c>
      <c r="AE51" s="365">
        <f>SUMPRODUCT(LEN($W51:$W53)-LEN(SUBSTITUTE($W51:$W53,"S", "")))</f>
        <v>0</v>
      </c>
      <c r="AF51" s="365">
        <f>SUMPRODUCT(LEN($L51:$R53)-LEN(SUBSTITUTE($L51:$R53,"F", "")))</f>
        <v>0</v>
      </c>
      <c r="AG51" s="365">
        <f>SUMPRODUCT(LEN($W51:$W53)-LEN(SUBSTITUTE($W51:$W53,"F", "")))</f>
        <v>0</v>
      </c>
      <c r="AH51" s="365">
        <f>SUMPRODUCT(LEN($L51:$R53)-LEN(SUBSTITUTE($L51:$R53,"G", "")))</f>
        <v>0</v>
      </c>
      <c r="AI51" s="365">
        <f>SUMPRODUCT(LEN($W51:$W53)-LEN(SUBSTITUTE($W51:$W53,"G", "")))</f>
        <v>0</v>
      </c>
      <c r="AJ51" s="365">
        <f>SUMPRODUCT(LEN($L51:$R53)-LEN(SUBSTITUTE($L51:$R53,"M", "")))</f>
        <v>0</v>
      </c>
      <c r="AK51" s="382">
        <f>SUMPRODUCT(LEN($W51:$W53)-LEN(SUBSTITUTE($W51:$W53,"M", "")))</f>
        <v>0</v>
      </c>
    </row>
    <row r="52" spans="1:45" s="58" customFormat="1" ht="18" customHeight="1" x14ac:dyDescent="0.2">
      <c r="A52" s="4"/>
      <c r="B52" s="17"/>
      <c r="C52" s="343"/>
      <c r="D52" s="24"/>
      <c r="E52" s="23"/>
      <c r="F52" s="157"/>
      <c r="G52" s="156"/>
      <c r="H52" s="343"/>
      <c r="I52" s="343"/>
      <c r="J52" s="343"/>
      <c r="K52" s="20" t="s">
        <v>91</v>
      </c>
      <c r="L52" s="21" t="s">
        <v>231</v>
      </c>
      <c r="M52" s="20" t="s">
        <v>90</v>
      </c>
      <c r="N52" s="21" t="s">
        <v>213</v>
      </c>
      <c r="O52" s="20" t="s">
        <v>89</v>
      </c>
      <c r="P52" s="21" t="s">
        <v>218</v>
      </c>
      <c r="Q52" s="20" t="s">
        <v>88</v>
      </c>
      <c r="R52" s="21"/>
      <c r="S52" s="20" t="s">
        <v>210</v>
      </c>
      <c r="T52" s="21"/>
      <c r="U52" s="20" t="s">
        <v>209</v>
      </c>
      <c r="V52" s="21"/>
      <c r="W52" s="18"/>
      <c r="X52" s="155"/>
      <c r="Y52" s="155"/>
      <c r="Z52" s="155"/>
      <c r="AA52" s="348"/>
      <c r="AB52" s="390"/>
      <c r="AC52" s="392"/>
      <c r="AD52" s="392"/>
      <c r="AE52" s="392"/>
      <c r="AF52" s="392"/>
      <c r="AG52" s="392"/>
      <c r="AH52" s="392"/>
      <c r="AI52" s="392"/>
      <c r="AJ52" s="392"/>
      <c r="AK52" s="395"/>
      <c r="AO52" s="4"/>
      <c r="AP52" s="4"/>
      <c r="AQ52" s="4"/>
      <c r="AR52" s="4"/>
      <c r="AS52" s="4"/>
    </row>
    <row r="53" spans="1:45" ht="18" customHeight="1" thickBot="1" x14ac:dyDescent="0.25">
      <c r="B53" s="17"/>
      <c r="C53" s="344"/>
      <c r="D53" s="16"/>
      <c r="E53" s="15"/>
      <c r="F53" s="150"/>
      <c r="G53" s="149"/>
      <c r="H53" s="344"/>
      <c r="I53" s="344"/>
      <c r="J53" s="344"/>
      <c r="K53" s="12" t="s">
        <v>87</v>
      </c>
      <c r="L53" s="13" t="s">
        <v>228</v>
      </c>
      <c r="M53" s="12" t="s">
        <v>86</v>
      </c>
      <c r="N53" s="13" t="s">
        <v>218</v>
      </c>
      <c r="O53" s="12" t="s">
        <v>85</v>
      </c>
      <c r="P53" s="13" t="s">
        <v>98</v>
      </c>
      <c r="Q53" s="12" t="s">
        <v>84</v>
      </c>
      <c r="R53" s="13"/>
      <c r="S53" s="12" t="s">
        <v>208</v>
      </c>
      <c r="T53" s="13"/>
      <c r="U53" s="12" t="s">
        <v>207</v>
      </c>
      <c r="V53" s="13"/>
      <c r="W53" s="10"/>
      <c r="X53" s="148"/>
      <c r="Y53" s="148"/>
      <c r="Z53" s="148"/>
      <c r="AA53" s="349"/>
      <c r="AB53" s="391"/>
      <c r="AC53" s="393"/>
      <c r="AD53" s="393"/>
      <c r="AE53" s="393"/>
      <c r="AF53" s="393"/>
      <c r="AG53" s="393"/>
      <c r="AH53" s="393"/>
      <c r="AI53" s="393"/>
      <c r="AJ53" s="393"/>
      <c r="AK53" s="396"/>
    </row>
    <row r="54" spans="1:45" ht="18" customHeight="1" x14ac:dyDescent="0.2">
      <c r="B54" s="17"/>
      <c r="C54" s="342">
        <v>15</v>
      </c>
      <c r="D54" s="30"/>
      <c r="E54" s="28"/>
      <c r="F54" s="159"/>
      <c r="G54" s="158"/>
      <c r="H54" s="345"/>
      <c r="I54" s="345"/>
      <c r="J54" s="345"/>
      <c r="K54" s="20" t="s">
        <v>95</v>
      </c>
      <c r="L54" s="21"/>
      <c r="M54" s="20" t="s">
        <v>94</v>
      </c>
      <c r="N54" s="21"/>
      <c r="O54" s="20" t="s">
        <v>93</v>
      </c>
      <c r="P54" s="21"/>
      <c r="Q54" s="20" t="s">
        <v>92</v>
      </c>
      <c r="R54" s="21"/>
      <c r="S54" s="20" t="s">
        <v>212</v>
      </c>
      <c r="T54" s="21"/>
      <c r="U54" s="20" t="s">
        <v>211</v>
      </c>
      <c r="V54" s="21"/>
      <c r="W54" s="25"/>
      <c r="X54" s="155"/>
      <c r="Y54" s="155"/>
      <c r="Z54" s="155"/>
      <c r="AA54" s="347"/>
      <c r="AB54" s="379">
        <f>SUMPRODUCT(LEN($L54:$R56)-LEN(SUBSTITUTE($L54:$R56,"A", "")))</f>
        <v>0</v>
      </c>
      <c r="AC54" s="365">
        <f>SUMPRODUCT(LEN($W54:$W56)-LEN(SUBSTITUTE($W54:$W56,"A", "")))</f>
        <v>0</v>
      </c>
      <c r="AD54" s="365">
        <f>SUMPRODUCT(LEN($L54:$R56)-LEN(SUBSTITUTE($L54:$R56,"S", "")))</f>
        <v>0</v>
      </c>
      <c r="AE54" s="365">
        <f>SUMPRODUCT(LEN($W54:$W56)-LEN(SUBSTITUTE($W54:$W56,"S", "")))</f>
        <v>0</v>
      </c>
      <c r="AF54" s="365">
        <f>SUMPRODUCT(LEN($L54:$R56)-LEN(SUBSTITUTE($L54:$R56,"F", "")))</f>
        <v>0</v>
      </c>
      <c r="AG54" s="365">
        <f>SUMPRODUCT(LEN($W54:$W56)-LEN(SUBSTITUTE($W54:$W56,"F", "")))</f>
        <v>0</v>
      </c>
      <c r="AH54" s="365">
        <f>SUMPRODUCT(LEN($L54:$R56)-LEN(SUBSTITUTE($L54:$R56,"G", "")))</f>
        <v>0</v>
      </c>
      <c r="AI54" s="365">
        <f>SUMPRODUCT(LEN($W54:$W56)-LEN(SUBSTITUTE($W54:$W56,"G", "")))</f>
        <v>0</v>
      </c>
      <c r="AJ54" s="365">
        <f>SUMPRODUCT(LEN($L54:$R56)-LEN(SUBSTITUTE($L54:$R56,"M", "")))</f>
        <v>0</v>
      </c>
      <c r="AK54" s="382">
        <f>SUMPRODUCT(LEN($W54:$W56)-LEN(SUBSTITUTE($W54:$W56,"M", "")))</f>
        <v>0</v>
      </c>
    </row>
    <row r="55" spans="1:45" ht="18" customHeight="1" x14ac:dyDescent="0.2">
      <c r="B55" s="17"/>
      <c r="C55" s="343"/>
      <c r="D55" s="24"/>
      <c r="E55" s="23"/>
      <c r="F55" s="157"/>
      <c r="G55" s="156"/>
      <c r="H55" s="343"/>
      <c r="I55" s="343"/>
      <c r="J55" s="343"/>
      <c r="K55" s="20" t="s">
        <v>91</v>
      </c>
      <c r="L55" s="21"/>
      <c r="M55" s="20" t="s">
        <v>90</v>
      </c>
      <c r="N55" s="21"/>
      <c r="O55" s="20" t="s">
        <v>89</v>
      </c>
      <c r="P55" s="21"/>
      <c r="Q55" s="20" t="s">
        <v>88</v>
      </c>
      <c r="R55" s="21"/>
      <c r="S55" s="20" t="s">
        <v>210</v>
      </c>
      <c r="T55" s="21"/>
      <c r="U55" s="20" t="s">
        <v>209</v>
      </c>
      <c r="V55" s="21"/>
      <c r="W55" s="18"/>
      <c r="X55" s="155"/>
      <c r="Y55" s="155"/>
      <c r="Z55" s="155"/>
      <c r="AA55" s="348"/>
      <c r="AB55" s="390"/>
      <c r="AC55" s="392"/>
      <c r="AD55" s="392"/>
      <c r="AE55" s="392"/>
      <c r="AF55" s="392"/>
      <c r="AG55" s="392"/>
      <c r="AH55" s="392"/>
      <c r="AI55" s="392"/>
      <c r="AJ55" s="392"/>
      <c r="AK55" s="395"/>
    </row>
    <row r="56" spans="1:45" ht="18" customHeight="1" thickBot="1" x14ac:dyDescent="0.25">
      <c r="B56" s="17"/>
      <c r="C56" s="344"/>
      <c r="D56" s="16"/>
      <c r="E56" s="15"/>
      <c r="F56" s="150"/>
      <c r="G56" s="149"/>
      <c r="H56" s="344"/>
      <c r="I56" s="344"/>
      <c r="J56" s="344"/>
      <c r="K56" s="12" t="s">
        <v>87</v>
      </c>
      <c r="L56" s="13"/>
      <c r="M56" s="12" t="s">
        <v>86</v>
      </c>
      <c r="N56" s="13"/>
      <c r="O56" s="12" t="s">
        <v>85</v>
      </c>
      <c r="P56" s="13"/>
      <c r="Q56" s="12" t="s">
        <v>84</v>
      </c>
      <c r="R56" s="13"/>
      <c r="S56" s="12" t="s">
        <v>208</v>
      </c>
      <c r="T56" s="13"/>
      <c r="U56" s="12" t="s">
        <v>207</v>
      </c>
      <c r="V56" s="13"/>
      <c r="W56" s="10"/>
      <c r="X56" s="148"/>
      <c r="Y56" s="148"/>
      <c r="Z56" s="148"/>
      <c r="AA56" s="349"/>
      <c r="AB56" s="391"/>
      <c r="AC56" s="393"/>
      <c r="AD56" s="393"/>
      <c r="AE56" s="393"/>
      <c r="AF56" s="393"/>
      <c r="AG56" s="393"/>
      <c r="AH56" s="393"/>
      <c r="AI56" s="393"/>
      <c r="AJ56" s="393"/>
      <c r="AK56" s="396"/>
    </row>
    <row r="57" spans="1:45" ht="18" customHeight="1" x14ac:dyDescent="0.2">
      <c r="B57" s="17"/>
      <c r="C57" s="342">
        <v>16</v>
      </c>
      <c r="D57" s="29"/>
      <c r="E57" s="28"/>
      <c r="F57" s="159"/>
      <c r="G57" s="158"/>
      <c r="H57" s="345"/>
      <c r="I57" s="345"/>
      <c r="J57" s="345"/>
      <c r="K57" s="20" t="s">
        <v>95</v>
      </c>
      <c r="L57" s="21"/>
      <c r="M57" s="20" t="s">
        <v>94</v>
      </c>
      <c r="N57" s="21"/>
      <c r="O57" s="20" t="s">
        <v>93</v>
      </c>
      <c r="P57" s="21"/>
      <c r="Q57" s="20" t="s">
        <v>92</v>
      </c>
      <c r="R57" s="21"/>
      <c r="S57" s="20" t="s">
        <v>212</v>
      </c>
      <c r="T57" s="21"/>
      <c r="U57" s="20" t="s">
        <v>211</v>
      </c>
      <c r="V57" s="21"/>
      <c r="W57" s="25"/>
      <c r="X57" s="155"/>
      <c r="Y57" s="155"/>
      <c r="Z57" s="155"/>
      <c r="AA57" s="347"/>
      <c r="AB57" s="379">
        <f>SUMPRODUCT(LEN($L57:$R59)-LEN(SUBSTITUTE($L57:$R59,"A", "")))</f>
        <v>0</v>
      </c>
      <c r="AC57" s="365">
        <f>SUMPRODUCT(LEN($W57:$W59)-LEN(SUBSTITUTE($W57:$W59,"A", "")))</f>
        <v>0</v>
      </c>
      <c r="AD57" s="365">
        <f>SUMPRODUCT(LEN($L57:$R59)-LEN(SUBSTITUTE($L57:$R59,"S", "")))</f>
        <v>0</v>
      </c>
      <c r="AE57" s="365">
        <f>SUMPRODUCT(LEN($W57:$W59)-LEN(SUBSTITUTE($W57:$W59,"S", "")))</f>
        <v>0</v>
      </c>
      <c r="AF57" s="365">
        <f>SUMPRODUCT(LEN($L57:$R59)-LEN(SUBSTITUTE($L57:$R59,"F", "")))</f>
        <v>0</v>
      </c>
      <c r="AG57" s="365">
        <f>SUMPRODUCT(LEN($W57:$W59)-LEN(SUBSTITUTE($W57:$W59,"F", "")))</f>
        <v>0</v>
      </c>
      <c r="AH57" s="365">
        <f>SUMPRODUCT(LEN($L57:$R59)-LEN(SUBSTITUTE($L57:$R59,"G", "")))</f>
        <v>0</v>
      </c>
      <c r="AI57" s="365">
        <f>SUMPRODUCT(LEN($W57:$W59)-LEN(SUBSTITUTE($W57:$W59,"G", "")))</f>
        <v>0</v>
      </c>
      <c r="AJ57" s="365">
        <f>SUMPRODUCT(LEN($L57:$R59)-LEN(SUBSTITUTE($L57:$R59,"M", "")))</f>
        <v>0</v>
      </c>
      <c r="AK57" s="382">
        <f>SUMPRODUCT(LEN($W57:$W59)-LEN(SUBSTITUTE($W57:$W59,"M", "")))</f>
        <v>0</v>
      </c>
    </row>
    <row r="58" spans="1:45" ht="18" customHeight="1" x14ac:dyDescent="0.2">
      <c r="B58" s="17"/>
      <c r="C58" s="343"/>
      <c r="D58" s="24"/>
      <c r="E58" s="23"/>
      <c r="F58" s="157"/>
      <c r="G58" s="156"/>
      <c r="H58" s="343"/>
      <c r="I58" s="343"/>
      <c r="J58" s="343"/>
      <c r="K58" s="20" t="s">
        <v>91</v>
      </c>
      <c r="L58" s="21"/>
      <c r="M58" s="20" t="s">
        <v>90</v>
      </c>
      <c r="N58" s="21"/>
      <c r="O58" s="20" t="s">
        <v>89</v>
      </c>
      <c r="P58" s="21"/>
      <c r="Q58" s="20" t="s">
        <v>88</v>
      </c>
      <c r="R58" s="21"/>
      <c r="S58" s="20" t="s">
        <v>210</v>
      </c>
      <c r="T58" s="21"/>
      <c r="U58" s="20" t="s">
        <v>209</v>
      </c>
      <c r="V58" s="21"/>
      <c r="W58" s="18"/>
      <c r="X58" s="155"/>
      <c r="Y58" s="155"/>
      <c r="Z58" s="155"/>
      <c r="AA58" s="348"/>
      <c r="AB58" s="390"/>
      <c r="AC58" s="392"/>
      <c r="AD58" s="392"/>
      <c r="AE58" s="392"/>
      <c r="AF58" s="392"/>
      <c r="AG58" s="392"/>
      <c r="AH58" s="392"/>
      <c r="AI58" s="392"/>
      <c r="AJ58" s="392"/>
      <c r="AK58" s="395"/>
    </row>
    <row r="59" spans="1:45" ht="18" customHeight="1" thickBot="1" x14ac:dyDescent="0.25">
      <c r="B59" s="17"/>
      <c r="C59" s="344"/>
      <c r="D59" s="16"/>
      <c r="E59" s="15"/>
      <c r="F59" s="150"/>
      <c r="G59" s="149"/>
      <c r="H59" s="344"/>
      <c r="I59" s="344"/>
      <c r="J59" s="344"/>
      <c r="K59" s="12" t="s">
        <v>87</v>
      </c>
      <c r="L59" s="13"/>
      <c r="M59" s="12" t="s">
        <v>86</v>
      </c>
      <c r="N59" s="13"/>
      <c r="O59" s="12" t="s">
        <v>85</v>
      </c>
      <c r="P59" s="13"/>
      <c r="Q59" s="12" t="s">
        <v>84</v>
      </c>
      <c r="R59" s="13"/>
      <c r="S59" s="12" t="s">
        <v>208</v>
      </c>
      <c r="T59" s="13"/>
      <c r="U59" s="12" t="s">
        <v>207</v>
      </c>
      <c r="V59" s="13"/>
      <c r="W59" s="10"/>
      <c r="X59" s="148"/>
      <c r="Y59" s="148"/>
      <c r="Z59" s="148"/>
      <c r="AA59" s="349"/>
      <c r="AB59" s="391"/>
      <c r="AC59" s="393"/>
      <c r="AD59" s="393"/>
      <c r="AE59" s="393"/>
      <c r="AF59" s="393"/>
      <c r="AG59" s="393"/>
      <c r="AH59" s="393"/>
      <c r="AI59" s="393"/>
      <c r="AJ59" s="393"/>
      <c r="AK59" s="396"/>
    </row>
    <row r="60" spans="1:45" ht="18" customHeight="1" x14ac:dyDescent="0.2">
      <c r="B60" s="17"/>
      <c r="C60" s="342">
        <v>17</v>
      </c>
      <c r="D60" s="29"/>
      <c r="E60" s="28"/>
      <c r="F60" s="159"/>
      <c r="G60" s="158"/>
      <c r="H60" s="345"/>
      <c r="I60" s="362"/>
      <c r="J60" s="346"/>
      <c r="K60" s="20" t="s">
        <v>95</v>
      </c>
      <c r="L60" s="21"/>
      <c r="M60" s="20" t="s">
        <v>94</v>
      </c>
      <c r="N60" s="21"/>
      <c r="O60" s="20" t="s">
        <v>93</v>
      </c>
      <c r="P60" s="21"/>
      <c r="Q60" s="20" t="s">
        <v>92</v>
      </c>
      <c r="R60" s="21"/>
      <c r="S60" s="20" t="s">
        <v>212</v>
      </c>
      <c r="T60" s="21"/>
      <c r="U60" s="20" t="s">
        <v>211</v>
      </c>
      <c r="V60" s="21"/>
      <c r="W60" s="25"/>
      <c r="X60" s="155"/>
      <c r="Y60" s="155"/>
      <c r="Z60" s="155"/>
      <c r="AA60" s="347"/>
      <c r="AB60" s="379">
        <f>SUMPRODUCT(LEN($L60:$R62)-LEN(SUBSTITUTE($L60:$R62,"A", "")))</f>
        <v>0</v>
      </c>
      <c r="AC60" s="365">
        <f>SUMPRODUCT(LEN($W60:$W62)-LEN(SUBSTITUTE($W60:$W62,"A", "")))</f>
        <v>0</v>
      </c>
      <c r="AD60" s="365">
        <f>SUMPRODUCT(LEN($L60:$R62)-LEN(SUBSTITUTE($L60:$R62,"S", "")))</f>
        <v>0</v>
      </c>
      <c r="AE60" s="365">
        <f>SUMPRODUCT(LEN($W60:$W62)-LEN(SUBSTITUTE($W60:$W62,"S", "")))</f>
        <v>0</v>
      </c>
      <c r="AF60" s="365">
        <f>SUMPRODUCT(LEN($L60:$R62)-LEN(SUBSTITUTE($L60:$R62,"F", "")))</f>
        <v>0</v>
      </c>
      <c r="AG60" s="365">
        <f>SUMPRODUCT(LEN($W60:$W62)-LEN(SUBSTITUTE($W60:$W62,"F", "")))</f>
        <v>0</v>
      </c>
      <c r="AH60" s="365">
        <f>SUMPRODUCT(LEN($L60:$R62)-LEN(SUBSTITUTE($L60:$R62,"G", "")))</f>
        <v>0</v>
      </c>
      <c r="AI60" s="365">
        <f>SUMPRODUCT(LEN($W60:$W62)-LEN(SUBSTITUTE($W60:$W62,"G", "")))</f>
        <v>0</v>
      </c>
      <c r="AJ60" s="365">
        <f>SUMPRODUCT(LEN($L60:$R62)-LEN(SUBSTITUTE($L60:$R62,"M", "")))</f>
        <v>0</v>
      </c>
      <c r="AK60" s="382">
        <f>SUMPRODUCT(LEN($W60:$W62)-LEN(SUBSTITUTE($W60:$W62,"M", "")))</f>
        <v>0</v>
      </c>
    </row>
    <row r="61" spans="1:45" ht="18" customHeight="1" x14ac:dyDescent="0.2">
      <c r="B61" s="17"/>
      <c r="C61" s="343"/>
      <c r="D61" s="24"/>
      <c r="E61" s="23"/>
      <c r="F61" s="157"/>
      <c r="G61" s="156"/>
      <c r="H61" s="343"/>
      <c r="I61" s="363"/>
      <c r="J61" s="343"/>
      <c r="K61" s="20" t="s">
        <v>91</v>
      </c>
      <c r="L61" s="21"/>
      <c r="M61" s="20" t="s">
        <v>90</v>
      </c>
      <c r="N61" s="21"/>
      <c r="O61" s="20" t="s">
        <v>89</v>
      </c>
      <c r="P61" s="21"/>
      <c r="Q61" s="20" t="s">
        <v>88</v>
      </c>
      <c r="R61" s="21"/>
      <c r="S61" s="20" t="s">
        <v>210</v>
      </c>
      <c r="T61" s="21"/>
      <c r="U61" s="20" t="s">
        <v>209</v>
      </c>
      <c r="V61" s="21"/>
      <c r="W61" s="18"/>
      <c r="X61" s="155"/>
      <c r="Y61" s="155"/>
      <c r="Z61" s="155"/>
      <c r="AA61" s="348"/>
      <c r="AB61" s="390"/>
      <c r="AC61" s="392"/>
      <c r="AD61" s="392"/>
      <c r="AE61" s="392"/>
      <c r="AF61" s="392"/>
      <c r="AG61" s="392"/>
      <c r="AH61" s="392"/>
      <c r="AI61" s="392"/>
      <c r="AJ61" s="392"/>
      <c r="AK61" s="395"/>
    </row>
    <row r="62" spans="1:45" ht="18" customHeight="1" thickBot="1" x14ac:dyDescent="0.25">
      <c r="B62" s="17"/>
      <c r="C62" s="344"/>
      <c r="D62" s="16"/>
      <c r="E62" s="15"/>
      <c r="F62" s="150"/>
      <c r="G62" s="149"/>
      <c r="H62" s="344"/>
      <c r="I62" s="364"/>
      <c r="J62" s="344"/>
      <c r="K62" s="12" t="s">
        <v>87</v>
      </c>
      <c r="L62" s="13"/>
      <c r="M62" s="12" t="s">
        <v>86</v>
      </c>
      <c r="N62" s="13"/>
      <c r="O62" s="12" t="s">
        <v>85</v>
      </c>
      <c r="P62" s="13"/>
      <c r="Q62" s="12" t="s">
        <v>84</v>
      </c>
      <c r="R62" s="13"/>
      <c r="S62" s="12" t="s">
        <v>208</v>
      </c>
      <c r="T62" s="13"/>
      <c r="U62" s="12" t="s">
        <v>207</v>
      </c>
      <c r="V62" s="13"/>
      <c r="W62" s="10"/>
      <c r="X62" s="148"/>
      <c r="Y62" s="148"/>
      <c r="Z62" s="148"/>
      <c r="AA62" s="349"/>
      <c r="AB62" s="391"/>
      <c r="AC62" s="393"/>
      <c r="AD62" s="393"/>
      <c r="AE62" s="393"/>
      <c r="AF62" s="393"/>
      <c r="AG62" s="393"/>
      <c r="AH62" s="393"/>
      <c r="AI62" s="393"/>
      <c r="AJ62" s="393"/>
      <c r="AK62" s="396"/>
    </row>
    <row r="63" spans="1:45" ht="18" customHeight="1" x14ac:dyDescent="0.2">
      <c r="B63" s="17"/>
      <c r="C63" s="342">
        <v>18</v>
      </c>
      <c r="D63" s="30"/>
      <c r="E63" s="28"/>
      <c r="F63" s="159"/>
      <c r="G63" s="158"/>
      <c r="H63" s="345"/>
      <c r="I63" s="345"/>
      <c r="J63" s="346"/>
      <c r="K63" s="20" t="s">
        <v>95</v>
      </c>
      <c r="L63" s="21"/>
      <c r="M63" s="20" t="s">
        <v>94</v>
      </c>
      <c r="N63" s="21"/>
      <c r="O63" s="20" t="s">
        <v>93</v>
      </c>
      <c r="P63" s="21"/>
      <c r="Q63" s="20" t="s">
        <v>92</v>
      </c>
      <c r="R63" s="21"/>
      <c r="S63" s="20" t="s">
        <v>212</v>
      </c>
      <c r="T63" s="21"/>
      <c r="U63" s="20" t="s">
        <v>211</v>
      </c>
      <c r="V63" s="21"/>
      <c r="W63" s="25"/>
      <c r="X63" s="155"/>
      <c r="Y63" s="155"/>
      <c r="Z63" s="155"/>
      <c r="AA63" s="347"/>
      <c r="AB63" s="379">
        <f>SUMPRODUCT(LEN($L63:$R65)-LEN(SUBSTITUTE($L63:$R65,"A", "")))</f>
        <v>0</v>
      </c>
      <c r="AC63" s="365">
        <f>SUMPRODUCT(LEN($W63:$W65)-LEN(SUBSTITUTE($W63:$W65,"A", "")))</f>
        <v>0</v>
      </c>
      <c r="AD63" s="365">
        <f>SUMPRODUCT(LEN($L63:$R65)-LEN(SUBSTITUTE($L63:$R65,"S", "")))</f>
        <v>0</v>
      </c>
      <c r="AE63" s="365">
        <f>SUMPRODUCT(LEN($W63:$W65)-LEN(SUBSTITUTE($W63:$W65,"S", "")))</f>
        <v>0</v>
      </c>
      <c r="AF63" s="365">
        <f>SUMPRODUCT(LEN($L63:$R65)-LEN(SUBSTITUTE($L63:$R65,"F", "")))</f>
        <v>0</v>
      </c>
      <c r="AG63" s="365">
        <f>SUMPRODUCT(LEN($W63:$W65)-LEN(SUBSTITUTE($W63:$W65,"F", "")))</f>
        <v>0</v>
      </c>
      <c r="AH63" s="365">
        <f>SUMPRODUCT(LEN($L63:$R65)-LEN(SUBSTITUTE($L63:$R65,"G", "")))</f>
        <v>0</v>
      </c>
      <c r="AI63" s="365">
        <f>SUMPRODUCT(LEN($W63:$W65)-LEN(SUBSTITUTE($W63:$W65,"G", "")))</f>
        <v>0</v>
      </c>
      <c r="AJ63" s="365">
        <f>SUMPRODUCT(LEN($L63:$R65)-LEN(SUBSTITUTE($L63:$R65,"M", "")))</f>
        <v>0</v>
      </c>
      <c r="AK63" s="382">
        <f>SUMPRODUCT(LEN($W63:$W65)-LEN(SUBSTITUTE($W63:$W65,"M", "")))</f>
        <v>0</v>
      </c>
    </row>
    <row r="64" spans="1:45" ht="18" customHeight="1" x14ac:dyDescent="0.2">
      <c r="B64" s="17"/>
      <c r="C64" s="343"/>
      <c r="D64" s="24"/>
      <c r="E64" s="23"/>
      <c r="F64" s="157"/>
      <c r="G64" s="156"/>
      <c r="H64" s="343"/>
      <c r="I64" s="343"/>
      <c r="J64" s="343"/>
      <c r="K64" s="20" t="s">
        <v>91</v>
      </c>
      <c r="L64" s="21"/>
      <c r="M64" s="20" t="s">
        <v>90</v>
      </c>
      <c r="N64" s="21"/>
      <c r="O64" s="20" t="s">
        <v>89</v>
      </c>
      <c r="P64" s="21"/>
      <c r="Q64" s="20" t="s">
        <v>88</v>
      </c>
      <c r="R64" s="21"/>
      <c r="S64" s="20" t="s">
        <v>210</v>
      </c>
      <c r="T64" s="21"/>
      <c r="U64" s="20" t="s">
        <v>209</v>
      </c>
      <c r="V64" s="21"/>
      <c r="W64" s="18"/>
      <c r="X64" s="155"/>
      <c r="Y64" s="155"/>
      <c r="Z64" s="155"/>
      <c r="AA64" s="348"/>
      <c r="AB64" s="390"/>
      <c r="AC64" s="392"/>
      <c r="AD64" s="392"/>
      <c r="AE64" s="392"/>
      <c r="AF64" s="392"/>
      <c r="AG64" s="392"/>
      <c r="AH64" s="392"/>
      <c r="AI64" s="392"/>
      <c r="AJ64" s="392"/>
      <c r="AK64" s="395"/>
    </row>
    <row r="65" spans="2:45" ht="18" customHeight="1" thickBot="1" x14ac:dyDescent="0.25">
      <c r="B65" s="17"/>
      <c r="C65" s="344"/>
      <c r="D65" s="16"/>
      <c r="E65" s="15"/>
      <c r="F65" s="150"/>
      <c r="G65" s="149"/>
      <c r="H65" s="344"/>
      <c r="I65" s="344"/>
      <c r="J65" s="344"/>
      <c r="K65" s="12" t="s">
        <v>87</v>
      </c>
      <c r="L65" s="13"/>
      <c r="M65" s="12" t="s">
        <v>86</v>
      </c>
      <c r="N65" s="13"/>
      <c r="O65" s="12" t="s">
        <v>85</v>
      </c>
      <c r="P65" s="13"/>
      <c r="Q65" s="12" t="s">
        <v>84</v>
      </c>
      <c r="R65" s="13"/>
      <c r="S65" s="12" t="s">
        <v>208</v>
      </c>
      <c r="T65" s="13"/>
      <c r="U65" s="12" t="s">
        <v>207</v>
      </c>
      <c r="V65" s="13"/>
      <c r="W65" s="10"/>
      <c r="X65" s="148"/>
      <c r="Y65" s="148"/>
      <c r="Z65" s="148"/>
      <c r="AA65" s="349"/>
      <c r="AB65" s="391"/>
      <c r="AC65" s="393"/>
      <c r="AD65" s="393"/>
      <c r="AE65" s="393"/>
      <c r="AF65" s="393"/>
      <c r="AG65" s="393"/>
      <c r="AH65" s="393"/>
      <c r="AI65" s="393"/>
      <c r="AJ65" s="393"/>
      <c r="AK65" s="396"/>
    </row>
    <row r="66" spans="2:45" ht="18" customHeight="1" x14ac:dyDescent="0.2">
      <c r="B66" s="17"/>
      <c r="C66" s="342">
        <v>19</v>
      </c>
      <c r="D66" s="30"/>
      <c r="E66" s="28"/>
      <c r="F66" s="159"/>
      <c r="G66" s="158"/>
      <c r="H66" s="345"/>
      <c r="I66" s="345"/>
      <c r="J66" s="345"/>
      <c r="K66" s="20" t="s">
        <v>95</v>
      </c>
      <c r="L66" s="21"/>
      <c r="M66" s="20" t="s">
        <v>94</v>
      </c>
      <c r="N66" s="21"/>
      <c r="O66" s="20" t="s">
        <v>93</v>
      </c>
      <c r="P66" s="21"/>
      <c r="Q66" s="20" t="s">
        <v>92</v>
      </c>
      <c r="R66" s="21"/>
      <c r="S66" s="20" t="s">
        <v>212</v>
      </c>
      <c r="T66" s="21"/>
      <c r="U66" s="20" t="s">
        <v>211</v>
      </c>
      <c r="V66" s="21"/>
      <c r="W66" s="25"/>
      <c r="X66" s="155"/>
      <c r="Y66" s="155"/>
      <c r="Z66" s="155"/>
      <c r="AA66" s="347"/>
      <c r="AB66" s="379">
        <f>SUMPRODUCT(LEN($L66:$R68)-LEN(SUBSTITUTE($L66:$R68,"A", "")))</f>
        <v>0</v>
      </c>
      <c r="AC66" s="365">
        <f>SUMPRODUCT(LEN($W66:$W68)-LEN(SUBSTITUTE($W66:$W68,"A", "")))</f>
        <v>0</v>
      </c>
      <c r="AD66" s="365">
        <f>SUMPRODUCT(LEN($L66:$R68)-LEN(SUBSTITUTE($L66:$R68,"S", "")))</f>
        <v>0</v>
      </c>
      <c r="AE66" s="365">
        <f>SUMPRODUCT(LEN($W66:$W68)-LEN(SUBSTITUTE($W66:$W68,"S", "")))</f>
        <v>0</v>
      </c>
      <c r="AF66" s="365">
        <f>SUMPRODUCT(LEN($L66:$R68)-LEN(SUBSTITUTE($L66:$R68,"F", "")))</f>
        <v>0</v>
      </c>
      <c r="AG66" s="365">
        <f>SUMPRODUCT(LEN($W66:$W68)-LEN(SUBSTITUTE($W66:$W68,"F", "")))</f>
        <v>0</v>
      </c>
      <c r="AH66" s="365">
        <f>SUMPRODUCT(LEN($L66:$R68)-LEN(SUBSTITUTE($L66:$R68,"G", "")))</f>
        <v>0</v>
      </c>
      <c r="AI66" s="365">
        <f>SUMPRODUCT(LEN($W66:$W68)-LEN(SUBSTITUTE($W66:$W68,"G", "")))</f>
        <v>0</v>
      </c>
      <c r="AJ66" s="365">
        <f>SUMPRODUCT(LEN($L66:$R68)-LEN(SUBSTITUTE($L66:$R68,"M", "")))</f>
        <v>0</v>
      </c>
      <c r="AK66" s="382">
        <f>SUMPRODUCT(LEN($W66:$W68)-LEN(SUBSTITUTE($W66:$W68,"M", "")))</f>
        <v>0</v>
      </c>
    </row>
    <row r="67" spans="2:45" ht="18" customHeight="1" x14ac:dyDescent="0.2">
      <c r="B67" s="17"/>
      <c r="C67" s="343"/>
      <c r="D67" s="24"/>
      <c r="E67" s="23"/>
      <c r="F67" s="157"/>
      <c r="G67" s="156"/>
      <c r="H67" s="343"/>
      <c r="I67" s="343"/>
      <c r="J67" s="343"/>
      <c r="K67" s="20" t="s">
        <v>91</v>
      </c>
      <c r="L67" s="21"/>
      <c r="M67" s="20" t="s">
        <v>90</v>
      </c>
      <c r="N67" s="21"/>
      <c r="O67" s="20" t="s">
        <v>89</v>
      </c>
      <c r="P67" s="21"/>
      <c r="Q67" s="20" t="s">
        <v>88</v>
      </c>
      <c r="R67" s="21"/>
      <c r="S67" s="20" t="s">
        <v>210</v>
      </c>
      <c r="T67" s="21"/>
      <c r="U67" s="20" t="s">
        <v>209</v>
      </c>
      <c r="V67" s="21"/>
      <c r="W67" s="18"/>
      <c r="X67" s="155"/>
      <c r="Y67" s="155"/>
      <c r="Z67" s="155"/>
      <c r="AA67" s="348"/>
      <c r="AB67" s="390"/>
      <c r="AC67" s="392"/>
      <c r="AD67" s="392"/>
      <c r="AE67" s="392"/>
      <c r="AF67" s="392"/>
      <c r="AG67" s="392"/>
      <c r="AH67" s="392"/>
      <c r="AI67" s="392"/>
      <c r="AJ67" s="392"/>
      <c r="AK67" s="395"/>
    </row>
    <row r="68" spans="2:45" ht="18" customHeight="1" thickBot="1" x14ac:dyDescent="0.25">
      <c r="B68" s="17"/>
      <c r="C68" s="344"/>
      <c r="D68" s="16"/>
      <c r="E68" s="15"/>
      <c r="F68" s="150"/>
      <c r="G68" s="149"/>
      <c r="H68" s="344"/>
      <c r="I68" s="344"/>
      <c r="J68" s="344"/>
      <c r="K68" s="12" t="s">
        <v>87</v>
      </c>
      <c r="L68" s="13"/>
      <c r="M68" s="12" t="s">
        <v>86</v>
      </c>
      <c r="N68" s="13"/>
      <c r="O68" s="12" t="s">
        <v>85</v>
      </c>
      <c r="P68" s="13"/>
      <c r="Q68" s="12" t="s">
        <v>84</v>
      </c>
      <c r="R68" s="13"/>
      <c r="S68" s="12" t="s">
        <v>208</v>
      </c>
      <c r="T68" s="13"/>
      <c r="U68" s="12" t="s">
        <v>207</v>
      </c>
      <c r="V68" s="13"/>
      <c r="W68" s="10"/>
      <c r="X68" s="148"/>
      <c r="Y68" s="148"/>
      <c r="Z68" s="148"/>
      <c r="AA68" s="349"/>
      <c r="AB68" s="391"/>
      <c r="AC68" s="393"/>
      <c r="AD68" s="393"/>
      <c r="AE68" s="393"/>
      <c r="AF68" s="393"/>
      <c r="AG68" s="393"/>
      <c r="AH68" s="393"/>
      <c r="AI68" s="393"/>
      <c r="AJ68" s="393"/>
      <c r="AK68" s="396"/>
    </row>
    <row r="69" spans="2:45" ht="18" customHeight="1" x14ac:dyDescent="0.2">
      <c r="B69" s="17"/>
      <c r="C69" s="342">
        <v>20</v>
      </c>
      <c r="D69" s="30"/>
      <c r="E69" s="28"/>
      <c r="F69" s="159"/>
      <c r="G69" s="158"/>
      <c r="H69" s="345"/>
      <c r="I69" s="345"/>
      <c r="J69" s="345"/>
      <c r="K69" s="20" t="s">
        <v>95</v>
      </c>
      <c r="L69" s="21"/>
      <c r="M69" s="20" t="s">
        <v>94</v>
      </c>
      <c r="N69" s="21"/>
      <c r="O69" s="20" t="s">
        <v>93</v>
      </c>
      <c r="P69" s="21"/>
      <c r="Q69" s="20" t="s">
        <v>92</v>
      </c>
      <c r="R69" s="21"/>
      <c r="S69" s="20" t="s">
        <v>212</v>
      </c>
      <c r="T69" s="21"/>
      <c r="U69" s="20" t="s">
        <v>211</v>
      </c>
      <c r="V69" s="21"/>
      <c r="W69" s="25"/>
      <c r="X69" s="155"/>
      <c r="Y69" s="155"/>
      <c r="Z69" s="155"/>
      <c r="AA69" s="347"/>
      <c r="AB69" s="379">
        <f>SUMPRODUCT(LEN($L69:$R71)-LEN(SUBSTITUTE($L69:$R71,"A", "")))</f>
        <v>0</v>
      </c>
      <c r="AC69" s="365">
        <f>SUMPRODUCT(LEN($W69:$W71)-LEN(SUBSTITUTE($W69:$W71,"A", "")))</f>
        <v>0</v>
      </c>
      <c r="AD69" s="365">
        <f>SUMPRODUCT(LEN($L69:$R71)-LEN(SUBSTITUTE($L69:$R71,"S", "")))</f>
        <v>0</v>
      </c>
      <c r="AE69" s="365">
        <f>SUMPRODUCT(LEN($W69:$W71)-LEN(SUBSTITUTE($W69:$W71,"S", "")))</f>
        <v>0</v>
      </c>
      <c r="AF69" s="365">
        <f>SUMPRODUCT(LEN($L69:$R71)-LEN(SUBSTITUTE($L69:$R71,"F", "")))</f>
        <v>0</v>
      </c>
      <c r="AG69" s="365">
        <f>SUMPRODUCT(LEN($W69:$W71)-LEN(SUBSTITUTE($W69:$W71,"F", "")))</f>
        <v>0</v>
      </c>
      <c r="AH69" s="365">
        <f>SUMPRODUCT(LEN($L69:$R71)-LEN(SUBSTITUTE($L69:$R71,"G", "")))</f>
        <v>0</v>
      </c>
      <c r="AI69" s="365">
        <f>SUMPRODUCT(LEN($W69:$W71)-LEN(SUBSTITUTE($W69:$W71,"G", "")))</f>
        <v>0</v>
      </c>
      <c r="AJ69" s="365">
        <f>SUMPRODUCT(LEN($L69:$R71)-LEN(SUBSTITUTE($L69:$R71,"M", "")))</f>
        <v>0</v>
      </c>
      <c r="AK69" s="382">
        <f>SUMPRODUCT(LEN($W69:$W71)-LEN(SUBSTITUTE($W69:$W71,"M", "")))</f>
        <v>0</v>
      </c>
    </row>
    <row r="70" spans="2:45" ht="18" customHeight="1" x14ac:dyDescent="0.2">
      <c r="B70" s="17"/>
      <c r="C70" s="343"/>
      <c r="D70" s="24"/>
      <c r="E70" s="23"/>
      <c r="F70" s="157"/>
      <c r="G70" s="156"/>
      <c r="H70" s="343"/>
      <c r="I70" s="343"/>
      <c r="J70" s="343"/>
      <c r="K70" s="20" t="s">
        <v>91</v>
      </c>
      <c r="L70" s="21"/>
      <c r="M70" s="20" t="s">
        <v>90</v>
      </c>
      <c r="N70" s="21"/>
      <c r="O70" s="20" t="s">
        <v>89</v>
      </c>
      <c r="P70" s="21"/>
      <c r="Q70" s="20" t="s">
        <v>88</v>
      </c>
      <c r="R70" s="21"/>
      <c r="S70" s="20" t="s">
        <v>210</v>
      </c>
      <c r="T70" s="21"/>
      <c r="U70" s="20" t="s">
        <v>209</v>
      </c>
      <c r="V70" s="21"/>
      <c r="W70" s="18"/>
      <c r="X70" s="155"/>
      <c r="Y70" s="155"/>
      <c r="Z70" s="155"/>
      <c r="AA70" s="348"/>
      <c r="AB70" s="390"/>
      <c r="AC70" s="392"/>
      <c r="AD70" s="392"/>
      <c r="AE70" s="392"/>
      <c r="AF70" s="392"/>
      <c r="AG70" s="392"/>
      <c r="AH70" s="392"/>
      <c r="AI70" s="392"/>
      <c r="AJ70" s="392"/>
      <c r="AK70" s="395"/>
    </row>
    <row r="71" spans="2:45" ht="18" customHeight="1" thickBot="1" x14ac:dyDescent="0.25">
      <c r="B71" s="17"/>
      <c r="C71" s="344"/>
      <c r="D71" s="16"/>
      <c r="E71" s="15"/>
      <c r="F71" s="150"/>
      <c r="G71" s="149"/>
      <c r="H71" s="344"/>
      <c r="I71" s="344"/>
      <c r="J71" s="344"/>
      <c r="K71" s="12" t="s">
        <v>87</v>
      </c>
      <c r="L71" s="13"/>
      <c r="M71" s="12" t="s">
        <v>86</v>
      </c>
      <c r="N71" s="13"/>
      <c r="O71" s="12" t="s">
        <v>85</v>
      </c>
      <c r="P71" s="13"/>
      <c r="Q71" s="12" t="s">
        <v>84</v>
      </c>
      <c r="R71" s="13"/>
      <c r="S71" s="12" t="s">
        <v>208</v>
      </c>
      <c r="T71" s="13"/>
      <c r="U71" s="12" t="s">
        <v>207</v>
      </c>
      <c r="V71" s="13"/>
      <c r="W71" s="10"/>
      <c r="X71" s="148"/>
      <c r="Y71" s="148"/>
      <c r="Z71" s="148"/>
      <c r="AA71" s="349"/>
      <c r="AB71" s="391"/>
      <c r="AC71" s="393"/>
      <c r="AD71" s="393"/>
      <c r="AE71" s="393"/>
      <c r="AF71" s="393"/>
      <c r="AG71" s="393"/>
      <c r="AH71" s="393"/>
      <c r="AI71" s="393"/>
      <c r="AJ71" s="393"/>
      <c r="AK71" s="396"/>
    </row>
    <row r="72" spans="2:45" ht="74.45" customHeight="1" thickBot="1" x14ac:dyDescent="0.3">
      <c r="B72" s="51" t="s">
        <v>123</v>
      </c>
      <c r="C72" s="48" t="s">
        <v>122</v>
      </c>
      <c r="D72" s="48" t="s">
        <v>121</v>
      </c>
      <c r="E72" s="48" t="s">
        <v>120</v>
      </c>
      <c r="F72" s="163" t="s">
        <v>119</v>
      </c>
      <c r="G72" s="163" t="s">
        <v>118</v>
      </c>
      <c r="H72" s="48" t="s">
        <v>33</v>
      </c>
      <c r="I72" s="48" t="s">
        <v>117</v>
      </c>
      <c r="J72" s="48" t="s">
        <v>34</v>
      </c>
      <c r="K72" s="340" t="s">
        <v>116</v>
      </c>
      <c r="L72" s="341"/>
      <c r="M72" s="340" t="s">
        <v>115</v>
      </c>
      <c r="N72" s="341"/>
      <c r="O72" s="340" t="s">
        <v>115</v>
      </c>
      <c r="P72" s="394"/>
      <c r="Q72" s="340" t="s">
        <v>115</v>
      </c>
      <c r="R72" s="394"/>
      <c r="S72" s="340" t="s">
        <v>115</v>
      </c>
      <c r="T72" s="394"/>
      <c r="U72" s="340" t="s">
        <v>115</v>
      </c>
      <c r="V72" s="394"/>
      <c r="W72" s="49" t="s">
        <v>114</v>
      </c>
      <c r="X72" s="48" t="s">
        <v>223</v>
      </c>
      <c r="Y72" s="48" t="s">
        <v>222</v>
      </c>
      <c r="Z72" s="50" t="s">
        <v>221</v>
      </c>
      <c r="AA72" s="47" t="s">
        <v>112</v>
      </c>
      <c r="AB72" s="46" t="s">
        <v>111</v>
      </c>
      <c r="AC72" s="45" t="s">
        <v>110</v>
      </c>
      <c r="AD72" s="45" t="s">
        <v>109</v>
      </c>
      <c r="AE72" s="45" t="s">
        <v>108</v>
      </c>
      <c r="AF72" s="45" t="s">
        <v>107</v>
      </c>
      <c r="AG72" s="45" t="s">
        <v>106</v>
      </c>
      <c r="AH72" s="45" t="s">
        <v>105</v>
      </c>
      <c r="AI72" s="45" t="s">
        <v>104</v>
      </c>
      <c r="AJ72" s="45" t="s">
        <v>103</v>
      </c>
      <c r="AK72" s="45" t="s">
        <v>102</v>
      </c>
    </row>
    <row r="73" spans="2:45" ht="36" customHeight="1" thickBot="1" x14ac:dyDescent="0.25">
      <c r="B73" s="71" t="s">
        <v>141</v>
      </c>
      <c r="C73" s="43"/>
      <c r="D73" s="42">
        <v>174</v>
      </c>
      <c r="E73" s="41">
        <v>14</v>
      </c>
      <c r="F73" s="162">
        <v>1989.26</v>
      </c>
      <c r="G73" s="162">
        <v>807.21</v>
      </c>
      <c r="H73" s="35"/>
      <c r="I73" s="35"/>
      <c r="J73" s="70"/>
      <c r="K73" s="69"/>
      <c r="L73" s="37"/>
      <c r="M73" s="69"/>
      <c r="N73" s="37"/>
      <c r="O73" s="69"/>
      <c r="P73" s="37"/>
      <c r="Q73" s="69"/>
      <c r="R73" s="37"/>
      <c r="S73" s="69"/>
      <c r="T73" s="37"/>
      <c r="U73" s="69"/>
      <c r="V73" s="37"/>
      <c r="W73" s="36"/>
      <c r="X73" s="40"/>
      <c r="Y73" s="40"/>
      <c r="Z73" s="40"/>
      <c r="AA73" s="34"/>
      <c r="AB73" s="33">
        <f t="shared" ref="AB73:AK73" si="1">SUM(AB74:AB133)</f>
        <v>30</v>
      </c>
      <c r="AC73" s="54">
        <f t="shared" si="1"/>
        <v>0</v>
      </c>
      <c r="AD73" s="54">
        <f t="shared" si="1"/>
        <v>98</v>
      </c>
      <c r="AE73" s="54">
        <f t="shared" si="1"/>
        <v>6</v>
      </c>
      <c r="AF73" s="54">
        <f t="shared" si="1"/>
        <v>0</v>
      </c>
      <c r="AG73" s="54">
        <f t="shared" si="1"/>
        <v>0</v>
      </c>
      <c r="AH73" s="54">
        <f t="shared" si="1"/>
        <v>0</v>
      </c>
      <c r="AI73" s="54">
        <f t="shared" si="1"/>
        <v>0</v>
      </c>
      <c r="AJ73" s="54">
        <f t="shared" si="1"/>
        <v>0</v>
      </c>
      <c r="AK73" s="53">
        <f t="shared" si="1"/>
        <v>0</v>
      </c>
      <c r="AL73" s="32" t="s">
        <v>100</v>
      </c>
      <c r="AM73" s="31">
        <f>F73/(100*102)</f>
        <v>0.19502549019607843</v>
      </c>
      <c r="AO73" s="4">
        <f>SUM(AB73:AC73)/E73</f>
        <v>2.1428571428571428</v>
      </c>
      <c r="AP73" s="4">
        <f>SUM(AD73:AE73)/E73</f>
        <v>7.4285714285714288</v>
      </c>
      <c r="AQ73" s="4">
        <f>SUM(AF73:AG73)/E73</f>
        <v>0</v>
      </c>
      <c r="AR73" s="4">
        <f>SUM(AH73:AI73)/E73</f>
        <v>0</v>
      </c>
      <c r="AS73" s="4">
        <f>SUM(AJ73:AK73)/E73</f>
        <v>0</v>
      </c>
    </row>
    <row r="74" spans="2:45" ht="18" customHeight="1" x14ac:dyDescent="0.2">
      <c r="B74" s="17" t="s">
        <v>82</v>
      </c>
      <c r="C74" s="342">
        <v>1</v>
      </c>
      <c r="D74" s="30"/>
      <c r="E74" s="28"/>
      <c r="F74" s="159"/>
      <c r="G74" s="158"/>
      <c r="H74" s="345">
        <v>37</v>
      </c>
      <c r="I74" s="345">
        <v>12</v>
      </c>
      <c r="J74" s="345">
        <v>7</v>
      </c>
      <c r="K74" s="20" t="s">
        <v>95</v>
      </c>
      <c r="L74" s="21" t="s">
        <v>98</v>
      </c>
      <c r="M74" s="20" t="s">
        <v>94</v>
      </c>
      <c r="N74" s="21" t="s">
        <v>98</v>
      </c>
      <c r="O74" s="20" t="s">
        <v>93</v>
      </c>
      <c r="P74" s="21"/>
      <c r="Q74" s="20" t="s">
        <v>92</v>
      </c>
      <c r="R74" s="21"/>
      <c r="S74" s="20" t="s">
        <v>212</v>
      </c>
      <c r="T74" s="21"/>
      <c r="U74" s="20" t="s">
        <v>211</v>
      </c>
      <c r="V74" s="21"/>
      <c r="W74" s="25"/>
      <c r="X74" s="155"/>
      <c r="Y74" s="155"/>
      <c r="Z74" s="155"/>
      <c r="AA74" s="347"/>
      <c r="AB74" s="379">
        <f>SUMPRODUCT(LEN($L74:$R76)-LEN(SUBSTITUTE($L74:$R76,"A", "")))</f>
        <v>0</v>
      </c>
      <c r="AC74" s="365">
        <f>SUMPRODUCT(LEN($W74:$W76)-LEN(SUBSTITUTE($W74:$W76,"A", "")))</f>
        <v>0</v>
      </c>
      <c r="AD74" s="365">
        <f>SUMPRODUCT(LEN($L74:$R76)-LEN(SUBSTITUTE($L74:$R76,"S", "")))</f>
        <v>6</v>
      </c>
      <c r="AE74" s="365">
        <f>SUMPRODUCT(LEN($W74:$W76)-LEN(SUBSTITUTE($W74:$W76,"S", "")))</f>
        <v>0</v>
      </c>
      <c r="AF74" s="365">
        <f>SUMPRODUCT(LEN($L74:$R76)-LEN(SUBSTITUTE($L74:$R76,"F", "")))</f>
        <v>0</v>
      </c>
      <c r="AG74" s="365">
        <f>SUMPRODUCT(LEN($W74:$W76)-LEN(SUBSTITUTE($W74:$W76,"F", "")))</f>
        <v>0</v>
      </c>
      <c r="AH74" s="365">
        <f>SUMPRODUCT(LEN($L74:$R76)-LEN(SUBSTITUTE($L74:$R76,"G", "")))</f>
        <v>0</v>
      </c>
      <c r="AI74" s="365">
        <f>SUMPRODUCT(LEN($W74:$W76)-LEN(SUBSTITUTE($W74:$W76,"G", "")))</f>
        <v>0</v>
      </c>
      <c r="AJ74" s="365">
        <f>SUMPRODUCT(LEN($L74:$R76)-LEN(SUBSTITUTE($L74:$R76,"M", "")))</f>
        <v>0</v>
      </c>
      <c r="AK74" s="382">
        <f>SUMPRODUCT(LEN($W74:$W76)-LEN(SUBSTITUTE($W74:$W76,"M", "")))</f>
        <v>0</v>
      </c>
    </row>
    <row r="75" spans="2:45" ht="18" customHeight="1" x14ac:dyDescent="0.2">
      <c r="B75" s="17"/>
      <c r="C75" s="343"/>
      <c r="D75" s="24"/>
      <c r="E75" s="23"/>
      <c r="F75" s="157"/>
      <c r="G75" s="156"/>
      <c r="H75" s="343"/>
      <c r="I75" s="343"/>
      <c r="J75" s="343"/>
      <c r="K75" s="20" t="s">
        <v>91</v>
      </c>
      <c r="L75" s="21" t="s">
        <v>218</v>
      </c>
      <c r="M75" s="20" t="s">
        <v>90</v>
      </c>
      <c r="N75" s="21" t="s">
        <v>98</v>
      </c>
      <c r="O75" s="20" t="s">
        <v>89</v>
      </c>
      <c r="P75" s="21"/>
      <c r="Q75" s="20" t="s">
        <v>88</v>
      </c>
      <c r="R75" s="21"/>
      <c r="S75" s="20" t="s">
        <v>210</v>
      </c>
      <c r="T75" s="21"/>
      <c r="U75" s="20" t="s">
        <v>209</v>
      </c>
      <c r="V75" s="21"/>
      <c r="W75" s="18"/>
      <c r="X75" s="155"/>
      <c r="Y75" s="155"/>
      <c r="Z75" s="155"/>
      <c r="AA75" s="348"/>
      <c r="AB75" s="390"/>
      <c r="AC75" s="392"/>
      <c r="AD75" s="392"/>
      <c r="AE75" s="392"/>
      <c r="AF75" s="392"/>
      <c r="AG75" s="392"/>
      <c r="AH75" s="392"/>
      <c r="AI75" s="392"/>
      <c r="AJ75" s="392"/>
      <c r="AK75" s="395"/>
    </row>
    <row r="76" spans="2:45" ht="18" customHeight="1" thickBot="1" x14ac:dyDescent="0.25">
      <c r="B76" s="17"/>
      <c r="C76" s="344"/>
      <c r="D76" s="16"/>
      <c r="E76" s="15"/>
      <c r="F76" s="150"/>
      <c r="G76" s="149"/>
      <c r="H76" s="344"/>
      <c r="I76" s="344"/>
      <c r="J76" s="344"/>
      <c r="K76" s="12" t="s">
        <v>87</v>
      </c>
      <c r="L76" s="13" t="s">
        <v>98</v>
      </c>
      <c r="M76" s="12" t="s">
        <v>86</v>
      </c>
      <c r="N76" s="13"/>
      <c r="O76" s="12" t="s">
        <v>85</v>
      </c>
      <c r="P76" s="13"/>
      <c r="Q76" s="12" t="s">
        <v>84</v>
      </c>
      <c r="R76" s="13"/>
      <c r="S76" s="12" t="s">
        <v>208</v>
      </c>
      <c r="T76" s="13"/>
      <c r="U76" s="12" t="s">
        <v>207</v>
      </c>
      <c r="V76" s="13"/>
      <c r="W76" s="10"/>
      <c r="X76" s="148"/>
      <c r="Y76" s="148"/>
      <c r="Z76" s="148"/>
      <c r="AA76" s="349"/>
      <c r="AB76" s="391"/>
      <c r="AC76" s="393"/>
      <c r="AD76" s="393"/>
      <c r="AE76" s="393"/>
      <c r="AF76" s="393"/>
      <c r="AG76" s="393"/>
      <c r="AH76" s="393"/>
      <c r="AI76" s="393"/>
      <c r="AJ76" s="393"/>
      <c r="AK76" s="396"/>
    </row>
    <row r="77" spans="2:45" ht="18" customHeight="1" x14ac:dyDescent="0.2">
      <c r="B77" s="17"/>
      <c r="C77" s="342">
        <v>2</v>
      </c>
      <c r="D77" s="29" t="s">
        <v>252</v>
      </c>
      <c r="E77" s="28"/>
      <c r="F77" s="159"/>
      <c r="G77" s="158"/>
      <c r="H77" s="345">
        <v>31</v>
      </c>
      <c r="I77" s="345">
        <v>8</v>
      </c>
      <c r="J77" s="345">
        <v>6</v>
      </c>
      <c r="K77" s="20" t="s">
        <v>95</v>
      </c>
      <c r="L77" s="21" t="s">
        <v>98</v>
      </c>
      <c r="M77" s="20" t="s">
        <v>94</v>
      </c>
      <c r="N77" s="21"/>
      <c r="O77" s="20" t="s">
        <v>93</v>
      </c>
      <c r="P77" s="21"/>
      <c r="Q77" s="20" t="s">
        <v>92</v>
      </c>
      <c r="R77" s="21"/>
      <c r="S77" s="20" t="s">
        <v>212</v>
      </c>
      <c r="T77" s="21"/>
      <c r="U77" s="20" t="s">
        <v>211</v>
      </c>
      <c r="V77" s="21"/>
      <c r="W77" s="25"/>
      <c r="X77" s="155"/>
      <c r="Y77" s="155"/>
      <c r="Z77" s="155"/>
      <c r="AA77" s="347"/>
      <c r="AB77" s="379">
        <f>SUMPRODUCT(LEN($L77:$R79)-LEN(SUBSTITUTE($L77:$R79,"A", "")))</f>
        <v>0</v>
      </c>
      <c r="AC77" s="365">
        <f>SUMPRODUCT(LEN($W77:$W79)-LEN(SUBSTITUTE($W77:$W79,"A", "")))</f>
        <v>0</v>
      </c>
      <c r="AD77" s="365">
        <f>SUMPRODUCT(LEN($L77:$R79)-LEN(SUBSTITUTE($L77:$R79,"S", "")))</f>
        <v>2</v>
      </c>
      <c r="AE77" s="365">
        <f>SUMPRODUCT(LEN($W77:$W79)-LEN(SUBSTITUTE($W77:$W79,"S", "")))</f>
        <v>0</v>
      </c>
      <c r="AF77" s="365">
        <f>SUMPRODUCT(LEN($L77:$R79)-LEN(SUBSTITUTE($L77:$R79,"F", "")))</f>
        <v>0</v>
      </c>
      <c r="AG77" s="365">
        <f>SUMPRODUCT(LEN($W77:$W79)-LEN(SUBSTITUTE($W77:$W79,"F", "")))</f>
        <v>0</v>
      </c>
      <c r="AH77" s="365">
        <f>SUMPRODUCT(LEN($L77:$R79)-LEN(SUBSTITUTE($L77:$R79,"G", "")))</f>
        <v>0</v>
      </c>
      <c r="AI77" s="365">
        <f>SUMPRODUCT(LEN($W77:$W79)-LEN(SUBSTITUTE($W77:$W79,"G", "")))</f>
        <v>0</v>
      </c>
      <c r="AJ77" s="365">
        <f>SUMPRODUCT(LEN($L77:$R79)-LEN(SUBSTITUTE($L77:$R79,"M", "")))</f>
        <v>0</v>
      </c>
      <c r="AK77" s="382">
        <f>SUMPRODUCT(LEN($W77:$W79)-LEN(SUBSTITUTE($W77:$W79,"M", "")))</f>
        <v>0</v>
      </c>
    </row>
    <row r="78" spans="2:45" ht="18" customHeight="1" x14ac:dyDescent="0.2">
      <c r="B78" s="17"/>
      <c r="C78" s="343"/>
      <c r="D78" s="160"/>
      <c r="E78" s="23"/>
      <c r="F78" s="157"/>
      <c r="G78" s="156"/>
      <c r="H78" s="343"/>
      <c r="I78" s="343"/>
      <c r="J78" s="343"/>
      <c r="K78" s="20" t="s">
        <v>91</v>
      </c>
      <c r="L78" s="21" t="s">
        <v>98</v>
      </c>
      <c r="M78" s="20" t="s">
        <v>90</v>
      </c>
      <c r="N78" s="21"/>
      <c r="O78" s="20" t="s">
        <v>89</v>
      </c>
      <c r="P78" s="21"/>
      <c r="Q78" s="20" t="s">
        <v>88</v>
      </c>
      <c r="R78" s="21"/>
      <c r="S78" s="20" t="s">
        <v>210</v>
      </c>
      <c r="T78" s="21"/>
      <c r="U78" s="20" t="s">
        <v>209</v>
      </c>
      <c r="V78" s="21"/>
      <c r="W78" s="18"/>
      <c r="X78" s="155"/>
      <c r="Y78" s="155"/>
      <c r="Z78" s="155"/>
      <c r="AA78" s="348"/>
      <c r="AB78" s="390"/>
      <c r="AC78" s="392"/>
      <c r="AD78" s="392"/>
      <c r="AE78" s="392"/>
      <c r="AF78" s="392"/>
      <c r="AG78" s="392"/>
      <c r="AH78" s="392"/>
      <c r="AI78" s="392"/>
      <c r="AJ78" s="392"/>
      <c r="AK78" s="395"/>
    </row>
    <row r="79" spans="2:45" ht="18" customHeight="1" thickBot="1" x14ac:dyDescent="0.25">
      <c r="B79" s="17"/>
      <c r="C79" s="344"/>
      <c r="D79" s="68"/>
      <c r="E79" s="15"/>
      <c r="F79" s="150"/>
      <c r="G79" s="149"/>
      <c r="H79" s="344"/>
      <c r="I79" s="344"/>
      <c r="J79" s="344"/>
      <c r="K79" s="12" t="s">
        <v>87</v>
      </c>
      <c r="L79" s="13"/>
      <c r="M79" s="12" t="s">
        <v>86</v>
      </c>
      <c r="N79" s="13"/>
      <c r="O79" s="12" t="s">
        <v>85</v>
      </c>
      <c r="P79" s="13"/>
      <c r="Q79" s="12" t="s">
        <v>84</v>
      </c>
      <c r="R79" s="13"/>
      <c r="S79" s="12" t="s">
        <v>208</v>
      </c>
      <c r="T79" s="13"/>
      <c r="U79" s="12" t="s">
        <v>207</v>
      </c>
      <c r="V79" s="13"/>
      <c r="W79" s="10"/>
      <c r="X79" s="148"/>
      <c r="Y79" s="148"/>
      <c r="Z79" s="148"/>
      <c r="AA79" s="349"/>
      <c r="AB79" s="391"/>
      <c r="AC79" s="393"/>
      <c r="AD79" s="393"/>
      <c r="AE79" s="393"/>
      <c r="AF79" s="393"/>
      <c r="AG79" s="393"/>
      <c r="AH79" s="393"/>
      <c r="AI79" s="393"/>
      <c r="AJ79" s="393"/>
      <c r="AK79" s="396"/>
    </row>
    <row r="80" spans="2:45" ht="18" customHeight="1" x14ac:dyDescent="0.2">
      <c r="B80" s="17"/>
      <c r="C80" s="342">
        <v>3</v>
      </c>
      <c r="D80" s="30"/>
      <c r="E80" s="28"/>
      <c r="F80" s="159"/>
      <c r="G80" s="158"/>
      <c r="H80" s="345">
        <v>34</v>
      </c>
      <c r="I80" s="345">
        <v>13</v>
      </c>
      <c r="J80" s="346">
        <v>6</v>
      </c>
      <c r="K80" s="20" t="s">
        <v>95</v>
      </c>
      <c r="L80" s="21" t="s">
        <v>217</v>
      </c>
      <c r="M80" s="20" t="s">
        <v>94</v>
      </c>
      <c r="N80" s="21" t="s">
        <v>97</v>
      </c>
      <c r="O80" s="20" t="s">
        <v>93</v>
      </c>
      <c r="P80" s="21" t="s">
        <v>98</v>
      </c>
      <c r="Q80" s="20" t="s">
        <v>92</v>
      </c>
      <c r="R80" s="21"/>
      <c r="S80" s="20" t="s">
        <v>212</v>
      </c>
      <c r="T80" s="21"/>
      <c r="U80" s="20" t="s">
        <v>211</v>
      </c>
      <c r="V80" s="21"/>
      <c r="W80" s="25"/>
      <c r="X80" s="155"/>
      <c r="Y80" s="155"/>
      <c r="Z80" s="155"/>
      <c r="AA80" s="347"/>
      <c r="AB80" s="379">
        <f>SUMPRODUCT(LEN($L80:$R82)-LEN(SUBSTITUTE($L80:$R82,"A", "")))</f>
        <v>4</v>
      </c>
      <c r="AC80" s="365">
        <f>SUMPRODUCT(LEN($W80:$W82)-LEN(SUBSTITUTE($W80:$W82,"A", "")))</f>
        <v>0</v>
      </c>
      <c r="AD80" s="365">
        <f>SUMPRODUCT(LEN($L80:$R82)-LEN(SUBSTITUTE($L80:$R82,"S", "")))</f>
        <v>5</v>
      </c>
      <c r="AE80" s="365">
        <f>SUMPRODUCT(LEN($W80:$W82)-LEN(SUBSTITUTE($W80:$W82,"S", "")))</f>
        <v>0</v>
      </c>
      <c r="AF80" s="365">
        <f>SUMPRODUCT(LEN($L80:$R82)-LEN(SUBSTITUTE($L80:$R82,"F", "")))</f>
        <v>0</v>
      </c>
      <c r="AG80" s="365">
        <f>SUMPRODUCT(LEN($W80:$W82)-LEN(SUBSTITUTE($W80:$W82,"F", "")))</f>
        <v>0</v>
      </c>
      <c r="AH80" s="365">
        <f>SUMPRODUCT(LEN($L80:$R82)-LEN(SUBSTITUTE($L80:$R82,"G", "")))</f>
        <v>0</v>
      </c>
      <c r="AI80" s="365">
        <f>SUMPRODUCT(LEN($W80:$W82)-LEN(SUBSTITUTE($W80:$W82,"G", "")))</f>
        <v>0</v>
      </c>
      <c r="AJ80" s="365">
        <f>SUMPRODUCT(LEN($L80:$R82)-LEN(SUBSTITUTE($L80:$R82,"M", "")))</f>
        <v>0</v>
      </c>
      <c r="AK80" s="382">
        <f>SUMPRODUCT(LEN($W80:$W82)-LEN(SUBSTITUTE($W80:$W82,"M", "")))</f>
        <v>0</v>
      </c>
    </row>
    <row r="81" spans="1:45" ht="18" customHeight="1" x14ac:dyDescent="0.2">
      <c r="B81" s="17"/>
      <c r="C81" s="343"/>
      <c r="D81" s="24"/>
      <c r="E81" s="23"/>
      <c r="F81" s="157"/>
      <c r="G81" s="156"/>
      <c r="H81" s="343"/>
      <c r="I81" s="343"/>
      <c r="J81" s="343"/>
      <c r="K81" s="20" t="s">
        <v>91</v>
      </c>
      <c r="L81" s="21" t="s">
        <v>97</v>
      </c>
      <c r="M81" s="20" t="s">
        <v>90</v>
      </c>
      <c r="N81" s="21" t="s">
        <v>98</v>
      </c>
      <c r="O81" s="20" t="s">
        <v>89</v>
      </c>
      <c r="P81" s="21"/>
      <c r="Q81" s="20" t="s">
        <v>88</v>
      </c>
      <c r="R81" s="21"/>
      <c r="S81" s="20" t="s">
        <v>210</v>
      </c>
      <c r="T81" s="21"/>
      <c r="U81" s="20" t="s">
        <v>209</v>
      </c>
      <c r="V81" s="21"/>
      <c r="W81" s="18"/>
      <c r="X81" s="155"/>
      <c r="Y81" s="155"/>
      <c r="Z81" s="155"/>
      <c r="AA81" s="348"/>
      <c r="AB81" s="390"/>
      <c r="AC81" s="392"/>
      <c r="AD81" s="392"/>
      <c r="AE81" s="392"/>
      <c r="AF81" s="392"/>
      <c r="AG81" s="392"/>
      <c r="AH81" s="392"/>
      <c r="AI81" s="392"/>
      <c r="AJ81" s="392"/>
      <c r="AK81" s="395"/>
    </row>
    <row r="82" spans="1:45" ht="18" customHeight="1" thickBot="1" x14ac:dyDescent="0.25">
      <c r="B82" s="17"/>
      <c r="C82" s="344"/>
      <c r="D82" s="16"/>
      <c r="E82" s="15"/>
      <c r="F82" s="150"/>
      <c r="G82" s="149"/>
      <c r="H82" s="344"/>
      <c r="I82" s="344"/>
      <c r="J82" s="344"/>
      <c r="K82" s="12" t="s">
        <v>87</v>
      </c>
      <c r="L82" s="13" t="s">
        <v>214</v>
      </c>
      <c r="M82" s="12" t="s">
        <v>86</v>
      </c>
      <c r="N82" s="13" t="s">
        <v>98</v>
      </c>
      <c r="O82" s="12" t="s">
        <v>85</v>
      </c>
      <c r="P82" s="13"/>
      <c r="Q82" s="12" t="s">
        <v>84</v>
      </c>
      <c r="R82" s="13"/>
      <c r="S82" s="12" t="s">
        <v>208</v>
      </c>
      <c r="T82" s="13"/>
      <c r="U82" s="12" t="s">
        <v>207</v>
      </c>
      <c r="V82" s="13"/>
      <c r="W82" s="10"/>
      <c r="X82" s="148"/>
      <c r="Y82" s="148"/>
      <c r="Z82" s="148"/>
      <c r="AA82" s="349"/>
      <c r="AB82" s="391"/>
      <c r="AC82" s="393"/>
      <c r="AD82" s="393"/>
      <c r="AE82" s="393"/>
      <c r="AF82" s="393"/>
      <c r="AG82" s="393"/>
      <c r="AH82" s="393"/>
      <c r="AI82" s="393"/>
      <c r="AJ82" s="393"/>
      <c r="AK82" s="396"/>
    </row>
    <row r="83" spans="1:45" ht="18" customHeight="1" x14ac:dyDescent="0.2">
      <c r="B83" s="17"/>
      <c r="C83" s="342">
        <v>4</v>
      </c>
      <c r="D83" s="30"/>
      <c r="E83" s="28"/>
      <c r="F83" s="159"/>
      <c r="G83" s="158"/>
      <c r="H83" s="345">
        <v>39</v>
      </c>
      <c r="I83" s="345">
        <v>11</v>
      </c>
      <c r="J83" s="345">
        <v>5</v>
      </c>
      <c r="K83" s="20" t="s">
        <v>95</v>
      </c>
      <c r="L83" s="21" t="s">
        <v>98</v>
      </c>
      <c r="M83" s="20" t="s">
        <v>94</v>
      </c>
      <c r="N83" s="21" t="s">
        <v>98</v>
      </c>
      <c r="O83" s="20" t="s">
        <v>93</v>
      </c>
      <c r="P83" s="21"/>
      <c r="Q83" s="20" t="s">
        <v>92</v>
      </c>
      <c r="R83" s="21"/>
      <c r="S83" s="20" t="s">
        <v>212</v>
      </c>
      <c r="T83" s="21"/>
      <c r="U83" s="20" t="s">
        <v>211</v>
      </c>
      <c r="V83" s="21"/>
      <c r="W83" s="25"/>
      <c r="X83" s="155"/>
      <c r="Y83" s="155"/>
      <c r="Z83" s="155"/>
      <c r="AA83" s="347"/>
      <c r="AB83" s="379">
        <f>SUMPRODUCT(LEN($L83:$R85)-LEN(SUBSTITUTE($L83:$R85,"A", "")))</f>
        <v>0</v>
      </c>
      <c r="AC83" s="365">
        <f>SUMPRODUCT(LEN($W83:$W85)-LEN(SUBSTITUTE($W83:$W85,"A", "")))</f>
        <v>0</v>
      </c>
      <c r="AD83" s="365">
        <f>SUMPRODUCT(LEN($L83:$R85)-LEN(SUBSTITUTE($L83:$R85,"S", "")))</f>
        <v>7</v>
      </c>
      <c r="AE83" s="365">
        <f>SUMPRODUCT(LEN($W83:$W85)-LEN(SUBSTITUTE($W83:$W85,"S", "")))</f>
        <v>0</v>
      </c>
      <c r="AF83" s="365">
        <f>SUMPRODUCT(LEN($L83:$R85)-LEN(SUBSTITUTE($L83:$R85,"F", "")))</f>
        <v>0</v>
      </c>
      <c r="AG83" s="365">
        <f>SUMPRODUCT(LEN($W83:$W85)-LEN(SUBSTITUTE($W83:$W85,"F", "")))</f>
        <v>0</v>
      </c>
      <c r="AH83" s="365">
        <f>SUMPRODUCT(LEN($L83:$R85)-LEN(SUBSTITUTE($L83:$R85,"G", "")))</f>
        <v>0</v>
      </c>
      <c r="AI83" s="365">
        <f>SUMPRODUCT(LEN($W83:$W85)-LEN(SUBSTITUTE($W83:$W85,"G", "")))</f>
        <v>0</v>
      </c>
      <c r="AJ83" s="365">
        <f>SUMPRODUCT(LEN($L83:$R85)-LEN(SUBSTITUTE($L83:$R85,"M", "")))</f>
        <v>0</v>
      </c>
      <c r="AK83" s="382">
        <f>SUMPRODUCT(LEN($W83:$W85)-LEN(SUBSTITUTE($W83:$W85,"M", "")))</f>
        <v>0</v>
      </c>
    </row>
    <row r="84" spans="1:45" ht="18" customHeight="1" x14ac:dyDescent="0.2">
      <c r="B84" s="17"/>
      <c r="C84" s="343"/>
      <c r="D84" s="24"/>
      <c r="E84" s="23"/>
      <c r="F84" s="157"/>
      <c r="G84" s="156"/>
      <c r="H84" s="343"/>
      <c r="I84" s="343"/>
      <c r="J84" s="343"/>
      <c r="K84" s="20" t="s">
        <v>91</v>
      </c>
      <c r="L84" s="21" t="s">
        <v>98</v>
      </c>
      <c r="M84" s="20" t="s">
        <v>90</v>
      </c>
      <c r="N84" s="21" t="s">
        <v>98</v>
      </c>
      <c r="O84" s="20" t="s">
        <v>89</v>
      </c>
      <c r="P84" s="21"/>
      <c r="Q84" s="20" t="s">
        <v>88</v>
      </c>
      <c r="R84" s="21"/>
      <c r="S84" s="20" t="s">
        <v>210</v>
      </c>
      <c r="T84" s="21"/>
      <c r="U84" s="20" t="s">
        <v>209</v>
      </c>
      <c r="V84" s="21"/>
      <c r="W84" s="18"/>
      <c r="X84" s="155"/>
      <c r="Y84" s="155"/>
      <c r="Z84" s="155"/>
      <c r="AA84" s="348"/>
      <c r="AB84" s="390"/>
      <c r="AC84" s="392"/>
      <c r="AD84" s="392"/>
      <c r="AE84" s="392"/>
      <c r="AF84" s="392"/>
      <c r="AG84" s="392"/>
      <c r="AH84" s="392"/>
      <c r="AI84" s="392"/>
      <c r="AJ84" s="392"/>
      <c r="AK84" s="395"/>
    </row>
    <row r="85" spans="1:45" ht="18" customHeight="1" thickBot="1" x14ac:dyDescent="0.25">
      <c r="B85" s="17"/>
      <c r="C85" s="344"/>
      <c r="D85" s="16"/>
      <c r="E85" s="15"/>
      <c r="F85" s="150"/>
      <c r="G85" s="149"/>
      <c r="H85" s="344"/>
      <c r="I85" s="344"/>
      <c r="J85" s="344"/>
      <c r="K85" s="12" t="s">
        <v>87</v>
      </c>
      <c r="L85" s="13" t="s">
        <v>98</v>
      </c>
      <c r="M85" s="12" t="s">
        <v>86</v>
      </c>
      <c r="N85" s="13" t="s">
        <v>218</v>
      </c>
      <c r="O85" s="12" t="s">
        <v>85</v>
      </c>
      <c r="P85" s="13"/>
      <c r="Q85" s="12" t="s">
        <v>84</v>
      </c>
      <c r="R85" s="13"/>
      <c r="S85" s="12" t="s">
        <v>208</v>
      </c>
      <c r="T85" s="13"/>
      <c r="U85" s="12" t="s">
        <v>207</v>
      </c>
      <c r="V85" s="13"/>
      <c r="W85" s="10"/>
      <c r="X85" s="148"/>
      <c r="Y85" s="148"/>
      <c r="Z85" s="148"/>
      <c r="AA85" s="349"/>
      <c r="AB85" s="391"/>
      <c r="AC85" s="393"/>
      <c r="AD85" s="393"/>
      <c r="AE85" s="393"/>
      <c r="AF85" s="393"/>
      <c r="AG85" s="393"/>
      <c r="AH85" s="393"/>
      <c r="AI85" s="393"/>
      <c r="AJ85" s="393"/>
      <c r="AK85" s="396"/>
    </row>
    <row r="86" spans="1:45" ht="18" customHeight="1" x14ac:dyDescent="0.2">
      <c r="B86" s="17"/>
      <c r="C86" s="342">
        <v>5</v>
      </c>
      <c r="D86" s="30"/>
      <c r="E86" s="28"/>
      <c r="F86" s="159"/>
      <c r="G86" s="158"/>
      <c r="H86" s="345">
        <v>47</v>
      </c>
      <c r="I86" s="345">
        <v>15</v>
      </c>
      <c r="J86" s="346">
        <v>5</v>
      </c>
      <c r="K86" s="20" t="s">
        <v>95</v>
      </c>
      <c r="L86" s="21" t="s">
        <v>213</v>
      </c>
      <c r="M86" s="20" t="s">
        <v>94</v>
      </c>
      <c r="N86" s="21" t="s">
        <v>218</v>
      </c>
      <c r="O86" s="20" t="s">
        <v>93</v>
      </c>
      <c r="P86" s="21" t="s">
        <v>98</v>
      </c>
      <c r="Q86" s="20" t="s">
        <v>92</v>
      </c>
      <c r="R86" s="21" t="s">
        <v>98</v>
      </c>
      <c r="S86" s="20" t="s">
        <v>212</v>
      </c>
      <c r="T86" s="21"/>
      <c r="U86" s="20" t="s">
        <v>211</v>
      </c>
      <c r="V86" s="21"/>
      <c r="W86" s="25"/>
      <c r="X86" s="155"/>
      <c r="Y86" s="155"/>
      <c r="Z86" s="155"/>
      <c r="AA86" s="347"/>
      <c r="AB86" s="379">
        <f>SUMPRODUCT(LEN($L86:$R88)-LEN(SUBSTITUTE($L86:$R88,"A", "")))</f>
        <v>6</v>
      </c>
      <c r="AC86" s="365">
        <f>SUMPRODUCT(LEN($W86:$W88)-LEN(SUBSTITUTE($W86:$W88,"A", "")))</f>
        <v>0</v>
      </c>
      <c r="AD86" s="365">
        <f>SUMPRODUCT(LEN($L86:$R88)-LEN(SUBSTITUTE($L86:$R88,"S", "")))</f>
        <v>9</v>
      </c>
      <c r="AE86" s="365">
        <f>SUMPRODUCT(LEN($W86:$W88)-LEN(SUBSTITUTE($W86:$W88,"S", "")))</f>
        <v>0</v>
      </c>
      <c r="AF86" s="365">
        <f>SUMPRODUCT(LEN($L86:$R88)-LEN(SUBSTITUTE($L86:$R88,"F", "")))</f>
        <v>0</v>
      </c>
      <c r="AG86" s="365">
        <f>SUMPRODUCT(LEN($W86:$W88)-LEN(SUBSTITUTE($W86:$W88,"F", "")))</f>
        <v>0</v>
      </c>
      <c r="AH86" s="365">
        <f>SUMPRODUCT(LEN($L86:$R88)-LEN(SUBSTITUTE($L86:$R88,"G", "")))</f>
        <v>0</v>
      </c>
      <c r="AI86" s="365">
        <f>SUMPRODUCT(LEN($W86:$W88)-LEN(SUBSTITUTE($W86:$W88,"G", "")))</f>
        <v>0</v>
      </c>
      <c r="AJ86" s="365">
        <f>SUMPRODUCT(LEN($L86:$R88)-LEN(SUBSTITUTE($L86:$R88,"M", "")))</f>
        <v>0</v>
      </c>
      <c r="AK86" s="382">
        <f>SUMPRODUCT(LEN($W86:$W88)-LEN(SUBSTITUTE($W86:$W88,"M", "")))</f>
        <v>0</v>
      </c>
    </row>
    <row r="87" spans="1:45" ht="18" customHeight="1" x14ac:dyDescent="0.2">
      <c r="B87" s="17"/>
      <c r="C87" s="343"/>
      <c r="D87" s="24"/>
      <c r="E87" s="23"/>
      <c r="F87" s="157"/>
      <c r="G87" s="156"/>
      <c r="H87" s="343"/>
      <c r="I87" s="343"/>
      <c r="J87" s="343"/>
      <c r="K87" s="20" t="s">
        <v>91</v>
      </c>
      <c r="L87" s="21" t="s">
        <v>97</v>
      </c>
      <c r="M87" s="20" t="s">
        <v>90</v>
      </c>
      <c r="N87" s="21" t="s">
        <v>213</v>
      </c>
      <c r="O87" s="20" t="s">
        <v>89</v>
      </c>
      <c r="P87" s="21" t="s">
        <v>98</v>
      </c>
      <c r="Q87" s="20" t="s">
        <v>88</v>
      </c>
      <c r="R87" s="21"/>
      <c r="S87" s="20" t="s">
        <v>210</v>
      </c>
      <c r="T87" s="21"/>
      <c r="U87" s="20" t="s">
        <v>209</v>
      </c>
      <c r="V87" s="21"/>
      <c r="W87" s="18"/>
      <c r="X87" s="155"/>
      <c r="Y87" s="155"/>
      <c r="Z87" s="155"/>
      <c r="AA87" s="348"/>
      <c r="AB87" s="390"/>
      <c r="AC87" s="392"/>
      <c r="AD87" s="392"/>
      <c r="AE87" s="392"/>
      <c r="AF87" s="392"/>
      <c r="AG87" s="392"/>
      <c r="AH87" s="392"/>
      <c r="AI87" s="392"/>
      <c r="AJ87" s="392"/>
      <c r="AK87" s="395"/>
    </row>
    <row r="88" spans="1:45" ht="18" customHeight="1" thickBot="1" x14ac:dyDescent="0.25">
      <c r="B88" s="17"/>
      <c r="C88" s="344"/>
      <c r="D88" s="16"/>
      <c r="E88" s="15"/>
      <c r="F88" s="150"/>
      <c r="G88" s="149"/>
      <c r="H88" s="344"/>
      <c r="I88" s="344"/>
      <c r="J88" s="344"/>
      <c r="K88" s="12" t="s">
        <v>87</v>
      </c>
      <c r="L88" s="13" t="s">
        <v>217</v>
      </c>
      <c r="M88" s="12" t="s">
        <v>86</v>
      </c>
      <c r="N88" s="13" t="s">
        <v>218</v>
      </c>
      <c r="O88" s="12" t="s">
        <v>85</v>
      </c>
      <c r="P88" s="13" t="s">
        <v>98</v>
      </c>
      <c r="Q88" s="12" t="s">
        <v>84</v>
      </c>
      <c r="R88" s="13"/>
      <c r="S88" s="12" t="s">
        <v>208</v>
      </c>
      <c r="T88" s="13"/>
      <c r="U88" s="12" t="s">
        <v>207</v>
      </c>
      <c r="V88" s="13"/>
      <c r="W88" s="10"/>
      <c r="X88" s="148"/>
      <c r="Y88" s="148"/>
      <c r="Z88" s="148"/>
      <c r="AA88" s="349"/>
      <c r="AB88" s="391"/>
      <c r="AC88" s="393"/>
      <c r="AD88" s="393"/>
      <c r="AE88" s="393"/>
      <c r="AF88" s="393"/>
      <c r="AG88" s="393"/>
      <c r="AH88" s="393"/>
      <c r="AI88" s="393"/>
      <c r="AJ88" s="393"/>
      <c r="AK88" s="396"/>
    </row>
    <row r="89" spans="1:45" ht="18" customHeight="1" x14ac:dyDescent="0.2">
      <c r="B89" s="17"/>
      <c r="C89" s="342">
        <v>6</v>
      </c>
      <c r="D89" s="30"/>
      <c r="E89" s="28"/>
      <c r="F89" s="159"/>
      <c r="G89" s="158"/>
      <c r="H89" s="345">
        <v>13</v>
      </c>
      <c r="I89" s="345">
        <v>6</v>
      </c>
      <c r="J89" s="345">
        <v>5</v>
      </c>
      <c r="K89" s="20" t="s">
        <v>95</v>
      </c>
      <c r="L89" s="21"/>
      <c r="M89" s="20" t="s">
        <v>94</v>
      </c>
      <c r="N89" s="21"/>
      <c r="O89" s="20" t="s">
        <v>93</v>
      </c>
      <c r="P89" s="21"/>
      <c r="Q89" s="20" t="s">
        <v>92</v>
      </c>
      <c r="R89" s="21"/>
      <c r="S89" s="20" t="s">
        <v>212</v>
      </c>
      <c r="T89" s="21"/>
      <c r="U89" s="20" t="s">
        <v>211</v>
      </c>
      <c r="V89" s="21"/>
      <c r="W89" s="25"/>
      <c r="X89" s="155"/>
      <c r="Y89" s="155"/>
      <c r="Z89" s="155"/>
      <c r="AA89" s="347"/>
      <c r="AB89" s="379">
        <f>SUMPRODUCT(LEN($L89:$R91)-LEN(SUBSTITUTE($L89:$R91,"A", "")))</f>
        <v>0</v>
      </c>
      <c r="AC89" s="365">
        <f>SUMPRODUCT(LEN($W89:$W91)-LEN(SUBSTITUTE($W89:$W91,"A", "")))</f>
        <v>0</v>
      </c>
      <c r="AD89" s="365">
        <f>SUMPRODUCT(LEN($L89:$R91)-LEN(SUBSTITUTE($L89:$R91,"S", "")))</f>
        <v>0</v>
      </c>
      <c r="AE89" s="365">
        <f>SUMPRODUCT(LEN($W89:$W91)-LEN(SUBSTITUTE($W89:$W91,"S", "")))</f>
        <v>0</v>
      </c>
      <c r="AF89" s="365">
        <f>SUMPRODUCT(LEN($L89:$R91)-LEN(SUBSTITUTE($L89:$R91,"F", "")))</f>
        <v>0</v>
      </c>
      <c r="AG89" s="365">
        <f>SUMPRODUCT(LEN($W89:$W91)-LEN(SUBSTITUTE($W89:$W91,"F", "")))</f>
        <v>0</v>
      </c>
      <c r="AH89" s="365">
        <f>SUMPRODUCT(LEN($L89:$R91)-LEN(SUBSTITUTE($L89:$R91,"G", "")))</f>
        <v>0</v>
      </c>
      <c r="AI89" s="365">
        <f>SUMPRODUCT(LEN($W89:$W91)-LEN(SUBSTITUTE($W89:$W91,"G", "")))</f>
        <v>0</v>
      </c>
      <c r="AJ89" s="365">
        <f>SUMPRODUCT(LEN($L89:$R91)-LEN(SUBSTITUTE($L89:$R91,"M", "")))</f>
        <v>0</v>
      </c>
      <c r="AK89" s="382">
        <f>SUMPRODUCT(LEN($W89:$W91)-LEN(SUBSTITUTE($W89:$W91,"M", "")))</f>
        <v>0</v>
      </c>
    </row>
    <row r="90" spans="1:45" s="58" customFormat="1" ht="18" customHeight="1" x14ac:dyDescent="0.2">
      <c r="A90" s="4"/>
      <c r="B90" s="17"/>
      <c r="C90" s="343"/>
      <c r="D90" s="24"/>
      <c r="E90" s="23"/>
      <c r="F90" s="157"/>
      <c r="G90" s="156"/>
      <c r="H90" s="343"/>
      <c r="I90" s="343"/>
      <c r="J90" s="343"/>
      <c r="K90" s="20" t="s">
        <v>91</v>
      </c>
      <c r="L90" s="21"/>
      <c r="M90" s="20" t="s">
        <v>90</v>
      </c>
      <c r="N90" s="21"/>
      <c r="O90" s="20" t="s">
        <v>89</v>
      </c>
      <c r="P90" s="21"/>
      <c r="Q90" s="20" t="s">
        <v>88</v>
      </c>
      <c r="R90" s="21"/>
      <c r="S90" s="20" t="s">
        <v>210</v>
      </c>
      <c r="T90" s="21"/>
      <c r="U90" s="20" t="s">
        <v>209</v>
      </c>
      <c r="V90" s="21"/>
      <c r="W90" s="18"/>
      <c r="X90" s="155"/>
      <c r="Y90" s="155"/>
      <c r="Z90" s="155"/>
      <c r="AA90" s="348"/>
      <c r="AB90" s="390"/>
      <c r="AC90" s="392"/>
      <c r="AD90" s="392"/>
      <c r="AE90" s="392"/>
      <c r="AF90" s="392"/>
      <c r="AG90" s="392"/>
      <c r="AH90" s="392"/>
      <c r="AI90" s="392"/>
      <c r="AJ90" s="392"/>
      <c r="AK90" s="395"/>
      <c r="AL90" s="4"/>
      <c r="AO90" s="4"/>
      <c r="AP90" s="4"/>
      <c r="AQ90" s="4"/>
      <c r="AR90" s="4"/>
      <c r="AS90" s="4"/>
    </row>
    <row r="91" spans="1:45" ht="18" customHeight="1" thickBot="1" x14ac:dyDescent="0.25">
      <c r="B91" s="17"/>
      <c r="C91" s="344"/>
      <c r="D91" s="16"/>
      <c r="E91" s="15"/>
      <c r="F91" s="150"/>
      <c r="G91" s="149"/>
      <c r="H91" s="344"/>
      <c r="I91" s="344"/>
      <c r="J91" s="344"/>
      <c r="K91" s="12" t="s">
        <v>87</v>
      </c>
      <c r="L91" s="13"/>
      <c r="M91" s="12" t="s">
        <v>86</v>
      </c>
      <c r="N91" s="13"/>
      <c r="O91" s="12" t="s">
        <v>85</v>
      </c>
      <c r="P91" s="13"/>
      <c r="Q91" s="12" t="s">
        <v>84</v>
      </c>
      <c r="R91" s="13"/>
      <c r="S91" s="12" t="s">
        <v>208</v>
      </c>
      <c r="T91" s="13"/>
      <c r="U91" s="12" t="s">
        <v>207</v>
      </c>
      <c r="V91" s="13"/>
      <c r="W91" s="10"/>
      <c r="X91" s="148"/>
      <c r="Y91" s="148"/>
      <c r="Z91" s="148"/>
      <c r="AA91" s="349"/>
      <c r="AB91" s="391"/>
      <c r="AC91" s="393"/>
      <c r="AD91" s="393"/>
      <c r="AE91" s="393"/>
      <c r="AF91" s="393"/>
      <c r="AG91" s="393"/>
      <c r="AH91" s="393"/>
      <c r="AI91" s="393"/>
      <c r="AJ91" s="393"/>
      <c r="AK91" s="396"/>
    </row>
    <row r="92" spans="1:45" ht="18" customHeight="1" x14ac:dyDescent="0.2">
      <c r="B92" s="17"/>
      <c r="C92" s="342">
        <v>7</v>
      </c>
      <c r="D92" s="30"/>
      <c r="E92" s="28"/>
      <c r="F92" s="159"/>
      <c r="G92" s="158"/>
      <c r="H92" s="345">
        <v>45</v>
      </c>
      <c r="I92" s="345">
        <v>14</v>
      </c>
      <c r="J92" s="345">
        <v>3</v>
      </c>
      <c r="K92" s="20" t="s">
        <v>95</v>
      </c>
      <c r="L92" s="21" t="s">
        <v>98</v>
      </c>
      <c r="M92" s="20" t="s">
        <v>94</v>
      </c>
      <c r="N92" s="21" t="s">
        <v>98</v>
      </c>
      <c r="O92" s="20" t="s">
        <v>93</v>
      </c>
      <c r="P92" s="21" t="s">
        <v>218</v>
      </c>
      <c r="Q92" s="20" t="s">
        <v>92</v>
      </c>
      <c r="R92" s="21" t="s">
        <v>98</v>
      </c>
      <c r="S92" s="20" t="s">
        <v>212</v>
      </c>
      <c r="T92" s="21"/>
      <c r="U92" s="20" t="s">
        <v>211</v>
      </c>
      <c r="V92" s="21"/>
      <c r="W92" s="25"/>
      <c r="X92" s="155"/>
      <c r="Y92" s="155"/>
      <c r="Z92" s="155"/>
      <c r="AA92" s="347"/>
      <c r="AB92" s="379">
        <f>SUMPRODUCT(LEN($L92:$R94)-LEN(SUBSTITUTE($L92:$R94,"A", "")))</f>
        <v>5</v>
      </c>
      <c r="AC92" s="365">
        <f>SUMPRODUCT(LEN($W92:$W94)-LEN(SUBSTITUTE($W92:$W94,"A", "")))</f>
        <v>0</v>
      </c>
      <c r="AD92" s="365">
        <f>SUMPRODUCT(LEN($L92:$R94)-LEN(SUBSTITUTE($L92:$R94,"S", "")))</f>
        <v>16</v>
      </c>
      <c r="AE92" s="365">
        <f>SUMPRODUCT(LEN($W92:$W94)-LEN(SUBSTITUTE($W92:$W94,"S", "")))</f>
        <v>0</v>
      </c>
      <c r="AF92" s="365">
        <f>SUMPRODUCT(LEN($L92:$R94)-LEN(SUBSTITUTE($L92:$R94,"F", "")))</f>
        <v>0</v>
      </c>
      <c r="AG92" s="365">
        <f>SUMPRODUCT(LEN($W92:$W94)-LEN(SUBSTITUTE($W92:$W94,"F", "")))</f>
        <v>0</v>
      </c>
      <c r="AH92" s="365">
        <f>SUMPRODUCT(LEN($L92:$R94)-LEN(SUBSTITUTE($L92:$R94,"G", "")))</f>
        <v>0</v>
      </c>
      <c r="AI92" s="365">
        <f>SUMPRODUCT(LEN($W92:$W94)-LEN(SUBSTITUTE($W92:$W94,"G", "")))</f>
        <v>0</v>
      </c>
      <c r="AJ92" s="365">
        <f>SUMPRODUCT(LEN($L92:$R94)-LEN(SUBSTITUTE($L92:$R94,"M", "")))</f>
        <v>0</v>
      </c>
      <c r="AK92" s="382">
        <f>SUMPRODUCT(LEN($W92:$W94)-LEN(SUBSTITUTE($W92:$W94,"M", "")))</f>
        <v>0</v>
      </c>
    </row>
    <row r="93" spans="1:45" ht="18" customHeight="1" x14ac:dyDescent="0.2">
      <c r="B93" s="17"/>
      <c r="C93" s="343"/>
      <c r="D93" s="24"/>
      <c r="E93" s="23"/>
      <c r="F93" s="157"/>
      <c r="G93" s="156"/>
      <c r="H93" s="343"/>
      <c r="I93" s="343"/>
      <c r="J93" s="343"/>
      <c r="K93" s="20" t="s">
        <v>91</v>
      </c>
      <c r="L93" s="21" t="s">
        <v>230</v>
      </c>
      <c r="M93" s="20" t="s">
        <v>90</v>
      </c>
      <c r="N93" s="21" t="s">
        <v>218</v>
      </c>
      <c r="O93" s="20" t="s">
        <v>89</v>
      </c>
      <c r="P93" s="21" t="s">
        <v>214</v>
      </c>
      <c r="Q93" s="20" t="s">
        <v>88</v>
      </c>
      <c r="R93" s="21" t="s">
        <v>98</v>
      </c>
      <c r="S93" s="20" t="s">
        <v>210</v>
      </c>
      <c r="T93" s="21"/>
      <c r="U93" s="20" t="s">
        <v>209</v>
      </c>
      <c r="V93" s="21"/>
      <c r="W93" s="18"/>
      <c r="X93" s="155"/>
      <c r="Y93" s="155"/>
      <c r="Z93" s="155"/>
      <c r="AA93" s="348"/>
      <c r="AB93" s="390"/>
      <c r="AC93" s="392"/>
      <c r="AD93" s="392"/>
      <c r="AE93" s="392"/>
      <c r="AF93" s="392"/>
      <c r="AG93" s="392"/>
      <c r="AH93" s="392"/>
      <c r="AI93" s="392"/>
      <c r="AJ93" s="392"/>
      <c r="AK93" s="395"/>
    </row>
    <row r="94" spans="1:45" ht="18" customHeight="1" thickBot="1" x14ac:dyDescent="0.25">
      <c r="A94" s="62"/>
      <c r="B94" s="17"/>
      <c r="C94" s="344"/>
      <c r="D94" s="16"/>
      <c r="E94" s="15"/>
      <c r="F94" s="150"/>
      <c r="G94" s="149"/>
      <c r="H94" s="344"/>
      <c r="I94" s="344"/>
      <c r="J94" s="344"/>
      <c r="K94" s="12" t="s">
        <v>87</v>
      </c>
      <c r="L94" s="13" t="s">
        <v>225</v>
      </c>
      <c r="M94" s="12" t="s">
        <v>86</v>
      </c>
      <c r="N94" s="13" t="s">
        <v>228</v>
      </c>
      <c r="O94" s="12" t="s">
        <v>85</v>
      </c>
      <c r="P94" s="13" t="s">
        <v>218</v>
      </c>
      <c r="Q94" s="12" t="s">
        <v>84</v>
      </c>
      <c r="R94" s="13"/>
      <c r="S94" s="12" t="s">
        <v>208</v>
      </c>
      <c r="T94" s="13"/>
      <c r="U94" s="12" t="s">
        <v>207</v>
      </c>
      <c r="V94" s="13"/>
      <c r="W94" s="10"/>
      <c r="X94" s="148"/>
      <c r="Y94" s="148"/>
      <c r="Z94" s="148"/>
      <c r="AA94" s="349"/>
      <c r="AB94" s="391"/>
      <c r="AC94" s="393"/>
      <c r="AD94" s="393"/>
      <c r="AE94" s="393"/>
      <c r="AF94" s="393"/>
      <c r="AG94" s="393"/>
      <c r="AH94" s="393"/>
      <c r="AI94" s="393"/>
      <c r="AJ94" s="393"/>
      <c r="AK94" s="396"/>
    </row>
    <row r="95" spans="1:45" ht="18" customHeight="1" x14ac:dyDescent="0.2">
      <c r="A95" s="61"/>
      <c r="B95" s="17"/>
      <c r="C95" s="342">
        <v>8</v>
      </c>
      <c r="D95" s="30"/>
      <c r="E95" s="28"/>
      <c r="F95" s="159"/>
      <c r="G95" s="158"/>
      <c r="H95" s="345">
        <v>41</v>
      </c>
      <c r="I95" s="345">
        <v>14</v>
      </c>
      <c r="J95" s="345">
        <v>5</v>
      </c>
      <c r="K95" s="20" t="s">
        <v>95</v>
      </c>
      <c r="L95" s="21" t="s">
        <v>218</v>
      </c>
      <c r="M95" s="20" t="s">
        <v>94</v>
      </c>
      <c r="N95" s="21" t="s">
        <v>218</v>
      </c>
      <c r="O95" s="20" t="s">
        <v>93</v>
      </c>
      <c r="P95" s="21" t="s">
        <v>98</v>
      </c>
      <c r="Q95" s="20" t="s">
        <v>92</v>
      </c>
      <c r="R95" s="21"/>
      <c r="S95" s="20" t="s">
        <v>212</v>
      </c>
      <c r="T95" s="21"/>
      <c r="U95" s="20" t="s">
        <v>211</v>
      </c>
      <c r="V95" s="21"/>
      <c r="W95" s="25"/>
      <c r="X95" s="155"/>
      <c r="Y95" s="155"/>
      <c r="Z95" s="155"/>
      <c r="AA95" s="347"/>
      <c r="AB95" s="379">
        <f>SUMPRODUCT(LEN($L95:$R97)-LEN(SUBSTITUTE($L95:$R97,"A", "")))</f>
        <v>1</v>
      </c>
      <c r="AC95" s="365">
        <f>SUMPRODUCT(LEN($W95:$W97)-LEN(SUBSTITUTE($W95:$W97,"A", "")))</f>
        <v>0</v>
      </c>
      <c r="AD95" s="365">
        <f>SUMPRODUCT(LEN($L95:$R97)-LEN(SUBSTITUTE($L95:$R97,"S", "")))</f>
        <v>13</v>
      </c>
      <c r="AE95" s="365">
        <f>SUMPRODUCT(LEN($W95:$W97)-LEN(SUBSTITUTE($W95:$W97,"S", "")))</f>
        <v>0</v>
      </c>
      <c r="AF95" s="365">
        <f>SUMPRODUCT(LEN($L95:$R97)-LEN(SUBSTITUTE($L95:$R97,"F", "")))</f>
        <v>0</v>
      </c>
      <c r="AG95" s="365">
        <f>SUMPRODUCT(LEN($W95:$W97)-LEN(SUBSTITUTE($W95:$W97,"F", "")))</f>
        <v>0</v>
      </c>
      <c r="AH95" s="365">
        <f>SUMPRODUCT(LEN($L95:$R97)-LEN(SUBSTITUTE($L95:$R97,"G", "")))</f>
        <v>0</v>
      </c>
      <c r="AI95" s="365">
        <f>SUMPRODUCT(LEN($W95:$W97)-LEN(SUBSTITUTE($W95:$W97,"G", "")))</f>
        <v>0</v>
      </c>
      <c r="AJ95" s="365">
        <f>SUMPRODUCT(LEN($L95:$R97)-LEN(SUBSTITUTE($L95:$R97,"M", "")))</f>
        <v>0</v>
      </c>
      <c r="AK95" s="382">
        <f>SUMPRODUCT(LEN($W95:$W97)-LEN(SUBSTITUTE($W95:$W97,"M", "")))</f>
        <v>0</v>
      </c>
    </row>
    <row r="96" spans="1:45" ht="18" customHeight="1" x14ac:dyDescent="0.2">
      <c r="B96" s="17"/>
      <c r="C96" s="343"/>
      <c r="D96" s="24"/>
      <c r="E96" s="23"/>
      <c r="F96" s="157"/>
      <c r="G96" s="156"/>
      <c r="H96" s="343"/>
      <c r="I96" s="343"/>
      <c r="J96" s="343"/>
      <c r="K96" s="20" t="s">
        <v>91</v>
      </c>
      <c r="L96" s="21" t="s">
        <v>218</v>
      </c>
      <c r="M96" s="20" t="s">
        <v>90</v>
      </c>
      <c r="N96" s="21" t="s">
        <v>218</v>
      </c>
      <c r="O96" s="20" t="s">
        <v>89</v>
      </c>
      <c r="P96" s="21" t="s">
        <v>98</v>
      </c>
      <c r="Q96" s="20" t="s">
        <v>88</v>
      </c>
      <c r="R96" s="21"/>
      <c r="S96" s="20" t="s">
        <v>210</v>
      </c>
      <c r="T96" s="21"/>
      <c r="U96" s="20" t="s">
        <v>209</v>
      </c>
      <c r="V96" s="21"/>
      <c r="W96" s="18"/>
      <c r="X96" s="155"/>
      <c r="Y96" s="155"/>
      <c r="Z96" s="155"/>
      <c r="AA96" s="348"/>
      <c r="AB96" s="390"/>
      <c r="AC96" s="392"/>
      <c r="AD96" s="392"/>
      <c r="AE96" s="392"/>
      <c r="AF96" s="392"/>
      <c r="AG96" s="392"/>
      <c r="AH96" s="392"/>
      <c r="AI96" s="392"/>
      <c r="AJ96" s="392"/>
      <c r="AK96" s="395"/>
    </row>
    <row r="97" spans="1:37" ht="18" customHeight="1" thickBot="1" x14ac:dyDescent="0.25">
      <c r="B97" s="17"/>
      <c r="C97" s="344"/>
      <c r="D97" s="16"/>
      <c r="E97" s="15"/>
      <c r="F97" s="150"/>
      <c r="G97" s="149"/>
      <c r="H97" s="344"/>
      <c r="I97" s="344"/>
      <c r="J97" s="344"/>
      <c r="K97" s="12" t="s">
        <v>87</v>
      </c>
      <c r="L97" s="13" t="s">
        <v>214</v>
      </c>
      <c r="M97" s="12" t="s">
        <v>86</v>
      </c>
      <c r="N97" s="13" t="s">
        <v>98</v>
      </c>
      <c r="O97" s="12" t="s">
        <v>85</v>
      </c>
      <c r="P97" s="13" t="s">
        <v>98</v>
      </c>
      <c r="Q97" s="12" t="s">
        <v>84</v>
      </c>
      <c r="R97" s="13"/>
      <c r="S97" s="12" t="s">
        <v>208</v>
      </c>
      <c r="T97" s="13"/>
      <c r="U97" s="12" t="s">
        <v>207</v>
      </c>
      <c r="V97" s="13"/>
      <c r="W97" s="10"/>
      <c r="X97" s="148"/>
      <c r="Y97" s="148"/>
      <c r="Z97" s="148"/>
      <c r="AA97" s="349"/>
      <c r="AB97" s="391"/>
      <c r="AC97" s="393"/>
      <c r="AD97" s="393"/>
      <c r="AE97" s="393"/>
      <c r="AF97" s="393"/>
      <c r="AG97" s="393"/>
      <c r="AH97" s="393"/>
      <c r="AI97" s="393"/>
      <c r="AJ97" s="393"/>
      <c r="AK97" s="396"/>
    </row>
    <row r="98" spans="1:37" ht="18" customHeight="1" x14ac:dyDescent="0.4">
      <c r="A98" s="64"/>
      <c r="B98" s="17"/>
      <c r="C98" s="342">
        <v>9</v>
      </c>
      <c r="D98" s="29"/>
      <c r="E98" s="28"/>
      <c r="F98" s="159"/>
      <c r="G98" s="158"/>
      <c r="H98" s="345">
        <v>42</v>
      </c>
      <c r="I98" s="345">
        <v>14</v>
      </c>
      <c r="J98" s="346">
        <v>7</v>
      </c>
      <c r="K98" s="20" t="s">
        <v>95</v>
      </c>
      <c r="L98" s="21" t="s">
        <v>218</v>
      </c>
      <c r="M98" s="20" t="s">
        <v>94</v>
      </c>
      <c r="N98" s="21" t="s">
        <v>213</v>
      </c>
      <c r="O98" s="20" t="s">
        <v>93</v>
      </c>
      <c r="P98" s="21" t="s">
        <v>98</v>
      </c>
      <c r="Q98" s="20" t="s">
        <v>92</v>
      </c>
      <c r="R98" s="21"/>
      <c r="S98" s="20" t="s">
        <v>212</v>
      </c>
      <c r="T98" s="21"/>
      <c r="U98" s="20" t="s">
        <v>211</v>
      </c>
      <c r="V98" s="21"/>
      <c r="W98" s="25" t="s">
        <v>247</v>
      </c>
      <c r="X98" s="155"/>
      <c r="Y98" s="155"/>
      <c r="Z98" s="155"/>
      <c r="AA98" s="347"/>
      <c r="AB98" s="379">
        <f>SUMPRODUCT(LEN($L98:$R100)-LEN(SUBSTITUTE($L98:$R100,"A", "")))</f>
        <v>4</v>
      </c>
      <c r="AC98" s="365">
        <f>SUMPRODUCT(LEN($W98:$W100)-LEN(SUBSTITUTE($W98:$W100,"A", "")))</f>
        <v>0</v>
      </c>
      <c r="AD98" s="365">
        <f>SUMPRODUCT(LEN($L98:$R100)-LEN(SUBSTITUTE($L98:$R100,"S", "")))</f>
        <v>8</v>
      </c>
      <c r="AE98" s="365">
        <f>SUMPRODUCT(LEN($W98:$W100)-LEN(SUBSTITUTE($W98:$W100,"S", "")))</f>
        <v>4</v>
      </c>
      <c r="AF98" s="365">
        <f>SUMPRODUCT(LEN($L98:$R100)-LEN(SUBSTITUTE($L98:$R100,"F", "")))</f>
        <v>0</v>
      </c>
      <c r="AG98" s="365">
        <f>SUMPRODUCT(LEN($W98:$W100)-LEN(SUBSTITUTE($W98:$W100,"F", "")))</f>
        <v>0</v>
      </c>
      <c r="AH98" s="365">
        <f>SUMPRODUCT(LEN($L98:$R100)-LEN(SUBSTITUTE($L98:$R100,"G", "")))</f>
        <v>0</v>
      </c>
      <c r="AI98" s="365">
        <f>SUMPRODUCT(LEN($W98:$W100)-LEN(SUBSTITUTE($W98:$W100,"G", "")))</f>
        <v>0</v>
      </c>
      <c r="AJ98" s="365">
        <f>SUMPRODUCT(LEN($L98:$R100)-LEN(SUBSTITUTE($L98:$R100,"M", "")))</f>
        <v>0</v>
      </c>
      <c r="AK98" s="382">
        <f>SUMPRODUCT(LEN($W98:$W100)-LEN(SUBSTITUTE($W98:$W100,"M", "")))</f>
        <v>0</v>
      </c>
    </row>
    <row r="99" spans="1:37" ht="18" customHeight="1" x14ac:dyDescent="0.2">
      <c r="A99" s="63"/>
      <c r="B99" s="17"/>
      <c r="C99" s="343"/>
      <c r="D99" s="164"/>
      <c r="E99" s="23"/>
      <c r="F99" s="157"/>
      <c r="G99" s="156"/>
      <c r="H99" s="343"/>
      <c r="I99" s="343"/>
      <c r="J99" s="343"/>
      <c r="K99" s="20" t="s">
        <v>91</v>
      </c>
      <c r="L99" s="21" t="s">
        <v>214</v>
      </c>
      <c r="M99" s="20" t="s">
        <v>90</v>
      </c>
      <c r="N99" s="21" t="s">
        <v>218</v>
      </c>
      <c r="O99" s="20" t="s">
        <v>89</v>
      </c>
      <c r="P99" s="21"/>
      <c r="Q99" s="20" t="s">
        <v>88</v>
      </c>
      <c r="R99" s="21"/>
      <c r="S99" s="20" t="s">
        <v>210</v>
      </c>
      <c r="T99" s="21"/>
      <c r="U99" s="20" t="s">
        <v>209</v>
      </c>
      <c r="V99" s="21"/>
      <c r="W99" s="18"/>
      <c r="X99" s="155"/>
      <c r="Y99" s="155"/>
      <c r="Z99" s="155"/>
      <c r="AA99" s="348"/>
      <c r="AB99" s="390"/>
      <c r="AC99" s="392"/>
      <c r="AD99" s="392"/>
      <c r="AE99" s="392"/>
      <c r="AF99" s="392"/>
      <c r="AG99" s="392"/>
      <c r="AH99" s="392"/>
      <c r="AI99" s="392"/>
      <c r="AJ99" s="392"/>
      <c r="AK99" s="395"/>
    </row>
    <row r="100" spans="1:37" ht="18" customHeight="1" thickBot="1" x14ac:dyDescent="0.25">
      <c r="A100" s="62"/>
      <c r="B100" s="17"/>
      <c r="C100" s="344"/>
      <c r="D100" s="166"/>
      <c r="E100" s="15"/>
      <c r="F100" s="150"/>
      <c r="G100" s="149"/>
      <c r="H100" s="344"/>
      <c r="I100" s="344"/>
      <c r="J100" s="344"/>
      <c r="K100" s="12" t="s">
        <v>87</v>
      </c>
      <c r="L100" s="13" t="s">
        <v>214</v>
      </c>
      <c r="M100" s="12" t="s">
        <v>86</v>
      </c>
      <c r="N100" s="13" t="s">
        <v>98</v>
      </c>
      <c r="O100" s="12" t="s">
        <v>85</v>
      </c>
      <c r="P100" s="13"/>
      <c r="Q100" s="12" t="s">
        <v>84</v>
      </c>
      <c r="R100" s="13"/>
      <c r="S100" s="12" t="s">
        <v>208</v>
      </c>
      <c r="T100" s="13"/>
      <c r="U100" s="12" t="s">
        <v>207</v>
      </c>
      <c r="V100" s="13"/>
      <c r="W100" s="10"/>
      <c r="X100" s="148"/>
      <c r="Y100" s="148"/>
      <c r="Z100" s="148"/>
      <c r="AA100" s="349"/>
      <c r="AB100" s="391"/>
      <c r="AC100" s="393"/>
      <c r="AD100" s="393"/>
      <c r="AE100" s="393"/>
      <c r="AF100" s="393"/>
      <c r="AG100" s="393"/>
      <c r="AH100" s="393"/>
      <c r="AI100" s="393"/>
      <c r="AJ100" s="393"/>
      <c r="AK100" s="396"/>
    </row>
    <row r="101" spans="1:37" ht="18" customHeight="1" x14ac:dyDescent="0.2">
      <c r="A101" s="61"/>
      <c r="B101" s="17"/>
      <c r="C101" s="342">
        <v>10</v>
      </c>
      <c r="D101" s="30"/>
      <c r="E101" s="28"/>
      <c r="F101" s="159"/>
      <c r="G101" s="158"/>
      <c r="H101" s="345">
        <v>40</v>
      </c>
      <c r="I101" s="345">
        <v>13</v>
      </c>
      <c r="J101" s="346">
        <v>4</v>
      </c>
      <c r="K101" s="20" t="s">
        <v>95</v>
      </c>
      <c r="L101" s="21" t="s">
        <v>98</v>
      </c>
      <c r="M101" s="20" t="s">
        <v>94</v>
      </c>
      <c r="N101" s="21" t="s">
        <v>218</v>
      </c>
      <c r="O101" s="20" t="s">
        <v>93</v>
      </c>
      <c r="P101" s="21" t="s">
        <v>98</v>
      </c>
      <c r="Q101" s="20" t="s">
        <v>92</v>
      </c>
      <c r="R101" s="21"/>
      <c r="S101" s="20" t="s">
        <v>212</v>
      </c>
      <c r="T101" s="21"/>
      <c r="U101" s="20" t="s">
        <v>211</v>
      </c>
      <c r="V101" s="21"/>
      <c r="W101" s="25"/>
      <c r="X101" s="155"/>
      <c r="Y101" s="155"/>
      <c r="Z101" s="155"/>
      <c r="AA101" s="347"/>
      <c r="AB101" s="379">
        <f>SUMPRODUCT(LEN($L101:$R103)-LEN(SUBSTITUTE($L101:$R103,"A", "")))</f>
        <v>0</v>
      </c>
      <c r="AC101" s="365">
        <f>SUMPRODUCT(LEN($W101:$W103)-LEN(SUBSTITUTE($W101:$W103,"A", "")))</f>
        <v>0</v>
      </c>
      <c r="AD101" s="365">
        <f>SUMPRODUCT(LEN($L101:$R103)-LEN(SUBSTITUTE($L101:$R103,"S", "")))</f>
        <v>14</v>
      </c>
      <c r="AE101" s="365">
        <f>SUMPRODUCT(LEN($W101:$W103)-LEN(SUBSTITUTE($W101:$W103,"S", "")))</f>
        <v>0</v>
      </c>
      <c r="AF101" s="365">
        <f>SUMPRODUCT(LEN($L101:$R103)-LEN(SUBSTITUTE($L101:$R103,"F", "")))</f>
        <v>0</v>
      </c>
      <c r="AG101" s="365">
        <f>SUMPRODUCT(LEN($W101:$W103)-LEN(SUBSTITUTE($W101:$W103,"F", "")))</f>
        <v>0</v>
      </c>
      <c r="AH101" s="365">
        <f>SUMPRODUCT(LEN($L101:$R103)-LEN(SUBSTITUTE($L101:$R103,"G", "")))</f>
        <v>0</v>
      </c>
      <c r="AI101" s="365">
        <f>SUMPRODUCT(LEN($W101:$W103)-LEN(SUBSTITUTE($W101:$W103,"G", "")))</f>
        <v>0</v>
      </c>
      <c r="AJ101" s="365">
        <f>SUMPRODUCT(LEN($L101:$R103)-LEN(SUBSTITUTE($L101:$R103,"M", "")))</f>
        <v>0</v>
      </c>
      <c r="AK101" s="382">
        <f>SUMPRODUCT(LEN($W101:$W103)-LEN(SUBSTITUTE($W101:$W103,"M", "")))</f>
        <v>0</v>
      </c>
    </row>
    <row r="102" spans="1:37" ht="18" customHeight="1" x14ac:dyDescent="0.2">
      <c r="A102" s="62"/>
      <c r="B102" s="17"/>
      <c r="C102" s="343"/>
      <c r="D102" s="24"/>
      <c r="E102" s="23"/>
      <c r="F102" s="157"/>
      <c r="G102" s="156"/>
      <c r="H102" s="343"/>
      <c r="I102" s="343"/>
      <c r="J102" s="343"/>
      <c r="K102" s="20" t="s">
        <v>91</v>
      </c>
      <c r="L102" s="21" t="s">
        <v>218</v>
      </c>
      <c r="M102" s="20" t="s">
        <v>90</v>
      </c>
      <c r="N102" s="21" t="s">
        <v>228</v>
      </c>
      <c r="O102" s="20" t="s">
        <v>89</v>
      </c>
      <c r="P102" s="21" t="s">
        <v>218</v>
      </c>
      <c r="Q102" s="20" t="s">
        <v>88</v>
      </c>
      <c r="R102" s="21"/>
      <c r="S102" s="20" t="s">
        <v>210</v>
      </c>
      <c r="T102" s="21"/>
      <c r="U102" s="20" t="s">
        <v>209</v>
      </c>
      <c r="V102" s="21"/>
      <c r="W102" s="18"/>
      <c r="X102" s="155"/>
      <c r="Y102" s="155"/>
      <c r="Z102" s="155"/>
      <c r="AA102" s="348"/>
      <c r="AB102" s="390"/>
      <c r="AC102" s="392"/>
      <c r="AD102" s="392"/>
      <c r="AE102" s="392"/>
      <c r="AF102" s="392"/>
      <c r="AG102" s="392"/>
      <c r="AH102" s="392"/>
      <c r="AI102" s="392"/>
      <c r="AJ102" s="392"/>
      <c r="AK102" s="395"/>
    </row>
    <row r="103" spans="1:37" ht="18" customHeight="1" thickBot="1" x14ac:dyDescent="0.25">
      <c r="A103" s="61"/>
      <c r="B103" s="17"/>
      <c r="C103" s="344"/>
      <c r="D103" s="16"/>
      <c r="E103" s="15"/>
      <c r="F103" s="150"/>
      <c r="G103" s="149"/>
      <c r="H103" s="344"/>
      <c r="I103" s="344"/>
      <c r="J103" s="344"/>
      <c r="K103" s="12" t="s">
        <v>87</v>
      </c>
      <c r="L103" s="13" t="s">
        <v>98</v>
      </c>
      <c r="M103" s="12" t="s">
        <v>86</v>
      </c>
      <c r="N103" s="13" t="s">
        <v>98</v>
      </c>
      <c r="O103" s="12" t="s">
        <v>85</v>
      </c>
      <c r="P103" s="13" t="s">
        <v>98</v>
      </c>
      <c r="Q103" s="12" t="s">
        <v>84</v>
      </c>
      <c r="R103" s="13"/>
      <c r="S103" s="12" t="s">
        <v>208</v>
      </c>
      <c r="T103" s="13"/>
      <c r="U103" s="12" t="s">
        <v>207</v>
      </c>
      <c r="V103" s="13"/>
      <c r="W103" s="10"/>
      <c r="X103" s="148"/>
      <c r="Y103" s="148"/>
      <c r="Z103" s="148"/>
      <c r="AA103" s="349"/>
      <c r="AB103" s="391"/>
      <c r="AC103" s="393"/>
      <c r="AD103" s="393"/>
      <c r="AE103" s="393"/>
      <c r="AF103" s="393"/>
      <c r="AG103" s="393"/>
      <c r="AH103" s="393"/>
      <c r="AI103" s="393"/>
      <c r="AJ103" s="393"/>
      <c r="AK103" s="396"/>
    </row>
    <row r="104" spans="1:37" ht="18" customHeight="1" x14ac:dyDescent="0.2">
      <c r="B104" s="17"/>
      <c r="C104" s="342">
        <v>11</v>
      </c>
      <c r="D104" s="30"/>
      <c r="E104" s="28"/>
      <c r="F104" s="159"/>
      <c r="G104" s="158"/>
      <c r="H104" s="345">
        <v>46</v>
      </c>
      <c r="I104" s="345">
        <v>12</v>
      </c>
      <c r="J104" s="345">
        <v>5</v>
      </c>
      <c r="K104" s="20" t="s">
        <v>95</v>
      </c>
      <c r="L104" s="21" t="s">
        <v>98</v>
      </c>
      <c r="M104" s="20" t="s">
        <v>94</v>
      </c>
      <c r="N104" s="21" t="s">
        <v>98</v>
      </c>
      <c r="O104" s="20" t="s">
        <v>93</v>
      </c>
      <c r="P104" s="21" t="s">
        <v>98</v>
      </c>
      <c r="Q104" s="20" t="s">
        <v>92</v>
      </c>
      <c r="R104" s="21"/>
      <c r="S104" s="20" t="s">
        <v>212</v>
      </c>
      <c r="T104" s="21"/>
      <c r="U104" s="20" t="s">
        <v>211</v>
      </c>
      <c r="V104" s="21"/>
      <c r="W104" s="25"/>
      <c r="X104" s="155"/>
      <c r="Y104" s="155"/>
      <c r="Z104" s="155"/>
      <c r="AA104" s="347"/>
      <c r="AB104" s="379">
        <f>SUMPRODUCT(LEN($L104:$R106)-LEN(SUBSTITUTE($L104:$R106,"A", "")))</f>
        <v>3</v>
      </c>
      <c r="AC104" s="365">
        <f>SUMPRODUCT(LEN($W104:$W106)-LEN(SUBSTITUTE($W104:$W106,"A", "")))</f>
        <v>0</v>
      </c>
      <c r="AD104" s="365">
        <f>SUMPRODUCT(LEN($L104:$R106)-LEN(SUBSTITUTE($L104:$R106,"S", "")))</f>
        <v>5</v>
      </c>
      <c r="AE104" s="365">
        <f>SUMPRODUCT(LEN($W104:$W106)-LEN(SUBSTITUTE($W104:$W106,"S", "")))</f>
        <v>0</v>
      </c>
      <c r="AF104" s="365">
        <f>SUMPRODUCT(LEN($L104:$R106)-LEN(SUBSTITUTE($L104:$R106,"F", "")))</f>
        <v>0</v>
      </c>
      <c r="AG104" s="365">
        <f>SUMPRODUCT(LEN($W104:$W106)-LEN(SUBSTITUTE($W104:$W106,"F", "")))</f>
        <v>0</v>
      </c>
      <c r="AH104" s="365">
        <f>SUMPRODUCT(LEN($L104:$R106)-LEN(SUBSTITUTE($L104:$R106,"G", "")))</f>
        <v>0</v>
      </c>
      <c r="AI104" s="365">
        <f>SUMPRODUCT(LEN($W104:$W106)-LEN(SUBSTITUTE($W104:$W106,"G", "")))</f>
        <v>0</v>
      </c>
      <c r="AJ104" s="365">
        <f>SUMPRODUCT(LEN($L104:$R106)-LEN(SUBSTITUTE($L104:$R106,"M", "")))</f>
        <v>0</v>
      </c>
      <c r="AK104" s="382">
        <f>SUMPRODUCT(LEN($W104:$W106)-LEN(SUBSTITUTE($W104:$W106,"M", "")))</f>
        <v>0</v>
      </c>
    </row>
    <row r="105" spans="1:37" ht="18" customHeight="1" x14ac:dyDescent="0.2">
      <c r="B105" s="17"/>
      <c r="C105" s="343"/>
      <c r="D105" s="24"/>
      <c r="E105" s="23"/>
      <c r="F105" s="157"/>
      <c r="G105" s="156"/>
      <c r="H105" s="343"/>
      <c r="I105" s="343"/>
      <c r="J105" s="343"/>
      <c r="K105" s="20" t="s">
        <v>91</v>
      </c>
      <c r="L105" s="21" t="s">
        <v>217</v>
      </c>
      <c r="M105" s="20" t="s">
        <v>90</v>
      </c>
      <c r="N105" s="21" t="s">
        <v>97</v>
      </c>
      <c r="O105" s="20" t="s">
        <v>89</v>
      </c>
      <c r="P105" s="21"/>
      <c r="Q105" s="20" t="s">
        <v>88</v>
      </c>
      <c r="R105" s="21"/>
      <c r="S105" s="20" t="s">
        <v>210</v>
      </c>
      <c r="T105" s="21"/>
      <c r="U105" s="20" t="s">
        <v>209</v>
      </c>
      <c r="V105" s="21"/>
      <c r="W105" s="18"/>
      <c r="X105" s="155"/>
      <c r="Y105" s="155"/>
      <c r="Z105" s="155"/>
      <c r="AA105" s="348"/>
      <c r="AB105" s="390"/>
      <c r="AC105" s="392"/>
      <c r="AD105" s="392"/>
      <c r="AE105" s="392"/>
      <c r="AF105" s="392"/>
      <c r="AG105" s="392"/>
      <c r="AH105" s="392"/>
      <c r="AI105" s="392"/>
      <c r="AJ105" s="392"/>
      <c r="AK105" s="395"/>
    </row>
    <row r="106" spans="1:37" ht="18" customHeight="1" thickBot="1" x14ac:dyDescent="0.25">
      <c r="B106" s="17"/>
      <c r="C106" s="344"/>
      <c r="D106" s="16"/>
      <c r="E106" s="15"/>
      <c r="F106" s="150"/>
      <c r="G106" s="149"/>
      <c r="H106" s="344"/>
      <c r="I106" s="344"/>
      <c r="J106" s="344"/>
      <c r="K106" s="12" t="s">
        <v>87</v>
      </c>
      <c r="L106" s="13" t="s">
        <v>97</v>
      </c>
      <c r="M106" s="12" t="s">
        <v>86</v>
      </c>
      <c r="N106" s="13" t="s">
        <v>98</v>
      </c>
      <c r="O106" s="12" t="s">
        <v>85</v>
      </c>
      <c r="P106" s="13"/>
      <c r="Q106" s="12" t="s">
        <v>84</v>
      </c>
      <c r="R106" s="13"/>
      <c r="S106" s="12" t="s">
        <v>208</v>
      </c>
      <c r="T106" s="13"/>
      <c r="U106" s="12" t="s">
        <v>207</v>
      </c>
      <c r="V106" s="13"/>
      <c r="W106" s="10"/>
      <c r="X106" s="148"/>
      <c r="Y106" s="148"/>
      <c r="Z106" s="148"/>
      <c r="AA106" s="349"/>
      <c r="AB106" s="391"/>
      <c r="AC106" s="393"/>
      <c r="AD106" s="393"/>
      <c r="AE106" s="393"/>
      <c r="AF106" s="393"/>
      <c r="AG106" s="393"/>
      <c r="AH106" s="393"/>
      <c r="AI106" s="393"/>
      <c r="AJ106" s="393"/>
      <c r="AK106" s="396"/>
    </row>
    <row r="107" spans="1:37" ht="18" customHeight="1" x14ac:dyDescent="0.2">
      <c r="B107" s="17"/>
      <c r="C107" s="342">
        <v>12</v>
      </c>
      <c r="D107" s="30"/>
      <c r="E107" s="28"/>
      <c r="F107" s="159"/>
      <c r="G107" s="158"/>
      <c r="H107" s="345">
        <v>31</v>
      </c>
      <c r="I107" s="345">
        <v>10</v>
      </c>
      <c r="J107" s="346">
        <v>5</v>
      </c>
      <c r="K107" s="20" t="s">
        <v>95</v>
      </c>
      <c r="L107" s="21" t="s">
        <v>97</v>
      </c>
      <c r="M107" s="20" t="s">
        <v>94</v>
      </c>
      <c r="N107" s="21" t="s">
        <v>98</v>
      </c>
      <c r="O107" s="20" t="s">
        <v>93</v>
      </c>
      <c r="P107" s="21"/>
      <c r="Q107" s="20" t="s">
        <v>92</v>
      </c>
      <c r="R107" s="21"/>
      <c r="S107" s="20" t="s">
        <v>212</v>
      </c>
      <c r="T107" s="21"/>
      <c r="U107" s="20" t="s">
        <v>211</v>
      </c>
      <c r="V107" s="21"/>
      <c r="W107" s="25"/>
      <c r="X107" s="155"/>
      <c r="Y107" s="155"/>
      <c r="Z107" s="155"/>
      <c r="AA107" s="347"/>
      <c r="AB107" s="379">
        <f>SUMPRODUCT(LEN($L107:$R109)-LEN(SUBSTITUTE($L107:$R109,"A", "")))</f>
        <v>3</v>
      </c>
      <c r="AC107" s="365">
        <f>SUMPRODUCT(LEN($W107:$W109)-LEN(SUBSTITUTE($W107:$W109,"A", "")))</f>
        <v>0</v>
      </c>
      <c r="AD107" s="365">
        <f>SUMPRODUCT(LEN($L107:$R109)-LEN(SUBSTITUTE($L107:$R109,"S", "")))</f>
        <v>2</v>
      </c>
      <c r="AE107" s="365">
        <f>SUMPRODUCT(LEN($W107:$W109)-LEN(SUBSTITUTE($W107:$W109,"S", "")))</f>
        <v>0</v>
      </c>
      <c r="AF107" s="365">
        <f>SUMPRODUCT(LEN($L107:$R109)-LEN(SUBSTITUTE($L107:$R109,"F", "")))</f>
        <v>0</v>
      </c>
      <c r="AG107" s="365">
        <f>SUMPRODUCT(LEN($W107:$W109)-LEN(SUBSTITUTE($W107:$W109,"F", "")))</f>
        <v>0</v>
      </c>
      <c r="AH107" s="365">
        <f>SUMPRODUCT(LEN($L107:$R109)-LEN(SUBSTITUTE($L107:$R109,"G", "")))</f>
        <v>0</v>
      </c>
      <c r="AI107" s="365">
        <f>SUMPRODUCT(LEN($W107:$W109)-LEN(SUBSTITUTE($W107:$W109,"G", "")))</f>
        <v>0</v>
      </c>
      <c r="AJ107" s="365">
        <f>SUMPRODUCT(LEN($L107:$R109)-LEN(SUBSTITUTE($L107:$R109,"M", "")))</f>
        <v>0</v>
      </c>
      <c r="AK107" s="382">
        <f>SUMPRODUCT(LEN($W107:$W109)-LEN(SUBSTITUTE($W107:$W109,"M", "")))</f>
        <v>0</v>
      </c>
    </row>
    <row r="108" spans="1:37" ht="18" customHeight="1" x14ac:dyDescent="0.2">
      <c r="B108" s="17"/>
      <c r="C108" s="343"/>
      <c r="D108" s="24"/>
      <c r="E108" s="23"/>
      <c r="F108" s="157"/>
      <c r="G108" s="156"/>
      <c r="H108" s="343"/>
      <c r="I108" s="343"/>
      <c r="J108" s="343"/>
      <c r="K108" s="20" t="s">
        <v>91</v>
      </c>
      <c r="L108" s="21" t="s">
        <v>97</v>
      </c>
      <c r="M108" s="20" t="s">
        <v>90</v>
      </c>
      <c r="N108" s="21" t="s">
        <v>98</v>
      </c>
      <c r="O108" s="20" t="s">
        <v>89</v>
      </c>
      <c r="P108" s="21"/>
      <c r="Q108" s="20" t="s">
        <v>88</v>
      </c>
      <c r="R108" s="21"/>
      <c r="S108" s="20" t="s">
        <v>210</v>
      </c>
      <c r="T108" s="21"/>
      <c r="U108" s="20" t="s">
        <v>209</v>
      </c>
      <c r="V108" s="21"/>
      <c r="W108" s="18"/>
      <c r="X108" s="155"/>
      <c r="Y108" s="155"/>
      <c r="Z108" s="155"/>
      <c r="AA108" s="348"/>
      <c r="AB108" s="390"/>
      <c r="AC108" s="392"/>
      <c r="AD108" s="392"/>
      <c r="AE108" s="392"/>
      <c r="AF108" s="392"/>
      <c r="AG108" s="392"/>
      <c r="AH108" s="392"/>
      <c r="AI108" s="392"/>
      <c r="AJ108" s="392"/>
      <c r="AK108" s="395"/>
    </row>
    <row r="109" spans="1:37" ht="18" customHeight="1" thickBot="1" x14ac:dyDescent="0.25">
      <c r="B109" s="17"/>
      <c r="C109" s="344"/>
      <c r="D109" s="16"/>
      <c r="E109" s="15"/>
      <c r="F109" s="150"/>
      <c r="G109" s="149"/>
      <c r="H109" s="344"/>
      <c r="I109" s="344"/>
      <c r="J109" s="344"/>
      <c r="K109" s="12" t="s">
        <v>87</v>
      </c>
      <c r="L109" s="13" t="s">
        <v>97</v>
      </c>
      <c r="M109" s="12" t="s">
        <v>86</v>
      </c>
      <c r="N109" s="13"/>
      <c r="O109" s="12" t="s">
        <v>85</v>
      </c>
      <c r="P109" s="13"/>
      <c r="Q109" s="12" t="s">
        <v>84</v>
      </c>
      <c r="R109" s="13"/>
      <c r="S109" s="12" t="s">
        <v>208</v>
      </c>
      <c r="T109" s="13"/>
      <c r="U109" s="12" t="s">
        <v>207</v>
      </c>
      <c r="V109" s="13"/>
      <c r="W109" s="10"/>
      <c r="X109" s="148"/>
      <c r="Y109" s="148"/>
      <c r="Z109" s="148"/>
      <c r="AA109" s="349"/>
      <c r="AB109" s="391"/>
      <c r="AC109" s="393"/>
      <c r="AD109" s="393"/>
      <c r="AE109" s="393"/>
      <c r="AF109" s="393"/>
      <c r="AG109" s="393"/>
      <c r="AH109" s="393"/>
      <c r="AI109" s="393"/>
      <c r="AJ109" s="393"/>
      <c r="AK109" s="396"/>
    </row>
    <row r="110" spans="1:37" ht="18" customHeight="1" x14ac:dyDescent="0.2">
      <c r="B110" s="17"/>
      <c r="C110" s="342">
        <v>13</v>
      </c>
      <c r="D110" s="29"/>
      <c r="E110" s="28"/>
      <c r="F110" s="159"/>
      <c r="G110" s="158"/>
      <c r="H110" s="345">
        <v>46</v>
      </c>
      <c r="I110" s="345">
        <v>14</v>
      </c>
      <c r="J110" s="346">
        <v>5</v>
      </c>
      <c r="K110" s="20" t="s">
        <v>95</v>
      </c>
      <c r="L110" s="21" t="s">
        <v>97</v>
      </c>
      <c r="M110" s="20" t="s">
        <v>94</v>
      </c>
      <c r="N110" s="21" t="s">
        <v>217</v>
      </c>
      <c r="O110" s="20" t="s">
        <v>93</v>
      </c>
      <c r="P110" s="21" t="s">
        <v>98</v>
      </c>
      <c r="Q110" s="20" t="s">
        <v>92</v>
      </c>
      <c r="R110" s="21"/>
      <c r="S110" s="20" t="s">
        <v>212</v>
      </c>
      <c r="T110" s="21"/>
      <c r="U110" s="20" t="s">
        <v>211</v>
      </c>
      <c r="V110" s="21"/>
      <c r="W110" s="25" t="s">
        <v>218</v>
      </c>
      <c r="X110" s="155"/>
      <c r="Y110" s="155"/>
      <c r="Z110" s="155"/>
      <c r="AA110" s="347"/>
      <c r="AB110" s="379">
        <f>SUMPRODUCT(LEN($L110:$R112)-LEN(SUBSTITUTE($L110:$R112,"A", "")))</f>
        <v>4</v>
      </c>
      <c r="AC110" s="365">
        <f>SUMPRODUCT(LEN($W110:$W112)-LEN(SUBSTITUTE($W110:$W112,"A", "")))</f>
        <v>0</v>
      </c>
      <c r="AD110" s="365">
        <f>SUMPRODUCT(LEN($L110:$R112)-LEN(SUBSTITUTE($L110:$R112,"S", "")))</f>
        <v>11</v>
      </c>
      <c r="AE110" s="365">
        <f>SUMPRODUCT(LEN($W110:$W112)-LEN(SUBSTITUTE($W110:$W112,"S", "")))</f>
        <v>2</v>
      </c>
      <c r="AF110" s="365">
        <f>SUMPRODUCT(LEN($L110:$R112)-LEN(SUBSTITUTE($L110:$R112,"F", "")))</f>
        <v>0</v>
      </c>
      <c r="AG110" s="365">
        <f>SUMPRODUCT(LEN($W110:$W112)-LEN(SUBSTITUTE($W110:$W112,"F", "")))</f>
        <v>0</v>
      </c>
      <c r="AH110" s="365">
        <f>SUMPRODUCT(LEN($L110:$R112)-LEN(SUBSTITUTE($L110:$R112,"G", "")))</f>
        <v>0</v>
      </c>
      <c r="AI110" s="365">
        <f>SUMPRODUCT(LEN($W110:$W112)-LEN(SUBSTITUTE($W110:$W112,"G", "")))</f>
        <v>0</v>
      </c>
      <c r="AJ110" s="365">
        <f>SUMPRODUCT(LEN($L110:$R112)-LEN(SUBSTITUTE($L110:$R112,"M", "")))</f>
        <v>0</v>
      </c>
      <c r="AK110" s="382">
        <f>SUMPRODUCT(LEN($W110:$W112)-LEN(SUBSTITUTE($W110:$W112,"M", "")))</f>
        <v>0</v>
      </c>
    </row>
    <row r="111" spans="1:37" ht="18" customHeight="1" x14ac:dyDescent="0.2">
      <c r="B111" s="17"/>
      <c r="C111" s="343"/>
      <c r="D111" s="160"/>
      <c r="E111" s="23"/>
      <c r="F111" s="157"/>
      <c r="G111" s="156"/>
      <c r="H111" s="343"/>
      <c r="I111" s="343"/>
      <c r="J111" s="343"/>
      <c r="K111" s="20" t="s">
        <v>91</v>
      </c>
      <c r="L111" s="21" t="s">
        <v>97</v>
      </c>
      <c r="M111" s="20" t="s">
        <v>90</v>
      </c>
      <c r="N111" s="21" t="s">
        <v>228</v>
      </c>
      <c r="O111" s="20" t="s">
        <v>89</v>
      </c>
      <c r="P111" s="21" t="s">
        <v>218</v>
      </c>
      <c r="Q111" s="20" t="s">
        <v>88</v>
      </c>
      <c r="R111" s="21"/>
      <c r="S111" s="20" t="s">
        <v>210</v>
      </c>
      <c r="T111" s="21"/>
      <c r="U111" s="20" t="s">
        <v>209</v>
      </c>
      <c r="V111" s="21"/>
      <c r="W111" s="18"/>
      <c r="X111" s="155"/>
      <c r="Y111" s="155"/>
      <c r="Z111" s="155"/>
      <c r="AA111" s="348"/>
      <c r="AB111" s="390"/>
      <c r="AC111" s="392"/>
      <c r="AD111" s="392"/>
      <c r="AE111" s="392"/>
      <c r="AF111" s="392"/>
      <c r="AG111" s="392"/>
      <c r="AH111" s="392"/>
      <c r="AI111" s="392"/>
      <c r="AJ111" s="392"/>
      <c r="AK111" s="395"/>
    </row>
    <row r="112" spans="1:37" ht="18" customHeight="1" thickBot="1" x14ac:dyDescent="0.25">
      <c r="B112" s="17"/>
      <c r="C112" s="344"/>
      <c r="D112" s="68"/>
      <c r="E112" s="15"/>
      <c r="F112" s="150"/>
      <c r="G112" s="149"/>
      <c r="H112" s="344"/>
      <c r="I112" s="344"/>
      <c r="J112" s="344"/>
      <c r="K112" s="12" t="s">
        <v>87</v>
      </c>
      <c r="L112" s="13" t="s">
        <v>217</v>
      </c>
      <c r="M112" s="12" t="s">
        <v>86</v>
      </c>
      <c r="N112" s="13" t="s">
        <v>218</v>
      </c>
      <c r="O112" s="12" t="s">
        <v>85</v>
      </c>
      <c r="P112" s="13" t="s">
        <v>98</v>
      </c>
      <c r="Q112" s="12" t="s">
        <v>84</v>
      </c>
      <c r="R112" s="13"/>
      <c r="S112" s="12" t="s">
        <v>208</v>
      </c>
      <c r="T112" s="13"/>
      <c r="U112" s="12" t="s">
        <v>207</v>
      </c>
      <c r="V112" s="13"/>
      <c r="W112" s="10"/>
      <c r="X112" s="148"/>
      <c r="Y112" s="148"/>
      <c r="Z112" s="148"/>
      <c r="AA112" s="349"/>
      <c r="AB112" s="391"/>
      <c r="AC112" s="393"/>
      <c r="AD112" s="393"/>
      <c r="AE112" s="393"/>
      <c r="AF112" s="393"/>
      <c r="AG112" s="393"/>
      <c r="AH112" s="393"/>
      <c r="AI112" s="393"/>
      <c r="AJ112" s="393"/>
      <c r="AK112" s="396"/>
    </row>
    <row r="113" spans="1:38" ht="18" customHeight="1" x14ac:dyDescent="0.2">
      <c r="B113" s="17"/>
      <c r="C113" s="342">
        <v>14</v>
      </c>
      <c r="D113" s="29" t="s">
        <v>251</v>
      </c>
      <c r="E113" s="28"/>
      <c r="F113" s="159"/>
      <c r="G113" s="158"/>
      <c r="H113" s="345">
        <v>25</v>
      </c>
      <c r="I113" s="345">
        <v>7</v>
      </c>
      <c r="J113" s="345">
        <v>7</v>
      </c>
      <c r="K113" s="20" t="s">
        <v>95</v>
      </c>
      <c r="L113" s="21"/>
      <c r="M113" s="20" t="s">
        <v>94</v>
      </c>
      <c r="N113" s="21"/>
      <c r="O113" s="20" t="s">
        <v>93</v>
      </c>
      <c r="P113" s="21"/>
      <c r="Q113" s="20" t="s">
        <v>92</v>
      </c>
      <c r="R113" s="21"/>
      <c r="S113" s="20" t="s">
        <v>212</v>
      </c>
      <c r="T113" s="21"/>
      <c r="U113" s="20" t="s">
        <v>211</v>
      </c>
      <c r="V113" s="21"/>
      <c r="W113" s="25"/>
      <c r="X113" s="155"/>
      <c r="Y113" s="155"/>
      <c r="Z113" s="155"/>
      <c r="AA113" s="347"/>
      <c r="AB113" s="379">
        <f>SUMPRODUCT(LEN($L113:$R115)-LEN(SUBSTITUTE($L113:$R115,"A", "")))</f>
        <v>0</v>
      </c>
      <c r="AC113" s="365">
        <f>SUMPRODUCT(LEN($W113:$W115)-LEN(SUBSTITUTE($W113:$W115,"A", "")))</f>
        <v>0</v>
      </c>
      <c r="AD113" s="365">
        <f>SUMPRODUCT(LEN($L113:$R115)-LEN(SUBSTITUTE($L113:$R115,"S", "")))</f>
        <v>0</v>
      </c>
      <c r="AE113" s="365">
        <f>SUMPRODUCT(LEN($W113:$W115)-LEN(SUBSTITUTE($W113:$W115,"S", "")))</f>
        <v>0</v>
      </c>
      <c r="AF113" s="365">
        <f>SUMPRODUCT(LEN($L113:$R115)-LEN(SUBSTITUTE($L113:$R115,"F", "")))</f>
        <v>0</v>
      </c>
      <c r="AG113" s="365">
        <f>SUMPRODUCT(LEN($W113:$W115)-LEN(SUBSTITUTE($W113:$W115,"F", "")))</f>
        <v>0</v>
      </c>
      <c r="AH113" s="365">
        <f>SUMPRODUCT(LEN($L113:$R115)-LEN(SUBSTITUTE($L113:$R115,"G", "")))</f>
        <v>0</v>
      </c>
      <c r="AI113" s="365">
        <f>SUMPRODUCT(LEN($W113:$W115)-LEN(SUBSTITUTE($W113:$W115,"G", "")))</f>
        <v>0</v>
      </c>
      <c r="AJ113" s="365">
        <f>SUMPRODUCT(LEN($L113:$R115)-LEN(SUBSTITUTE($L113:$R115,"M", "")))</f>
        <v>0</v>
      </c>
      <c r="AK113" s="382">
        <f>SUMPRODUCT(LEN($W113:$W115)-LEN(SUBSTITUTE($W113:$W115,"M", "")))</f>
        <v>0</v>
      </c>
    </row>
    <row r="114" spans="1:38" ht="18" customHeight="1" x14ac:dyDescent="0.2">
      <c r="B114" s="17"/>
      <c r="C114" s="343"/>
      <c r="D114" s="160" t="s">
        <v>250</v>
      </c>
      <c r="E114" s="23"/>
      <c r="F114" s="157"/>
      <c r="G114" s="156"/>
      <c r="H114" s="343"/>
      <c r="I114" s="343"/>
      <c r="J114" s="343"/>
      <c r="K114" s="20" t="s">
        <v>91</v>
      </c>
      <c r="L114" s="21"/>
      <c r="M114" s="20" t="s">
        <v>90</v>
      </c>
      <c r="N114" s="21"/>
      <c r="O114" s="20" t="s">
        <v>89</v>
      </c>
      <c r="P114" s="21"/>
      <c r="Q114" s="20" t="s">
        <v>88</v>
      </c>
      <c r="R114" s="21"/>
      <c r="S114" s="20" t="s">
        <v>210</v>
      </c>
      <c r="T114" s="21"/>
      <c r="U114" s="20" t="s">
        <v>209</v>
      </c>
      <c r="V114" s="21"/>
      <c r="W114" s="18"/>
      <c r="X114" s="155"/>
      <c r="Y114" s="155"/>
      <c r="Z114" s="155"/>
      <c r="AA114" s="348"/>
      <c r="AB114" s="390"/>
      <c r="AC114" s="392"/>
      <c r="AD114" s="392"/>
      <c r="AE114" s="392"/>
      <c r="AF114" s="392"/>
      <c r="AG114" s="392"/>
      <c r="AH114" s="392"/>
      <c r="AI114" s="392"/>
      <c r="AJ114" s="392"/>
      <c r="AK114" s="395"/>
      <c r="AL114" s="58"/>
    </row>
    <row r="115" spans="1:38" ht="18" customHeight="1" thickBot="1" x14ac:dyDescent="0.25">
      <c r="B115" s="17"/>
      <c r="C115" s="344"/>
      <c r="D115" s="68"/>
      <c r="E115" s="15"/>
      <c r="F115" s="150"/>
      <c r="G115" s="149"/>
      <c r="H115" s="344"/>
      <c r="I115" s="344"/>
      <c r="J115" s="344"/>
      <c r="K115" s="12" t="s">
        <v>87</v>
      </c>
      <c r="L115" s="13"/>
      <c r="M115" s="12" t="s">
        <v>86</v>
      </c>
      <c r="N115" s="13"/>
      <c r="O115" s="12" t="s">
        <v>85</v>
      </c>
      <c r="P115" s="13"/>
      <c r="Q115" s="12" t="s">
        <v>84</v>
      </c>
      <c r="R115" s="13"/>
      <c r="S115" s="12" t="s">
        <v>208</v>
      </c>
      <c r="T115" s="13"/>
      <c r="U115" s="12" t="s">
        <v>207</v>
      </c>
      <c r="V115" s="13"/>
      <c r="W115" s="10"/>
      <c r="X115" s="148"/>
      <c r="Y115" s="148"/>
      <c r="Z115" s="148"/>
      <c r="AA115" s="349"/>
      <c r="AB115" s="391"/>
      <c r="AC115" s="393"/>
      <c r="AD115" s="393"/>
      <c r="AE115" s="393"/>
      <c r="AF115" s="393"/>
      <c r="AG115" s="393"/>
      <c r="AH115" s="393"/>
      <c r="AI115" s="393"/>
      <c r="AJ115" s="393"/>
      <c r="AK115" s="396"/>
    </row>
    <row r="116" spans="1:38" ht="18" customHeight="1" x14ac:dyDescent="0.2">
      <c r="B116" s="17"/>
      <c r="C116" s="342">
        <v>15</v>
      </c>
      <c r="D116" s="29"/>
      <c r="E116" s="28"/>
      <c r="F116" s="159"/>
      <c r="G116" s="158"/>
      <c r="H116" s="345"/>
      <c r="I116" s="345"/>
      <c r="J116" s="345"/>
      <c r="K116" s="20" t="s">
        <v>95</v>
      </c>
      <c r="L116" s="21"/>
      <c r="M116" s="20" t="s">
        <v>94</v>
      </c>
      <c r="N116" s="21"/>
      <c r="O116" s="20" t="s">
        <v>93</v>
      </c>
      <c r="P116" s="21"/>
      <c r="Q116" s="20" t="s">
        <v>92</v>
      </c>
      <c r="R116" s="21"/>
      <c r="S116" s="20" t="s">
        <v>212</v>
      </c>
      <c r="T116" s="21"/>
      <c r="U116" s="20" t="s">
        <v>211</v>
      </c>
      <c r="V116" s="21"/>
      <c r="W116" s="25"/>
      <c r="X116" s="155"/>
      <c r="Y116" s="155"/>
      <c r="Z116" s="155"/>
      <c r="AA116" s="347"/>
      <c r="AB116" s="379">
        <f>SUMPRODUCT(LEN($L116:$R118)-LEN(SUBSTITUTE($L116:$R118,"A", "")))</f>
        <v>0</v>
      </c>
      <c r="AC116" s="365">
        <f>SUMPRODUCT(LEN($W116:$W118)-LEN(SUBSTITUTE($W116:$W118,"A", "")))</f>
        <v>0</v>
      </c>
      <c r="AD116" s="365">
        <f>SUMPRODUCT(LEN($L116:$R118)-LEN(SUBSTITUTE($L116:$R118,"S", "")))</f>
        <v>0</v>
      </c>
      <c r="AE116" s="365">
        <f>SUMPRODUCT(LEN($W116:$W118)-LEN(SUBSTITUTE($W116:$W118,"S", "")))</f>
        <v>0</v>
      </c>
      <c r="AF116" s="365">
        <f>SUMPRODUCT(LEN($L116:$R118)-LEN(SUBSTITUTE($L116:$R118,"F", "")))</f>
        <v>0</v>
      </c>
      <c r="AG116" s="365">
        <f>SUMPRODUCT(LEN($W116:$W118)-LEN(SUBSTITUTE($W116:$W118,"F", "")))</f>
        <v>0</v>
      </c>
      <c r="AH116" s="365">
        <f>SUMPRODUCT(LEN($L116:$R118)-LEN(SUBSTITUTE($L116:$R118,"G", "")))</f>
        <v>0</v>
      </c>
      <c r="AI116" s="365">
        <f>SUMPRODUCT(LEN($W116:$W118)-LEN(SUBSTITUTE($W116:$W118,"G", "")))</f>
        <v>0</v>
      </c>
      <c r="AJ116" s="365">
        <f>SUMPRODUCT(LEN($L116:$R118)-LEN(SUBSTITUTE($L116:$R118,"M", "")))</f>
        <v>0</v>
      </c>
      <c r="AK116" s="382">
        <f>SUMPRODUCT(LEN($W116:$W118)-LEN(SUBSTITUTE($W116:$W118,"M", "")))</f>
        <v>0</v>
      </c>
    </row>
    <row r="117" spans="1:38" ht="18" customHeight="1" x14ac:dyDescent="0.2">
      <c r="B117" s="17"/>
      <c r="C117" s="343"/>
      <c r="D117" s="24"/>
      <c r="E117" s="23"/>
      <c r="F117" s="157"/>
      <c r="G117" s="156"/>
      <c r="H117" s="343"/>
      <c r="I117" s="343"/>
      <c r="J117" s="343"/>
      <c r="K117" s="20" t="s">
        <v>91</v>
      </c>
      <c r="L117" s="21"/>
      <c r="M117" s="20" t="s">
        <v>90</v>
      </c>
      <c r="N117" s="21"/>
      <c r="O117" s="20" t="s">
        <v>89</v>
      </c>
      <c r="P117" s="21"/>
      <c r="Q117" s="20" t="s">
        <v>88</v>
      </c>
      <c r="R117" s="21"/>
      <c r="S117" s="20" t="s">
        <v>210</v>
      </c>
      <c r="T117" s="21"/>
      <c r="U117" s="20" t="s">
        <v>209</v>
      </c>
      <c r="V117" s="21"/>
      <c r="W117" s="18"/>
      <c r="X117" s="155"/>
      <c r="Y117" s="155"/>
      <c r="Z117" s="155"/>
      <c r="AA117" s="348"/>
      <c r="AB117" s="390"/>
      <c r="AC117" s="392"/>
      <c r="AD117" s="392"/>
      <c r="AE117" s="392"/>
      <c r="AF117" s="392"/>
      <c r="AG117" s="392"/>
      <c r="AH117" s="392"/>
      <c r="AI117" s="392"/>
      <c r="AJ117" s="392"/>
      <c r="AK117" s="395"/>
    </row>
    <row r="118" spans="1:38" ht="18" customHeight="1" thickBot="1" x14ac:dyDescent="0.25">
      <c r="A118" s="62"/>
      <c r="B118" s="17"/>
      <c r="C118" s="344"/>
      <c r="D118" s="16"/>
      <c r="E118" s="15"/>
      <c r="F118" s="150"/>
      <c r="G118" s="149"/>
      <c r="H118" s="344"/>
      <c r="I118" s="344"/>
      <c r="J118" s="344"/>
      <c r="K118" s="12" t="s">
        <v>87</v>
      </c>
      <c r="L118" s="13"/>
      <c r="M118" s="12" t="s">
        <v>86</v>
      </c>
      <c r="N118" s="13"/>
      <c r="O118" s="12" t="s">
        <v>85</v>
      </c>
      <c r="P118" s="13"/>
      <c r="Q118" s="12" t="s">
        <v>84</v>
      </c>
      <c r="R118" s="13"/>
      <c r="S118" s="12" t="s">
        <v>208</v>
      </c>
      <c r="T118" s="13"/>
      <c r="U118" s="12" t="s">
        <v>207</v>
      </c>
      <c r="V118" s="13"/>
      <c r="W118" s="10"/>
      <c r="X118" s="148"/>
      <c r="Y118" s="148"/>
      <c r="Z118" s="148"/>
      <c r="AA118" s="349"/>
      <c r="AB118" s="391"/>
      <c r="AC118" s="393"/>
      <c r="AD118" s="393"/>
      <c r="AE118" s="393"/>
      <c r="AF118" s="393"/>
      <c r="AG118" s="393"/>
      <c r="AH118" s="393"/>
      <c r="AI118" s="393"/>
      <c r="AJ118" s="393"/>
      <c r="AK118" s="396"/>
    </row>
    <row r="119" spans="1:38" ht="18" customHeight="1" x14ac:dyDescent="0.2">
      <c r="A119" s="61"/>
      <c r="B119" s="17"/>
      <c r="C119" s="342">
        <v>16</v>
      </c>
      <c r="D119" s="30"/>
      <c r="E119" s="28"/>
      <c r="F119" s="159"/>
      <c r="G119" s="158"/>
      <c r="H119" s="345"/>
      <c r="I119" s="345"/>
      <c r="J119" s="345"/>
      <c r="K119" s="20" t="s">
        <v>95</v>
      </c>
      <c r="L119" s="21"/>
      <c r="M119" s="20" t="s">
        <v>94</v>
      </c>
      <c r="N119" s="21"/>
      <c r="O119" s="20" t="s">
        <v>93</v>
      </c>
      <c r="P119" s="21"/>
      <c r="Q119" s="20" t="s">
        <v>92</v>
      </c>
      <c r="R119" s="21"/>
      <c r="S119" s="20" t="s">
        <v>212</v>
      </c>
      <c r="T119" s="21"/>
      <c r="U119" s="20" t="s">
        <v>211</v>
      </c>
      <c r="V119" s="21"/>
      <c r="W119" s="25"/>
      <c r="X119" s="155"/>
      <c r="Y119" s="155"/>
      <c r="Z119" s="155"/>
      <c r="AA119" s="347"/>
      <c r="AB119" s="379">
        <f>SUMPRODUCT(LEN($L119:$R121)-LEN(SUBSTITUTE($L119:$R121,"A", "")))</f>
        <v>0</v>
      </c>
      <c r="AC119" s="365">
        <f>SUMPRODUCT(LEN($W119:$W121)-LEN(SUBSTITUTE($W119:$W121,"A", "")))</f>
        <v>0</v>
      </c>
      <c r="AD119" s="365">
        <f>SUMPRODUCT(LEN($L119:$R121)-LEN(SUBSTITUTE($L119:$R121,"S", "")))</f>
        <v>0</v>
      </c>
      <c r="AE119" s="365">
        <f>SUMPRODUCT(LEN($W119:$W121)-LEN(SUBSTITUTE($W119:$W121,"S", "")))</f>
        <v>0</v>
      </c>
      <c r="AF119" s="365">
        <f>SUMPRODUCT(LEN($L119:$R121)-LEN(SUBSTITUTE($L119:$R121,"F", "")))</f>
        <v>0</v>
      </c>
      <c r="AG119" s="365">
        <f>SUMPRODUCT(LEN($W119:$W121)-LEN(SUBSTITUTE($W119:$W121,"F", "")))</f>
        <v>0</v>
      </c>
      <c r="AH119" s="365">
        <f>SUMPRODUCT(LEN($L119:$R121)-LEN(SUBSTITUTE($L119:$R121,"G", "")))</f>
        <v>0</v>
      </c>
      <c r="AI119" s="365">
        <f>SUMPRODUCT(LEN($W119:$W121)-LEN(SUBSTITUTE($W119:$W121,"G", "")))</f>
        <v>0</v>
      </c>
      <c r="AJ119" s="365">
        <f>SUMPRODUCT(LEN($L119:$R121)-LEN(SUBSTITUTE($L119:$R121,"M", "")))</f>
        <v>0</v>
      </c>
      <c r="AK119" s="382">
        <f>SUMPRODUCT(LEN($W119:$W121)-LEN(SUBSTITUTE($W119:$W121,"M", "")))</f>
        <v>0</v>
      </c>
    </row>
    <row r="120" spans="1:38" ht="18" customHeight="1" x14ac:dyDescent="0.2">
      <c r="B120" s="17"/>
      <c r="C120" s="343"/>
      <c r="D120" s="24"/>
      <c r="E120" s="23"/>
      <c r="F120" s="157"/>
      <c r="G120" s="156"/>
      <c r="H120" s="343"/>
      <c r="I120" s="343"/>
      <c r="J120" s="343"/>
      <c r="K120" s="20" t="s">
        <v>91</v>
      </c>
      <c r="L120" s="21"/>
      <c r="M120" s="20" t="s">
        <v>90</v>
      </c>
      <c r="N120" s="21"/>
      <c r="O120" s="20" t="s">
        <v>89</v>
      </c>
      <c r="P120" s="21"/>
      <c r="Q120" s="20" t="s">
        <v>88</v>
      </c>
      <c r="R120" s="21"/>
      <c r="S120" s="20" t="s">
        <v>210</v>
      </c>
      <c r="T120" s="21"/>
      <c r="U120" s="20" t="s">
        <v>209</v>
      </c>
      <c r="V120" s="21"/>
      <c r="W120" s="18"/>
      <c r="X120" s="155"/>
      <c r="Y120" s="155"/>
      <c r="Z120" s="155"/>
      <c r="AA120" s="348"/>
      <c r="AB120" s="390"/>
      <c r="AC120" s="392"/>
      <c r="AD120" s="392"/>
      <c r="AE120" s="392"/>
      <c r="AF120" s="392"/>
      <c r="AG120" s="392"/>
      <c r="AH120" s="392"/>
      <c r="AI120" s="392"/>
      <c r="AJ120" s="392"/>
      <c r="AK120" s="395"/>
    </row>
    <row r="121" spans="1:38" ht="18" customHeight="1" thickBot="1" x14ac:dyDescent="0.25">
      <c r="B121" s="17"/>
      <c r="C121" s="344"/>
      <c r="D121" s="16"/>
      <c r="E121" s="15"/>
      <c r="F121" s="150"/>
      <c r="G121" s="149"/>
      <c r="H121" s="344"/>
      <c r="I121" s="344"/>
      <c r="J121" s="344"/>
      <c r="K121" s="12" t="s">
        <v>87</v>
      </c>
      <c r="L121" s="13"/>
      <c r="M121" s="12" t="s">
        <v>86</v>
      </c>
      <c r="N121" s="13"/>
      <c r="O121" s="12" t="s">
        <v>85</v>
      </c>
      <c r="P121" s="13"/>
      <c r="Q121" s="12" t="s">
        <v>84</v>
      </c>
      <c r="R121" s="13"/>
      <c r="S121" s="12" t="s">
        <v>208</v>
      </c>
      <c r="T121" s="13"/>
      <c r="U121" s="12" t="s">
        <v>207</v>
      </c>
      <c r="V121" s="13"/>
      <c r="W121" s="10"/>
      <c r="X121" s="148"/>
      <c r="Y121" s="148"/>
      <c r="Z121" s="148"/>
      <c r="AA121" s="349"/>
      <c r="AB121" s="391"/>
      <c r="AC121" s="393"/>
      <c r="AD121" s="393"/>
      <c r="AE121" s="393"/>
      <c r="AF121" s="393"/>
      <c r="AG121" s="393"/>
      <c r="AH121" s="393"/>
      <c r="AI121" s="393"/>
      <c r="AJ121" s="393"/>
      <c r="AK121" s="396"/>
    </row>
    <row r="122" spans="1:38" ht="18" customHeight="1" x14ac:dyDescent="0.4">
      <c r="A122" s="64"/>
      <c r="B122" s="17"/>
      <c r="C122" s="342">
        <v>17</v>
      </c>
      <c r="D122" s="30"/>
      <c r="E122" s="28"/>
      <c r="F122" s="159"/>
      <c r="G122" s="158"/>
      <c r="H122" s="345"/>
      <c r="I122" s="345"/>
      <c r="J122" s="346"/>
      <c r="K122" s="20" t="s">
        <v>95</v>
      </c>
      <c r="L122" s="21"/>
      <c r="M122" s="20" t="s">
        <v>94</v>
      </c>
      <c r="N122" s="21"/>
      <c r="O122" s="20" t="s">
        <v>93</v>
      </c>
      <c r="P122" s="21"/>
      <c r="Q122" s="20" t="s">
        <v>92</v>
      </c>
      <c r="R122" s="21"/>
      <c r="S122" s="20" t="s">
        <v>212</v>
      </c>
      <c r="T122" s="21"/>
      <c r="U122" s="20" t="s">
        <v>211</v>
      </c>
      <c r="V122" s="21"/>
      <c r="W122" s="25"/>
      <c r="X122" s="155"/>
      <c r="Y122" s="155"/>
      <c r="Z122" s="155"/>
      <c r="AA122" s="347"/>
      <c r="AB122" s="379">
        <f>SUMPRODUCT(LEN($L122:$R124)-LEN(SUBSTITUTE($L122:$R124,"A", "")))</f>
        <v>0</v>
      </c>
      <c r="AC122" s="365">
        <f>SUMPRODUCT(LEN($W122:$W124)-LEN(SUBSTITUTE($W122:$W124,"A", "")))</f>
        <v>0</v>
      </c>
      <c r="AD122" s="365">
        <f>SUMPRODUCT(LEN($L122:$R124)-LEN(SUBSTITUTE($L122:$R124,"S", "")))</f>
        <v>0</v>
      </c>
      <c r="AE122" s="365">
        <f>SUMPRODUCT(LEN($W122:$W124)-LEN(SUBSTITUTE($W122:$W124,"S", "")))</f>
        <v>0</v>
      </c>
      <c r="AF122" s="365">
        <f>SUMPRODUCT(LEN($L122:$R124)-LEN(SUBSTITUTE($L122:$R124,"F", "")))</f>
        <v>0</v>
      </c>
      <c r="AG122" s="365">
        <f>SUMPRODUCT(LEN($W122:$W124)-LEN(SUBSTITUTE($W122:$W124,"F", "")))</f>
        <v>0</v>
      </c>
      <c r="AH122" s="365">
        <f>SUMPRODUCT(LEN($L122:$R124)-LEN(SUBSTITUTE($L122:$R124,"G", "")))</f>
        <v>0</v>
      </c>
      <c r="AI122" s="365">
        <f>SUMPRODUCT(LEN($W122:$W124)-LEN(SUBSTITUTE($W122:$W124,"G", "")))</f>
        <v>0</v>
      </c>
      <c r="AJ122" s="365">
        <f>SUMPRODUCT(LEN($L122:$R124)-LEN(SUBSTITUTE($L122:$R124,"M", "")))</f>
        <v>0</v>
      </c>
      <c r="AK122" s="382">
        <f>SUMPRODUCT(LEN($W122:$W124)-LEN(SUBSTITUTE($W122:$W124,"M", "")))</f>
        <v>0</v>
      </c>
    </row>
    <row r="123" spans="1:38" ht="18" customHeight="1" x14ac:dyDescent="0.2">
      <c r="A123" s="63"/>
      <c r="B123" s="17"/>
      <c r="C123" s="343"/>
      <c r="D123" s="24"/>
      <c r="E123" s="23"/>
      <c r="F123" s="157"/>
      <c r="G123" s="156"/>
      <c r="H123" s="343"/>
      <c r="I123" s="343"/>
      <c r="J123" s="343"/>
      <c r="K123" s="20" t="s">
        <v>91</v>
      </c>
      <c r="L123" s="21"/>
      <c r="M123" s="20" t="s">
        <v>90</v>
      </c>
      <c r="N123" s="21"/>
      <c r="O123" s="20" t="s">
        <v>89</v>
      </c>
      <c r="P123" s="21"/>
      <c r="Q123" s="20" t="s">
        <v>88</v>
      </c>
      <c r="R123" s="21"/>
      <c r="S123" s="20" t="s">
        <v>210</v>
      </c>
      <c r="T123" s="21"/>
      <c r="U123" s="20" t="s">
        <v>209</v>
      </c>
      <c r="V123" s="21"/>
      <c r="W123" s="18"/>
      <c r="X123" s="155"/>
      <c r="Y123" s="155"/>
      <c r="Z123" s="155"/>
      <c r="AA123" s="348"/>
      <c r="AB123" s="390"/>
      <c r="AC123" s="392"/>
      <c r="AD123" s="392"/>
      <c r="AE123" s="392"/>
      <c r="AF123" s="392"/>
      <c r="AG123" s="392"/>
      <c r="AH123" s="392"/>
      <c r="AI123" s="392"/>
      <c r="AJ123" s="392"/>
      <c r="AK123" s="395"/>
    </row>
    <row r="124" spans="1:38" ht="18" customHeight="1" thickBot="1" x14ac:dyDescent="0.25">
      <c r="A124" s="62"/>
      <c r="B124" s="17"/>
      <c r="C124" s="344"/>
      <c r="D124" s="16"/>
      <c r="E124" s="15"/>
      <c r="F124" s="150"/>
      <c r="G124" s="149"/>
      <c r="H124" s="344"/>
      <c r="I124" s="344"/>
      <c r="J124" s="344"/>
      <c r="K124" s="12" t="s">
        <v>87</v>
      </c>
      <c r="L124" s="13"/>
      <c r="M124" s="12" t="s">
        <v>86</v>
      </c>
      <c r="N124" s="13"/>
      <c r="O124" s="12" t="s">
        <v>85</v>
      </c>
      <c r="P124" s="13"/>
      <c r="Q124" s="12" t="s">
        <v>84</v>
      </c>
      <c r="R124" s="13"/>
      <c r="S124" s="12" t="s">
        <v>208</v>
      </c>
      <c r="T124" s="13"/>
      <c r="U124" s="12" t="s">
        <v>207</v>
      </c>
      <c r="V124" s="13"/>
      <c r="W124" s="10"/>
      <c r="X124" s="148"/>
      <c r="Y124" s="148"/>
      <c r="Z124" s="148"/>
      <c r="AA124" s="349"/>
      <c r="AB124" s="391"/>
      <c r="AC124" s="393"/>
      <c r="AD124" s="393"/>
      <c r="AE124" s="393"/>
      <c r="AF124" s="393"/>
      <c r="AG124" s="393"/>
      <c r="AH124" s="393"/>
      <c r="AI124" s="393"/>
      <c r="AJ124" s="393"/>
      <c r="AK124" s="396"/>
    </row>
    <row r="125" spans="1:38" ht="18" customHeight="1" x14ac:dyDescent="0.2">
      <c r="A125" s="61"/>
      <c r="B125" s="17"/>
      <c r="C125" s="342">
        <v>18</v>
      </c>
      <c r="D125" s="30"/>
      <c r="E125" s="28"/>
      <c r="F125" s="159"/>
      <c r="G125" s="158"/>
      <c r="H125" s="345"/>
      <c r="I125" s="345"/>
      <c r="J125" s="346"/>
      <c r="K125" s="20" t="s">
        <v>95</v>
      </c>
      <c r="L125" s="21"/>
      <c r="M125" s="20" t="s">
        <v>94</v>
      </c>
      <c r="N125" s="21"/>
      <c r="O125" s="20" t="s">
        <v>93</v>
      </c>
      <c r="P125" s="21"/>
      <c r="Q125" s="20" t="s">
        <v>92</v>
      </c>
      <c r="R125" s="21"/>
      <c r="S125" s="20" t="s">
        <v>212</v>
      </c>
      <c r="T125" s="21"/>
      <c r="U125" s="20" t="s">
        <v>211</v>
      </c>
      <c r="V125" s="21"/>
      <c r="W125" s="25"/>
      <c r="X125" s="155"/>
      <c r="Y125" s="155"/>
      <c r="Z125" s="155"/>
      <c r="AA125" s="347"/>
      <c r="AB125" s="379">
        <f>SUMPRODUCT(LEN($L125:$R127)-LEN(SUBSTITUTE($L125:$R127,"A", "")))</f>
        <v>0</v>
      </c>
      <c r="AC125" s="365">
        <f>SUMPRODUCT(LEN($W125:$W127)-LEN(SUBSTITUTE($W125:$W127,"A", "")))</f>
        <v>0</v>
      </c>
      <c r="AD125" s="365">
        <f>SUMPRODUCT(LEN($L125:$R127)-LEN(SUBSTITUTE($L125:$R127,"S", "")))</f>
        <v>0</v>
      </c>
      <c r="AE125" s="365">
        <f>SUMPRODUCT(LEN($W125:$W127)-LEN(SUBSTITUTE($W125:$W127,"S", "")))</f>
        <v>0</v>
      </c>
      <c r="AF125" s="365">
        <f>SUMPRODUCT(LEN($L125:$R127)-LEN(SUBSTITUTE($L125:$R127,"F", "")))</f>
        <v>0</v>
      </c>
      <c r="AG125" s="365">
        <f>SUMPRODUCT(LEN($W125:$W127)-LEN(SUBSTITUTE($W125:$W127,"F", "")))</f>
        <v>0</v>
      </c>
      <c r="AH125" s="365">
        <f>SUMPRODUCT(LEN($L125:$R127)-LEN(SUBSTITUTE($L125:$R127,"G", "")))</f>
        <v>0</v>
      </c>
      <c r="AI125" s="365">
        <f>SUMPRODUCT(LEN($W125:$W127)-LEN(SUBSTITUTE($W125:$W127,"G", "")))</f>
        <v>0</v>
      </c>
      <c r="AJ125" s="365">
        <f>SUMPRODUCT(LEN($L125:$R127)-LEN(SUBSTITUTE($L125:$R127,"M", "")))</f>
        <v>0</v>
      </c>
      <c r="AK125" s="382">
        <f>SUMPRODUCT(LEN($W125:$W127)-LEN(SUBSTITUTE($W125:$W127,"M", "")))</f>
        <v>0</v>
      </c>
    </row>
    <row r="126" spans="1:38" ht="18" customHeight="1" x14ac:dyDescent="0.2">
      <c r="A126" s="62"/>
      <c r="B126" s="17"/>
      <c r="C126" s="343"/>
      <c r="D126" s="24"/>
      <c r="E126" s="23"/>
      <c r="F126" s="157"/>
      <c r="G126" s="156"/>
      <c r="H126" s="343"/>
      <c r="I126" s="343"/>
      <c r="J126" s="343"/>
      <c r="K126" s="20" t="s">
        <v>91</v>
      </c>
      <c r="L126" s="21"/>
      <c r="M126" s="20" t="s">
        <v>90</v>
      </c>
      <c r="N126" s="21"/>
      <c r="O126" s="20" t="s">
        <v>89</v>
      </c>
      <c r="P126" s="21"/>
      <c r="Q126" s="20" t="s">
        <v>88</v>
      </c>
      <c r="R126" s="21"/>
      <c r="S126" s="20" t="s">
        <v>210</v>
      </c>
      <c r="T126" s="21"/>
      <c r="U126" s="20" t="s">
        <v>209</v>
      </c>
      <c r="V126" s="21"/>
      <c r="W126" s="18"/>
      <c r="X126" s="155"/>
      <c r="Y126" s="155"/>
      <c r="Z126" s="155"/>
      <c r="AA126" s="348"/>
      <c r="AB126" s="390"/>
      <c r="AC126" s="392"/>
      <c r="AD126" s="392"/>
      <c r="AE126" s="392"/>
      <c r="AF126" s="392"/>
      <c r="AG126" s="392"/>
      <c r="AH126" s="392"/>
      <c r="AI126" s="392"/>
      <c r="AJ126" s="392"/>
      <c r="AK126" s="395"/>
    </row>
    <row r="127" spans="1:38" ht="18" customHeight="1" thickBot="1" x14ac:dyDescent="0.25">
      <c r="A127" s="61"/>
      <c r="B127" s="17"/>
      <c r="C127" s="344"/>
      <c r="D127" s="16"/>
      <c r="E127" s="15"/>
      <c r="F127" s="150"/>
      <c r="G127" s="149"/>
      <c r="H127" s="344"/>
      <c r="I127" s="344"/>
      <c r="J127" s="344"/>
      <c r="K127" s="12" t="s">
        <v>87</v>
      </c>
      <c r="L127" s="13"/>
      <c r="M127" s="12" t="s">
        <v>86</v>
      </c>
      <c r="N127" s="13"/>
      <c r="O127" s="12" t="s">
        <v>85</v>
      </c>
      <c r="P127" s="13"/>
      <c r="Q127" s="12" t="s">
        <v>84</v>
      </c>
      <c r="R127" s="13"/>
      <c r="S127" s="12" t="s">
        <v>208</v>
      </c>
      <c r="T127" s="13"/>
      <c r="U127" s="12" t="s">
        <v>207</v>
      </c>
      <c r="V127" s="13"/>
      <c r="W127" s="10"/>
      <c r="X127" s="148"/>
      <c r="Y127" s="148"/>
      <c r="Z127" s="148"/>
      <c r="AA127" s="349"/>
      <c r="AB127" s="391"/>
      <c r="AC127" s="393"/>
      <c r="AD127" s="393"/>
      <c r="AE127" s="393"/>
      <c r="AF127" s="393"/>
      <c r="AG127" s="393"/>
      <c r="AH127" s="393"/>
      <c r="AI127" s="393"/>
      <c r="AJ127" s="393"/>
      <c r="AK127" s="396"/>
    </row>
    <row r="128" spans="1:38" ht="18" customHeight="1" x14ac:dyDescent="0.2">
      <c r="B128" s="17"/>
      <c r="C128" s="342">
        <v>19</v>
      </c>
      <c r="D128" s="30"/>
      <c r="E128" s="28"/>
      <c r="F128" s="159"/>
      <c r="G128" s="158"/>
      <c r="H128" s="345"/>
      <c r="I128" s="345"/>
      <c r="J128" s="345"/>
      <c r="K128" s="20" t="s">
        <v>95</v>
      </c>
      <c r="L128" s="21"/>
      <c r="M128" s="20" t="s">
        <v>94</v>
      </c>
      <c r="N128" s="21"/>
      <c r="O128" s="20" t="s">
        <v>93</v>
      </c>
      <c r="P128" s="21"/>
      <c r="Q128" s="20" t="s">
        <v>92</v>
      </c>
      <c r="R128" s="21"/>
      <c r="S128" s="20" t="s">
        <v>212</v>
      </c>
      <c r="T128" s="21"/>
      <c r="U128" s="20" t="s">
        <v>211</v>
      </c>
      <c r="V128" s="21"/>
      <c r="W128" s="25"/>
      <c r="X128" s="155"/>
      <c r="Y128" s="155"/>
      <c r="Z128" s="155"/>
      <c r="AA128" s="347"/>
      <c r="AB128" s="379">
        <f>SUMPRODUCT(LEN($L128:$R130)-LEN(SUBSTITUTE($L128:$R130,"A", "")))</f>
        <v>0</v>
      </c>
      <c r="AC128" s="365">
        <f>SUMPRODUCT(LEN($W128:$W130)-LEN(SUBSTITUTE($W128:$W130,"A", "")))</f>
        <v>0</v>
      </c>
      <c r="AD128" s="365">
        <f>SUMPRODUCT(LEN($L128:$R130)-LEN(SUBSTITUTE($L128:$R130,"S", "")))</f>
        <v>0</v>
      </c>
      <c r="AE128" s="365">
        <f>SUMPRODUCT(LEN($W128:$W130)-LEN(SUBSTITUTE($W128:$W130,"S", "")))</f>
        <v>0</v>
      </c>
      <c r="AF128" s="365">
        <f>SUMPRODUCT(LEN($L128:$R130)-LEN(SUBSTITUTE($L128:$R130,"F", "")))</f>
        <v>0</v>
      </c>
      <c r="AG128" s="365">
        <f>SUMPRODUCT(LEN($W128:$W130)-LEN(SUBSTITUTE($W128:$W130,"F", "")))</f>
        <v>0</v>
      </c>
      <c r="AH128" s="365">
        <f>SUMPRODUCT(LEN($L128:$R130)-LEN(SUBSTITUTE($L128:$R130,"G", "")))</f>
        <v>0</v>
      </c>
      <c r="AI128" s="365">
        <f>SUMPRODUCT(LEN($W128:$W130)-LEN(SUBSTITUTE($W128:$W130,"G", "")))</f>
        <v>0</v>
      </c>
      <c r="AJ128" s="365">
        <f>SUMPRODUCT(LEN($L128:$R130)-LEN(SUBSTITUTE($L128:$R130,"M", "")))</f>
        <v>0</v>
      </c>
      <c r="AK128" s="382">
        <f>SUMPRODUCT(LEN($W128:$W130)-LEN(SUBSTITUTE($W128:$W130,"M", "")))</f>
        <v>0</v>
      </c>
    </row>
    <row r="129" spans="2:45" ht="18" customHeight="1" x14ac:dyDescent="0.2">
      <c r="B129" s="17"/>
      <c r="C129" s="343"/>
      <c r="D129" s="24"/>
      <c r="E129" s="23"/>
      <c r="F129" s="157"/>
      <c r="G129" s="156"/>
      <c r="H129" s="343"/>
      <c r="I129" s="343"/>
      <c r="J129" s="343"/>
      <c r="K129" s="20" t="s">
        <v>91</v>
      </c>
      <c r="L129" s="21"/>
      <c r="M129" s="20" t="s">
        <v>90</v>
      </c>
      <c r="N129" s="21"/>
      <c r="O129" s="20" t="s">
        <v>89</v>
      </c>
      <c r="P129" s="21"/>
      <c r="Q129" s="20" t="s">
        <v>88</v>
      </c>
      <c r="R129" s="21"/>
      <c r="S129" s="20" t="s">
        <v>210</v>
      </c>
      <c r="T129" s="21"/>
      <c r="U129" s="20" t="s">
        <v>209</v>
      </c>
      <c r="V129" s="21"/>
      <c r="W129" s="18"/>
      <c r="X129" s="155"/>
      <c r="Y129" s="155"/>
      <c r="Z129" s="155"/>
      <c r="AA129" s="348"/>
      <c r="AB129" s="390"/>
      <c r="AC129" s="392"/>
      <c r="AD129" s="392"/>
      <c r="AE129" s="392"/>
      <c r="AF129" s="392"/>
      <c r="AG129" s="392"/>
      <c r="AH129" s="392"/>
      <c r="AI129" s="392"/>
      <c r="AJ129" s="392"/>
      <c r="AK129" s="395"/>
    </row>
    <row r="130" spans="2:45" ht="18" customHeight="1" thickBot="1" x14ac:dyDescent="0.25">
      <c r="B130" s="17"/>
      <c r="C130" s="344"/>
      <c r="D130" s="16"/>
      <c r="E130" s="15"/>
      <c r="F130" s="150"/>
      <c r="G130" s="149"/>
      <c r="H130" s="344"/>
      <c r="I130" s="344"/>
      <c r="J130" s="344"/>
      <c r="K130" s="12" t="s">
        <v>87</v>
      </c>
      <c r="L130" s="13"/>
      <c r="M130" s="12" t="s">
        <v>86</v>
      </c>
      <c r="N130" s="13"/>
      <c r="O130" s="12" t="s">
        <v>85</v>
      </c>
      <c r="P130" s="13"/>
      <c r="Q130" s="12" t="s">
        <v>84</v>
      </c>
      <c r="R130" s="13"/>
      <c r="S130" s="12" t="s">
        <v>208</v>
      </c>
      <c r="T130" s="13"/>
      <c r="U130" s="12" t="s">
        <v>207</v>
      </c>
      <c r="V130" s="13"/>
      <c r="W130" s="10"/>
      <c r="X130" s="148"/>
      <c r="Y130" s="148"/>
      <c r="Z130" s="148"/>
      <c r="AA130" s="349"/>
      <c r="AB130" s="391"/>
      <c r="AC130" s="393"/>
      <c r="AD130" s="393"/>
      <c r="AE130" s="393"/>
      <c r="AF130" s="393"/>
      <c r="AG130" s="393"/>
      <c r="AH130" s="393"/>
      <c r="AI130" s="393"/>
      <c r="AJ130" s="393"/>
      <c r="AK130" s="396"/>
    </row>
    <row r="131" spans="2:45" ht="18" customHeight="1" x14ac:dyDescent="0.2">
      <c r="B131" s="17"/>
      <c r="C131" s="342">
        <v>20</v>
      </c>
      <c r="D131" s="30"/>
      <c r="E131" s="28"/>
      <c r="F131" s="159"/>
      <c r="G131" s="158"/>
      <c r="H131" s="345"/>
      <c r="I131" s="345"/>
      <c r="J131" s="346"/>
      <c r="K131" s="20" t="s">
        <v>95</v>
      </c>
      <c r="L131" s="21"/>
      <c r="M131" s="20" t="s">
        <v>94</v>
      </c>
      <c r="N131" s="21"/>
      <c r="O131" s="20" t="s">
        <v>93</v>
      </c>
      <c r="P131" s="21"/>
      <c r="Q131" s="20" t="s">
        <v>92</v>
      </c>
      <c r="R131" s="21"/>
      <c r="S131" s="20" t="s">
        <v>212</v>
      </c>
      <c r="T131" s="21"/>
      <c r="U131" s="20" t="s">
        <v>211</v>
      </c>
      <c r="V131" s="21"/>
      <c r="W131" s="25"/>
      <c r="X131" s="155"/>
      <c r="Y131" s="155"/>
      <c r="Z131" s="155"/>
      <c r="AA131" s="347"/>
      <c r="AB131" s="379">
        <f>SUMPRODUCT(LEN($L131:$R133)-LEN(SUBSTITUTE($L131:$R133,"A", "")))</f>
        <v>0</v>
      </c>
      <c r="AC131" s="365">
        <f>SUMPRODUCT(LEN($W131:$W133)-LEN(SUBSTITUTE($W131:$W133,"A", "")))</f>
        <v>0</v>
      </c>
      <c r="AD131" s="365">
        <f>SUMPRODUCT(LEN($L131:$R133)-LEN(SUBSTITUTE($L131:$R133,"S", "")))</f>
        <v>0</v>
      </c>
      <c r="AE131" s="365">
        <f>SUMPRODUCT(LEN($W131:$W133)-LEN(SUBSTITUTE($W131:$W133,"S", "")))</f>
        <v>0</v>
      </c>
      <c r="AF131" s="365">
        <f>SUMPRODUCT(LEN($L131:$R133)-LEN(SUBSTITUTE($L131:$R133,"F", "")))</f>
        <v>0</v>
      </c>
      <c r="AG131" s="365">
        <f>SUMPRODUCT(LEN($W131:$W133)-LEN(SUBSTITUTE($W131:$W133,"F", "")))</f>
        <v>0</v>
      </c>
      <c r="AH131" s="365">
        <f>SUMPRODUCT(LEN($L131:$R133)-LEN(SUBSTITUTE($L131:$R133,"G", "")))</f>
        <v>0</v>
      </c>
      <c r="AI131" s="365">
        <f>SUMPRODUCT(LEN($W131:$W133)-LEN(SUBSTITUTE($W131:$W133,"G", "")))</f>
        <v>0</v>
      </c>
      <c r="AJ131" s="365">
        <f>SUMPRODUCT(LEN($L131:$R133)-LEN(SUBSTITUTE($L131:$R133,"M", "")))</f>
        <v>0</v>
      </c>
      <c r="AK131" s="382">
        <f>SUMPRODUCT(LEN($W131:$W133)-LEN(SUBSTITUTE($W131:$W133,"M", "")))</f>
        <v>0</v>
      </c>
    </row>
    <row r="132" spans="2:45" ht="18" customHeight="1" x14ac:dyDescent="0.2">
      <c r="B132" s="17"/>
      <c r="C132" s="343"/>
      <c r="D132" s="24"/>
      <c r="E132" s="23"/>
      <c r="F132" s="157"/>
      <c r="G132" s="156"/>
      <c r="H132" s="343"/>
      <c r="I132" s="343"/>
      <c r="J132" s="343"/>
      <c r="K132" s="20" t="s">
        <v>91</v>
      </c>
      <c r="L132" s="21"/>
      <c r="M132" s="20" t="s">
        <v>90</v>
      </c>
      <c r="N132" s="21"/>
      <c r="O132" s="20" t="s">
        <v>89</v>
      </c>
      <c r="P132" s="21"/>
      <c r="Q132" s="20" t="s">
        <v>88</v>
      </c>
      <c r="R132" s="21"/>
      <c r="S132" s="20" t="s">
        <v>210</v>
      </c>
      <c r="T132" s="21"/>
      <c r="U132" s="20" t="s">
        <v>209</v>
      </c>
      <c r="V132" s="21"/>
      <c r="W132" s="18"/>
      <c r="X132" s="155"/>
      <c r="Y132" s="155"/>
      <c r="Z132" s="155"/>
      <c r="AA132" s="348"/>
      <c r="AB132" s="390"/>
      <c r="AC132" s="392"/>
      <c r="AD132" s="392"/>
      <c r="AE132" s="392"/>
      <c r="AF132" s="392"/>
      <c r="AG132" s="392"/>
      <c r="AH132" s="392"/>
      <c r="AI132" s="392"/>
      <c r="AJ132" s="392"/>
      <c r="AK132" s="395"/>
    </row>
    <row r="133" spans="2:45" ht="18" customHeight="1" thickBot="1" x14ac:dyDescent="0.25">
      <c r="B133" s="17"/>
      <c r="C133" s="344"/>
      <c r="D133" s="16"/>
      <c r="E133" s="15"/>
      <c r="F133" s="150"/>
      <c r="G133" s="149"/>
      <c r="H133" s="344"/>
      <c r="I133" s="344"/>
      <c r="J133" s="344"/>
      <c r="K133" s="12" t="s">
        <v>87</v>
      </c>
      <c r="L133" s="13"/>
      <c r="M133" s="12" t="s">
        <v>86</v>
      </c>
      <c r="N133" s="13"/>
      <c r="O133" s="12" t="s">
        <v>85</v>
      </c>
      <c r="P133" s="13"/>
      <c r="Q133" s="12" t="s">
        <v>84</v>
      </c>
      <c r="R133" s="13"/>
      <c r="S133" s="12" t="s">
        <v>208</v>
      </c>
      <c r="T133" s="13"/>
      <c r="U133" s="12" t="s">
        <v>207</v>
      </c>
      <c r="V133" s="13"/>
      <c r="W133" s="10"/>
      <c r="X133" s="148"/>
      <c r="Y133" s="148"/>
      <c r="Z133" s="148"/>
      <c r="AA133" s="349"/>
      <c r="AB133" s="391"/>
      <c r="AC133" s="393"/>
      <c r="AD133" s="393"/>
      <c r="AE133" s="393"/>
      <c r="AF133" s="393"/>
      <c r="AG133" s="393"/>
      <c r="AH133" s="393"/>
      <c r="AI133" s="393"/>
      <c r="AJ133" s="393"/>
      <c r="AK133" s="396"/>
    </row>
    <row r="134" spans="2:45" ht="74.45" customHeight="1" thickBot="1" x14ac:dyDescent="0.3">
      <c r="B134" s="51" t="s">
        <v>123</v>
      </c>
      <c r="C134" s="48" t="s">
        <v>122</v>
      </c>
      <c r="D134" s="48" t="s">
        <v>121</v>
      </c>
      <c r="E134" s="48" t="s">
        <v>120</v>
      </c>
      <c r="F134" s="163" t="s">
        <v>119</v>
      </c>
      <c r="G134" s="163" t="s">
        <v>118</v>
      </c>
      <c r="H134" s="48" t="s">
        <v>33</v>
      </c>
      <c r="I134" s="48" t="s">
        <v>117</v>
      </c>
      <c r="J134" s="48" t="s">
        <v>34</v>
      </c>
      <c r="K134" s="340" t="s">
        <v>116</v>
      </c>
      <c r="L134" s="341"/>
      <c r="M134" s="340" t="s">
        <v>115</v>
      </c>
      <c r="N134" s="341"/>
      <c r="O134" s="340" t="s">
        <v>115</v>
      </c>
      <c r="P134" s="394"/>
      <c r="Q134" s="340" t="s">
        <v>115</v>
      </c>
      <c r="R134" s="394"/>
      <c r="S134" s="340" t="s">
        <v>115</v>
      </c>
      <c r="T134" s="394"/>
      <c r="U134" s="340" t="s">
        <v>115</v>
      </c>
      <c r="V134" s="394"/>
      <c r="W134" s="49" t="s">
        <v>114</v>
      </c>
      <c r="X134" s="48" t="s">
        <v>223</v>
      </c>
      <c r="Y134" s="48" t="s">
        <v>222</v>
      </c>
      <c r="Z134" s="50" t="s">
        <v>221</v>
      </c>
      <c r="AA134" s="47" t="s">
        <v>112</v>
      </c>
      <c r="AB134" s="46" t="s">
        <v>111</v>
      </c>
      <c r="AC134" s="45" t="s">
        <v>110</v>
      </c>
      <c r="AD134" s="45" t="s">
        <v>109</v>
      </c>
      <c r="AE134" s="45" t="s">
        <v>108</v>
      </c>
      <c r="AF134" s="45" t="s">
        <v>107</v>
      </c>
      <c r="AG134" s="45" t="s">
        <v>106</v>
      </c>
      <c r="AH134" s="45" t="s">
        <v>105</v>
      </c>
      <c r="AI134" s="45" t="s">
        <v>104</v>
      </c>
      <c r="AJ134" s="45" t="s">
        <v>103</v>
      </c>
      <c r="AK134" s="45" t="s">
        <v>102</v>
      </c>
    </row>
    <row r="135" spans="2:45" ht="36" customHeight="1" thickBot="1" x14ac:dyDescent="0.25">
      <c r="B135" s="71" t="s">
        <v>138</v>
      </c>
      <c r="C135" s="43"/>
      <c r="D135" s="42">
        <v>174</v>
      </c>
      <c r="E135" s="41">
        <v>10</v>
      </c>
      <c r="F135" s="162">
        <v>10754.44</v>
      </c>
      <c r="G135" s="162">
        <v>800.47</v>
      </c>
      <c r="H135" s="35"/>
      <c r="I135" s="35"/>
      <c r="J135" s="70"/>
      <c r="K135" s="69"/>
      <c r="L135" s="37"/>
      <c r="M135" s="69"/>
      <c r="N135" s="37"/>
      <c r="O135" s="69"/>
      <c r="P135" s="37"/>
      <c r="Q135" s="69"/>
      <c r="R135" s="37"/>
      <c r="S135" s="69"/>
      <c r="T135" s="37"/>
      <c r="U135" s="69"/>
      <c r="V135" s="37"/>
      <c r="W135" s="36"/>
      <c r="X135" s="40"/>
      <c r="Y135" s="40"/>
      <c r="Z135" s="40"/>
      <c r="AA135" s="34"/>
      <c r="AB135" s="33">
        <f t="shared" ref="AB135:AK135" si="2">SUM(AB136:AB195)</f>
        <v>26</v>
      </c>
      <c r="AC135" s="54">
        <f t="shared" si="2"/>
        <v>0</v>
      </c>
      <c r="AD135" s="54">
        <f t="shared" si="2"/>
        <v>117</v>
      </c>
      <c r="AE135" s="54">
        <f t="shared" si="2"/>
        <v>5</v>
      </c>
      <c r="AF135" s="54">
        <f t="shared" si="2"/>
        <v>0</v>
      </c>
      <c r="AG135" s="54">
        <f t="shared" si="2"/>
        <v>0</v>
      </c>
      <c r="AH135" s="54">
        <f t="shared" si="2"/>
        <v>0</v>
      </c>
      <c r="AI135" s="54">
        <f t="shared" si="2"/>
        <v>0</v>
      </c>
      <c r="AJ135" s="54">
        <f t="shared" si="2"/>
        <v>0</v>
      </c>
      <c r="AK135" s="53">
        <f t="shared" si="2"/>
        <v>0</v>
      </c>
      <c r="AL135" s="32" t="s">
        <v>100</v>
      </c>
      <c r="AM135" s="31">
        <f>F135/(100*102)</f>
        <v>1.0543568627450981</v>
      </c>
      <c r="AO135" s="4">
        <f>SUM(AB135:AC135)/E135</f>
        <v>2.6</v>
      </c>
      <c r="AP135" s="4">
        <f>SUM(AD135:AE135)/E135</f>
        <v>12.2</v>
      </c>
      <c r="AQ135" s="4">
        <f>SUM(AF135:AG135)/E135</f>
        <v>0</v>
      </c>
      <c r="AR135" s="4">
        <f>SUM(AH135:AI135)/E135</f>
        <v>0</v>
      </c>
      <c r="AS135" s="4">
        <f>SUM(AJ135:AK135)/E135</f>
        <v>0</v>
      </c>
    </row>
    <row r="136" spans="2:45" ht="18" customHeight="1" x14ac:dyDescent="0.2">
      <c r="B136" s="17" t="s">
        <v>129</v>
      </c>
      <c r="C136" s="342">
        <v>1</v>
      </c>
      <c r="D136" s="30"/>
      <c r="E136" s="28"/>
      <c r="F136" s="159"/>
      <c r="G136" s="158"/>
      <c r="H136" s="345">
        <v>43</v>
      </c>
      <c r="I136" s="345">
        <v>11</v>
      </c>
      <c r="J136" s="345">
        <v>4</v>
      </c>
      <c r="K136" s="20" t="s">
        <v>95</v>
      </c>
      <c r="L136" s="21" t="s">
        <v>98</v>
      </c>
      <c r="M136" s="20" t="s">
        <v>94</v>
      </c>
      <c r="N136" s="21" t="s">
        <v>217</v>
      </c>
      <c r="O136" s="20" t="s">
        <v>93</v>
      </c>
      <c r="P136" s="21"/>
      <c r="Q136" s="20" t="s">
        <v>92</v>
      </c>
      <c r="R136" s="21"/>
      <c r="S136" s="20" t="s">
        <v>212</v>
      </c>
      <c r="T136" s="21"/>
      <c r="U136" s="20" t="s">
        <v>211</v>
      </c>
      <c r="V136" s="21"/>
      <c r="W136" s="25"/>
      <c r="X136" s="155"/>
      <c r="Y136" s="155"/>
      <c r="Z136" s="155"/>
      <c r="AA136" s="347"/>
      <c r="AB136" s="379">
        <f>SUMPRODUCT(LEN($L136:$R138)-LEN(SUBSTITUTE($L136:$R138,"A", "")))</f>
        <v>2</v>
      </c>
      <c r="AC136" s="365">
        <f>SUMPRODUCT(LEN($W136:$W138)-LEN(SUBSTITUTE($W136:$W138,"A", "")))</f>
        <v>0</v>
      </c>
      <c r="AD136" s="365">
        <f>SUMPRODUCT(LEN($L136:$R138)-LEN(SUBSTITUTE($L136:$R138,"S", "")))</f>
        <v>5</v>
      </c>
      <c r="AE136" s="365">
        <f>SUMPRODUCT(LEN($W136:$W138)-LEN(SUBSTITUTE($W136:$W138,"S", "")))</f>
        <v>0</v>
      </c>
      <c r="AF136" s="365">
        <f>SUMPRODUCT(LEN($L136:$R138)-LEN(SUBSTITUTE($L136:$R138,"F", "")))</f>
        <v>0</v>
      </c>
      <c r="AG136" s="365">
        <f>SUMPRODUCT(LEN($W136:$W138)-LEN(SUBSTITUTE($W136:$W138,"F", "")))</f>
        <v>0</v>
      </c>
      <c r="AH136" s="365">
        <f>SUMPRODUCT(LEN($L136:$R138)-LEN(SUBSTITUTE($L136:$R138,"G", "")))</f>
        <v>0</v>
      </c>
      <c r="AI136" s="365">
        <f>SUMPRODUCT(LEN($W136:$W138)-LEN(SUBSTITUTE($W136:$W138,"G", "")))</f>
        <v>0</v>
      </c>
      <c r="AJ136" s="365">
        <f>SUMPRODUCT(LEN($L136:$R138)-LEN(SUBSTITUTE($L136:$R138,"M", "")))</f>
        <v>0</v>
      </c>
      <c r="AK136" s="382">
        <f>SUMPRODUCT(LEN($W136:$W138)-LEN(SUBSTITUTE($W136:$W138,"M", "")))</f>
        <v>0</v>
      </c>
    </row>
    <row r="137" spans="2:45" ht="18" customHeight="1" x14ac:dyDescent="0.2">
      <c r="B137" s="17"/>
      <c r="C137" s="343"/>
      <c r="D137" s="24"/>
      <c r="E137" s="23"/>
      <c r="F137" s="157"/>
      <c r="G137" s="156"/>
      <c r="H137" s="343"/>
      <c r="I137" s="343"/>
      <c r="J137" s="343"/>
      <c r="K137" s="20" t="s">
        <v>91</v>
      </c>
      <c r="L137" s="21" t="s">
        <v>98</v>
      </c>
      <c r="M137" s="20" t="s">
        <v>90</v>
      </c>
      <c r="N137" s="21" t="s">
        <v>98</v>
      </c>
      <c r="O137" s="20" t="s">
        <v>89</v>
      </c>
      <c r="P137" s="21"/>
      <c r="Q137" s="20" t="s">
        <v>88</v>
      </c>
      <c r="R137" s="21"/>
      <c r="S137" s="20" t="s">
        <v>210</v>
      </c>
      <c r="T137" s="21"/>
      <c r="U137" s="20" t="s">
        <v>209</v>
      </c>
      <c r="V137" s="21"/>
      <c r="W137" s="18"/>
      <c r="X137" s="155"/>
      <c r="Y137" s="155"/>
      <c r="Z137" s="155"/>
      <c r="AA137" s="348"/>
      <c r="AB137" s="390"/>
      <c r="AC137" s="392"/>
      <c r="AD137" s="392"/>
      <c r="AE137" s="392"/>
      <c r="AF137" s="392"/>
      <c r="AG137" s="392"/>
      <c r="AH137" s="392"/>
      <c r="AI137" s="392"/>
      <c r="AJ137" s="392"/>
      <c r="AK137" s="395"/>
    </row>
    <row r="138" spans="2:45" ht="18" customHeight="1" thickBot="1" x14ac:dyDescent="0.25">
      <c r="B138" s="17"/>
      <c r="C138" s="344"/>
      <c r="D138" s="16"/>
      <c r="E138" s="15"/>
      <c r="F138" s="150"/>
      <c r="G138" s="149"/>
      <c r="H138" s="344"/>
      <c r="I138" s="344"/>
      <c r="J138" s="344"/>
      <c r="K138" s="12" t="s">
        <v>87</v>
      </c>
      <c r="L138" s="13" t="s">
        <v>97</v>
      </c>
      <c r="M138" s="12" t="s">
        <v>86</v>
      </c>
      <c r="N138" s="13" t="s">
        <v>98</v>
      </c>
      <c r="O138" s="12" t="s">
        <v>85</v>
      </c>
      <c r="P138" s="13"/>
      <c r="Q138" s="12" t="s">
        <v>84</v>
      </c>
      <c r="R138" s="13"/>
      <c r="S138" s="12" t="s">
        <v>208</v>
      </c>
      <c r="T138" s="13"/>
      <c r="U138" s="12" t="s">
        <v>207</v>
      </c>
      <c r="V138" s="13"/>
      <c r="W138" s="10"/>
      <c r="X138" s="148"/>
      <c r="Y138" s="148"/>
      <c r="Z138" s="148"/>
      <c r="AA138" s="349"/>
      <c r="AB138" s="391"/>
      <c r="AC138" s="393"/>
      <c r="AD138" s="393"/>
      <c r="AE138" s="393"/>
      <c r="AF138" s="393"/>
      <c r="AG138" s="393"/>
      <c r="AH138" s="393"/>
      <c r="AI138" s="393"/>
      <c r="AJ138" s="393"/>
      <c r="AK138" s="396"/>
    </row>
    <row r="139" spans="2:45" ht="18" customHeight="1" x14ac:dyDescent="0.2">
      <c r="B139" s="17"/>
      <c r="C139" s="342">
        <v>2</v>
      </c>
      <c r="D139" s="29"/>
      <c r="E139" s="28"/>
      <c r="F139" s="159"/>
      <c r="G139" s="158"/>
      <c r="H139" s="345">
        <v>37</v>
      </c>
      <c r="I139" s="345">
        <v>13</v>
      </c>
      <c r="J139" s="345">
        <v>5</v>
      </c>
      <c r="K139" s="20" t="s">
        <v>95</v>
      </c>
      <c r="L139" s="21" t="s">
        <v>228</v>
      </c>
      <c r="M139" s="20" t="s">
        <v>94</v>
      </c>
      <c r="N139" s="21" t="s">
        <v>218</v>
      </c>
      <c r="O139" s="20" t="s">
        <v>93</v>
      </c>
      <c r="P139" s="21" t="s">
        <v>98</v>
      </c>
      <c r="Q139" s="20" t="s">
        <v>92</v>
      </c>
      <c r="R139" s="21"/>
      <c r="S139" s="20" t="s">
        <v>212</v>
      </c>
      <c r="T139" s="21"/>
      <c r="U139" s="20" t="s">
        <v>211</v>
      </c>
      <c r="V139" s="21"/>
      <c r="W139" s="25" t="s">
        <v>98</v>
      </c>
      <c r="X139" s="155"/>
      <c r="Y139" s="155"/>
      <c r="Z139" s="155"/>
      <c r="AA139" s="347"/>
      <c r="AB139" s="379">
        <f>SUMPRODUCT(LEN($L139:$R141)-LEN(SUBSTITUTE($L139:$R141,"A", "")))</f>
        <v>0</v>
      </c>
      <c r="AC139" s="365">
        <f>SUMPRODUCT(LEN($W139:$W141)-LEN(SUBSTITUTE($W139:$W141,"A", "")))</f>
        <v>0</v>
      </c>
      <c r="AD139" s="365">
        <f>SUMPRODUCT(LEN($L139:$R141)-LEN(SUBSTITUTE($L139:$R141,"S", "")))</f>
        <v>16</v>
      </c>
      <c r="AE139" s="365">
        <f>SUMPRODUCT(LEN($W139:$W141)-LEN(SUBSTITUTE($W139:$W141,"S", "")))</f>
        <v>1</v>
      </c>
      <c r="AF139" s="365">
        <f>SUMPRODUCT(LEN($L139:$R141)-LEN(SUBSTITUTE($L139:$R141,"F", "")))</f>
        <v>0</v>
      </c>
      <c r="AG139" s="365">
        <f>SUMPRODUCT(LEN($W139:$W141)-LEN(SUBSTITUTE($W139:$W141,"F", "")))</f>
        <v>0</v>
      </c>
      <c r="AH139" s="365">
        <f>SUMPRODUCT(LEN($L139:$R141)-LEN(SUBSTITUTE($L139:$R141,"G", "")))</f>
        <v>0</v>
      </c>
      <c r="AI139" s="365">
        <f>SUMPRODUCT(LEN($W139:$W141)-LEN(SUBSTITUTE($W139:$W141,"G", "")))</f>
        <v>0</v>
      </c>
      <c r="AJ139" s="365">
        <f>SUMPRODUCT(LEN($L139:$R141)-LEN(SUBSTITUTE($L139:$R141,"M", "")))</f>
        <v>0</v>
      </c>
      <c r="AK139" s="382">
        <f>SUMPRODUCT(LEN($W139:$W141)-LEN(SUBSTITUTE($W139:$W141,"M", "")))</f>
        <v>0</v>
      </c>
    </row>
    <row r="140" spans="2:45" ht="18" customHeight="1" x14ac:dyDescent="0.2">
      <c r="B140" s="17"/>
      <c r="C140" s="343"/>
      <c r="D140" s="160"/>
      <c r="E140" s="23"/>
      <c r="F140" s="157"/>
      <c r="G140" s="156"/>
      <c r="H140" s="343"/>
      <c r="I140" s="343"/>
      <c r="J140" s="343"/>
      <c r="K140" s="20" t="s">
        <v>91</v>
      </c>
      <c r="L140" s="21" t="s">
        <v>228</v>
      </c>
      <c r="M140" s="20" t="s">
        <v>90</v>
      </c>
      <c r="N140" s="21" t="s">
        <v>218</v>
      </c>
      <c r="O140" s="20" t="s">
        <v>89</v>
      </c>
      <c r="P140" s="21" t="s">
        <v>98</v>
      </c>
      <c r="Q140" s="20" t="s">
        <v>88</v>
      </c>
      <c r="R140" s="21"/>
      <c r="S140" s="20" t="s">
        <v>210</v>
      </c>
      <c r="T140" s="21"/>
      <c r="U140" s="20" t="s">
        <v>209</v>
      </c>
      <c r="V140" s="21"/>
      <c r="W140" s="18"/>
      <c r="X140" s="155"/>
      <c r="Y140" s="155"/>
      <c r="Z140" s="155"/>
      <c r="AA140" s="348"/>
      <c r="AB140" s="390"/>
      <c r="AC140" s="392"/>
      <c r="AD140" s="392"/>
      <c r="AE140" s="392"/>
      <c r="AF140" s="392"/>
      <c r="AG140" s="392"/>
      <c r="AH140" s="392"/>
      <c r="AI140" s="392"/>
      <c r="AJ140" s="392"/>
      <c r="AK140" s="395"/>
    </row>
    <row r="141" spans="2:45" ht="18" customHeight="1" thickBot="1" x14ac:dyDescent="0.25">
      <c r="B141" s="17"/>
      <c r="C141" s="344"/>
      <c r="D141" s="68"/>
      <c r="E141" s="15"/>
      <c r="F141" s="150"/>
      <c r="G141" s="149"/>
      <c r="H141" s="344"/>
      <c r="I141" s="344"/>
      <c r="J141" s="344"/>
      <c r="K141" s="12" t="s">
        <v>87</v>
      </c>
      <c r="L141" s="13" t="s">
        <v>228</v>
      </c>
      <c r="M141" s="12" t="s">
        <v>86</v>
      </c>
      <c r="N141" s="13" t="s">
        <v>98</v>
      </c>
      <c r="O141" s="12" t="s">
        <v>85</v>
      </c>
      <c r="P141" s="13"/>
      <c r="Q141" s="12" t="s">
        <v>84</v>
      </c>
      <c r="R141" s="13"/>
      <c r="S141" s="12" t="s">
        <v>208</v>
      </c>
      <c r="T141" s="13"/>
      <c r="U141" s="12" t="s">
        <v>207</v>
      </c>
      <c r="V141" s="13"/>
      <c r="W141" s="10"/>
      <c r="X141" s="148"/>
      <c r="Y141" s="148"/>
      <c r="Z141" s="148"/>
      <c r="AA141" s="349"/>
      <c r="AB141" s="391"/>
      <c r="AC141" s="393"/>
      <c r="AD141" s="393"/>
      <c r="AE141" s="393"/>
      <c r="AF141" s="393"/>
      <c r="AG141" s="393"/>
      <c r="AH141" s="393"/>
      <c r="AI141" s="393"/>
      <c r="AJ141" s="393"/>
      <c r="AK141" s="396"/>
    </row>
    <row r="142" spans="2:45" ht="18" customHeight="1" x14ac:dyDescent="0.2">
      <c r="B142" s="17"/>
      <c r="C142" s="342">
        <v>3</v>
      </c>
      <c r="D142" s="30"/>
      <c r="E142" s="28"/>
      <c r="F142" s="159"/>
      <c r="G142" s="158"/>
      <c r="H142" s="345">
        <v>42</v>
      </c>
      <c r="I142" s="345">
        <v>14</v>
      </c>
      <c r="J142" s="345">
        <v>4</v>
      </c>
      <c r="K142" s="20" t="s">
        <v>95</v>
      </c>
      <c r="L142" s="21" t="s">
        <v>217</v>
      </c>
      <c r="M142" s="20" t="s">
        <v>94</v>
      </c>
      <c r="N142" s="21" t="s">
        <v>217</v>
      </c>
      <c r="O142" s="20" t="s">
        <v>93</v>
      </c>
      <c r="P142" s="21" t="s">
        <v>218</v>
      </c>
      <c r="Q142" s="20" t="s">
        <v>92</v>
      </c>
      <c r="R142" s="21" t="s">
        <v>98</v>
      </c>
      <c r="S142" s="20" t="s">
        <v>212</v>
      </c>
      <c r="T142" s="21"/>
      <c r="U142" s="20" t="s">
        <v>211</v>
      </c>
      <c r="V142" s="21"/>
      <c r="W142" s="25"/>
      <c r="X142" s="155"/>
      <c r="Y142" s="155"/>
      <c r="Z142" s="155"/>
      <c r="AA142" s="347"/>
      <c r="AB142" s="379">
        <f>SUMPRODUCT(LEN($L142:$R144)-LEN(SUBSTITUTE($L142:$R144,"A", "")))</f>
        <v>6</v>
      </c>
      <c r="AC142" s="365">
        <f>SUMPRODUCT(LEN($W142:$W144)-LEN(SUBSTITUTE($W142:$W144,"A", "")))</f>
        <v>0</v>
      </c>
      <c r="AD142" s="365">
        <f>SUMPRODUCT(LEN($L142:$R144)-LEN(SUBSTITUTE($L142:$R144,"S", "")))</f>
        <v>15</v>
      </c>
      <c r="AE142" s="365">
        <f>SUMPRODUCT(LEN($W142:$W144)-LEN(SUBSTITUTE($W142:$W144,"S", "")))</f>
        <v>0</v>
      </c>
      <c r="AF142" s="365">
        <f>SUMPRODUCT(LEN($L142:$R144)-LEN(SUBSTITUTE($L142:$R144,"F", "")))</f>
        <v>0</v>
      </c>
      <c r="AG142" s="365">
        <f>SUMPRODUCT(LEN($W142:$W144)-LEN(SUBSTITUTE($W142:$W144,"F", "")))</f>
        <v>0</v>
      </c>
      <c r="AH142" s="365">
        <f>SUMPRODUCT(LEN($L142:$R144)-LEN(SUBSTITUTE($L142:$R144,"G", "")))</f>
        <v>0</v>
      </c>
      <c r="AI142" s="365">
        <f>SUMPRODUCT(LEN($W142:$W144)-LEN(SUBSTITUTE($W142:$W144,"G", "")))</f>
        <v>0</v>
      </c>
      <c r="AJ142" s="365">
        <f>SUMPRODUCT(LEN($L142:$R144)-LEN(SUBSTITUTE($L142:$R144,"M", "")))</f>
        <v>0</v>
      </c>
      <c r="AK142" s="382">
        <f>SUMPRODUCT(LEN($W142:$W144)-LEN(SUBSTITUTE($W142:$W144,"M", "")))</f>
        <v>0</v>
      </c>
    </row>
    <row r="143" spans="2:45" ht="18" customHeight="1" x14ac:dyDescent="0.2">
      <c r="B143" s="17"/>
      <c r="C143" s="343"/>
      <c r="D143" s="24"/>
      <c r="E143" s="23"/>
      <c r="F143" s="157"/>
      <c r="G143" s="156"/>
      <c r="H143" s="343"/>
      <c r="I143" s="343"/>
      <c r="J143" s="343"/>
      <c r="K143" s="20" t="s">
        <v>91</v>
      </c>
      <c r="L143" s="21" t="s">
        <v>249</v>
      </c>
      <c r="M143" s="20" t="s">
        <v>90</v>
      </c>
      <c r="N143" s="21" t="s">
        <v>218</v>
      </c>
      <c r="O143" s="20" t="s">
        <v>89</v>
      </c>
      <c r="P143" s="21" t="s">
        <v>97</v>
      </c>
      <c r="Q143" s="20" t="s">
        <v>88</v>
      </c>
      <c r="R143" s="21"/>
      <c r="S143" s="20" t="s">
        <v>210</v>
      </c>
      <c r="T143" s="21"/>
      <c r="U143" s="20" t="s">
        <v>209</v>
      </c>
      <c r="V143" s="21"/>
      <c r="W143" s="18"/>
      <c r="X143" s="155"/>
      <c r="Y143" s="155"/>
      <c r="Z143" s="155"/>
      <c r="AA143" s="348"/>
      <c r="AB143" s="390"/>
      <c r="AC143" s="392"/>
      <c r="AD143" s="392"/>
      <c r="AE143" s="392"/>
      <c r="AF143" s="392"/>
      <c r="AG143" s="392"/>
      <c r="AH143" s="392"/>
      <c r="AI143" s="392"/>
      <c r="AJ143" s="392"/>
      <c r="AK143" s="395"/>
    </row>
    <row r="144" spans="2:45" ht="18" customHeight="1" thickBot="1" x14ac:dyDescent="0.25">
      <c r="B144" s="17"/>
      <c r="C144" s="344"/>
      <c r="D144" s="16"/>
      <c r="E144" s="15"/>
      <c r="F144" s="150"/>
      <c r="G144" s="149"/>
      <c r="H144" s="344"/>
      <c r="I144" s="344"/>
      <c r="J144" s="344"/>
      <c r="K144" s="12" t="s">
        <v>87</v>
      </c>
      <c r="L144" s="13" t="s">
        <v>214</v>
      </c>
      <c r="M144" s="12" t="s">
        <v>86</v>
      </c>
      <c r="N144" s="13" t="s">
        <v>228</v>
      </c>
      <c r="O144" s="12" t="s">
        <v>85</v>
      </c>
      <c r="P144" s="13" t="s">
        <v>218</v>
      </c>
      <c r="Q144" s="12" t="s">
        <v>84</v>
      </c>
      <c r="R144" s="13"/>
      <c r="S144" s="12" t="s">
        <v>208</v>
      </c>
      <c r="T144" s="13"/>
      <c r="U144" s="12" t="s">
        <v>207</v>
      </c>
      <c r="V144" s="13"/>
      <c r="W144" s="10"/>
      <c r="X144" s="148"/>
      <c r="Y144" s="148"/>
      <c r="Z144" s="148"/>
      <c r="AA144" s="349"/>
      <c r="AB144" s="391"/>
      <c r="AC144" s="393"/>
      <c r="AD144" s="393"/>
      <c r="AE144" s="393"/>
      <c r="AF144" s="393"/>
      <c r="AG144" s="393"/>
      <c r="AH144" s="393"/>
      <c r="AI144" s="393"/>
      <c r="AJ144" s="393"/>
      <c r="AK144" s="396"/>
    </row>
    <row r="145" spans="2:37" ht="18" customHeight="1" x14ac:dyDescent="0.2">
      <c r="B145" s="17"/>
      <c r="C145" s="342">
        <v>4</v>
      </c>
      <c r="D145" s="29"/>
      <c r="E145" s="28"/>
      <c r="F145" s="159"/>
      <c r="G145" s="158"/>
      <c r="H145" s="345">
        <v>43</v>
      </c>
      <c r="I145" s="345">
        <v>15</v>
      </c>
      <c r="J145" s="345">
        <v>6</v>
      </c>
      <c r="K145" s="20" t="s">
        <v>95</v>
      </c>
      <c r="L145" s="21" t="s">
        <v>218</v>
      </c>
      <c r="M145" s="20" t="s">
        <v>94</v>
      </c>
      <c r="N145" s="21" t="s">
        <v>214</v>
      </c>
      <c r="O145" s="20" t="s">
        <v>93</v>
      </c>
      <c r="P145" s="21" t="s">
        <v>218</v>
      </c>
      <c r="Q145" s="20" t="s">
        <v>92</v>
      </c>
      <c r="R145" s="21"/>
      <c r="S145" s="20" t="s">
        <v>212</v>
      </c>
      <c r="T145" s="21"/>
      <c r="U145" s="20" t="s">
        <v>211</v>
      </c>
      <c r="V145" s="21"/>
      <c r="W145" s="25" t="s">
        <v>218</v>
      </c>
      <c r="X145" s="155"/>
      <c r="Y145" s="155"/>
      <c r="Z145" s="155"/>
      <c r="AA145" s="347"/>
      <c r="AB145" s="379">
        <f>SUMPRODUCT(LEN($L145:$R147)-LEN(SUBSTITUTE($L145:$R147,"A", "")))</f>
        <v>4</v>
      </c>
      <c r="AC145" s="365">
        <f>SUMPRODUCT(LEN($W145:$W147)-LEN(SUBSTITUTE($W145:$W147,"A", "")))</f>
        <v>0</v>
      </c>
      <c r="AD145" s="365">
        <f>SUMPRODUCT(LEN($L145:$R147)-LEN(SUBSTITUTE($L145:$R147,"S", "")))</f>
        <v>10</v>
      </c>
      <c r="AE145" s="365">
        <f>SUMPRODUCT(LEN($W145:$W147)-LEN(SUBSTITUTE($W145:$W147,"S", "")))</f>
        <v>2</v>
      </c>
      <c r="AF145" s="365">
        <f>SUMPRODUCT(LEN($L145:$R147)-LEN(SUBSTITUTE($L145:$R147,"F", "")))</f>
        <v>0</v>
      </c>
      <c r="AG145" s="365">
        <f>SUMPRODUCT(LEN($W145:$W147)-LEN(SUBSTITUTE($W145:$W147,"F", "")))</f>
        <v>0</v>
      </c>
      <c r="AH145" s="365">
        <f>SUMPRODUCT(LEN($L145:$R147)-LEN(SUBSTITUTE($L145:$R147,"G", "")))</f>
        <v>0</v>
      </c>
      <c r="AI145" s="365">
        <f>SUMPRODUCT(LEN($W145:$W147)-LEN(SUBSTITUTE($W145:$W147,"G", "")))</f>
        <v>0</v>
      </c>
      <c r="AJ145" s="365">
        <f>SUMPRODUCT(LEN($L145:$R147)-LEN(SUBSTITUTE($L145:$R147,"M", "")))</f>
        <v>0</v>
      </c>
      <c r="AK145" s="382">
        <f>SUMPRODUCT(LEN($W145:$W147)-LEN(SUBSTITUTE($W145:$W147,"M", "")))</f>
        <v>0</v>
      </c>
    </row>
    <row r="146" spans="2:37" ht="18" customHeight="1" x14ac:dyDescent="0.2">
      <c r="B146" s="17"/>
      <c r="C146" s="343"/>
      <c r="D146" s="160"/>
      <c r="E146" s="23"/>
      <c r="F146" s="157"/>
      <c r="G146" s="156"/>
      <c r="H146" s="343"/>
      <c r="I146" s="343"/>
      <c r="J146" s="343"/>
      <c r="K146" s="20" t="s">
        <v>91</v>
      </c>
      <c r="L146" s="21" t="s">
        <v>218</v>
      </c>
      <c r="M146" s="20" t="s">
        <v>90</v>
      </c>
      <c r="N146" s="21" t="s">
        <v>213</v>
      </c>
      <c r="O146" s="20" t="s">
        <v>89</v>
      </c>
      <c r="P146" s="21" t="s">
        <v>98</v>
      </c>
      <c r="Q146" s="20" t="s">
        <v>88</v>
      </c>
      <c r="R146" s="21"/>
      <c r="S146" s="20" t="s">
        <v>210</v>
      </c>
      <c r="T146" s="21"/>
      <c r="U146" s="20" t="s">
        <v>209</v>
      </c>
      <c r="V146" s="21"/>
      <c r="W146" s="18"/>
      <c r="X146" s="155"/>
      <c r="Y146" s="155"/>
      <c r="Z146" s="155"/>
      <c r="AA146" s="348"/>
      <c r="AB146" s="390"/>
      <c r="AC146" s="392"/>
      <c r="AD146" s="392"/>
      <c r="AE146" s="392"/>
      <c r="AF146" s="392"/>
      <c r="AG146" s="392"/>
      <c r="AH146" s="392"/>
      <c r="AI146" s="392"/>
      <c r="AJ146" s="392"/>
      <c r="AK146" s="395"/>
    </row>
    <row r="147" spans="2:37" ht="18" customHeight="1" thickBot="1" x14ac:dyDescent="0.25">
      <c r="B147" s="17"/>
      <c r="C147" s="344"/>
      <c r="D147" s="68"/>
      <c r="E147" s="15"/>
      <c r="F147" s="150"/>
      <c r="G147" s="149"/>
      <c r="H147" s="344"/>
      <c r="I147" s="344"/>
      <c r="J147" s="344"/>
      <c r="K147" s="12" t="s">
        <v>87</v>
      </c>
      <c r="L147" s="13" t="s">
        <v>98</v>
      </c>
      <c r="M147" s="12" t="s">
        <v>86</v>
      </c>
      <c r="N147" s="13" t="s">
        <v>97</v>
      </c>
      <c r="O147" s="12" t="s">
        <v>85</v>
      </c>
      <c r="P147" s="13" t="s">
        <v>98</v>
      </c>
      <c r="Q147" s="12" t="s">
        <v>84</v>
      </c>
      <c r="R147" s="13"/>
      <c r="S147" s="12" t="s">
        <v>208</v>
      </c>
      <c r="T147" s="13"/>
      <c r="U147" s="12" t="s">
        <v>207</v>
      </c>
      <c r="V147" s="13"/>
      <c r="W147" s="10"/>
      <c r="X147" s="148"/>
      <c r="Y147" s="148"/>
      <c r="Z147" s="148"/>
      <c r="AA147" s="349"/>
      <c r="AB147" s="391"/>
      <c r="AC147" s="393"/>
      <c r="AD147" s="393"/>
      <c r="AE147" s="393"/>
      <c r="AF147" s="393"/>
      <c r="AG147" s="393"/>
      <c r="AH147" s="393"/>
      <c r="AI147" s="393"/>
      <c r="AJ147" s="393"/>
      <c r="AK147" s="396"/>
    </row>
    <row r="148" spans="2:37" ht="18" customHeight="1" x14ac:dyDescent="0.2">
      <c r="B148" s="17"/>
      <c r="C148" s="342">
        <v>5</v>
      </c>
      <c r="D148" s="29"/>
      <c r="E148" s="28"/>
      <c r="F148" s="159"/>
      <c r="G148" s="158"/>
      <c r="H148" s="345">
        <v>47</v>
      </c>
      <c r="I148" s="345">
        <v>14</v>
      </c>
      <c r="J148" s="345">
        <v>5</v>
      </c>
      <c r="K148" s="20" t="s">
        <v>95</v>
      </c>
      <c r="L148" s="21" t="s">
        <v>213</v>
      </c>
      <c r="M148" s="20" t="s">
        <v>94</v>
      </c>
      <c r="N148" s="21" t="s">
        <v>214</v>
      </c>
      <c r="O148" s="20" t="s">
        <v>93</v>
      </c>
      <c r="P148" s="21" t="s">
        <v>98</v>
      </c>
      <c r="Q148" s="20" t="s">
        <v>92</v>
      </c>
      <c r="R148" s="21"/>
      <c r="S148" s="20" t="s">
        <v>212</v>
      </c>
      <c r="T148" s="21"/>
      <c r="U148" s="20" t="s">
        <v>211</v>
      </c>
      <c r="V148" s="21"/>
      <c r="W148" s="25"/>
      <c r="X148" s="155"/>
      <c r="Y148" s="155"/>
      <c r="Z148" s="155"/>
      <c r="AA148" s="347"/>
      <c r="AB148" s="379">
        <f>SUMPRODUCT(LEN($L148:$R150)-LEN(SUBSTITUTE($L148:$R150,"A", "")))</f>
        <v>5</v>
      </c>
      <c r="AC148" s="365">
        <f>SUMPRODUCT(LEN($W148:$W150)-LEN(SUBSTITUTE($W148:$W150,"A", "")))</f>
        <v>0</v>
      </c>
      <c r="AD148" s="365">
        <f>SUMPRODUCT(LEN($L148:$R150)-LEN(SUBSTITUTE($L148:$R150,"S", "")))</f>
        <v>9</v>
      </c>
      <c r="AE148" s="365">
        <f>SUMPRODUCT(LEN($W148:$W150)-LEN(SUBSTITUTE($W148:$W150,"S", "")))</f>
        <v>0</v>
      </c>
      <c r="AF148" s="365">
        <f>SUMPRODUCT(LEN($L148:$R150)-LEN(SUBSTITUTE($L148:$R150,"F", "")))</f>
        <v>0</v>
      </c>
      <c r="AG148" s="365">
        <f>SUMPRODUCT(LEN($W148:$W150)-LEN(SUBSTITUTE($W148:$W150,"F", "")))</f>
        <v>0</v>
      </c>
      <c r="AH148" s="365">
        <f>SUMPRODUCT(LEN($L148:$R150)-LEN(SUBSTITUTE($L148:$R150,"G", "")))</f>
        <v>0</v>
      </c>
      <c r="AI148" s="365">
        <f>SUMPRODUCT(LEN($W148:$W150)-LEN(SUBSTITUTE($W148:$W150,"G", "")))</f>
        <v>0</v>
      </c>
      <c r="AJ148" s="365">
        <f>SUMPRODUCT(LEN($L148:$R150)-LEN(SUBSTITUTE($L148:$R150,"M", "")))</f>
        <v>0</v>
      </c>
      <c r="AK148" s="382">
        <f>SUMPRODUCT(LEN($W148:$W150)-LEN(SUBSTITUTE($W148:$W150,"M", "")))</f>
        <v>0</v>
      </c>
    </row>
    <row r="149" spans="2:37" ht="18" customHeight="1" x14ac:dyDescent="0.2">
      <c r="B149" s="17"/>
      <c r="C149" s="343"/>
      <c r="D149" s="160"/>
      <c r="E149" s="23"/>
      <c r="F149" s="157"/>
      <c r="G149" s="156"/>
      <c r="H149" s="343"/>
      <c r="I149" s="343"/>
      <c r="J149" s="343"/>
      <c r="K149" s="20" t="s">
        <v>91</v>
      </c>
      <c r="L149" s="21" t="s">
        <v>213</v>
      </c>
      <c r="M149" s="20" t="s">
        <v>90</v>
      </c>
      <c r="N149" s="21" t="s">
        <v>218</v>
      </c>
      <c r="O149" s="20" t="s">
        <v>89</v>
      </c>
      <c r="P149" s="21" t="s">
        <v>98</v>
      </c>
      <c r="Q149" s="20" t="s">
        <v>88</v>
      </c>
      <c r="R149" s="21"/>
      <c r="S149" s="20" t="s">
        <v>210</v>
      </c>
      <c r="T149" s="21"/>
      <c r="U149" s="20" t="s">
        <v>209</v>
      </c>
      <c r="V149" s="21"/>
      <c r="W149" s="18"/>
      <c r="X149" s="155"/>
      <c r="Y149" s="155"/>
      <c r="Z149" s="155"/>
      <c r="AA149" s="348"/>
      <c r="AB149" s="390"/>
      <c r="AC149" s="392"/>
      <c r="AD149" s="392"/>
      <c r="AE149" s="392"/>
      <c r="AF149" s="392"/>
      <c r="AG149" s="392"/>
      <c r="AH149" s="392"/>
      <c r="AI149" s="392"/>
      <c r="AJ149" s="392"/>
      <c r="AK149" s="395"/>
    </row>
    <row r="150" spans="2:37" ht="18" customHeight="1" thickBot="1" x14ac:dyDescent="0.25">
      <c r="B150" s="17"/>
      <c r="C150" s="344"/>
      <c r="D150" s="68"/>
      <c r="E150" s="15"/>
      <c r="F150" s="150"/>
      <c r="G150" s="149"/>
      <c r="H150" s="344"/>
      <c r="I150" s="344"/>
      <c r="J150" s="344"/>
      <c r="K150" s="12" t="s">
        <v>87</v>
      </c>
      <c r="L150" s="13" t="s">
        <v>228</v>
      </c>
      <c r="M150" s="12" t="s">
        <v>86</v>
      </c>
      <c r="N150" s="13" t="s">
        <v>248</v>
      </c>
      <c r="O150" s="12" t="s">
        <v>85</v>
      </c>
      <c r="P150" s="13" t="s">
        <v>98</v>
      </c>
      <c r="Q150" s="12" t="s">
        <v>84</v>
      </c>
      <c r="R150" s="13"/>
      <c r="S150" s="12" t="s">
        <v>208</v>
      </c>
      <c r="T150" s="13"/>
      <c r="U150" s="12" t="s">
        <v>207</v>
      </c>
      <c r="V150" s="13"/>
      <c r="W150" s="10"/>
      <c r="X150" s="148"/>
      <c r="Y150" s="148"/>
      <c r="Z150" s="148"/>
      <c r="AA150" s="349"/>
      <c r="AB150" s="391"/>
      <c r="AC150" s="393"/>
      <c r="AD150" s="393"/>
      <c r="AE150" s="393"/>
      <c r="AF150" s="393"/>
      <c r="AG150" s="393"/>
      <c r="AH150" s="393"/>
      <c r="AI150" s="393"/>
      <c r="AJ150" s="393"/>
      <c r="AK150" s="396"/>
    </row>
    <row r="151" spans="2:37" ht="18" customHeight="1" x14ac:dyDescent="0.2">
      <c r="B151" s="17"/>
      <c r="C151" s="342">
        <v>6</v>
      </c>
      <c r="D151" s="29"/>
      <c r="E151" s="28"/>
      <c r="F151" s="159"/>
      <c r="G151" s="158"/>
      <c r="H151" s="345">
        <v>8</v>
      </c>
      <c r="I151" s="345">
        <v>15</v>
      </c>
      <c r="J151" s="345">
        <v>4</v>
      </c>
      <c r="K151" s="20" t="s">
        <v>95</v>
      </c>
      <c r="L151" s="21" t="s">
        <v>97</v>
      </c>
      <c r="M151" s="20" t="s">
        <v>94</v>
      </c>
      <c r="N151" s="21" t="s">
        <v>218</v>
      </c>
      <c r="O151" s="20" t="s">
        <v>93</v>
      </c>
      <c r="P151" s="21" t="s">
        <v>214</v>
      </c>
      <c r="Q151" s="20" t="s">
        <v>92</v>
      </c>
      <c r="R151" s="21" t="s">
        <v>98</v>
      </c>
      <c r="S151" s="20" t="s">
        <v>212</v>
      </c>
      <c r="T151" s="21"/>
      <c r="U151" s="20" t="s">
        <v>211</v>
      </c>
      <c r="V151" s="21"/>
      <c r="W151" s="25" t="s">
        <v>98</v>
      </c>
      <c r="X151" s="155"/>
      <c r="Y151" s="155"/>
      <c r="Z151" s="155"/>
      <c r="AA151" s="347"/>
      <c r="AB151" s="379">
        <f>SUMPRODUCT(LEN($L151:$R153)-LEN(SUBSTITUTE($L151:$R153,"A", "")))</f>
        <v>3</v>
      </c>
      <c r="AC151" s="365">
        <f>SUMPRODUCT(LEN($W151:$W153)-LEN(SUBSTITUTE($W151:$W153,"A", "")))</f>
        <v>0</v>
      </c>
      <c r="AD151" s="365">
        <f>SUMPRODUCT(LEN($L151:$R153)-LEN(SUBSTITUTE($L151:$R153,"S", "")))</f>
        <v>14</v>
      </c>
      <c r="AE151" s="365">
        <f>SUMPRODUCT(LEN($W151:$W153)-LEN(SUBSTITUTE($W151:$W153,"S", "")))</f>
        <v>1</v>
      </c>
      <c r="AF151" s="365">
        <f>SUMPRODUCT(LEN($L151:$R153)-LEN(SUBSTITUTE($L151:$R153,"F", "")))</f>
        <v>0</v>
      </c>
      <c r="AG151" s="365">
        <f>SUMPRODUCT(LEN($W151:$W153)-LEN(SUBSTITUTE($W151:$W153,"F", "")))</f>
        <v>0</v>
      </c>
      <c r="AH151" s="365">
        <f>SUMPRODUCT(LEN($L151:$R153)-LEN(SUBSTITUTE($L151:$R153,"G", "")))</f>
        <v>0</v>
      </c>
      <c r="AI151" s="365">
        <f>SUMPRODUCT(LEN($W151:$W153)-LEN(SUBSTITUTE($W151:$W153,"G", "")))</f>
        <v>0</v>
      </c>
      <c r="AJ151" s="365">
        <f>SUMPRODUCT(LEN($L151:$R153)-LEN(SUBSTITUTE($L151:$R153,"M", "")))</f>
        <v>0</v>
      </c>
      <c r="AK151" s="382">
        <f>SUMPRODUCT(LEN($W151:$W153)-LEN(SUBSTITUTE($W151:$W153,"M", "")))</f>
        <v>0</v>
      </c>
    </row>
    <row r="152" spans="2:37" ht="18" customHeight="1" x14ac:dyDescent="0.2">
      <c r="B152" s="17"/>
      <c r="C152" s="343"/>
      <c r="D152" s="160"/>
      <c r="E152" s="23"/>
      <c r="F152" s="157"/>
      <c r="G152" s="156"/>
      <c r="H152" s="343"/>
      <c r="I152" s="343"/>
      <c r="J152" s="343"/>
      <c r="K152" s="20" t="s">
        <v>91</v>
      </c>
      <c r="L152" s="21" t="s">
        <v>98</v>
      </c>
      <c r="M152" s="20" t="s">
        <v>90</v>
      </c>
      <c r="N152" s="21" t="s">
        <v>218</v>
      </c>
      <c r="O152" s="20" t="s">
        <v>89</v>
      </c>
      <c r="P152" s="21" t="s">
        <v>218</v>
      </c>
      <c r="Q152" s="20" t="s">
        <v>88</v>
      </c>
      <c r="R152" s="21" t="s">
        <v>98</v>
      </c>
      <c r="S152" s="20" t="s">
        <v>210</v>
      </c>
      <c r="T152" s="21"/>
      <c r="U152" s="20" t="s">
        <v>209</v>
      </c>
      <c r="V152" s="21"/>
      <c r="W152" s="18"/>
      <c r="X152" s="155"/>
      <c r="Y152" s="155"/>
      <c r="Z152" s="155"/>
      <c r="AA152" s="348"/>
      <c r="AB152" s="390"/>
      <c r="AC152" s="392"/>
      <c r="AD152" s="392"/>
      <c r="AE152" s="392"/>
      <c r="AF152" s="392"/>
      <c r="AG152" s="392"/>
      <c r="AH152" s="392"/>
      <c r="AI152" s="392"/>
      <c r="AJ152" s="392"/>
      <c r="AK152" s="395"/>
    </row>
    <row r="153" spans="2:37" ht="18" customHeight="1" thickBot="1" x14ac:dyDescent="0.25">
      <c r="B153" s="17"/>
      <c r="C153" s="344"/>
      <c r="D153" s="68"/>
      <c r="E153" s="15"/>
      <c r="F153" s="150"/>
      <c r="G153" s="149"/>
      <c r="H153" s="344"/>
      <c r="I153" s="344"/>
      <c r="J153" s="344"/>
      <c r="K153" s="12" t="s">
        <v>87</v>
      </c>
      <c r="L153" s="13" t="s">
        <v>218</v>
      </c>
      <c r="M153" s="12" t="s">
        <v>86</v>
      </c>
      <c r="N153" s="13" t="s">
        <v>218</v>
      </c>
      <c r="O153" s="12" t="s">
        <v>85</v>
      </c>
      <c r="P153" s="13" t="s">
        <v>97</v>
      </c>
      <c r="Q153" s="12" t="s">
        <v>84</v>
      </c>
      <c r="R153" s="13"/>
      <c r="S153" s="12" t="s">
        <v>208</v>
      </c>
      <c r="T153" s="13"/>
      <c r="U153" s="12" t="s">
        <v>207</v>
      </c>
      <c r="V153" s="13"/>
      <c r="W153" s="10"/>
      <c r="X153" s="148"/>
      <c r="Y153" s="148"/>
      <c r="Z153" s="148"/>
      <c r="AA153" s="349"/>
      <c r="AB153" s="391"/>
      <c r="AC153" s="393"/>
      <c r="AD153" s="393"/>
      <c r="AE153" s="393"/>
      <c r="AF153" s="393"/>
      <c r="AG153" s="393"/>
      <c r="AH153" s="393"/>
      <c r="AI153" s="393"/>
      <c r="AJ153" s="393"/>
      <c r="AK153" s="396"/>
    </row>
    <row r="154" spans="2:37" ht="18" customHeight="1" x14ac:dyDescent="0.2">
      <c r="B154" s="17"/>
      <c r="C154" s="342">
        <v>7</v>
      </c>
      <c r="D154" s="29"/>
      <c r="E154" s="28"/>
      <c r="F154" s="159"/>
      <c r="G154" s="158"/>
      <c r="H154" s="345">
        <v>38</v>
      </c>
      <c r="I154" s="345">
        <v>12</v>
      </c>
      <c r="J154" s="345">
        <v>5</v>
      </c>
      <c r="K154" s="20" t="s">
        <v>95</v>
      </c>
      <c r="L154" s="21" t="s">
        <v>98</v>
      </c>
      <c r="M154" s="20" t="s">
        <v>94</v>
      </c>
      <c r="N154" s="21" t="s">
        <v>98</v>
      </c>
      <c r="O154" s="20" t="s">
        <v>93</v>
      </c>
      <c r="P154" s="21" t="s">
        <v>98</v>
      </c>
      <c r="Q154" s="20" t="s">
        <v>92</v>
      </c>
      <c r="R154" s="21"/>
      <c r="S154" s="20" t="s">
        <v>212</v>
      </c>
      <c r="T154" s="21"/>
      <c r="U154" s="20" t="s">
        <v>211</v>
      </c>
      <c r="V154" s="21"/>
      <c r="W154" s="25"/>
      <c r="X154" s="155"/>
      <c r="Y154" s="155"/>
      <c r="Z154" s="155"/>
      <c r="AA154" s="347"/>
      <c r="AB154" s="379">
        <f>SUMPRODUCT(LEN($L154:$R156)-LEN(SUBSTITUTE($L154:$R156,"A", "")))</f>
        <v>2</v>
      </c>
      <c r="AC154" s="365">
        <f>SUMPRODUCT(LEN($W154:$W156)-LEN(SUBSTITUTE($W154:$W156,"A", "")))</f>
        <v>0</v>
      </c>
      <c r="AD154" s="365">
        <f>SUMPRODUCT(LEN($L154:$R156)-LEN(SUBSTITUTE($L154:$R156,"S", "")))</f>
        <v>9</v>
      </c>
      <c r="AE154" s="365">
        <f>SUMPRODUCT(LEN($W154:$W156)-LEN(SUBSTITUTE($W154:$W156,"S", "")))</f>
        <v>0</v>
      </c>
      <c r="AF154" s="365">
        <f>SUMPRODUCT(LEN($L154:$R156)-LEN(SUBSTITUTE($L154:$R156,"F", "")))</f>
        <v>0</v>
      </c>
      <c r="AG154" s="365">
        <f>SUMPRODUCT(LEN($W154:$W156)-LEN(SUBSTITUTE($W154:$W156,"F", "")))</f>
        <v>0</v>
      </c>
      <c r="AH154" s="365">
        <f>SUMPRODUCT(LEN($L154:$R156)-LEN(SUBSTITUTE($L154:$R156,"G", "")))</f>
        <v>0</v>
      </c>
      <c r="AI154" s="365">
        <f>SUMPRODUCT(LEN($W154:$W156)-LEN(SUBSTITUTE($W154:$W156,"G", "")))</f>
        <v>0</v>
      </c>
      <c r="AJ154" s="365">
        <f>SUMPRODUCT(LEN($L154:$R156)-LEN(SUBSTITUTE($L154:$R156,"M", "")))</f>
        <v>0</v>
      </c>
      <c r="AK154" s="382">
        <f>SUMPRODUCT(LEN($W154:$W156)-LEN(SUBSTITUTE($W154:$W156,"M", "")))</f>
        <v>0</v>
      </c>
    </row>
    <row r="155" spans="2:37" ht="18" customHeight="1" x14ac:dyDescent="0.2">
      <c r="B155" s="17"/>
      <c r="C155" s="343"/>
      <c r="D155" s="160"/>
      <c r="E155" s="23"/>
      <c r="F155" s="157"/>
      <c r="G155" s="156"/>
      <c r="H155" s="343"/>
      <c r="I155" s="343"/>
      <c r="J155" s="343"/>
      <c r="K155" s="20" t="s">
        <v>91</v>
      </c>
      <c r="L155" s="21" t="s">
        <v>218</v>
      </c>
      <c r="M155" s="20" t="s">
        <v>90</v>
      </c>
      <c r="N155" s="21" t="s">
        <v>217</v>
      </c>
      <c r="O155" s="20" t="s">
        <v>89</v>
      </c>
      <c r="P155" s="21"/>
      <c r="Q155" s="20" t="s">
        <v>88</v>
      </c>
      <c r="R155" s="21"/>
      <c r="S155" s="20" t="s">
        <v>210</v>
      </c>
      <c r="T155" s="21"/>
      <c r="U155" s="20" t="s">
        <v>209</v>
      </c>
      <c r="V155" s="21"/>
      <c r="W155" s="18"/>
      <c r="X155" s="155"/>
      <c r="Y155" s="155"/>
      <c r="Z155" s="155"/>
      <c r="AA155" s="348"/>
      <c r="AB155" s="390"/>
      <c r="AC155" s="392"/>
      <c r="AD155" s="392"/>
      <c r="AE155" s="392"/>
      <c r="AF155" s="392"/>
      <c r="AG155" s="392"/>
      <c r="AH155" s="392"/>
      <c r="AI155" s="392"/>
      <c r="AJ155" s="392"/>
      <c r="AK155" s="395"/>
    </row>
    <row r="156" spans="2:37" ht="18" customHeight="1" thickBot="1" x14ac:dyDescent="0.25">
      <c r="B156" s="17"/>
      <c r="C156" s="344"/>
      <c r="D156" s="68"/>
      <c r="E156" s="15"/>
      <c r="F156" s="150"/>
      <c r="G156" s="149"/>
      <c r="H156" s="344"/>
      <c r="I156" s="344"/>
      <c r="J156" s="344"/>
      <c r="K156" s="12" t="s">
        <v>87</v>
      </c>
      <c r="L156" s="13" t="s">
        <v>214</v>
      </c>
      <c r="M156" s="12" t="s">
        <v>86</v>
      </c>
      <c r="N156" s="13" t="s">
        <v>218</v>
      </c>
      <c r="O156" s="12" t="s">
        <v>85</v>
      </c>
      <c r="P156" s="13"/>
      <c r="Q156" s="12" t="s">
        <v>84</v>
      </c>
      <c r="R156" s="13"/>
      <c r="S156" s="12" t="s">
        <v>208</v>
      </c>
      <c r="T156" s="13"/>
      <c r="U156" s="12" t="s">
        <v>207</v>
      </c>
      <c r="V156" s="13"/>
      <c r="W156" s="10"/>
      <c r="X156" s="148"/>
      <c r="Y156" s="148"/>
      <c r="Z156" s="148"/>
      <c r="AA156" s="349"/>
      <c r="AB156" s="391"/>
      <c r="AC156" s="393"/>
      <c r="AD156" s="393"/>
      <c r="AE156" s="393"/>
      <c r="AF156" s="393"/>
      <c r="AG156" s="393"/>
      <c r="AH156" s="393"/>
      <c r="AI156" s="393"/>
      <c r="AJ156" s="393"/>
      <c r="AK156" s="396"/>
    </row>
    <row r="157" spans="2:37" ht="18" customHeight="1" x14ac:dyDescent="0.2">
      <c r="B157" s="17"/>
      <c r="C157" s="342">
        <v>8</v>
      </c>
      <c r="D157" s="29"/>
      <c r="E157" s="28"/>
      <c r="F157" s="159"/>
      <c r="G157" s="158"/>
      <c r="H157" s="345">
        <v>44</v>
      </c>
      <c r="I157" s="345">
        <v>14</v>
      </c>
      <c r="J157" s="345">
        <v>7</v>
      </c>
      <c r="K157" s="20" t="s">
        <v>95</v>
      </c>
      <c r="L157" s="21" t="s">
        <v>97</v>
      </c>
      <c r="M157" s="20" t="s">
        <v>94</v>
      </c>
      <c r="N157" s="21" t="s">
        <v>97</v>
      </c>
      <c r="O157" s="20" t="s">
        <v>93</v>
      </c>
      <c r="P157" s="21"/>
      <c r="Q157" s="20" t="s">
        <v>92</v>
      </c>
      <c r="R157" s="21"/>
      <c r="S157" s="20" t="s">
        <v>212</v>
      </c>
      <c r="T157" s="21"/>
      <c r="U157" s="20" t="s">
        <v>211</v>
      </c>
      <c r="V157" s="21"/>
      <c r="W157" s="25"/>
      <c r="X157" s="155"/>
      <c r="Y157" s="155"/>
      <c r="Z157" s="155"/>
      <c r="AA157" s="347"/>
      <c r="AB157" s="379">
        <f>SUMPRODUCT(LEN($L157:$R159)-LEN(SUBSTITUTE($L157:$R159,"A", "")))</f>
        <v>3</v>
      </c>
      <c r="AC157" s="365">
        <f>SUMPRODUCT(LEN($W157:$W159)-LEN(SUBSTITUTE($W157:$W159,"A", "")))</f>
        <v>0</v>
      </c>
      <c r="AD157" s="365">
        <f>SUMPRODUCT(LEN($L157:$R159)-LEN(SUBSTITUTE($L157:$R159,"S", "")))</f>
        <v>6</v>
      </c>
      <c r="AE157" s="365">
        <f>SUMPRODUCT(LEN($W157:$W159)-LEN(SUBSTITUTE($W157:$W159,"S", "")))</f>
        <v>0</v>
      </c>
      <c r="AF157" s="365">
        <f>SUMPRODUCT(LEN($L157:$R159)-LEN(SUBSTITUTE($L157:$R159,"F", "")))</f>
        <v>0</v>
      </c>
      <c r="AG157" s="365">
        <f>SUMPRODUCT(LEN($W157:$W159)-LEN(SUBSTITUTE($W157:$W159,"F", "")))</f>
        <v>0</v>
      </c>
      <c r="AH157" s="365">
        <f>SUMPRODUCT(LEN($L157:$R159)-LEN(SUBSTITUTE($L157:$R159,"G", "")))</f>
        <v>0</v>
      </c>
      <c r="AI157" s="365">
        <f>SUMPRODUCT(LEN($W157:$W159)-LEN(SUBSTITUTE($W157:$W159,"G", "")))</f>
        <v>0</v>
      </c>
      <c r="AJ157" s="365">
        <f>SUMPRODUCT(LEN($L157:$R159)-LEN(SUBSTITUTE($L157:$R159,"M", "")))</f>
        <v>0</v>
      </c>
      <c r="AK157" s="382">
        <f>SUMPRODUCT(LEN($W157:$W159)-LEN(SUBSTITUTE($W157:$W159,"M", "")))</f>
        <v>0</v>
      </c>
    </row>
    <row r="158" spans="2:37" ht="18" customHeight="1" x14ac:dyDescent="0.2">
      <c r="B158" s="17"/>
      <c r="C158" s="343"/>
      <c r="D158" s="160"/>
      <c r="E158" s="23"/>
      <c r="F158" s="157"/>
      <c r="G158" s="156"/>
      <c r="H158" s="343"/>
      <c r="I158" s="343"/>
      <c r="J158" s="343"/>
      <c r="K158" s="20" t="s">
        <v>91</v>
      </c>
      <c r="L158" s="21" t="s">
        <v>214</v>
      </c>
      <c r="M158" s="20" t="s">
        <v>90</v>
      </c>
      <c r="N158" s="21" t="s">
        <v>218</v>
      </c>
      <c r="O158" s="20" t="s">
        <v>89</v>
      </c>
      <c r="P158" s="21"/>
      <c r="Q158" s="20" t="s">
        <v>88</v>
      </c>
      <c r="R158" s="21"/>
      <c r="S158" s="20" t="s">
        <v>210</v>
      </c>
      <c r="T158" s="21"/>
      <c r="U158" s="20" t="s">
        <v>209</v>
      </c>
      <c r="V158" s="21"/>
      <c r="W158" s="18"/>
      <c r="X158" s="155"/>
      <c r="Y158" s="155"/>
      <c r="Z158" s="155"/>
      <c r="AA158" s="348"/>
      <c r="AB158" s="390"/>
      <c r="AC158" s="392"/>
      <c r="AD158" s="392"/>
      <c r="AE158" s="392"/>
      <c r="AF158" s="392"/>
      <c r="AG158" s="392"/>
      <c r="AH158" s="392"/>
      <c r="AI158" s="392"/>
      <c r="AJ158" s="392"/>
      <c r="AK158" s="395"/>
    </row>
    <row r="159" spans="2:37" ht="18" customHeight="1" thickBot="1" x14ac:dyDescent="0.25">
      <c r="B159" s="17"/>
      <c r="C159" s="344"/>
      <c r="D159" s="68"/>
      <c r="E159" s="15"/>
      <c r="F159" s="150"/>
      <c r="G159" s="149"/>
      <c r="H159" s="344"/>
      <c r="I159" s="344"/>
      <c r="J159" s="344"/>
      <c r="K159" s="12" t="s">
        <v>87</v>
      </c>
      <c r="L159" s="13" t="s">
        <v>218</v>
      </c>
      <c r="M159" s="12" t="s">
        <v>86</v>
      </c>
      <c r="N159" s="13" t="s">
        <v>98</v>
      </c>
      <c r="O159" s="12" t="s">
        <v>85</v>
      </c>
      <c r="P159" s="13"/>
      <c r="Q159" s="12" t="s">
        <v>84</v>
      </c>
      <c r="R159" s="13"/>
      <c r="S159" s="12" t="s">
        <v>208</v>
      </c>
      <c r="T159" s="13"/>
      <c r="U159" s="12" t="s">
        <v>207</v>
      </c>
      <c r="V159" s="13"/>
      <c r="W159" s="10"/>
      <c r="X159" s="148"/>
      <c r="Y159" s="148"/>
      <c r="Z159" s="148"/>
      <c r="AA159" s="349"/>
      <c r="AB159" s="391"/>
      <c r="AC159" s="393"/>
      <c r="AD159" s="393"/>
      <c r="AE159" s="393"/>
      <c r="AF159" s="393"/>
      <c r="AG159" s="393"/>
      <c r="AH159" s="393"/>
      <c r="AI159" s="393"/>
      <c r="AJ159" s="393"/>
      <c r="AK159" s="396"/>
    </row>
    <row r="160" spans="2:37" ht="18" customHeight="1" x14ac:dyDescent="0.2">
      <c r="B160" s="17"/>
      <c r="C160" s="342">
        <v>9</v>
      </c>
      <c r="D160" s="165"/>
      <c r="E160" s="28"/>
      <c r="F160" s="159"/>
      <c r="G160" s="158"/>
      <c r="H160" s="345">
        <v>44</v>
      </c>
      <c r="I160" s="345">
        <v>14</v>
      </c>
      <c r="J160" s="345">
        <v>5</v>
      </c>
      <c r="K160" s="20" t="s">
        <v>95</v>
      </c>
      <c r="L160" s="21" t="s">
        <v>228</v>
      </c>
      <c r="M160" s="20" t="s">
        <v>94</v>
      </c>
      <c r="N160" s="21" t="s">
        <v>218</v>
      </c>
      <c r="O160" s="20" t="s">
        <v>93</v>
      </c>
      <c r="P160" s="21" t="s">
        <v>98</v>
      </c>
      <c r="Q160" s="20" t="s">
        <v>92</v>
      </c>
      <c r="R160" s="21"/>
      <c r="S160" s="20" t="s">
        <v>212</v>
      </c>
      <c r="T160" s="21"/>
      <c r="U160" s="20" t="s">
        <v>211</v>
      </c>
      <c r="V160" s="21"/>
      <c r="W160" s="25" t="s">
        <v>98</v>
      </c>
      <c r="X160" s="155"/>
      <c r="Y160" s="155"/>
      <c r="Z160" s="155"/>
      <c r="AA160" s="347"/>
      <c r="AB160" s="379">
        <f>SUMPRODUCT(LEN($L160:$R162)-LEN(SUBSTITUTE($L160:$R162,"A", "")))</f>
        <v>0</v>
      </c>
      <c r="AC160" s="365">
        <f>SUMPRODUCT(LEN($W160:$W162)-LEN(SUBSTITUTE($W160:$W162,"A", "")))</f>
        <v>0</v>
      </c>
      <c r="AD160" s="365">
        <f>SUMPRODUCT(LEN($L160:$R162)-LEN(SUBSTITUTE($L160:$R162,"S", "")))</f>
        <v>16</v>
      </c>
      <c r="AE160" s="365">
        <f>SUMPRODUCT(LEN($W160:$W162)-LEN(SUBSTITUTE($W160:$W162,"S", "")))</f>
        <v>1</v>
      </c>
      <c r="AF160" s="365">
        <f>SUMPRODUCT(LEN($L160:$R162)-LEN(SUBSTITUTE($L160:$R162,"F", "")))</f>
        <v>0</v>
      </c>
      <c r="AG160" s="365">
        <f>SUMPRODUCT(LEN($W160:$W162)-LEN(SUBSTITUTE($W160:$W162,"F", "")))</f>
        <v>0</v>
      </c>
      <c r="AH160" s="365">
        <f>SUMPRODUCT(LEN($L160:$R162)-LEN(SUBSTITUTE($L160:$R162,"G", "")))</f>
        <v>0</v>
      </c>
      <c r="AI160" s="365">
        <f>SUMPRODUCT(LEN($W160:$W162)-LEN(SUBSTITUTE($W160:$W162,"G", "")))</f>
        <v>0</v>
      </c>
      <c r="AJ160" s="365">
        <f>SUMPRODUCT(LEN($L160:$R162)-LEN(SUBSTITUTE($L160:$R162,"M", "")))</f>
        <v>0</v>
      </c>
      <c r="AK160" s="382">
        <f>SUMPRODUCT(LEN($W160:$W162)-LEN(SUBSTITUTE($W160:$W162,"M", "")))</f>
        <v>0</v>
      </c>
    </row>
    <row r="161" spans="2:38" ht="18" customHeight="1" x14ac:dyDescent="0.2">
      <c r="B161" s="17"/>
      <c r="C161" s="343"/>
      <c r="D161" s="164"/>
      <c r="E161" s="23"/>
      <c r="F161" s="157"/>
      <c r="G161" s="156"/>
      <c r="H161" s="343"/>
      <c r="I161" s="343"/>
      <c r="J161" s="343"/>
      <c r="K161" s="20" t="s">
        <v>91</v>
      </c>
      <c r="L161" s="21" t="s">
        <v>218</v>
      </c>
      <c r="M161" s="20" t="s">
        <v>90</v>
      </c>
      <c r="N161" s="21" t="s">
        <v>218</v>
      </c>
      <c r="O161" s="20" t="s">
        <v>89</v>
      </c>
      <c r="P161" s="21" t="s">
        <v>98</v>
      </c>
      <c r="Q161" s="20" t="s">
        <v>88</v>
      </c>
      <c r="R161" s="21"/>
      <c r="S161" s="20" t="s">
        <v>210</v>
      </c>
      <c r="T161" s="21"/>
      <c r="U161" s="20" t="s">
        <v>209</v>
      </c>
      <c r="V161" s="21"/>
      <c r="W161" s="18"/>
      <c r="X161" s="155"/>
      <c r="Y161" s="155"/>
      <c r="Z161" s="155"/>
      <c r="AA161" s="348"/>
      <c r="AB161" s="390"/>
      <c r="AC161" s="392"/>
      <c r="AD161" s="392"/>
      <c r="AE161" s="392"/>
      <c r="AF161" s="392"/>
      <c r="AG161" s="392"/>
      <c r="AH161" s="392"/>
      <c r="AI161" s="392"/>
      <c r="AJ161" s="392"/>
      <c r="AK161" s="395"/>
    </row>
    <row r="162" spans="2:38" ht="18" customHeight="1" thickBot="1" x14ac:dyDescent="0.25">
      <c r="B162" s="17"/>
      <c r="C162" s="344"/>
      <c r="D162" s="16"/>
      <c r="E162" s="15"/>
      <c r="F162" s="150"/>
      <c r="G162" s="149"/>
      <c r="H162" s="344"/>
      <c r="I162" s="344"/>
      <c r="J162" s="344"/>
      <c r="K162" s="12" t="s">
        <v>87</v>
      </c>
      <c r="L162" s="13" t="s">
        <v>218</v>
      </c>
      <c r="M162" s="12" t="s">
        <v>86</v>
      </c>
      <c r="N162" s="13" t="s">
        <v>218</v>
      </c>
      <c r="O162" s="12" t="s">
        <v>85</v>
      </c>
      <c r="P162" s="13" t="s">
        <v>98</v>
      </c>
      <c r="Q162" s="12" t="s">
        <v>84</v>
      </c>
      <c r="R162" s="13"/>
      <c r="S162" s="12" t="s">
        <v>208</v>
      </c>
      <c r="T162" s="13"/>
      <c r="U162" s="12" t="s">
        <v>207</v>
      </c>
      <c r="V162" s="13"/>
      <c r="W162" s="10"/>
      <c r="X162" s="148"/>
      <c r="Y162" s="148"/>
      <c r="Z162" s="148"/>
      <c r="AA162" s="349"/>
      <c r="AB162" s="391"/>
      <c r="AC162" s="393"/>
      <c r="AD162" s="393"/>
      <c r="AE162" s="393"/>
      <c r="AF162" s="393"/>
      <c r="AG162" s="393"/>
      <c r="AH162" s="393"/>
      <c r="AI162" s="393"/>
      <c r="AJ162" s="393"/>
      <c r="AK162" s="396"/>
    </row>
    <row r="163" spans="2:38" ht="18" customHeight="1" x14ac:dyDescent="0.2">
      <c r="B163" s="17"/>
      <c r="C163" s="342">
        <v>10</v>
      </c>
      <c r="D163" s="30"/>
      <c r="E163" s="28"/>
      <c r="F163" s="159"/>
      <c r="G163" s="158"/>
      <c r="H163" s="345">
        <v>46</v>
      </c>
      <c r="I163" s="345">
        <v>14</v>
      </c>
      <c r="J163" s="345">
        <v>4</v>
      </c>
      <c r="K163" s="20" t="s">
        <v>95</v>
      </c>
      <c r="L163" s="21" t="s">
        <v>98</v>
      </c>
      <c r="M163" s="20" t="s">
        <v>94</v>
      </c>
      <c r="N163" s="21" t="s">
        <v>214</v>
      </c>
      <c r="O163" s="20" t="s">
        <v>93</v>
      </c>
      <c r="P163" s="21" t="s">
        <v>218</v>
      </c>
      <c r="Q163" s="20" t="s">
        <v>92</v>
      </c>
      <c r="R163" s="21" t="s">
        <v>98</v>
      </c>
      <c r="S163" s="20" t="s">
        <v>212</v>
      </c>
      <c r="T163" s="21"/>
      <c r="U163" s="20" t="s">
        <v>211</v>
      </c>
      <c r="V163" s="21"/>
      <c r="W163" s="25"/>
      <c r="X163" s="155"/>
      <c r="Y163" s="155"/>
      <c r="Z163" s="155"/>
      <c r="AA163" s="347"/>
      <c r="AB163" s="379">
        <f>SUMPRODUCT(LEN($L163:$R165)-LEN(SUBSTITUTE($L163:$R165,"A", "")))</f>
        <v>1</v>
      </c>
      <c r="AC163" s="365">
        <f>SUMPRODUCT(LEN($W163:$W165)-LEN(SUBSTITUTE($W163:$W165,"A", "")))</f>
        <v>0</v>
      </c>
      <c r="AD163" s="365">
        <f>SUMPRODUCT(LEN($L163:$R165)-LEN(SUBSTITUTE($L163:$R165,"S", "")))</f>
        <v>17</v>
      </c>
      <c r="AE163" s="365">
        <f>SUMPRODUCT(LEN($W163:$W165)-LEN(SUBSTITUTE($W163:$W165,"S", "")))</f>
        <v>0</v>
      </c>
      <c r="AF163" s="365">
        <f>SUMPRODUCT(LEN($L163:$R165)-LEN(SUBSTITUTE($L163:$R165,"F", "")))</f>
        <v>0</v>
      </c>
      <c r="AG163" s="365">
        <f>SUMPRODUCT(LEN($W163:$W165)-LEN(SUBSTITUTE($W163:$W165,"F", "")))</f>
        <v>0</v>
      </c>
      <c r="AH163" s="365">
        <f>SUMPRODUCT(LEN($L163:$R165)-LEN(SUBSTITUTE($L163:$R165,"G", "")))</f>
        <v>0</v>
      </c>
      <c r="AI163" s="365">
        <f>SUMPRODUCT(LEN($W163:$W165)-LEN(SUBSTITUTE($W163:$W165,"G", "")))</f>
        <v>0</v>
      </c>
      <c r="AJ163" s="365">
        <f>SUMPRODUCT(LEN($L163:$R165)-LEN(SUBSTITUTE($L163:$R165,"M", "")))</f>
        <v>0</v>
      </c>
      <c r="AK163" s="382">
        <f>SUMPRODUCT(LEN($W163:$W165)-LEN(SUBSTITUTE($W163:$W165,"M", "")))</f>
        <v>0</v>
      </c>
    </row>
    <row r="164" spans="2:38" ht="18" customHeight="1" x14ac:dyDescent="0.2">
      <c r="B164" s="17"/>
      <c r="C164" s="343"/>
      <c r="D164" s="24"/>
      <c r="E164" s="23"/>
      <c r="F164" s="157"/>
      <c r="G164" s="156"/>
      <c r="H164" s="343"/>
      <c r="I164" s="343"/>
      <c r="J164" s="343"/>
      <c r="K164" s="20" t="s">
        <v>91</v>
      </c>
      <c r="L164" s="21" t="s">
        <v>218</v>
      </c>
      <c r="M164" s="20" t="s">
        <v>90</v>
      </c>
      <c r="N164" s="21" t="s">
        <v>228</v>
      </c>
      <c r="O164" s="20" t="s">
        <v>89</v>
      </c>
      <c r="P164" s="21" t="s">
        <v>218</v>
      </c>
      <c r="Q164" s="20" t="s">
        <v>88</v>
      </c>
      <c r="R164" s="21"/>
      <c r="S164" s="20" t="s">
        <v>210</v>
      </c>
      <c r="T164" s="21"/>
      <c r="U164" s="20" t="s">
        <v>209</v>
      </c>
      <c r="V164" s="21"/>
      <c r="W164" s="18"/>
      <c r="X164" s="155"/>
      <c r="Y164" s="155"/>
      <c r="Z164" s="155"/>
      <c r="AA164" s="348"/>
      <c r="AB164" s="390"/>
      <c r="AC164" s="392"/>
      <c r="AD164" s="392"/>
      <c r="AE164" s="392"/>
      <c r="AF164" s="392"/>
      <c r="AG164" s="392"/>
      <c r="AH164" s="392"/>
      <c r="AI164" s="392"/>
      <c r="AJ164" s="392"/>
      <c r="AK164" s="395"/>
    </row>
    <row r="165" spans="2:38" ht="18" customHeight="1" thickBot="1" x14ac:dyDescent="0.25">
      <c r="B165" s="17"/>
      <c r="C165" s="344"/>
      <c r="D165" s="16"/>
      <c r="E165" s="15"/>
      <c r="F165" s="150"/>
      <c r="G165" s="149"/>
      <c r="H165" s="344"/>
      <c r="I165" s="344"/>
      <c r="J165" s="344"/>
      <c r="K165" s="12" t="s">
        <v>87</v>
      </c>
      <c r="L165" s="13" t="s">
        <v>218</v>
      </c>
      <c r="M165" s="12" t="s">
        <v>86</v>
      </c>
      <c r="N165" s="13" t="s">
        <v>218</v>
      </c>
      <c r="O165" s="12" t="s">
        <v>85</v>
      </c>
      <c r="P165" s="13" t="s">
        <v>98</v>
      </c>
      <c r="Q165" s="12" t="s">
        <v>84</v>
      </c>
      <c r="R165" s="13"/>
      <c r="S165" s="12" t="s">
        <v>208</v>
      </c>
      <c r="T165" s="13"/>
      <c r="U165" s="12" t="s">
        <v>207</v>
      </c>
      <c r="V165" s="13"/>
      <c r="W165" s="10"/>
      <c r="X165" s="148"/>
      <c r="Y165" s="148"/>
      <c r="Z165" s="148"/>
      <c r="AA165" s="349"/>
      <c r="AB165" s="391"/>
      <c r="AC165" s="393"/>
      <c r="AD165" s="393"/>
      <c r="AE165" s="393"/>
      <c r="AF165" s="393"/>
      <c r="AG165" s="393"/>
      <c r="AH165" s="393"/>
      <c r="AI165" s="393"/>
      <c r="AJ165" s="393"/>
      <c r="AK165" s="396"/>
    </row>
    <row r="166" spans="2:38" ht="18" customHeight="1" x14ac:dyDescent="0.2">
      <c r="B166" s="17"/>
      <c r="C166" s="342">
        <v>11</v>
      </c>
      <c r="D166" s="30"/>
      <c r="E166" s="28"/>
      <c r="F166" s="159"/>
      <c r="G166" s="158"/>
      <c r="H166" s="345"/>
      <c r="I166" s="345"/>
      <c r="J166" s="346"/>
      <c r="K166" s="20" t="s">
        <v>95</v>
      </c>
      <c r="L166" s="21"/>
      <c r="M166" s="20" t="s">
        <v>94</v>
      </c>
      <c r="N166" s="21"/>
      <c r="O166" s="20" t="s">
        <v>93</v>
      </c>
      <c r="P166" s="21"/>
      <c r="Q166" s="20" t="s">
        <v>92</v>
      </c>
      <c r="R166" s="21"/>
      <c r="S166" s="20" t="s">
        <v>212</v>
      </c>
      <c r="T166" s="21"/>
      <c r="U166" s="20" t="s">
        <v>211</v>
      </c>
      <c r="V166" s="21"/>
      <c r="W166" s="25"/>
      <c r="X166" s="155"/>
      <c r="Y166" s="155"/>
      <c r="Z166" s="155"/>
      <c r="AA166" s="347"/>
      <c r="AB166" s="379">
        <f>SUMPRODUCT(LEN($L166:$R168)-LEN(SUBSTITUTE($L166:$R168,"A", "")))</f>
        <v>0</v>
      </c>
      <c r="AC166" s="365">
        <f>SUMPRODUCT(LEN($W166:$W168)-LEN(SUBSTITUTE($W166:$W168,"A", "")))</f>
        <v>0</v>
      </c>
      <c r="AD166" s="365">
        <f>SUMPRODUCT(LEN($L166:$R168)-LEN(SUBSTITUTE($L166:$R168,"S", "")))</f>
        <v>0</v>
      </c>
      <c r="AE166" s="365">
        <f>SUMPRODUCT(LEN($W166:$W168)-LEN(SUBSTITUTE($W166:$W168,"S", "")))</f>
        <v>0</v>
      </c>
      <c r="AF166" s="365">
        <f>SUMPRODUCT(LEN($L166:$R168)-LEN(SUBSTITUTE($L166:$R168,"F", "")))</f>
        <v>0</v>
      </c>
      <c r="AG166" s="365">
        <f>SUMPRODUCT(LEN($W166:$W168)-LEN(SUBSTITUTE($W166:$W168,"F", "")))</f>
        <v>0</v>
      </c>
      <c r="AH166" s="365">
        <f>SUMPRODUCT(LEN($L166:$R168)-LEN(SUBSTITUTE($L166:$R168,"G", "")))</f>
        <v>0</v>
      </c>
      <c r="AI166" s="365">
        <f>SUMPRODUCT(LEN($W166:$W168)-LEN(SUBSTITUTE($W166:$W168,"G", "")))</f>
        <v>0</v>
      </c>
      <c r="AJ166" s="365">
        <f>SUMPRODUCT(LEN($L166:$R168)-LEN(SUBSTITUTE($L166:$R168,"M", "")))</f>
        <v>0</v>
      </c>
      <c r="AK166" s="382">
        <f>SUMPRODUCT(LEN($W166:$W168)-LEN(SUBSTITUTE($W166:$W168,"M", "")))</f>
        <v>0</v>
      </c>
    </row>
    <row r="167" spans="2:38" ht="18" customHeight="1" x14ac:dyDescent="0.2">
      <c r="B167" s="17"/>
      <c r="C167" s="343"/>
      <c r="D167" s="24"/>
      <c r="E167" s="23"/>
      <c r="F167" s="157"/>
      <c r="G167" s="156"/>
      <c r="H167" s="343"/>
      <c r="I167" s="343"/>
      <c r="J167" s="343"/>
      <c r="K167" s="20" t="s">
        <v>91</v>
      </c>
      <c r="L167" s="21"/>
      <c r="M167" s="20" t="s">
        <v>90</v>
      </c>
      <c r="N167" s="21"/>
      <c r="O167" s="20" t="s">
        <v>89</v>
      </c>
      <c r="P167" s="21"/>
      <c r="Q167" s="20" t="s">
        <v>88</v>
      </c>
      <c r="R167" s="21"/>
      <c r="S167" s="20" t="s">
        <v>210</v>
      </c>
      <c r="T167" s="21"/>
      <c r="U167" s="20" t="s">
        <v>209</v>
      </c>
      <c r="V167" s="21"/>
      <c r="W167" s="18"/>
      <c r="X167" s="155"/>
      <c r="Y167" s="155"/>
      <c r="Z167" s="155"/>
      <c r="AA167" s="348"/>
      <c r="AB167" s="390"/>
      <c r="AC167" s="392"/>
      <c r="AD167" s="392"/>
      <c r="AE167" s="392"/>
      <c r="AF167" s="392"/>
      <c r="AG167" s="392"/>
      <c r="AH167" s="392"/>
      <c r="AI167" s="392"/>
      <c r="AJ167" s="392"/>
      <c r="AK167" s="395"/>
    </row>
    <row r="168" spans="2:38" ht="18" customHeight="1" thickBot="1" x14ac:dyDescent="0.25">
      <c r="B168" s="17"/>
      <c r="C168" s="344"/>
      <c r="D168" s="16"/>
      <c r="E168" s="15"/>
      <c r="F168" s="150"/>
      <c r="G168" s="149"/>
      <c r="H168" s="344"/>
      <c r="I168" s="344"/>
      <c r="J168" s="344"/>
      <c r="K168" s="12" t="s">
        <v>87</v>
      </c>
      <c r="L168" s="13"/>
      <c r="M168" s="12" t="s">
        <v>86</v>
      </c>
      <c r="N168" s="13"/>
      <c r="O168" s="12" t="s">
        <v>85</v>
      </c>
      <c r="P168" s="13"/>
      <c r="Q168" s="12" t="s">
        <v>84</v>
      </c>
      <c r="R168" s="13"/>
      <c r="S168" s="12" t="s">
        <v>208</v>
      </c>
      <c r="T168" s="13"/>
      <c r="U168" s="12" t="s">
        <v>207</v>
      </c>
      <c r="V168" s="13"/>
      <c r="W168" s="10"/>
      <c r="X168" s="148"/>
      <c r="Y168" s="148"/>
      <c r="Z168" s="148"/>
      <c r="AA168" s="349"/>
      <c r="AB168" s="391"/>
      <c r="AC168" s="393"/>
      <c r="AD168" s="393"/>
      <c r="AE168" s="393"/>
      <c r="AF168" s="393"/>
      <c r="AG168" s="393"/>
      <c r="AH168" s="393"/>
      <c r="AI168" s="393"/>
      <c r="AJ168" s="393"/>
      <c r="AK168" s="396"/>
    </row>
    <row r="169" spans="2:38" ht="18" customHeight="1" x14ac:dyDescent="0.2">
      <c r="B169" s="17"/>
      <c r="C169" s="342">
        <v>12</v>
      </c>
      <c r="D169" s="29"/>
      <c r="E169" s="28"/>
      <c r="F169" s="159"/>
      <c r="G169" s="158"/>
      <c r="H169" s="345"/>
      <c r="I169" s="345"/>
      <c r="J169" s="346"/>
      <c r="K169" s="20" t="s">
        <v>95</v>
      </c>
      <c r="L169" s="21"/>
      <c r="M169" s="20" t="s">
        <v>94</v>
      </c>
      <c r="N169" s="21"/>
      <c r="O169" s="20" t="s">
        <v>93</v>
      </c>
      <c r="P169" s="21"/>
      <c r="Q169" s="20" t="s">
        <v>92</v>
      </c>
      <c r="R169" s="21"/>
      <c r="S169" s="20" t="s">
        <v>212</v>
      </c>
      <c r="T169" s="21"/>
      <c r="U169" s="20" t="s">
        <v>211</v>
      </c>
      <c r="V169" s="21"/>
      <c r="W169" s="25"/>
      <c r="X169" s="155"/>
      <c r="Y169" s="155"/>
      <c r="Z169" s="155"/>
      <c r="AA169" s="347"/>
      <c r="AB169" s="379">
        <f>SUMPRODUCT(LEN($L169:$R171)-LEN(SUBSTITUTE($L169:$R171,"A", "")))</f>
        <v>0</v>
      </c>
      <c r="AC169" s="365">
        <f>SUMPRODUCT(LEN($W169:$W171)-LEN(SUBSTITUTE($W169:$W171,"A", "")))</f>
        <v>0</v>
      </c>
      <c r="AD169" s="365">
        <f>SUMPRODUCT(LEN($L169:$R171)-LEN(SUBSTITUTE($L169:$R171,"S", "")))</f>
        <v>0</v>
      </c>
      <c r="AE169" s="365">
        <f>SUMPRODUCT(LEN($W169:$W171)-LEN(SUBSTITUTE($W169:$W171,"S", "")))</f>
        <v>0</v>
      </c>
      <c r="AF169" s="365">
        <f>SUMPRODUCT(LEN($L169:$R171)-LEN(SUBSTITUTE($L169:$R171,"F", "")))</f>
        <v>0</v>
      </c>
      <c r="AG169" s="365">
        <f>SUMPRODUCT(LEN($W169:$W171)-LEN(SUBSTITUTE($W169:$W171,"F", "")))</f>
        <v>0</v>
      </c>
      <c r="AH169" s="365">
        <f>SUMPRODUCT(LEN($L169:$R171)-LEN(SUBSTITUTE($L169:$R171,"G", "")))</f>
        <v>0</v>
      </c>
      <c r="AI169" s="365">
        <f>SUMPRODUCT(LEN($W169:$W171)-LEN(SUBSTITUTE($W169:$W171,"G", "")))</f>
        <v>0</v>
      </c>
      <c r="AJ169" s="365">
        <f>SUMPRODUCT(LEN($L169:$R171)-LEN(SUBSTITUTE($L169:$R171,"M", "")))</f>
        <v>0</v>
      </c>
      <c r="AK169" s="382">
        <f>SUMPRODUCT(LEN($W169:$W171)-LEN(SUBSTITUTE($W169:$W171,"M", "")))</f>
        <v>0</v>
      </c>
    </row>
    <row r="170" spans="2:38" ht="18" customHeight="1" x14ac:dyDescent="0.2">
      <c r="B170" s="17"/>
      <c r="C170" s="343"/>
      <c r="D170" s="24"/>
      <c r="E170" s="23"/>
      <c r="F170" s="157"/>
      <c r="G170" s="156"/>
      <c r="H170" s="343"/>
      <c r="I170" s="343"/>
      <c r="J170" s="343"/>
      <c r="K170" s="20" t="s">
        <v>91</v>
      </c>
      <c r="L170" s="21"/>
      <c r="M170" s="20" t="s">
        <v>90</v>
      </c>
      <c r="N170" s="21"/>
      <c r="O170" s="20" t="s">
        <v>89</v>
      </c>
      <c r="P170" s="21"/>
      <c r="Q170" s="20" t="s">
        <v>88</v>
      </c>
      <c r="R170" s="21"/>
      <c r="S170" s="20" t="s">
        <v>210</v>
      </c>
      <c r="T170" s="21"/>
      <c r="U170" s="20" t="s">
        <v>209</v>
      </c>
      <c r="V170" s="21"/>
      <c r="W170" s="18"/>
      <c r="X170" s="155"/>
      <c r="Y170" s="155"/>
      <c r="Z170" s="155"/>
      <c r="AA170" s="348"/>
      <c r="AB170" s="390"/>
      <c r="AC170" s="392"/>
      <c r="AD170" s="392"/>
      <c r="AE170" s="392"/>
      <c r="AF170" s="392"/>
      <c r="AG170" s="392"/>
      <c r="AH170" s="392"/>
      <c r="AI170" s="392"/>
      <c r="AJ170" s="392"/>
      <c r="AK170" s="395"/>
    </row>
    <row r="171" spans="2:38" ht="18" customHeight="1" thickBot="1" x14ac:dyDescent="0.25">
      <c r="B171" s="17"/>
      <c r="C171" s="344"/>
      <c r="D171" s="16"/>
      <c r="E171" s="15"/>
      <c r="F171" s="150"/>
      <c r="G171" s="149"/>
      <c r="H171" s="344"/>
      <c r="I171" s="344"/>
      <c r="J171" s="344"/>
      <c r="K171" s="12" t="s">
        <v>87</v>
      </c>
      <c r="L171" s="13"/>
      <c r="M171" s="12" t="s">
        <v>86</v>
      </c>
      <c r="N171" s="13"/>
      <c r="O171" s="12" t="s">
        <v>85</v>
      </c>
      <c r="P171" s="13"/>
      <c r="Q171" s="12" t="s">
        <v>84</v>
      </c>
      <c r="R171" s="13"/>
      <c r="S171" s="12" t="s">
        <v>208</v>
      </c>
      <c r="T171" s="13"/>
      <c r="U171" s="12" t="s">
        <v>207</v>
      </c>
      <c r="V171" s="13"/>
      <c r="W171" s="10"/>
      <c r="X171" s="148"/>
      <c r="Y171" s="148"/>
      <c r="Z171" s="148"/>
      <c r="AA171" s="349"/>
      <c r="AB171" s="391"/>
      <c r="AC171" s="393"/>
      <c r="AD171" s="393"/>
      <c r="AE171" s="393"/>
      <c r="AF171" s="393"/>
      <c r="AG171" s="393"/>
      <c r="AH171" s="393"/>
      <c r="AI171" s="393"/>
      <c r="AJ171" s="393"/>
      <c r="AK171" s="396"/>
    </row>
    <row r="172" spans="2:38" ht="18" customHeight="1" x14ac:dyDescent="0.2">
      <c r="B172" s="17"/>
      <c r="C172" s="342">
        <v>13</v>
      </c>
      <c r="D172" s="30"/>
      <c r="E172" s="28"/>
      <c r="F172" s="159"/>
      <c r="G172" s="158"/>
      <c r="H172" s="345"/>
      <c r="I172" s="345"/>
      <c r="J172" s="345"/>
      <c r="K172" s="20" t="s">
        <v>95</v>
      </c>
      <c r="L172" s="21"/>
      <c r="M172" s="20" t="s">
        <v>94</v>
      </c>
      <c r="N172" s="21"/>
      <c r="O172" s="20" t="s">
        <v>93</v>
      </c>
      <c r="P172" s="21"/>
      <c r="Q172" s="20" t="s">
        <v>92</v>
      </c>
      <c r="R172" s="21"/>
      <c r="S172" s="20" t="s">
        <v>212</v>
      </c>
      <c r="T172" s="21"/>
      <c r="U172" s="20" t="s">
        <v>211</v>
      </c>
      <c r="V172" s="21"/>
      <c r="W172" s="25"/>
      <c r="X172" s="155"/>
      <c r="Y172" s="155"/>
      <c r="Z172" s="155"/>
      <c r="AA172" s="347"/>
      <c r="AB172" s="379">
        <f>SUMPRODUCT(LEN($L172:$R174)-LEN(SUBSTITUTE($L172:$R174,"A", "")))</f>
        <v>0</v>
      </c>
      <c r="AC172" s="365">
        <f>SUMPRODUCT(LEN($W172:$W174)-LEN(SUBSTITUTE($W172:$W174,"A", "")))</f>
        <v>0</v>
      </c>
      <c r="AD172" s="365">
        <f>SUMPRODUCT(LEN($L172:$R174)-LEN(SUBSTITUTE($L172:$R174,"S", "")))</f>
        <v>0</v>
      </c>
      <c r="AE172" s="365">
        <f>SUMPRODUCT(LEN($W172:$W174)-LEN(SUBSTITUTE($W172:$W174,"S", "")))</f>
        <v>0</v>
      </c>
      <c r="AF172" s="365">
        <f>SUMPRODUCT(LEN($L172:$R174)-LEN(SUBSTITUTE($L172:$R174,"F", "")))</f>
        <v>0</v>
      </c>
      <c r="AG172" s="365">
        <f>SUMPRODUCT(LEN($W172:$W174)-LEN(SUBSTITUTE($W172:$W174,"F", "")))</f>
        <v>0</v>
      </c>
      <c r="AH172" s="365">
        <f>SUMPRODUCT(LEN($L172:$R174)-LEN(SUBSTITUTE($L172:$R174,"G", "")))</f>
        <v>0</v>
      </c>
      <c r="AI172" s="365">
        <f>SUMPRODUCT(LEN($W172:$W174)-LEN(SUBSTITUTE($W172:$W174,"G", "")))</f>
        <v>0</v>
      </c>
      <c r="AJ172" s="365">
        <f>SUMPRODUCT(LEN($L172:$R174)-LEN(SUBSTITUTE($L172:$R174,"M", "")))</f>
        <v>0</v>
      </c>
      <c r="AK172" s="382">
        <f>SUMPRODUCT(LEN($W172:$W174)-LEN(SUBSTITUTE($W172:$W174,"M", "")))</f>
        <v>0</v>
      </c>
    </row>
    <row r="173" spans="2:38" ht="18" customHeight="1" x14ac:dyDescent="0.2">
      <c r="B173" s="17"/>
      <c r="C173" s="343"/>
      <c r="D173" s="24"/>
      <c r="E173" s="23"/>
      <c r="F173" s="157"/>
      <c r="G173" s="156"/>
      <c r="H173" s="343"/>
      <c r="I173" s="343"/>
      <c r="J173" s="343"/>
      <c r="K173" s="20" t="s">
        <v>91</v>
      </c>
      <c r="L173" s="21"/>
      <c r="M173" s="20" t="s">
        <v>90</v>
      </c>
      <c r="N173" s="21"/>
      <c r="O173" s="20" t="s">
        <v>89</v>
      </c>
      <c r="P173" s="21"/>
      <c r="Q173" s="20" t="s">
        <v>88</v>
      </c>
      <c r="R173" s="21"/>
      <c r="S173" s="20" t="s">
        <v>210</v>
      </c>
      <c r="T173" s="21"/>
      <c r="U173" s="20" t="s">
        <v>209</v>
      </c>
      <c r="V173" s="21"/>
      <c r="W173" s="18"/>
      <c r="X173" s="155"/>
      <c r="Y173" s="155"/>
      <c r="Z173" s="155"/>
      <c r="AA173" s="348"/>
      <c r="AB173" s="390"/>
      <c r="AC173" s="392"/>
      <c r="AD173" s="392"/>
      <c r="AE173" s="392"/>
      <c r="AF173" s="392"/>
      <c r="AG173" s="392"/>
      <c r="AH173" s="392"/>
      <c r="AI173" s="392"/>
      <c r="AJ173" s="392"/>
      <c r="AK173" s="395"/>
    </row>
    <row r="174" spans="2:38" ht="18" customHeight="1" thickBot="1" x14ac:dyDescent="0.25">
      <c r="B174" s="17"/>
      <c r="C174" s="344"/>
      <c r="D174" s="16"/>
      <c r="E174" s="15"/>
      <c r="F174" s="150"/>
      <c r="G174" s="149"/>
      <c r="H174" s="344"/>
      <c r="I174" s="344"/>
      <c r="J174" s="344"/>
      <c r="K174" s="12" t="s">
        <v>87</v>
      </c>
      <c r="L174" s="13"/>
      <c r="M174" s="12" t="s">
        <v>86</v>
      </c>
      <c r="N174" s="13"/>
      <c r="O174" s="12" t="s">
        <v>85</v>
      </c>
      <c r="P174" s="13"/>
      <c r="Q174" s="12" t="s">
        <v>84</v>
      </c>
      <c r="R174" s="13"/>
      <c r="S174" s="12" t="s">
        <v>208</v>
      </c>
      <c r="T174" s="13"/>
      <c r="U174" s="12" t="s">
        <v>207</v>
      </c>
      <c r="V174" s="13"/>
      <c r="W174" s="10"/>
      <c r="X174" s="148"/>
      <c r="Y174" s="148"/>
      <c r="Z174" s="148"/>
      <c r="AA174" s="349"/>
      <c r="AB174" s="391"/>
      <c r="AC174" s="393"/>
      <c r="AD174" s="393"/>
      <c r="AE174" s="393"/>
      <c r="AF174" s="393"/>
      <c r="AG174" s="393"/>
      <c r="AH174" s="393"/>
      <c r="AI174" s="393"/>
      <c r="AJ174" s="393"/>
      <c r="AK174" s="396"/>
    </row>
    <row r="175" spans="2:38" ht="18" customHeight="1" x14ac:dyDescent="0.2">
      <c r="B175" s="17"/>
      <c r="C175" s="342">
        <v>14</v>
      </c>
      <c r="D175" s="30"/>
      <c r="E175" s="28"/>
      <c r="F175" s="159"/>
      <c r="G175" s="158"/>
      <c r="H175" s="345"/>
      <c r="I175" s="345"/>
      <c r="J175" s="345"/>
      <c r="K175" s="20" t="s">
        <v>95</v>
      </c>
      <c r="L175" s="21"/>
      <c r="M175" s="20" t="s">
        <v>94</v>
      </c>
      <c r="N175" s="21"/>
      <c r="O175" s="20" t="s">
        <v>93</v>
      </c>
      <c r="P175" s="21"/>
      <c r="Q175" s="20" t="s">
        <v>92</v>
      </c>
      <c r="R175" s="21"/>
      <c r="S175" s="20" t="s">
        <v>212</v>
      </c>
      <c r="T175" s="21"/>
      <c r="U175" s="20" t="s">
        <v>211</v>
      </c>
      <c r="V175" s="21"/>
      <c r="W175" s="25"/>
      <c r="X175" s="155"/>
      <c r="Y175" s="155"/>
      <c r="Z175" s="155"/>
      <c r="AA175" s="347"/>
      <c r="AB175" s="379">
        <f>SUMPRODUCT(LEN($L175:$R177)-LEN(SUBSTITUTE($L175:$R177,"A", "")))</f>
        <v>0</v>
      </c>
      <c r="AC175" s="365">
        <f>SUMPRODUCT(LEN($W175:$W177)-LEN(SUBSTITUTE($W175:$W177,"A", "")))</f>
        <v>0</v>
      </c>
      <c r="AD175" s="365">
        <f>SUMPRODUCT(LEN($L175:$R177)-LEN(SUBSTITUTE($L175:$R177,"S", "")))</f>
        <v>0</v>
      </c>
      <c r="AE175" s="365">
        <f>SUMPRODUCT(LEN($W175:$W177)-LEN(SUBSTITUTE($W175:$W177,"S", "")))</f>
        <v>0</v>
      </c>
      <c r="AF175" s="365">
        <f>SUMPRODUCT(LEN($L175:$R177)-LEN(SUBSTITUTE($L175:$R177,"F", "")))</f>
        <v>0</v>
      </c>
      <c r="AG175" s="365">
        <f>SUMPRODUCT(LEN($W175:$W177)-LEN(SUBSTITUTE($W175:$W177,"F", "")))</f>
        <v>0</v>
      </c>
      <c r="AH175" s="365">
        <f>SUMPRODUCT(LEN($L175:$R177)-LEN(SUBSTITUTE($L175:$R177,"G", "")))</f>
        <v>0</v>
      </c>
      <c r="AI175" s="365">
        <f>SUMPRODUCT(LEN($W175:$W177)-LEN(SUBSTITUTE($W175:$W177,"G", "")))</f>
        <v>0</v>
      </c>
      <c r="AJ175" s="365">
        <f>SUMPRODUCT(LEN($L175:$R177)-LEN(SUBSTITUTE($L175:$R177,"M", "")))</f>
        <v>0</v>
      </c>
      <c r="AK175" s="382">
        <f>SUMPRODUCT(LEN($W175:$W177)-LEN(SUBSTITUTE($W175:$W177,"M", "")))</f>
        <v>0</v>
      </c>
    </row>
    <row r="176" spans="2:38" ht="18" customHeight="1" x14ac:dyDescent="0.2">
      <c r="B176" s="17"/>
      <c r="C176" s="343"/>
      <c r="D176" s="24"/>
      <c r="E176" s="23"/>
      <c r="F176" s="157"/>
      <c r="G176" s="156"/>
      <c r="H176" s="343"/>
      <c r="I176" s="343"/>
      <c r="J176" s="343"/>
      <c r="K176" s="20" t="s">
        <v>91</v>
      </c>
      <c r="L176" s="21"/>
      <c r="M176" s="20" t="s">
        <v>90</v>
      </c>
      <c r="N176" s="21"/>
      <c r="O176" s="20" t="s">
        <v>89</v>
      </c>
      <c r="P176" s="21"/>
      <c r="Q176" s="20" t="s">
        <v>88</v>
      </c>
      <c r="R176" s="21"/>
      <c r="S176" s="20" t="s">
        <v>210</v>
      </c>
      <c r="T176" s="21"/>
      <c r="U176" s="20" t="s">
        <v>209</v>
      </c>
      <c r="V176" s="21"/>
      <c r="W176" s="18"/>
      <c r="X176" s="155"/>
      <c r="Y176" s="155"/>
      <c r="Z176" s="155"/>
      <c r="AA176" s="348"/>
      <c r="AB176" s="390"/>
      <c r="AC176" s="392"/>
      <c r="AD176" s="392"/>
      <c r="AE176" s="392"/>
      <c r="AF176" s="392"/>
      <c r="AG176" s="392"/>
      <c r="AH176" s="392"/>
      <c r="AI176" s="392"/>
      <c r="AJ176" s="392"/>
      <c r="AK176" s="395"/>
      <c r="AL176" s="58"/>
    </row>
    <row r="177" spans="2:37" ht="18" customHeight="1" thickBot="1" x14ac:dyDescent="0.25">
      <c r="B177" s="17"/>
      <c r="C177" s="344"/>
      <c r="D177" s="16"/>
      <c r="E177" s="15"/>
      <c r="F177" s="150"/>
      <c r="G177" s="149"/>
      <c r="H177" s="344"/>
      <c r="I177" s="344"/>
      <c r="J177" s="344"/>
      <c r="K177" s="12" t="s">
        <v>87</v>
      </c>
      <c r="L177" s="13"/>
      <c r="M177" s="12" t="s">
        <v>86</v>
      </c>
      <c r="N177" s="13"/>
      <c r="O177" s="12" t="s">
        <v>85</v>
      </c>
      <c r="P177" s="13"/>
      <c r="Q177" s="12" t="s">
        <v>84</v>
      </c>
      <c r="R177" s="13"/>
      <c r="S177" s="12" t="s">
        <v>208</v>
      </c>
      <c r="T177" s="13"/>
      <c r="U177" s="12" t="s">
        <v>207</v>
      </c>
      <c r="V177" s="13"/>
      <c r="W177" s="10"/>
      <c r="X177" s="148"/>
      <c r="Y177" s="148"/>
      <c r="Z177" s="148"/>
      <c r="AA177" s="349"/>
      <c r="AB177" s="391"/>
      <c r="AC177" s="393"/>
      <c r="AD177" s="393"/>
      <c r="AE177" s="393"/>
      <c r="AF177" s="393"/>
      <c r="AG177" s="393"/>
      <c r="AH177" s="393"/>
      <c r="AI177" s="393"/>
      <c r="AJ177" s="393"/>
      <c r="AK177" s="396"/>
    </row>
    <row r="178" spans="2:37" ht="18" customHeight="1" x14ac:dyDescent="0.2">
      <c r="B178" s="17"/>
      <c r="C178" s="342">
        <v>15</v>
      </c>
      <c r="D178" s="30"/>
      <c r="E178" s="28"/>
      <c r="F178" s="159"/>
      <c r="G178" s="158"/>
      <c r="H178" s="345"/>
      <c r="I178" s="345"/>
      <c r="J178" s="345"/>
      <c r="K178" s="20" t="s">
        <v>95</v>
      </c>
      <c r="L178" s="21"/>
      <c r="M178" s="20" t="s">
        <v>94</v>
      </c>
      <c r="N178" s="21"/>
      <c r="O178" s="20" t="s">
        <v>93</v>
      </c>
      <c r="P178" s="21"/>
      <c r="Q178" s="20" t="s">
        <v>92</v>
      </c>
      <c r="R178" s="21"/>
      <c r="S178" s="20" t="s">
        <v>212</v>
      </c>
      <c r="T178" s="21"/>
      <c r="U178" s="20" t="s">
        <v>211</v>
      </c>
      <c r="V178" s="21"/>
      <c r="W178" s="25"/>
      <c r="X178" s="155"/>
      <c r="Y178" s="155"/>
      <c r="Z178" s="155"/>
      <c r="AA178" s="347"/>
      <c r="AB178" s="379">
        <f>SUMPRODUCT(LEN($L178:$R180)-LEN(SUBSTITUTE($L178:$R180,"A", "")))</f>
        <v>0</v>
      </c>
      <c r="AC178" s="365">
        <f>SUMPRODUCT(LEN($W178:$W180)-LEN(SUBSTITUTE($W178:$W180,"A", "")))</f>
        <v>0</v>
      </c>
      <c r="AD178" s="365">
        <f>SUMPRODUCT(LEN($L178:$R180)-LEN(SUBSTITUTE($L178:$R180,"S", "")))</f>
        <v>0</v>
      </c>
      <c r="AE178" s="365">
        <f>SUMPRODUCT(LEN($W178:$W180)-LEN(SUBSTITUTE($W178:$W180,"S", "")))</f>
        <v>0</v>
      </c>
      <c r="AF178" s="365">
        <f>SUMPRODUCT(LEN($L178:$R180)-LEN(SUBSTITUTE($L178:$R180,"F", "")))</f>
        <v>0</v>
      </c>
      <c r="AG178" s="365">
        <f>SUMPRODUCT(LEN($W178:$W180)-LEN(SUBSTITUTE($W178:$W180,"F", "")))</f>
        <v>0</v>
      </c>
      <c r="AH178" s="365">
        <f>SUMPRODUCT(LEN($L178:$R180)-LEN(SUBSTITUTE($L178:$R180,"G", "")))</f>
        <v>0</v>
      </c>
      <c r="AI178" s="365">
        <f>SUMPRODUCT(LEN($W178:$W180)-LEN(SUBSTITUTE($W178:$W180,"G", "")))</f>
        <v>0</v>
      </c>
      <c r="AJ178" s="365">
        <f>SUMPRODUCT(LEN($L178:$R180)-LEN(SUBSTITUTE($L178:$R180,"M", "")))</f>
        <v>0</v>
      </c>
      <c r="AK178" s="382">
        <f>SUMPRODUCT(LEN($W178:$W180)-LEN(SUBSTITUTE($W178:$W180,"M", "")))</f>
        <v>0</v>
      </c>
    </row>
    <row r="179" spans="2:37" ht="18" customHeight="1" x14ac:dyDescent="0.2">
      <c r="B179" s="17"/>
      <c r="C179" s="343"/>
      <c r="D179" s="24"/>
      <c r="E179" s="23"/>
      <c r="F179" s="157"/>
      <c r="G179" s="156"/>
      <c r="H179" s="343"/>
      <c r="I179" s="343"/>
      <c r="J179" s="343"/>
      <c r="K179" s="20" t="s">
        <v>91</v>
      </c>
      <c r="L179" s="21"/>
      <c r="M179" s="20" t="s">
        <v>90</v>
      </c>
      <c r="N179" s="21"/>
      <c r="O179" s="20" t="s">
        <v>89</v>
      </c>
      <c r="P179" s="21"/>
      <c r="Q179" s="20" t="s">
        <v>88</v>
      </c>
      <c r="R179" s="21"/>
      <c r="S179" s="20" t="s">
        <v>210</v>
      </c>
      <c r="T179" s="21"/>
      <c r="U179" s="20" t="s">
        <v>209</v>
      </c>
      <c r="V179" s="21"/>
      <c r="W179" s="18"/>
      <c r="X179" s="155"/>
      <c r="Y179" s="155"/>
      <c r="Z179" s="155"/>
      <c r="AA179" s="348"/>
      <c r="AB179" s="390"/>
      <c r="AC179" s="392"/>
      <c r="AD179" s="392"/>
      <c r="AE179" s="392"/>
      <c r="AF179" s="392"/>
      <c r="AG179" s="392"/>
      <c r="AH179" s="392"/>
      <c r="AI179" s="392"/>
      <c r="AJ179" s="392"/>
      <c r="AK179" s="395"/>
    </row>
    <row r="180" spans="2:37" ht="18" customHeight="1" thickBot="1" x14ac:dyDescent="0.25">
      <c r="B180" s="17"/>
      <c r="C180" s="344"/>
      <c r="D180" s="16"/>
      <c r="E180" s="15"/>
      <c r="F180" s="150"/>
      <c r="G180" s="149"/>
      <c r="H180" s="344"/>
      <c r="I180" s="344"/>
      <c r="J180" s="344"/>
      <c r="K180" s="12" t="s">
        <v>87</v>
      </c>
      <c r="L180" s="13"/>
      <c r="M180" s="12" t="s">
        <v>86</v>
      </c>
      <c r="N180" s="13"/>
      <c r="O180" s="12" t="s">
        <v>85</v>
      </c>
      <c r="P180" s="13"/>
      <c r="Q180" s="12" t="s">
        <v>84</v>
      </c>
      <c r="R180" s="13"/>
      <c r="S180" s="12" t="s">
        <v>208</v>
      </c>
      <c r="T180" s="13"/>
      <c r="U180" s="12" t="s">
        <v>207</v>
      </c>
      <c r="V180" s="13"/>
      <c r="W180" s="10"/>
      <c r="X180" s="148"/>
      <c r="Y180" s="148"/>
      <c r="Z180" s="148"/>
      <c r="AA180" s="349"/>
      <c r="AB180" s="391"/>
      <c r="AC180" s="393"/>
      <c r="AD180" s="393"/>
      <c r="AE180" s="393"/>
      <c r="AF180" s="393"/>
      <c r="AG180" s="393"/>
      <c r="AH180" s="393"/>
      <c r="AI180" s="393"/>
      <c r="AJ180" s="393"/>
      <c r="AK180" s="396"/>
    </row>
    <row r="181" spans="2:37" ht="18" customHeight="1" x14ac:dyDescent="0.2">
      <c r="B181" s="17"/>
      <c r="C181" s="342">
        <v>16</v>
      </c>
      <c r="D181" s="30"/>
      <c r="E181" s="28"/>
      <c r="F181" s="159"/>
      <c r="G181" s="158"/>
      <c r="H181" s="345"/>
      <c r="I181" s="345"/>
      <c r="J181" s="345"/>
      <c r="K181" s="20" t="s">
        <v>95</v>
      </c>
      <c r="L181" s="21"/>
      <c r="M181" s="20" t="s">
        <v>94</v>
      </c>
      <c r="N181" s="21"/>
      <c r="O181" s="20" t="s">
        <v>93</v>
      </c>
      <c r="P181" s="21"/>
      <c r="Q181" s="20" t="s">
        <v>92</v>
      </c>
      <c r="R181" s="21"/>
      <c r="S181" s="20" t="s">
        <v>212</v>
      </c>
      <c r="T181" s="21"/>
      <c r="U181" s="20" t="s">
        <v>211</v>
      </c>
      <c r="V181" s="21"/>
      <c r="W181" s="25"/>
      <c r="X181" s="155"/>
      <c r="Y181" s="155"/>
      <c r="Z181" s="155"/>
      <c r="AA181" s="347"/>
      <c r="AB181" s="379">
        <f>SUMPRODUCT(LEN($L181:$R183)-LEN(SUBSTITUTE($L181:$R183,"A", "")))</f>
        <v>0</v>
      </c>
      <c r="AC181" s="365">
        <f>SUMPRODUCT(LEN($W181:$W183)-LEN(SUBSTITUTE($W181:$W183,"A", "")))</f>
        <v>0</v>
      </c>
      <c r="AD181" s="365">
        <f>SUMPRODUCT(LEN($L181:$R183)-LEN(SUBSTITUTE($L181:$R183,"S", "")))</f>
        <v>0</v>
      </c>
      <c r="AE181" s="365">
        <f>SUMPRODUCT(LEN($W181:$W183)-LEN(SUBSTITUTE($W181:$W183,"S", "")))</f>
        <v>0</v>
      </c>
      <c r="AF181" s="365">
        <f>SUMPRODUCT(LEN($L181:$R183)-LEN(SUBSTITUTE($L181:$R183,"F", "")))</f>
        <v>0</v>
      </c>
      <c r="AG181" s="365">
        <f>SUMPRODUCT(LEN($W181:$W183)-LEN(SUBSTITUTE($W181:$W183,"F", "")))</f>
        <v>0</v>
      </c>
      <c r="AH181" s="365">
        <f>SUMPRODUCT(LEN($L181:$R183)-LEN(SUBSTITUTE($L181:$R183,"G", "")))</f>
        <v>0</v>
      </c>
      <c r="AI181" s="365">
        <f>SUMPRODUCT(LEN($W181:$W183)-LEN(SUBSTITUTE($W181:$W183,"G", "")))</f>
        <v>0</v>
      </c>
      <c r="AJ181" s="365">
        <f>SUMPRODUCT(LEN($L181:$R183)-LEN(SUBSTITUTE($L181:$R183,"M", "")))</f>
        <v>0</v>
      </c>
      <c r="AK181" s="382">
        <f>SUMPRODUCT(LEN($W181:$W183)-LEN(SUBSTITUTE($W181:$W183,"M", "")))</f>
        <v>0</v>
      </c>
    </row>
    <row r="182" spans="2:37" ht="18" customHeight="1" x14ac:dyDescent="0.2">
      <c r="B182" s="17"/>
      <c r="C182" s="343"/>
      <c r="D182" s="24"/>
      <c r="E182" s="23"/>
      <c r="F182" s="157"/>
      <c r="G182" s="156"/>
      <c r="H182" s="343"/>
      <c r="I182" s="343"/>
      <c r="J182" s="343"/>
      <c r="K182" s="20" t="s">
        <v>91</v>
      </c>
      <c r="L182" s="21"/>
      <c r="M182" s="20" t="s">
        <v>90</v>
      </c>
      <c r="N182" s="21"/>
      <c r="O182" s="20" t="s">
        <v>89</v>
      </c>
      <c r="P182" s="21"/>
      <c r="Q182" s="20" t="s">
        <v>88</v>
      </c>
      <c r="R182" s="21"/>
      <c r="S182" s="20" t="s">
        <v>210</v>
      </c>
      <c r="T182" s="21"/>
      <c r="U182" s="20" t="s">
        <v>209</v>
      </c>
      <c r="V182" s="21"/>
      <c r="W182" s="18"/>
      <c r="X182" s="155"/>
      <c r="Y182" s="155"/>
      <c r="Z182" s="155"/>
      <c r="AA182" s="348"/>
      <c r="AB182" s="390"/>
      <c r="AC182" s="392"/>
      <c r="AD182" s="392"/>
      <c r="AE182" s="392"/>
      <c r="AF182" s="392"/>
      <c r="AG182" s="392"/>
      <c r="AH182" s="392"/>
      <c r="AI182" s="392"/>
      <c r="AJ182" s="392"/>
      <c r="AK182" s="395"/>
    </row>
    <row r="183" spans="2:37" ht="18" customHeight="1" thickBot="1" x14ac:dyDescent="0.25">
      <c r="B183" s="17"/>
      <c r="C183" s="344"/>
      <c r="D183" s="16"/>
      <c r="E183" s="15"/>
      <c r="F183" s="150"/>
      <c r="G183" s="149"/>
      <c r="H183" s="344"/>
      <c r="I183" s="344"/>
      <c r="J183" s="344"/>
      <c r="K183" s="12" t="s">
        <v>87</v>
      </c>
      <c r="L183" s="13"/>
      <c r="M183" s="12" t="s">
        <v>86</v>
      </c>
      <c r="N183" s="13"/>
      <c r="O183" s="12" t="s">
        <v>85</v>
      </c>
      <c r="P183" s="13"/>
      <c r="Q183" s="12" t="s">
        <v>84</v>
      </c>
      <c r="R183" s="13"/>
      <c r="S183" s="12" t="s">
        <v>208</v>
      </c>
      <c r="T183" s="13"/>
      <c r="U183" s="12" t="s">
        <v>207</v>
      </c>
      <c r="V183" s="13"/>
      <c r="W183" s="10"/>
      <c r="X183" s="148"/>
      <c r="Y183" s="148"/>
      <c r="Z183" s="148"/>
      <c r="AA183" s="349"/>
      <c r="AB183" s="391"/>
      <c r="AC183" s="393"/>
      <c r="AD183" s="393"/>
      <c r="AE183" s="393"/>
      <c r="AF183" s="393"/>
      <c r="AG183" s="393"/>
      <c r="AH183" s="393"/>
      <c r="AI183" s="393"/>
      <c r="AJ183" s="393"/>
      <c r="AK183" s="396"/>
    </row>
    <row r="184" spans="2:37" ht="18" customHeight="1" x14ac:dyDescent="0.2">
      <c r="B184" s="17"/>
      <c r="C184" s="342">
        <v>17</v>
      </c>
      <c r="D184" s="30"/>
      <c r="E184" s="28"/>
      <c r="F184" s="159"/>
      <c r="G184" s="158"/>
      <c r="H184" s="345"/>
      <c r="I184" s="345"/>
      <c r="J184" s="346"/>
      <c r="K184" s="20" t="s">
        <v>95</v>
      </c>
      <c r="L184" s="21"/>
      <c r="M184" s="20" t="s">
        <v>94</v>
      </c>
      <c r="N184" s="21"/>
      <c r="O184" s="20" t="s">
        <v>93</v>
      </c>
      <c r="P184" s="21"/>
      <c r="Q184" s="20" t="s">
        <v>92</v>
      </c>
      <c r="R184" s="21"/>
      <c r="S184" s="20" t="s">
        <v>212</v>
      </c>
      <c r="T184" s="21"/>
      <c r="U184" s="20" t="s">
        <v>211</v>
      </c>
      <c r="V184" s="21"/>
      <c r="W184" s="25"/>
      <c r="X184" s="155"/>
      <c r="Y184" s="155"/>
      <c r="Z184" s="155"/>
      <c r="AA184" s="347"/>
      <c r="AB184" s="379">
        <f>SUMPRODUCT(LEN($L184:$R186)-LEN(SUBSTITUTE($L184:$R186,"A", "")))</f>
        <v>0</v>
      </c>
      <c r="AC184" s="365">
        <f>SUMPRODUCT(LEN($W184:$W186)-LEN(SUBSTITUTE($W184:$W186,"A", "")))</f>
        <v>0</v>
      </c>
      <c r="AD184" s="365">
        <f>SUMPRODUCT(LEN($L184:$R186)-LEN(SUBSTITUTE($L184:$R186,"S", "")))</f>
        <v>0</v>
      </c>
      <c r="AE184" s="365">
        <f>SUMPRODUCT(LEN($W184:$W186)-LEN(SUBSTITUTE($W184:$W186,"S", "")))</f>
        <v>0</v>
      </c>
      <c r="AF184" s="365">
        <f>SUMPRODUCT(LEN($L184:$R186)-LEN(SUBSTITUTE($L184:$R186,"F", "")))</f>
        <v>0</v>
      </c>
      <c r="AG184" s="365">
        <f>SUMPRODUCT(LEN($W184:$W186)-LEN(SUBSTITUTE($W184:$W186,"F", "")))</f>
        <v>0</v>
      </c>
      <c r="AH184" s="365">
        <f>SUMPRODUCT(LEN($L184:$R186)-LEN(SUBSTITUTE($L184:$R186,"G", "")))</f>
        <v>0</v>
      </c>
      <c r="AI184" s="365">
        <f>SUMPRODUCT(LEN($W184:$W186)-LEN(SUBSTITUTE($W184:$W186,"G", "")))</f>
        <v>0</v>
      </c>
      <c r="AJ184" s="365">
        <f>SUMPRODUCT(LEN($L184:$R186)-LEN(SUBSTITUTE($L184:$R186,"M", "")))</f>
        <v>0</v>
      </c>
      <c r="AK184" s="382">
        <f>SUMPRODUCT(LEN($W184:$W186)-LEN(SUBSTITUTE($W184:$W186,"M", "")))</f>
        <v>0</v>
      </c>
    </row>
    <row r="185" spans="2:37" ht="18" customHeight="1" x14ac:dyDescent="0.2">
      <c r="B185" s="17"/>
      <c r="C185" s="343"/>
      <c r="D185" s="24"/>
      <c r="E185" s="23"/>
      <c r="F185" s="157"/>
      <c r="G185" s="156"/>
      <c r="H185" s="343"/>
      <c r="I185" s="343"/>
      <c r="J185" s="343"/>
      <c r="K185" s="20" t="s">
        <v>91</v>
      </c>
      <c r="L185" s="21"/>
      <c r="M185" s="20" t="s">
        <v>90</v>
      </c>
      <c r="N185" s="21"/>
      <c r="O185" s="20" t="s">
        <v>89</v>
      </c>
      <c r="P185" s="21"/>
      <c r="Q185" s="20" t="s">
        <v>88</v>
      </c>
      <c r="R185" s="21"/>
      <c r="S185" s="20" t="s">
        <v>210</v>
      </c>
      <c r="T185" s="21"/>
      <c r="U185" s="20" t="s">
        <v>209</v>
      </c>
      <c r="V185" s="21"/>
      <c r="W185" s="18"/>
      <c r="X185" s="155"/>
      <c r="Y185" s="155"/>
      <c r="Z185" s="155"/>
      <c r="AA185" s="348"/>
      <c r="AB185" s="390"/>
      <c r="AC185" s="392"/>
      <c r="AD185" s="392"/>
      <c r="AE185" s="392"/>
      <c r="AF185" s="392"/>
      <c r="AG185" s="392"/>
      <c r="AH185" s="392"/>
      <c r="AI185" s="392"/>
      <c r="AJ185" s="392"/>
      <c r="AK185" s="395"/>
    </row>
    <row r="186" spans="2:37" ht="18" customHeight="1" thickBot="1" x14ac:dyDescent="0.25">
      <c r="B186" s="17"/>
      <c r="C186" s="344"/>
      <c r="D186" s="16"/>
      <c r="E186" s="15"/>
      <c r="F186" s="150"/>
      <c r="G186" s="149"/>
      <c r="H186" s="344"/>
      <c r="I186" s="344"/>
      <c r="J186" s="344"/>
      <c r="K186" s="12" t="s">
        <v>87</v>
      </c>
      <c r="L186" s="13"/>
      <c r="M186" s="12" t="s">
        <v>86</v>
      </c>
      <c r="N186" s="13"/>
      <c r="O186" s="12" t="s">
        <v>85</v>
      </c>
      <c r="P186" s="13"/>
      <c r="Q186" s="12" t="s">
        <v>84</v>
      </c>
      <c r="R186" s="13"/>
      <c r="S186" s="12" t="s">
        <v>208</v>
      </c>
      <c r="T186" s="13"/>
      <c r="U186" s="12" t="s">
        <v>207</v>
      </c>
      <c r="V186" s="13"/>
      <c r="W186" s="10"/>
      <c r="X186" s="148"/>
      <c r="Y186" s="148"/>
      <c r="Z186" s="148"/>
      <c r="AA186" s="349"/>
      <c r="AB186" s="391"/>
      <c r="AC186" s="393"/>
      <c r="AD186" s="393"/>
      <c r="AE186" s="393"/>
      <c r="AF186" s="393"/>
      <c r="AG186" s="393"/>
      <c r="AH186" s="393"/>
      <c r="AI186" s="393"/>
      <c r="AJ186" s="393"/>
      <c r="AK186" s="396"/>
    </row>
    <row r="187" spans="2:37" ht="18" customHeight="1" x14ac:dyDescent="0.2">
      <c r="B187" s="17"/>
      <c r="C187" s="342">
        <v>18</v>
      </c>
      <c r="D187" s="29"/>
      <c r="E187" s="28"/>
      <c r="F187" s="159"/>
      <c r="G187" s="158"/>
      <c r="H187" s="345"/>
      <c r="I187" s="345"/>
      <c r="J187" s="346"/>
      <c r="K187" s="20" t="s">
        <v>95</v>
      </c>
      <c r="L187" s="21"/>
      <c r="M187" s="20" t="s">
        <v>94</v>
      </c>
      <c r="N187" s="21"/>
      <c r="O187" s="20" t="s">
        <v>93</v>
      </c>
      <c r="P187" s="21"/>
      <c r="Q187" s="20" t="s">
        <v>92</v>
      </c>
      <c r="R187" s="21"/>
      <c r="S187" s="20" t="s">
        <v>212</v>
      </c>
      <c r="T187" s="21"/>
      <c r="U187" s="20" t="s">
        <v>211</v>
      </c>
      <c r="V187" s="21"/>
      <c r="W187" s="25"/>
      <c r="X187" s="155"/>
      <c r="Y187" s="155"/>
      <c r="Z187" s="155"/>
      <c r="AA187" s="347"/>
      <c r="AB187" s="379">
        <f>SUMPRODUCT(LEN($L187:$R189)-LEN(SUBSTITUTE($L187:$R189,"A", "")))</f>
        <v>0</v>
      </c>
      <c r="AC187" s="365">
        <f>SUMPRODUCT(LEN($W187:$W189)-LEN(SUBSTITUTE($W187:$W189,"A", "")))</f>
        <v>0</v>
      </c>
      <c r="AD187" s="365">
        <f>SUMPRODUCT(LEN($L187:$R189)-LEN(SUBSTITUTE($L187:$R189,"S", "")))</f>
        <v>0</v>
      </c>
      <c r="AE187" s="365">
        <f>SUMPRODUCT(LEN($W187:$W189)-LEN(SUBSTITUTE($W187:$W189,"S", "")))</f>
        <v>0</v>
      </c>
      <c r="AF187" s="365">
        <f>SUMPRODUCT(LEN($L187:$R189)-LEN(SUBSTITUTE($L187:$R189,"F", "")))</f>
        <v>0</v>
      </c>
      <c r="AG187" s="365">
        <f>SUMPRODUCT(LEN($W187:$W189)-LEN(SUBSTITUTE($W187:$W189,"F", "")))</f>
        <v>0</v>
      </c>
      <c r="AH187" s="365">
        <f>SUMPRODUCT(LEN($L187:$R189)-LEN(SUBSTITUTE($L187:$R189,"G", "")))</f>
        <v>0</v>
      </c>
      <c r="AI187" s="365">
        <f>SUMPRODUCT(LEN($W187:$W189)-LEN(SUBSTITUTE($W187:$W189,"G", "")))</f>
        <v>0</v>
      </c>
      <c r="AJ187" s="365">
        <f>SUMPRODUCT(LEN($L187:$R189)-LEN(SUBSTITUTE($L187:$R189,"M", "")))</f>
        <v>0</v>
      </c>
      <c r="AK187" s="382">
        <f>SUMPRODUCT(LEN($W187:$W189)-LEN(SUBSTITUTE($W187:$W189,"M", "")))</f>
        <v>0</v>
      </c>
    </row>
    <row r="188" spans="2:37" ht="18" customHeight="1" x14ac:dyDescent="0.2">
      <c r="B188" s="17"/>
      <c r="C188" s="343"/>
      <c r="D188" s="24"/>
      <c r="E188" s="23"/>
      <c r="F188" s="157"/>
      <c r="G188" s="156"/>
      <c r="H188" s="343"/>
      <c r="I188" s="343"/>
      <c r="J188" s="343"/>
      <c r="K188" s="20" t="s">
        <v>91</v>
      </c>
      <c r="L188" s="21"/>
      <c r="M188" s="20" t="s">
        <v>90</v>
      </c>
      <c r="N188" s="21"/>
      <c r="O188" s="20" t="s">
        <v>89</v>
      </c>
      <c r="P188" s="21"/>
      <c r="Q188" s="20" t="s">
        <v>88</v>
      </c>
      <c r="R188" s="21"/>
      <c r="S188" s="20" t="s">
        <v>210</v>
      </c>
      <c r="T188" s="21"/>
      <c r="U188" s="20" t="s">
        <v>209</v>
      </c>
      <c r="V188" s="21"/>
      <c r="W188" s="18"/>
      <c r="X188" s="155"/>
      <c r="Y188" s="155"/>
      <c r="Z188" s="155"/>
      <c r="AA188" s="348"/>
      <c r="AB188" s="390"/>
      <c r="AC188" s="392"/>
      <c r="AD188" s="392"/>
      <c r="AE188" s="392"/>
      <c r="AF188" s="392"/>
      <c r="AG188" s="392"/>
      <c r="AH188" s="392"/>
      <c r="AI188" s="392"/>
      <c r="AJ188" s="392"/>
      <c r="AK188" s="395"/>
    </row>
    <row r="189" spans="2:37" ht="18" customHeight="1" thickBot="1" x14ac:dyDescent="0.25">
      <c r="B189" s="17"/>
      <c r="C189" s="344"/>
      <c r="D189" s="16"/>
      <c r="E189" s="15"/>
      <c r="F189" s="150"/>
      <c r="G189" s="149"/>
      <c r="H189" s="344"/>
      <c r="I189" s="344"/>
      <c r="J189" s="344"/>
      <c r="K189" s="12" t="s">
        <v>87</v>
      </c>
      <c r="L189" s="13"/>
      <c r="M189" s="12" t="s">
        <v>86</v>
      </c>
      <c r="N189" s="13"/>
      <c r="O189" s="12" t="s">
        <v>85</v>
      </c>
      <c r="P189" s="13"/>
      <c r="Q189" s="12" t="s">
        <v>84</v>
      </c>
      <c r="R189" s="13"/>
      <c r="S189" s="12" t="s">
        <v>208</v>
      </c>
      <c r="T189" s="13"/>
      <c r="U189" s="12" t="s">
        <v>207</v>
      </c>
      <c r="V189" s="13"/>
      <c r="W189" s="10"/>
      <c r="X189" s="148"/>
      <c r="Y189" s="148"/>
      <c r="Z189" s="148"/>
      <c r="AA189" s="349"/>
      <c r="AB189" s="391"/>
      <c r="AC189" s="393"/>
      <c r="AD189" s="393"/>
      <c r="AE189" s="393"/>
      <c r="AF189" s="393"/>
      <c r="AG189" s="393"/>
      <c r="AH189" s="393"/>
      <c r="AI189" s="393"/>
      <c r="AJ189" s="393"/>
      <c r="AK189" s="396"/>
    </row>
    <row r="190" spans="2:37" ht="18" customHeight="1" x14ac:dyDescent="0.2">
      <c r="B190" s="17"/>
      <c r="C190" s="342">
        <v>19</v>
      </c>
      <c r="D190" s="30"/>
      <c r="E190" s="28"/>
      <c r="F190" s="159"/>
      <c r="G190" s="158"/>
      <c r="H190" s="345"/>
      <c r="I190" s="345"/>
      <c r="J190" s="345"/>
      <c r="K190" s="20" t="s">
        <v>95</v>
      </c>
      <c r="L190" s="21"/>
      <c r="M190" s="20" t="s">
        <v>94</v>
      </c>
      <c r="N190" s="21"/>
      <c r="O190" s="20" t="s">
        <v>93</v>
      </c>
      <c r="P190" s="21"/>
      <c r="Q190" s="20" t="s">
        <v>92</v>
      </c>
      <c r="R190" s="21"/>
      <c r="S190" s="20" t="s">
        <v>212</v>
      </c>
      <c r="T190" s="21"/>
      <c r="U190" s="20" t="s">
        <v>211</v>
      </c>
      <c r="V190" s="21"/>
      <c r="W190" s="25"/>
      <c r="X190" s="155"/>
      <c r="Y190" s="155"/>
      <c r="Z190" s="155"/>
      <c r="AA190" s="347"/>
      <c r="AB190" s="379">
        <f>SUMPRODUCT(LEN($L190:$R192)-LEN(SUBSTITUTE($L190:$R192,"A", "")))</f>
        <v>0</v>
      </c>
      <c r="AC190" s="365">
        <f>SUMPRODUCT(LEN($W190:$W192)-LEN(SUBSTITUTE($W190:$W192,"A", "")))</f>
        <v>0</v>
      </c>
      <c r="AD190" s="365">
        <f>SUMPRODUCT(LEN($L190:$R192)-LEN(SUBSTITUTE($L190:$R192,"S", "")))</f>
        <v>0</v>
      </c>
      <c r="AE190" s="365">
        <f>SUMPRODUCT(LEN($W190:$W192)-LEN(SUBSTITUTE($W190:$W192,"S", "")))</f>
        <v>0</v>
      </c>
      <c r="AF190" s="365">
        <f>SUMPRODUCT(LEN($L190:$R192)-LEN(SUBSTITUTE($L190:$R192,"F", "")))</f>
        <v>0</v>
      </c>
      <c r="AG190" s="365">
        <f>SUMPRODUCT(LEN($W190:$W192)-LEN(SUBSTITUTE($W190:$W192,"F", "")))</f>
        <v>0</v>
      </c>
      <c r="AH190" s="365">
        <f>SUMPRODUCT(LEN($L190:$R192)-LEN(SUBSTITUTE($L190:$R192,"G", "")))</f>
        <v>0</v>
      </c>
      <c r="AI190" s="365">
        <f>SUMPRODUCT(LEN($W190:$W192)-LEN(SUBSTITUTE($W190:$W192,"G", "")))</f>
        <v>0</v>
      </c>
      <c r="AJ190" s="365">
        <f>SUMPRODUCT(LEN($L190:$R192)-LEN(SUBSTITUTE($L190:$R192,"M", "")))</f>
        <v>0</v>
      </c>
      <c r="AK190" s="382">
        <f>SUMPRODUCT(LEN($W190:$W192)-LEN(SUBSTITUTE($W190:$W192,"M", "")))</f>
        <v>0</v>
      </c>
    </row>
    <row r="191" spans="2:37" ht="18" customHeight="1" x14ac:dyDescent="0.2">
      <c r="B191" s="17"/>
      <c r="C191" s="343"/>
      <c r="D191" s="24"/>
      <c r="E191" s="23"/>
      <c r="F191" s="157"/>
      <c r="G191" s="156"/>
      <c r="H191" s="343"/>
      <c r="I191" s="343"/>
      <c r="J191" s="343"/>
      <c r="K191" s="20" t="s">
        <v>91</v>
      </c>
      <c r="L191" s="21"/>
      <c r="M191" s="20" t="s">
        <v>90</v>
      </c>
      <c r="N191" s="21"/>
      <c r="O191" s="20" t="s">
        <v>89</v>
      </c>
      <c r="P191" s="21"/>
      <c r="Q191" s="20" t="s">
        <v>88</v>
      </c>
      <c r="R191" s="21"/>
      <c r="S191" s="20" t="s">
        <v>210</v>
      </c>
      <c r="T191" s="21"/>
      <c r="U191" s="20" t="s">
        <v>209</v>
      </c>
      <c r="V191" s="21"/>
      <c r="W191" s="18"/>
      <c r="X191" s="155"/>
      <c r="Y191" s="155"/>
      <c r="Z191" s="155"/>
      <c r="AA191" s="348"/>
      <c r="AB191" s="390"/>
      <c r="AC191" s="392"/>
      <c r="AD191" s="392"/>
      <c r="AE191" s="392"/>
      <c r="AF191" s="392"/>
      <c r="AG191" s="392"/>
      <c r="AH191" s="392"/>
      <c r="AI191" s="392"/>
      <c r="AJ191" s="392"/>
      <c r="AK191" s="395"/>
    </row>
    <row r="192" spans="2:37" ht="18" customHeight="1" thickBot="1" x14ac:dyDescent="0.25">
      <c r="B192" s="17"/>
      <c r="C192" s="344"/>
      <c r="D192" s="16"/>
      <c r="E192" s="15"/>
      <c r="F192" s="150"/>
      <c r="G192" s="149"/>
      <c r="H192" s="344"/>
      <c r="I192" s="344"/>
      <c r="J192" s="344"/>
      <c r="K192" s="12" t="s">
        <v>87</v>
      </c>
      <c r="L192" s="13"/>
      <c r="M192" s="12" t="s">
        <v>86</v>
      </c>
      <c r="N192" s="13"/>
      <c r="O192" s="12" t="s">
        <v>85</v>
      </c>
      <c r="P192" s="13"/>
      <c r="Q192" s="12" t="s">
        <v>84</v>
      </c>
      <c r="R192" s="13"/>
      <c r="S192" s="12" t="s">
        <v>208</v>
      </c>
      <c r="T192" s="13"/>
      <c r="U192" s="12" t="s">
        <v>207</v>
      </c>
      <c r="V192" s="13"/>
      <c r="W192" s="10"/>
      <c r="X192" s="148"/>
      <c r="Y192" s="148"/>
      <c r="Z192" s="148"/>
      <c r="AA192" s="349"/>
      <c r="AB192" s="391"/>
      <c r="AC192" s="393"/>
      <c r="AD192" s="393"/>
      <c r="AE192" s="393"/>
      <c r="AF192" s="393"/>
      <c r="AG192" s="393"/>
      <c r="AH192" s="393"/>
      <c r="AI192" s="393"/>
      <c r="AJ192" s="393"/>
      <c r="AK192" s="396"/>
    </row>
    <row r="193" spans="2:45" ht="18" customHeight="1" x14ac:dyDescent="0.2">
      <c r="B193" s="17"/>
      <c r="C193" s="342">
        <v>20</v>
      </c>
      <c r="D193" s="30"/>
      <c r="E193" s="28"/>
      <c r="F193" s="159"/>
      <c r="G193" s="158"/>
      <c r="H193" s="345"/>
      <c r="I193" s="345"/>
      <c r="J193" s="345"/>
      <c r="K193" s="20" t="s">
        <v>95</v>
      </c>
      <c r="L193" s="21"/>
      <c r="M193" s="20" t="s">
        <v>94</v>
      </c>
      <c r="N193" s="21"/>
      <c r="O193" s="20" t="s">
        <v>93</v>
      </c>
      <c r="P193" s="21"/>
      <c r="Q193" s="20" t="s">
        <v>92</v>
      </c>
      <c r="R193" s="21"/>
      <c r="S193" s="20" t="s">
        <v>212</v>
      </c>
      <c r="T193" s="21"/>
      <c r="U193" s="20" t="s">
        <v>211</v>
      </c>
      <c r="V193" s="21"/>
      <c r="W193" s="25"/>
      <c r="X193" s="155"/>
      <c r="Y193" s="155"/>
      <c r="Z193" s="155"/>
      <c r="AA193" s="347"/>
      <c r="AB193" s="379">
        <f>SUMPRODUCT(LEN($L193:$R195)-LEN(SUBSTITUTE($L193:$R195,"A", "")))</f>
        <v>0</v>
      </c>
      <c r="AC193" s="365">
        <f>SUMPRODUCT(LEN($W193:$W195)-LEN(SUBSTITUTE($W193:$W195,"A", "")))</f>
        <v>0</v>
      </c>
      <c r="AD193" s="365">
        <f>SUMPRODUCT(LEN($L193:$R195)-LEN(SUBSTITUTE($L193:$R195,"S", "")))</f>
        <v>0</v>
      </c>
      <c r="AE193" s="365">
        <f>SUMPRODUCT(LEN($W193:$W195)-LEN(SUBSTITUTE($W193:$W195,"S", "")))</f>
        <v>0</v>
      </c>
      <c r="AF193" s="365">
        <f>SUMPRODUCT(LEN($L193:$R195)-LEN(SUBSTITUTE($L193:$R195,"F", "")))</f>
        <v>0</v>
      </c>
      <c r="AG193" s="365">
        <f>SUMPRODUCT(LEN($W193:$W195)-LEN(SUBSTITUTE($W193:$W195,"F", "")))</f>
        <v>0</v>
      </c>
      <c r="AH193" s="365">
        <f>SUMPRODUCT(LEN($L193:$R195)-LEN(SUBSTITUTE($L193:$R195,"G", "")))</f>
        <v>0</v>
      </c>
      <c r="AI193" s="365">
        <f>SUMPRODUCT(LEN($W193:$W195)-LEN(SUBSTITUTE($W193:$W195,"G", "")))</f>
        <v>0</v>
      </c>
      <c r="AJ193" s="365">
        <f>SUMPRODUCT(LEN($L193:$R195)-LEN(SUBSTITUTE($L193:$R195,"M", "")))</f>
        <v>0</v>
      </c>
      <c r="AK193" s="382">
        <f>SUMPRODUCT(LEN($W193:$W195)-LEN(SUBSTITUTE($W193:$W195,"M", "")))</f>
        <v>0</v>
      </c>
    </row>
    <row r="194" spans="2:45" ht="18" customHeight="1" x14ac:dyDescent="0.2">
      <c r="B194" s="17"/>
      <c r="C194" s="343"/>
      <c r="D194" s="24"/>
      <c r="E194" s="23"/>
      <c r="F194" s="157"/>
      <c r="G194" s="156"/>
      <c r="H194" s="343"/>
      <c r="I194" s="343"/>
      <c r="J194" s="343"/>
      <c r="K194" s="20" t="s">
        <v>91</v>
      </c>
      <c r="L194" s="21"/>
      <c r="M194" s="20" t="s">
        <v>90</v>
      </c>
      <c r="N194" s="21"/>
      <c r="O194" s="20" t="s">
        <v>89</v>
      </c>
      <c r="P194" s="21"/>
      <c r="Q194" s="20" t="s">
        <v>88</v>
      </c>
      <c r="R194" s="21"/>
      <c r="S194" s="20" t="s">
        <v>210</v>
      </c>
      <c r="T194" s="21"/>
      <c r="U194" s="20" t="s">
        <v>209</v>
      </c>
      <c r="V194" s="21"/>
      <c r="W194" s="18"/>
      <c r="X194" s="155"/>
      <c r="Y194" s="155"/>
      <c r="Z194" s="155"/>
      <c r="AA194" s="348"/>
      <c r="AB194" s="390"/>
      <c r="AC194" s="392"/>
      <c r="AD194" s="392"/>
      <c r="AE194" s="392"/>
      <c r="AF194" s="392"/>
      <c r="AG194" s="392"/>
      <c r="AH194" s="392"/>
      <c r="AI194" s="392"/>
      <c r="AJ194" s="392"/>
      <c r="AK194" s="395"/>
    </row>
    <row r="195" spans="2:45" ht="18" customHeight="1" thickBot="1" x14ac:dyDescent="0.25">
      <c r="B195" s="17"/>
      <c r="C195" s="344"/>
      <c r="D195" s="16"/>
      <c r="E195" s="15"/>
      <c r="F195" s="150"/>
      <c r="G195" s="149"/>
      <c r="H195" s="344"/>
      <c r="I195" s="344"/>
      <c r="J195" s="344"/>
      <c r="K195" s="12" t="s">
        <v>87</v>
      </c>
      <c r="L195" s="13"/>
      <c r="M195" s="12" t="s">
        <v>86</v>
      </c>
      <c r="N195" s="13"/>
      <c r="O195" s="12" t="s">
        <v>85</v>
      </c>
      <c r="P195" s="13"/>
      <c r="Q195" s="12" t="s">
        <v>84</v>
      </c>
      <c r="R195" s="13"/>
      <c r="S195" s="12" t="s">
        <v>208</v>
      </c>
      <c r="T195" s="13"/>
      <c r="U195" s="12" t="s">
        <v>207</v>
      </c>
      <c r="V195" s="13"/>
      <c r="W195" s="10"/>
      <c r="X195" s="148"/>
      <c r="Y195" s="148"/>
      <c r="Z195" s="148"/>
      <c r="AA195" s="349"/>
      <c r="AB195" s="391"/>
      <c r="AC195" s="393"/>
      <c r="AD195" s="393"/>
      <c r="AE195" s="393"/>
      <c r="AF195" s="393"/>
      <c r="AG195" s="393"/>
      <c r="AH195" s="393"/>
      <c r="AI195" s="393"/>
      <c r="AJ195" s="393"/>
      <c r="AK195" s="396"/>
    </row>
    <row r="196" spans="2:45" ht="74.45" customHeight="1" thickBot="1" x14ac:dyDescent="0.3">
      <c r="B196" s="51" t="s">
        <v>123</v>
      </c>
      <c r="C196" s="48" t="s">
        <v>122</v>
      </c>
      <c r="D196" s="48" t="s">
        <v>121</v>
      </c>
      <c r="E196" s="48" t="s">
        <v>120</v>
      </c>
      <c r="F196" s="163" t="s">
        <v>119</v>
      </c>
      <c r="G196" s="163" t="s">
        <v>118</v>
      </c>
      <c r="H196" s="48" t="s">
        <v>33</v>
      </c>
      <c r="I196" s="48" t="s">
        <v>117</v>
      </c>
      <c r="J196" s="48" t="s">
        <v>34</v>
      </c>
      <c r="K196" s="340" t="s">
        <v>116</v>
      </c>
      <c r="L196" s="341"/>
      <c r="M196" s="340" t="s">
        <v>115</v>
      </c>
      <c r="N196" s="341"/>
      <c r="O196" s="340" t="s">
        <v>115</v>
      </c>
      <c r="P196" s="394"/>
      <c r="Q196" s="340" t="s">
        <v>115</v>
      </c>
      <c r="R196" s="394"/>
      <c r="S196" s="340" t="s">
        <v>115</v>
      </c>
      <c r="T196" s="394"/>
      <c r="U196" s="340" t="s">
        <v>115</v>
      </c>
      <c r="V196" s="394"/>
      <c r="W196" s="49" t="s">
        <v>114</v>
      </c>
      <c r="X196" s="48" t="s">
        <v>223</v>
      </c>
      <c r="Y196" s="48" t="s">
        <v>222</v>
      </c>
      <c r="Z196" s="50" t="s">
        <v>221</v>
      </c>
      <c r="AA196" s="47" t="s">
        <v>112</v>
      </c>
      <c r="AB196" s="46" t="s">
        <v>111</v>
      </c>
      <c r="AC196" s="45" t="s">
        <v>110</v>
      </c>
      <c r="AD196" s="45" t="s">
        <v>109</v>
      </c>
      <c r="AE196" s="45" t="s">
        <v>108</v>
      </c>
      <c r="AF196" s="45" t="s">
        <v>107</v>
      </c>
      <c r="AG196" s="45" t="s">
        <v>106</v>
      </c>
      <c r="AH196" s="45" t="s">
        <v>105</v>
      </c>
      <c r="AI196" s="45" t="s">
        <v>104</v>
      </c>
      <c r="AJ196" s="45" t="s">
        <v>103</v>
      </c>
      <c r="AK196" s="45" t="s">
        <v>102</v>
      </c>
    </row>
    <row r="197" spans="2:45" ht="36" customHeight="1" thickBot="1" x14ac:dyDescent="0.25">
      <c r="B197" s="71" t="s">
        <v>136</v>
      </c>
      <c r="C197" s="43"/>
      <c r="D197" s="42">
        <v>174</v>
      </c>
      <c r="E197" s="41">
        <v>11</v>
      </c>
      <c r="F197" s="162">
        <v>9369.82</v>
      </c>
      <c r="G197" s="162">
        <v>834.66</v>
      </c>
      <c r="H197" s="35"/>
      <c r="I197" s="35"/>
      <c r="J197" s="70"/>
      <c r="K197" s="69"/>
      <c r="L197" s="37"/>
      <c r="M197" s="69"/>
      <c r="N197" s="37"/>
      <c r="O197" s="69"/>
      <c r="P197" s="37"/>
      <c r="Q197" s="69"/>
      <c r="R197" s="37"/>
      <c r="S197" s="69"/>
      <c r="T197" s="37"/>
      <c r="U197" s="69"/>
      <c r="V197" s="37"/>
      <c r="W197" s="36"/>
      <c r="X197" s="40"/>
      <c r="Y197" s="40"/>
      <c r="Z197" s="40"/>
      <c r="AA197" s="34"/>
      <c r="AB197" s="33">
        <f t="shared" ref="AB197:AK197" si="3">SUM(AB198:AB257)</f>
        <v>25</v>
      </c>
      <c r="AC197" s="54">
        <f t="shared" si="3"/>
        <v>0</v>
      </c>
      <c r="AD197" s="54">
        <f t="shared" si="3"/>
        <v>74</v>
      </c>
      <c r="AE197" s="54">
        <f t="shared" si="3"/>
        <v>9</v>
      </c>
      <c r="AF197" s="54">
        <f t="shared" si="3"/>
        <v>0</v>
      </c>
      <c r="AG197" s="54">
        <f t="shared" si="3"/>
        <v>0</v>
      </c>
      <c r="AH197" s="54">
        <f t="shared" si="3"/>
        <v>0</v>
      </c>
      <c r="AI197" s="54">
        <f t="shared" si="3"/>
        <v>0</v>
      </c>
      <c r="AJ197" s="54">
        <f t="shared" si="3"/>
        <v>0</v>
      </c>
      <c r="AK197" s="53">
        <f t="shared" si="3"/>
        <v>0</v>
      </c>
      <c r="AL197" s="32" t="s">
        <v>100</v>
      </c>
      <c r="AM197" s="31">
        <f>F197/(100*102)</f>
        <v>0.91860980392156855</v>
      </c>
      <c r="AO197" s="4">
        <f>SUM(AB197:AC197)/E197</f>
        <v>2.2727272727272729</v>
      </c>
      <c r="AP197" s="4">
        <f>SUM(AD197:AE197)/E197</f>
        <v>7.5454545454545459</v>
      </c>
      <c r="AQ197" s="4">
        <f>SUM(AF197:AG197)/E197</f>
        <v>0</v>
      </c>
      <c r="AR197" s="4">
        <f>SUM(AH197:AI197)/E197</f>
        <v>0</v>
      </c>
      <c r="AS197" s="4">
        <f>SUM(AJ197:AK197)/E197</f>
        <v>0</v>
      </c>
    </row>
    <row r="198" spans="2:45" ht="18" customHeight="1" x14ac:dyDescent="0.2">
      <c r="B198" s="17" t="s">
        <v>129</v>
      </c>
      <c r="C198" s="342">
        <v>1</v>
      </c>
      <c r="D198" s="30"/>
      <c r="E198" s="28"/>
      <c r="F198" s="159"/>
      <c r="G198" s="158"/>
      <c r="H198" s="345">
        <v>42</v>
      </c>
      <c r="I198" s="345">
        <v>13</v>
      </c>
      <c r="J198" s="345">
        <v>6</v>
      </c>
      <c r="K198" s="20" t="s">
        <v>95</v>
      </c>
      <c r="L198" s="21" t="s">
        <v>218</v>
      </c>
      <c r="M198" s="20" t="s">
        <v>94</v>
      </c>
      <c r="N198" s="21" t="s">
        <v>218</v>
      </c>
      <c r="O198" s="20" t="s">
        <v>93</v>
      </c>
      <c r="P198" s="21" t="s">
        <v>98</v>
      </c>
      <c r="Q198" s="20" t="s">
        <v>92</v>
      </c>
      <c r="R198" s="21"/>
      <c r="S198" s="20" t="s">
        <v>212</v>
      </c>
      <c r="T198" s="21"/>
      <c r="U198" s="20" t="s">
        <v>211</v>
      </c>
      <c r="V198" s="21"/>
      <c r="W198" s="25"/>
      <c r="X198" s="155"/>
      <c r="Y198" s="155"/>
      <c r="Z198" s="155"/>
      <c r="AA198" s="347"/>
      <c r="AB198" s="379">
        <f>SUMPRODUCT(LEN($L198:$R200)-LEN(SUBSTITUTE($L198:$R200,"A", "")))</f>
        <v>2</v>
      </c>
      <c r="AC198" s="365">
        <f>SUMPRODUCT(LEN($W198:$W200)-LEN(SUBSTITUTE($W198:$W200,"A", "")))</f>
        <v>0</v>
      </c>
      <c r="AD198" s="365">
        <f>SUMPRODUCT(LEN($L198:$R200)-LEN(SUBSTITUTE($L198:$R200,"S", "")))</f>
        <v>7</v>
      </c>
      <c r="AE198" s="365">
        <f>SUMPRODUCT(LEN($W198:$W200)-LEN(SUBSTITUTE($W198:$W200,"S", "")))</f>
        <v>0</v>
      </c>
      <c r="AF198" s="365">
        <f>SUMPRODUCT(LEN($L198:$R200)-LEN(SUBSTITUTE($L198:$R200,"F", "")))</f>
        <v>0</v>
      </c>
      <c r="AG198" s="365">
        <f>SUMPRODUCT(LEN($W198:$W200)-LEN(SUBSTITUTE($W198:$W200,"F", "")))</f>
        <v>0</v>
      </c>
      <c r="AH198" s="365">
        <f>SUMPRODUCT(LEN($L198:$R200)-LEN(SUBSTITUTE($L198:$R200,"G", "")))</f>
        <v>0</v>
      </c>
      <c r="AI198" s="365">
        <f>SUMPRODUCT(LEN($W198:$W200)-LEN(SUBSTITUTE($W198:$W200,"G", "")))</f>
        <v>0</v>
      </c>
      <c r="AJ198" s="365">
        <f>SUMPRODUCT(LEN($L198:$R200)-LEN(SUBSTITUTE($L198:$R200,"M", "")))</f>
        <v>0</v>
      </c>
      <c r="AK198" s="382">
        <f>SUMPRODUCT(LEN($W198:$W200)-LEN(SUBSTITUTE($W198:$W200,"M", "")))</f>
        <v>0</v>
      </c>
    </row>
    <row r="199" spans="2:45" ht="18" customHeight="1" x14ac:dyDescent="0.2">
      <c r="B199" s="17"/>
      <c r="C199" s="343"/>
      <c r="D199" s="24"/>
      <c r="E199" s="23"/>
      <c r="F199" s="157"/>
      <c r="G199" s="156"/>
      <c r="H199" s="343"/>
      <c r="I199" s="343"/>
      <c r="J199" s="343"/>
      <c r="K199" s="20" t="s">
        <v>91</v>
      </c>
      <c r="L199" s="21" t="s">
        <v>97</v>
      </c>
      <c r="M199" s="20" t="s">
        <v>90</v>
      </c>
      <c r="N199" s="21" t="s">
        <v>98</v>
      </c>
      <c r="O199" s="20" t="s">
        <v>89</v>
      </c>
      <c r="P199" s="21"/>
      <c r="Q199" s="20" t="s">
        <v>88</v>
      </c>
      <c r="R199" s="21"/>
      <c r="S199" s="20" t="s">
        <v>210</v>
      </c>
      <c r="T199" s="21"/>
      <c r="U199" s="20" t="s">
        <v>209</v>
      </c>
      <c r="V199" s="21"/>
      <c r="W199" s="18"/>
      <c r="X199" s="155"/>
      <c r="Y199" s="155"/>
      <c r="Z199" s="155"/>
      <c r="AA199" s="348"/>
      <c r="AB199" s="390"/>
      <c r="AC199" s="392"/>
      <c r="AD199" s="392"/>
      <c r="AE199" s="392"/>
      <c r="AF199" s="392"/>
      <c r="AG199" s="392"/>
      <c r="AH199" s="392"/>
      <c r="AI199" s="392"/>
      <c r="AJ199" s="392"/>
      <c r="AK199" s="395"/>
    </row>
    <row r="200" spans="2:45" ht="18" customHeight="1" thickBot="1" x14ac:dyDescent="0.25">
      <c r="B200" s="17"/>
      <c r="C200" s="344"/>
      <c r="D200" s="16"/>
      <c r="E200" s="15"/>
      <c r="F200" s="150"/>
      <c r="G200" s="149"/>
      <c r="H200" s="344"/>
      <c r="I200" s="344"/>
      <c r="J200" s="344"/>
      <c r="K200" s="12" t="s">
        <v>87</v>
      </c>
      <c r="L200" s="13" t="s">
        <v>97</v>
      </c>
      <c r="M200" s="12" t="s">
        <v>86</v>
      </c>
      <c r="N200" s="13" t="s">
        <v>98</v>
      </c>
      <c r="O200" s="12" t="s">
        <v>85</v>
      </c>
      <c r="P200" s="13"/>
      <c r="Q200" s="12" t="s">
        <v>84</v>
      </c>
      <c r="R200" s="13"/>
      <c r="S200" s="12" t="s">
        <v>208</v>
      </c>
      <c r="T200" s="13"/>
      <c r="U200" s="12" t="s">
        <v>207</v>
      </c>
      <c r="V200" s="13"/>
      <c r="W200" s="10"/>
      <c r="X200" s="148"/>
      <c r="Y200" s="148"/>
      <c r="Z200" s="148"/>
      <c r="AA200" s="349"/>
      <c r="AB200" s="391"/>
      <c r="AC200" s="393"/>
      <c r="AD200" s="393"/>
      <c r="AE200" s="393"/>
      <c r="AF200" s="393"/>
      <c r="AG200" s="393"/>
      <c r="AH200" s="393"/>
      <c r="AI200" s="393"/>
      <c r="AJ200" s="393"/>
      <c r="AK200" s="396"/>
    </row>
    <row r="201" spans="2:45" ht="18" customHeight="1" x14ac:dyDescent="0.2">
      <c r="B201" s="17"/>
      <c r="C201" s="342">
        <v>2</v>
      </c>
      <c r="D201" s="30"/>
      <c r="E201" s="28"/>
      <c r="F201" s="159"/>
      <c r="G201" s="158"/>
      <c r="H201" s="345">
        <v>47</v>
      </c>
      <c r="I201" s="345">
        <v>16</v>
      </c>
      <c r="J201" s="346">
        <v>5</v>
      </c>
      <c r="K201" s="20" t="s">
        <v>95</v>
      </c>
      <c r="L201" s="21" t="s">
        <v>214</v>
      </c>
      <c r="M201" s="20" t="s">
        <v>94</v>
      </c>
      <c r="N201" s="21" t="s">
        <v>97</v>
      </c>
      <c r="O201" s="20" t="s">
        <v>93</v>
      </c>
      <c r="P201" s="21" t="s">
        <v>98</v>
      </c>
      <c r="Q201" s="20" t="s">
        <v>92</v>
      </c>
      <c r="R201" s="21" t="s">
        <v>98</v>
      </c>
      <c r="S201" s="20" t="s">
        <v>212</v>
      </c>
      <c r="T201" s="21"/>
      <c r="U201" s="20" t="s">
        <v>211</v>
      </c>
      <c r="V201" s="21"/>
      <c r="W201" s="25"/>
      <c r="X201" s="155"/>
      <c r="Y201" s="155"/>
      <c r="Z201" s="155"/>
      <c r="AA201" s="347"/>
      <c r="AB201" s="379">
        <f>SUMPRODUCT(LEN($L201:$R203)-LEN(SUBSTITUTE($L201:$R203,"A", "")))</f>
        <v>6</v>
      </c>
      <c r="AC201" s="365">
        <f>SUMPRODUCT(LEN($W201:$W203)-LEN(SUBSTITUTE($W201:$W203,"A", "")))</f>
        <v>0</v>
      </c>
      <c r="AD201" s="365">
        <f>SUMPRODUCT(LEN($L201:$R203)-LEN(SUBSTITUTE($L201:$R203,"S", "")))</f>
        <v>13</v>
      </c>
      <c r="AE201" s="365">
        <f>SUMPRODUCT(LEN($W201:$W203)-LEN(SUBSTITUTE($W201:$W203,"S", "")))</f>
        <v>0</v>
      </c>
      <c r="AF201" s="365">
        <f>SUMPRODUCT(LEN($L201:$R203)-LEN(SUBSTITUTE($L201:$R203,"F", "")))</f>
        <v>0</v>
      </c>
      <c r="AG201" s="365">
        <f>SUMPRODUCT(LEN($W201:$W203)-LEN(SUBSTITUTE($W201:$W203,"F", "")))</f>
        <v>0</v>
      </c>
      <c r="AH201" s="365">
        <f>SUMPRODUCT(LEN($L201:$R203)-LEN(SUBSTITUTE($L201:$R203,"G", "")))</f>
        <v>0</v>
      </c>
      <c r="AI201" s="365">
        <f>SUMPRODUCT(LEN($W201:$W203)-LEN(SUBSTITUTE($W201:$W203,"G", "")))</f>
        <v>0</v>
      </c>
      <c r="AJ201" s="365">
        <f>SUMPRODUCT(LEN($L201:$R203)-LEN(SUBSTITUTE($L201:$R203,"M", "")))</f>
        <v>0</v>
      </c>
      <c r="AK201" s="382">
        <f>SUMPRODUCT(LEN($W201:$W203)-LEN(SUBSTITUTE($W201:$W203,"M", "")))</f>
        <v>0</v>
      </c>
    </row>
    <row r="202" spans="2:45" ht="18" customHeight="1" x14ac:dyDescent="0.2">
      <c r="B202" s="17"/>
      <c r="C202" s="343"/>
      <c r="D202" s="24"/>
      <c r="E202" s="23"/>
      <c r="F202" s="157"/>
      <c r="G202" s="156"/>
      <c r="H202" s="343"/>
      <c r="I202" s="343"/>
      <c r="J202" s="343"/>
      <c r="K202" s="20" t="s">
        <v>91</v>
      </c>
      <c r="L202" s="21" t="s">
        <v>226</v>
      </c>
      <c r="M202" s="20" t="s">
        <v>90</v>
      </c>
      <c r="N202" s="21" t="s">
        <v>228</v>
      </c>
      <c r="O202" s="20" t="s">
        <v>89</v>
      </c>
      <c r="P202" s="21" t="s">
        <v>98</v>
      </c>
      <c r="Q202" s="20" t="s">
        <v>88</v>
      </c>
      <c r="R202" s="21" t="s">
        <v>98</v>
      </c>
      <c r="S202" s="20" t="s">
        <v>210</v>
      </c>
      <c r="T202" s="21"/>
      <c r="U202" s="20" t="s">
        <v>209</v>
      </c>
      <c r="V202" s="21"/>
      <c r="W202" s="18"/>
      <c r="X202" s="155"/>
      <c r="Y202" s="155"/>
      <c r="Z202" s="155"/>
      <c r="AA202" s="348"/>
      <c r="AB202" s="390"/>
      <c r="AC202" s="392"/>
      <c r="AD202" s="392"/>
      <c r="AE202" s="392"/>
      <c r="AF202" s="392"/>
      <c r="AG202" s="392"/>
      <c r="AH202" s="392"/>
      <c r="AI202" s="392"/>
      <c r="AJ202" s="392"/>
      <c r="AK202" s="395"/>
    </row>
    <row r="203" spans="2:45" ht="18" customHeight="1" thickBot="1" x14ac:dyDescent="0.25">
      <c r="B203" s="17"/>
      <c r="C203" s="344"/>
      <c r="D203" s="16"/>
      <c r="E203" s="15"/>
      <c r="F203" s="150"/>
      <c r="G203" s="149"/>
      <c r="H203" s="344"/>
      <c r="I203" s="344"/>
      <c r="J203" s="344"/>
      <c r="K203" s="12" t="s">
        <v>87</v>
      </c>
      <c r="L203" s="13" t="s">
        <v>217</v>
      </c>
      <c r="M203" s="12" t="s">
        <v>86</v>
      </c>
      <c r="N203" s="13" t="s">
        <v>227</v>
      </c>
      <c r="O203" s="12" t="s">
        <v>85</v>
      </c>
      <c r="P203" s="13" t="s">
        <v>98</v>
      </c>
      <c r="Q203" s="12" t="s">
        <v>84</v>
      </c>
      <c r="R203" s="13"/>
      <c r="S203" s="12" t="s">
        <v>208</v>
      </c>
      <c r="T203" s="13"/>
      <c r="U203" s="12" t="s">
        <v>207</v>
      </c>
      <c r="V203" s="13"/>
      <c r="W203" s="10"/>
      <c r="X203" s="148"/>
      <c r="Y203" s="148"/>
      <c r="Z203" s="148"/>
      <c r="AA203" s="349"/>
      <c r="AB203" s="391"/>
      <c r="AC203" s="393"/>
      <c r="AD203" s="393"/>
      <c r="AE203" s="393"/>
      <c r="AF203" s="393"/>
      <c r="AG203" s="393"/>
      <c r="AH203" s="393"/>
      <c r="AI203" s="393"/>
      <c r="AJ203" s="393"/>
      <c r="AK203" s="396"/>
    </row>
    <row r="204" spans="2:45" ht="18" customHeight="1" x14ac:dyDescent="0.2">
      <c r="B204" s="17"/>
      <c r="C204" s="342">
        <v>3</v>
      </c>
      <c r="D204" s="30"/>
      <c r="E204" s="28"/>
      <c r="F204" s="159"/>
      <c r="G204" s="158"/>
      <c r="H204" s="345">
        <v>41</v>
      </c>
      <c r="I204" s="345">
        <v>13</v>
      </c>
      <c r="J204" s="345">
        <v>6</v>
      </c>
      <c r="K204" s="20" t="s">
        <v>95</v>
      </c>
      <c r="L204" s="21" t="s">
        <v>98</v>
      </c>
      <c r="M204" s="20" t="s">
        <v>94</v>
      </c>
      <c r="N204" s="21" t="s">
        <v>218</v>
      </c>
      <c r="O204" s="20" t="s">
        <v>93</v>
      </c>
      <c r="P204" s="21" t="s">
        <v>98</v>
      </c>
      <c r="Q204" s="20" t="s">
        <v>92</v>
      </c>
      <c r="R204" s="21"/>
      <c r="S204" s="20" t="s">
        <v>212</v>
      </c>
      <c r="T204" s="21"/>
      <c r="U204" s="20" t="s">
        <v>211</v>
      </c>
      <c r="V204" s="21"/>
      <c r="W204" s="25"/>
      <c r="X204" s="155"/>
      <c r="Y204" s="155"/>
      <c r="Z204" s="155"/>
      <c r="AA204" s="347"/>
      <c r="AB204" s="379">
        <f>SUMPRODUCT(LEN($L204:$R206)-LEN(SUBSTITUTE($L204:$R206,"A", "")))</f>
        <v>0</v>
      </c>
      <c r="AC204" s="365">
        <f>SUMPRODUCT(LEN($W204:$W206)-LEN(SUBSTITUTE($W204:$W206,"A", "")))</f>
        <v>0</v>
      </c>
      <c r="AD204" s="365">
        <f>SUMPRODUCT(LEN($L204:$R206)-LEN(SUBSTITUTE($L204:$R206,"S", "")))</f>
        <v>9</v>
      </c>
      <c r="AE204" s="365">
        <f>SUMPRODUCT(LEN($W204:$W206)-LEN(SUBSTITUTE($W204:$W206,"S", "")))</f>
        <v>0</v>
      </c>
      <c r="AF204" s="365">
        <f>SUMPRODUCT(LEN($L204:$R206)-LEN(SUBSTITUTE($L204:$R206,"F", "")))</f>
        <v>0</v>
      </c>
      <c r="AG204" s="365">
        <f>SUMPRODUCT(LEN($W204:$W206)-LEN(SUBSTITUTE($W204:$W206,"F", "")))</f>
        <v>0</v>
      </c>
      <c r="AH204" s="365">
        <f>SUMPRODUCT(LEN($L204:$R206)-LEN(SUBSTITUTE($L204:$R206,"G", "")))</f>
        <v>0</v>
      </c>
      <c r="AI204" s="365">
        <f>SUMPRODUCT(LEN($W204:$W206)-LEN(SUBSTITUTE($W204:$W206,"G", "")))</f>
        <v>0</v>
      </c>
      <c r="AJ204" s="365">
        <f>SUMPRODUCT(LEN($L204:$R206)-LEN(SUBSTITUTE($L204:$R206,"M", "")))</f>
        <v>0</v>
      </c>
      <c r="AK204" s="382">
        <f>SUMPRODUCT(LEN($W204:$W206)-LEN(SUBSTITUTE($W204:$W206,"M", "")))</f>
        <v>0</v>
      </c>
    </row>
    <row r="205" spans="2:45" ht="18" customHeight="1" x14ac:dyDescent="0.2">
      <c r="B205" s="17"/>
      <c r="C205" s="343"/>
      <c r="D205" s="24"/>
      <c r="E205" s="23"/>
      <c r="F205" s="157"/>
      <c r="G205" s="156"/>
      <c r="H205" s="343"/>
      <c r="I205" s="343"/>
      <c r="J205" s="343"/>
      <c r="K205" s="20" t="s">
        <v>91</v>
      </c>
      <c r="L205" s="21" t="s">
        <v>98</v>
      </c>
      <c r="M205" s="20" t="s">
        <v>90</v>
      </c>
      <c r="N205" s="21" t="s">
        <v>98</v>
      </c>
      <c r="O205" s="20" t="s">
        <v>89</v>
      </c>
      <c r="P205" s="21"/>
      <c r="Q205" s="20" t="s">
        <v>88</v>
      </c>
      <c r="R205" s="21"/>
      <c r="S205" s="20" t="s">
        <v>210</v>
      </c>
      <c r="T205" s="21"/>
      <c r="U205" s="20" t="s">
        <v>209</v>
      </c>
      <c r="V205" s="21"/>
      <c r="W205" s="18"/>
      <c r="X205" s="155"/>
      <c r="Y205" s="155"/>
      <c r="Z205" s="155"/>
      <c r="AA205" s="348"/>
      <c r="AB205" s="390"/>
      <c r="AC205" s="392"/>
      <c r="AD205" s="392"/>
      <c r="AE205" s="392"/>
      <c r="AF205" s="392"/>
      <c r="AG205" s="392"/>
      <c r="AH205" s="392"/>
      <c r="AI205" s="392"/>
      <c r="AJ205" s="392"/>
      <c r="AK205" s="395"/>
    </row>
    <row r="206" spans="2:45" ht="18" customHeight="1" thickBot="1" x14ac:dyDescent="0.25">
      <c r="B206" s="17"/>
      <c r="C206" s="344"/>
      <c r="D206" s="16"/>
      <c r="E206" s="15"/>
      <c r="F206" s="150"/>
      <c r="G206" s="149"/>
      <c r="H206" s="344"/>
      <c r="I206" s="344"/>
      <c r="J206" s="344"/>
      <c r="K206" s="12" t="s">
        <v>87</v>
      </c>
      <c r="L206" s="13" t="s">
        <v>218</v>
      </c>
      <c r="M206" s="12" t="s">
        <v>86</v>
      </c>
      <c r="N206" s="13" t="s">
        <v>98</v>
      </c>
      <c r="O206" s="12" t="s">
        <v>85</v>
      </c>
      <c r="P206" s="13"/>
      <c r="Q206" s="12" t="s">
        <v>84</v>
      </c>
      <c r="R206" s="13"/>
      <c r="S206" s="12" t="s">
        <v>208</v>
      </c>
      <c r="T206" s="13"/>
      <c r="U206" s="12" t="s">
        <v>207</v>
      </c>
      <c r="V206" s="13"/>
      <c r="W206" s="10"/>
      <c r="X206" s="148"/>
      <c r="Y206" s="148"/>
      <c r="Z206" s="148"/>
      <c r="AA206" s="349"/>
      <c r="AB206" s="391"/>
      <c r="AC206" s="393"/>
      <c r="AD206" s="393"/>
      <c r="AE206" s="393"/>
      <c r="AF206" s="393"/>
      <c r="AG206" s="393"/>
      <c r="AH206" s="393"/>
      <c r="AI206" s="393"/>
      <c r="AJ206" s="393"/>
      <c r="AK206" s="396"/>
    </row>
    <row r="207" spans="2:45" ht="18" customHeight="1" x14ac:dyDescent="0.2">
      <c r="B207" s="17"/>
      <c r="C207" s="342">
        <v>4</v>
      </c>
      <c r="D207" s="30"/>
      <c r="E207" s="28"/>
      <c r="F207" s="159"/>
      <c r="G207" s="158"/>
      <c r="H207" s="345">
        <v>44</v>
      </c>
      <c r="I207" s="345">
        <v>14</v>
      </c>
      <c r="J207" s="345">
        <v>5</v>
      </c>
      <c r="K207" s="20" t="s">
        <v>95</v>
      </c>
      <c r="L207" s="21" t="s">
        <v>218</v>
      </c>
      <c r="M207" s="20" t="s">
        <v>94</v>
      </c>
      <c r="N207" s="21" t="s">
        <v>218</v>
      </c>
      <c r="O207" s="20" t="s">
        <v>93</v>
      </c>
      <c r="P207" s="21" t="s">
        <v>98</v>
      </c>
      <c r="Q207" s="20" t="s">
        <v>92</v>
      </c>
      <c r="R207" s="21"/>
      <c r="S207" s="20" t="s">
        <v>212</v>
      </c>
      <c r="T207" s="21"/>
      <c r="U207" s="20" t="s">
        <v>211</v>
      </c>
      <c r="V207" s="21"/>
      <c r="W207" s="25"/>
      <c r="X207" s="155"/>
      <c r="Y207" s="155"/>
      <c r="Z207" s="155"/>
      <c r="AA207" s="347"/>
      <c r="AB207" s="379">
        <f>SUMPRODUCT(LEN($L207:$R209)-LEN(SUBSTITUTE($L207:$R209,"A", "")))</f>
        <v>4</v>
      </c>
      <c r="AC207" s="365">
        <f>SUMPRODUCT(LEN($W207:$W209)-LEN(SUBSTITUTE($W207:$W209,"A", "")))</f>
        <v>0</v>
      </c>
      <c r="AD207" s="365">
        <f>SUMPRODUCT(LEN($L207:$R209)-LEN(SUBSTITUTE($L207:$R209,"S", "")))</f>
        <v>10</v>
      </c>
      <c r="AE207" s="365">
        <f>SUMPRODUCT(LEN($W207:$W209)-LEN(SUBSTITUTE($W207:$W209,"S", "")))</f>
        <v>0</v>
      </c>
      <c r="AF207" s="365">
        <f>SUMPRODUCT(LEN($L207:$R209)-LEN(SUBSTITUTE($L207:$R209,"F", "")))</f>
        <v>0</v>
      </c>
      <c r="AG207" s="365">
        <f>SUMPRODUCT(LEN($W207:$W209)-LEN(SUBSTITUTE($W207:$W209,"F", "")))</f>
        <v>0</v>
      </c>
      <c r="AH207" s="365">
        <f>SUMPRODUCT(LEN($L207:$R209)-LEN(SUBSTITUTE($L207:$R209,"G", "")))</f>
        <v>0</v>
      </c>
      <c r="AI207" s="365">
        <f>SUMPRODUCT(LEN($W207:$W209)-LEN(SUBSTITUTE($W207:$W209,"G", "")))</f>
        <v>0</v>
      </c>
      <c r="AJ207" s="365">
        <f>SUMPRODUCT(LEN($L207:$R209)-LEN(SUBSTITUTE($L207:$R209,"M", "")))</f>
        <v>0</v>
      </c>
      <c r="AK207" s="382">
        <f>SUMPRODUCT(LEN($W207:$W209)-LEN(SUBSTITUTE($W207:$W209,"M", "")))</f>
        <v>0</v>
      </c>
    </row>
    <row r="208" spans="2:45" ht="18" customHeight="1" x14ac:dyDescent="0.2">
      <c r="B208" s="17"/>
      <c r="C208" s="343"/>
      <c r="D208" s="24"/>
      <c r="E208" s="23"/>
      <c r="F208" s="157"/>
      <c r="G208" s="156"/>
      <c r="H208" s="343"/>
      <c r="I208" s="343"/>
      <c r="J208" s="343"/>
      <c r="K208" s="20" t="s">
        <v>91</v>
      </c>
      <c r="L208" s="21" t="s">
        <v>97</v>
      </c>
      <c r="M208" s="20" t="s">
        <v>90</v>
      </c>
      <c r="N208" s="21" t="s">
        <v>213</v>
      </c>
      <c r="O208" s="20" t="s">
        <v>89</v>
      </c>
      <c r="P208" s="21" t="s">
        <v>98</v>
      </c>
      <c r="Q208" s="20" t="s">
        <v>88</v>
      </c>
      <c r="R208" s="21"/>
      <c r="S208" s="20" t="s">
        <v>210</v>
      </c>
      <c r="T208" s="21"/>
      <c r="U208" s="20" t="s">
        <v>209</v>
      </c>
      <c r="V208" s="21"/>
      <c r="W208" s="18"/>
      <c r="X208" s="155"/>
      <c r="Y208" s="155"/>
      <c r="Z208" s="155"/>
      <c r="AA208" s="348"/>
      <c r="AB208" s="390"/>
      <c r="AC208" s="392"/>
      <c r="AD208" s="392"/>
      <c r="AE208" s="392"/>
      <c r="AF208" s="392"/>
      <c r="AG208" s="392"/>
      <c r="AH208" s="392"/>
      <c r="AI208" s="392"/>
      <c r="AJ208" s="392"/>
      <c r="AK208" s="395"/>
    </row>
    <row r="209" spans="2:37" ht="18" customHeight="1" thickBot="1" x14ac:dyDescent="0.25">
      <c r="B209" s="17"/>
      <c r="C209" s="344"/>
      <c r="D209" s="16"/>
      <c r="E209" s="15"/>
      <c r="F209" s="150"/>
      <c r="G209" s="149"/>
      <c r="H209" s="344"/>
      <c r="I209" s="344"/>
      <c r="J209" s="344"/>
      <c r="K209" s="12" t="s">
        <v>87</v>
      </c>
      <c r="L209" s="13" t="s">
        <v>220</v>
      </c>
      <c r="M209" s="12" t="s">
        <v>86</v>
      </c>
      <c r="N209" s="13" t="s">
        <v>98</v>
      </c>
      <c r="O209" s="12" t="s">
        <v>85</v>
      </c>
      <c r="P209" s="13" t="s">
        <v>98</v>
      </c>
      <c r="Q209" s="12" t="s">
        <v>84</v>
      </c>
      <c r="R209" s="13"/>
      <c r="S209" s="12" t="s">
        <v>208</v>
      </c>
      <c r="T209" s="13"/>
      <c r="U209" s="12" t="s">
        <v>207</v>
      </c>
      <c r="V209" s="13"/>
      <c r="W209" s="10"/>
      <c r="X209" s="148"/>
      <c r="Y209" s="148"/>
      <c r="Z209" s="148"/>
      <c r="AA209" s="349"/>
      <c r="AB209" s="391"/>
      <c r="AC209" s="393"/>
      <c r="AD209" s="393"/>
      <c r="AE209" s="393"/>
      <c r="AF209" s="393"/>
      <c r="AG209" s="393"/>
      <c r="AH209" s="393"/>
      <c r="AI209" s="393"/>
      <c r="AJ209" s="393"/>
      <c r="AK209" s="396"/>
    </row>
    <row r="210" spans="2:37" ht="18" customHeight="1" x14ac:dyDescent="0.2">
      <c r="B210" s="17"/>
      <c r="C210" s="342">
        <v>5</v>
      </c>
      <c r="D210" s="29"/>
      <c r="E210" s="28"/>
      <c r="F210" s="159"/>
      <c r="G210" s="158"/>
      <c r="H210" s="345">
        <v>37</v>
      </c>
      <c r="I210" s="345">
        <v>9</v>
      </c>
      <c r="J210" s="345">
        <v>4</v>
      </c>
      <c r="K210" s="20" t="s">
        <v>95</v>
      </c>
      <c r="L210" s="21" t="s">
        <v>98</v>
      </c>
      <c r="M210" s="20" t="s">
        <v>94</v>
      </c>
      <c r="N210" s="21" t="s">
        <v>98</v>
      </c>
      <c r="O210" s="20" t="s">
        <v>93</v>
      </c>
      <c r="P210" s="21"/>
      <c r="Q210" s="20" t="s">
        <v>92</v>
      </c>
      <c r="R210" s="21"/>
      <c r="S210" s="20" t="s">
        <v>212</v>
      </c>
      <c r="T210" s="21"/>
      <c r="U210" s="20" t="s">
        <v>211</v>
      </c>
      <c r="V210" s="21"/>
      <c r="W210" s="25" t="s">
        <v>247</v>
      </c>
      <c r="X210" s="155"/>
      <c r="Y210" s="155"/>
      <c r="Z210" s="155"/>
      <c r="AA210" s="347"/>
      <c r="AB210" s="379">
        <f>SUMPRODUCT(LEN($L210:$R212)-LEN(SUBSTITUTE($L210:$R212,"A", "")))</f>
        <v>0</v>
      </c>
      <c r="AC210" s="365">
        <f>SUMPRODUCT(LEN($W210:$W212)-LEN(SUBSTITUTE($W210:$W212,"A", "")))</f>
        <v>0</v>
      </c>
      <c r="AD210" s="365">
        <f>SUMPRODUCT(LEN($L210:$R212)-LEN(SUBSTITUTE($L210:$R212,"S", "")))</f>
        <v>5</v>
      </c>
      <c r="AE210" s="365">
        <f>SUMPRODUCT(LEN($W210:$W212)-LEN(SUBSTITUTE($W210:$W212,"S", "")))</f>
        <v>4</v>
      </c>
      <c r="AF210" s="365">
        <f>SUMPRODUCT(LEN($L210:$R212)-LEN(SUBSTITUTE($L210:$R212,"F", "")))</f>
        <v>0</v>
      </c>
      <c r="AG210" s="365">
        <f>SUMPRODUCT(LEN($W210:$W212)-LEN(SUBSTITUTE($W210:$W212,"F", "")))</f>
        <v>0</v>
      </c>
      <c r="AH210" s="365">
        <f>SUMPRODUCT(LEN($L210:$R212)-LEN(SUBSTITUTE($L210:$R212,"G", "")))</f>
        <v>0</v>
      </c>
      <c r="AI210" s="365">
        <f>SUMPRODUCT(LEN($W210:$W212)-LEN(SUBSTITUTE($W210:$W212,"G", "")))</f>
        <v>0</v>
      </c>
      <c r="AJ210" s="365">
        <f>SUMPRODUCT(LEN($L210:$R212)-LEN(SUBSTITUTE($L210:$R212,"M", "")))</f>
        <v>0</v>
      </c>
      <c r="AK210" s="382">
        <f>SUMPRODUCT(LEN($W210:$W212)-LEN(SUBSTITUTE($W210:$W212,"M", "")))</f>
        <v>0</v>
      </c>
    </row>
    <row r="211" spans="2:37" ht="18" customHeight="1" x14ac:dyDescent="0.2">
      <c r="B211" s="17"/>
      <c r="C211" s="343"/>
      <c r="D211" s="160"/>
      <c r="E211" s="23"/>
      <c r="F211" s="157"/>
      <c r="G211" s="156"/>
      <c r="H211" s="343"/>
      <c r="I211" s="343"/>
      <c r="J211" s="343"/>
      <c r="K211" s="20" t="s">
        <v>91</v>
      </c>
      <c r="L211" s="21" t="s">
        <v>98</v>
      </c>
      <c r="M211" s="20" t="s">
        <v>90</v>
      </c>
      <c r="N211" s="21" t="s">
        <v>98</v>
      </c>
      <c r="O211" s="20" t="s">
        <v>89</v>
      </c>
      <c r="P211" s="21"/>
      <c r="Q211" s="20" t="s">
        <v>88</v>
      </c>
      <c r="R211" s="21"/>
      <c r="S211" s="20" t="s">
        <v>210</v>
      </c>
      <c r="T211" s="21"/>
      <c r="U211" s="20" t="s">
        <v>209</v>
      </c>
      <c r="V211" s="21"/>
      <c r="W211" s="18"/>
      <c r="X211" s="155"/>
      <c r="Y211" s="155"/>
      <c r="Z211" s="155"/>
      <c r="AA211" s="348"/>
      <c r="AB211" s="390"/>
      <c r="AC211" s="392"/>
      <c r="AD211" s="392"/>
      <c r="AE211" s="392"/>
      <c r="AF211" s="392"/>
      <c r="AG211" s="392"/>
      <c r="AH211" s="392"/>
      <c r="AI211" s="392"/>
      <c r="AJ211" s="392"/>
      <c r="AK211" s="395"/>
    </row>
    <row r="212" spans="2:37" ht="18" customHeight="1" thickBot="1" x14ac:dyDescent="0.25">
      <c r="B212" s="17"/>
      <c r="C212" s="344"/>
      <c r="D212" s="68"/>
      <c r="E212" s="15"/>
      <c r="F212" s="150"/>
      <c r="G212" s="149"/>
      <c r="H212" s="344"/>
      <c r="I212" s="344"/>
      <c r="J212" s="344"/>
      <c r="K212" s="12" t="s">
        <v>87</v>
      </c>
      <c r="L212" s="13" t="s">
        <v>98</v>
      </c>
      <c r="M212" s="12" t="s">
        <v>86</v>
      </c>
      <c r="N212" s="13"/>
      <c r="O212" s="12" t="s">
        <v>85</v>
      </c>
      <c r="P212" s="13"/>
      <c r="Q212" s="12" t="s">
        <v>84</v>
      </c>
      <c r="R212" s="13"/>
      <c r="S212" s="12" t="s">
        <v>208</v>
      </c>
      <c r="T212" s="13"/>
      <c r="U212" s="12" t="s">
        <v>207</v>
      </c>
      <c r="V212" s="13"/>
      <c r="W212" s="10"/>
      <c r="X212" s="148"/>
      <c r="Y212" s="148"/>
      <c r="Z212" s="148"/>
      <c r="AA212" s="349"/>
      <c r="AB212" s="391"/>
      <c r="AC212" s="393"/>
      <c r="AD212" s="393"/>
      <c r="AE212" s="393"/>
      <c r="AF212" s="393"/>
      <c r="AG212" s="393"/>
      <c r="AH212" s="393"/>
      <c r="AI212" s="393"/>
      <c r="AJ212" s="393"/>
      <c r="AK212" s="396"/>
    </row>
    <row r="213" spans="2:37" ht="18" customHeight="1" x14ac:dyDescent="0.2">
      <c r="B213" s="17"/>
      <c r="C213" s="342">
        <v>6</v>
      </c>
      <c r="D213" s="29"/>
      <c r="E213" s="28"/>
      <c r="F213" s="159"/>
      <c r="G213" s="158"/>
      <c r="H213" s="345">
        <v>39</v>
      </c>
      <c r="I213" s="345">
        <v>12</v>
      </c>
      <c r="J213" s="345">
        <v>6</v>
      </c>
      <c r="K213" s="20" t="s">
        <v>95</v>
      </c>
      <c r="L213" s="21" t="s">
        <v>218</v>
      </c>
      <c r="M213" s="20" t="s">
        <v>94</v>
      </c>
      <c r="N213" s="21" t="s">
        <v>98</v>
      </c>
      <c r="O213" s="20" t="s">
        <v>93</v>
      </c>
      <c r="P213" s="21"/>
      <c r="Q213" s="20" t="s">
        <v>92</v>
      </c>
      <c r="R213" s="21"/>
      <c r="S213" s="20" t="s">
        <v>212</v>
      </c>
      <c r="T213" s="21"/>
      <c r="U213" s="20" t="s">
        <v>211</v>
      </c>
      <c r="V213" s="21"/>
      <c r="W213" s="25"/>
      <c r="X213" s="155"/>
      <c r="Y213" s="155"/>
      <c r="Z213" s="155"/>
      <c r="AA213" s="347"/>
      <c r="AB213" s="379">
        <f>SUMPRODUCT(LEN($L213:$R215)-LEN(SUBSTITUTE($L213:$R215,"A", "")))</f>
        <v>2</v>
      </c>
      <c r="AC213" s="365">
        <f>SUMPRODUCT(LEN($W213:$W215)-LEN(SUBSTITUTE($W213:$W215,"A", "")))</f>
        <v>0</v>
      </c>
      <c r="AD213" s="365">
        <f>SUMPRODUCT(LEN($L213:$R215)-LEN(SUBSTITUTE($L213:$R215,"S", "")))</f>
        <v>7</v>
      </c>
      <c r="AE213" s="365">
        <f>SUMPRODUCT(LEN($W213:$W215)-LEN(SUBSTITUTE($W213:$W215,"S", "")))</f>
        <v>0</v>
      </c>
      <c r="AF213" s="365">
        <f>SUMPRODUCT(LEN($L213:$R215)-LEN(SUBSTITUTE($L213:$R215,"F", "")))</f>
        <v>0</v>
      </c>
      <c r="AG213" s="365">
        <f>SUMPRODUCT(LEN($W213:$W215)-LEN(SUBSTITUTE($W213:$W215,"F", "")))</f>
        <v>0</v>
      </c>
      <c r="AH213" s="365">
        <f>SUMPRODUCT(LEN($L213:$R215)-LEN(SUBSTITUTE($L213:$R215,"G", "")))</f>
        <v>0</v>
      </c>
      <c r="AI213" s="365">
        <f>SUMPRODUCT(LEN($W213:$W215)-LEN(SUBSTITUTE($W213:$W215,"G", "")))</f>
        <v>0</v>
      </c>
      <c r="AJ213" s="365">
        <f>SUMPRODUCT(LEN($L213:$R215)-LEN(SUBSTITUTE($L213:$R215,"M", "")))</f>
        <v>0</v>
      </c>
      <c r="AK213" s="382">
        <f>SUMPRODUCT(LEN($W213:$W215)-LEN(SUBSTITUTE($W213:$W215,"M", "")))</f>
        <v>0</v>
      </c>
    </row>
    <row r="214" spans="2:37" ht="18" customHeight="1" x14ac:dyDescent="0.2">
      <c r="B214" s="17"/>
      <c r="C214" s="343"/>
      <c r="D214" s="160"/>
      <c r="E214" s="23"/>
      <c r="F214" s="157"/>
      <c r="G214" s="156"/>
      <c r="H214" s="343"/>
      <c r="I214" s="343"/>
      <c r="J214" s="343"/>
      <c r="K214" s="20" t="s">
        <v>91</v>
      </c>
      <c r="L214" s="21" t="s">
        <v>214</v>
      </c>
      <c r="M214" s="20" t="s">
        <v>90</v>
      </c>
      <c r="N214" s="21" t="s">
        <v>98</v>
      </c>
      <c r="O214" s="20" t="s">
        <v>89</v>
      </c>
      <c r="P214" s="21"/>
      <c r="Q214" s="20" t="s">
        <v>88</v>
      </c>
      <c r="R214" s="21"/>
      <c r="S214" s="20" t="s">
        <v>210</v>
      </c>
      <c r="T214" s="21"/>
      <c r="U214" s="20" t="s">
        <v>209</v>
      </c>
      <c r="V214" s="21"/>
      <c r="W214" s="18"/>
      <c r="X214" s="155"/>
      <c r="Y214" s="155"/>
      <c r="Z214" s="155"/>
      <c r="AA214" s="348"/>
      <c r="AB214" s="390"/>
      <c r="AC214" s="392"/>
      <c r="AD214" s="392"/>
      <c r="AE214" s="392"/>
      <c r="AF214" s="392"/>
      <c r="AG214" s="392"/>
      <c r="AH214" s="392"/>
      <c r="AI214" s="392"/>
      <c r="AJ214" s="392"/>
      <c r="AK214" s="395"/>
    </row>
    <row r="215" spans="2:37" ht="18" customHeight="1" thickBot="1" x14ac:dyDescent="0.25">
      <c r="B215" s="17"/>
      <c r="C215" s="344"/>
      <c r="D215" s="68"/>
      <c r="E215" s="15"/>
      <c r="F215" s="150"/>
      <c r="G215" s="149"/>
      <c r="H215" s="344"/>
      <c r="I215" s="344"/>
      <c r="J215" s="344"/>
      <c r="K215" s="12" t="s">
        <v>87</v>
      </c>
      <c r="L215" s="13" t="s">
        <v>217</v>
      </c>
      <c r="M215" s="12" t="s">
        <v>86</v>
      </c>
      <c r="N215" s="13" t="s">
        <v>98</v>
      </c>
      <c r="O215" s="12" t="s">
        <v>85</v>
      </c>
      <c r="P215" s="13"/>
      <c r="Q215" s="12" t="s">
        <v>84</v>
      </c>
      <c r="R215" s="13"/>
      <c r="S215" s="12" t="s">
        <v>208</v>
      </c>
      <c r="T215" s="13"/>
      <c r="U215" s="12" t="s">
        <v>207</v>
      </c>
      <c r="V215" s="13"/>
      <c r="W215" s="10"/>
      <c r="X215" s="148"/>
      <c r="Y215" s="148"/>
      <c r="Z215" s="148"/>
      <c r="AA215" s="349"/>
      <c r="AB215" s="391"/>
      <c r="AC215" s="393"/>
      <c r="AD215" s="393"/>
      <c r="AE215" s="393"/>
      <c r="AF215" s="393"/>
      <c r="AG215" s="393"/>
      <c r="AH215" s="393"/>
      <c r="AI215" s="393"/>
      <c r="AJ215" s="393"/>
      <c r="AK215" s="396"/>
    </row>
    <row r="216" spans="2:37" ht="18" customHeight="1" x14ac:dyDescent="0.2">
      <c r="B216" s="17"/>
      <c r="C216" s="342">
        <v>7</v>
      </c>
      <c r="D216" s="29" t="s">
        <v>246</v>
      </c>
      <c r="E216" s="28"/>
      <c r="F216" s="159"/>
      <c r="G216" s="158"/>
      <c r="H216" s="345">
        <v>37</v>
      </c>
      <c r="I216" s="345">
        <v>10</v>
      </c>
      <c r="J216" s="345">
        <v>5</v>
      </c>
      <c r="K216" s="20" t="s">
        <v>95</v>
      </c>
      <c r="L216" s="21" t="s">
        <v>217</v>
      </c>
      <c r="M216" s="20" t="s">
        <v>94</v>
      </c>
      <c r="N216" s="21" t="s">
        <v>98</v>
      </c>
      <c r="O216" s="20" t="s">
        <v>93</v>
      </c>
      <c r="P216" s="21"/>
      <c r="Q216" s="20" t="s">
        <v>92</v>
      </c>
      <c r="R216" s="21"/>
      <c r="S216" s="20" t="s">
        <v>212</v>
      </c>
      <c r="T216" s="21"/>
      <c r="U216" s="20" t="s">
        <v>211</v>
      </c>
      <c r="V216" s="21"/>
      <c r="W216" s="25" t="s">
        <v>234</v>
      </c>
      <c r="X216" s="155"/>
      <c r="Y216" s="155"/>
      <c r="Z216" s="155"/>
      <c r="AA216" s="347"/>
      <c r="AB216" s="379">
        <f>SUMPRODUCT(LEN($L216:$R218)-LEN(SUBSTITUTE($L216:$R218,"A", "")))</f>
        <v>1</v>
      </c>
      <c r="AC216" s="365">
        <f>SUMPRODUCT(LEN($W216:$W218)-LEN(SUBSTITUTE($W216:$W218,"A", "")))</f>
        <v>0</v>
      </c>
      <c r="AD216" s="365">
        <f>SUMPRODUCT(LEN($L216:$R218)-LEN(SUBSTITUTE($L216:$R218,"S", "")))</f>
        <v>5</v>
      </c>
      <c r="AE216" s="365">
        <f>SUMPRODUCT(LEN($W216:$W218)-LEN(SUBSTITUTE($W216:$W218,"S", "")))</f>
        <v>5</v>
      </c>
      <c r="AF216" s="365">
        <f>SUMPRODUCT(LEN($L216:$R218)-LEN(SUBSTITUTE($L216:$R218,"F", "")))</f>
        <v>0</v>
      </c>
      <c r="AG216" s="365">
        <f>SUMPRODUCT(LEN($W216:$W218)-LEN(SUBSTITUTE($W216:$W218,"F", "")))</f>
        <v>0</v>
      </c>
      <c r="AH216" s="365">
        <f>SUMPRODUCT(LEN($L216:$R218)-LEN(SUBSTITUTE($L216:$R218,"G", "")))</f>
        <v>0</v>
      </c>
      <c r="AI216" s="365">
        <f>SUMPRODUCT(LEN($W216:$W218)-LEN(SUBSTITUTE($W216:$W218,"G", "")))</f>
        <v>0</v>
      </c>
      <c r="AJ216" s="365">
        <f>SUMPRODUCT(LEN($L216:$R218)-LEN(SUBSTITUTE($L216:$R218,"M", "")))</f>
        <v>0</v>
      </c>
      <c r="AK216" s="382">
        <f>SUMPRODUCT(LEN($W216:$W218)-LEN(SUBSTITUTE($W216:$W218,"M", "")))</f>
        <v>0</v>
      </c>
    </row>
    <row r="217" spans="2:37" ht="18" customHeight="1" x14ac:dyDescent="0.2">
      <c r="B217" s="17"/>
      <c r="C217" s="343"/>
      <c r="D217" s="160"/>
      <c r="E217" s="23"/>
      <c r="F217" s="157"/>
      <c r="G217" s="156"/>
      <c r="H217" s="343"/>
      <c r="I217" s="343"/>
      <c r="J217" s="343"/>
      <c r="K217" s="20" t="s">
        <v>91</v>
      </c>
      <c r="L217" s="21" t="s">
        <v>98</v>
      </c>
      <c r="M217" s="20" t="s">
        <v>90</v>
      </c>
      <c r="N217" s="21" t="s">
        <v>98</v>
      </c>
      <c r="O217" s="20" t="s">
        <v>89</v>
      </c>
      <c r="P217" s="21"/>
      <c r="Q217" s="20" t="s">
        <v>88</v>
      </c>
      <c r="R217" s="21"/>
      <c r="S217" s="20" t="s">
        <v>210</v>
      </c>
      <c r="T217" s="21"/>
      <c r="U217" s="20" t="s">
        <v>209</v>
      </c>
      <c r="V217" s="21"/>
      <c r="W217" s="18"/>
      <c r="X217" s="155"/>
      <c r="Y217" s="155"/>
      <c r="Z217" s="155"/>
      <c r="AA217" s="348"/>
      <c r="AB217" s="390"/>
      <c r="AC217" s="392"/>
      <c r="AD217" s="392"/>
      <c r="AE217" s="392"/>
      <c r="AF217" s="392"/>
      <c r="AG217" s="392"/>
      <c r="AH217" s="392"/>
      <c r="AI217" s="392"/>
      <c r="AJ217" s="392"/>
      <c r="AK217" s="395"/>
    </row>
    <row r="218" spans="2:37" ht="18" customHeight="1" thickBot="1" x14ac:dyDescent="0.25">
      <c r="B218" s="17"/>
      <c r="C218" s="344"/>
      <c r="D218" s="68"/>
      <c r="E218" s="15"/>
      <c r="F218" s="150"/>
      <c r="G218" s="149"/>
      <c r="H218" s="344"/>
      <c r="I218" s="344"/>
      <c r="J218" s="344"/>
      <c r="K218" s="12" t="s">
        <v>87</v>
      </c>
      <c r="L218" s="13" t="s">
        <v>98</v>
      </c>
      <c r="M218" s="12" t="s">
        <v>86</v>
      </c>
      <c r="N218" s="13"/>
      <c r="O218" s="12" t="s">
        <v>85</v>
      </c>
      <c r="P218" s="13"/>
      <c r="Q218" s="12" t="s">
        <v>84</v>
      </c>
      <c r="R218" s="13"/>
      <c r="S218" s="12" t="s">
        <v>208</v>
      </c>
      <c r="T218" s="13"/>
      <c r="U218" s="12" t="s">
        <v>207</v>
      </c>
      <c r="V218" s="13"/>
      <c r="W218" s="10"/>
      <c r="X218" s="148"/>
      <c r="Y218" s="148"/>
      <c r="Z218" s="148"/>
      <c r="AA218" s="349"/>
      <c r="AB218" s="391"/>
      <c r="AC218" s="393"/>
      <c r="AD218" s="393"/>
      <c r="AE218" s="393"/>
      <c r="AF218" s="393"/>
      <c r="AG218" s="393"/>
      <c r="AH218" s="393"/>
      <c r="AI218" s="393"/>
      <c r="AJ218" s="393"/>
      <c r="AK218" s="396"/>
    </row>
    <row r="219" spans="2:37" ht="18" customHeight="1" x14ac:dyDescent="0.2">
      <c r="B219" s="17"/>
      <c r="C219" s="342">
        <v>8</v>
      </c>
      <c r="D219" s="29" t="s">
        <v>245</v>
      </c>
      <c r="E219" s="28"/>
      <c r="F219" s="159"/>
      <c r="G219" s="158"/>
      <c r="H219" s="345">
        <v>23</v>
      </c>
      <c r="I219" s="345">
        <v>9</v>
      </c>
      <c r="J219" s="346" t="s">
        <v>32</v>
      </c>
      <c r="K219" s="20" t="s">
        <v>95</v>
      </c>
      <c r="L219" s="21"/>
      <c r="M219" s="20" t="s">
        <v>94</v>
      </c>
      <c r="N219" s="21"/>
      <c r="O219" s="20" t="s">
        <v>93</v>
      </c>
      <c r="P219" s="21"/>
      <c r="Q219" s="20" t="s">
        <v>92</v>
      </c>
      <c r="R219" s="21"/>
      <c r="S219" s="20" t="s">
        <v>212</v>
      </c>
      <c r="T219" s="21"/>
      <c r="U219" s="20" t="s">
        <v>211</v>
      </c>
      <c r="V219" s="21"/>
      <c r="W219" s="25"/>
      <c r="X219" s="155"/>
      <c r="Y219" s="155"/>
      <c r="Z219" s="155"/>
      <c r="AA219" s="347"/>
      <c r="AB219" s="379">
        <f>SUMPRODUCT(LEN($L219:$R221)-LEN(SUBSTITUTE($L219:$R221,"A", "")))</f>
        <v>0</v>
      </c>
      <c r="AC219" s="365">
        <f>SUMPRODUCT(LEN($W219:$W221)-LEN(SUBSTITUTE($W219:$W221,"A", "")))</f>
        <v>0</v>
      </c>
      <c r="AD219" s="365">
        <f>SUMPRODUCT(LEN($L219:$R221)-LEN(SUBSTITUTE($L219:$R221,"S", "")))</f>
        <v>0</v>
      </c>
      <c r="AE219" s="365">
        <f>SUMPRODUCT(LEN($W219:$W221)-LEN(SUBSTITUTE($W219:$W221,"S", "")))</f>
        <v>0</v>
      </c>
      <c r="AF219" s="365">
        <f>SUMPRODUCT(LEN($L219:$R221)-LEN(SUBSTITUTE($L219:$R221,"F", "")))</f>
        <v>0</v>
      </c>
      <c r="AG219" s="365">
        <f>SUMPRODUCT(LEN($W219:$W221)-LEN(SUBSTITUTE($W219:$W221,"F", "")))</f>
        <v>0</v>
      </c>
      <c r="AH219" s="365">
        <f>SUMPRODUCT(LEN($L219:$R221)-LEN(SUBSTITUTE($L219:$R221,"G", "")))</f>
        <v>0</v>
      </c>
      <c r="AI219" s="365">
        <f>SUMPRODUCT(LEN($W219:$W221)-LEN(SUBSTITUTE($W219:$W221,"G", "")))</f>
        <v>0</v>
      </c>
      <c r="AJ219" s="365">
        <f>SUMPRODUCT(LEN($L219:$R221)-LEN(SUBSTITUTE($L219:$R221,"M", "")))</f>
        <v>0</v>
      </c>
      <c r="AK219" s="382">
        <f>SUMPRODUCT(LEN($W219:$W221)-LEN(SUBSTITUTE($W219:$W221,"M", "")))</f>
        <v>0</v>
      </c>
    </row>
    <row r="220" spans="2:37" ht="18" customHeight="1" x14ac:dyDescent="0.2">
      <c r="B220" s="17"/>
      <c r="C220" s="343"/>
      <c r="D220" s="160" t="s">
        <v>244</v>
      </c>
      <c r="E220" s="23"/>
      <c r="F220" s="157"/>
      <c r="G220" s="156"/>
      <c r="H220" s="343"/>
      <c r="I220" s="343"/>
      <c r="J220" s="343"/>
      <c r="K220" s="20" t="s">
        <v>91</v>
      </c>
      <c r="L220" s="21"/>
      <c r="M220" s="20" t="s">
        <v>90</v>
      </c>
      <c r="N220" s="21"/>
      <c r="O220" s="20" t="s">
        <v>89</v>
      </c>
      <c r="P220" s="21"/>
      <c r="Q220" s="20" t="s">
        <v>88</v>
      </c>
      <c r="R220" s="21"/>
      <c r="S220" s="20" t="s">
        <v>210</v>
      </c>
      <c r="T220" s="21"/>
      <c r="U220" s="20" t="s">
        <v>209</v>
      </c>
      <c r="V220" s="21"/>
      <c r="W220" s="18"/>
      <c r="X220" s="155"/>
      <c r="Y220" s="155"/>
      <c r="Z220" s="155"/>
      <c r="AA220" s="348"/>
      <c r="AB220" s="390"/>
      <c r="AC220" s="392"/>
      <c r="AD220" s="392"/>
      <c r="AE220" s="392"/>
      <c r="AF220" s="392"/>
      <c r="AG220" s="392"/>
      <c r="AH220" s="392"/>
      <c r="AI220" s="392"/>
      <c r="AJ220" s="392"/>
      <c r="AK220" s="395"/>
    </row>
    <row r="221" spans="2:37" ht="18" customHeight="1" thickBot="1" x14ac:dyDescent="0.25">
      <c r="B221" s="17"/>
      <c r="C221" s="344"/>
      <c r="D221" s="68"/>
      <c r="E221" s="15"/>
      <c r="F221" s="150"/>
      <c r="G221" s="149"/>
      <c r="H221" s="344"/>
      <c r="I221" s="344"/>
      <c r="J221" s="344"/>
      <c r="K221" s="12" t="s">
        <v>87</v>
      </c>
      <c r="L221" s="13"/>
      <c r="M221" s="12" t="s">
        <v>86</v>
      </c>
      <c r="N221" s="13"/>
      <c r="O221" s="12" t="s">
        <v>85</v>
      </c>
      <c r="P221" s="13"/>
      <c r="Q221" s="12" t="s">
        <v>84</v>
      </c>
      <c r="R221" s="13"/>
      <c r="S221" s="12" t="s">
        <v>208</v>
      </c>
      <c r="T221" s="13"/>
      <c r="U221" s="12" t="s">
        <v>207</v>
      </c>
      <c r="V221" s="13"/>
      <c r="W221" s="10"/>
      <c r="X221" s="148"/>
      <c r="Y221" s="148"/>
      <c r="Z221" s="148"/>
      <c r="AA221" s="349"/>
      <c r="AB221" s="391"/>
      <c r="AC221" s="393"/>
      <c r="AD221" s="393"/>
      <c r="AE221" s="393"/>
      <c r="AF221" s="393"/>
      <c r="AG221" s="393"/>
      <c r="AH221" s="393"/>
      <c r="AI221" s="393"/>
      <c r="AJ221" s="393"/>
      <c r="AK221" s="396"/>
    </row>
    <row r="222" spans="2:37" ht="18" customHeight="1" x14ac:dyDescent="0.2">
      <c r="B222" s="17"/>
      <c r="C222" s="342">
        <v>9</v>
      </c>
      <c r="D222" s="29"/>
      <c r="E222" s="28"/>
      <c r="F222" s="159"/>
      <c r="G222" s="158"/>
      <c r="H222" s="345">
        <v>41</v>
      </c>
      <c r="I222" s="345">
        <v>13</v>
      </c>
      <c r="J222" s="346">
        <v>5</v>
      </c>
      <c r="K222" s="20" t="s">
        <v>95</v>
      </c>
      <c r="L222" s="21" t="s">
        <v>97</v>
      </c>
      <c r="M222" s="20" t="s">
        <v>94</v>
      </c>
      <c r="N222" s="21" t="s">
        <v>97</v>
      </c>
      <c r="O222" s="20" t="s">
        <v>93</v>
      </c>
      <c r="P222" s="21" t="s">
        <v>98</v>
      </c>
      <c r="Q222" s="20" t="s">
        <v>92</v>
      </c>
      <c r="R222" s="21"/>
      <c r="S222" s="20" t="s">
        <v>212</v>
      </c>
      <c r="T222" s="21"/>
      <c r="U222" s="20" t="s">
        <v>211</v>
      </c>
      <c r="V222" s="21"/>
      <c r="W222" s="25"/>
      <c r="X222" s="155"/>
      <c r="Y222" s="155"/>
      <c r="Z222" s="155"/>
      <c r="AA222" s="347"/>
      <c r="AB222" s="379">
        <f>SUMPRODUCT(LEN($L222:$R224)-LEN(SUBSTITUTE($L222:$R224,"A", "")))</f>
        <v>5</v>
      </c>
      <c r="AC222" s="365">
        <f>SUMPRODUCT(LEN($W222:$W224)-LEN(SUBSTITUTE($W222:$W224,"A", "")))</f>
        <v>0</v>
      </c>
      <c r="AD222" s="365">
        <f>SUMPRODUCT(LEN($L222:$R224)-LEN(SUBSTITUTE($L222:$R224,"S", "")))</f>
        <v>6</v>
      </c>
      <c r="AE222" s="365">
        <f>SUMPRODUCT(LEN($W222:$W224)-LEN(SUBSTITUTE($W222:$W224,"S", "")))</f>
        <v>0</v>
      </c>
      <c r="AF222" s="365">
        <f>SUMPRODUCT(LEN($L222:$R224)-LEN(SUBSTITUTE($L222:$R224,"F", "")))</f>
        <v>0</v>
      </c>
      <c r="AG222" s="365">
        <f>SUMPRODUCT(LEN($W222:$W224)-LEN(SUBSTITUTE($W222:$W224,"F", "")))</f>
        <v>0</v>
      </c>
      <c r="AH222" s="365">
        <f>SUMPRODUCT(LEN($L222:$R224)-LEN(SUBSTITUTE($L222:$R224,"G", "")))</f>
        <v>0</v>
      </c>
      <c r="AI222" s="365">
        <f>SUMPRODUCT(LEN($W222:$W224)-LEN(SUBSTITUTE($W222:$W224,"G", "")))</f>
        <v>0</v>
      </c>
      <c r="AJ222" s="365">
        <f>SUMPRODUCT(LEN($L222:$R224)-LEN(SUBSTITUTE($L222:$R224,"M", "")))</f>
        <v>0</v>
      </c>
      <c r="AK222" s="382">
        <f>SUMPRODUCT(LEN($W222:$W224)-LEN(SUBSTITUTE($W222:$W224,"M", "")))</f>
        <v>0</v>
      </c>
    </row>
    <row r="223" spans="2:37" ht="18" customHeight="1" x14ac:dyDescent="0.2">
      <c r="B223" s="17"/>
      <c r="C223" s="343"/>
      <c r="D223" s="160"/>
      <c r="E223" s="23"/>
      <c r="F223" s="157"/>
      <c r="G223" s="156"/>
      <c r="H223" s="343"/>
      <c r="I223" s="343"/>
      <c r="J223" s="343"/>
      <c r="K223" s="20" t="s">
        <v>91</v>
      </c>
      <c r="L223" s="21" t="s">
        <v>218</v>
      </c>
      <c r="M223" s="20" t="s">
        <v>90</v>
      </c>
      <c r="N223" s="21" t="s">
        <v>213</v>
      </c>
      <c r="O223" s="20" t="s">
        <v>89</v>
      </c>
      <c r="P223" s="21" t="s">
        <v>98</v>
      </c>
      <c r="Q223" s="20" t="s">
        <v>88</v>
      </c>
      <c r="R223" s="21"/>
      <c r="S223" s="20" t="s">
        <v>210</v>
      </c>
      <c r="T223" s="21"/>
      <c r="U223" s="20" t="s">
        <v>209</v>
      </c>
      <c r="V223" s="21"/>
      <c r="W223" s="18"/>
      <c r="X223" s="155"/>
      <c r="Y223" s="155"/>
      <c r="Z223" s="155"/>
      <c r="AA223" s="348"/>
      <c r="AB223" s="390"/>
      <c r="AC223" s="392"/>
      <c r="AD223" s="392"/>
      <c r="AE223" s="392"/>
      <c r="AF223" s="392"/>
      <c r="AG223" s="392"/>
      <c r="AH223" s="392"/>
      <c r="AI223" s="392"/>
      <c r="AJ223" s="392"/>
      <c r="AK223" s="395"/>
    </row>
    <row r="224" spans="2:37" ht="18" customHeight="1" thickBot="1" x14ac:dyDescent="0.25">
      <c r="B224" s="17"/>
      <c r="C224" s="344"/>
      <c r="D224" s="16"/>
      <c r="E224" s="15"/>
      <c r="F224" s="150"/>
      <c r="G224" s="149"/>
      <c r="H224" s="344"/>
      <c r="I224" s="344"/>
      <c r="J224" s="344"/>
      <c r="K224" s="12" t="s">
        <v>87</v>
      </c>
      <c r="L224" s="13" t="s">
        <v>98</v>
      </c>
      <c r="M224" s="12" t="s">
        <v>86</v>
      </c>
      <c r="N224" s="13" t="s">
        <v>217</v>
      </c>
      <c r="O224" s="12" t="s">
        <v>85</v>
      </c>
      <c r="P224" s="13"/>
      <c r="Q224" s="12" t="s">
        <v>84</v>
      </c>
      <c r="R224" s="13"/>
      <c r="S224" s="12" t="s">
        <v>208</v>
      </c>
      <c r="T224" s="13"/>
      <c r="U224" s="12" t="s">
        <v>207</v>
      </c>
      <c r="V224" s="13"/>
      <c r="W224" s="10"/>
      <c r="X224" s="148"/>
      <c r="Y224" s="148"/>
      <c r="Z224" s="148"/>
      <c r="AA224" s="349"/>
      <c r="AB224" s="391"/>
      <c r="AC224" s="393"/>
      <c r="AD224" s="393"/>
      <c r="AE224" s="393"/>
      <c r="AF224" s="393"/>
      <c r="AG224" s="393"/>
      <c r="AH224" s="393"/>
      <c r="AI224" s="393"/>
      <c r="AJ224" s="393"/>
      <c r="AK224" s="396"/>
    </row>
    <row r="225" spans="2:38" ht="18" customHeight="1" x14ac:dyDescent="0.2">
      <c r="B225" s="17"/>
      <c r="C225" s="342">
        <v>10</v>
      </c>
      <c r="D225" s="30"/>
      <c r="E225" s="28"/>
      <c r="F225" s="159"/>
      <c r="G225" s="158"/>
      <c r="H225" s="345">
        <v>31</v>
      </c>
      <c r="I225" s="345">
        <v>12</v>
      </c>
      <c r="J225" s="345">
        <v>6</v>
      </c>
      <c r="K225" s="20" t="s">
        <v>95</v>
      </c>
      <c r="L225" s="21" t="s">
        <v>97</v>
      </c>
      <c r="M225" s="20" t="s">
        <v>94</v>
      </c>
      <c r="N225" s="21" t="s">
        <v>98</v>
      </c>
      <c r="O225" s="20" t="s">
        <v>93</v>
      </c>
      <c r="P225" s="21"/>
      <c r="Q225" s="20" t="s">
        <v>92</v>
      </c>
      <c r="R225" s="21"/>
      <c r="S225" s="20" t="s">
        <v>212</v>
      </c>
      <c r="T225" s="21"/>
      <c r="U225" s="20" t="s">
        <v>211</v>
      </c>
      <c r="V225" s="21"/>
      <c r="W225" s="25"/>
      <c r="X225" s="155"/>
      <c r="Y225" s="155"/>
      <c r="Z225" s="155"/>
      <c r="AA225" s="347"/>
      <c r="AB225" s="379">
        <f>SUMPRODUCT(LEN($L225:$R227)-LEN(SUBSTITUTE($L225:$R227,"A", "")))</f>
        <v>2</v>
      </c>
      <c r="AC225" s="365">
        <f>SUMPRODUCT(LEN($W225:$W227)-LEN(SUBSTITUTE($W225:$W227,"A", "")))</f>
        <v>0</v>
      </c>
      <c r="AD225" s="365">
        <f>SUMPRODUCT(LEN($L225:$R227)-LEN(SUBSTITUTE($L225:$R227,"S", "")))</f>
        <v>4</v>
      </c>
      <c r="AE225" s="365">
        <f>SUMPRODUCT(LEN($W225:$W227)-LEN(SUBSTITUTE($W225:$W227,"S", "")))</f>
        <v>0</v>
      </c>
      <c r="AF225" s="365">
        <f>SUMPRODUCT(LEN($L225:$R227)-LEN(SUBSTITUTE($L225:$R227,"F", "")))</f>
        <v>0</v>
      </c>
      <c r="AG225" s="365">
        <f>SUMPRODUCT(LEN($W225:$W227)-LEN(SUBSTITUTE($W225:$W227,"F", "")))</f>
        <v>0</v>
      </c>
      <c r="AH225" s="365">
        <f>SUMPRODUCT(LEN($L225:$R227)-LEN(SUBSTITUTE($L225:$R227,"G", "")))</f>
        <v>0</v>
      </c>
      <c r="AI225" s="365">
        <f>SUMPRODUCT(LEN($W225:$W227)-LEN(SUBSTITUTE($W225:$W227,"G", "")))</f>
        <v>0</v>
      </c>
      <c r="AJ225" s="365">
        <f>SUMPRODUCT(LEN($L225:$R227)-LEN(SUBSTITUTE($L225:$R227,"M", "")))</f>
        <v>0</v>
      </c>
      <c r="AK225" s="382">
        <f>SUMPRODUCT(LEN($W225:$W227)-LEN(SUBSTITUTE($W225:$W227,"M", "")))</f>
        <v>0</v>
      </c>
    </row>
    <row r="226" spans="2:38" ht="18" customHeight="1" x14ac:dyDescent="0.2">
      <c r="B226" s="17"/>
      <c r="C226" s="343"/>
      <c r="D226" s="24"/>
      <c r="E226" s="23"/>
      <c r="F226" s="157"/>
      <c r="G226" s="156"/>
      <c r="H226" s="343"/>
      <c r="I226" s="343"/>
      <c r="J226" s="343"/>
      <c r="K226" s="20" t="s">
        <v>91</v>
      </c>
      <c r="L226" s="21" t="s">
        <v>98</v>
      </c>
      <c r="M226" s="20" t="s">
        <v>90</v>
      </c>
      <c r="N226" s="21" t="s">
        <v>98</v>
      </c>
      <c r="O226" s="20" t="s">
        <v>89</v>
      </c>
      <c r="P226" s="21"/>
      <c r="Q226" s="20" t="s">
        <v>88</v>
      </c>
      <c r="R226" s="21"/>
      <c r="S226" s="20" t="s">
        <v>210</v>
      </c>
      <c r="T226" s="21"/>
      <c r="U226" s="20" t="s">
        <v>209</v>
      </c>
      <c r="V226" s="21"/>
      <c r="W226" s="18"/>
      <c r="X226" s="155"/>
      <c r="Y226" s="155"/>
      <c r="Z226" s="155"/>
      <c r="AA226" s="348"/>
      <c r="AB226" s="390"/>
      <c r="AC226" s="392"/>
      <c r="AD226" s="392"/>
      <c r="AE226" s="392"/>
      <c r="AF226" s="392"/>
      <c r="AG226" s="392"/>
      <c r="AH226" s="392"/>
      <c r="AI226" s="392"/>
      <c r="AJ226" s="392"/>
      <c r="AK226" s="395"/>
    </row>
    <row r="227" spans="2:38" ht="18" customHeight="1" thickBot="1" x14ac:dyDescent="0.25">
      <c r="B227" s="17"/>
      <c r="C227" s="344"/>
      <c r="D227" s="16"/>
      <c r="E227" s="15"/>
      <c r="F227" s="150"/>
      <c r="G227" s="149"/>
      <c r="H227" s="344"/>
      <c r="I227" s="344"/>
      <c r="J227" s="344"/>
      <c r="K227" s="12" t="s">
        <v>87</v>
      </c>
      <c r="L227" s="13" t="s">
        <v>97</v>
      </c>
      <c r="M227" s="12" t="s">
        <v>86</v>
      </c>
      <c r="N227" s="13" t="s">
        <v>98</v>
      </c>
      <c r="O227" s="12" t="s">
        <v>85</v>
      </c>
      <c r="P227" s="13"/>
      <c r="Q227" s="12" t="s">
        <v>84</v>
      </c>
      <c r="R227" s="13"/>
      <c r="S227" s="12" t="s">
        <v>208</v>
      </c>
      <c r="T227" s="13"/>
      <c r="U227" s="12" t="s">
        <v>207</v>
      </c>
      <c r="V227" s="13"/>
      <c r="W227" s="10"/>
      <c r="X227" s="148"/>
      <c r="Y227" s="148"/>
      <c r="Z227" s="148"/>
      <c r="AA227" s="349"/>
      <c r="AB227" s="391"/>
      <c r="AC227" s="393"/>
      <c r="AD227" s="393"/>
      <c r="AE227" s="393"/>
      <c r="AF227" s="393"/>
      <c r="AG227" s="393"/>
      <c r="AH227" s="393"/>
      <c r="AI227" s="393"/>
      <c r="AJ227" s="393"/>
      <c r="AK227" s="396"/>
    </row>
    <row r="228" spans="2:38" ht="18" customHeight="1" x14ac:dyDescent="0.2">
      <c r="B228" s="17"/>
      <c r="C228" s="342">
        <v>11</v>
      </c>
      <c r="D228" s="30"/>
      <c r="E228" s="28"/>
      <c r="F228" s="159"/>
      <c r="G228" s="158"/>
      <c r="H228" s="345">
        <v>44</v>
      </c>
      <c r="I228" s="345">
        <v>14</v>
      </c>
      <c r="J228" s="345">
        <v>5</v>
      </c>
      <c r="K228" s="20" t="s">
        <v>95</v>
      </c>
      <c r="L228" s="21" t="s">
        <v>213</v>
      </c>
      <c r="M228" s="20" t="s">
        <v>94</v>
      </c>
      <c r="N228" s="21" t="s">
        <v>218</v>
      </c>
      <c r="O228" s="20" t="s">
        <v>93</v>
      </c>
      <c r="P228" s="21" t="s">
        <v>98</v>
      </c>
      <c r="Q228" s="20" t="s">
        <v>92</v>
      </c>
      <c r="R228" s="21"/>
      <c r="S228" s="20" t="s">
        <v>212</v>
      </c>
      <c r="T228" s="21"/>
      <c r="U228" s="20" t="s">
        <v>211</v>
      </c>
      <c r="V228" s="21"/>
      <c r="W228" s="25"/>
      <c r="X228" s="155"/>
      <c r="Y228" s="155"/>
      <c r="Z228" s="155"/>
      <c r="AA228" s="347"/>
      <c r="AB228" s="379">
        <f>SUMPRODUCT(LEN($L228:$R230)-LEN(SUBSTITUTE($L228:$R230,"A", "")))</f>
        <v>3</v>
      </c>
      <c r="AC228" s="365">
        <f>SUMPRODUCT(LEN($W228:$W230)-LEN(SUBSTITUTE($W228:$W230,"A", "")))</f>
        <v>0</v>
      </c>
      <c r="AD228" s="365">
        <f>SUMPRODUCT(LEN($L228:$R230)-LEN(SUBSTITUTE($L228:$R230,"S", "")))</f>
        <v>8</v>
      </c>
      <c r="AE228" s="365">
        <f>SUMPRODUCT(LEN($W228:$W230)-LEN(SUBSTITUTE($W228:$W230,"S", "")))</f>
        <v>0</v>
      </c>
      <c r="AF228" s="365">
        <f>SUMPRODUCT(LEN($L228:$R230)-LEN(SUBSTITUTE($L228:$R230,"F", "")))</f>
        <v>0</v>
      </c>
      <c r="AG228" s="365">
        <f>SUMPRODUCT(LEN($W228:$W230)-LEN(SUBSTITUTE($W228:$W230,"F", "")))</f>
        <v>0</v>
      </c>
      <c r="AH228" s="365">
        <f>SUMPRODUCT(LEN($L228:$R230)-LEN(SUBSTITUTE($L228:$R230,"G", "")))</f>
        <v>0</v>
      </c>
      <c r="AI228" s="365">
        <f>SUMPRODUCT(LEN($W228:$W230)-LEN(SUBSTITUTE($W228:$W230,"G", "")))</f>
        <v>0</v>
      </c>
      <c r="AJ228" s="365">
        <f>SUMPRODUCT(LEN($L228:$R230)-LEN(SUBSTITUTE($L228:$R230,"M", "")))</f>
        <v>0</v>
      </c>
      <c r="AK228" s="382">
        <f>SUMPRODUCT(LEN($W228:$W230)-LEN(SUBSTITUTE($W228:$W230,"M", "")))</f>
        <v>0</v>
      </c>
    </row>
    <row r="229" spans="2:38" ht="18" customHeight="1" x14ac:dyDescent="0.2">
      <c r="B229" s="17"/>
      <c r="C229" s="343"/>
      <c r="D229" s="24"/>
      <c r="E229" s="23"/>
      <c r="F229" s="157"/>
      <c r="G229" s="156"/>
      <c r="H229" s="343"/>
      <c r="I229" s="343"/>
      <c r="J229" s="343"/>
      <c r="K229" s="20" t="s">
        <v>91</v>
      </c>
      <c r="L229" s="21" t="s">
        <v>98</v>
      </c>
      <c r="M229" s="20" t="s">
        <v>90</v>
      </c>
      <c r="N229" s="21" t="s">
        <v>98</v>
      </c>
      <c r="O229" s="20" t="s">
        <v>89</v>
      </c>
      <c r="P229" s="21" t="s">
        <v>98</v>
      </c>
      <c r="Q229" s="20" t="s">
        <v>88</v>
      </c>
      <c r="R229" s="21"/>
      <c r="S229" s="20" t="s">
        <v>210</v>
      </c>
      <c r="T229" s="21"/>
      <c r="U229" s="20" t="s">
        <v>209</v>
      </c>
      <c r="V229" s="21"/>
      <c r="W229" s="18"/>
      <c r="X229" s="155"/>
      <c r="Y229" s="155"/>
      <c r="Z229" s="155"/>
      <c r="AA229" s="348"/>
      <c r="AB229" s="390"/>
      <c r="AC229" s="392"/>
      <c r="AD229" s="392"/>
      <c r="AE229" s="392"/>
      <c r="AF229" s="392"/>
      <c r="AG229" s="392"/>
      <c r="AH229" s="392"/>
      <c r="AI229" s="392"/>
      <c r="AJ229" s="392"/>
      <c r="AK229" s="395"/>
    </row>
    <row r="230" spans="2:38" ht="18" customHeight="1" thickBot="1" x14ac:dyDescent="0.25">
      <c r="B230" s="17"/>
      <c r="C230" s="344"/>
      <c r="D230" s="16"/>
      <c r="E230" s="15"/>
      <c r="F230" s="150"/>
      <c r="G230" s="149"/>
      <c r="H230" s="344"/>
      <c r="I230" s="344"/>
      <c r="J230" s="344"/>
      <c r="K230" s="12" t="s">
        <v>87</v>
      </c>
      <c r="L230" s="13" t="s">
        <v>97</v>
      </c>
      <c r="M230" s="12" t="s">
        <v>86</v>
      </c>
      <c r="N230" s="13" t="s">
        <v>98</v>
      </c>
      <c r="O230" s="12" t="s">
        <v>85</v>
      </c>
      <c r="P230" s="13" t="s">
        <v>98</v>
      </c>
      <c r="Q230" s="12" t="s">
        <v>84</v>
      </c>
      <c r="R230" s="13"/>
      <c r="S230" s="12" t="s">
        <v>208</v>
      </c>
      <c r="T230" s="13"/>
      <c r="U230" s="12" t="s">
        <v>207</v>
      </c>
      <c r="V230" s="13"/>
      <c r="W230" s="10"/>
      <c r="X230" s="148"/>
      <c r="Y230" s="148"/>
      <c r="Z230" s="148"/>
      <c r="AA230" s="349"/>
      <c r="AB230" s="391"/>
      <c r="AC230" s="393"/>
      <c r="AD230" s="393"/>
      <c r="AE230" s="393"/>
      <c r="AF230" s="393"/>
      <c r="AG230" s="393"/>
      <c r="AH230" s="393"/>
      <c r="AI230" s="393"/>
      <c r="AJ230" s="393"/>
      <c r="AK230" s="396"/>
    </row>
    <row r="231" spans="2:38" ht="18" customHeight="1" x14ac:dyDescent="0.2">
      <c r="B231" s="17"/>
      <c r="C231" s="342">
        <v>12</v>
      </c>
      <c r="D231" s="30"/>
      <c r="E231" s="28"/>
      <c r="F231" s="159"/>
      <c r="G231" s="158"/>
      <c r="H231" s="345"/>
      <c r="I231" s="345"/>
      <c r="J231" s="345"/>
      <c r="K231" s="20" t="s">
        <v>95</v>
      </c>
      <c r="L231" s="21"/>
      <c r="M231" s="20" t="s">
        <v>94</v>
      </c>
      <c r="N231" s="21"/>
      <c r="O231" s="20" t="s">
        <v>93</v>
      </c>
      <c r="P231" s="21"/>
      <c r="Q231" s="20" t="s">
        <v>92</v>
      </c>
      <c r="R231" s="21"/>
      <c r="S231" s="20" t="s">
        <v>212</v>
      </c>
      <c r="T231" s="21"/>
      <c r="U231" s="20" t="s">
        <v>211</v>
      </c>
      <c r="V231" s="21"/>
      <c r="W231" s="25"/>
      <c r="X231" s="155"/>
      <c r="Y231" s="155"/>
      <c r="Z231" s="155"/>
      <c r="AA231" s="347"/>
      <c r="AB231" s="379">
        <f>SUMPRODUCT(LEN($L231:$R233)-LEN(SUBSTITUTE($L231:$R233,"A", "")))</f>
        <v>0</v>
      </c>
      <c r="AC231" s="365">
        <f>SUMPRODUCT(LEN($W231:$W233)-LEN(SUBSTITUTE($W231:$W233,"A", "")))</f>
        <v>0</v>
      </c>
      <c r="AD231" s="365">
        <f>SUMPRODUCT(LEN($L231:$R233)-LEN(SUBSTITUTE($L231:$R233,"S", "")))</f>
        <v>0</v>
      </c>
      <c r="AE231" s="365">
        <f>SUMPRODUCT(LEN($W231:$W233)-LEN(SUBSTITUTE($W231:$W233,"S", "")))</f>
        <v>0</v>
      </c>
      <c r="AF231" s="365">
        <f>SUMPRODUCT(LEN($L231:$R233)-LEN(SUBSTITUTE($L231:$R233,"F", "")))</f>
        <v>0</v>
      </c>
      <c r="AG231" s="365">
        <f>SUMPRODUCT(LEN($W231:$W233)-LEN(SUBSTITUTE($W231:$W233,"F", "")))</f>
        <v>0</v>
      </c>
      <c r="AH231" s="365">
        <f>SUMPRODUCT(LEN($L231:$R233)-LEN(SUBSTITUTE($L231:$R233,"G", "")))</f>
        <v>0</v>
      </c>
      <c r="AI231" s="365">
        <f>SUMPRODUCT(LEN($W231:$W233)-LEN(SUBSTITUTE($W231:$W233,"G", "")))</f>
        <v>0</v>
      </c>
      <c r="AJ231" s="365">
        <f>SUMPRODUCT(LEN($L231:$R233)-LEN(SUBSTITUTE($L231:$R233,"M", "")))</f>
        <v>0</v>
      </c>
      <c r="AK231" s="382">
        <f>SUMPRODUCT(LEN($W231:$W233)-LEN(SUBSTITUTE($W231:$W233,"M", "")))</f>
        <v>0</v>
      </c>
    </row>
    <row r="232" spans="2:38" ht="18" customHeight="1" x14ac:dyDescent="0.2">
      <c r="B232" s="17"/>
      <c r="C232" s="343"/>
      <c r="D232" s="24"/>
      <c r="E232" s="23"/>
      <c r="F232" s="157"/>
      <c r="G232" s="156"/>
      <c r="H232" s="343"/>
      <c r="I232" s="343"/>
      <c r="J232" s="343"/>
      <c r="K232" s="20" t="s">
        <v>91</v>
      </c>
      <c r="L232" s="21"/>
      <c r="M232" s="20" t="s">
        <v>90</v>
      </c>
      <c r="N232" s="21"/>
      <c r="O232" s="20" t="s">
        <v>89</v>
      </c>
      <c r="P232" s="21"/>
      <c r="Q232" s="20" t="s">
        <v>88</v>
      </c>
      <c r="R232" s="21"/>
      <c r="S232" s="20" t="s">
        <v>210</v>
      </c>
      <c r="T232" s="21"/>
      <c r="U232" s="20" t="s">
        <v>209</v>
      </c>
      <c r="V232" s="21"/>
      <c r="W232" s="18"/>
      <c r="X232" s="155"/>
      <c r="Y232" s="155"/>
      <c r="Z232" s="155"/>
      <c r="AA232" s="348"/>
      <c r="AB232" s="390"/>
      <c r="AC232" s="392"/>
      <c r="AD232" s="392"/>
      <c r="AE232" s="392"/>
      <c r="AF232" s="392"/>
      <c r="AG232" s="392"/>
      <c r="AH232" s="392"/>
      <c r="AI232" s="392"/>
      <c r="AJ232" s="392"/>
      <c r="AK232" s="395"/>
    </row>
    <row r="233" spans="2:38" ht="18" customHeight="1" thickBot="1" x14ac:dyDescent="0.25">
      <c r="B233" s="17"/>
      <c r="C233" s="344"/>
      <c r="D233" s="16"/>
      <c r="E233" s="15"/>
      <c r="F233" s="150"/>
      <c r="G233" s="149"/>
      <c r="H233" s="344"/>
      <c r="I233" s="344"/>
      <c r="J233" s="344"/>
      <c r="K233" s="12" t="s">
        <v>87</v>
      </c>
      <c r="L233" s="13"/>
      <c r="M233" s="12" t="s">
        <v>86</v>
      </c>
      <c r="N233" s="13"/>
      <c r="O233" s="12" t="s">
        <v>85</v>
      </c>
      <c r="P233" s="13"/>
      <c r="Q233" s="12" t="s">
        <v>84</v>
      </c>
      <c r="R233" s="13"/>
      <c r="S233" s="12" t="s">
        <v>208</v>
      </c>
      <c r="T233" s="13"/>
      <c r="U233" s="12" t="s">
        <v>207</v>
      </c>
      <c r="V233" s="13"/>
      <c r="W233" s="10"/>
      <c r="X233" s="148"/>
      <c r="Y233" s="148"/>
      <c r="Z233" s="148"/>
      <c r="AA233" s="349"/>
      <c r="AB233" s="391"/>
      <c r="AC233" s="393"/>
      <c r="AD233" s="393"/>
      <c r="AE233" s="393"/>
      <c r="AF233" s="393"/>
      <c r="AG233" s="393"/>
      <c r="AH233" s="393"/>
      <c r="AI233" s="393"/>
      <c r="AJ233" s="393"/>
      <c r="AK233" s="396"/>
    </row>
    <row r="234" spans="2:38" ht="18" customHeight="1" x14ac:dyDescent="0.2">
      <c r="B234" s="17"/>
      <c r="C234" s="342">
        <v>13</v>
      </c>
      <c r="D234" s="30"/>
      <c r="E234" s="28"/>
      <c r="F234" s="159"/>
      <c r="G234" s="158"/>
      <c r="H234" s="345"/>
      <c r="I234" s="345"/>
      <c r="J234" s="345"/>
      <c r="K234" s="20" t="s">
        <v>95</v>
      </c>
      <c r="L234" s="21"/>
      <c r="M234" s="20" t="s">
        <v>94</v>
      </c>
      <c r="N234" s="21"/>
      <c r="O234" s="20" t="s">
        <v>93</v>
      </c>
      <c r="P234" s="21"/>
      <c r="Q234" s="20" t="s">
        <v>92</v>
      </c>
      <c r="R234" s="21"/>
      <c r="S234" s="20" t="s">
        <v>212</v>
      </c>
      <c r="T234" s="21"/>
      <c r="U234" s="20" t="s">
        <v>211</v>
      </c>
      <c r="V234" s="21"/>
      <c r="W234" s="25"/>
      <c r="X234" s="155"/>
      <c r="Y234" s="155"/>
      <c r="Z234" s="155"/>
      <c r="AA234" s="347"/>
      <c r="AB234" s="379">
        <f>SUMPRODUCT(LEN($L234:$R236)-LEN(SUBSTITUTE($L234:$R236,"A", "")))</f>
        <v>0</v>
      </c>
      <c r="AC234" s="365">
        <f>SUMPRODUCT(LEN($W234:$W236)-LEN(SUBSTITUTE($W234:$W236,"A", "")))</f>
        <v>0</v>
      </c>
      <c r="AD234" s="365">
        <f>SUMPRODUCT(LEN($L234:$R236)-LEN(SUBSTITUTE($L234:$R236,"S", "")))</f>
        <v>0</v>
      </c>
      <c r="AE234" s="365">
        <f>SUMPRODUCT(LEN($W234:$W236)-LEN(SUBSTITUTE($W234:$W236,"S", "")))</f>
        <v>0</v>
      </c>
      <c r="AF234" s="365">
        <f>SUMPRODUCT(LEN($L234:$R236)-LEN(SUBSTITUTE($L234:$R236,"F", "")))</f>
        <v>0</v>
      </c>
      <c r="AG234" s="365">
        <f>SUMPRODUCT(LEN($W234:$W236)-LEN(SUBSTITUTE($W234:$W236,"F", "")))</f>
        <v>0</v>
      </c>
      <c r="AH234" s="365">
        <f>SUMPRODUCT(LEN($L234:$R236)-LEN(SUBSTITUTE($L234:$R236,"G", "")))</f>
        <v>0</v>
      </c>
      <c r="AI234" s="365">
        <f>SUMPRODUCT(LEN($W234:$W236)-LEN(SUBSTITUTE($W234:$W236,"G", "")))</f>
        <v>0</v>
      </c>
      <c r="AJ234" s="365">
        <f>SUMPRODUCT(LEN($L234:$R236)-LEN(SUBSTITUTE($L234:$R236,"M", "")))</f>
        <v>0</v>
      </c>
      <c r="AK234" s="382">
        <f>SUMPRODUCT(LEN($W234:$W236)-LEN(SUBSTITUTE($W234:$W236,"M", "")))</f>
        <v>0</v>
      </c>
    </row>
    <row r="235" spans="2:38" ht="18" customHeight="1" x14ac:dyDescent="0.2">
      <c r="B235" s="17"/>
      <c r="C235" s="343"/>
      <c r="D235" s="24"/>
      <c r="E235" s="23"/>
      <c r="F235" s="157"/>
      <c r="G235" s="156"/>
      <c r="H235" s="343"/>
      <c r="I235" s="343"/>
      <c r="J235" s="343"/>
      <c r="K235" s="20" t="s">
        <v>91</v>
      </c>
      <c r="L235" s="21"/>
      <c r="M235" s="20" t="s">
        <v>90</v>
      </c>
      <c r="N235" s="21"/>
      <c r="O235" s="20" t="s">
        <v>89</v>
      </c>
      <c r="P235" s="21"/>
      <c r="Q235" s="20" t="s">
        <v>88</v>
      </c>
      <c r="R235" s="21"/>
      <c r="S235" s="20" t="s">
        <v>210</v>
      </c>
      <c r="T235" s="21"/>
      <c r="U235" s="20" t="s">
        <v>209</v>
      </c>
      <c r="V235" s="21"/>
      <c r="W235" s="18"/>
      <c r="X235" s="155"/>
      <c r="Y235" s="155"/>
      <c r="Z235" s="155"/>
      <c r="AA235" s="348"/>
      <c r="AB235" s="390"/>
      <c r="AC235" s="392"/>
      <c r="AD235" s="392"/>
      <c r="AE235" s="392"/>
      <c r="AF235" s="392"/>
      <c r="AG235" s="392"/>
      <c r="AH235" s="392"/>
      <c r="AI235" s="392"/>
      <c r="AJ235" s="392"/>
      <c r="AK235" s="395"/>
    </row>
    <row r="236" spans="2:38" ht="18" customHeight="1" thickBot="1" x14ac:dyDescent="0.25">
      <c r="B236" s="17"/>
      <c r="C236" s="344"/>
      <c r="D236" s="16"/>
      <c r="E236" s="15"/>
      <c r="F236" s="150"/>
      <c r="G236" s="149"/>
      <c r="H236" s="344"/>
      <c r="I236" s="344"/>
      <c r="J236" s="344"/>
      <c r="K236" s="12" t="s">
        <v>87</v>
      </c>
      <c r="L236" s="13"/>
      <c r="M236" s="12" t="s">
        <v>86</v>
      </c>
      <c r="N236" s="13"/>
      <c r="O236" s="12" t="s">
        <v>85</v>
      </c>
      <c r="P236" s="13"/>
      <c r="Q236" s="12" t="s">
        <v>84</v>
      </c>
      <c r="R236" s="13"/>
      <c r="S236" s="12" t="s">
        <v>208</v>
      </c>
      <c r="T236" s="13"/>
      <c r="U236" s="12" t="s">
        <v>207</v>
      </c>
      <c r="V236" s="13"/>
      <c r="W236" s="10"/>
      <c r="X236" s="148"/>
      <c r="Y236" s="148"/>
      <c r="Z236" s="148"/>
      <c r="AA236" s="349"/>
      <c r="AB236" s="391"/>
      <c r="AC236" s="393"/>
      <c r="AD236" s="393"/>
      <c r="AE236" s="393"/>
      <c r="AF236" s="393"/>
      <c r="AG236" s="393"/>
      <c r="AH236" s="393"/>
      <c r="AI236" s="393"/>
      <c r="AJ236" s="393"/>
      <c r="AK236" s="396"/>
    </row>
    <row r="237" spans="2:38" ht="18" customHeight="1" x14ac:dyDescent="0.2">
      <c r="B237" s="17"/>
      <c r="C237" s="342">
        <v>14</v>
      </c>
      <c r="D237" s="30"/>
      <c r="E237" s="28"/>
      <c r="F237" s="159"/>
      <c r="G237" s="158"/>
      <c r="H237" s="345"/>
      <c r="I237" s="345"/>
      <c r="J237" s="345"/>
      <c r="K237" s="20" t="s">
        <v>95</v>
      </c>
      <c r="L237" s="21"/>
      <c r="M237" s="20" t="s">
        <v>94</v>
      </c>
      <c r="N237" s="21"/>
      <c r="O237" s="20" t="s">
        <v>93</v>
      </c>
      <c r="P237" s="21"/>
      <c r="Q237" s="20" t="s">
        <v>92</v>
      </c>
      <c r="R237" s="21"/>
      <c r="S237" s="20" t="s">
        <v>212</v>
      </c>
      <c r="T237" s="21"/>
      <c r="U237" s="20" t="s">
        <v>211</v>
      </c>
      <c r="V237" s="21"/>
      <c r="W237" s="25"/>
      <c r="X237" s="155"/>
      <c r="Y237" s="155"/>
      <c r="Z237" s="155"/>
      <c r="AA237" s="347"/>
      <c r="AB237" s="379">
        <f>SUMPRODUCT(LEN($L237:$R239)-LEN(SUBSTITUTE($L237:$R239,"A", "")))</f>
        <v>0</v>
      </c>
      <c r="AC237" s="365">
        <f>SUMPRODUCT(LEN($W237:$W239)-LEN(SUBSTITUTE($W237:$W239,"A", "")))</f>
        <v>0</v>
      </c>
      <c r="AD237" s="365">
        <f>SUMPRODUCT(LEN($L237:$R239)-LEN(SUBSTITUTE($L237:$R239,"S", "")))</f>
        <v>0</v>
      </c>
      <c r="AE237" s="365">
        <f>SUMPRODUCT(LEN($W237:$W239)-LEN(SUBSTITUTE($W237:$W239,"S", "")))</f>
        <v>0</v>
      </c>
      <c r="AF237" s="365">
        <f>SUMPRODUCT(LEN($L237:$R239)-LEN(SUBSTITUTE($L237:$R239,"F", "")))</f>
        <v>0</v>
      </c>
      <c r="AG237" s="365">
        <f>SUMPRODUCT(LEN($W237:$W239)-LEN(SUBSTITUTE($W237:$W239,"F", "")))</f>
        <v>0</v>
      </c>
      <c r="AH237" s="365">
        <f>SUMPRODUCT(LEN($L237:$R239)-LEN(SUBSTITUTE($L237:$R239,"G", "")))</f>
        <v>0</v>
      </c>
      <c r="AI237" s="365">
        <f>SUMPRODUCT(LEN($W237:$W239)-LEN(SUBSTITUTE($W237:$W239,"G", "")))</f>
        <v>0</v>
      </c>
      <c r="AJ237" s="365">
        <f>SUMPRODUCT(LEN($L237:$R239)-LEN(SUBSTITUTE($L237:$R239,"M", "")))</f>
        <v>0</v>
      </c>
      <c r="AK237" s="382">
        <f>SUMPRODUCT(LEN($W237:$W239)-LEN(SUBSTITUTE($W237:$W239,"M", "")))</f>
        <v>0</v>
      </c>
    </row>
    <row r="238" spans="2:38" ht="18" customHeight="1" x14ac:dyDescent="0.2">
      <c r="B238" s="17"/>
      <c r="C238" s="343"/>
      <c r="D238" s="24"/>
      <c r="E238" s="23"/>
      <c r="F238" s="157"/>
      <c r="G238" s="156"/>
      <c r="H238" s="343"/>
      <c r="I238" s="343"/>
      <c r="J238" s="343"/>
      <c r="K238" s="20" t="s">
        <v>91</v>
      </c>
      <c r="L238" s="21"/>
      <c r="M238" s="20" t="s">
        <v>90</v>
      </c>
      <c r="N238" s="21"/>
      <c r="O238" s="20" t="s">
        <v>89</v>
      </c>
      <c r="P238" s="21"/>
      <c r="Q238" s="20" t="s">
        <v>88</v>
      </c>
      <c r="R238" s="21"/>
      <c r="S238" s="20" t="s">
        <v>210</v>
      </c>
      <c r="T238" s="21"/>
      <c r="U238" s="20" t="s">
        <v>209</v>
      </c>
      <c r="V238" s="21"/>
      <c r="W238" s="18"/>
      <c r="X238" s="155"/>
      <c r="Y238" s="155"/>
      <c r="Z238" s="155"/>
      <c r="AA238" s="348"/>
      <c r="AB238" s="390"/>
      <c r="AC238" s="392"/>
      <c r="AD238" s="392"/>
      <c r="AE238" s="392"/>
      <c r="AF238" s="392"/>
      <c r="AG238" s="392"/>
      <c r="AH238" s="392"/>
      <c r="AI238" s="392"/>
      <c r="AJ238" s="392"/>
      <c r="AK238" s="395"/>
      <c r="AL238" s="58"/>
    </row>
    <row r="239" spans="2:38" ht="18" customHeight="1" thickBot="1" x14ac:dyDescent="0.25">
      <c r="B239" s="17"/>
      <c r="C239" s="344"/>
      <c r="D239" s="16"/>
      <c r="E239" s="15"/>
      <c r="F239" s="150"/>
      <c r="G239" s="149"/>
      <c r="H239" s="344"/>
      <c r="I239" s="344"/>
      <c r="J239" s="344"/>
      <c r="K239" s="12" t="s">
        <v>87</v>
      </c>
      <c r="L239" s="13"/>
      <c r="M239" s="12" t="s">
        <v>86</v>
      </c>
      <c r="N239" s="13"/>
      <c r="O239" s="12" t="s">
        <v>85</v>
      </c>
      <c r="P239" s="13"/>
      <c r="Q239" s="12" t="s">
        <v>84</v>
      </c>
      <c r="R239" s="13"/>
      <c r="S239" s="12" t="s">
        <v>208</v>
      </c>
      <c r="T239" s="13"/>
      <c r="U239" s="12" t="s">
        <v>207</v>
      </c>
      <c r="V239" s="13"/>
      <c r="W239" s="10"/>
      <c r="X239" s="148"/>
      <c r="Y239" s="148"/>
      <c r="Z239" s="148"/>
      <c r="AA239" s="349"/>
      <c r="AB239" s="391"/>
      <c r="AC239" s="393"/>
      <c r="AD239" s="393"/>
      <c r="AE239" s="393"/>
      <c r="AF239" s="393"/>
      <c r="AG239" s="393"/>
      <c r="AH239" s="393"/>
      <c r="AI239" s="393"/>
      <c r="AJ239" s="393"/>
      <c r="AK239" s="396"/>
    </row>
    <row r="240" spans="2:38" ht="18" customHeight="1" x14ac:dyDescent="0.2">
      <c r="B240" s="17"/>
      <c r="C240" s="342">
        <v>15</v>
      </c>
      <c r="D240" s="30"/>
      <c r="E240" s="28"/>
      <c r="F240" s="159"/>
      <c r="G240" s="158"/>
      <c r="H240" s="345"/>
      <c r="I240" s="345"/>
      <c r="J240" s="345"/>
      <c r="K240" s="20" t="s">
        <v>95</v>
      </c>
      <c r="L240" s="21"/>
      <c r="M240" s="20" t="s">
        <v>94</v>
      </c>
      <c r="N240" s="21"/>
      <c r="O240" s="20" t="s">
        <v>93</v>
      </c>
      <c r="P240" s="21"/>
      <c r="Q240" s="20" t="s">
        <v>92</v>
      </c>
      <c r="R240" s="21"/>
      <c r="S240" s="20" t="s">
        <v>212</v>
      </c>
      <c r="T240" s="21"/>
      <c r="U240" s="20" t="s">
        <v>211</v>
      </c>
      <c r="V240" s="21"/>
      <c r="W240" s="25"/>
      <c r="X240" s="155"/>
      <c r="Y240" s="155"/>
      <c r="Z240" s="155"/>
      <c r="AA240" s="347"/>
      <c r="AB240" s="379">
        <f>SUMPRODUCT(LEN($L240:$R242)-LEN(SUBSTITUTE($L240:$R242,"A", "")))</f>
        <v>0</v>
      </c>
      <c r="AC240" s="365">
        <f>SUMPRODUCT(LEN($W240:$W242)-LEN(SUBSTITUTE($W240:$W242,"A", "")))</f>
        <v>0</v>
      </c>
      <c r="AD240" s="365">
        <f>SUMPRODUCT(LEN($L240:$R242)-LEN(SUBSTITUTE($L240:$R242,"S", "")))</f>
        <v>0</v>
      </c>
      <c r="AE240" s="365">
        <f>SUMPRODUCT(LEN($W240:$W242)-LEN(SUBSTITUTE($W240:$W242,"S", "")))</f>
        <v>0</v>
      </c>
      <c r="AF240" s="365">
        <f>SUMPRODUCT(LEN($L240:$R242)-LEN(SUBSTITUTE($L240:$R242,"F", "")))</f>
        <v>0</v>
      </c>
      <c r="AG240" s="365">
        <f>SUMPRODUCT(LEN($W240:$W242)-LEN(SUBSTITUTE($W240:$W242,"F", "")))</f>
        <v>0</v>
      </c>
      <c r="AH240" s="365">
        <f>SUMPRODUCT(LEN($L240:$R242)-LEN(SUBSTITUTE($L240:$R242,"G", "")))</f>
        <v>0</v>
      </c>
      <c r="AI240" s="365">
        <f>SUMPRODUCT(LEN($W240:$W242)-LEN(SUBSTITUTE($W240:$W242,"G", "")))</f>
        <v>0</v>
      </c>
      <c r="AJ240" s="365">
        <f>SUMPRODUCT(LEN($L240:$R242)-LEN(SUBSTITUTE($L240:$R242,"M", "")))</f>
        <v>0</v>
      </c>
      <c r="AK240" s="382">
        <f>SUMPRODUCT(LEN($W240:$W242)-LEN(SUBSTITUTE($W240:$W242,"M", "")))</f>
        <v>0</v>
      </c>
    </row>
    <row r="241" spans="2:37" ht="18" customHeight="1" x14ac:dyDescent="0.2">
      <c r="B241" s="17"/>
      <c r="C241" s="343"/>
      <c r="D241" s="24"/>
      <c r="E241" s="23"/>
      <c r="F241" s="157"/>
      <c r="G241" s="156"/>
      <c r="H241" s="343"/>
      <c r="I241" s="343"/>
      <c r="J241" s="343"/>
      <c r="K241" s="20" t="s">
        <v>91</v>
      </c>
      <c r="L241" s="21"/>
      <c r="M241" s="20" t="s">
        <v>90</v>
      </c>
      <c r="N241" s="21"/>
      <c r="O241" s="20" t="s">
        <v>89</v>
      </c>
      <c r="P241" s="21"/>
      <c r="Q241" s="20" t="s">
        <v>88</v>
      </c>
      <c r="R241" s="21"/>
      <c r="S241" s="20" t="s">
        <v>210</v>
      </c>
      <c r="T241" s="21"/>
      <c r="U241" s="20" t="s">
        <v>209</v>
      </c>
      <c r="V241" s="21"/>
      <c r="W241" s="18"/>
      <c r="X241" s="155"/>
      <c r="Y241" s="155"/>
      <c r="Z241" s="155"/>
      <c r="AA241" s="348"/>
      <c r="AB241" s="390"/>
      <c r="AC241" s="392"/>
      <c r="AD241" s="392"/>
      <c r="AE241" s="392"/>
      <c r="AF241" s="392"/>
      <c r="AG241" s="392"/>
      <c r="AH241" s="392"/>
      <c r="AI241" s="392"/>
      <c r="AJ241" s="392"/>
      <c r="AK241" s="395"/>
    </row>
    <row r="242" spans="2:37" ht="18" customHeight="1" thickBot="1" x14ac:dyDescent="0.25">
      <c r="B242" s="17"/>
      <c r="C242" s="344"/>
      <c r="D242" s="16"/>
      <c r="E242" s="15"/>
      <c r="F242" s="150"/>
      <c r="G242" s="149"/>
      <c r="H242" s="344"/>
      <c r="I242" s="344"/>
      <c r="J242" s="344"/>
      <c r="K242" s="12" t="s">
        <v>87</v>
      </c>
      <c r="L242" s="13"/>
      <c r="M242" s="12" t="s">
        <v>86</v>
      </c>
      <c r="N242" s="13"/>
      <c r="O242" s="12" t="s">
        <v>85</v>
      </c>
      <c r="P242" s="13"/>
      <c r="Q242" s="12" t="s">
        <v>84</v>
      </c>
      <c r="R242" s="13"/>
      <c r="S242" s="12" t="s">
        <v>208</v>
      </c>
      <c r="T242" s="13"/>
      <c r="U242" s="12" t="s">
        <v>207</v>
      </c>
      <c r="V242" s="13"/>
      <c r="W242" s="10"/>
      <c r="X242" s="148"/>
      <c r="Y242" s="148"/>
      <c r="Z242" s="148"/>
      <c r="AA242" s="349"/>
      <c r="AB242" s="391"/>
      <c r="AC242" s="393"/>
      <c r="AD242" s="393"/>
      <c r="AE242" s="393"/>
      <c r="AF242" s="393"/>
      <c r="AG242" s="393"/>
      <c r="AH242" s="393"/>
      <c r="AI242" s="393"/>
      <c r="AJ242" s="393"/>
      <c r="AK242" s="396"/>
    </row>
    <row r="243" spans="2:37" ht="18" customHeight="1" x14ac:dyDescent="0.2">
      <c r="B243" s="17"/>
      <c r="C243" s="342">
        <v>16</v>
      </c>
      <c r="D243" s="30"/>
      <c r="E243" s="28"/>
      <c r="F243" s="159"/>
      <c r="G243" s="158"/>
      <c r="H243" s="345"/>
      <c r="I243" s="345"/>
      <c r="J243" s="345"/>
      <c r="K243" s="20" t="s">
        <v>95</v>
      </c>
      <c r="L243" s="21"/>
      <c r="M243" s="20" t="s">
        <v>94</v>
      </c>
      <c r="N243" s="21"/>
      <c r="O243" s="20" t="s">
        <v>93</v>
      </c>
      <c r="P243" s="21"/>
      <c r="Q243" s="20" t="s">
        <v>92</v>
      </c>
      <c r="R243" s="21"/>
      <c r="S243" s="20" t="s">
        <v>212</v>
      </c>
      <c r="T243" s="21"/>
      <c r="U243" s="20" t="s">
        <v>211</v>
      </c>
      <c r="V243" s="21"/>
      <c r="W243" s="25"/>
      <c r="X243" s="155"/>
      <c r="Y243" s="155"/>
      <c r="Z243" s="155"/>
      <c r="AA243" s="347"/>
      <c r="AB243" s="379">
        <f>SUMPRODUCT(LEN($L243:$R245)-LEN(SUBSTITUTE($L243:$R245,"A", "")))</f>
        <v>0</v>
      </c>
      <c r="AC243" s="365">
        <f>SUMPRODUCT(LEN($W243:$W245)-LEN(SUBSTITUTE($W243:$W245,"A", "")))</f>
        <v>0</v>
      </c>
      <c r="AD243" s="365">
        <f>SUMPRODUCT(LEN($L243:$R245)-LEN(SUBSTITUTE($L243:$R245,"S", "")))</f>
        <v>0</v>
      </c>
      <c r="AE243" s="365">
        <f>SUMPRODUCT(LEN($W243:$W245)-LEN(SUBSTITUTE($W243:$W245,"S", "")))</f>
        <v>0</v>
      </c>
      <c r="AF243" s="365">
        <f>SUMPRODUCT(LEN($L243:$R245)-LEN(SUBSTITUTE($L243:$R245,"F", "")))</f>
        <v>0</v>
      </c>
      <c r="AG243" s="365">
        <f>SUMPRODUCT(LEN($W243:$W245)-LEN(SUBSTITUTE($W243:$W245,"F", "")))</f>
        <v>0</v>
      </c>
      <c r="AH243" s="365">
        <f>SUMPRODUCT(LEN($L243:$R245)-LEN(SUBSTITUTE($L243:$R245,"G", "")))</f>
        <v>0</v>
      </c>
      <c r="AI243" s="365">
        <f>SUMPRODUCT(LEN($W243:$W245)-LEN(SUBSTITUTE($W243:$W245,"G", "")))</f>
        <v>0</v>
      </c>
      <c r="AJ243" s="365">
        <f>SUMPRODUCT(LEN($L243:$R245)-LEN(SUBSTITUTE($L243:$R245,"M", "")))</f>
        <v>0</v>
      </c>
      <c r="AK243" s="382">
        <f>SUMPRODUCT(LEN($W243:$W245)-LEN(SUBSTITUTE($W243:$W245,"M", "")))</f>
        <v>0</v>
      </c>
    </row>
    <row r="244" spans="2:37" ht="18" customHeight="1" x14ac:dyDescent="0.2">
      <c r="B244" s="17"/>
      <c r="C244" s="343"/>
      <c r="D244" s="24"/>
      <c r="E244" s="23"/>
      <c r="F244" s="157"/>
      <c r="G244" s="156"/>
      <c r="H244" s="343"/>
      <c r="I244" s="343"/>
      <c r="J244" s="343"/>
      <c r="K244" s="20" t="s">
        <v>91</v>
      </c>
      <c r="L244" s="21"/>
      <c r="M244" s="20" t="s">
        <v>90</v>
      </c>
      <c r="N244" s="21"/>
      <c r="O244" s="20" t="s">
        <v>89</v>
      </c>
      <c r="P244" s="21"/>
      <c r="Q244" s="20" t="s">
        <v>88</v>
      </c>
      <c r="R244" s="21"/>
      <c r="S244" s="20" t="s">
        <v>210</v>
      </c>
      <c r="T244" s="21"/>
      <c r="U244" s="20" t="s">
        <v>209</v>
      </c>
      <c r="V244" s="21"/>
      <c r="W244" s="18"/>
      <c r="X244" s="155"/>
      <c r="Y244" s="155"/>
      <c r="Z244" s="155"/>
      <c r="AA244" s="348"/>
      <c r="AB244" s="390"/>
      <c r="AC244" s="392"/>
      <c r="AD244" s="392"/>
      <c r="AE244" s="392"/>
      <c r="AF244" s="392"/>
      <c r="AG244" s="392"/>
      <c r="AH244" s="392"/>
      <c r="AI244" s="392"/>
      <c r="AJ244" s="392"/>
      <c r="AK244" s="395"/>
    </row>
    <row r="245" spans="2:37" ht="18" customHeight="1" thickBot="1" x14ac:dyDescent="0.25">
      <c r="B245" s="17"/>
      <c r="C245" s="344"/>
      <c r="D245" s="16"/>
      <c r="E245" s="15"/>
      <c r="F245" s="150"/>
      <c r="G245" s="149"/>
      <c r="H245" s="344"/>
      <c r="I245" s="344"/>
      <c r="J245" s="344"/>
      <c r="K245" s="12" t="s">
        <v>87</v>
      </c>
      <c r="L245" s="13"/>
      <c r="M245" s="12" t="s">
        <v>86</v>
      </c>
      <c r="N245" s="13"/>
      <c r="O245" s="12" t="s">
        <v>85</v>
      </c>
      <c r="P245" s="13"/>
      <c r="Q245" s="12" t="s">
        <v>84</v>
      </c>
      <c r="R245" s="13"/>
      <c r="S245" s="12" t="s">
        <v>208</v>
      </c>
      <c r="T245" s="13"/>
      <c r="U245" s="12" t="s">
        <v>207</v>
      </c>
      <c r="V245" s="13"/>
      <c r="W245" s="10"/>
      <c r="X245" s="148"/>
      <c r="Y245" s="148"/>
      <c r="Z245" s="148"/>
      <c r="AA245" s="349"/>
      <c r="AB245" s="391"/>
      <c r="AC245" s="393"/>
      <c r="AD245" s="393"/>
      <c r="AE245" s="393"/>
      <c r="AF245" s="393"/>
      <c r="AG245" s="393"/>
      <c r="AH245" s="393"/>
      <c r="AI245" s="393"/>
      <c r="AJ245" s="393"/>
      <c r="AK245" s="396"/>
    </row>
    <row r="246" spans="2:37" ht="18" customHeight="1" x14ac:dyDescent="0.2">
      <c r="B246" s="17"/>
      <c r="C246" s="342">
        <v>17</v>
      </c>
      <c r="D246" s="30"/>
      <c r="E246" s="28"/>
      <c r="F246" s="159"/>
      <c r="G246" s="158"/>
      <c r="H246" s="345"/>
      <c r="I246" s="345"/>
      <c r="J246" s="345"/>
      <c r="K246" s="20" t="s">
        <v>95</v>
      </c>
      <c r="L246" s="21"/>
      <c r="M246" s="20" t="s">
        <v>94</v>
      </c>
      <c r="N246" s="21"/>
      <c r="O246" s="20" t="s">
        <v>93</v>
      </c>
      <c r="P246" s="21"/>
      <c r="Q246" s="20" t="s">
        <v>92</v>
      </c>
      <c r="R246" s="21"/>
      <c r="S246" s="20" t="s">
        <v>212</v>
      </c>
      <c r="T246" s="21"/>
      <c r="U246" s="20" t="s">
        <v>211</v>
      </c>
      <c r="V246" s="21"/>
      <c r="W246" s="25"/>
      <c r="X246" s="155"/>
      <c r="Y246" s="155"/>
      <c r="Z246" s="155"/>
      <c r="AA246" s="347"/>
      <c r="AB246" s="379">
        <f>SUMPRODUCT(LEN($L246:$R248)-LEN(SUBSTITUTE($L246:$R248,"A", "")))</f>
        <v>0</v>
      </c>
      <c r="AC246" s="365">
        <f>SUMPRODUCT(LEN($W246:$W248)-LEN(SUBSTITUTE($W246:$W248,"A", "")))</f>
        <v>0</v>
      </c>
      <c r="AD246" s="365">
        <f>SUMPRODUCT(LEN($L246:$R248)-LEN(SUBSTITUTE($L246:$R248,"S", "")))</f>
        <v>0</v>
      </c>
      <c r="AE246" s="365">
        <f>SUMPRODUCT(LEN($W246:$W248)-LEN(SUBSTITUTE($W246:$W248,"S", "")))</f>
        <v>0</v>
      </c>
      <c r="AF246" s="365">
        <f>SUMPRODUCT(LEN($L246:$R248)-LEN(SUBSTITUTE($L246:$R248,"F", "")))</f>
        <v>0</v>
      </c>
      <c r="AG246" s="365">
        <f>SUMPRODUCT(LEN($W246:$W248)-LEN(SUBSTITUTE($W246:$W248,"F", "")))</f>
        <v>0</v>
      </c>
      <c r="AH246" s="365">
        <f>SUMPRODUCT(LEN($L246:$R248)-LEN(SUBSTITUTE($L246:$R248,"G", "")))</f>
        <v>0</v>
      </c>
      <c r="AI246" s="365">
        <f>SUMPRODUCT(LEN($W246:$W248)-LEN(SUBSTITUTE($W246:$W248,"G", "")))</f>
        <v>0</v>
      </c>
      <c r="AJ246" s="365">
        <f>SUMPRODUCT(LEN($L246:$R248)-LEN(SUBSTITUTE($L246:$R248,"M", "")))</f>
        <v>0</v>
      </c>
      <c r="AK246" s="382">
        <f>SUMPRODUCT(LEN($W246:$W248)-LEN(SUBSTITUTE($W246:$W248,"M", "")))</f>
        <v>0</v>
      </c>
    </row>
    <row r="247" spans="2:37" ht="18" customHeight="1" x14ac:dyDescent="0.2">
      <c r="B247" s="17"/>
      <c r="C247" s="343"/>
      <c r="D247" s="24"/>
      <c r="E247" s="23"/>
      <c r="F247" s="157"/>
      <c r="G247" s="156"/>
      <c r="H247" s="343"/>
      <c r="I247" s="343"/>
      <c r="J247" s="343"/>
      <c r="K247" s="20" t="s">
        <v>91</v>
      </c>
      <c r="L247" s="21"/>
      <c r="M247" s="20" t="s">
        <v>90</v>
      </c>
      <c r="N247" s="21"/>
      <c r="O247" s="20" t="s">
        <v>89</v>
      </c>
      <c r="P247" s="21"/>
      <c r="Q247" s="20" t="s">
        <v>88</v>
      </c>
      <c r="R247" s="21"/>
      <c r="S247" s="20" t="s">
        <v>210</v>
      </c>
      <c r="T247" s="21"/>
      <c r="U247" s="20" t="s">
        <v>209</v>
      </c>
      <c r="V247" s="21"/>
      <c r="W247" s="18"/>
      <c r="X247" s="155"/>
      <c r="Y247" s="155"/>
      <c r="Z247" s="155"/>
      <c r="AA247" s="348"/>
      <c r="AB247" s="390"/>
      <c r="AC247" s="392"/>
      <c r="AD247" s="392"/>
      <c r="AE247" s="392"/>
      <c r="AF247" s="392"/>
      <c r="AG247" s="392"/>
      <c r="AH247" s="392"/>
      <c r="AI247" s="392"/>
      <c r="AJ247" s="392"/>
      <c r="AK247" s="395"/>
    </row>
    <row r="248" spans="2:37" ht="18" customHeight="1" thickBot="1" x14ac:dyDescent="0.25">
      <c r="B248" s="17"/>
      <c r="C248" s="344"/>
      <c r="D248" s="16"/>
      <c r="E248" s="15"/>
      <c r="F248" s="150"/>
      <c r="G248" s="149"/>
      <c r="H248" s="344"/>
      <c r="I248" s="344"/>
      <c r="J248" s="344"/>
      <c r="K248" s="12" t="s">
        <v>87</v>
      </c>
      <c r="L248" s="13"/>
      <c r="M248" s="12" t="s">
        <v>86</v>
      </c>
      <c r="N248" s="13"/>
      <c r="O248" s="12" t="s">
        <v>85</v>
      </c>
      <c r="P248" s="13"/>
      <c r="Q248" s="12" t="s">
        <v>84</v>
      </c>
      <c r="R248" s="13"/>
      <c r="S248" s="12" t="s">
        <v>208</v>
      </c>
      <c r="T248" s="13"/>
      <c r="U248" s="12" t="s">
        <v>207</v>
      </c>
      <c r="V248" s="13"/>
      <c r="W248" s="10"/>
      <c r="X248" s="148"/>
      <c r="Y248" s="148"/>
      <c r="Z248" s="148"/>
      <c r="AA248" s="349"/>
      <c r="AB248" s="391"/>
      <c r="AC248" s="393"/>
      <c r="AD248" s="393"/>
      <c r="AE248" s="393"/>
      <c r="AF248" s="393"/>
      <c r="AG248" s="393"/>
      <c r="AH248" s="393"/>
      <c r="AI248" s="393"/>
      <c r="AJ248" s="393"/>
      <c r="AK248" s="396"/>
    </row>
    <row r="249" spans="2:37" ht="18" customHeight="1" x14ac:dyDescent="0.2">
      <c r="B249" s="17"/>
      <c r="C249" s="342">
        <v>18</v>
      </c>
      <c r="D249" s="30"/>
      <c r="E249" s="28"/>
      <c r="F249" s="159"/>
      <c r="G249" s="158"/>
      <c r="H249" s="345"/>
      <c r="I249" s="345"/>
      <c r="J249" s="346"/>
      <c r="K249" s="20" t="s">
        <v>95</v>
      </c>
      <c r="L249" s="21"/>
      <c r="M249" s="20" t="s">
        <v>94</v>
      </c>
      <c r="N249" s="21"/>
      <c r="O249" s="20" t="s">
        <v>93</v>
      </c>
      <c r="P249" s="21"/>
      <c r="Q249" s="20" t="s">
        <v>92</v>
      </c>
      <c r="R249" s="21"/>
      <c r="S249" s="20" t="s">
        <v>212</v>
      </c>
      <c r="T249" s="21"/>
      <c r="U249" s="20" t="s">
        <v>211</v>
      </c>
      <c r="V249" s="21"/>
      <c r="W249" s="25"/>
      <c r="X249" s="155"/>
      <c r="Y249" s="155"/>
      <c r="Z249" s="155"/>
      <c r="AA249" s="347"/>
      <c r="AB249" s="379">
        <f>SUMPRODUCT(LEN($L249:$R251)-LEN(SUBSTITUTE($L249:$R251,"A", "")))</f>
        <v>0</v>
      </c>
      <c r="AC249" s="365">
        <f>SUMPRODUCT(LEN($W249:$W251)-LEN(SUBSTITUTE($W249:$W251,"A", "")))</f>
        <v>0</v>
      </c>
      <c r="AD249" s="365">
        <f>SUMPRODUCT(LEN($L249:$R251)-LEN(SUBSTITUTE($L249:$R251,"S", "")))</f>
        <v>0</v>
      </c>
      <c r="AE249" s="365">
        <f>SUMPRODUCT(LEN($W249:$W251)-LEN(SUBSTITUTE($W249:$W251,"S", "")))</f>
        <v>0</v>
      </c>
      <c r="AF249" s="365">
        <f>SUMPRODUCT(LEN($L249:$R251)-LEN(SUBSTITUTE($L249:$R251,"F", "")))</f>
        <v>0</v>
      </c>
      <c r="AG249" s="365">
        <f>SUMPRODUCT(LEN($W249:$W251)-LEN(SUBSTITUTE($W249:$W251,"F", "")))</f>
        <v>0</v>
      </c>
      <c r="AH249" s="365">
        <f>SUMPRODUCT(LEN($L249:$R251)-LEN(SUBSTITUTE($L249:$R251,"G", "")))</f>
        <v>0</v>
      </c>
      <c r="AI249" s="365">
        <f>SUMPRODUCT(LEN($W249:$W251)-LEN(SUBSTITUTE($W249:$W251,"G", "")))</f>
        <v>0</v>
      </c>
      <c r="AJ249" s="365">
        <f>SUMPRODUCT(LEN($L249:$R251)-LEN(SUBSTITUTE($L249:$R251,"M", "")))</f>
        <v>0</v>
      </c>
      <c r="AK249" s="382">
        <f>SUMPRODUCT(LEN($W249:$W251)-LEN(SUBSTITUTE($W249:$W251,"M", "")))</f>
        <v>0</v>
      </c>
    </row>
    <row r="250" spans="2:37" ht="18" customHeight="1" x14ac:dyDescent="0.2">
      <c r="B250" s="17"/>
      <c r="C250" s="343"/>
      <c r="D250" s="24"/>
      <c r="E250" s="23"/>
      <c r="F250" s="157"/>
      <c r="G250" s="156"/>
      <c r="H250" s="343"/>
      <c r="I250" s="343"/>
      <c r="J250" s="343"/>
      <c r="K250" s="20" t="s">
        <v>91</v>
      </c>
      <c r="L250" s="21"/>
      <c r="M250" s="20" t="s">
        <v>90</v>
      </c>
      <c r="N250" s="21"/>
      <c r="O250" s="20" t="s">
        <v>89</v>
      </c>
      <c r="P250" s="21"/>
      <c r="Q250" s="20" t="s">
        <v>88</v>
      </c>
      <c r="R250" s="21"/>
      <c r="S250" s="20" t="s">
        <v>210</v>
      </c>
      <c r="T250" s="21"/>
      <c r="U250" s="20" t="s">
        <v>209</v>
      </c>
      <c r="V250" s="21"/>
      <c r="W250" s="18"/>
      <c r="X250" s="155"/>
      <c r="Y250" s="155"/>
      <c r="Z250" s="155"/>
      <c r="AA250" s="348"/>
      <c r="AB250" s="390"/>
      <c r="AC250" s="392"/>
      <c r="AD250" s="392"/>
      <c r="AE250" s="392"/>
      <c r="AF250" s="392"/>
      <c r="AG250" s="392"/>
      <c r="AH250" s="392"/>
      <c r="AI250" s="392"/>
      <c r="AJ250" s="392"/>
      <c r="AK250" s="395"/>
    </row>
    <row r="251" spans="2:37" ht="18" customHeight="1" thickBot="1" x14ac:dyDescent="0.25">
      <c r="B251" s="17"/>
      <c r="C251" s="344"/>
      <c r="D251" s="16"/>
      <c r="E251" s="15"/>
      <c r="F251" s="150"/>
      <c r="G251" s="149"/>
      <c r="H251" s="344"/>
      <c r="I251" s="344"/>
      <c r="J251" s="344"/>
      <c r="K251" s="12" t="s">
        <v>87</v>
      </c>
      <c r="L251" s="13"/>
      <c r="M251" s="12" t="s">
        <v>86</v>
      </c>
      <c r="N251" s="13"/>
      <c r="O251" s="12" t="s">
        <v>85</v>
      </c>
      <c r="P251" s="13"/>
      <c r="Q251" s="12" t="s">
        <v>84</v>
      </c>
      <c r="R251" s="13"/>
      <c r="S251" s="12" t="s">
        <v>208</v>
      </c>
      <c r="T251" s="13"/>
      <c r="U251" s="12" t="s">
        <v>207</v>
      </c>
      <c r="V251" s="13"/>
      <c r="W251" s="10"/>
      <c r="X251" s="148"/>
      <c r="Y251" s="148"/>
      <c r="Z251" s="148"/>
      <c r="AA251" s="349"/>
      <c r="AB251" s="391"/>
      <c r="AC251" s="393"/>
      <c r="AD251" s="393"/>
      <c r="AE251" s="393"/>
      <c r="AF251" s="393"/>
      <c r="AG251" s="393"/>
      <c r="AH251" s="393"/>
      <c r="AI251" s="393"/>
      <c r="AJ251" s="393"/>
      <c r="AK251" s="396"/>
    </row>
    <row r="252" spans="2:37" ht="18" customHeight="1" x14ac:dyDescent="0.2">
      <c r="B252" s="17"/>
      <c r="C252" s="342">
        <v>19</v>
      </c>
      <c r="D252" s="30"/>
      <c r="E252" s="28"/>
      <c r="F252" s="159"/>
      <c r="G252" s="158"/>
      <c r="H252" s="345"/>
      <c r="I252" s="345"/>
      <c r="J252" s="345"/>
      <c r="K252" s="20" t="s">
        <v>95</v>
      </c>
      <c r="L252" s="21"/>
      <c r="M252" s="20" t="s">
        <v>94</v>
      </c>
      <c r="N252" s="21"/>
      <c r="O252" s="20" t="s">
        <v>93</v>
      </c>
      <c r="P252" s="21"/>
      <c r="Q252" s="20" t="s">
        <v>92</v>
      </c>
      <c r="R252" s="21"/>
      <c r="S252" s="20" t="s">
        <v>212</v>
      </c>
      <c r="T252" s="21"/>
      <c r="U252" s="20" t="s">
        <v>211</v>
      </c>
      <c r="V252" s="21"/>
      <c r="W252" s="25"/>
      <c r="X252" s="155"/>
      <c r="Y252" s="155"/>
      <c r="Z252" s="155"/>
      <c r="AA252" s="347"/>
      <c r="AB252" s="379">
        <f>SUMPRODUCT(LEN($L252:$R254)-LEN(SUBSTITUTE($L252:$R254,"A", "")))</f>
        <v>0</v>
      </c>
      <c r="AC252" s="365">
        <f>SUMPRODUCT(LEN($W252:$W254)-LEN(SUBSTITUTE($W252:$W254,"A", "")))</f>
        <v>0</v>
      </c>
      <c r="AD252" s="365">
        <f>SUMPRODUCT(LEN($L252:$R254)-LEN(SUBSTITUTE($L252:$R254,"S", "")))</f>
        <v>0</v>
      </c>
      <c r="AE252" s="365">
        <f>SUMPRODUCT(LEN($W252:$W254)-LEN(SUBSTITUTE($W252:$W254,"S", "")))</f>
        <v>0</v>
      </c>
      <c r="AF252" s="365">
        <f>SUMPRODUCT(LEN($L252:$R254)-LEN(SUBSTITUTE($L252:$R254,"F", "")))</f>
        <v>0</v>
      </c>
      <c r="AG252" s="365">
        <f>SUMPRODUCT(LEN($W252:$W254)-LEN(SUBSTITUTE($W252:$W254,"F", "")))</f>
        <v>0</v>
      </c>
      <c r="AH252" s="365">
        <f>SUMPRODUCT(LEN($L252:$R254)-LEN(SUBSTITUTE($L252:$R254,"G", "")))</f>
        <v>0</v>
      </c>
      <c r="AI252" s="365">
        <f>SUMPRODUCT(LEN($W252:$W254)-LEN(SUBSTITUTE($W252:$W254,"G", "")))</f>
        <v>0</v>
      </c>
      <c r="AJ252" s="365">
        <f>SUMPRODUCT(LEN($L252:$R254)-LEN(SUBSTITUTE($L252:$R254,"M", "")))</f>
        <v>0</v>
      </c>
      <c r="AK252" s="382">
        <f>SUMPRODUCT(LEN($W252:$W254)-LEN(SUBSTITUTE($W252:$W254,"M", "")))</f>
        <v>0</v>
      </c>
    </row>
    <row r="253" spans="2:37" ht="18" customHeight="1" x14ac:dyDescent="0.2">
      <c r="B253" s="17"/>
      <c r="C253" s="343"/>
      <c r="D253" s="24"/>
      <c r="E253" s="23"/>
      <c r="F253" s="157"/>
      <c r="G253" s="156"/>
      <c r="H253" s="343"/>
      <c r="I253" s="343"/>
      <c r="J253" s="343"/>
      <c r="K253" s="20" t="s">
        <v>91</v>
      </c>
      <c r="L253" s="21"/>
      <c r="M253" s="20" t="s">
        <v>90</v>
      </c>
      <c r="N253" s="21"/>
      <c r="O253" s="20" t="s">
        <v>89</v>
      </c>
      <c r="P253" s="21"/>
      <c r="Q253" s="20" t="s">
        <v>88</v>
      </c>
      <c r="R253" s="21"/>
      <c r="S253" s="20" t="s">
        <v>210</v>
      </c>
      <c r="T253" s="21"/>
      <c r="U253" s="20" t="s">
        <v>209</v>
      </c>
      <c r="V253" s="21"/>
      <c r="W253" s="18"/>
      <c r="X253" s="155"/>
      <c r="Y253" s="155"/>
      <c r="Z253" s="155"/>
      <c r="AA253" s="348"/>
      <c r="AB253" s="390"/>
      <c r="AC253" s="392"/>
      <c r="AD253" s="392"/>
      <c r="AE253" s="392"/>
      <c r="AF253" s="392"/>
      <c r="AG253" s="392"/>
      <c r="AH253" s="392"/>
      <c r="AI253" s="392"/>
      <c r="AJ253" s="392"/>
      <c r="AK253" s="395"/>
    </row>
    <row r="254" spans="2:37" ht="18" customHeight="1" thickBot="1" x14ac:dyDescent="0.25">
      <c r="B254" s="17"/>
      <c r="C254" s="344"/>
      <c r="D254" s="16"/>
      <c r="E254" s="15"/>
      <c r="F254" s="150"/>
      <c r="G254" s="149"/>
      <c r="H254" s="344"/>
      <c r="I254" s="344"/>
      <c r="J254" s="344"/>
      <c r="K254" s="12" t="s">
        <v>87</v>
      </c>
      <c r="L254" s="13"/>
      <c r="M254" s="12" t="s">
        <v>86</v>
      </c>
      <c r="N254" s="13"/>
      <c r="O254" s="12" t="s">
        <v>85</v>
      </c>
      <c r="P254" s="13"/>
      <c r="Q254" s="12" t="s">
        <v>84</v>
      </c>
      <c r="R254" s="13"/>
      <c r="S254" s="12" t="s">
        <v>208</v>
      </c>
      <c r="T254" s="13"/>
      <c r="U254" s="12" t="s">
        <v>207</v>
      </c>
      <c r="V254" s="13"/>
      <c r="W254" s="10"/>
      <c r="X254" s="148"/>
      <c r="Y254" s="148"/>
      <c r="Z254" s="148"/>
      <c r="AA254" s="349"/>
      <c r="AB254" s="391"/>
      <c r="AC254" s="393"/>
      <c r="AD254" s="393"/>
      <c r="AE254" s="393"/>
      <c r="AF254" s="393"/>
      <c r="AG254" s="393"/>
      <c r="AH254" s="393"/>
      <c r="AI254" s="393"/>
      <c r="AJ254" s="393"/>
      <c r="AK254" s="396"/>
    </row>
    <row r="255" spans="2:37" ht="18" customHeight="1" x14ac:dyDescent="0.2">
      <c r="B255" s="17"/>
      <c r="C255" s="342">
        <v>20</v>
      </c>
      <c r="D255" s="30"/>
      <c r="E255" s="28"/>
      <c r="F255" s="159"/>
      <c r="G255" s="158"/>
      <c r="H255" s="345"/>
      <c r="I255" s="345"/>
      <c r="J255" s="345"/>
      <c r="K255" s="20" t="s">
        <v>95</v>
      </c>
      <c r="L255" s="21"/>
      <c r="M255" s="20" t="s">
        <v>94</v>
      </c>
      <c r="N255" s="21"/>
      <c r="O255" s="20" t="s">
        <v>93</v>
      </c>
      <c r="P255" s="21"/>
      <c r="Q255" s="20" t="s">
        <v>92</v>
      </c>
      <c r="R255" s="21"/>
      <c r="S255" s="20" t="s">
        <v>212</v>
      </c>
      <c r="T255" s="21"/>
      <c r="U255" s="20" t="s">
        <v>211</v>
      </c>
      <c r="V255" s="21"/>
      <c r="W255" s="25"/>
      <c r="X255" s="155"/>
      <c r="Y255" s="155"/>
      <c r="Z255" s="155"/>
      <c r="AA255" s="347"/>
      <c r="AB255" s="379">
        <f>SUMPRODUCT(LEN($L255:$R257)-LEN(SUBSTITUTE($L255:$R257,"A", "")))</f>
        <v>0</v>
      </c>
      <c r="AC255" s="365">
        <f>SUMPRODUCT(LEN($W255:$W257)-LEN(SUBSTITUTE($W255:$W257,"A", "")))</f>
        <v>0</v>
      </c>
      <c r="AD255" s="365">
        <f>SUMPRODUCT(LEN($L255:$R257)-LEN(SUBSTITUTE($L255:$R257,"S", "")))</f>
        <v>0</v>
      </c>
      <c r="AE255" s="365">
        <f>SUMPRODUCT(LEN($W255:$W257)-LEN(SUBSTITUTE($W255:$W257,"S", "")))</f>
        <v>0</v>
      </c>
      <c r="AF255" s="365">
        <f>SUMPRODUCT(LEN($L255:$R257)-LEN(SUBSTITUTE($L255:$R257,"F", "")))</f>
        <v>0</v>
      </c>
      <c r="AG255" s="365">
        <f>SUMPRODUCT(LEN($W255:$W257)-LEN(SUBSTITUTE($W255:$W257,"F", "")))</f>
        <v>0</v>
      </c>
      <c r="AH255" s="365">
        <f>SUMPRODUCT(LEN($L255:$R257)-LEN(SUBSTITUTE($L255:$R257,"G", "")))</f>
        <v>0</v>
      </c>
      <c r="AI255" s="365">
        <f>SUMPRODUCT(LEN($W255:$W257)-LEN(SUBSTITUTE($W255:$W257,"G", "")))</f>
        <v>0</v>
      </c>
      <c r="AJ255" s="365">
        <f>SUMPRODUCT(LEN($L255:$R257)-LEN(SUBSTITUTE($L255:$R257,"M", "")))</f>
        <v>0</v>
      </c>
      <c r="AK255" s="382">
        <f>SUMPRODUCT(LEN($W255:$W257)-LEN(SUBSTITUTE($W255:$W257,"M", "")))</f>
        <v>0</v>
      </c>
    </row>
    <row r="256" spans="2:37" ht="18" customHeight="1" x14ac:dyDescent="0.2">
      <c r="B256" s="17"/>
      <c r="C256" s="343"/>
      <c r="D256" s="24"/>
      <c r="E256" s="23"/>
      <c r="F256" s="157"/>
      <c r="G256" s="156"/>
      <c r="H256" s="343"/>
      <c r="I256" s="343"/>
      <c r="J256" s="343"/>
      <c r="K256" s="20" t="s">
        <v>91</v>
      </c>
      <c r="L256" s="21"/>
      <c r="M256" s="20" t="s">
        <v>90</v>
      </c>
      <c r="N256" s="21"/>
      <c r="O256" s="20" t="s">
        <v>89</v>
      </c>
      <c r="P256" s="21"/>
      <c r="Q256" s="20" t="s">
        <v>88</v>
      </c>
      <c r="R256" s="21"/>
      <c r="S256" s="20" t="s">
        <v>210</v>
      </c>
      <c r="T256" s="21"/>
      <c r="U256" s="20" t="s">
        <v>209</v>
      </c>
      <c r="V256" s="21"/>
      <c r="W256" s="18"/>
      <c r="X256" s="155"/>
      <c r="Y256" s="155"/>
      <c r="Z256" s="155"/>
      <c r="AA256" s="348"/>
      <c r="AB256" s="390"/>
      <c r="AC256" s="392"/>
      <c r="AD256" s="392"/>
      <c r="AE256" s="392"/>
      <c r="AF256" s="392"/>
      <c r="AG256" s="392"/>
      <c r="AH256" s="392"/>
      <c r="AI256" s="392"/>
      <c r="AJ256" s="392"/>
      <c r="AK256" s="395"/>
    </row>
    <row r="257" spans="2:45" ht="18" customHeight="1" thickBot="1" x14ac:dyDescent="0.25">
      <c r="B257" s="17"/>
      <c r="C257" s="344"/>
      <c r="D257" s="16"/>
      <c r="E257" s="15"/>
      <c r="F257" s="150"/>
      <c r="G257" s="149"/>
      <c r="H257" s="344"/>
      <c r="I257" s="344"/>
      <c r="J257" s="344"/>
      <c r="K257" s="12" t="s">
        <v>87</v>
      </c>
      <c r="L257" s="13"/>
      <c r="M257" s="12" t="s">
        <v>86</v>
      </c>
      <c r="N257" s="13"/>
      <c r="O257" s="12" t="s">
        <v>85</v>
      </c>
      <c r="P257" s="13"/>
      <c r="Q257" s="12" t="s">
        <v>84</v>
      </c>
      <c r="R257" s="13"/>
      <c r="S257" s="12" t="s">
        <v>208</v>
      </c>
      <c r="T257" s="13"/>
      <c r="U257" s="12" t="s">
        <v>207</v>
      </c>
      <c r="V257" s="13"/>
      <c r="W257" s="10"/>
      <c r="X257" s="148"/>
      <c r="Y257" s="148"/>
      <c r="Z257" s="148"/>
      <c r="AA257" s="349"/>
      <c r="AB257" s="391"/>
      <c r="AC257" s="393"/>
      <c r="AD257" s="393"/>
      <c r="AE257" s="393"/>
      <c r="AF257" s="393"/>
      <c r="AG257" s="393"/>
      <c r="AH257" s="393"/>
      <c r="AI257" s="393"/>
      <c r="AJ257" s="393"/>
      <c r="AK257" s="396"/>
    </row>
    <row r="258" spans="2:45" ht="74.45" customHeight="1" thickBot="1" x14ac:dyDescent="0.3">
      <c r="B258" s="51" t="s">
        <v>123</v>
      </c>
      <c r="C258" s="48" t="s">
        <v>122</v>
      </c>
      <c r="D258" s="48" t="s">
        <v>121</v>
      </c>
      <c r="E258" s="48" t="s">
        <v>120</v>
      </c>
      <c r="F258" s="163" t="s">
        <v>119</v>
      </c>
      <c r="G258" s="163" t="s">
        <v>118</v>
      </c>
      <c r="H258" s="48" t="s">
        <v>33</v>
      </c>
      <c r="I258" s="48" t="s">
        <v>117</v>
      </c>
      <c r="J258" s="48" t="s">
        <v>34</v>
      </c>
      <c r="K258" s="340" t="s">
        <v>116</v>
      </c>
      <c r="L258" s="341"/>
      <c r="M258" s="340" t="s">
        <v>115</v>
      </c>
      <c r="N258" s="341"/>
      <c r="O258" s="340" t="s">
        <v>115</v>
      </c>
      <c r="P258" s="394"/>
      <c r="Q258" s="340" t="s">
        <v>115</v>
      </c>
      <c r="R258" s="394"/>
      <c r="S258" s="340" t="s">
        <v>115</v>
      </c>
      <c r="T258" s="394"/>
      <c r="U258" s="340" t="s">
        <v>115</v>
      </c>
      <c r="V258" s="394"/>
      <c r="W258" s="49" t="s">
        <v>114</v>
      </c>
      <c r="X258" s="48" t="s">
        <v>223</v>
      </c>
      <c r="Y258" s="48" t="s">
        <v>222</v>
      </c>
      <c r="Z258" s="50" t="s">
        <v>221</v>
      </c>
      <c r="AA258" s="47" t="s">
        <v>112</v>
      </c>
      <c r="AB258" s="46" t="s">
        <v>111</v>
      </c>
      <c r="AC258" s="45" t="s">
        <v>110</v>
      </c>
      <c r="AD258" s="45" t="s">
        <v>109</v>
      </c>
      <c r="AE258" s="45" t="s">
        <v>108</v>
      </c>
      <c r="AF258" s="45" t="s">
        <v>107</v>
      </c>
      <c r="AG258" s="45" t="s">
        <v>106</v>
      </c>
      <c r="AH258" s="45" t="s">
        <v>105</v>
      </c>
      <c r="AI258" s="45" t="s">
        <v>104</v>
      </c>
      <c r="AJ258" s="45" t="s">
        <v>103</v>
      </c>
      <c r="AK258" s="45" t="s">
        <v>102</v>
      </c>
    </row>
    <row r="259" spans="2:45" ht="36" customHeight="1" thickBot="1" x14ac:dyDescent="0.25">
      <c r="B259" s="71" t="s">
        <v>135</v>
      </c>
      <c r="C259" s="43"/>
      <c r="D259" s="42">
        <v>174</v>
      </c>
      <c r="E259" s="41">
        <v>14</v>
      </c>
      <c r="F259" s="162">
        <v>9499.3799999999992</v>
      </c>
      <c r="G259" s="162">
        <v>786</v>
      </c>
      <c r="H259" s="35"/>
      <c r="I259" s="35"/>
      <c r="J259" s="70"/>
      <c r="K259" s="69"/>
      <c r="L259" s="37"/>
      <c r="M259" s="69"/>
      <c r="N259" s="37"/>
      <c r="O259" s="69"/>
      <c r="P259" s="37"/>
      <c r="Q259" s="69"/>
      <c r="R259" s="37"/>
      <c r="S259" s="69"/>
      <c r="T259" s="37"/>
      <c r="U259" s="69"/>
      <c r="V259" s="37"/>
      <c r="W259" s="36"/>
      <c r="X259" s="40"/>
      <c r="Y259" s="40"/>
      <c r="Z259" s="40"/>
      <c r="AA259" s="34"/>
      <c r="AB259" s="33">
        <f t="shared" ref="AB259:AK259" si="4">SUM(AB260:AB319)</f>
        <v>34</v>
      </c>
      <c r="AC259" s="54">
        <f t="shared" si="4"/>
        <v>0</v>
      </c>
      <c r="AD259" s="54">
        <f t="shared" si="4"/>
        <v>83</v>
      </c>
      <c r="AE259" s="54">
        <f t="shared" si="4"/>
        <v>3</v>
      </c>
      <c r="AF259" s="54">
        <f t="shared" si="4"/>
        <v>0</v>
      </c>
      <c r="AG259" s="54">
        <f t="shared" si="4"/>
        <v>0</v>
      </c>
      <c r="AH259" s="54">
        <f t="shared" si="4"/>
        <v>0</v>
      </c>
      <c r="AI259" s="54">
        <f t="shared" si="4"/>
        <v>0</v>
      </c>
      <c r="AJ259" s="54">
        <f t="shared" si="4"/>
        <v>0</v>
      </c>
      <c r="AK259" s="53">
        <f t="shared" si="4"/>
        <v>0</v>
      </c>
      <c r="AL259" s="32" t="s">
        <v>100</v>
      </c>
      <c r="AM259" s="31">
        <f>F259/(100*102)</f>
        <v>0.93131176470588228</v>
      </c>
      <c r="AO259" s="4">
        <f>SUM(AB259:AC259)/E259</f>
        <v>2.4285714285714284</v>
      </c>
      <c r="AP259" s="4">
        <f>SUM(AD259:AE259)/E259</f>
        <v>6.1428571428571432</v>
      </c>
      <c r="AQ259" s="4">
        <f>SUM(AF259:AG259)/E259</f>
        <v>0</v>
      </c>
      <c r="AR259" s="4">
        <f>SUM(AH259:AI259)/E259</f>
        <v>0</v>
      </c>
      <c r="AS259" s="4">
        <f>SUM(AJ259:AK259)/E259</f>
        <v>0</v>
      </c>
    </row>
    <row r="260" spans="2:45" ht="18" customHeight="1" x14ac:dyDescent="0.2">
      <c r="B260" s="17" t="s">
        <v>99</v>
      </c>
      <c r="C260" s="342">
        <v>1</v>
      </c>
      <c r="D260" s="30"/>
      <c r="E260" s="28"/>
      <c r="F260" s="159"/>
      <c r="G260" s="158"/>
      <c r="H260" s="345">
        <v>41</v>
      </c>
      <c r="I260" s="345">
        <v>13</v>
      </c>
      <c r="J260" s="346">
        <v>5</v>
      </c>
      <c r="K260" s="20" t="s">
        <v>95</v>
      </c>
      <c r="L260" s="21" t="s">
        <v>218</v>
      </c>
      <c r="M260" s="20" t="s">
        <v>94</v>
      </c>
      <c r="N260" s="21" t="s">
        <v>214</v>
      </c>
      <c r="O260" s="20" t="s">
        <v>93</v>
      </c>
      <c r="P260" s="21" t="s">
        <v>98</v>
      </c>
      <c r="Q260" s="20" t="s">
        <v>92</v>
      </c>
      <c r="R260" s="21"/>
      <c r="S260" s="20" t="s">
        <v>212</v>
      </c>
      <c r="T260" s="21"/>
      <c r="U260" s="20" t="s">
        <v>211</v>
      </c>
      <c r="V260" s="21"/>
      <c r="W260" s="25"/>
      <c r="X260" s="155"/>
      <c r="Y260" s="155"/>
      <c r="Z260" s="155"/>
      <c r="AA260" s="347"/>
      <c r="AB260" s="379">
        <f>SUMPRODUCT(LEN($L260:$R262)-LEN(SUBSTITUTE($L260:$R262,"A", "")))</f>
        <v>5</v>
      </c>
      <c r="AC260" s="365">
        <f>SUMPRODUCT(LEN($W260:$W262)-LEN(SUBSTITUTE($W260:$W262,"A", "")))</f>
        <v>0</v>
      </c>
      <c r="AD260" s="365">
        <f>SUMPRODUCT(LEN($L260:$R262)-LEN(SUBSTITUTE($L260:$R262,"S", "")))</f>
        <v>7</v>
      </c>
      <c r="AE260" s="365">
        <f>SUMPRODUCT(LEN($W260:$W262)-LEN(SUBSTITUTE($W260:$W262,"S", "")))</f>
        <v>0</v>
      </c>
      <c r="AF260" s="365">
        <f>SUMPRODUCT(LEN($L260:$R262)-LEN(SUBSTITUTE($L260:$R262,"F", "")))</f>
        <v>0</v>
      </c>
      <c r="AG260" s="365">
        <f>SUMPRODUCT(LEN($W260:$W262)-LEN(SUBSTITUTE($W260:$W262,"F", "")))</f>
        <v>0</v>
      </c>
      <c r="AH260" s="365">
        <f>SUMPRODUCT(LEN($L260:$R262)-LEN(SUBSTITUTE($L260:$R262,"G", "")))</f>
        <v>0</v>
      </c>
      <c r="AI260" s="365">
        <f>SUMPRODUCT(LEN($W260:$W262)-LEN(SUBSTITUTE($W260:$W262,"G", "")))</f>
        <v>0</v>
      </c>
      <c r="AJ260" s="365">
        <f>SUMPRODUCT(LEN($L260:$R262)-LEN(SUBSTITUTE($L260:$R262,"M", "")))</f>
        <v>0</v>
      </c>
      <c r="AK260" s="382">
        <f>SUMPRODUCT(LEN($W260:$W262)-LEN(SUBSTITUTE($W260:$W262,"M", "")))</f>
        <v>0</v>
      </c>
    </row>
    <row r="261" spans="2:45" ht="18" customHeight="1" x14ac:dyDescent="0.2">
      <c r="B261" s="17"/>
      <c r="C261" s="343"/>
      <c r="D261" s="24"/>
      <c r="E261" s="23"/>
      <c r="F261" s="157"/>
      <c r="G261" s="156"/>
      <c r="H261" s="343"/>
      <c r="I261" s="343"/>
      <c r="J261" s="343"/>
      <c r="K261" s="20" t="s">
        <v>91</v>
      </c>
      <c r="L261" s="21" t="s">
        <v>97</v>
      </c>
      <c r="M261" s="20" t="s">
        <v>90</v>
      </c>
      <c r="N261" s="21" t="s">
        <v>214</v>
      </c>
      <c r="O261" s="20" t="s">
        <v>89</v>
      </c>
      <c r="P261" s="21" t="s">
        <v>98</v>
      </c>
      <c r="Q261" s="20" t="s">
        <v>88</v>
      </c>
      <c r="R261" s="21"/>
      <c r="S261" s="20" t="s">
        <v>210</v>
      </c>
      <c r="T261" s="21"/>
      <c r="U261" s="20" t="s">
        <v>209</v>
      </c>
      <c r="V261" s="21"/>
      <c r="W261" s="18"/>
      <c r="X261" s="155"/>
      <c r="Y261" s="155"/>
      <c r="Z261" s="155"/>
      <c r="AA261" s="348"/>
      <c r="AB261" s="390"/>
      <c r="AC261" s="392"/>
      <c r="AD261" s="392"/>
      <c r="AE261" s="392"/>
      <c r="AF261" s="392"/>
      <c r="AG261" s="392"/>
      <c r="AH261" s="392"/>
      <c r="AI261" s="392"/>
      <c r="AJ261" s="392"/>
      <c r="AK261" s="395"/>
    </row>
    <row r="262" spans="2:45" ht="18" customHeight="1" thickBot="1" x14ac:dyDescent="0.25">
      <c r="B262" s="17"/>
      <c r="C262" s="344"/>
      <c r="D262" s="16"/>
      <c r="E262" s="15"/>
      <c r="F262" s="150"/>
      <c r="G262" s="149"/>
      <c r="H262" s="344"/>
      <c r="I262" s="344"/>
      <c r="J262" s="344"/>
      <c r="K262" s="12" t="s">
        <v>87</v>
      </c>
      <c r="L262" s="13" t="s">
        <v>214</v>
      </c>
      <c r="M262" s="12" t="s">
        <v>86</v>
      </c>
      <c r="N262" s="13" t="s">
        <v>97</v>
      </c>
      <c r="O262" s="12" t="s">
        <v>85</v>
      </c>
      <c r="P262" s="13"/>
      <c r="Q262" s="12" t="s">
        <v>84</v>
      </c>
      <c r="R262" s="13"/>
      <c r="S262" s="12" t="s">
        <v>208</v>
      </c>
      <c r="T262" s="13"/>
      <c r="U262" s="12" t="s">
        <v>207</v>
      </c>
      <c r="V262" s="13"/>
      <c r="W262" s="10"/>
      <c r="X262" s="148"/>
      <c r="Y262" s="148"/>
      <c r="Z262" s="148"/>
      <c r="AA262" s="349"/>
      <c r="AB262" s="391"/>
      <c r="AC262" s="393"/>
      <c r="AD262" s="393"/>
      <c r="AE262" s="393"/>
      <c r="AF262" s="393"/>
      <c r="AG262" s="393"/>
      <c r="AH262" s="393"/>
      <c r="AI262" s="393"/>
      <c r="AJ262" s="393"/>
      <c r="AK262" s="396"/>
    </row>
    <row r="263" spans="2:45" ht="18" customHeight="1" x14ac:dyDescent="0.2">
      <c r="B263" s="17"/>
      <c r="C263" s="342">
        <v>2</v>
      </c>
      <c r="D263" s="29"/>
      <c r="E263" s="28"/>
      <c r="F263" s="159"/>
      <c r="G263" s="158"/>
      <c r="H263" s="345">
        <v>49</v>
      </c>
      <c r="I263" s="345">
        <v>13</v>
      </c>
      <c r="J263" s="345">
        <v>6</v>
      </c>
      <c r="K263" s="20" t="s">
        <v>95</v>
      </c>
      <c r="L263" s="21" t="s">
        <v>218</v>
      </c>
      <c r="M263" s="20" t="s">
        <v>94</v>
      </c>
      <c r="N263" s="21" t="s">
        <v>98</v>
      </c>
      <c r="O263" s="20" t="s">
        <v>93</v>
      </c>
      <c r="P263" s="21" t="s">
        <v>98</v>
      </c>
      <c r="Q263" s="20" t="s">
        <v>92</v>
      </c>
      <c r="R263" s="21"/>
      <c r="S263" s="20" t="s">
        <v>212</v>
      </c>
      <c r="T263" s="21"/>
      <c r="U263" s="20" t="s">
        <v>211</v>
      </c>
      <c r="V263" s="21"/>
      <c r="W263" s="25" t="s">
        <v>218</v>
      </c>
      <c r="X263" s="155"/>
      <c r="Y263" s="155"/>
      <c r="Z263" s="155"/>
      <c r="AA263" s="347"/>
      <c r="AB263" s="379">
        <f>SUMPRODUCT(LEN($L263:$R265)-LEN(SUBSTITUTE($L263:$R265,"A", "")))</f>
        <v>2</v>
      </c>
      <c r="AC263" s="365">
        <f>SUMPRODUCT(LEN($W263:$W265)-LEN(SUBSTITUTE($W263:$W265,"A", "")))</f>
        <v>0</v>
      </c>
      <c r="AD263" s="365">
        <f>SUMPRODUCT(LEN($L263:$R265)-LEN(SUBSTITUTE($L263:$R265,"S", "")))</f>
        <v>8</v>
      </c>
      <c r="AE263" s="365">
        <f>SUMPRODUCT(LEN($W263:$W265)-LEN(SUBSTITUTE($W263:$W265,"S", "")))</f>
        <v>2</v>
      </c>
      <c r="AF263" s="365">
        <f>SUMPRODUCT(LEN($L263:$R265)-LEN(SUBSTITUTE($L263:$R265,"F", "")))</f>
        <v>0</v>
      </c>
      <c r="AG263" s="365">
        <f>SUMPRODUCT(LEN($W263:$W265)-LEN(SUBSTITUTE($W263:$W265,"F", "")))</f>
        <v>0</v>
      </c>
      <c r="AH263" s="365">
        <f>SUMPRODUCT(LEN($L263:$R265)-LEN(SUBSTITUTE($L263:$R265,"G", "")))</f>
        <v>0</v>
      </c>
      <c r="AI263" s="365">
        <f>SUMPRODUCT(LEN($W263:$W265)-LEN(SUBSTITUTE($W263:$W265,"G", "")))</f>
        <v>0</v>
      </c>
      <c r="AJ263" s="365">
        <f>SUMPRODUCT(LEN($L263:$R265)-LEN(SUBSTITUTE($L263:$R265,"M", "")))</f>
        <v>0</v>
      </c>
      <c r="AK263" s="382">
        <f>SUMPRODUCT(LEN($W263:$W265)-LEN(SUBSTITUTE($W263:$W265,"M", "")))</f>
        <v>0</v>
      </c>
    </row>
    <row r="264" spans="2:45" ht="18" customHeight="1" x14ac:dyDescent="0.2">
      <c r="B264" s="17"/>
      <c r="C264" s="343"/>
      <c r="D264" s="160"/>
      <c r="E264" s="23"/>
      <c r="F264" s="157"/>
      <c r="G264" s="156"/>
      <c r="H264" s="343"/>
      <c r="I264" s="343"/>
      <c r="J264" s="343"/>
      <c r="K264" s="20" t="s">
        <v>91</v>
      </c>
      <c r="L264" s="21" t="s">
        <v>217</v>
      </c>
      <c r="M264" s="20" t="s">
        <v>90</v>
      </c>
      <c r="N264" s="21" t="s">
        <v>98</v>
      </c>
      <c r="O264" s="20" t="s">
        <v>89</v>
      </c>
      <c r="P264" s="21"/>
      <c r="Q264" s="20" t="s">
        <v>88</v>
      </c>
      <c r="R264" s="21"/>
      <c r="S264" s="20" t="s">
        <v>210</v>
      </c>
      <c r="T264" s="21"/>
      <c r="U264" s="20" t="s">
        <v>209</v>
      </c>
      <c r="V264" s="21"/>
      <c r="W264" s="18"/>
      <c r="X264" s="155"/>
      <c r="Y264" s="155"/>
      <c r="Z264" s="155"/>
      <c r="AA264" s="348"/>
      <c r="AB264" s="390"/>
      <c r="AC264" s="392"/>
      <c r="AD264" s="392"/>
      <c r="AE264" s="392"/>
      <c r="AF264" s="392"/>
      <c r="AG264" s="392"/>
      <c r="AH264" s="392"/>
      <c r="AI264" s="392"/>
      <c r="AJ264" s="392"/>
      <c r="AK264" s="395"/>
    </row>
    <row r="265" spans="2:45" ht="18" customHeight="1" thickBot="1" x14ac:dyDescent="0.25">
      <c r="B265" s="17"/>
      <c r="C265" s="344"/>
      <c r="D265" s="68"/>
      <c r="E265" s="15"/>
      <c r="F265" s="150"/>
      <c r="G265" s="149"/>
      <c r="H265" s="344"/>
      <c r="I265" s="344"/>
      <c r="J265" s="344"/>
      <c r="K265" s="12" t="s">
        <v>87</v>
      </c>
      <c r="L265" s="13" t="s">
        <v>217</v>
      </c>
      <c r="M265" s="12" t="s">
        <v>86</v>
      </c>
      <c r="N265" s="13" t="s">
        <v>98</v>
      </c>
      <c r="O265" s="12" t="s">
        <v>85</v>
      </c>
      <c r="P265" s="13"/>
      <c r="Q265" s="12" t="s">
        <v>84</v>
      </c>
      <c r="R265" s="13"/>
      <c r="S265" s="12" t="s">
        <v>208</v>
      </c>
      <c r="T265" s="13"/>
      <c r="U265" s="12" t="s">
        <v>207</v>
      </c>
      <c r="V265" s="13"/>
      <c r="W265" s="10"/>
      <c r="X265" s="148"/>
      <c r="Y265" s="148"/>
      <c r="Z265" s="148"/>
      <c r="AA265" s="349"/>
      <c r="AB265" s="391"/>
      <c r="AC265" s="393"/>
      <c r="AD265" s="393"/>
      <c r="AE265" s="393"/>
      <c r="AF265" s="393"/>
      <c r="AG265" s="393"/>
      <c r="AH265" s="393"/>
      <c r="AI265" s="393"/>
      <c r="AJ265" s="393"/>
      <c r="AK265" s="396"/>
    </row>
    <row r="266" spans="2:45" ht="18" customHeight="1" x14ac:dyDescent="0.2">
      <c r="B266" s="17"/>
      <c r="C266" s="342">
        <v>3</v>
      </c>
      <c r="D266" s="30"/>
      <c r="E266" s="28"/>
      <c r="F266" s="159"/>
      <c r="G266" s="158"/>
      <c r="H266" s="345">
        <v>30</v>
      </c>
      <c r="I266" s="345">
        <v>13</v>
      </c>
      <c r="J266" s="345">
        <v>5</v>
      </c>
      <c r="K266" s="20" t="s">
        <v>95</v>
      </c>
      <c r="L266" s="21" t="s">
        <v>227</v>
      </c>
      <c r="M266" s="20" t="s">
        <v>94</v>
      </c>
      <c r="N266" s="21" t="s">
        <v>214</v>
      </c>
      <c r="O266" s="20" t="s">
        <v>93</v>
      </c>
      <c r="P266" s="21" t="s">
        <v>98</v>
      </c>
      <c r="Q266" s="20" t="s">
        <v>92</v>
      </c>
      <c r="R266" s="21"/>
      <c r="S266" s="20" t="s">
        <v>212</v>
      </c>
      <c r="T266" s="21"/>
      <c r="U266" s="20" t="s">
        <v>211</v>
      </c>
      <c r="V266" s="21"/>
      <c r="W266" s="25"/>
      <c r="X266" s="155"/>
      <c r="Y266" s="155"/>
      <c r="Z266" s="155"/>
      <c r="AA266" s="347"/>
      <c r="AB266" s="379">
        <f>SUMPRODUCT(LEN($L266:$R268)-LEN(SUBSTITUTE($L266:$R268,"A", "")))</f>
        <v>2</v>
      </c>
      <c r="AC266" s="365">
        <f>SUMPRODUCT(LEN($W266:$W268)-LEN(SUBSTITUTE($W266:$W268,"A", "")))</f>
        <v>0</v>
      </c>
      <c r="AD266" s="365">
        <f>SUMPRODUCT(LEN($L266:$R268)-LEN(SUBSTITUTE($L266:$R268,"S", "")))</f>
        <v>11</v>
      </c>
      <c r="AE266" s="365">
        <f>SUMPRODUCT(LEN($W266:$W268)-LEN(SUBSTITUTE($W266:$W268,"S", "")))</f>
        <v>0</v>
      </c>
      <c r="AF266" s="365">
        <f>SUMPRODUCT(LEN($L266:$R268)-LEN(SUBSTITUTE($L266:$R268,"F", "")))</f>
        <v>0</v>
      </c>
      <c r="AG266" s="365">
        <f>SUMPRODUCT(LEN($W266:$W268)-LEN(SUBSTITUTE($W266:$W268,"F", "")))</f>
        <v>0</v>
      </c>
      <c r="AH266" s="365">
        <f>SUMPRODUCT(LEN($L266:$R268)-LEN(SUBSTITUTE($L266:$R268,"G", "")))</f>
        <v>0</v>
      </c>
      <c r="AI266" s="365">
        <f>SUMPRODUCT(LEN($W266:$W268)-LEN(SUBSTITUTE($W266:$W268,"G", "")))</f>
        <v>0</v>
      </c>
      <c r="AJ266" s="365">
        <f>SUMPRODUCT(LEN($L266:$R268)-LEN(SUBSTITUTE($L266:$R268,"M", "")))</f>
        <v>0</v>
      </c>
      <c r="AK266" s="382">
        <f>SUMPRODUCT(LEN($W266:$W268)-LEN(SUBSTITUTE($W266:$W268,"M", "")))</f>
        <v>0</v>
      </c>
    </row>
    <row r="267" spans="2:45" ht="18" customHeight="1" x14ac:dyDescent="0.2">
      <c r="B267" s="17"/>
      <c r="C267" s="343"/>
      <c r="D267" s="24"/>
      <c r="E267" s="23"/>
      <c r="F267" s="157"/>
      <c r="G267" s="156"/>
      <c r="H267" s="343"/>
      <c r="I267" s="343"/>
      <c r="J267" s="343"/>
      <c r="K267" s="20" t="s">
        <v>91</v>
      </c>
      <c r="L267" s="21" t="s">
        <v>98</v>
      </c>
      <c r="M267" s="20" t="s">
        <v>90</v>
      </c>
      <c r="N267" s="21" t="s">
        <v>218</v>
      </c>
      <c r="O267" s="20" t="s">
        <v>89</v>
      </c>
      <c r="P267" s="21" t="s">
        <v>98</v>
      </c>
      <c r="Q267" s="20" t="s">
        <v>88</v>
      </c>
      <c r="R267" s="21"/>
      <c r="S267" s="20" t="s">
        <v>210</v>
      </c>
      <c r="T267" s="21"/>
      <c r="U267" s="20" t="s">
        <v>209</v>
      </c>
      <c r="V267" s="21"/>
      <c r="W267" s="18"/>
      <c r="X267" s="155"/>
      <c r="Y267" s="155"/>
      <c r="Z267" s="155"/>
      <c r="AA267" s="348"/>
      <c r="AB267" s="390"/>
      <c r="AC267" s="392"/>
      <c r="AD267" s="392"/>
      <c r="AE267" s="392"/>
      <c r="AF267" s="392"/>
      <c r="AG267" s="392"/>
      <c r="AH267" s="392"/>
      <c r="AI267" s="392"/>
      <c r="AJ267" s="392"/>
      <c r="AK267" s="395"/>
    </row>
    <row r="268" spans="2:45" ht="18" customHeight="1" thickBot="1" x14ac:dyDescent="0.25">
      <c r="B268" s="17"/>
      <c r="C268" s="344"/>
      <c r="D268" s="16"/>
      <c r="E268" s="15"/>
      <c r="F268" s="150"/>
      <c r="G268" s="149"/>
      <c r="H268" s="344"/>
      <c r="I268" s="344"/>
      <c r="J268" s="344"/>
      <c r="K268" s="12" t="s">
        <v>87</v>
      </c>
      <c r="L268" s="13" t="s">
        <v>218</v>
      </c>
      <c r="M268" s="12" t="s">
        <v>86</v>
      </c>
      <c r="N268" s="13" t="s">
        <v>98</v>
      </c>
      <c r="O268" s="12" t="s">
        <v>85</v>
      </c>
      <c r="P268" s="13"/>
      <c r="Q268" s="12" t="s">
        <v>84</v>
      </c>
      <c r="R268" s="13"/>
      <c r="S268" s="12" t="s">
        <v>208</v>
      </c>
      <c r="T268" s="13"/>
      <c r="U268" s="12" t="s">
        <v>207</v>
      </c>
      <c r="V268" s="13"/>
      <c r="W268" s="10"/>
      <c r="X268" s="148"/>
      <c r="Y268" s="148"/>
      <c r="Z268" s="148"/>
      <c r="AA268" s="349"/>
      <c r="AB268" s="391"/>
      <c r="AC268" s="393"/>
      <c r="AD268" s="393"/>
      <c r="AE268" s="393"/>
      <c r="AF268" s="393"/>
      <c r="AG268" s="393"/>
      <c r="AH268" s="393"/>
      <c r="AI268" s="393"/>
      <c r="AJ268" s="393"/>
      <c r="AK268" s="396"/>
    </row>
    <row r="269" spans="2:45" ht="18" customHeight="1" x14ac:dyDescent="0.2">
      <c r="B269" s="17"/>
      <c r="C269" s="342">
        <v>4</v>
      </c>
      <c r="D269" s="30"/>
      <c r="E269" s="28"/>
      <c r="F269" s="159"/>
      <c r="G269" s="158"/>
      <c r="H269" s="345">
        <v>26</v>
      </c>
      <c r="I269" s="345">
        <v>8</v>
      </c>
      <c r="J269" s="346" t="s">
        <v>32</v>
      </c>
      <c r="K269" s="20" t="s">
        <v>95</v>
      </c>
      <c r="L269" s="21"/>
      <c r="M269" s="20" t="s">
        <v>94</v>
      </c>
      <c r="N269" s="21"/>
      <c r="O269" s="20" t="s">
        <v>93</v>
      </c>
      <c r="P269" s="21"/>
      <c r="Q269" s="20" t="s">
        <v>92</v>
      </c>
      <c r="R269" s="21"/>
      <c r="S269" s="20" t="s">
        <v>212</v>
      </c>
      <c r="T269" s="21"/>
      <c r="U269" s="20" t="s">
        <v>211</v>
      </c>
      <c r="V269" s="21"/>
      <c r="W269" s="25"/>
      <c r="X269" s="155"/>
      <c r="Y269" s="155"/>
      <c r="Z269" s="155"/>
      <c r="AA269" s="347"/>
      <c r="AB269" s="379">
        <f>SUMPRODUCT(LEN($L269:$R271)-LEN(SUBSTITUTE($L269:$R271,"A", "")))</f>
        <v>0</v>
      </c>
      <c r="AC269" s="365">
        <f>SUMPRODUCT(LEN($W269:$W271)-LEN(SUBSTITUTE($W269:$W271,"A", "")))</f>
        <v>0</v>
      </c>
      <c r="AD269" s="365">
        <f>SUMPRODUCT(LEN($L269:$R271)-LEN(SUBSTITUTE($L269:$R271,"S", "")))</f>
        <v>0</v>
      </c>
      <c r="AE269" s="365">
        <f>SUMPRODUCT(LEN($W269:$W271)-LEN(SUBSTITUTE($W269:$W271,"S", "")))</f>
        <v>0</v>
      </c>
      <c r="AF269" s="365">
        <f>SUMPRODUCT(LEN($L269:$R271)-LEN(SUBSTITUTE($L269:$R271,"F", "")))</f>
        <v>0</v>
      </c>
      <c r="AG269" s="365">
        <f>SUMPRODUCT(LEN($W269:$W271)-LEN(SUBSTITUTE($W269:$W271,"F", "")))</f>
        <v>0</v>
      </c>
      <c r="AH269" s="365">
        <f>SUMPRODUCT(LEN($L269:$R271)-LEN(SUBSTITUTE($L269:$R271,"G", "")))</f>
        <v>0</v>
      </c>
      <c r="AI269" s="365">
        <f>SUMPRODUCT(LEN($W269:$W271)-LEN(SUBSTITUTE($W269:$W271,"G", "")))</f>
        <v>0</v>
      </c>
      <c r="AJ269" s="365">
        <f>SUMPRODUCT(LEN($L269:$R271)-LEN(SUBSTITUTE($L269:$R271,"M", "")))</f>
        <v>0</v>
      </c>
      <c r="AK269" s="382">
        <f>SUMPRODUCT(LEN($W269:$W271)-LEN(SUBSTITUTE($W269:$W271,"M", "")))</f>
        <v>0</v>
      </c>
    </row>
    <row r="270" spans="2:45" ht="18" customHeight="1" x14ac:dyDescent="0.2">
      <c r="B270" s="17"/>
      <c r="C270" s="343"/>
      <c r="D270" s="24"/>
      <c r="E270" s="23"/>
      <c r="F270" s="157"/>
      <c r="G270" s="156"/>
      <c r="H270" s="343"/>
      <c r="I270" s="343"/>
      <c r="J270" s="343"/>
      <c r="K270" s="20" t="s">
        <v>91</v>
      </c>
      <c r="L270" s="21"/>
      <c r="M270" s="20" t="s">
        <v>90</v>
      </c>
      <c r="N270" s="21"/>
      <c r="O270" s="20" t="s">
        <v>89</v>
      </c>
      <c r="P270" s="21"/>
      <c r="Q270" s="20" t="s">
        <v>88</v>
      </c>
      <c r="R270" s="21"/>
      <c r="S270" s="20" t="s">
        <v>210</v>
      </c>
      <c r="T270" s="21"/>
      <c r="U270" s="20" t="s">
        <v>209</v>
      </c>
      <c r="V270" s="21"/>
      <c r="W270" s="18"/>
      <c r="X270" s="155"/>
      <c r="Y270" s="155"/>
      <c r="Z270" s="155"/>
      <c r="AA270" s="348"/>
      <c r="AB270" s="390"/>
      <c r="AC270" s="392"/>
      <c r="AD270" s="392"/>
      <c r="AE270" s="392"/>
      <c r="AF270" s="392"/>
      <c r="AG270" s="392"/>
      <c r="AH270" s="392"/>
      <c r="AI270" s="392"/>
      <c r="AJ270" s="392"/>
      <c r="AK270" s="395"/>
    </row>
    <row r="271" spans="2:45" ht="18" customHeight="1" thickBot="1" x14ac:dyDescent="0.25">
      <c r="B271" s="17"/>
      <c r="C271" s="344"/>
      <c r="D271" s="16"/>
      <c r="E271" s="15"/>
      <c r="F271" s="150"/>
      <c r="G271" s="149"/>
      <c r="H271" s="344"/>
      <c r="I271" s="344"/>
      <c r="J271" s="344"/>
      <c r="K271" s="12" t="s">
        <v>87</v>
      </c>
      <c r="L271" s="13"/>
      <c r="M271" s="12" t="s">
        <v>86</v>
      </c>
      <c r="N271" s="13"/>
      <c r="O271" s="12" t="s">
        <v>85</v>
      </c>
      <c r="P271" s="13"/>
      <c r="Q271" s="12" t="s">
        <v>84</v>
      </c>
      <c r="R271" s="13"/>
      <c r="S271" s="12" t="s">
        <v>208</v>
      </c>
      <c r="T271" s="13"/>
      <c r="U271" s="12" t="s">
        <v>207</v>
      </c>
      <c r="V271" s="13"/>
      <c r="W271" s="10"/>
      <c r="X271" s="148"/>
      <c r="Y271" s="148"/>
      <c r="Z271" s="148"/>
      <c r="AA271" s="349"/>
      <c r="AB271" s="391"/>
      <c r="AC271" s="393"/>
      <c r="AD271" s="393"/>
      <c r="AE271" s="393"/>
      <c r="AF271" s="393"/>
      <c r="AG271" s="393"/>
      <c r="AH271" s="393"/>
      <c r="AI271" s="393"/>
      <c r="AJ271" s="393"/>
      <c r="AK271" s="396"/>
    </row>
    <row r="272" spans="2:45" ht="18" customHeight="1" x14ac:dyDescent="0.2">
      <c r="B272" s="17"/>
      <c r="C272" s="342">
        <v>5</v>
      </c>
      <c r="D272" s="30"/>
      <c r="E272" s="28"/>
      <c r="F272" s="159"/>
      <c r="G272" s="158"/>
      <c r="H272" s="345">
        <v>30</v>
      </c>
      <c r="I272" s="345">
        <v>10</v>
      </c>
      <c r="J272" s="345">
        <v>7</v>
      </c>
      <c r="K272" s="20" t="s">
        <v>95</v>
      </c>
      <c r="L272" s="21" t="s">
        <v>97</v>
      </c>
      <c r="M272" s="20" t="s">
        <v>94</v>
      </c>
      <c r="N272" s="21"/>
      <c r="O272" s="20" t="s">
        <v>93</v>
      </c>
      <c r="P272" s="21"/>
      <c r="Q272" s="20" t="s">
        <v>92</v>
      </c>
      <c r="R272" s="21"/>
      <c r="S272" s="20" t="s">
        <v>212</v>
      </c>
      <c r="T272" s="21"/>
      <c r="U272" s="20" t="s">
        <v>211</v>
      </c>
      <c r="V272" s="21"/>
      <c r="W272" s="25"/>
      <c r="X272" s="155"/>
      <c r="Y272" s="155"/>
      <c r="Z272" s="155"/>
      <c r="AA272" s="347"/>
      <c r="AB272" s="379">
        <f>SUMPRODUCT(LEN($L272:$R274)-LEN(SUBSTITUTE($L272:$R274,"A", "")))</f>
        <v>1</v>
      </c>
      <c r="AC272" s="365">
        <f>SUMPRODUCT(LEN($W272:$W274)-LEN(SUBSTITUTE($W272:$W274,"A", "")))</f>
        <v>0</v>
      </c>
      <c r="AD272" s="365">
        <f>SUMPRODUCT(LEN($L272:$R274)-LEN(SUBSTITUTE($L272:$R274,"S", "")))</f>
        <v>2</v>
      </c>
      <c r="AE272" s="365">
        <f>SUMPRODUCT(LEN($W272:$W274)-LEN(SUBSTITUTE($W272:$W274,"S", "")))</f>
        <v>0</v>
      </c>
      <c r="AF272" s="365">
        <f>SUMPRODUCT(LEN($L272:$R274)-LEN(SUBSTITUTE($L272:$R274,"F", "")))</f>
        <v>0</v>
      </c>
      <c r="AG272" s="365">
        <f>SUMPRODUCT(LEN($W272:$W274)-LEN(SUBSTITUTE($W272:$W274,"F", "")))</f>
        <v>0</v>
      </c>
      <c r="AH272" s="365">
        <f>SUMPRODUCT(LEN($L272:$R274)-LEN(SUBSTITUTE($L272:$R274,"G", "")))</f>
        <v>0</v>
      </c>
      <c r="AI272" s="365">
        <f>SUMPRODUCT(LEN($W272:$W274)-LEN(SUBSTITUTE($W272:$W274,"G", "")))</f>
        <v>0</v>
      </c>
      <c r="AJ272" s="365">
        <f>SUMPRODUCT(LEN($L272:$R274)-LEN(SUBSTITUTE($L272:$R274,"M", "")))</f>
        <v>0</v>
      </c>
      <c r="AK272" s="382">
        <f>SUMPRODUCT(LEN($W272:$W274)-LEN(SUBSTITUTE($W272:$W274,"M", "")))</f>
        <v>0</v>
      </c>
    </row>
    <row r="273" spans="2:37" ht="18" customHeight="1" x14ac:dyDescent="0.2">
      <c r="B273" s="17"/>
      <c r="C273" s="343"/>
      <c r="D273" s="24"/>
      <c r="E273" s="23"/>
      <c r="F273" s="157"/>
      <c r="G273" s="156"/>
      <c r="H273" s="343"/>
      <c r="I273" s="343"/>
      <c r="J273" s="343"/>
      <c r="K273" s="20" t="s">
        <v>91</v>
      </c>
      <c r="L273" s="21" t="s">
        <v>98</v>
      </c>
      <c r="M273" s="20" t="s">
        <v>90</v>
      </c>
      <c r="N273" s="21"/>
      <c r="O273" s="20" t="s">
        <v>89</v>
      </c>
      <c r="P273" s="21"/>
      <c r="Q273" s="20" t="s">
        <v>88</v>
      </c>
      <c r="R273" s="21"/>
      <c r="S273" s="20" t="s">
        <v>210</v>
      </c>
      <c r="T273" s="21"/>
      <c r="U273" s="20" t="s">
        <v>209</v>
      </c>
      <c r="V273" s="21"/>
      <c r="W273" s="18"/>
      <c r="X273" s="155"/>
      <c r="Y273" s="155"/>
      <c r="Z273" s="155"/>
      <c r="AA273" s="348"/>
      <c r="AB273" s="390"/>
      <c r="AC273" s="392"/>
      <c r="AD273" s="392"/>
      <c r="AE273" s="392"/>
      <c r="AF273" s="392"/>
      <c r="AG273" s="392"/>
      <c r="AH273" s="392"/>
      <c r="AI273" s="392"/>
      <c r="AJ273" s="392"/>
      <c r="AK273" s="395"/>
    </row>
    <row r="274" spans="2:37" ht="18" customHeight="1" thickBot="1" x14ac:dyDescent="0.25">
      <c r="B274" s="17"/>
      <c r="C274" s="344"/>
      <c r="D274" s="16"/>
      <c r="E274" s="15"/>
      <c r="F274" s="150"/>
      <c r="G274" s="149"/>
      <c r="H274" s="344"/>
      <c r="I274" s="344"/>
      <c r="J274" s="344"/>
      <c r="K274" s="12" t="s">
        <v>87</v>
      </c>
      <c r="L274" s="13" t="s">
        <v>98</v>
      </c>
      <c r="M274" s="12" t="s">
        <v>86</v>
      </c>
      <c r="N274" s="13"/>
      <c r="O274" s="12" t="s">
        <v>85</v>
      </c>
      <c r="P274" s="13"/>
      <c r="Q274" s="12" t="s">
        <v>84</v>
      </c>
      <c r="R274" s="13"/>
      <c r="S274" s="12" t="s">
        <v>208</v>
      </c>
      <c r="T274" s="13"/>
      <c r="U274" s="12" t="s">
        <v>207</v>
      </c>
      <c r="V274" s="13"/>
      <c r="W274" s="10"/>
      <c r="X274" s="148"/>
      <c r="Y274" s="148"/>
      <c r="Z274" s="148"/>
      <c r="AA274" s="349"/>
      <c r="AB274" s="391"/>
      <c r="AC274" s="393"/>
      <c r="AD274" s="393"/>
      <c r="AE274" s="393"/>
      <c r="AF274" s="393"/>
      <c r="AG274" s="393"/>
      <c r="AH274" s="393"/>
      <c r="AI274" s="393"/>
      <c r="AJ274" s="393"/>
      <c r="AK274" s="396"/>
    </row>
    <row r="275" spans="2:37" ht="18" customHeight="1" x14ac:dyDescent="0.2">
      <c r="B275" s="17"/>
      <c r="C275" s="342">
        <v>6</v>
      </c>
      <c r="D275" s="30"/>
      <c r="E275" s="28"/>
      <c r="F275" s="159"/>
      <c r="G275" s="158"/>
      <c r="H275" s="345">
        <v>34</v>
      </c>
      <c r="I275" s="345">
        <v>9</v>
      </c>
      <c r="J275" s="345">
        <v>5</v>
      </c>
      <c r="K275" s="20" t="s">
        <v>95</v>
      </c>
      <c r="L275" s="21" t="s">
        <v>98</v>
      </c>
      <c r="M275" s="20" t="s">
        <v>94</v>
      </c>
      <c r="N275" s="21" t="s">
        <v>98</v>
      </c>
      <c r="O275" s="20" t="s">
        <v>93</v>
      </c>
      <c r="P275" s="21"/>
      <c r="Q275" s="20" t="s">
        <v>92</v>
      </c>
      <c r="R275" s="21"/>
      <c r="S275" s="20" t="s">
        <v>212</v>
      </c>
      <c r="T275" s="21"/>
      <c r="U275" s="20" t="s">
        <v>211</v>
      </c>
      <c r="V275" s="21"/>
      <c r="W275" s="25"/>
      <c r="X275" s="155"/>
      <c r="Y275" s="155"/>
      <c r="Z275" s="155"/>
      <c r="AA275" s="347"/>
      <c r="AB275" s="379">
        <f>SUMPRODUCT(LEN($L275:$R277)-LEN(SUBSTITUTE($L275:$R277,"A", "")))</f>
        <v>1</v>
      </c>
      <c r="AC275" s="365">
        <f>SUMPRODUCT(LEN($W275:$W277)-LEN(SUBSTITUTE($W275:$W277,"A", "")))</f>
        <v>0</v>
      </c>
      <c r="AD275" s="365">
        <f>SUMPRODUCT(LEN($L275:$R277)-LEN(SUBSTITUTE($L275:$R277,"S", "")))</f>
        <v>3</v>
      </c>
      <c r="AE275" s="365">
        <f>SUMPRODUCT(LEN($W275:$W277)-LEN(SUBSTITUTE($W275:$W277,"S", "")))</f>
        <v>0</v>
      </c>
      <c r="AF275" s="365">
        <f>SUMPRODUCT(LEN($L275:$R277)-LEN(SUBSTITUTE($L275:$R277,"F", "")))</f>
        <v>0</v>
      </c>
      <c r="AG275" s="365">
        <f>SUMPRODUCT(LEN($W275:$W277)-LEN(SUBSTITUTE($W275:$W277,"F", "")))</f>
        <v>0</v>
      </c>
      <c r="AH275" s="365">
        <f>SUMPRODUCT(LEN($L275:$R277)-LEN(SUBSTITUTE($L275:$R277,"G", "")))</f>
        <v>0</v>
      </c>
      <c r="AI275" s="365">
        <f>SUMPRODUCT(LEN($W275:$W277)-LEN(SUBSTITUTE($W275:$W277,"G", "")))</f>
        <v>0</v>
      </c>
      <c r="AJ275" s="365">
        <f>SUMPRODUCT(LEN($L275:$R277)-LEN(SUBSTITUTE($L275:$R277,"M", "")))</f>
        <v>0</v>
      </c>
      <c r="AK275" s="382">
        <f>SUMPRODUCT(LEN($W275:$W277)-LEN(SUBSTITUTE($W275:$W277,"M", "")))</f>
        <v>0</v>
      </c>
    </row>
    <row r="276" spans="2:37" ht="18" customHeight="1" x14ac:dyDescent="0.2">
      <c r="B276" s="17"/>
      <c r="C276" s="343"/>
      <c r="D276" s="24"/>
      <c r="E276" s="23"/>
      <c r="F276" s="157"/>
      <c r="G276" s="156"/>
      <c r="H276" s="343"/>
      <c r="I276" s="343"/>
      <c r="J276" s="343"/>
      <c r="K276" s="20" t="s">
        <v>91</v>
      </c>
      <c r="L276" s="21" t="s">
        <v>97</v>
      </c>
      <c r="M276" s="20" t="s">
        <v>90</v>
      </c>
      <c r="N276" s="21"/>
      <c r="O276" s="20" t="s">
        <v>89</v>
      </c>
      <c r="P276" s="21"/>
      <c r="Q276" s="20" t="s">
        <v>88</v>
      </c>
      <c r="R276" s="21"/>
      <c r="S276" s="20" t="s">
        <v>210</v>
      </c>
      <c r="T276" s="21"/>
      <c r="U276" s="20" t="s">
        <v>209</v>
      </c>
      <c r="V276" s="21"/>
      <c r="W276" s="18"/>
      <c r="X276" s="155"/>
      <c r="Y276" s="155"/>
      <c r="Z276" s="155"/>
      <c r="AA276" s="348"/>
      <c r="AB276" s="390"/>
      <c r="AC276" s="392"/>
      <c r="AD276" s="392"/>
      <c r="AE276" s="392"/>
      <c r="AF276" s="392"/>
      <c r="AG276" s="392"/>
      <c r="AH276" s="392"/>
      <c r="AI276" s="392"/>
      <c r="AJ276" s="392"/>
      <c r="AK276" s="395"/>
    </row>
    <row r="277" spans="2:37" ht="18" customHeight="1" thickBot="1" x14ac:dyDescent="0.25">
      <c r="B277" s="17"/>
      <c r="C277" s="344"/>
      <c r="D277" s="16"/>
      <c r="E277" s="15"/>
      <c r="F277" s="150"/>
      <c r="G277" s="149"/>
      <c r="H277" s="344"/>
      <c r="I277" s="344"/>
      <c r="J277" s="344"/>
      <c r="K277" s="12" t="s">
        <v>87</v>
      </c>
      <c r="L277" s="13" t="s">
        <v>98</v>
      </c>
      <c r="M277" s="12" t="s">
        <v>86</v>
      </c>
      <c r="N277" s="13"/>
      <c r="O277" s="12" t="s">
        <v>85</v>
      </c>
      <c r="P277" s="13"/>
      <c r="Q277" s="12" t="s">
        <v>84</v>
      </c>
      <c r="R277" s="13"/>
      <c r="S277" s="12" t="s">
        <v>208</v>
      </c>
      <c r="T277" s="13"/>
      <c r="U277" s="12" t="s">
        <v>207</v>
      </c>
      <c r="V277" s="13"/>
      <c r="W277" s="10"/>
      <c r="X277" s="148"/>
      <c r="Y277" s="148"/>
      <c r="Z277" s="148"/>
      <c r="AA277" s="349"/>
      <c r="AB277" s="391"/>
      <c r="AC277" s="393"/>
      <c r="AD277" s="393"/>
      <c r="AE277" s="393"/>
      <c r="AF277" s="393"/>
      <c r="AG277" s="393"/>
      <c r="AH277" s="393"/>
      <c r="AI277" s="393"/>
      <c r="AJ277" s="393"/>
      <c r="AK277" s="396"/>
    </row>
    <row r="278" spans="2:37" ht="18" customHeight="1" x14ac:dyDescent="0.2">
      <c r="B278" s="17"/>
      <c r="C278" s="342">
        <v>7</v>
      </c>
      <c r="D278" s="30"/>
      <c r="E278" s="28"/>
      <c r="F278" s="159"/>
      <c r="G278" s="158"/>
      <c r="H278" s="345">
        <v>37</v>
      </c>
      <c r="I278" s="345">
        <v>13</v>
      </c>
      <c r="J278" s="345">
        <v>6</v>
      </c>
      <c r="K278" s="20" t="s">
        <v>95</v>
      </c>
      <c r="L278" s="21" t="s">
        <v>217</v>
      </c>
      <c r="M278" s="20" t="s">
        <v>94</v>
      </c>
      <c r="N278" s="21" t="s">
        <v>218</v>
      </c>
      <c r="O278" s="20" t="s">
        <v>93</v>
      </c>
      <c r="P278" s="21" t="s">
        <v>98</v>
      </c>
      <c r="Q278" s="20" t="s">
        <v>92</v>
      </c>
      <c r="R278" s="21"/>
      <c r="S278" s="20" t="s">
        <v>212</v>
      </c>
      <c r="T278" s="21"/>
      <c r="U278" s="20" t="s">
        <v>211</v>
      </c>
      <c r="V278" s="21"/>
      <c r="W278" s="25"/>
      <c r="X278" s="155"/>
      <c r="Y278" s="155"/>
      <c r="Z278" s="155"/>
      <c r="AA278" s="347"/>
      <c r="AB278" s="379">
        <f>SUMPRODUCT(LEN($L278:$R280)-LEN(SUBSTITUTE($L278:$R280,"A", "")))</f>
        <v>1</v>
      </c>
      <c r="AC278" s="365">
        <f>SUMPRODUCT(LEN($W278:$W280)-LEN(SUBSTITUTE($W278:$W280,"A", "")))</f>
        <v>0</v>
      </c>
      <c r="AD278" s="365">
        <f>SUMPRODUCT(LEN($L278:$R280)-LEN(SUBSTITUTE($L278:$R280,"S", "")))</f>
        <v>10</v>
      </c>
      <c r="AE278" s="365">
        <f>SUMPRODUCT(LEN($W278:$W280)-LEN(SUBSTITUTE($W278:$W280,"S", "")))</f>
        <v>0</v>
      </c>
      <c r="AF278" s="365">
        <f>SUMPRODUCT(LEN($L278:$R280)-LEN(SUBSTITUTE($L278:$R280,"F", "")))</f>
        <v>0</v>
      </c>
      <c r="AG278" s="365">
        <f>SUMPRODUCT(LEN($W278:$W280)-LEN(SUBSTITUTE($W278:$W280,"F", "")))</f>
        <v>0</v>
      </c>
      <c r="AH278" s="365">
        <f>SUMPRODUCT(LEN($L278:$R280)-LEN(SUBSTITUTE($L278:$R280,"G", "")))</f>
        <v>0</v>
      </c>
      <c r="AI278" s="365">
        <f>SUMPRODUCT(LEN($W278:$W280)-LEN(SUBSTITUTE($W278:$W280,"G", "")))</f>
        <v>0</v>
      </c>
      <c r="AJ278" s="365">
        <f>SUMPRODUCT(LEN($L278:$R280)-LEN(SUBSTITUTE($L278:$R280,"M", "")))</f>
        <v>0</v>
      </c>
      <c r="AK278" s="382">
        <f>SUMPRODUCT(LEN($W278:$W280)-LEN(SUBSTITUTE($W278:$W280,"M", "")))</f>
        <v>0</v>
      </c>
    </row>
    <row r="279" spans="2:37" ht="18" customHeight="1" x14ac:dyDescent="0.2">
      <c r="B279" s="17"/>
      <c r="C279" s="343"/>
      <c r="D279" s="24"/>
      <c r="E279" s="23"/>
      <c r="F279" s="157"/>
      <c r="G279" s="156"/>
      <c r="H279" s="343"/>
      <c r="I279" s="343"/>
      <c r="J279" s="343"/>
      <c r="K279" s="20" t="s">
        <v>91</v>
      </c>
      <c r="L279" s="21" t="s">
        <v>218</v>
      </c>
      <c r="M279" s="20" t="s">
        <v>90</v>
      </c>
      <c r="N279" s="21" t="s">
        <v>98</v>
      </c>
      <c r="O279" s="20" t="s">
        <v>89</v>
      </c>
      <c r="P279" s="21"/>
      <c r="Q279" s="20" t="s">
        <v>88</v>
      </c>
      <c r="R279" s="21"/>
      <c r="S279" s="20" t="s">
        <v>210</v>
      </c>
      <c r="T279" s="21"/>
      <c r="U279" s="20" t="s">
        <v>209</v>
      </c>
      <c r="V279" s="21"/>
      <c r="W279" s="18"/>
      <c r="X279" s="155"/>
      <c r="Y279" s="155"/>
      <c r="Z279" s="155"/>
      <c r="AA279" s="348"/>
      <c r="AB279" s="390"/>
      <c r="AC279" s="392"/>
      <c r="AD279" s="392"/>
      <c r="AE279" s="392"/>
      <c r="AF279" s="392"/>
      <c r="AG279" s="392"/>
      <c r="AH279" s="392"/>
      <c r="AI279" s="392"/>
      <c r="AJ279" s="392"/>
      <c r="AK279" s="395"/>
    </row>
    <row r="280" spans="2:37" ht="18" customHeight="1" thickBot="1" x14ac:dyDescent="0.25">
      <c r="B280" s="17"/>
      <c r="C280" s="344"/>
      <c r="D280" s="16"/>
      <c r="E280" s="15"/>
      <c r="F280" s="150"/>
      <c r="G280" s="149"/>
      <c r="H280" s="344"/>
      <c r="I280" s="344"/>
      <c r="J280" s="344"/>
      <c r="K280" s="12" t="s">
        <v>87</v>
      </c>
      <c r="L280" s="13" t="s">
        <v>218</v>
      </c>
      <c r="M280" s="12" t="s">
        <v>86</v>
      </c>
      <c r="N280" s="13" t="s">
        <v>98</v>
      </c>
      <c r="O280" s="12" t="s">
        <v>85</v>
      </c>
      <c r="P280" s="13"/>
      <c r="Q280" s="12" t="s">
        <v>84</v>
      </c>
      <c r="R280" s="13"/>
      <c r="S280" s="12" t="s">
        <v>208</v>
      </c>
      <c r="T280" s="13"/>
      <c r="U280" s="12" t="s">
        <v>207</v>
      </c>
      <c r="V280" s="13"/>
      <c r="W280" s="10"/>
      <c r="X280" s="148"/>
      <c r="Y280" s="148"/>
      <c r="Z280" s="148"/>
      <c r="AA280" s="349"/>
      <c r="AB280" s="391"/>
      <c r="AC280" s="393"/>
      <c r="AD280" s="393"/>
      <c r="AE280" s="393"/>
      <c r="AF280" s="393"/>
      <c r="AG280" s="393"/>
      <c r="AH280" s="393"/>
      <c r="AI280" s="393"/>
      <c r="AJ280" s="393"/>
      <c r="AK280" s="396"/>
    </row>
    <row r="281" spans="2:37" ht="18" customHeight="1" x14ac:dyDescent="0.2">
      <c r="B281" s="17"/>
      <c r="C281" s="342">
        <v>8</v>
      </c>
      <c r="D281" s="30"/>
      <c r="E281" s="28"/>
      <c r="F281" s="159"/>
      <c r="G281" s="158"/>
      <c r="H281" s="345">
        <v>40</v>
      </c>
      <c r="I281" s="345">
        <v>12</v>
      </c>
      <c r="J281" s="346">
        <v>6</v>
      </c>
      <c r="K281" s="20" t="s">
        <v>95</v>
      </c>
      <c r="L281" s="21" t="s">
        <v>214</v>
      </c>
      <c r="M281" s="20" t="s">
        <v>94</v>
      </c>
      <c r="N281" s="21" t="s">
        <v>97</v>
      </c>
      <c r="O281" s="20" t="s">
        <v>93</v>
      </c>
      <c r="P281" s="21"/>
      <c r="Q281" s="20" t="s">
        <v>92</v>
      </c>
      <c r="R281" s="21"/>
      <c r="S281" s="20" t="s">
        <v>212</v>
      </c>
      <c r="T281" s="21"/>
      <c r="U281" s="20" t="s">
        <v>211</v>
      </c>
      <c r="V281" s="21"/>
      <c r="W281" s="25"/>
      <c r="X281" s="155"/>
      <c r="Y281" s="155"/>
      <c r="Z281" s="155"/>
      <c r="AA281" s="347"/>
      <c r="AB281" s="379">
        <f>SUMPRODUCT(LEN($L281:$R283)-LEN(SUBSTITUTE($L281:$R283,"A", "")))</f>
        <v>5</v>
      </c>
      <c r="AC281" s="365">
        <f>SUMPRODUCT(LEN($W281:$W283)-LEN(SUBSTITUTE($W281:$W283,"A", "")))</f>
        <v>0</v>
      </c>
      <c r="AD281" s="365">
        <f>SUMPRODUCT(LEN($L281:$R283)-LEN(SUBSTITUTE($L281:$R283,"S", "")))</f>
        <v>3</v>
      </c>
      <c r="AE281" s="365">
        <f>SUMPRODUCT(LEN($W281:$W283)-LEN(SUBSTITUTE($W281:$W283,"S", "")))</f>
        <v>0</v>
      </c>
      <c r="AF281" s="365">
        <f>SUMPRODUCT(LEN($L281:$R283)-LEN(SUBSTITUTE($L281:$R283,"F", "")))</f>
        <v>0</v>
      </c>
      <c r="AG281" s="365">
        <f>SUMPRODUCT(LEN($W281:$W283)-LEN(SUBSTITUTE($W281:$W283,"F", "")))</f>
        <v>0</v>
      </c>
      <c r="AH281" s="365">
        <f>SUMPRODUCT(LEN($L281:$R283)-LEN(SUBSTITUTE($L281:$R283,"G", "")))</f>
        <v>0</v>
      </c>
      <c r="AI281" s="365">
        <f>SUMPRODUCT(LEN($W281:$W283)-LEN(SUBSTITUTE($W281:$W283,"G", "")))</f>
        <v>0</v>
      </c>
      <c r="AJ281" s="365">
        <f>SUMPRODUCT(LEN($L281:$R283)-LEN(SUBSTITUTE($L281:$R283,"M", "")))</f>
        <v>0</v>
      </c>
      <c r="AK281" s="382">
        <f>SUMPRODUCT(LEN($W281:$W283)-LEN(SUBSTITUTE($W281:$W283,"M", "")))</f>
        <v>0</v>
      </c>
    </row>
    <row r="282" spans="2:37" ht="18" customHeight="1" x14ac:dyDescent="0.2">
      <c r="B282" s="17"/>
      <c r="C282" s="343"/>
      <c r="D282" s="24"/>
      <c r="E282" s="23"/>
      <c r="F282" s="157"/>
      <c r="G282" s="156"/>
      <c r="H282" s="343"/>
      <c r="I282" s="343"/>
      <c r="J282" s="343"/>
      <c r="K282" s="20" t="s">
        <v>91</v>
      </c>
      <c r="L282" s="21" t="s">
        <v>213</v>
      </c>
      <c r="M282" s="20" t="s">
        <v>90</v>
      </c>
      <c r="N282" s="21" t="s">
        <v>97</v>
      </c>
      <c r="O282" s="20" t="s">
        <v>89</v>
      </c>
      <c r="P282" s="21"/>
      <c r="Q282" s="20" t="s">
        <v>88</v>
      </c>
      <c r="R282" s="21"/>
      <c r="S282" s="20" t="s">
        <v>210</v>
      </c>
      <c r="T282" s="21"/>
      <c r="U282" s="20" t="s">
        <v>209</v>
      </c>
      <c r="V282" s="21"/>
      <c r="W282" s="18"/>
      <c r="X282" s="155"/>
      <c r="Y282" s="155"/>
      <c r="Z282" s="155"/>
      <c r="AA282" s="348"/>
      <c r="AB282" s="390"/>
      <c r="AC282" s="392"/>
      <c r="AD282" s="392"/>
      <c r="AE282" s="392"/>
      <c r="AF282" s="392"/>
      <c r="AG282" s="392"/>
      <c r="AH282" s="392"/>
      <c r="AI282" s="392"/>
      <c r="AJ282" s="392"/>
      <c r="AK282" s="395"/>
    </row>
    <row r="283" spans="2:37" ht="18" customHeight="1" thickBot="1" x14ac:dyDescent="0.25">
      <c r="B283" s="17"/>
      <c r="C283" s="344"/>
      <c r="D283" s="16"/>
      <c r="E283" s="15"/>
      <c r="F283" s="150"/>
      <c r="G283" s="149"/>
      <c r="H283" s="344"/>
      <c r="I283" s="344"/>
      <c r="J283" s="344"/>
      <c r="K283" s="12" t="s">
        <v>87</v>
      </c>
      <c r="L283" s="13" t="s">
        <v>98</v>
      </c>
      <c r="M283" s="12" t="s">
        <v>86</v>
      </c>
      <c r="N283" s="13" t="s">
        <v>98</v>
      </c>
      <c r="O283" s="12" t="s">
        <v>85</v>
      </c>
      <c r="P283" s="13"/>
      <c r="Q283" s="12" t="s">
        <v>84</v>
      </c>
      <c r="R283" s="13"/>
      <c r="S283" s="12" t="s">
        <v>208</v>
      </c>
      <c r="T283" s="13"/>
      <c r="U283" s="12" t="s">
        <v>207</v>
      </c>
      <c r="V283" s="13"/>
      <c r="W283" s="10"/>
      <c r="X283" s="148"/>
      <c r="Y283" s="148"/>
      <c r="Z283" s="148"/>
      <c r="AA283" s="349"/>
      <c r="AB283" s="391"/>
      <c r="AC283" s="393"/>
      <c r="AD283" s="393"/>
      <c r="AE283" s="393"/>
      <c r="AF283" s="393"/>
      <c r="AG283" s="393"/>
      <c r="AH283" s="393"/>
      <c r="AI283" s="393"/>
      <c r="AJ283" s="393"/>
      <c r="AK283" s="396"/>
    </row>
    <row r="284" spans="2:37" ht="18" customHeight="1" x14ac:dyDescent="0.2">
      <c r="B284" s="17"/>
      <c r="C284" s="342">
        <v>9</v>
      </c>
      <c r="D284" s="30"/>
      <c r="E284" s="28"/>
      <c r="F284" s="159"/>
      <c r="G284" s="158"/>
      <c r="H284" s="345">
        <v>31</v>
      </c>
      <c r="I284" s="345">
        <v>10</v>
      </c>
      <c r="J284" s="345">
        <v>6</v>
      </c>
      <c r="K284" s="20" t="s">
        <v>95</v>
      </c>
      <c r="L284" s="21" t="s">
        <v>98</v>
      </c>
      <c r="M284" s="20" t="s">
        <v>94</v>
      </c>
      <c r="N284" s="21" t="s">
        <v>98</v>
      </c>
      <c r="O284" s="20" t="s">
        <v>93</v>
      </c>
      <c r="P284" s="21"/>
      <c r="Q284" s="20" t="s">
        <v>92</v>
      </c>
      <c r="R284" s="21"/>
      <c r="S284" s="20" t="s">
        <v>212</v>
      </c>
      <c r="T284" s="21"/>
      <c r="U284" s="20" t="s">
        <v>211</v>
      </c>
      <c r="V284" s="21"/>
      <c r="W284" s="25"/>
      <c r="X284" s="155"/>
      <c r="Y284" s="155"/>
      <c r="Z284" s="155"/>
      <c r="AA284" s="347"/>
      <c r="AB284" s="379">
        <f>SUMPRODUCT(LEN($L284:$R286)-LEN(SUBSTITUTE($L284:$R286,"A", "")))</f>
        <v>2</v>
      </c>
      <c r="AC284" s="365">
        <f>SUMPRODUCT(LEN($W284:$W286)-LEN(SUBSTITUTE($W284:$W286,"A", "")))</f>
        <v>0</v>
      </c>
      <c r="AD284" s="365">
        <f>SUMPRODUCT(LEN($L284:$R286)-LEN(SUBSTITUTE($L284:$R286,"S", "")))</f>
        <v>2</v>
      </c>
      <c r="AE284" s="365">
        <f>SUMPRODUCT(LEN($W284:$W286)-LEN(SUBSTITUTE($W284:$W286,"S", "")))</f>
        <v>0</v>
      </c>
      <c r="AF284" s="365">
        <f>SUMPRODUCT(LEN($L284:$R286)-LEN(SUBSTITUTE($L284:$R286,"F", "")))</f>
        <v>0</v>
      </c>
      <c r="AG284" s="365">
        <f>SUMPRODUCT(LEN($W284:$W286)-LEN(SUBSTITUTE($W284:$W286,"F", "")))</f>
        <v>0</v>
      </c>
      <c r="AH284" s="365">
        <f>SUMPRODUCT(LEN($L284:$R286)-LEN(SUBSTITUTE($L284:$R286,"G", "")))</f>
        <v>0</v>
      </c>
      <c r="AI284" s="365">
        <f>SUMPRODUCT(LEN($W284:$W286)-LEN(SUBSTITUTE($W284:$W286,"G", "")))</f>
        <v>0</v>
      </c>
      <c r="AJ284" s="365">
        <f>SUMPRODUCT(LEN($L284:$R286)-LEN(SUBSTITUTE($L284:$R286,"M", "")))</f>
        <v>0</v>
      </c>
      <c r="AK284" s="382">
        <f>SUMPRODUCT(LEN($W284:$W286)-LEN(SUBSTITUTE($W284:$W286,"M", "")))</f>
        <v>0</v>
      </c>
    </row>
    <row r="285" spans="2:37" ht="18" customHeight="1" x14ac:dyDescent="0.2">
      <c r="B285" s="17"/>
      <c r="C285" s="343"/>
      <c r="D285" s="24"/>
      <c r="E285" s="23"/>
      <c r="F285" s="157"/>
      <c r="G285" s="156"/>
      <c r="H285" s="343"/>
      <c r="I285" s="343"/>
      <c r="J285" s="343"/>
      <c r="K285" s="20" t="s">
        <v>91</v>
      </c>
      <c r="L285" s="21" t="s">
        <v>97</v>
      </c>
      <c r="M285" s="20" t="s">
        <v>90</v>
      </c>
      <c r="N285" s="21"/>
      <c r="O285" s="20" t="s">
        <v>89</v>
      </c>
      <c r="P285" s="21"/>
      <c r="Q285" s="20" t="s">
        <v>88</v>
      </c>
      <c r="R285" s="21"/>
      <c r="S285" s="20" t="s">
        <v>210</v>
      </c>
      <c r="T285" s="21"/>
      <c r="U285" s="20" t="s">
        <v>209</v>
      </c>
      <c r="V285" s="21"/>
      <c r="W285" s="18"/>
      <c r="X285" s="155"/>
      <c r="Y285" s="155"/>
      <c r="Z285" s="155"/>
      <c r="AA285" s="348"/>
      <c r="AB285" s="390"/>
      <c r="AC285" s="392"/>
      <c r="AD285" s="392"/>
      <c r="AE285" s="392"/>
      <c r="AF285" s="392"/>
      <c r="AG285" s="392"/>
      <c r="AH285" s="392"/>
      <c r="AI285" s="392"/>
      <c r="AJ285" s="392"/>
      <c r="AK285" s="395"/>
    </row>
    <row r="286" spans="2:37" ht="18" customHeight="1" thickBot="1" x14ac:dyDescent="0.25">
      <c r="B286" s="17"/>
      <c r="C286" s="344"/>
      <c r="D286" s="16"/>
      <c r="E286" s="15"/>
      <c r="F286" s="150"/>
      <c r="G286" s="149"/>
      <c r="H286" s="344"/>
      <c r="I286" s="344"/>
      <c r="J286" s="344"/>
      <c r="K286" s="12" t="s">
        <v>87</v>
      </c>
      <c r="L286" s="13" t="s">
        <v>97</v>
      </c>
      <c r="M286" s="12" t="s">
        <v>86</v>
      </c>
      <c r="N286" s="13"/>
      <c r="O286" s="12" t="s">
        <v>85</v>
      </c>
      <c r="P286" s="13"/>
      <c r="Q286" s="12" t="s">
        <v>84</v>
      </c>
      <c r="R286" s="13"/>
      <c r="S286" s="12" t="s">
        <v>208</v>
      </c>
      <c r="T286" s="13"/>
      <c r="U286" s="12" t="s">
        <v>207</v>
      </c>
      <c r="V286" s="13"/>
      <c r="W286" s="10"/>
      <c r="X286" s="148"/>
      <c r="Y286" s="148"/>
      <c r="Z286" s="148"/>
      <c r="AA286" s="349"/>
      <c r="AB286" s="391"/>
      <c r="AC286" s="393"/>
      <c r="AD286" s="393"/>
      <c r="AE286" s="393"/>
      <c r="AF286" s="393"/>
      <c r="AG286" s="393"/>
      <c r="AH286" s="393"/>
      <c r="AI286" s="393"/>
      <c r="AJ286" s="393"/>
      <c r="AK286" s="396"/>
    </row>
    <row r="287" spans="2:37" ht="18" customHeight="1" x14ac:dyDescent="0.2">
      <c r="B287" s="17"/>
      <c r="C287" s="342">
        <v>10</v>
      </c>
      <c r="D287" s="30"/>
      <c r="E287" s="28"/>
      <c r="F287" s="159"/>
      <c r="G287" s="158"/>
      <c r="H287" s="345">
        <v>45</v>
      </c>
      <c r="I287" s="345">
        <v>13</v>
      </c>
      <c r="J287" s="345">
        <v>6</v>
      </c>
      <c r="K287" s="20" t="s">
        <v>95</v>
      </c>
      <c r="L287" s="21" t="s">
        <v>214</v>
      </c>
      <c r="M287" s="20" t="s">
        <v>94</v>
      </c>
      <c r="N287" s="21" t="s">
        <v>218</v>
      </c>
      <c r="O287" s="20" t="s">
        <v>93</v>
      </c>
      <c r="P287" s="21" t="s">
        <v>98</v>
      </c>
      <c r="Q287" s="20" t="s">
        <v>92</v>
      </c>
      <c r="R287" s="21"/>
      <c r="S287" s="20" t="s">
        <v>212</v>
      </c>
      <c r="T287" s="21"/>
      <c r="U287" s="20" t="s">
        <v>211</v>
      </c>
      <c r="V287" s="21"/>
      <c r="W287" s="25"/>
      <c r="X287" s="155"/>
      <c r="Y287" s="155"/>
      <c r="Z287" s="155"/>
      <c r="AA287" s="347"/>
      <c r="AB287" s="379">
        <f>SUMPRODUCT(LEN($L287:$R289)-LEN(SUBSTITUTE($L287:$R289,"A", "")))</f>
        <v>3</v>
      </c>
      <c r="AC287" s="365">
        <f>SUMPRODUCT(LEN($W287:$W289)-LEN(SUBSTITUTE($W287:$W289,"A", "")))</f>
        <v>0</v>
      </c>
      <c r="AD287" s="365">
        <f>SUMPRODUCT(LEN($L287:$R289)-LEN(SUBSTITUTE($L287:$R289,"S", "")))</f>
        <v>9</v>
      </c>
      <c r="AE287" s="365">
        <f>SUMPRODUCT(LEN($W287:$W289)-LEN(SUBSTITUTE($W287:$W289,"S", "")))</f>
        <v>0</v>
      </c>
      <c r="AF287" s="365">
        <f>SUMPRODUCT(LEN($L287:$R289)-LEN(SUBSTITUTE($L287:$R289,"F", "")))</f>
        <v>0</v>
      </c>
      <c r="AG287" s="365">
        <f>SUMPRODUCT(LEN($W287:$W289)-LEN(SUBSTITUTE($W287:$W289,"F", "")))</f>
        <v>0</v>
      </c>
      <c r="AH287" s="365">
        <f>SUMPRODUCT(LEN($L287:$R289)-LEN(SUBSTITUTE($L287:$R289,"G", "")))</f>
        <v>0</v>
      </c>
      <c r="AI287" s="365">
        <f>SUMPRODUCT(LEN($W287:$W289)-LEN(SUBSTITUTE($W287:$W289,"G", "")))</f>
        <v>0</v>
      </c>
      <c r="AJ287" s="365">
        <f>SUMPRODUCT(LEN($L287:$R289)-LEN(SUBSTITUTE($L287:$R289,"M", "")))</f>
        <v>0</v>
      </c>
      <c r="AK287" s="382">
        <f>SUMPRODUCT(LEN($W287:$W289)-LEN(SUBSTITUTE($W287:$W289,"M", "")))</f>
        <v>0</v>
      </c>
    </row>
    <row r="288" spans="2:37" ht="18" customHeight="1" x14ac:dyDescent="0.2">
      <c r="B288" s="17"/>
      <c r="C288" s="343"/>
      <c r="D288" s="24"/>
      <c r="E288" s="23"/>
      <c r="F288" s="157"/>
      <c r="G288" s="156"/>
      <c r="H288" s="343"/>
      <c r="I288" s="343"/>
      <c r="J288" s="343"/>
      <c r="K288" s="20" t="s">
        <v>91</v>
      </c>
      <c r="L288" s="21" t="s">
        <v>214</v>
      </c>
      <c r="M288" s="20" t="s">
        <v>90</v>
      </c>
      <c r="N288" s="21" t="s">
        <v>218</v>
      </c>
      <c r="O288" s="20" t="s">
        <v>89</v>
      </c>
      <c r="P288" s="21"/>
      <c r="Q288" s="20" t="s">
        <v>88</v>
      </c>
      <c r="R288" s="21"/>
      <c r="S288" s="20" t="s">
        <v>210</v>
      </c>
      <c r="T288" s="21"/>
      <c r="U288" s="20" t="s">
        <v>209</v>
      </c>
      <c r="V288" s="21"/>
      <c r="W288" s="18"/>
      <c r="X288" s="155"/>
      <c r="Y288" s="155"/>
      <c r="Z288" s="155"/>
      <c r="AA288" s="348"/>
      <c r="AB288" s="390"/>
      <c r="AC288" s="392"/>
      <c r="AD288" s="392"/>
      <c r="AE288" s="392"/>
      <c r="AF288" s="392"/>
      <c r="AG288" s="392"/>
      <c r="AH288" s="392"/>
      <c r="AI288" s="392"/>
      <c r="AJ288" s="392"/>
      <c r="AK288" s="395"/>
    </row>
    <row r="289" spans="2:38" ht="18" customHeight="1" thickBot="1" x14ac:dyDescent="0.25">
      <c r="B289" s="17"/>
      <c r="C289" s="344"/>
      <c r="D289" s="16"/>
      <c r="E289" s="15"/>
      <c r="F289" s="150"/>
      <c r="G289" s="149"/>
      <c r="H289" s="344"/>
      <c r="I289" s="344"/>
      <c r="J289" s="344"/>
      <c r="K289" s="12" t="s">
        <v>87</v>
      </c>
      <c r="L289" s="13" t="s">
        <v>218</v>
      </c>
      <c r="M289" s="12" t="s">
        <v>86</v>
      </c>
      <c r="N289" s="13" t="s">
        <v>97</v>
      </c>
      <c r="O289" s="12" t="s">
        <v>85</v>
      </c>
      <c r="P289" s="13"/>
      <c r="Q289" s="12" t="s">
        <v>84</v>
      </c>
      <c r="R289" s="13"/>
      <c r="S289" s="12" t="s">
        <v>208</v>
      </c>
      <c r="T289" s="13"/>
      <c r="U289" s="12" t="s">
        <v>207</v>
      </c>
      <c r="V289" s="13"/>
      <c r="W289" s="10"/>
      <c r="X289" s="148"/>
      <c r="Y289" s="148"/>
      <c r="Z289" s="148"/>
      <c r="AA289" s="349"/>
      <c r="AB289" s="391"/>
      <c r="AC289" s="393"/>
      <c r="AD289" s="393"/>
      <c r="AE289" s="393"/>
      <c r="AF289" s="393"/>
      <c r="AG289" s="393"/>
      <c r="AH289" s="393"/>
      <c r="AI289" s="393"/>
      <c r="AJ289" s="393"/>
      <c r="AK289" s="396"/>
    </row>
    <row r="290" spans="2:38" ht="18" customHeight="1" x14ac:dyDescent="0.2">
      <c r="B290" s="17"/>
      <c r="C290" s="342">
        <v>11</v>
      </c>
      <c r="D290" s="30"/>
      <c r="E290" s="28"/>
      <c r="F290" s="159"/>
      <c r="G290" s="158"/>
      <c r="H290" s="345">
        <v>40</v>
      </c>
      <c r="I290" s="345">
        <v>13</v>
      </c>
      <c r="J290" s="345">
        <v>7</v>
      </c>
      <c r="K290" s="20" t="s">
        <v>95</v>
      </c>
      <c r="L290" s="21" t="s">
        <v>98</v>
      </c>
      <c r="M290" s="20" t="s">
        <v>94</v>
      </c>
      <c r="N290" s="21" t="s">
        <v>97</v>
      </c>
      <c r="O290" s="20" t="s">
        <v>93</v>
      </c>
      <c r="P290" s="21"/>
      <c r="Q290" s="20" t="s">
        <v>92</v>
      </c>
      <c r="R290" s="21"/>
      <c r="S290" s="20" t="s">
        <v>212</v>
      </c>
      <c r="T290" s="21"/>
      <c r="U290" s="20" t="s">
        <v>211</v>
      </c>
      <c r="V290" s="21"/>
      <c r="W290" s="25"/>
      <c r="X290" s="155"/>
      <c r="Y290" s="155"/>
      <c r="Z290" s="155"/>
      <c r="AA290" s="347"/>
      <c r="AB290" s="379">
        <f>SUMPRODUCT(LEN($L290:$R292)-LEN(SUBSTITUTE($L290:$R292,"A", "")))</f>
        <v>3</v>
      </c>
      <c r="AC290" s="365">
        <f>SUMPRODUCT(LEN($W290:$W292)-LEN(SUBSTITUTE($W290:$W292,"A", "")))</f>
        <v>0</v>
      </c>
      <c r="AD290" s="365">
        <f>SUMPRODUCT(LEN($L290:$R292)-LEN(SUBSTITUTE($L290:$R292,"S", "")))</f>
        <v>5</v>
      </c>
      <c r="AE290" s="365">
        <f>SUMPRODUCT(LEN($W290:$W292)-LEN(SUBSTITUTE($W290:$W292,"S", "")))</f>
        <v>0</v>
      </c>
      <c r="AF290" s="365">
        <f>SUMPRODUCT(LEN($L290:$R292)-LEN(SUBSTITUTE($L290:$R292,"F", "")))</f>
        <v>0</v>
      </c>
      <c r="AG290" s="365">
        <f>SUMPRODUCT(LEN($W290:$W292)-LEN(SUBSTITUTE($W290:$W292,"F", "")))</f>
        <v>0</v>
      </c>
      <c r="AH290" s="365">
        <f>SUMPRODUCT(LEN($L290:$R292)-LEN(SUBSTITUTE($L290:$R292,"G", "")))</f>
        <v>0</v>
      </c>
      <c r="AI290" s="365">
        <f>SUMPRODUCT(LEN($W290:$W292)-LEN(SUBSTITUTE($W290:$W292,"G", "")))</f>
        <v>0</v>
      </c>
      <c r="AJ290" s="365">
        <f>SUMPRODUCT(LEN($L290:$R292)-LEN(SUBSTITUTE($L290:$R292,"M", "")))</f>
        <v>0</v>
      </c>
      <c r="AK290" s="382">
        <f>SUMPRODUCT(LEN($W290:$W292)-LEN(SUBSTITUTE($W290:$W292,"M", "")))</f>
        <v>0</v>
      </c>
    </row>
    <row r="291" spans="2:38" ht="18" customHeight="1" x14ac:dyDescent="0.2">
      <c r="B291" s="17"/>
      <c r="C291" s="343"/>
      <c r="D291" s="24"/>
      <c r="E291" s="23"/>
      <c r="F291" s="157"/>
      <c r="G291" s="156"/>
      <c r="H291" s="343"/>
      <c r="I291" s="343"/>
      <c r="J291" s="343"/>
      <c r="K291" s="20" t="s">
        <v>91</v>
      </c>
      <c r="L291" s="21" t="s">
        <v>218</v>
      </c>
      <c r="M291" s="20" t="s">
        <v>90</v>
      </c>
      <c r="N291" s="21" t="s">
        <v>98</v>
      </c>
      <c r="O291" s="20" t="s">
        <v>89</v>
      </c>
      <c r="P291" s="21"/>
      <c r="Q291" s="20" t="s">
        <v>88</v>
      </c>
      <c r="R291" s="21"/>
      <c r="S291" s="20" t="s">
        <v>210</v>
      </c>
      <c r="T291" s="21"/>
      <c r="U291" s="20" t="s">
        <v>209</v>
      </c>
      <c r="V291" s="21"/>
      <c r="W291" s="18"/>
      <c r="X291" s="155"/>
      <c r="Y291" s="155"/>
      <c r="Z291" s="155"/>
      <c r="AA291" s="348"/>
      <c r="AB291" s="390"/>
      <c r="AC291" s="392"/>
      <c r="AD291" s="392"/>
      <c r="AE291" s="392"/>
      <c r="AF291" s="392"/>
      <c r="AG291" s="392"/>
      <c r="AH291" s="392"/>
      <c r="AI291" s="392"/>
      <c r="AJ291" s="392"/>
      <c r="AK291" s="395"/>
    </row>
    <row r="292" spans="2:38" ht="18" customHeight="1" thickBot="1" x14ac:dyDescent="0.25">
      <c r="B292" s="17"/>
      <c r="C292" s="344"/>
      <c r="D292" s="16"/>
      <c r="E292" s="15"/>
      <c r="F292" s="150"/>
      <c r="G292" s="149"/>
      <c r="H292" s="344"/>
      <c r="I292" s="344"/>
      <c r="J292" s="344"/>
      <c r="K292" s="12" t="s">
        <v>87</v>
      </c>
      <c r="L292" s="13" t="s">
        <v>217</v>
      </c>
      <c r="M292" s="12" t="s">
        <v>86</v>
      </c>
      <c r="N292" s="13" t="s">
        <v>97</v>
      </c>
      <c r="O292" s="12" t="s">
        <v>85</v>
      </c>
      <c r="P292" s="13"/>
      <c r="Q292" s="12" t="s">
        <v>84</v>
      </c>
      <c r="R292" s="13"/>
      <c r="S292" s="12" t="s">
        <v>208</v>
      </c>
      <c r="T292" s="13"/>
      <c r="U292" s="12" t="s">
        <v>207</v>
      </c>
      <c r="V292" s="13"/>
      <c r="W292" s="10"/>
      <c r="X292" s="148"/>
      <c r="Y292" s="148"/>
      <c r="Z292" s="148"/>
      <c r="AA292" s="349"/>
      <c r="AB292" s="391"/>
      <c r="AC292" s="393"/>
      <c r="AD292" s="393"/>
      <c r="AE292" s="393"/>
      <c r="AF292" s="393"/>
      <c r="AG292" s="393"/>
      <c r="AH292" s="393"/>
      <c r="AI292" s="393"/>
      <c r="AJ292" s="393"/>
      <c r="AK292" s="396"/>
    </row>
    <row r="293" spans="2:38" ht="18" customHeight="1" x14ac:dyDescent="0.2">
      <c r="B293" s="17"/>
      <c r="C293" s="342">
        <v>12</v>
      </c>
      <c r="D293" s="30"/>
      <c r="E293" s="28"/>
      <c r="F293" s="159"/>
      <c r="G293" s="158"/>
      <c r="H293" s="345">
        <v>40</v>
      </c>
      <c r="I293" s="345">
        <v>11</v>
      </c>
      <c r="J293" s="345">
        <v>5</v>
      </c>
      <c r="K293" s="20" t="s">
        <v>95</v>
      </c>
      <c r="L293" s="21" t="s">
        <v>218</v>
      </c>
      <c r="M293" s="20" t="s">
        <v>94</v>
      </c>
      <c r="N293" s="21" t="s">
        <v>214</v>
      </c>
      <c r="O293" s="20" t="s">
        <v>93</v>
      </c>
      <c r="P293" s="21"/>
      <c r="Q293" s="20" t="s">
        <v>92</v>
      </c>
      <c r="R293" s="21"/>
      <c r="S293" s="20" t="s">
        <v>212</v>
      </c>
      <c r="T293" s="21"/>
      <c r="U293" s="20" t="s">
        <v>211</v>
      </c>
      <c r="V293" s="21"/>
      <c r="W293" s="25"/>
      <c r="X293" s="155"/>
      <c r="Y293" s="155"/>
      <c r="Z293" s="155"/>
      <c r="AA293" s="347"/>
      <c r="AB293" s="379">
        <f>SUMPRODUCT(LEN($L293:$R295)-LEN(SUBSTITUTE($L293:$R295,"A", "")))</f>
        <v>3</v>
      </c>
      <c r="AC293" s="365">
        <f>SUMPRODUCT(LEN($W293:$W295)-LEN(SUBSTITUTE($W293:$W295,"A", "")))</f>
        <v>0</v>
      </c>
      <c r="AD293" s="365">
        <f>SUMPRODUCT(LEN($L293:$R295)-LEN(SUBSTITUTE($L293:$R295,"S", "")))</f>
        <v>6</v>
      </c>
      <c r="AE293" s="365">
        <f>SUMPRODUCT(LEN($W293:$W295)-LEN(SUBSTITUTE($W293:$W295,"S", "")))</f>
        <v>0</v>
      </c>
      <c r="AF293" s="365">
        <f>SUMPRODUCT(LEN($L293:$R295)-LEN(SUBSTITUTE($L293:$R295,"F", "")))</f>
        <v>0</v>
      </c>
      <c r="AG293" s="365">
        <f>SUMPRODUCT(LEN($W293:$W295)-LEN(SUBSTITUTE($W293:$W295,"F", "")))</f>
        <v>0</v>
      </c>
      <c r="AH293" s="365">
        <f>SUMPRODUCT(LEN($L293:$R295)-LEN(SUBSTITUTE($L293:$R295,"G", "")))</f>
        <v>0</v>
      </c>
      <c r="AI293" s="365">
        <f>SUMPRODUCT(LEN($W293:$W295)-LEN(SUBSTITUTE($W293:$W295,"G", "")))</f>
        <v>0</v>
      </c>
      <c r="AJ293" s="365">
        <f>SUMPRODUCT(LEN($L293:$R295)-LEN(SUBSTITUTE($L293:$R295,"M", "")))</f>
        <v>0</v>
      </c>
      <c r="AK293" s="382">
        <f>SUMPRODUCT(LEN($W293:$W295)-LEN(SUBSTITUTE($W293:$W295,"M", "")))</f>
        <v>0</v>
      </c>
    </row>
    <row r="294" spans="2:38" ht="18" customHeight="1" x14ac:dyDescent="0.2">
      <c r="B294" s="17"/>
      <c r="C294" s="343"/>
      <c r="D294" s="24"/>
      <c r="E294" s="23"/>
      <c r="F294" s="157"/>
      <c r="G294" s="156"/>
      <c r="H294" s="343"/>
      <c r="I294" s="343"/>
      <c r="J294" s="343"/>
      <c r="K294" s="20" t="s">
        <v>91</v>
      </c>
      <c r="L294" s="21" t="s">
        <v>98</v>
      </c>
      <c r="M294" s="20" t="s">
        <v>90</v>
      </c>
      <c r="N294" s="21" t="s">
        <v>98</v>
      </c>
      <c r="O294" s="20" t="s">
        <v>89</v>
      </c>
      <c r="P294" s="21"/>
      <c r="Q294" s="20" t="s">
        <v>88</v>
      </c>
      <c r="R294" s="21"/>
      <c r="S294" s="20" t="s">
        <v>210</v>
      </c>
      <c r="T294" s="21"/>
      <c r="U294" s="20" t="s">
        <v>209</v>
      </c>
      <c r="V294" s="21"/>
      <c r="W294" s="18"/>
      <c r="X294" s="155"/>
      <c r="Y294" s="155"/>
      <c r="Z294" s="155"/>
      <c r="AA294" s="348"/>
      <c r="AB294" s="390"/>
      <c r="AC294" s="392"/>
      <c r="AD294" s="392"/>
      <c r="AE294" s="392"/>
      <c r="AF294" s="392"/>
      <c r="AG294" s="392"/>
      <c r="AH294" s="392"/>
      <c r="AI294" s="392"/>
      <c r="AJ294" s="392"/>
      <c r="AK294" s="395"/>
    </row>
    <row r="295" spans="2:38" ht="18" customHeight="1" thickBot="1" x14ac:dyDescent="0.25">
      <c r="B295" s="17"/>
      <c r="C295" s="344"/>
      <c r="D295" s="16"/>
      <c r="E295" s="15"/>
      <c r="F295" s="150"/>
      <c r="G295" s="149"/>
      <c r="H295" s="344"/>
      <c r="I295" s="344"/>
      <c r="J295" s="344"/>
      <c r="K295" s="12" t="s">
        <v>87</v>
      </c>
      <c r="L295" s="13" t="s">
        <v>213</v>
      </c>
      <c r="M295" s="12" t="s">
        <v>86</v>
      </c>
      <c r="N295" s="13" t="s">
        <v>98</v>
      </c>
      <c r="O295" s="12" t="s">
        <v>85</v>
      </c>
      <c r="P295" s="13"/>
      <c r="Q295" s="12" t="s">
        <v>84</v>
      </c>
      <c r="R295" s="13"/>
      <c r="S295" s="12" t="s">
        <v>208</v>
      </c>
      <c r="T295" s="13"/>
      <c r="U295" s="12" t="s">
        <v>207</v>
      </c>
      <c r="V295" s="13"/>
      <c r="W295" s="10"/>
      <c r="X295" s="148"/>
      <c r="Y295" s="148"/>
      <c r="Z295" s="148"/>
      <c r="AA295" s="349"/>
      <c r="AB295" s="391"/>
      <c r="AC295" s="393"/>
      <c r="AD295" s="393"/>
      <c r="AE295" s="393"/>
      <c r="AF295" s="393"/>
      <c r="AG295" s="393"/>
      <c r="AH295" s="393"/>
      <c r="AI295" s="393"/>
      <c r="AJ295" s="393"/>
      <c r="AK295" s="396"/>
    </row>
    <row r="296" spans="2:38" ht="18" customHeight="1" x14ac:dyDescent="0.2">
      <c r="B296" s="17"/>
      <c r="C296" s="342">
        <v>13</v>
      </c>
      <c r="D296" s="30"/>
      <c r="E296" s="28"/>
      <c r="F296" s="159"/>
      <c r="G296" s="158"/>
      <c r="H296" s="345">
        <v>40</v>
      </c>
      <c r="I296" s="345">
        <v>12</v>
      </c>
      <c r="J296" s="345">
        <v>6</v>
      </c>
      <c r="K296" s="20" t="s">
        <v>95</v>
      </c>
      <c r="L296" s="21" t="s">
        <v>213</v>
      </c>
      <c r="M296" s="20" t="s">
        <v>94</v>
      </c>
      <c r="N296" s="21" t="s">
        <v>97</v>
      </c>
      <c r="O296" s="20" t="s">
        <v>93</v>
      </c>
      <c r="P296" s="21"/>
      <c r="Q296" s="20" t="s">
        <v>92</v>
      </c>
      <c r="R296" s="21"/>
      <c r="S296" s="20" t="s">
        <v>212</v>
      </c>
      <c r="T296" s="21"/>
      <c r="U296" s="20" t="s">
        <v>211</v>
      </c>
      <c r="V296" s="21"/>
      <c r="W296" s="25"/>
      <c r="X296" s="155"/>
      <c r="Y296" s="155"/>
      <c r="Z296" s="155"/>
      <c r="AA296" s="347"/>
      <c r="AB296" s="379">
        <f>SUMPRODUCT(LEN($L296:$R298)-LEN(SUBSTITUTE($L296:$R298,"A", "")))</f>
        <v>4</v>
      </c>
      <c r="AC296" s="365">
        <f>SUMPRODUCT(LEN($W296:$W298)-LEN(SUBSTITUTE($W296:$W298,"A", "")))</f>
        <v>0</v>
      </c>
      <c r="AD296" s="365">
        <f>SUMPRODUCT(LEN($L296:$R298)-LEN(SUBSTITUTE($L296:$R298,"S", "")))</f>
        <v>5</v>
      </c>
      <c r="AE296" s="365">
        <f>SUMPRODUCT(LEN($W296:$W298)-LEN(SUBSTITUTE($W296:$W298,"S", "")))</f>
        <v>0</v>
      </c>
      <c r="AF296" s="365">
        <f>SUMPRODUCT(LEN($L296:$R298)-LEN(SUBSTITUTE($L296:$R298,"F", "")))</f>
        <v>0</v>
      </c>
      <c r="AG296" s="365">
        <f>SUMPRODUCT(LEN($W296:$W298)-LEN(SUBSTITUTE($W296:$W298,"F", "")))</f>
        <v>0</v>
      </c>
      <c r="AH296" s="365">
        <f>SUMPRODUCT(LEN($L296:$R298)-LEN(SUBSTITUTE($L296:$R298,"G", "")))</f>
        <v>0</v>
      </c>
      <c r="AI296" s="365">
        <f>SUMPRODUCT(LEN($W296:$W298)-LEN(SUBSTITUTE($W296:$W298,"G", "")))</f>
        <v>0</v>
      </c>
      <c r="AJ296" s="365">
        <f>SUMPRODUCT(LEN($L296:$R298)-LEN(SUBSTITUTE($L296:$R298,"M", "")))</f>
        <v>0</v>
      </c>
      <c r="AK296" s="382">
        <f>SUMPRODUCT(LEN($W296:$W298)-LEN(SUBSTITUTE($W296:$W298,"M", "")))</f>
        <v>0</v>
      </c>
    </row>
    <row r="297" spans="2:38" ht="18" customHeight="1" x14ac:dyDescent="0.2">
      <c r="B297" s="17"/>
      <c r="C297" s="343"/>
      <c r="D297" s="24"/>
      <c r="E297" s="23"/>
      <c r="F297" s="157"/>
      <c r="G297" s="156"/>
      <c r="H297" s="343"/>
      <c r="I297" s="343"/>
      <c r="J297" s="343"/>
      <c r="K297" s="20" t="s">
        <v>91</v>
      </c>
      <c r="L297" s="21" t="s">
        <v>217</v>
      </c>
      <c r="M297" s="20" t="s">
        <v>90</v>
      </c>
      <c r="N297" s="21" t="s">
        <v>98</v>
      </c>
      <c r="O297" s="20" t="s">
        <v>89</v>
      </c>
      <c r="P297" s="21"/>
      <c r="Q297" s="20" t="s">
        <v>88</v>
      </c>
      <c r="R297" s="21"/>
      <c r="S297" s="20" t="s">
        <v>210</v>
      </c>
      <c r="T297" s="21"/>
      <c r="U297" s="20" t="s">
        <v>209</v>
      </c>
      <c r="V297" s="21"/>
      <c r="W297" s="18"/>
      <c r="X297" s="155"/>
      <c r="Y297" s="155"/>
      <c r="Z297" s="155"/>
      <c r="AA297" s="348"/>
      <c r="AB297" s="390"/>
      <c r="AC297" s="392"/>
      <c r="AD297" s="392"/>
      <c r="AE297" s="392"/>
      <c r="AF297" s="392"/>
      <c r="AG297" s="392"/>
      <c r="AH297" s="392"/>
      <c r="AI297" s="392"/>
      <c r="AJ297" s="392"/>
      <c r="AK297" s="395"/>
    </row>
    <row r="298" spans="2:38" ht="18" customHeight="1" thickBot="1" x14ac:dyDescent="0.25">
      <c r="B298" s="17"/>
      <c r="C298" s="344"/>
      <c r="D298" s="16"/>
      <c r="E298" s="15"/>
      <c r="F298" s="150"/>
      <c r="G298" s="149"/>
      <c r="H298" s="344"/>
      <c r="I298" s="344"/>
      <c r="J298" s="344"/>
      <c r="K298" s="12" t="s">
        <v>87</v>
      </c>
      <c r="L298" s="13" t="s">
        <v>218</v>
      </c>
      <c r="M298" s="12" t="s">
        <v>86</v>
      </c>
      <c r="N298" s="13" t="s">
        <v>98</v>
      </c>
      <c r="O298" s="12" t="s">
        <v>85</v>
      </c>
      <c r="P298" s="13"/>
      <c r="Q298" s="12" t="s">
        <v>84</v>
      </c>
      <c r="R298" s="13"/>
      <c r="S298" s="12" t="s">
        <v>208</v>
      </c>
      <c r="T298" s="13"/>
      <c r="U298" s="12" t="s">
        <v>207</v>
      </c>
      <c r="V298" s="13"/>
      <c r="W298" s="10"/>
      <c r="X298" s="148"/>
      <c r="Y298" s="148"/>
      <c r="Z298" s="148"/>
      <c r="AA298" s="349"/>
      <c r="AB298" s="391"/>
      <c r="AC298" s="393"/>
      <c r="AD298" s="393"/>
      <c r="AE298" s="393"/>
      <c r="AF298" s="393"/>
      <c r="AG298" s="393"/>
      <c r="AH298" s="393"/>
      <c r="AI298" s="393"/>
      <c r="AJ298" s="393"/>
      <c r="AK298" s="396"/>
    </row>
    <row r="299" spans="2:38" ht="18" customHeight="1" x14ac:dyDescent="0.2">
      <c r="B299" s="17"/>
      <c r="C299" s="342">
        <v>14</v>
      </c>
      <c r="D299" s="29"/>
      <c r="E299" s="28"/>
      <c r="F299" s="159"/>
      <c r="G299" s="158"/>
      <c r="H299" s="345">
        <v>42</v>
      </c>
      <c r="I299" s="345">
        <v>14</v>
      </c>
      <c r="J299" s="345">
        <v>6</v>
      </c>
      <c r="K299" s="20" t="s">
        <v>95</v>
      </c>
      <c r="L299" s="21" t="s">
        <v>218</v>
      </c>
      <c r="M299" s="20" t="s">
        <v>94</v>
      </c>
      <c r="N299" s="21" t="s">
        <v>214</v>
      </c>
      <c r="O299" s="20" t="s">
        <v>93</v>
      </c>
      <c r="P299" s="21" t="s">
        <v>218</v>
      </c>
      <c r="Q299" s="20" t="s">
        <v>92</v>
      </c>
      <c r="R299" s="21"/>
      <c r="S299" s="20" t="s">
        <v>212</v>
      </c>
      <c r="T299" s="21"/>
      <c r="U299" s="20" t="s">
        <v>211</v>
      </c>
      <c r="V299" s="21"/>
      <c r="W299" s="25" t="s">
        <v>98</v>
      </c>
      <c r="X299" s="155"/>
      <c r="Y299" s="155"/>
      <c r="Z299" s="155"/>
      <c r="AA299" s="347"/>
      <c r="AB299" s="379">
        <f>SUMPRODUCT(LEN($L299:$R301)-LEN(SUBSTITUTE($L299:$R301,"A", "")))</f>
        <v>2</v>
      </c>
      <c r="AC299" s="365">
        <f>SUMPRODUCT(LEN($W299:$W301)-LEN(SUBSTITUTE($W299:$W301,"A", "")))</f>
        <v>0</v>
      </c>
      <c r="AD299" s="365">
        <f>SUMPRODUCT(LEN($L299:$R301)-LEN(SUBSTITUTE($L299:$R301,"S", "")))</f>
        <v>12</v>
      </c>
      <c r="AE299" s="365">
        <f>SUMPRODUCT(LEN($W299:$W301)-LEN(SUBSTITUTE($W299:$W301,"S", "")))</f>
        <v>1</v>
      </c>
      <c r="AF299" s="365">
        <f>SUMPRODUCT(LEN($L299:$R301)-LEN(SUBSTITUTE($L299:$R301,"F", "")))</f>
        <v>0</v>
      </c>
      <c r="AG299" s="365">
        <f>SUMPRODUCT(LEN($W299:$W301)-LEN(SUBSTITUTE($W299:$W301,"F", "")))</f>
        <v>0</v>
      </c>
      <c r="AH299" s="365">
        <f>SUMPRODUCT(LEN($L299:$R301)-LEN(SUBSTITUTE($L299:$R301,"G", "")))</f>
        <v>0</v>
      </c>
      <c r="AI299" s="365">
        <f>SUMPRODUCT(LEN($W299:$W301)-LEN(SUBSTITUTE($W299:$W301,"G", "")))</f>
        <v>0</v>
      </c>
      <c r="AJ299" s="365">
        <f>SUMPRODUCT(LEN($L299:$R301)-LEN(SUBSTITUTE($L299:$R301,"M", "")))</f>
        <v>0</v>
      </c>
      <c r="AK299" s="382">
        <f>SUMPRODUCT(LEN($W299:$W301)-LEN(SUBSTITUTE($W299:$W301,"M", "")))</f>
        <v>0</v>
      </c>
    </row>
    <row r="300" spans="2:38" ht="18" customHeight="1" x14ac:dyDescent="0.2">
      <c r="B300" s="17"/>
      <c r="C300" s="343"/>
      <c r="D300" s="160"/>
      <c r="E300" s="23"/>
      <c r="F300" s="157"/>
      <c r="G300" s="156"/>
      <c r="H300" s="343"/>
      <c r="I300" s="343"/>
      <c r="J300" s="343"/>
      <c r="K300" s="20" t="s">
        <v>91</v>
      </c>
      <c r="L300" s="21" t="s">
        <v>218</v>
      </c>
      <c r="M300" s="20" t="s">
        <v>90</v>
      </c>
      <c r="N300" s="21" t="s">
        <v>218</v>
      </c>
      <c r="O300" s="20" t="s">
        <v>89</v>
      </c>
      <c r="P300" s="21" t="s">
        <v>218</v>
      </c>
      <c r="Q300" s="20" t="s">
        <v>88</v>
      </c>
      <c r="R300" s="21"/>
      <c r="S300" s="20" t="s">
        <v>210</v>
      </c>
      <c r="T300" s="21"/>
      <c r="U300" s="20" t="s">
        <v>209</v>
      </c>
      <c r="V300" s="21"/>
      <c r="W300" s="18"/>
      <c r="X300" s="155"/>
      <c r="Y300" s="155"/>
      <c r="Z300" s="155"/>
      <c r="AA300" s="348"/>
      <c r="AB300" s="390"/>
      <c r="AC300" s="392"/>
      <c r="AD300" s="392"/>
      <c r="AE300" s="392"/>
      <c r="AF300" s="392"/>
      <c r="AG300" s="392"/>
      <c r="AH300" s="392"/>
      <c r="AI300" s="392"/>
      <c r="AJ300" s="392"/>
      <c r="AK300" s="395"/>
      <c r="AL300" s="58"/>
    </row>
    <row r="301" spans="2:38" ht="18" customHeight="1" thickBot="1" x14ac:dyDescent="0.25">
      <c r="B301" s="17"/>
      <c r="C301" s="344"/>
      <c r="D301" s="68"/>
      <c r="E301" s="15"/>
      <c r="F301" s="150"/>
      <c r="G301" s="149"/>
      <c r="H301" s="344"/>
      <c r="I301" s="344"/>
      <c r="J301" s="344"/>
      <c r="K301" s="12" t="s">
        <v>87</v>
      </c>
      <c r="L301" s="13" t="s">
        <v>97</v>
      </c>
      <c r="M301" s="12" t="s">
        <v>86</v>
      </c>
      <c r="N301" s="13" t="s">
        <v>98</v>
      </c>
      <c r="O301" s="12" t="s">
        <v>85</v>
      </c>
      <c r="P301" s="13"/>
      <c r="Q301" s="12" t="s">
        <v>84</v>
      </c>
      <c r="R301" s="13"/>
      <c r="S301" s="12" t="s">
        <v>208</v>
      </c>
      <c r="T301" s="13"/>
      <c r="U301" s="12" t="s">
        <v>207</v>
      </c>
      <c r="V301" s="13"/>
      <c r="W301" s="10"/>
      <c r="X301" s="148"/>
      <c r="Y301" s="148"/>
      <c r="Z301" s="148"/>
      <c r="AA301" s="349"/>
      <c r="AB301" s="391"/>
      <c r="AC301" s="393"/>
      <c r="AD301" s="393"/>
      <c r="AE301" s="393"/>
      <c r="AF301" s="393"/>
      <c r="AG301" s="393"/>
      <c r="AH301" s="393"/>
      <c r="AI301" s="393"/>
      <c r="AJ301" s="393"/>
      <c r="AK301" s="396"/>
    </row>
    <row r="302" spans="2:38" ht="18" customHeight="1" x14ac:dyDescent="0.2">
      <c r="B302" s="17"/>
      <c r="C302" s="342">
        <v>15</v>
      </c>
      <c r="D302" s="30"/>
      <c r="E302" s="28"/>
      <c r="F302" s="159"/>
      <c r="G302" s="158"/>
      <c r="H302" s="345"/>
      <c r="I302" s="345"/>
      <c r="J302" s="346"/>
      <c r="K302" s="20" t="s">
        <v>95</v>
      </c>
      <c r="L302" s="21"/>
      <c r="M302" s="20" t="s">
        <v>94</v>
      </c>
      <c r="N302" s="21"/>
      <c r="O302" s="20" t="s">
        <v>93</v>
      </c>
      <c r="P302" s="21"/>
      <c r="Q302" s="20" t="s">
        <v>92</v>
      </c>
      <c r="R302" s="21"/>
      <c r="S302" s="20" t="s">
        <v>212</v>
      </c>
      <c r="T302" s="21"/>
      <c r="U302" s="20" t="s">
        <v>211</v>
      </c>
      <c r="V302" s="21"/>
      <c r="W302" s="25"/>
      <c r="X302" s="155"/>
      <c r="Y302" s="155"/>
      <c r="Z302" s="155"/>
      <c r="AA302" s="347"/>
      <c r="AB302" s="379">
        <f>SUMPRODUCT(LEN($L302:$R304)-LEN(SUBSTITUTE($L302:$R304,"A", "")))</f>
        <v>0</v>
      </c>
      <c r="AC302" s="365">
        <f>SUMPRODUCT(LEN($W302:$W304)-LEN(SUBSTITUTE($W302:$W304,"A", "")))</f>
        <v>0</v>
      </c>
      <c r="AD302" s="365">
        <f>SUMPRODUCT(LEN($L302:$R304)-LEN(SUBSTITUTE($L302:$R304,"S", "")))</f>
        <v>0</v>
      </c>
      <c r="AE302" s="365">
        <f>SUMPRODUCT(LEN($W302:$W304)-LEN(SUBSTITUTE($W302:$W304,"S", "")))</f>
        <v>0</v>
      </c>
      <c r="AF302" s="365">
        <f>SUMPRODUCT(LEN($L302:$R304)-LEN(SUBSTITUTE($L302:$R304,"F", "")))</f>
        <v>0</v>
      </c>
      <c r="AG302" s="365">
        <f>SUMPRODUCT(LEN($W302:$W304)-LEN(SUBSTITUTE($W302:$W304,"F", "")))</f>
        <v>0</v>
      </c>
      <c r="AH302" s="365">
        <f>SUMPRODUCT(LEN($L302:$R304)-LEN(SUBSTITUTE($L302:$R304,"G", "")))</f>
        <v>0</v>
      </c>
      <c r="AI302" s="365">
        <f>SUMPRODUCT(LEN($W302:$W304)-LEN(SUBSTITUTE($W302:$W304,"G", "")))</f>
        <v>0</v>
      </c>
      <c r="AJ302" s="365">
        <f>SUMPRODUCT(LEN($L302:$R304)-LEN(SUBSTITUTE($L302:$R304,"M", "")))</f>
        <v>0</v>
      </c>
      <c r="AK302" s="382">
        <f>SUMPRODUCT(LEN($W302:$W304)-LEN(SUBSTITUTE($W302:$W304,"M", "")))</f>
        <v>0</v>
      </c>
    </row>
    <row r="303" spans="2:38" ht="18" customHeight="1" x14ac:dyDescent="0.2">
      <c r="B303" s="17"/>
      <c r="C303" s="343"/>
      <c r="D303" s="24"/>
      <c r="E303" s="23"/>
      <c r="F303" s="157"/>
      <c r="G303" s="156"/>
      <c r="H303" s="343"/>
      <c r="I303" s="343"/>
      <c r="J303" s="343"/>
      <c r="K303" s="20" t="s">
        <v>91</v>
      </c>
      <c r="L303" s="21"/>
      <c r="M303" s="20" t="s">
        <v>90</v>
      </c>
      <c r="N303" s="21"/>
      <c r="O303" s="20" t="s">
        <v>89</v>
      </c>
      <c r="P303" s="21"/>
      <c r="Q303" s="20" t="s">
        <v>88</v>
      </c>
      <c r="R303" s="21"/>
      <c r="S303" s="20" t="s">
        <v>210</v>
      </c>
      <c r="T303" s="21"/>
      <c r="U303" s="20" t="s">
        <v>209</v>
      </c>
      <c r="V303" s="21"/>
      <c r="W303" s="18"/>
      <c r="X303" s="155"/>
      <c r="Y303" s="155"/>
      <c r="Z303" s="155"/>
      <c r="AA303" s="348"/>
      <c r="AB303" s="390"/>
      <c r="AC303" s="392"/>
      <c r="AD303" s="392"/>
      <c r="AE303" s="392"/>
      <c r="AF303" s="392"/>
      <c r="AG303" s="392"/>
      <c r="AH303" s="392"/>
      <c r="AI303" s="392"/>
      <c r="AJ303" s="392"/>
      <c r="AK303" s="395"/>
    </row>
    <row r="304" spans="2:38" ht="18" customHeight="1" thickBot="1" x14ac:dyDescent="0.25">
      <c r="B304" s="17"/>
      <c r="C304" s="344"/>
      <c r="D304" s="16"/>
      <c r="E304" s="15"/>
      <c r="F304" s="150"/>
      <c r="G304" s="149"/>
      <c r="H304" s="344"/>
      <c r="I304" s="344"/>
      <c r="J304" s="344"/>
      <c r="K304" s="12" t="s">
        <v>87</v>
      </c>
      <c r="L304" s="13"/>
      <c r="M304" s="12" t="s">
        <v>86</v>
      </c>
      <c r="N304" s="13"/>
      <c r="O304" s="12" t="s">
        <v>85</v>
      </c>
      <c r="P304" s="13"/>
      <c r="Q304" s="12" t="s">
        <v>84</v>
      </c>
      <c r="R304" s="13"/>
      <c r="S304" s="12" t="s">
        <v>208</v>
      </c>
      <c r="T304" s="13"/>
      <c r="U304" s="12" t="s">
        <v>207</v>
      </c>
      <c r="V304" s="13"/>
      <c r="W304" s="10"/>
      <c r="X304" s="148"/>
      <c r="Y304" s="148"/>
      <c r="Z304" s="148"/>
      <c r="AA304" s="349"/>
      <c r="AB304" s="391"/>
      <c r="AC304" s="393"/>
      <c r="AD304" s="393"/>
      <c r="AE304" s="393"/>
      <c r="AF304" s="393"/>
      <c r="AG304" s="393"/>
      <c r="AH304" s="393"/>
      <c r="AI304" s="393"/>
      <c r="AJ304" s="393"/>
      <c r="AK304" s="396"/>
    </row>
    <row r="305" spans="2:37" ht="18" customHeight="1" x14ac:dyDescent="0.2">
      <c r="B305" s="17"/>
      <c r="C305" s="342">
        <v>16</v>
      </c>
      <c r="D305" s="30"/>
      <c r="E305" s="28"/>
      <c r="F305" s="159"/>
      <c r="G305" s="158"/>
      <c r="H305" s="345"/>
      <c r="I305" s="345"/>
      <c r="J305" s="345"/>
      <c r="K305" s="20" t="s">
        <v>95</v>
      </c>
      <c r="L305" s="21"/>
      <c r="M305" s="20" t="s">
        <v>94</v>
      </c>
      <c r="N305" s="21"/>
      <c r="O305" s="20" t="s">
        <v>93</v>
      </c>
      <c r="P305" s="21"/>
      <c r="Q305" s="20" t="s">
        <v>92</v>
      </c>
      <c r="R305" s="21"/>
      <c r="S305" s="20" t="s">
        <v>212</v>
      </c>
      <c r="T305" s="21"/>
      <c r="U305" s="20" t="s">
        <v>211</v>
      </c>
      <c r="V305" s="21"/>
      <c r="W305" s="25"/>
      <c r="X305" s="155"/>
      <c r="Y305" s="155"/>
      <c r="Z305" s="155"/>
      <c r="AA305" s="347"/>
      <c r="AB305" s="379">
        <f>SUMPRODUCT(LEN($L305:$R307)-LEN(SUBSTITUTE($L305:$R307,"A", "")))</f>
        <v>0</v>
      </c>
      <c r="AC305" s="365">
        <f>SUMPRODUCT(LEN($W305:$W307)-LEN(SUBSTITUTE($W305:$W307,"A", "")))</f>
        <v>0</v>
      </c>
      <c r="AD305" s="365">
        <f>SUMPRODUCT(LEN($L305:$R307)-LEN(SUBSTITUTE($L305:$R307,"S", "")))</f>
        <v>0</v>
      </c>
      <c r="AE305" s="365">
        <f>SUMPRODUCT(LEN($W305:$W307)-LEN(SUBSTITUTE($W305:$W307,"S", "")))</f>
        <v>0</v>
      </c>
      <c r="AF305" s="365">
        <f>SUMPRODUCT(LEN($L305:$R307)-LEN(SUBSTITUTE($L305:$R307,"F", "")))</f>
        <v>0</v>
      </c>
      <c r="AG305" s="365">
        <f>SUMPRODUCT(LEN($W305:$W307)-LEN(SUBSTITUTE($W305:$W307,"F", "")))</f>
        <v>0</v>
      </c>
      <c r="AH305" s="365">
        <f>SUMPRODUCT(LEN($L305:$R307)-LEN(SUBSTITUTE($L305:$R307,"G", "")))</f>
        <v>0</v>
      </c>
      <c r="AI305" s="365">
        <f>SUMPRODUCT(LEN($W305:$W307)-LEN(SUBSTITUTE($W305:$W307,"G", "")))</f>
        <v>0</v>
      </c>
      <c r="AJ305" s="365">
        <f>SUMPRODUCT(LEN($L305:$R307)-LEN(SUBSTITUTE($L305:$R307,"M", "")))</f>
        <v>0</v>
      </c>
      <c r="AK305" s="382">
        <f>SUMPRODUCT(LEN($W305:$W307)-LEN(SUBSTITUTE($W305:$W307,"M", "")))</f>
        <v>0</v>
      </c>
    </row>
    <row r="306" spans="2:37" ht="18" customHeight="1" x14ac:dyDescent="0.2">
      <c r="B306" s="17"/>
      <c r="C306" s="343"/>
      <c r="D306" s="24"/>
      <c r="E306" s="23"/>
      <c r="F306" s="157"/>
      <c r="G306" s="156"/>
      <c r="H306" s="343"/>
      <c r="I306" s="343"/>
      <c r="J306" s="343"/>
      <c r="K306" s="20" t="s">
        <v>91</v>
      </c>
      <c r="L306" s="21"/>
      <c r="M306" s="20" t="s">
        <v>90</v>
      </c>
      <c r="N306" s="21"/>
      <c r="O306" s="20" t="s">
        <v>89</v>
      </c>
      <c r="P306" s="21"/>
      <c r="Q306" s="20" t="s">
        <v>88</v>
      </c>
      <c r="R306" s="21"/>
      <c r="S306" s="20" t="s">
        <v>210</v>
      </c>
      <c r="T306" s="21"/>
      <c r="U306" s="20" t="s">
        <v>209</v>
      </c>
      <c r="V306" s="21"/>
      <c r="W306" s="18"/>
      <c r="X306" s="155"/>
      <c r="Y306" s="155"/>
      <c r="Z306" s="155"/>
      <c r="AA306" s="348"/>
      <c r="AB306" s="390"/>
      <c r="AC306" s="392"/>
      <c r="AD306" s="392"/>
      <c r="AE306" s="392"/>
      <c r="AF306" s="392"/>
      <c r="AG306" s="392"/>
      <c r="AH306" s="392"/>
      <c r="AI306" s="392"/>
      <c r="AJ306" s="392"/>
      <c r="AK306" s="395"/>
    </row>
    <row r="307" spans="2:37" ht="18" customHeight="1" thickBot="1" x14ac:dyDescent="0.25">
      <c r="B307" s="17"/>
      <c r="C307" s="344"/>
      <c r="D307" s="16"/>
      <c r="E307" s="15"/>
      <c r="F307" s="150"/>
      <c r="G307" s="149"/>
      <c r="H307" s="344"/>
      <c r="I307" s="344"/>
      <c r="J307" s="344"/>
      <c r="K307" s="12" t="s">
        <v>87</v>
      </c>
      <c r="L307" s="13"/>
      <c r="M307" s="12" t="s">
        <v>86</v>
      </c>
      <c r="N307" s="13"/>
      <c r="O307" s="12" t="s">
        <v>85</v>
      </c>
      <c r="P307" s="13"/>
      <c r="Q307" s="12" t="s">
        <v>84</v>
      </c>
      <c r="R307" s="13"/>
      <c r="S307" s="12" t="s">
        <v>208</v>
      </c>
      <c r="T307" s="13"/>
      <c r="U307" s="12" t="s">
        <v>207</v>
      </c>
      <c r="V307" s="13"/>
      <c r="W307" s="10"/>
      <c r="X307" s="148"/>
      <c r="Y307" s="148"/>
      <c r="Z307" s="148"/>
      <c r="AA307" s="349"/>
      <c r="AB307" s="391"/>
      <c r="AC307" s="393"/>
      <c r="AD307" s="393"/>
      <c r="AE307" s="393"/>
      <c r="AF307" s="393"/>
      <c r="AG307" s="393"/>
      <c r="AH307" s="393"/>
      <c r="AI307" s="393"/>
      <c r="AJ307" s="393"/>
      <c r="AK307" s="396"/>
    </row>
    <row r="308" spans="2:37" ht="18" customHeight="1" x14ac:dyDescent="0.2">
      <c r="B308" s="17"/>
      <c r="C308" s="342">
        <v>17</v>
      </c>
      <c r="D308" s="30"/>
      <c r="E308" s="28"/>
      <c r="F308" s="159"/>
      <c r="G308" s="158"/>
      <c r="H308" s="345"/>
      <c r="I308" s="345"/>
      <c r="J308" s="345"/>
      <c r="K308" s="20" t="s">
        <v>95</v>
      </c>
      <c r="L308" s="21"/>
      <c r="M308" s="20" t="s">
        <v>94</v>
      </c>
      <c r="N308" s="21"/>
      <c r="O308" s="20" t="s">
        <v>93</v>
      </c>
      <c r="P308" s="21"/>
      <c r="Q308" s="20" t="s">
        <v>92</v>
      </c>
      <c r="R308" s="21"/>
      <c r="S308" s="20" t="s">
        <v>212</v>
      </c>
      <c r="T308" s="21"/>
      <c r="U308" s="20" t="s">
        <v>211</v>
      </c>
      <c r="V308" s="21"/>
      <c r="W308" s="25"/>
      <c r="X308" s="155"/>
      <c r="Y308" s="155"/>
      <c r="Z308" s="155"/>
      <c r="AA308" s="347"/>
      <c r="AB308" s="379">
        <f>SUMPRODUCT(LEN($L308:$R310)-LEN(SUBSTITUTE($L308:$R310,"A", "")))</f>
        <v>0</v>
      </c>
      <c r="AC308" s="365">
        <f>SUMPRODUCT(LEN($W308:$W310)-LEN(SUBSTITUTE($W308:$W310,"A", "")))</f>
        <v>0</v>
      </c>
      <c r="AD308" s="365">
        <f>SUMPRODUCT(LEN($L308:$R310)-LEN(SUBSTITUTE($L308:$R310,"S", "")))</f>
        <v>0</v>
      </c>
      <c r="AE308" s="365">
        <f>SUMPRODUCT(LEN($W308:$W310)-LEN(SUBSTITUTE($W308:$W310,"S", "")))</f>
        <v>0</v>
      </c>
      <c r="AF308" s="365">
        <f>SUMPRODUCT(LEN($L308:$R310)-LEN(SUBSTITUTE($L308:$R310,"F", "")))</f>
        <v>0</v>
      </c>
      <c r="AG308" s="365">
        <f>SUMPRODUCT(LEN($W308:$W310)-LEN(SUBSTITUTE($W308:$W310,"F", "")))</f>
        <v>0</v>
      </c>
      <c r="AH308" s="365">
        <f>SUMPRODUCT(LEN($L308:$R310)-LEN(SUBSTITUTE($L308:$R310,"G", "")))</f>
        <v>0</v>
      </c>
      <c r="AI308" s="365">
        <f>SUMPRODUCT(LEN($W308:$W310)-LEN(SUBSTITUTE($W308:$W310,"G", "")))</f>
        <v>0</v>
      </c>
      <c r="AJ308" s="365">
        <f>SUMPRODUCT(LEN($L308:$R310)-LEN(SUBSTITUTE($L308:$R310,"M", "")))</f>
        <v>0</v>
      </c>
      <c r="AK308" s="382">
        <f>SUMPRODUCT(LEN($W308:$W310)-LEN(SUBSTITUTE($W308:$W310,"M", "")))</f>
        <v>0</v>
      </c>
    </row>
    <row r="309" spans="2:37" ht="18" customHeight="1" x14ac:dyDescent="0.2">
      <c r="B309" s="17"/>
      <c r="C309" s="343"/>
      <c r="D309" s="24"/>
      <c r="E309" s="23"/>
      <c r="F309" s="157"/>
      <c r="G309" s="156"/>
      <c r="H309" s="343"/>
      <c r="I309" s="343"/>
      <c r="J309" s="343"/>
      <c r="K309" s="20" t="s">
        <v>91</v>
      </c>
      <c r="L309" s="21"/>
      <c r="M309" s="20" t="s">
        <v>90</v>
      </c>
      <c r="N309" s="21"/>
      <c r="O309" s="20" t="s">
        <v>89</v>
      </c>
      <c r="P309" s="21"/>
      <c r="Q309" s="20" t="s">
        <v>88</v>
      </c>
      <c r="R309" s="21"/>
      <c r="S309" s="20" t="s">
        <v>210</v>
      </c>
      <c r="T309" s="21"/>
      <c r="U309" s="20" t="s">
        <v>209</v>
      </c>
      <c r="V309" s="21"/>
      <c r="W309" s="18"/>
      <c r="X309" s="155"/>
      <c r="Y309" s="155"/>
      <c r="Z309" s="155"/>
      <c r="AA309" s="348"/>
      <c r="AB309" s="390"/>
      <c r="AC309" s="392"/>
      <c r="AD309" s="392"/>
      <c r="AE309" s="392"/>
      <c r="AF309" s="392"/>
      <c r="AG309" s="392"/>
      <c r="AH309" s="392"/>
      <c r="AI309" s="392"/>
      <c r="AJ309" s="392"/>
      <c r="AK309" s="395"/>
    </row>
    <row r="310" spans="2:37" ht="18" customHeight="1" thickBot="1" x14ac:dyDescent="0.25">
      <c r="B310" s="17"/>
      <c r="C310" s="344"/>
      <c r="D310" s="16"/>
      <c r="E310" s="15"/>
      <c r="F310" s="150"/>
      <c r="G310" s="149"/>
      <c r="H310" s="344"/>
      <c r="I310" s="344"/>
      <c r="J310" s="344"/>
      <c r="K310" s="12" t="s">
        <v>87</v>
      </c>
      <c r="L310" s="13"/>
      <c r="M310" s="12" t="s">
        <v>86</v>
      </c>
      <c r="N310" s="13"/>
      <c r="O310" s="12" t="s">
        <v>85</v>
      </c>
      <c r="P310" s="13"/>
      <c r="Q310" s="12" t="s">
        <v>84</v>
      </c>
      <c r="R310" s="13"/>
      <c r="S310" s="12" t="s">
        <v>208</v>
      </c>
      <c r="T310" s="13"/>
      <c r="U310" s="12" t="s">
        <v>207</v>
      </c>
      <c r="V310" s="13"/>
      <c r="W310" s="10"/>
      <c r="X310" s="148"/>
      <c r="Y310" s="148"/>
      <c r="Z310" s="148"/>
      <c r="AA310" s="349"/>
      <c r="AB310" s="391"/>
      <c r="AC310" s="393"/>
      <c r="AD310" s="393"/>
      <c r="AE310" s="393"/>
      <c r="AF310" s="393"/>
      <c r="AG310" s="393"/>
      <c r="AH310" s="393"/>
      <c r="AI310" s="393"/>
      <c r="AJ310" s="393"/>
      <c r="AK310" s="396"/>
    </row>
    <row r="311" spans="2:37" ht="18" customHeight="1" x14ac:dyDescent="0.2">
      <c r="B311" s="17"/>
      <c r="C311" s="342">
        <v>18</v>
      </c>
      <c r="D311" s="30"/>
      <c r="E311" s="28"/>
      <c r="F311" s="159"/>
      <c r="G311" s="158"/>
      <c r="H311" s="345"/>
      <c r="I311" s="345"/>
      <c r="J311" s="345"/>
      <c r="K311" s="20" t="s">
        <v>95</v>
      </c>
      <c r="L311" s="21"/>
      <c r="M311" s="20" t="s">
        <v>94</v>
      </c>
      <c r="N311" s="21"/>
      <c r="O311" s="20" t="s">
        <v>93</v>
      </c>
      <c r="P311" s="21"/>
      <c r="Q311" s="20" t="s">
        <v>92</v>
      </c>
      <c r="R311" s="21"/>
      <c r="S311" s="20" t="s">
        <v>212</v>
      </c>
      <c r="T311" s="21"/>
      <c r="U311" s="20" t="s">
        <v>211</v>
      </c>
      <c r="V311" s="21"/>
      <c r="W311" s="25"/>
      <c r="X311" s="155"/>
      <c r="Y311" s="155"/>
      <c r="Z311" s="155"/>
      <c r="AA311" s="347"/>
      <c r="AB311" s="379">
        <f>SUMPRODUCT(LEN($L311:$R313)-LEN(SUBSTITUTE($L311:$R313,"A", "")))</f>
        <v>0</v>
      </c>
      <c r="AC311" s="365">
        <f>SUMPRODUCT(LEN($W311:$W313)-LEN(SUBSTITUTE($W311:$W313,"A", "")))</f>
        <v>0</v>
      </c>
      <c r="AD311" s="365">
        <f>SUMPRODUCT(LEN($L311:$R313)-LEN(SUBSTITUTE($L311:$R313,"S", "")))</f>
        <v>0</v>
      </c>
      <c r="AE311" s="365">
        <f>SUMPRODUCT(LEN($W311:$W313)-LEN(SUBSTITUTE($W311:$W313,"S", "")))</f>
        <v>0</v>
      </c>
      <c r="AF311" s="365">
        <f>SUMPRODUCT(LEN($L311:$R313)-LEN(SUBSTITUTE($L311:$R313,"F", "")))</f>
        <v>0</v>
      </c>
      <c r="AG311" s="365">
        <f>SUMPRODUCT(LEN($W311:$W313)-LEN(SUBSTITUTE($W311:$W313,"F", "")))</f>
        <v>0</v>
      </c>
      <c r="AH311" s="365">
        <f>SUMPRODUCT(LEN($L311:$R313)-LEN(SUBSTITUTE($L311:$R313,"G", "")))</f>
        <v>0</v>
      </c>
      <c r="AI311" s="365">
        <f>SUMPRODUCT(LEN($W311:$W313)-LEN(SUBSTITUTE($W311:$W313,"G", "")))</f>
        <v>0</v>
      </c>
      <c r="AJ311" s="365">
        <f>SUMPRODUCT(LEN($L311:$R313)-LEN(SUBSTITUTE($L311:$R313,"M", "")))</f>
        <v>0</v>
      </c>
      <c r="AK311" s="382">
        <f>SUMPRODUCT(LEN($W311:$W313)-LEN(SUBSTITUTE($W311:$W313,"M", "")))</f>
        <v>0</v>
      </c>
    </row>
    <row r="312" spans="2:37" ht="18" customHeight="1" x14ac:dyDescent="0.2">
      <c r="B312" s="17"/>
      <c r="C312" s="343"/>
      <c r="D312" s="24"/>
      <c r="E312" s="23"/>
      <c r="F312" s="157"/>
      <c r="G312" s="156"/>
      <c r="H312" s="343"/>
      <c r="I312" s="343"/>
      <c r="J312" s="343"/>
      <c r="K312" s="20" t="s">
        <v>91</v>
      </c>
      <c r="L312" s="21"/>
      <c r="M312" s="20" t="s">
        <v>90</v>
      </c>
      <c r="N312" s="21"/>
      <c r="O312" s="20" t="s">
        <v>89</v>
      </c>
      <c r="P312" s="21"/>
      <c r="Q312" s="20" t="s">
        <v>88</v>
      </c>
      <c r="R312" s="21"/>
      <c r="S312" s="20" t="s">
        <v>210</v>
      </c>
      <c r="T312" s="21"/>
      <c r="U312" s="20" t="s">
        <v>209</v>
      </c>
      <c r="V312" s="21"/>
      <c r="W312" s="18"/>
      <c r="X312" s="155"/>
      <c r="Y312" s="155"/>
      <c r="Z312" s="155"/>
      <c r="AA312" s="348"/>
      <c r="AB312" s="390"/>
      <c r="AC312" s="392"/>
      <c r="AD312" s="392"/>
      <c r="AE312" s="392"/>
      <c r="AF312" s="392"/>
      <c r="AG312" s="392"/>
      <c r="AH312" s="392"/>
      <c r="AI312" s="392"/>
      <c r="AJ312" s="392"/>
      <c r="AK312" s="395"/>
    </row>
    <row r="313" spans="2:37" ht="18" customHeight="1" thickBot="1" x14ac:dyDescent="0.25">
      <c r="B313" s="17"/>
      <c r="C313" s="344"/>
      <c r="D313" s="16"/>
      <c r="E313" s="15"/>
      <c r="F313" s="150"/>
      <c r="G313" s="149"/>
      <c r="H313" s="344"/>
      <c r="I313" s="344"/>
      <c r="J313" s="344"/>
      <c r="K313" s="12" t="s">
        <v>87</v>
      </c>
      <c r="L313" s="13"/>
      <c r="M313" s="12" t="s">
        <v>86</v>
      </c>
      <c r="N313" s="13"/>
      <c r="O313" s="12" t="s">
        <v>85</v>
      </c>
      <c r="P313" s="13"/>
      <c r="Q313" s="12" t="s">
        <v>84</v>
      </c>
      <c r="R313" s="13"/>
      <c r="S313" s="12" t="s">
        <v>208</v>
      </c>
      <c r="T313" s="13"/>
      <c r="U313" s="12" t="s">
        <v>207</v>
      </c>
      <c r="V313" s="13"/>
      <c r="W313" s="10"/>
      <c r="X313" s="148"/>
      <c r="Y313" s="148"/>
      <c r="Z313" s="148"/>
      <c r="AA313" s="349"/>
      <c r="AB313" s="391"/>
      <c r="AC313" s="393"/>
      <c r="AD313" s="393"/>
      <c r="AE313" s="393"/>
      <c r="AF313" s="393"/>
      <c r="AG313" s="393"/>
      <c r="AH313" s="393"/>
      <c r="AI313" s="393"/>
      <c r="AJ313" s="393"/>
      <c r="AK313" s="396"/>
    </row>
    <row r="314" spans="2:37" ht="18" customHeight="1" x14ac:dyDescent="0.2">
      <c r="B314" s="17"/>
      <c r="C314" s="342">
        <v>19</v>
      </c>
      <c r="D314" s="30"/>
      <c r="E314" s="28"/>
      <c r="F314" s="159"/>
      <c r="G314" s="158"/>
      <c r="H314" s="345"/>
      <c r="I314" s="345"/>
      <c r="J314" s="345"/>
      <c r="K314" s="20" t="s">
        <v>95</v>
      </c>
      <c r="L314" s="21"/>
      <c r="M314" s="20" t="s">
        <v>94</v>
      </c>
      <c r="N314" s="21"/>
      <c r="O314" s="20" t="s">
        <v>93</v>
      </c>
      <c r="P314" s="21"/>
      <c r="Q314" s="20" t="s">
        <v>92</v>
      </c>
      <c r="R314" s="21"/>
      <c r="S314" s="20" t="s">
        <v>212</v>
      </c>
      <c r="T314" s="21"/>
      <c r="U314" s="20" t="s">
        <v>211</v>
      </c>
      <c r="V314" s="21"/>
      <c r="W314" s="25"/>
      <c r="X314" s="155"/>
      <c r="Y314" s="155"/>
      <c r="Z314" s="155"/>
      <c r="AA314" s="347"/>
      <c r="AB314" s="379">
        <f>SUMPRODUCT(LEN($L314:$R316)-LEN(SUBSTITUTE($L314:$R316,"A", "")))</f>
        <v>0</v>
      </c>
      <c r="AC314" s="365">
        <f>SUMPRODUCT(LEN($W314:$W316)-LEN(SUBSTITUTE($W314:$W316,"A", "")))</f>
        <v>0</v>
      </c>
      <c r="AD314" s="365">
        <f>SUMPRODUCT(LEN($L314:$R316)-LEN(SUBSTITUTE($L314:$R316,"S", "")))</f>
        <v>0</v>
      </c>
      <c r="AE314" s="365">
        <f>SUMPRODUCT(LEN($W314:$W316)-LEN(SUBSTITUTE($W314:$W316,"S", "")))</f>
        <v>0</v>
      </c>
      <c r="AF314" s="365">
        <f>SUMPRODUCT(LEN($L314:$R316)-LEN(SUBSTITUTE($L314:$R316,"F", "")))</f>
        <v>0</v>
      </c>
      <c r="AG314" s="365">
        <f>SUMPRODUCT(LEN($W314:$W316)-LEN(SUBSTITUTE($W314:$W316,"F", "")))</f>
        <v>0</v>
      </c>
      <c r="AH314" s="365">
        <f>SUMPRODUCT(LEN($L314:$R316)-LEN(SUBSTITUTE($L314:$R316,"G", "")))</f>
        <v>0</v>
      </c>
      <c r="AI314" s="365">
        <f>SUMPRODUCT(LEN($W314:$W316)-LEN(SUBSTITUTE($W314:$W316,"G", "")))</f>
        <v>0</v>
      </c>
      <c r="AJ314" s="365">
        <f>SUMPRODUCT(LEN($L314:$R316)-LEN(SUBSTITUTE($L314:$R316,"M", "")))</f>
        <v>0</v>
      </c>
      <c r="AK314" s="382">
        <f>SUMPRODUCT(LEN($W314:$W316)-LEN(SUBSTITUTE($W314:$W316,"M", "")))</f>
        <v>0</v>
      </c>
    </row>
    <row r="315" spans="2:37" ht="18" customHeight="1" x14ac:dyDescent="0.2">
      <c r="B315" s="17"/>
      <c r="C315" s="343"/>
      <c r="D315" s="24"/>
      <c r="E315" s="23"/>
      <c r="F315" s="157"/>
      <c r="G315" s="156"/>
      <c r="H315" s="343"/>
      <c r="I315" s="343"/>
      <c r="J315" s="343"/>
      <c r="K315" s="20" t="s">
        <v>91</v>
      </c>
      <c r="L315" s="21"/>
      <c r="M315" s="20" t="s">
        <v>90</v>
      </c>
      <c r="N315" s="21"/>
      <c r="O315" s="20" t="s">
        <v>89</v>
      </c>
      <c r="P315" s="21"/>
      <c r="Q315" s="20" t="s">
        <v>88</v>
      </c>
      <c r="R315" s="21"/>
      <c r="S315" s="20" t="s">
        <v>210</v>
      </c>
      <c r="T315" s="21"/>
      <c r="U315" s="20" t="s">
        <v>209</v>
      </c>
      <c r="V315" s="21"/>
      <c r="W315" s="18"/>
      <c r="X315" s="155"/>
      <c r="Y315" s="155"/>
      <c r="Z315" s="155"/>
      <c r="AA315" s="348"/>
      <c r="AB315" s="390"/>
      <c r="AC315" s="392"/>
      <c r="AD315" s="392"/>
      <c r="AE315" s="392"/>
      <c r="AF315" s="392"/>
      <c r="AG315" s="392"/>
      <c r="AH315" s="392"/>
      <c r="AI315" s="392"/>
      <c r="AJ315" s="392"/>
      <c r="AK315" s="395"/>
    </row>
    <row r="316" spans="2:37" ht="18" customHeight="1" thickBot="1" x14ac:dyDescent="0.25">
      <c r="B316" s="17"/>
      <c r="C316" s="344"/>
      <c r="D316" s="16"/>
      <c r="E316" s="15"/>
      <c r="F316" s="150"/>
      <c r="G316" s="149"/>
      <c r="H316" s="344"/>
      <c r="I316" s="344"/>
      <c r="J316" s="344"/>
      <c r="K316" s="12" t="s">
        <v>87</v>
      </c>
      <c r="L316" s="13"/>
      <c r="M316" s="12" t="s">
        <v>86</v>
      </c>
      <c r="N316" s="13"/>
      <c r="O316" s="12" t="s">
        <v>85</v>
      </c>
      <c r="P316" s="13"/>
      <c r="Q316" s="12" t="s">
        <v>84</v>
      </c>
      <c r="R316" s="13"/>
      <c r="S316" s="12" t="s">
        <v>208</v>
      </c>
      <c r="T316" s="13"/>
      <c r="U316" s="12" t="s">
        <v>207</v>
      </c>
      <c r="V316" s="13"/>
      <c r="W316" s="10"/>
      <c r="X316" s="148"/>
      <c r="Y316" s="148"/>
      <c r="Z316" s="148"/>
      <c r="AA316" s="349"/>
      <c r="AB316" s="391"/>
      <c r="AC316" s="393"/>
      <c r="AD316" s="393"/>
      <c r="AE316" s="393"/>
      <c r="AF316" s="393"/>
      <c r="AG316" s="393"/>
      <c r="AH316" s="393"/>
      <c r="AI316" s="393"/>
      <c r="AJ316" s="393"/>
      <c r="AK316" s="396"/>
    </row>
    <row r="317" spans="2:37" ht="18" customHeight="1" x14ac:dyDescent="0.2">
      <c r="B317" s="17"/>
      <c r="C317" s="342">
        <v>20</v>
      </c>
      <c r="D317" s="30"/>
      <c r="E317" s="28"/>
      <c r="F317" s="159"/>
      <c r="G317" s="158"/>
      <c r="H317" s="345"/>
      <c r="I317" s="345"/>
      <c r="J317" s="345"/>
      <c r="K317" s="20" t="s">
        <v>95</v>
      </c>
      <c r="L317" s="21"/>
      <c r="M317" s="20" t="s">
        <v>94</v>
      </c>
      <c r="N317" s="21"/>
      <c r="O317" s="20" t="s">
        <v>93</v>
      </c>
      <c r="P317" s="21"/>
      <c r="Q317" s="20" t="s">
        <v>92</v>
      </c>
      <c r="R317" s="21"/>
      <c r="S317" s="20" t="s">
        <v>212</v>
      </c>
      <c r="T317" s="21"/>
      <c r="U317" s="20" t="s">
        <v>211</v>
      </c>
      <c r="V317" s="21"/>
      <c r="W317" s="25"/>
      <c r="X317" s="155"/>
      <c r="Y317" s="155"/>
      <c r="Z317" s="155"/>
      <c r="AA317" s="347"/>
      <c r="AB317" s="379">
        <f>SUMPRODUCT(LEN($L317:$R319)-LEN(SUBSTITUTE($L317:$R319,"A", "")))</f>
        <v>0</v>
      </c>
      <c r="AC317" s="365">
        <f>SUMPRODUCT(LEN($W317:$W319)-LEN(SUBSTITUTE($W317:$W319,"A", "")))</f>
        <v>0</v>
      </c>
      <c r="AD317" s="365">
        <f>SUMPRODUCT(LEN($L317:$R319)-LEN(SUBSTITUTE($L317:$R319,"S", "")))</f>
        <v>0</v>
      </c>
      <c r="AE317" s="365">
        <f>SUMPRODUCT(LEN($W317:$W319)-LEN(SUBSTITUTE($W317:$W319,"S", "")))</f>
        <v>0</v>
      </c>
      <c r="AF317" s="365">
        <f>SUMPRODUCT(LEN($L317:$R319)-LEN(SUBSTITUTE($L317:$R319,"F", "")))</f>
        <v>0</v>
      </c>
      <c r="AG317" s="365">
        <f>SUMPRODUCT(LEN($W317:$W319)-LEN(SUBSTITUTE($W317:$W319,"F", "")))</f>
        <v>0</v>
      </c>
      <c r="AH317" s="365">
        <f>SUMPRODUCT(LEN($L317:$R319)-LEN(SUBSTITUTE($L317:$R319,"G", "")))</f>
        <v>0</v>
      </c>
      <c r="AI317" s="365">
        <f>SUMPRODUCT(LEN($W317:$W319)-LEN(SUBSTITUTE($W317:$W319,"G", "")))</f>
        <v>0</v>
      </c>
      <c r="AJ317" s="365">
        <f>SUMPRODUCT(LEN($L317:$R319)-LEN(SUBSTITUTE($L317:$R319,"M", "")))</f>
        <v>0</v>
      </c>
      <c r="AK317" s="382">
        <f>SUMPRODUCT(LEN($W317:$W319)-LEN(SUBSTITUTE($W317:$W319,"M", "")))</f>
        <v>0</v>
      </c>
    </row>
    <row r="318" spans="2:37" ht="18" customHeight="1" x14ac:dyDescent="0.2">
      <c r="B318" s="17"/>
      <c r="C318" s="343"/>
      <c r="D318" s="24"/>
      <c r="E318" s="23"/>
      <c r="F318" s="157"/>
      <c r="G318" s="156"/>
      <c r="H318" s="343"/>
      <c r="I318" s="343"/>
      <c r="J318" s="343"/>
      <c r="K318" s="20" t="s">
        <v>91</v>
      </c>
      <c r="L318" s="21"/>
      <c r="M318" s="20" t="s">
        <v>90</v>
      </c>
      <c r="N318" s="21"/>
      <c r="O318" s="20" t="s">
        <v>89</v>
      </c>
      <c r="P318" s="21"/>
      <c r="Q318" s="20" t="s">
        <v>88</v>
      </c>
      <c r="R318" s="21"/>
      <c r="S318" s="20" t="s">
        <v>210</v>
      </c>
      <c r="T318" s="21"/>
      <c r="U318" s="20" t="s">
        <v>209</v>
      </c>
      <c r="V318" s="21"/>
      <c r="W318" s="18"/>
      <c r="X318" s="155"/>
      <c r="Y318" s="155"/>
      <c r="Z318" s="155"/>
      <c r="AA318" s="348"/>
      <c r="AB318" s="390"/>
      <c r="AC318" s="392"/>
      <c r="AD318" s="392"/>
      <c r="AE318" s="392"/>
      <c r="AF318" s="392"/>
      <c r="AG318" s="392"/>
      <c r="AH318" s="392"/>
      <c r="AI318" s="392"/>
      <c r="AJ318" s="392"/>
      <c r="AK318" s="395"/>
    </row>
    <row r="319" spans="2:37" ht="18" customHeight="1" thickBot="1" x14ac:dyDescent="0.25">
      <c r="B319" s="17"/>
      <c r="C319" s="344"/>
      <c r="D319" s="16"/>
      <c r="E319" s="15"/>
      <c r="F319" s="150"/>
      <c r="G319" s="149"/>
      <c r="H319" s="344"/>
      <c r="I319" s="344"/>
      <c r="J319" s="344"/>
      <c r="K319" s="12" t="s">
        <v>87</v>
      </c>
      <c r="L319" s="13"/>
      <c r="M319" s="12" t="s">
        <v>86</v>
      </c>
      <c r="N319" s="13"/>
      <c r="O319" s="12" t="s">
        <v>85</v>
      </c>
      <c r="P319" s="13"/>
      <c r="Q319" s="12" t="s">
        <v>84</v>
      </c>
      <c r="R319" s="13"/>
      <c r="S319" s="12" t="s">
        <v>208</v>
      </c>
      <c r="T319" s="13"/>
      <c r="U319" s="12" t="s">
        <v>207</v>
      </c>
      <c r="V319" s="13"/>
      <c r="W319" s="10"/>
      <c r="X319" s="148"/>
      <c r="Y319" s="148"/>
      <c r="Z319" s="148"/>
      <c r="AA319" s="349"/>
      <c r="AB319" s="391"/>
      <c r="AC319" s="393"/>
      <c r="AD319" s="393"/>
      <c r="AE319" s="393"/>
      <c r="AF319" s="393"/>
      <c r="AG319" s="393"/>
      <c r="AH319" s="393"/>
      <c r="AI319" s="393"/>
      <c r="AJ319" s="393"/>
      <c r="AK319" s="396"/>
    </row>
    <row r="320" spans="2:37" ht="74.45" customHeight="1" thickBot="1" x14ac:dyDescent="0.3">
      <c r="B320" s="51" t="s">
        <v>123</v>
      </c>
      <c r="C320" s="48" t="s">
        <v>122</v>
      </c>
      <c r="D320" s="48" t="s">
        <v>121</v>
      </c>
      <c r="E320" s="48" t="s">
        <v>120</v>
      </c>
      <c r="F320" s="163" t="s">
        <v>119</v>
      </c>
      <c r="G320" s="163" t="s">
        <v>118</v>
      </c>
      <c r="H320" s="48" t="s">
        <v>33</v>
      </c>
      <c r="I320" s="48" t="s">
        <v>117</v>
      </c>
      <c r="J320" s="48" t="s">
        <v>34</v>
      </c>
      <c r="K320" s="340" t="s">
        <v>116</v>
      </c>
      <c r="L320" s="341"/>
      <c r="M320" s="340" t="s">
        <v>115</v>
      </c>
      <c r="N320" s="341"/>
      <c r="O320" s="340" t="s">
        <v>115</v>
      </c>
      <c r="P320" s="394"/>
      <c r="Q320" s="340" t="s">
        <v>115</v>
      </c>
      <c r="R320" s="394"/>
      <c r="S320" s="340" t="s">
        <v>115</v>
      </c>
      <c r="T320" s="394"/>
      <c r="U320" s="340" t="s">
        <v>115</v>
      </c>
      <c r="V320" s="394"/>
      <c r="W320" s="49" t="s">
        <v>114</v>
      </c>
      <c r="X320" s="48" t="s">
        <v>223</v>
      </c>
      <c r="Y320" s="48" t="s">
        <v>222</v>
      </c>
      <c r="Z320" s="50" t="s">
        <v>221</v>
      </c>
      <c r="AA320" s="47" t="s">
        <v>112</v>
      </c>
      <c r="AB320" s="46" t="s">
        <v>111</v>
      </c>
      <c r="AC320" s="45" t="s">
        <v>110</v>
      </c>
      <c r="AD320" s="45" t="s">
        <v>109</v>
      </c>
      <c r="AE320" s="45" t="s">
        <v>108</v>
      </c>
      <c r="AF320" s="45" t="s">
        <v>107</v>
      </c>
      <c r="AG320" s="45" t="s">
        <v>106</v>
      </c>
      <c r="AH320" s="45" t="s">
        <v>105</v>
      </c>
      <c r="AI320" s="45" t="s">
        <v>104</v>
      </c>
      <c r="AJ320" s="45" t="s">
        <v>103</v>
      </c>
      <c r="AK320" s="45" t="s">
        <v>102</v>
      </c>
    </row>
    <row r="321" spans="2:45" ht="36" customHeight="1" thickBot="1" x14ac:dyDescent="0.25">
      <c r="B321" s="71" t="s">
        <v>134</v>
      </c>
      <c r="C321" s="43"/>
      <c r="D321" s="42">
        <v>174</v>
      </c>
      <c r="E321" s="41">
        <v>13</v>
      </c>
      <c r="F321" s="162">
        <v>14353.87</v>
      </c>
      <c r="G321" s="162">
        <v>990.84</v>
      </c>
      <c r="H321" s="35"/>
      <c r="I321" s="35"/>
      <c r="J321" s="70"/>
      <c r="K321" s="69"/>
      <c r="L321" s="37"/>
      <c r="M321" s="69"/>
      <c r="N321" s="37"/>
      <c r="O321" s="69"/>
      <c r="P321" s="37"/>
      <c r="Q321" s="69"/>
      <c r="R321" s="37"/>
      <c r="S321" s="69"/>
      <c r="T321" s="37"/>
      <c r="U321" s="69"/>
      <c r="V321" s="37"/>
      <c r="W321" s="36"/>
      <c r="X321" s="40"/>
      <c r="Y321" s="40"/>
      <c r="Z321" s="40"/>
      <c r="AA321" s="34"/>
      <c r="AB321" s="33">
        <f t="shared" ref="AB321:AK321" si="5">SUM(AB322:AB381)</f>
        <v>44</v>
      </c>
      <c r="AC321" s="54">
        <f t="shared" si="5"/>
        <v>0</v>
      </c>
      <c r="AD321" s="54">
        <f t="shared" si="5"/>
        <v>106</v>
      </c>
      <c r="AE321" s="54">
        <f t="shared" si="5"/>
        <v>7</v>
      </c>
      <c r="AF321" s="54">
        <f t="shared" si="5"/>
        <v>0</v>
      </c>
      <c r="AG321" s="54">
        <f t="shared" si="5"/>
        <v>0</v>
      </c>
      <c r="AH321" s="54">
        <f t="shared" si="5"/>
        <v>0</v>
      </c>
      <c r="AI321" s="54">
        <f t="shared" si="5"/>
        <v>0</v>
      </c>
      <c r="AJ321" s="54">
        <f t="shared" si="5"/>
        <v>0</v>
      </c>
      <c r="AK321" s="53">
        <f t="shared" si="5"/>
        <v>0</v>
      </c>
      <c r="AL321" s="32" t="s">
        <v>100</v>
      </c>
      <c r="AM321" s="31">
        <f>F321/(100*102)</f>
        <v>1.4072421568627451</v>
      </c>
      <c r="AO321" s="4">
        <f>SUM(AB321:AC321)/E321</f>
        <v>3.3846153846153846</v>
      </c>
      <c r="AP321" s="4">
        <f>SUM(AD321:AE321)/E321</f>
        <v>8.6923076923076916</v>
      </c>
      <c r="AQ321" s="4">
        <f>SUM(AF321:AG321)/E321</f>
        <v>0</v>
      </c>
      <c r="AR321" s="4">
        <f>SUM(AH321:AI321)/E321</f>
        <v>0</v>
      </c>
      <c r="AS321" s="4">
        <f>SUM(AJ321:AK321)/E321</f>
        <v>0</v>
      </c>
    </row>
    <row r="322" spans="2:45" ht="18" customHeight="1" x14ac:dyDescent="0.2">
      <c r="B322" s="17" t="s">
        <v>99</v>
      </c>
      <c r="C322" s="342">
        <v>1</v>
      </c>
      <c r="D322" s="29" t="s">
        <v>240</v>
      </c>
      <c r="E322" s="28"/>
      <c r="F322" s="159"/>
      <c r="G322" s="158"/>
      <c r="H322" s="345">
        <v>53</v>
      </c>
      <c r="I322" s="345">
        <v>14</v>
      </c>
      <c r="J322" s="346">
        <v>4</v>
      </c>
      <c r="K322" s="20" t="s">
        <v>95</v>
      </c>
      <c r="L322" s="21" t="s">
        <v>214</v>
      </c>
      <c r="M322" s="20" t="s">
        <v>94</v>
      </c>
      <c r="N322" s="21" t="s">
        <v>228</v>
      </c>
      <c r="O322" s="20" t="s">
        <v>93</v>
      </c>
      <c r="P322" s="21" t="s">
        <v>214</v>
      </c>
      <c r="Q322" s="20" t="s">
        <v>92</v>
      </c>
      <c r="R322" s="21" t="s">
        <v>98</v>
      </c>
      <c r="S322" s="20" t="s">
        <v>212</v>
      </c>
      <c r="T322" s="21"/>
      <c r="U322" s="20" t="s">
        <v>211</v>
      </c>
      <c r="V322" s="21"/>
      <c r="W322" s="25" t="s">
        <v>218</v>
      </c>
      <c r="X322" s="155"/>
      <c r="Y322" s="155"/>
      <c r="Z322" s="155"/>
      <c r="AA322" s="347"/>
      <c r="AB322" s="379">
        <f>SUMPRODUCT(LEN($L322:$R324)-LEN(SUBSTITUTE($L322:$R324,"A", "")))</f>
        <v>5</v>
      </c>
      <c r="AC322" s="365">
        <f>SUMPRODUCT(LEN($W322:$W324)-LEN(SUBSTITUTE($W322:$W324,"A", "")))</f>
        <v>0</v>
      </c>
      <c r="AD322" s="365">
        <f>SUMPRODUCT(LEN($L322:$R324)-LEN(SUBSTITUTE($L322:$R324,"S", "")))</f>
        <v>14</v>
      </c>
      <c r="AE322" s="365">
        <f>SUMPRODUCT(LEN($W322:$W324)-LEN(SUBSTITUTE($W322:$W324,"S", "")))</f>
        <v>2</v>
      </c>
      <c r="AF322" s="365">
        <f>SUMPRODUCT(LEN($L322:$R324)-LEN(SUBSTITUTE($L322:$R324,"F", "")))</f>
        <v>0</v>
      </c>
      <c r="AG322" s="365">
        <f>SUMPRODUCT(LEN($W322:$W324)-LEN(SUBSTITUTE($W322:$W324,"F", "")))</f>
        <v>0</v>
      </c>
      <c r="AH322" s="365">
        <f>SUMPRODUCT(LEN($L322:$R324)-LEN(SUBSTITUTE($L322:$R324,"G", "")))</f>
        <v>0</v>
      </c>
      <c r="AI322" s="365">
        <f>SUMPRODUCT(LEN($W322:$W324)-LEN(SUBSTITUTE($W322:$W324,"G", "")))</f>
        <v>0</v>
      </c>
      <c r="AJ322" s="365">
        <f>SUMPRODUCT(LEN($L322:$R324)-LEN(SUBSTITUTE($L322:$R324,"M", "")))</f>
        <v>0</v>
      </c>
      <c r="AK322" s="382">
        <f>SUMPRODUCT(LEN($W322:$W324)-LEN(SUBSTITUTE($W322:$W324,"M", "")))</f>
        <v>0</v>
      </c>
    </row>
    <row r="323" spans="2:45" ht="18" customHeight="1" x14ac:dyDescent="0.2">
      <c r="B323" s="17"/>
      <c r="C323" s="343"/>
      <c r="D323" s="160"/>
      <c r="E323" s="23"/>
      <c r="F323" s="157"/>
      <c r="G323" s="156"/>
      <c r="H323" s="343"/>
      <c r="I323" s="343"/>
      <c r="J323" s="343"/>
      <c r="K323" s="20" t="s">
        <v>91</v>
      </c>
      <c r="L323" s="21" t="s">
        <v>214</v>
      </c>
      <c r="M323" s="20" t="s">
        <v>90</v>
      </c>
      <c r="N323" s="21" t="s">
        <v>218</v>
      </c>
      <c r="O323" s="20" t="s">
        <v>89</v>
      </c>
      <c r="P323" s="21" t="s">
        <v>98</v>
      </c>
      <c r="Q323" s="20" t="s">
        <v>88</v>
      </c>
      <c r="R323" s="21"/>
      <c r="S323" s="20" t="s">
        <v>210</v>
      </c>
      <c r="T323" s="21"/>
      <c r="U323" s="20" t="s">
        <v>209</v>
      </c>
      <c r="V323" s="21"/>
      <c r="W323" s="18"/>
      <c r="X323" s="155"/>
      <c r="Y323" s="155"/>
      <c r="Z323" s="155"/>
      <c r="AA323" s="348"/>
      <c r="AB323" s="390"/>
      <c r="AC323" s="392"/>
      <c r="AD323" s="392"/>
      <c r="AE323" s="392"/>
      <c r="AF323" s="392"/>
      <c r="AG323" s="392"/>
      <c r="AH323" s="392"/>
      <c r="AI323" s="392"/>
      <c r="AJ323" s="392"/>
      <c r="AK323" s="395"/>
    </row>
    <row r="324" spans="2:45" ht="18" customHeight="1" thickBot="1" x14ac:dyDescent="0.25">
      <c r="B324" s="17"/>
      <c r="C324" s="344"/>
      <c r="D324" s="68"/>
      <c r="E324" s="15"/>
      <c r="F324" s="150"/>
      <c r="G324" s="149"/>
      <c r="H324" s="344"/>
      <c r="I324" s="344"/>
      <c r="J324" s="344"/>
      <c r="K324" s="12" t="s">
        <v>87</v>
      </c>
      <c r="L324" s="13" t="s">
        <v>227</v>
      </c>
      <c r="M324" s="12" t="s">
        <v>86</v>
      </c>
      <c r="N324" s="13" t="s">
        <v>214</v>
      </c>
      <c r="O324" s="12" t="s">
        <v>85</v>
      </c>
      <c r="P324" s="13" t="s">
        <v>98</v>
      </c>
      <c r="Q324" s="12" t="s">
        <v>84</v>
      </c>
      <c r="R324" s="13"/>
      <c r="S324" s="12" t="s">
        <v>208</v>
      </c>
      <c r="T324" s="13"/>
      <c r="U324" s="12" t="s">
        <v>207</v>
      </c>
      <c r="V324" s="13"/>
      <c r="W324" s="10"/>
      <c r="X324" s="148"/>
      <c r="Y324" s="148"/>
      <c r="Z324" s="148"/>
      <c r="AA324" s="349"/>
      <c r="AB324" s="391"/>
      <c r="AC324" s="393"/>
      <c r="AD324" s="393"/>
      <c r="AE324" s="393"/>
      <c r="AF324" s="393"/>
      <c r="AG324" s="393"/>
      <c r="AH324" s="393"/>
      <c r="AI324" s="393"/>
      <c r="AJ324" s="393"/>
      <c r="AK324" s="396"/>
    </row>
    <row r="325" spans="2:45" ht="18" customHeight="1" x14ac:dyDescent="0.2">
      <c r="B325" s="17"/>
      <c r="C325" s="342">
        <v>2</v>
      </c>
      <c r="D325" s="29"/>
      <c r="E325" s="28"/>
      <c r="F325" s="159"/>
      <c r="G325" s="158"/>
      <c r="H325" s="345">
        <v>42</v>
      </c>
      <c r="I325" s="345">
        <v>13</v>
      </c>
      <c r="J325" s="345">
        <v>6</v>
      </c>
      <c r="K325" s="20" t="s">
        <v>95</v>
      </c>
      <c r="L325" s="21" t="s">
        <v>217</v>
      </c>
      <c r="M325" s="20" t="s">
        <v>94</v>
      </c>
      <c r="N325" s="21" t="s">
        <v>98</v>
      </c>
      <c r="O325" s="20" t="s">
        <v>93</v>
      </c>
      <c r="P325" s="21" t="s">
        <v>98</v>
      </c>
      <c r="Q325" s="20" t="s">
        <v>92</v>
      </c>
      <c r="R325" s="21"/>
      <c r="S325" s="20" t="s">
        <v>212</v>
      </c>
      <c r="T325" s="21"/>
      <c r="U325" s="20" t="s">
        <v>211</v>
      </c>
      <c r="V325" s="21"/>
      <c r="W325" s="25" t="s">
        <v>218</v>
      </c>
      <c r="X325" s="155"/>
      <c r="Y325" s="155"/>
      <c r="Z325" s="155"/>
      <c r="AA325" s="347"/>
      <c r="AB325" s="379">
        <f>SUMPRODUCT(LEN($L325:$R327)-LEN(SUBSTITUTE($L325:$R327,"A", "")))</f>
        <v>3</v>
      </c>
      <c r="AC325" s="365">
        <f>SUMPRODUCT(LEN($W325:$W327)-LEN(SUBSTITUTE($W325:$W327,"A", "")))</f>
        <v>0</v>
      </c>
      <c r="AD325" s="365">
        <f>SUMPRODUCT(LEN($L325:$R327)-LEN(SUBSTITUTE($L325:$R327,"S", "")))</f>
        <v>8</v>
      </c>
      <c r="AE325" s="365">
        <f>SUMPRODUCT(LEN($W325:$W327)-LEN(SUBSTITUTE($W325:$W327,"S", "")))</f>
        <v>2</v>
      </c>
      <c r="AF325" s="365">
        <f>SUMPRODUCT(LEN($L325:$R327)-LEN(SUBSTITUTE($L325:$R327,"F", "")))</f>
        <v>0</v>
      </c>
      <c r="AG325" s="365">
        <f>SUMPRODUCT(LEN($W325:$W327)-LEN(SUBSTITUTE($W325:$W327,"F", "")))</f>
        <v>0</v>
      </c>
      <c r="AH325" s="365">
        <f>SUMPRODUCT(LEN($L325:$R327)-LEN(SUBSTITUTE($L325:$R327,"G", "")))</f>
        <v>0</v>
      </c>
      <c r="AI325" s="365">
        <f>SUMPRODUCT(LEN($W325:$W327)-LEN(SUBSTITUTE($W325:$W327,"G", "")))</f>
        <v>0</v>
      </c>
      <c r="AJ325" s="365">
        <f>SUMPRODUCT(LEN($L325:$R327)-LEN(SUBSTITUTE($L325:$R327,"M", "")))</f>
        <v>0</v>
      </c>
      <c r="AK325" s="382">
        <f>SUMPRODUCT(LEN($W325:$W327)-LEN(SUBSTITUTE($W325:$W327,"M", "")))</f>
        <v>0</v>
      </c>
    </row>
    <row r="326" spans="2:45" ht="18" customHeight="1" x14ac:dyDescent="0.2">
      <c r="B326" s="17"/>
      <c r="C326" s="343"/>
      <c r="D326" s="160"/>
      <c r="E326" s="23"/>
      <c r="F326" s="157"/>
      <c r="G326" s="156"/>
      <c r="H326" s="343"/>
      <c r="I326" s="343"/>
      <c r="J326" s="343"/>
      <c r="K326" s="20" t="s">
        <v>91</v>
      </c>
      <c r="L326" s="21" t="s">
        <v>214</v>
      </c>
      <c r="M326" s="20" t="s">
        <v>90</v>
      </c>
      <c r="N326" s="21" t="s">
        <v>214</v>
      </c>
      <c r="O326" s="20" t="s">
        <v>89</v>
      </c>
      <c r="P326" s="21"/>
      <c r="Q326" s="20" t="s">
        <v>88</v>
      </c>
      <c r="R326" s="21"/>
      <c r="S326" s="20" t="s">
        <v>210</v>
      </c>
      <c r="T326" s="21"/>
      <c r="U326" s="20" t="s">
        <v>209</v>
      </c>
      <c r="V326" s="21"/>
      <c r="W326" s="18"/>
      <c r="X326" s="155"/>
      <c r="Y326" s="155"/>
      <c r="Z326" s="155"/>
      <c r="AA326" s="348"/>
      <c r="AB326" s="390"/>
      <c r="AC326" s="392"/>
      <c r="AD326" s="392"/>
      <c r="AE326" s="392"/>
      <c r="AF326" s="392"/>
      <c r="AG326" s="392"/>
      <c r="AH326" s="392"/>
      <c r="AI326" s="392"/>
      <c r="AJ326" s="392"/>
      <c r="AK326" s="395"/>
    </row>
    <row r="327" spans="2:45" ht="18" customHeight="1" thickBot="1" x14ac:dyDescent="0.25">
      <c r="B327" s="17"/>
      <c r="C327" s="344"/>
      <c r="D327" s="68"/>
      <c r="E327" s="15"/>
      <c r="F327" s="150"/>
      <c r="G327" s="149"/>
      <c r="H327" s="344"/>
      <c r="I327" s="344"/>
      <c r="J327" s="344"/>
      <c r="K327" s="12" t="s">
        <v>87</v>
      </c>
      <c r="L327" s="13" t="s">
        <v>218</v>
      </c>
      <c r="M327" s="12" t="s">
        <v>86</v>
      </c>
      <c r="N327" s="13" t="s">
        <v>98</v>
      </c>
      <c r="O327" s="12" t="s">
        <v>85</v>
      </c>
      <c r="P327" s="13"/>
      <c r="Q327" s="12" t="s">
        <v>84</v>
      </c>
      <c r="R327" s="13"/>
      <c r="S327" s="12" t="s">
        <v>208</v>
      </c>
      <c r="T327" s="13"/>
      <c r="U327" s="12" t="s">
        <v>207</v>
      </c>
      <c r="V327" s="13"/>
      <c r="W327" s="10"/>
      <c r="X327" s="148"/>
      <c r="Y327" s="148"/>
      <c r="Z327" s="148"/>
      <c r="AA327" s="349"/>
      <c r="AB327" s="391"/>
      <c r="AC327" s="393"/>
      <c r="AD327" s="393"/>
      <c r="AE327" s="393"/>
      <c r="AF327" s="393"/>
      <c r="AG327" s="393"/>
      <c r="AH327" s="393"/>
      <c r="AI327" s="393"/>
      <c r="AJ327" s="393"/>
      <c r="AK327" s="396"/>
    </row>
    <row r="328" spans="2:45" ht="18" customHeight="1" x14ac:dyDescent="0.2">
      <c r="B328" s="17"/>
      <c r="C328" s="342">
        <v>3</v>
      </c>
      <c r="D328" s="30"/>
      <c r="E328" s="28"/>
      <c r="F328" s="159"/>
      <c r="G328" s="158"/>
      <c r="H328" s="345">
        <v>53</v>
      </c>
      <c r="I328" s="345">
        <v>13</v>
      </c>
      <c r="J328" s="346">
        <v>5</v>
      </c>
      <c r="K328" s="20" t="s">
        <v>95</v>
      </c>
      <c r="L328" s="21" t="s">
        <v>214</v>
      </c>
      <c r="M328" s="20" t="s">
        <v>94</v>
      </c>
      <c r="N328" s="21" t="s">
        <v>214</v>
      </c>
      <c r="O328" s="20" t="s">
        <v>93</v>
      </c>
      <c r="P328" s="21" t="s">
        <v>98</v>
      </c>
      <c r="Q328" s="20" t="s">
        <v>92</v>
      </c>
      <c r="R328" s="21"/>
      <c r="S328" s="20" t="s">
        <v>212</v>
      </c>
      <c r="T328" s="21"/>
      <c r="U328" s="20" t="s">
        <v>211</v>
      </c>
      <c r="V328" s="21"/>
      <c r="W328" s="25"/>
      <c r="X328" s="155"/>
      <c r="Y328" s="155"/>
      <c r="Z328" s="155"/>
      <c r="AA328" s="347"/>
      <c r="AB328" s="379">
        <f>SUMPRODUCT(LEN($L328:$R330)-LEN(SUBSTITUTE($L328:$R330,"A", "")))</f>
        <v>5</v>
      </c>
      <c r="AC328" s="365">
        <f>SUMPRODUCT(LEN($W328:$W330)-LEN(SUBSTITUTE($W328:$W330,"A", "")))</f>
        <v>0</v>
      </c>
      <c r="AD328" s="365">
        <f>SUMPRODUCT(LEN($L328:$R330)-LEN(SUBSTITUTE($L328:$R330,"S", "")))</f>
        <v>8</v>
      </c>
      <c r="AE328" s="365">
        <f>SUMPRODUCT(LEN($W328:$W330)-LEN(SUBSTITUTE($W328:$W330,"S", "")))</f>
        <v>0</v>
      </c>
      <c r="AF328" s="365">
        <f>SUMPRODUCT(LEN($L328:$R330)-LEN(SUBSTITUTE($L328:$R330,"F", "")))</f>
        <v>0</v>
      </c>
      <c r="AG328" s="365">
        <f>SUMPRODUCT(LEN($W328:$W330)-LEN(SUBSTITUTE($W328:$W330,"F", "")))</f>
        <v>0</v>
      </c>
      <c r="AH328" s="365">
        <f>SUMPRODUCT(LEN($L328:$R330)-LEN(SUBSTITUTE($L328:$R330,"G", "")))</f>
        <v>0</v>
      </c>
      <c r="AI328" s="365">
        <f>SUMPRODUCT(LEN($W328:$W330)-LEN(SUBSTITUTE($W328:$W330,"G", "")))</f>
        <v>0</v>
      </c>
      <c r="AJ328" s="365">
        <f>SUMPRODUCT(LEN($L328:$R330)-LEN(SUBSTITUTE($L328:$R330,"M", "")))</f>
        <v>0</v>
      </c>
      <c r="AK328" s="382">
        <f>SUMPRODUCT(LEN($W328:$W330)-LEN(SUBSTITUTE($W328:$W330,"M", "")))</f>
        <v>0</v>
      </c>
    </row>
    <row r="329" spans="2:45" ht="18" customHeight="1" x14ac:dyDescent="0.2">
      <c r="B329" s="17"/>
      <c r="C329" s="343"/>
      <c r="D329" s="24"/>
      <c r="E329" s="23"/>
      <c r="F329" s="157"/>
      <c r="G329" s="156"/>
      <c r="H329" s="343"/>
      <c r="I329" s="343"/>
      <c r="J329" s="343"/>
      <c r="K329" s="20" t="s">
        <v>91</v>
      </c>
      <c r="L329" s="21" t="s">
        <v>214</v>
      </c>
      <c r="M329" s="20" t="s">
        <v>90</v>
      </c>
      <c r="N329" s="21" t="s">
        <v>213</v>
      </c>
      <c r="O329" s="20" t="s">
        <v>89</v>
      </c>
      <c r="P329" s="21"/>
      <c r="Q329" s="20" t="s">
        <v>88</v>
      </c>
      <c r="R329" s="21"/>
      <c r="S329" s="20" t="s">
        <v>210</v>
      </c>
      <c r="T329" s="21"/>
      <c r="U329" s="20" t="s">
        <v>209</v>
      </c>
      <c r="V329" s="21"/>
      <c r="W329" s="18"/>
      <c r="X329" s="155"/>
      <c r="Y329" s="155"/>
      <c r="Z329" s="155"/>
      <c r="AA329" s="348"/>
      <c r="AB329" s="390"/>
      <c r="AC329" s="392"/>
      <c r="AD329" s="392"/>
      <c r="AE329" s="392"/>
      <c r="AF329" s="392"/>
      <c r="AG329" s="392"/>
      <c r="AH329" s="392"/>
      <c r="AI329" s="392"/>
      <c r="AJ329" s="392"/>
      <c r="AK329" s="395"/>
    </row>
    <row r="330" spans="2:45" ht="18" customHeight="1" thickBot="1" x14ac:dyDescent="0.25">
      <c r="B330" s="17"/>
      <c r="C330" s="344"/>
      <c r="D330" s="16"/>
      <c r="E330" s="15"/>
      <c r="F330" s="150"/>
      <c r="G330" s="149"/>
      <c r="H330" s="344"/>
      <c r="I330" s="344"/>
      <c r="J330" s="344"/>
      <c r="K330" s="12" t="s">
        <v>87</v>
      </c>
      <c r="L330" s="13" t="s">
        <v>218</v>
      </c>
      <c r="M330" s="12" t="s">
        <v>86</v>
      </c>
      <c r="N330" s="13" t="s">
        <v>218</v>
      </c>
      <c r="O330" s="12" t="s">
        <v>85</v>
      </c>
      <c r="P330" s="13"/>
      <c r="Q330" s="12" t="s">
        <v>84</v>
      </c>
      <c r="R330" s="13"/>
      <c r="S330" s="12" t="s">
        <v>208</v>
      </c>
      <c r="T330" s="13"/>
      <c r="U330" s="12" t="s">
        <v>207</v>
      </c>
      <c r="V330" s="13"/>
      <c r="W330" s="10"/>
      <c r="X330" s="148"/>
      <c r="Y330" s="148"/>
      <c r="Z330" s="148"/>
      <c r="AA330" s="349"/>
      <c r="AB330" s="391"/>
      <c r="AC330" s="393"/>
      <c r="AD330" s="393"/>
      <c r="AE330" s="393"/>
      <c r="AF330" s="393"/>
      <c r="AG330" s="393"/>
      <c r="AH330" s="393"/>
      <c r="AI330" s="393"/>
      <c r="AJ330" s="393"/>
      <c r="AK330" s="396"/>
    </row>
    <row r="331" spans="2:45" ht="18" customHeight="1" x14ac:dyDescent="0.2">
      <c r="B331" s="17"/>
      <c r="C331" s="342">
        <v>4</v>
      </c>
      <c r="D331" s="30"/>
      <c r="E331" s="28"/>
      <c r="F331" s="159"/>
      <c r="G331" s="158"/>
      <c r="H331" s="345">
        <v>53</v>
      </c>
      <c r="I331" s="345">
        <v>14</v>
      </c>
      <c r="J331" s="345">
        <v>7</v>
      </c>
      <c r="K331" s="20" t="s">
        <v>95</v>
      </c>
      <c r="L331" s="21" t="s">
        <v>214</v>
      </c>
      <c r="M331" s="20" t="s">
        <v>94</v>
      </c>
      <c r="N331" s="21" t="s">
        <v>213</v>
      </c>
      <c r="O331" s="20" t="s">
        <v>93</v>
      </c>
      <c r="P331" s="21" t="s">
        <v>98</v>
      </c>
      <c r="Q331" s="20" t="s">
        <v>92</v>
      </c>
      <c r="R331" s="21"/>
      <c r="S331" s="20" t="s">
        <v>212</v>
      </c>
      <c r="T331" s="21"/>
      <c r="U331" s="20" t="s">
        <v>211</v>
      </c>
      <c r="V331" s="21"/>
      <c r="W331" s="25"/>
      <c r="X331" s="155"/>
      <c r="Y331" s="155"/>
      <c r="Z331" s="155"/>
      <c r="AA331" s="347"/>
      <c r="AB331" s="379">
        <f>SUMPRODUCT(LEN($L331:$R333)-LEN(SUBSTITUTE($L331:$R333,"A", "")))</f>
        <v>6</v>
      </c>
      <c r="AC331" s="365">
        <f>SUMPRODUCT(LEN($W331:$W333)-LEN(SUBSTITUTE($W331:$W333,"A", "")))</f>
        <v>0</v>
      </c>
      <c r="AD331" s="365">
        <f>SUMPRODUCT(LEN($L331:$R333)-LEN(SUBSTITUTE($L331:$R333,"S", "")))</f>
        <v>5</v>
      </c>
      <c r="AE331" s="365">
        <f>SUMPRODUCT(LEN($W331:$W333)-LEN(SUBSTITUTE($W331:$W333,"S", "")))</f>
        <v>0</v>
      </c>
      <c r="AF331" s="365">
        <f>SUMPRODUCT(LEN($L331:$R333)-LEN(SUBSTITUTE($L331:$R333,"F", "")))</f>
        <v>0</v>
      </c>
      <c r="AG331" s="365">
        <f>SUMPRODUCT(LEN($W331:$W333)-LEN(SUBSTITUTE($W331:$W333,"F", "")))</f>
        <v>0</v>
      </c>
      <c r="AH331" s="365">
        <f>SUMPRODUCT(LEN($L331:$R333)-LEN(SUBSTITUTE($L331:$R333,"G", "")))</f>
        <v>0</v>
      </c>
      <c r="AI331" s="365">
        <f>SUMPRODUCT(LEN($W331:$W333)-LEN(SUBSTITUTE($W331:$W333,"G", "")))</f>
        <v>0</v>
      </c>
      <c r="AJ331" s="365">
        <f>SUMPRODUCT(LEN($L331:$R333)-LEN(SUBSTITUTE($L331:$R333,"M", "")))</f>
        <v>0</v>
      </c>
      <c r="AK331" s="382">
        <f>SUMPRODUCT(LEN($W331:$W333)-LEN(SUBSTITUTE($W331:$W333,"M", "")))</f>
        <v>0</v>
      </c>
    </row>
    <row r="332" spans="2:45" ht="18" customHeight="1" x14ac:dyDescent="0.2">
      <c r="B332" s="17"/>
      <c r="C332" s="343"/>
      <c r="D332" s="24"/>
      <c r="E332" s="23"/>
      <c r="F332" s="157"/>
      <c r="G332" s="156"/>
      <c r="H332" s="343"/>
      <c r="I332" s="343"/>
      <c r="J332" s="343"/>
      <c r="K332" s="20" t="s">
        <v>91</v>
      </c>
      <c r="L332" s="21" t="s">
        <v>214</v>
      </c>
      <c r="M332" s="20" t="s">
        <v>90</v>
      </c>
      <c r="N332" s="21" t="s">
        <v>97</v>
      </c>
      <c r="O332" s="20" t="s">
        <v>89</v>
      </c>
      <c r="P332" s="21"/>
      <c r="Q332" s="20" t="s">
        <v>88</v>
      </c>
      <c r="R332" s="21"/>
      <c r="S332" s="20" t="s">
        <v>210</v>
      </c>
      <c r="T332" s="21"/>
      <c r="U332" s="20" t="s">
        <v>209</v>
      </c>
      <c r="V332" s="21"/>
      <c r="W332" s="18"/>
      <c r="X332" s="155"/>
      <c r="Y332" s="155"/>
      <c r="Z332" s="155"/>
      <c r="AA332" s="348"/>
      <c r="AB332" s="390"/>
      <c r="AC332" s="392"/>
      <c r="AD332" s="392"/>
      <c r="AE332" s="392"/>
      <c r="AF332" s="392"/>
      <c r="AG332" s="392"/>
      <c r="AH332" s="392"/>
      <c r="AI332" s="392"/>
      <c r="AJ332" s="392"/>
      <c r="AK332" s="395"/>
    </row>
    <row r="333" spans="2:45" ht="18" customHeight="1" thickBot="1" x14ac:dyDescent="0.25">
      <c r="B333" s="17"/>
      <c r="C333" s="344"/>
      <c r="D333" s="16"/>
      <c r="E333" s="15"/>
      <c r="F333" s="150"/>
      <c r="G333" s="149"/>
      <c r="H333" s="344"/>
      <c r="I333" s="344"/>
      <c r="J333" s="344"/>
      <c r="K333" s="12" t="s">
        <v>87</v>
      </c>
      <c r="L333" s="13" t="s">
        <v>214</v>
      </c>
      <c r="M333" s="12" t="s">
        <v>86</v>
      </c>
      <c r="N333" s="13" t="s">
        <v>98</v>
      </c>
      <c r="O333" s="12" t="s">
        <v>85</v>
      </c>
      <c r="P333" s="13"/>
      <c r="Q333" s="12" t="s">
        <v>84</v>
      </c>
      <c r="R333" s="13"/>
      <c r="S333" s="12" t="s">
        <v>208</v>
      </c>
      <c r="T333" s="13"/>
      <c r="U333" s="12" t="s">
        <v>207</v>
      </c>
      <c r="V333" s="13"/>
      <c r="W333" s="10"/>
      <c r="X333" s="148"/>
      <c r="Y333" s="148"/>
      <c r="Z333" s="148"/>
      <c r="AA333" s="349"/>
      <c r="AB333" s="391"/>
      <c r="AC333" s="393"/>
      <c r="AD333" s="393"/>
      <c r="AE333" s="393"/>
      <c r="AF333" s="393"/>
      <c r="AG333" s="393"/>
      <c r="AH333" s="393"/>
      <c r="AI333" s="393"/>
      <c r="AJ333" s="393"/>
      <c r="AK333" s="396"/>
    </row>
    <row r="334" spans="2:45" ht="18" customHeight="1" x14ac:dyDescent="0.2">
      <c r="B334" s="17"/>
      <c r="C334" s="342">
        <v>5</v>
      </c>
      <c r="D334" s="30"/>
      <c r="E334" s="28"/>
      <c r="F334" s="159"/>
      <c r="G334" s="158"/>
      <c r="H334" s="345">
        <v>50</v>
      </c>
      <c r="I334" s="345">
        <v>13</v>
      </c>
      <c r="J334" s="345">
        <v>6</v>
      </c>
      <c r="K334" s="20" t="s">
        <v>95</v>
      </c>
      <c r="L334" s="21" t="s">
        <v>214</v>
      </c>
      <c r="M334" s="20" t="s">
        <v>94</v>
      </c>
      <c r="N334" s="21" t="s">
        <v>218</v>
      </c>
      <c r="O334" s="20" t="s">
        <v>93</v>
      </c>
      <c r="P334" s="21" t="s">
        <v>98</v>
      </c>
      <c r="Q334" s="20" t="s">
        <v>92</v>
      </c>
      <c r="R334" s="21"/>
      <c r="S334" s="20" t="s">
        <v>212</v>
      </c>
      <c r="T334" s="21"/>
      <c r="U334" s="20" t="s">
        <v>211</v>
      </c>
      <c r="V334" s="21"/>
      <c r="W334" s="25" t="s">
        <v>98</v>
      </c>
      <c r="X334" s="155"/>
      <c r="Y334" s="155"/>
      <c r="Z334" s="155"/>
      <c r="AA334" s="347"/>
      <c r="AB334" s="379">
        <f>SUMPRODUCT(LEN($L334:$R336)-LEN(SUBSTITUTE($L334:$R336,"A", "")))</f>
        <v>2</v>
      </c>
      <c r="AC334" s="365">
        <f>SUMPRODUCT(LEN($W334:$W336)-LEN(SUBSTITUTE($W334:$W336,"A", "")))</f>
        <v>0</v>
      </c>
      <c r="AD334" s="365">
        <f>SUMPRODUCT(LEN($L334:$R336)-LEN(SUBSTITUTE($L334:$R336,"S", "")))</f>
        <v>10</v>
      </c>
      <c r="AE334" s="365">
        <f>SUMPRODUCT(LEN($W334:$W336)-LEN(SUBSTITUTE($W334:$W336,"S", "")))</f>
        <v>1</v>
      </c>
      <c r="AF334" s="365">
        <f>SUMPRODUCT(LEN($L334:$R336)-LEN(SUBSTITUTE($L334:$R336,"F", "")))</f>
        <v>0</v>
      </c>
      <c r="AG334" s="365">
        <f>SUMPRODUCT(LEN($W334:$W336)-LEN(SUBSTITUTE($W334:$W336,"F", "")))</f>
        <v>0</v>
      </c>
      <c r="AH334" s="365">
        <f>SUMPRODUCT(LEN($L334:$R336)-LEN(SUBSTITUTE($L334:$R336,"G", "")))</f>
        <v>0</v>
      </c>
      <c r="AI334" s="365">
        <f>SUMPRODUCT(LEN($W334:$W336)-LEN(SUBSTITUTE($W334:$W336,"G", "")))</f>
        <v>0</v>
      </c>
      <c r="AJ334" s="365">
        <f>SUMPRODUCT(LEN($L334:$R336)-LEN(SUBSTITUTE($L334:$R336,"M", "")))</f>
        <v>0</v>
      </c>
      <c r="AK334" s="382">
        <f>SUMPRODUCT(LEN($W334:$W336)-LEN(SUBSTITUTE($W334:$W336,"M", "")))</f>
        <v>0</v>
      </c>
    </row>
    <row r="335" spans="2:45" ht="18" customHeight="1" x14ac:dyDescent="0.2">
      <c r="B335" s="17"/>
      <c r="C335" s="343"/>
      <c r="D335" s="24"/>
      <c r="E335" s="23"/>
      <c r="F335" s="157"/>
      <c r="G335" s="156"/>
      <c r="H335" s="343"/>
      <c r="I335" s="343"/>
      <c r="J335" s="343"/>
      <c r="K335" s="20" t="s">
        <v>91</v>
      </c>
      <c r="L335" s="21" t="s">
        <v>214</v>
      </c>
      <c r="M335" s="20" t="s">
        <v>90</v>
      </c>
      <c r="N335" s="21" t="s">
        <v>218</v>
      </c>
      <c r="O335" s="20" t="s">
        <v>89</v>
      </c>
      <c r="P335" s="21"/>
      <c r="Q335" s="20" t="s">
        <v>88</v>
      </c>
      <c r="R335" s="21"/>
      <c r="S335" s="20" t="s">
        <v>210</v>
      </c>
      <c r="T335" s="21"/>
      <c r="U335" s="20" t="s">
        <v>209</v>
      </c>
      <c r="V335" s="21"/>
      <c r="W335" s="18"/>
      <c r="X335" s="155"/>
      <c r="Y335" s="155"/>
      <c r="Z335" s="155"/>
      <c r="AA335" s="348"/>
      <c r="AB335" s="390"/>
      <c r="AC335" s="392"/>
      <c r="AD335" s="392"/>
      <c r="AE335" s="392"/>
      <c r="AF335" s="392"/>
      <c r="AG335" s="392"/>
      <c r="AH335" s="392"/>
      <c r="AI335" s="392"/>
      <c r="AJ335" s="392"/>
      <c r="AK335" s="395"/>
    </row>
    <row r="336" spans="2:45" ht="18" customHeight="1" thickBot="1" x14ac:dyDescent="0.25">
      <c r="B336" s="17"/>
      <c r="C336" s="344"/>
      <c r="D336" s="16"/>
      <c r="E336" s="15"/>
      <c r="F336" s="150"/>
      <c r="G336" s="149"/>
      <c r="H336" s="344"/>
      <c r="I336" s="344"/>
      <c r="J336" s="344"/>
      <c r="K336" s="12" t="s">
        <v>87</v>
      </c>
      <c r="L336" s="13" t="s">
        <v>218</v>
      </c>
      <c r="M336" s="12" t="s">
        <v>86</v>
      </c>
      <c r="N336" s="13" t="s">
        <v>98</v>
      </c>
      <c r="O336" s="12" t="s">
        <v>85</v>
      </c>
      <c r="P336" s="13"/>
      <c r="Q336" s="12" t="s">
        <v>84</v>
      </c>
      <c r="R336" s="13"/>
      <c r="S336" s="12" t="s">
        <v>208</v>
      </c>
      <c r="T336" s="13"/>
      <c r="U336" s="12" t="s">
        <v>207</v>
      </c>
      <c r="V336" s="13"/>
      <c r="W336" s="10"/>
      <c r="X336" s="148"/>
      <c r="Y336" s="148"/>
      <c r="Z336" s="148"/>
      <c r="AA336" s="349"/>
      <c r="AB336" s="391"/>
      <c r="AC336" s="393"/>
      <c r="AD336" s="393"/>
      <c r="AE336" s="393"/>
      <c r="AF336" s="393"/>
      <c r="AG336" s="393"/>
      <c r="AH336" s="393"/>
      <c r="AI336" s="393"/>
      <c r="AJ336" s="393"/>
      <c r="AK336" s="396"/>
    </row>
    <row r="337" spans="2:37" ht="18" customHeight="1" x14ac:dyDescent="0.2">
      <c r="B337" s="17"/>
      <c r="C337" s="342">
        <v>6</v>
      </c>
      <c r="D337" s="29"/>
      <c r="E337" s="28"/>
      <c r="F337" s="159"/>
      <c r="G337" s="158"/>
      <c r="H337" s="345">
        <v>53</v>
      </c>
      <c r="I337" s="345">
        <v>13</v>
      </c>
      <c r="J337" s="345">
        <v>6</v>
      </c>
      <c r="K337" s="20" t="s">
        <v>95</v>
      </c>
      <c r="L337" s="21" t="s">
        <v>228</v>
      </c>
      <c r="M337" s="20" t="s">
        <v>94</v>
      </c>
      <c r="N337" s="21" t="s">
        <v>218</v>
      </c>
      <c r="O337" s="20" t="s">
        <v>93</v>
      </c>
      <c r="P337" s="21" t="s">
        <v>97</v>
      </c>
      <c r="Q337" s="20" t="s">
        <v>92</v>
      </c>
      <c r="R337" s="21"/>
      <c r="S337" s="20" t="s">
        <v>212</v>
      </c>
      <c r="T337" s="21"/>
      <c r="U337" s="20" t="s">
        <v>211</v>
      </c>
      <c r="V337" s="21"/>
      <c r="W337" s="25"/>
      <c r="X337" s="155"/>
      <c r="Y337" s="155"/>
      <c r="Z337" s="155"/>
      <c r="AA337" s="347"/>
      <c r="AB337" s="379">
        <f>SUMPRODUCT(LEN($L337:$R339)-LEN(SUBSTITUTE($L337:$R339,"A", "")))</f>
        <v>2</v>
      </c>
      <c r="AC337" s="365">
        <f>SUMPRODUCT(LEN($W337:$W339)-LEN(SUBSTITUTE($W337:$W339,"A", "")))</f>
        <v>0</v>
      </c>
      <c r="AD337" s="365">
        <f>SUMPRODUCT(LEN($L337:$R339)-LEN(SUBSTITUTE($L337:$R339,"S", "")))</f>
        <v>10</v>
      </c>
      <c r="AE337" s="365">
        <f>SUMPRODUCT(LEN($W337:$W339)-LEN(SUBSTITUTE($W337:$W339,"S", "")))</f>
        <v>0</v>
      </c>
      <c r="AF337" s="365">
        <f>SUMPRODUCT(LEN($L337:$R339)-LEN(SUBSTITUTE($L337:$R339,"F", "")))</f>
        <v>0</v>
      </c>
      <c r="AG337" s="365">
        <f>SUMPRODUCT(LEN($W337:$W339)-LEN(SUBSTITUTE($W337:$W339,"F", "")))</f>
        <v>0</v>
      </c>
      <c r="AH337" s="365">
        <f>SUMPRODUCT(LEN($L337:$R339)-LEN(SUBSTITUTE($L337:$R339,"G", "")))</f>
        <v>0</v>
      </c>
      <c r="AI337" s="365">
        <f>SUMPRODUCT(LEN($W337:$W339)-LEN(SUBSTITUTE($W337:$W339,"G", "")))</f>
        <v>0</v>
      </c>
      <c r="AJ337" s="365">
        <f>SUMPRODUCT(LEN($L337:$R339)-LEN(SUBSTITUTE($L337:$R339,"M", "")))</f>
        <v>0</v>
      </c>
      <c r="AK337" s="382">
        <f>SUMPRODUCT(LEN($W337:$W339)-LEN(SUBSTITUTE($W337:$W339,"M", "")))</f>
        <v>0</v>
      </c>
    </row>
    <row r="338" spans="2:37" ht="18" customHeight="1" x14ac:dyDescent="0.2">
      <c r="B338" s="17"/>
      <c r="C338" s="343"/>
      <c r="D338" s="160"/>
      <c r="E338" s="23"/>
      <c r="F338" s="157"/>
      <c r="G338" s="156"/>
      <c r="H338" s="343"/>
      <c r="I338" s="343"/>
      <c r="J338" s="343"/>
      <c r="K338" s="20" t="s">
        <v>91</v>
      </c>
      <c r="L338" s="21" t="s">
        <v>218</v>
      </c>
      <c r="M338" s="20" t="s">
        <v>90</v>
      </c>
      <c r="N338" s="21" t="s">
        <v>98</v>
      </c>
      <c r="O338" s="20" t="s">
        <v>89</v>
      </c>
      <c r="P338" s="21"/>
      <c r="Q338" s="20" t="s">
        <v>88</v>
      </c>
      <c r="R338" s="21"/>
      <c r="S338" s="20" t="s">
        <v>210</v>
      </c>
      <c r="T338" s="21"/>
      <c r="U338" s="20" t="s">
        <v>209</v>
      </c>
      <c r="V338" s="21"/>
      <c r="W338" s="18"/>
      <c r="X338" s="155"/>
      <c r="Y338" s="155"/>
      <c r="Z338" s="155"/>
      <c r="AA338" s="348"/>
      <c r="AB338" s="390"/>
      <c r="AC338" s="392"/>
      <c r="AD338" s="392"/>
      <c r="AE338" s="392"/>
      <c r="AF338" s="392"/>
      <c r="AG338" s="392"/>
      <c r="AH338" s="392"/>
      <c r="AI338" s="392"/>
      <c r="AJ338" s="392"/>
      <c r="AK338" s="395"/>
    </row>
    <row r="339" spans="2:37" ht="18" customHeight="1" thickBot="1" x14ac:dyDescent="0.25">
      <c r="B339" s="17"/>
      <c r="C339" s="344"/>
      <c r="D339" s="68"/>
      <c r="E339" s="15"/>
      <c r="F339" s="150"/>
      <c r="G339" s="149"/>
      <c r="H339" s="344"/>
      <c r="I339" s="344"/>
      <c r="J339" s="344"/>
      <c r="K339" s="12" t="s">
        <v>87</v>
      </c>
      <c r="L339" s="13" t="s">
        <v>218</v>
      </c>
      <c r="M339" s="12" t="s">
        <v>86</v>
      </c>
      <c r="N339" s="13" t="s">
        <v>97</v>
      </c>
      <c r="O339" s="12" t="s">
        <v>85</v>
      </c>
      <c r="P339" s="13"/>
      <c r="Q339" s="12" t="s">
        <v>84</v>
      </c>
      <c r="R339" s="13"/>
      <c r="S339" s="12" t="s">
        <v>208</v>
      </c>
      <c r="T339" s="13"/>
      <c r="U339" s="12" t="s">
        <v>207</v>
      </c>
      <c r="V339" s="13"/>
      <c r="W339" s="10"/>
      <c r="X339" s="148"/>
      <c r="Y339" s="148"/>
      <c r="Z339" s="148"/>
      <c r="AA339" s="349"/>
      <c r="AB339" s="391"/>
      <c r="AC339" s="393"/>
      <c r="AD339" s="393"/>
      <c r="AE339" s="393"/>
      <c r="AF339" s="393"/>
      <c r="AG339" s="393"/>
      <c r="AH339" s="393"/>
      <c r="AI339" s="393"/>
      <c r="AJ339" s="393"/>
      <c r="AK339" s="396"/>
    </row>
    <row r="340" spans="2:37" ht="18" customHeight="1" x14ac:dyDescent="0.2">
      <c r="B340" s="17"/>
      <c r="C340" s="342">
        <v>7</v>
      </c>
      <c r="D340" s="56"/>
      <c r="E340" s="56"/>
      <c r="F340" s="159"/>
      <c r="G340" s="158"/>
      <c r="H340" s="345">
        <v>51</v>
      </c>
      <c r="I340" s="345">
        <v>13</v>
      </c>
      <c r="J340" s="346">
        <v>5</v>
      </c>
      <c r="K340" s="20" t="s">
        <v>95</v>
      </c>
      <c r="L340" s="21" t="s">
        <v>218</v>
      </c>
      <c r="M340" s="20" t="s">
        <v>94</v>
      </c>
      <c r="N340" s="21" t="s">
        <v>214</v>
      </c>
      <c r="O340" s="20" t="s">
        <v>93</v>
      </c>
      <c r="P340" s="21" t="s">
        <v>97</v>
      </c>
      <c r="Q340" s="20" t="s">
        <v>92</v>
      </c>
      <c r="R340" s="21"/>
      <c r="S340" s="20" t="s">
        <v>212</v>
      </c>
      <c r="T340" s="21"/>
      <c r="U340" s="20" t="s">
        <v>211</v>
      </c>
      <c r="V340" s="21"/>
      <c r="W340" s="25"/>
      <c r="X340" s="155"/>
      <c r="Y340" s="155"/>
      <c r="Z340" s="155"/>
      <c r="AA340" s="347"/>
      <c r="AB340" s="379">
        <f>SUMPRODUCT(LEN($L340:$R342)-LEN(SUBSTITUTE($L340:$R342,"A", "")))</f>
        <v>4</v>
      </c>
      <c r="AC340" s="365">
        <f>SUMPRODUCT(LEN($W340:$W342)-LEN(SUBSTITUTE($W340:$W342,"A", "")))</f>
        <v>0</v>
      </c>
      <c r="AD340" s="365">
        <f>SUMPRODUCT(LEN($L340:$R342)-LEN(SUBSTITUTE($L340:$R342,"S", "")))</f>
        <v>7</v>
      </c>
      <c r="AE340" s="365">
        <f>SUMPRODUCT(LEN($W340:$W342)-LEN(SUBSTITUTE($W340:$W342,"S", "")))</f>
        <v>0</v>
      </c>
      <c r="AF340" s="365">
        <f>SUMPRODUCT(LEN($L340:$R342)-LEN(SUBSTITUTE($L340:$R342,"F", "")))</f>
        <v>0</v>
      </c>
      <c r="AG340" s="365">
        <f>SUMPRODUCT(LEN($W340:$W342)-LEN(SUBSTITUTE($W340:$W342,"F", "")))</f>
        <v>0</v>
      </c>
      <c r="AH340" s="365">
        <f>SUMPRODUCT(LEN($L340:$R342)-LEN(SUBSTITUTE($L340:$R342,"G", "")))</f>
        <v>0</v>
      </c>
      <c r="AI340" s="365">
        <f>SUMPRODUCT(LEN($W340:$W342)-LEN(SUBSTITUTE($W340:$W342,"G", "")))</f>
        <v>0</v>
      </c>
      <c r="AJ340" s="365">
        <f>SUMPRODUCT(LEN($L340:$R342)-LEN(SUBSTITUTE($L340:$R342,"M", "")))</f>
        <v>0</v>
      </c>
      <c r="AK340" s="382">
        <f>SUMPRODUCT(LEN($W340:$W342)-LEN(SUBSTITUTE($W340:$W342,"M", "")))</f>
        <v>0</v>
      </c>
    </row>
    <row r="341" spans="2:37" ht="18" customHeight="1" x14ac:dyDescent="0.2">
      <c r="B341" s="17"/>
      <c r="C341" s="343"/>
      <c r="D341" s="24"/>
      <c r="E341" s="23"/>
      <c r="F341" s="157"/>
      <c r="G341" s="156"/>
      <c r="H341" s="343"/>
      <c r="I341" s="343"/>
      <c r="J341" s="343"/>
      <c r="K341" s="20" t="s">
        <v>91</v>
      </c>
      <c r="L341" s="21" t="s">
        <v>218</v>
      </c>
      <c r="M341" s="20" t="s">
        <v>90</v>
      </c>
      <c r="N341" s="21" t="s">
        <v>97</v>
      </c>
      <c r="O341" s="20" t="s">
        <v>89</v>
      </c>
      <c r="P341" s="21" t="s">
        <v>98</v>
      </c>
      <c r="Q341" s="20" t="s">
        <v>88</v>
      </c>
      <c r="R341" s="21"/>
      <c r="S341" s="20" t="s">
        <v>210</v>
      </c>
      <c r="T341" s="21"/>
      <c r="U341" s="20" t="s">
        <v>209</v>
      </c>
      <c r="V341" s="21"/>
      <c r="W341" s="18"/>
      <c r="X341" s="155"/>
      <c r="Y341" s="155"/>
      <c r="Z341" s="155"/>
      <c r="AA341" s="348"/>
      <c r="AB341" s="390"/>
      <c r="AC341" s="392"/>
      <c r="AD341" s="392"/>
      <c r="AE341" s="392"/>
      <c r="AF341" s="392"/>
      <c r="AG341" s="392"/>
      <c r="AH341" s="392"/>
      <c r="AI341" s="392"/>
      <c r="AJ341" s="392"/>
      <c r="AK341" s="395"/>
    </row>
    <row r="342" spans="2:37" ht="18" customHeight="1" thickBot="1" x14ac:dyDescent="0.25">
      <c r="B342" s="17"/>
      <c r="C342" s="344"/>
      <c r="D342" s="16"/>
      <c r="E342" s="15"/>
      <c r="F342" s="150"/>
      <c r="G342" s="149"/>
      <c r="H342" s="344"/>
      <c r="I342" s="344"/>
      <c r="J342" s="344"/>
      <c r="K342" s="12" t="s">
        <v>87</v>
      </c>
      <c r="L342" s="13" t="s">
        <v>98</v>
      </c>
      <c r="M342" s="12" t="s">
        <v>86</v>
      </c>
      <c r="N342" s="13" t="s">
        <v>97</v>
      </c>
      <c r="O342" s="12" t="s">
        <v>85</v>
      </c>
      <c r="P342" s="13"/>
      <c r="Q342" s="12" t="s">
        <v>84</v>
      </c>
      <c r="R342" s="13"/>
      <c r="S342" s="12" t="s">
        <v>208</v>
      </c>
      <c r="T342" s="13"/>
      <c r="U342" s="12" t="s">
        <v>207</v>
      </c>
      <c r="V342" s="13"/>
      <c r="W342" s="10"/>
      <c r="X342" s="148"/>
      <c r="Y342" s="148"/>
      <c r="Z342" s="148"/>
      <c r="AA342" s="349"/>
      <c r="AB342" s="391"/>
      <c r="AC342" s="393"/>
      <c r="AD342" s="393"/>
      <c r="AE342" s="393"/>
      <c r="AF342" s="393"/>
      <c r="AG342" s="393"/>
      <c r="AH342" s="393"/>
      <c r="AI342" s="393"/>
      <c r="AJ342" s="393"/>
      <c r="AK342" s="396"/>
    </row>
    <row r="343" spans="2:37" ht="18" customHeight="1" x14ac:dyDescent="0.2">
      <c r="B343" s="17"/>
      <c r="C343" s="342">
        <v>8</v>
      </c>
      <c r="D343" s="30"/>
      <c r="E343" s="28"/>
      <c r="F343" s="159"/>
      <c r="G343" s="158"/>
      <c r="H343" s="345">
        <v>50</v>
      </c>
      <c r="I343" s="345">
        <v>13</v>
      </c>
      <c r="J343" s="345">
        <v>7</v>
      </c>
      <c r="K343" s="20" t="s">
        <v>95</v>
      </c>
      <c r="L343" s="21" t="s">
        <v>98</v>
      </c>
      <c r="M343" s="20" t="s">
        <v>94</v>
      </c>
      <c r="N343" s="21" t="s">
        <v>98</v>
      </c>
      <c r="O343" s="20" t="s">
        <v>93</v>
      </c>
      <c r="P343" s="21"/>
      <c r="Q343" s="20" t="s">
        <v>92</v>
      </c>
      <c r="R343" s="21"/>
      <c r="S343" s="20" t="s">
        <v>212</v>
      </c>
      <c r="T343" s="21"/>
      <c r="U343" s="20" t="s">
        <v>211</v>
      </c>
      <c r="V343" s="21"/>
      <c r="W343" s="25"/>
      <c r="X343" s="155"/>
      <c r="Y343" s="155"/>
      <c r="Z343" s="155"/>
      <c r="AA343" s="347"/>
      <c r="AB343" s="379">
        <f>SUMPRODUCT(LEN($L343:$R345)-LEN(SUBSTITUTE($L343:$R345,"A", "")))</f>
        <v>3</v>
      </c>
      <c r="AC343" s="365">
        <f>SUMPRODUCT(LEN($W343:$W345)-LEN(SUBSTITUTE($W343:$W345,"A", "")))</f>
        <v>0</v>
      </c>
      <c r="AD343" s="365">
        <f>SUMPRODUCT(LEN($L343:$R345)-LEN(SUBSTITUTE($L343:$R345,"S", "")))</f>
        <v>4</v>
      </c>
      <c r="AE343" s="365">
        <f>SUMPRODUCT(LEN($W343:$W345)-LEN(SUBSTITUTE($W343:$W345,"S", "")))</f>
        <v>0</v>
      </c>
      <c r="AF343" s="365">
        <f>SUMPRODUCT(LEN($L343:$R345)-LEN(SUBSTITUTE($L343:$R345,"F", "")))</f>
        <v>0</v>
      </c>
      <c r="AG343" s="365">
        <f>SUMPRODUCT(LEN($W343:$W345)-LEN(SUBSTITUTE($W343:$W345,"F", "")))</f>
        <v>0</v>
      </c>
      <c r="AH343" s="365">
        <f>SUMPRODUCT(LEN($L343:$R345)-LEN(SUBSTITUTE($L343:$R345,"G", "")))</f>
        <v>0</v>
      </c>
      <c r="AI343" s="365">
        <f>SUMPRODUCT(LEN($W343:$W345)-LEN(SUBSTITUTE($W343:$W345,"G", "")))</f>
        <v>0</v>
      </c>
      <c r="AJ343" s="365">
        <f>SUMPRODUCT(LEN($L343:$R345)-LEN(SUBSTITUTE($L343:$R345,"M", "")))</f>
        <v>0</v>
      </c>
      <c r="AK343" s="382">
        <f>SUMPRODUCT(LEN($W343:$W345)-LEN(SUBSTITUTE($W343:$W345,"M", "")))</f>
        <v>0</v>
      </c>
    </row>
    <row r="344" spans="2:37" ht="18" customHeight="1" x14ac:dyDescent="0.2">
      <c r="B344" s="17"/>
      <c r="C344" s="343"/>
      <c r="D344" s="24"/>
      <c r="E344" s="23"/>
      <c r="F344" s="157"/>
      <c r="G344" s="156"/>
      <c r="H344" s="343"/>
      <c r="I344" s="343"/>
      <c r="J344" s="343"/>
      <c r="K344" s="20" t="s">
        <v>91</v>
      </c>
      <c r="L344" s="21" t="s">
        <v>217</v>
      </c>
      <c r="M344" s="20" t="s">
        <v>90</v>
      </c>
      <c r="N344" s="21" t="s">
        <v>97</v>
      </c>
      <c r="O344" s="20" t="s">
        <v>89</v>
      </c>
      <c r="P344" s="21"/>
      <c r="Q344" s="20" t="s">
        <v>88</v>
      </c>
      <c r="R344" s="21"/>
      <c r="S344" s="20" t="s">
        <v>210</v>
      </c>
      <c r="T344" s="21"/>
      <c r="U344" s="20" t="s">
        <v>209</v>
      </c>
      <c r="V344" s="21"/>
      <c r="W344" s="18"/>
      <c r="X344" s="155"/>
      <c r="Y344" s="155"/>
      <c r="Z344" s="155"/>
      <c r="AA344" s="348"/>
      <c r="AB344" s="390"/>
      <c r="AC344" s="392"/>
      <c r="AD344" s="392"/>
      <c r="AE344" s="392"/>
      <c r="AF344" s="392"/>
      <c r="AG344" s="392"/>
      <c r="AH344" s="392"/>
      <c r="AI344" s="392"/>
      <c r="AJ344" s="392"/>
      <c r="AK344" s="395"/>
    </row>
    <row r="345" spans="2:37" ht="18" customHeight="1" thickBot="1" x14ac:dyDescent="0.25">
      <c r="B345" s="17"/>
      <c r="C345" s="344"/>
      <c r="D345" s="16"/>
      <c r="E345" s="15"/>
      <c r="F345" s="150"/>
      <c r="G345" s="149"/>
      <c r="H345" s="344"/>
      <c r="I345" s="344"/>
      <c r="J345" s="344"/>
      <c r="K345" s="12" t="s">
        <v>87</v>
      </c>
      <c r="L345" s="13" t="s">
        <v>97</v>
      </c>
      <c r="M345" s="12" t="s">
        <v>86</v>
      </c>
      <c r="N345" s="13" t="s">
        <v>98</v>
      </c>
      <c r="O345" s="12" t="s">
        <v>85</v>
      </c>
      <c r="P345" s="13"/>
      <c r="Q345" s="12" t="s">
        <v>84</v>
      </c>
      <c r="R345" s="13"/>
      <c r="S345" s="12" t="s">
        <v>208</v>
      </c>
      <c r="T345" s="13"/>
      <c r="U345" s="12" t="s">
        <v>207</v>
      </c>
      <c r="V345" s="13"/>
      <c r="W345" s="10"/>
      <c r="X345" s="148"/>
      <c r="Y345" s="148"/>
      <c r="Z345" s="148"/>
      <c r="AA345" s="349"/>
      <c r="AB345" s="391"/>
      <c r="AC345" s="393"/>
      <c r="AD345" s="393"/>
      <c r="AE345" s="393"/>
      <c r="AF345" s="393"/>
      <c r="AG345" s="393"/>
      <c r="AH345" s="393"/>
      <c r="AI345" s="393"/>
      <c r="AJ345" s="393"/>
      <c r="AK345" s="396"/>
    </row>
    <row r="346" spans="2:37" ht="18" customHeight="1" x14ac:dyDescent="0.2">
      <c r="B346" s="17"/>
      <c r="C346" s="342">
        <v>9</v>
      </c>
      <c r="D346" s="29"/>
      <c r="E346" s="28"/>
      <c r="F346" s="159"/>
      <c r="G346" s="158"/>
      <c r="H346" s="345">
        <v>43</v>
      </c>
      <c r="I346" s="345">
        <v>14</v>
      </c>
      <c r="J346" s="346">
        <v>7</v>
      </c>
      <c r="K346" s="20" t="s">
        <v>95</v>
      </c>
      <c r="L346" s="21" t="s">
        <v>218</v>
      </c>
      <c r="M346" s="20" t="s">
        <v>94</v>
      </c>
      <c r="N346" s="21" t="s">
        <v>214</v>
      </c>
      <c r="O346" s="20" t="s">
        <v>93</v>
      </c>
      <c r="P346" s="21" t="s">
        <v>98</v>
      </c>
      <c r="Q346" s="20" t="s">
        <v>92</v>
      </c>
      <c r="R346" s="21"/>
      <c r="S346" s="20" t="s">
        <v>212</v>
      </c>
      <c r="T346" s="21"/>
      <c r="U346" s="20" t="s">
        <v>211</v>
      </c>
      <c r="V346" s="21"/>
      <c r="W346" s="25" t="s">
        <v>98</v>
      </c>
      <c r="X346" s="155"/>
      <c r="Y346" s="155"/>
      <c r="Z346" s="155"/>
      <c r="AA346" s="347"/>
      <c r="AB346" s="379">
        <f>SUMPRODUCT(LEN($L346:$R348)-LEN(SUBSTITUTE($L346:$R348,"A", "")))</f>
        <v>2</v>
      </c>
      <c r="AC346" s="365">
        <f>SUMPRODUCT(LEN($W346:$W348)-LEN(SUBSTITUTE($W346:$W348,"A", "")))</f>
        <v>0</v>
      </c>
      <c r="AD346" s="365">
        <f>SUMPRODUCT(LEN($L346:$R348)-LEN(SUBSTITUTE($L346:$R348,"S", "")))</f>
        <v>9</v>
      </c>
      <c r="AE346" s="365">
        <f>SUMPRODUCT(LEN($W346:$W348)-LEN(SUBSTITUTE($W346:$W348,"S", "")))</f>
        <v>1</v>
      </c>
      <c r="AF346" s="365">
        <f>SUMPRODUCT(LEN($L346:$R348)-LEN(SUBSTITUTE($L346:$R348,"F", "")))</f>
        <v>0</v>
      </c>
      <c r="AG346" s="365">
        <f>SUMPRODUCT(LEN($W346:$W348)-LEN(SUBSTITUTE($W346:$W348,"F", "")))</f>
        <v>0</v>
      </c>
      <c r="AH346" s="365">
        <f>SUMPRODUCT(LEN($L346:$R348)-LEN(SUBSTITUTE($L346:$R348,"G", "")))</f>
        <v>0</v>
      </c>
      <c r="AI346" s="365">
        <f>SUMPRODUCT(LEN($W346:$W348)-LEN(SUBSTITUTE($W346:$W348,"G", "")))</f>
        <v>0</v>
      </c>
      <c r="AJ346" s="365">
        <f>SUMPRODUCT(LEN($L346:$R348)-LEN(SUBSTITUTE($L346:$R348,"M", "")))</f>
        <v>0</v>
      </c>
      <c r="AK346" s="382">
        <f>SUMPRODUCT(LEN($W346:$W348)-LEN(SUBSTITUTE($W346:$W348,"M", "")))</f>
        <v>0</v>
      </c>
    </row>
    <row r="347" spans="2:37" ht="18" customHeight="1" x14ac:dyDescent="0.2">
      <c r="B347" s="17"/>
      <c r="C347" s="343"/>
      <c r="D347" s="160"/>
      <c r="E347" s="23"/>
      <c r="F347" s="157"/>
      <c r="G347" s="156"/>
      <c r="H347" s="343"/>
      <c r="I347" s="343"/>
      <c r="J347" s="343"/>
      <c r="K347" s="20" t="s">
        <v>91</v>
      </c>
      <c r="L347" s="21" t="s">
        <v>218</v>
      </c>
      <c r="M347" s="20" t="s">
        <v>90</v>
      </c>
      <c r="N347" s="21" t="s">
        <v>97</v>
      </c>
      <c r="O347" s="20" t="s">
        <v>89</v>
      </c>
      <c r="P347" s="21"/>
      <c r="Q347" s="20" t="s">
        <v>88</v>
      </c>
      <c r="R347" s="21"/>
      <c r="S347" s="20" t="s">
        <v>210</v>
      </c>
      <c r="T347" s="21"/>
      <c r="U347" s="20" t="s">
        <v>209</v>
      </c>
      <c r="V347" s="21"/>
      <c r="W347" s="18"/>
      <c r="X347" s="155"/>
      <c r="Y347" s="155"/>
      <c r="Z347" s="155"/>
      <c r="AA347" s="348"/>
      <c r="AB347" s="390"/>
      <c r="AC347" s="392"/>
      <c r="AD347" s="392"/>
      <c r="AE347" s="392"/>
      <c r="AF347" s="392"/>
      <c r="AG347" s="392"/>
      <c r="AH347" s="392"/>
      <c r="AI347" s="392"/>
      <c r="AJ347" s="392"/>
      <c r="AK347" s="395"/>
    </row>
    <row r="348" spans="2:37" ht="18" customHeight="1" thickBot="1" x14ac:dyDescent="0.25">
      <c r="B348" s="17"/>
      <c r="C348" s="344"/>
      <c r="D348" s="68"/>
      <c r="E348" s="15"/>
      <c r="F348" s="150"/>
      <c r="G348" s="149"/>
      <c r="H348" s="344"/>
      <c r="I348" s="344"/>
      <c r="J348" s="344"/>
      <c r="K348" s="12" t="s">
        <v>87</v>
      </c>
      <c r="L348" s="13" t="s">
        <v>218</v>
      </c>
      <c r="M348" s="12" t="s">
        <v>86</v>
      </c>
      <c r="N348" s="13" t="s">
        <v>98</v>
      </c>
      <c r="O348" s="12" t="s">
        <v>85</v>
      </c>
      <c r="P348" s="13"/>
      <c r="Q348" s="12" t="s">
        <v>84</v>
      </c>
      <c r="R348" s="13"/>
      <c r="S348" s="12" t="s">
        <v>208</v>
      </c>
      <c r="T348" s="13"/>
      <c r="U348" s="12" t="s">
        <v>207</v>
      </c>
      <c r="V348" s="13"/>
      <c r="W348" s="10"/>
      <c r="X348" s="148"/>
      <c r="Y348" s="148"/>
      <c r="Z348" s="148"/>
      <c r="AA348" s="349"/>
      <c r="AB348" s="391"/>
      <c r="AC348" s="393"/>
      <c r="AD348" s="393"/>
      <c r="AE348" s="393"/>
      <c r="AF348" s="393"/>
      <c r="AG348" s="393"/>
      <c r="AH348" s="393"/>
      <c r="AI348" s="393"/>
      <c r="AJ348" s="393"/>
      <c r="AK348" s="396"/>
    </row>
    <row r="349" spans="2:37" ht="18" customHeight="1" x14ac:dyDescent="0.2">
      <c r="B349" s="17"/>
      <c r="C349" s="342">
        <v>10</v>
      </c>
      <c r="D349" s="29"/>
      <c r="E349" s="28"/>
      <c r="F349" s="159"/>
      <c r="G349" s="158"/>
      <c r="H349" s="345">
        <v>48</v>
      </c>
      <c r="I349" s="345">
        <v>13</v>
      </c>
      <c r="J349" s="346">
        <v>6</v>
      </c>
      <c r="K349" s="20" t="s">
        <v>95</v>
      </c>
      <c r="L349" s="21" t="s">
        <v>98</v>
      </c>
      <c r="M349" s="20" t="s">
        <v>94</v>
      </c>
      <c r="N349" s="21" t="s">
        <v>98</v>
      </c>
      <c r="O349" s="20" t="s">
        <v>93</v>
      </c>
      <c r="P349" s="21" t="s">
        <v>98</v>
      </c>
      <c r="Q349" s="20" t="s">
        <v>92</v>
      </c>
      <c r="R349" s="21"/>
      <c r="S349" s="20" t="s">
        <v>212</v>
      </c>
      <c r="T349" s="21"/>
      <c r="U349" s="20" t="s">
        <v>211</v>
      </c>
      <c r="V349" s="21"/>
      <c r="W349" s="25" t="s">
        <v>98</v>
      </c>
      <c r="X349" s="155"/>
      <c r="Y349" s="155"/>
      <c r="Z349" s="155"/>
      <c r="AA349" s="347"/>
      <c r="AB349" s="379">
        <f>SUMPRODUCT(LEN($L349:$R351)-LEN(SUBSTITUTE($L349:$R351,"A", "")))</f>
        <v>2</v>
      </c>
      <c r="AC349" s="365">
        <f>SUMPRODUCT(LEN($W349:$W351)-LEN(SUBSTITUTE($W349:$W351,"A", "")))</f>
        <v>0</v>
      </c>
      <c r="AD349" s="365">
        <f>SUMPRODUCT(LEN($L349:$R351)-LEN(SUBSTITUTE($L349:$R351,"S", "")))</f>
        <v>7</v>
      </c>
      <c r="AE349" s="365">
        <f>SUMPRODUCT(LEN($W349:$W351)-LEN(SUBSTITUTE($W349:$W351,"S", "")))</f>
        <v>1</v>
      </c>
      <c r="AF349" s="365">
        <f>SUMPRODUCT(LEN($L349:$R351)-LEN(SUBSTITUTE($L349:$R351,"F", "")))</f>
        <v>0</v>
      </c>
      <c r="AG349" s="365">
        <f>SUMPRODUCT(LEN($W349:$W351)-LEN(SUBSTITUTE($W349:$W351,"F", "")))</f>
        <v>0</v>
      </c>
      <c r="AH349" s="365">
        <f>SUMPRODUCT(LEN($L349:$R351)-LEN(SUBSTITUTE($L349:$R351,"G", "")))</f>
        <v>0</v>
      </c>
      <c r="AI349" s="365">
        <f>SUMPRODUCT(LEN($W349:$W351)-LEN(SUBSTITUTE($W349:$W351,"G", "")))</f>
        <v>0</v>
      </c>
      <c r="AJ349" s="365">
        <f>SUMPRODUCT(LEN($L349:$R351)-LEN(SUBSTITUTE($L349:$R351,"M", "")))</f>
        <v>0</v>
      </c>
      <c r="AK349" s="382">
        <f>SUMPRODUCT(LEN($W349:$W351)-LEN(SUBSTITUTE($W349:$W351,"M", "")))</f>
        <v>0</v>
      </c>
    </row>
    <row r="350" spans="2:37" ht="18" customHeight="1" x14ac:dyDescent="0.2">
      <c r="B350" s="17"/>
      <c r="C350" s="343"/>
      <c r="D350" s="160"/>
      <c r="E350" s="23"/>
      <c r="F350" s="157"/>
      <c r="G350" s="156"/>
      <c r="H350" s="343"/>
      <c r="I350" s="343"/>
      <c r="J350" s="343"/>
      <c r="K350" s="20" t="s">
        <v>91</v>
      </c>
      <c r="L350" s="21" t="s">
        <v>214</v>
      </c>
      <c r="M350" s="20" t="s">
        <v>90</v>
      </c>
      <c r="N350" s="21" t="s">
        <v>98</v>
      </c>
      <c r="O350" s="20" t="s">
        <v>89</v>
      </c>
      <c r="P350" s="21"/>
      <c r="Q350" s="20" t="s">
        <v>88</v>
      </c>
      <c r="R350" s="21"/>
      <c r="S350" s="20" t="s">
        <v>210</v>
      </c>
      <c r="T350" s="21"/>
      <c r="U350" s="20" t="s">
        <v>209</v>
      </c>
      <c r="V350" s="21"/>
      <c r="W350" s="18"/>
      <c r="X350" s="155"/>
      <c r="Y350" s="155"/>
      <c r="Z350" s="155"/>
      <c r="AA350" s="348"/>
      <c r="AB350" s="390"/>
      <c r="AC350" s="392"/>
      <c r="AD350" s="392"/>
      <c r="AE350" s="392"/>
      <c r="AF350" s="392"/>
      <c r="AG350" s="392"/>
      <c r="AH350" s="392"/>
      <c r="AI350" s="392"/>
      <c r="AJ350" s="392"/>
      <c r="AK350" s="395"/>
    </row>
    <row r="351" spans="2:37" ht="18" customHeight="1" thickBot="1" x14ac:dyDescent="0.25">
      <c r="B351" s="17"/>
      <c r="C351" s="344"/>
      <c r="D351" s="68"/>
      <c r="E351" s="15"/>
      <c r="F351" s="150"/>
      <c r="G351" s="149"/>
      <c r="H351" s="344"/>
      <c r="I351" s="344"/>
      <c r="J351" s="344"/>
      <c r="K351" s="12" t="s">
        <v>87</v>
      </c>
      <c r="L351" s="13" t="s">
        <v>217</v>
      </c>
      <c r="M351" s="12" t="s">
        <v>86</v>
      </c>
      <c r="N351" s="13" t="s">
        <v>98</v>
      </c>
      <c r="O351" s="12" t="s">
        <v>85</v>
      </c>
      <c r="P351" s="13"/>
      <c r="Q351" s="12" t="s">
        <v>84</v>
      </c>
      <c r="R351" s="13"/>
      <c r="S351" s="12" t="s">
        <v>208</v>
      </c>
      <c r="T351" s="13"/>
      <c r="U351" s="12" t="s">
        <v>207</v>
      </c>
      <c r="V351" s="13"/>
      <c r="W351" s="10"/>
      <c r="X351" s="148"/>
      <c r="Y351" s="148"/>
      <c r="Z351" s="148"/>
      <c r="AA351" s="349"/>
      <c r="AB351" s="391"/>
      <c r="AC351" s="393"/>
      <c r="AD351" s="393"/>
      <c r="AE351" s="393"/>
      <c r="AF351" s="393"/>
      <c r="AG351" s="393"/>
      <c r="AH351" s="393"/>
      <c r="AI351" s="393"/>
      <c r="AJ351" s="393"/>
      <c r="AK351" s="396"/>
    </row>
    <row r="352" spans="2:37" ht="18" customHeight="1" x14ac:dyDescent="0.2">
      <c r="B352" s="17"/>
      <c r="C352" s="342">
        <v>11</v>
      </c>
      <c r="D352" s="30"/>
      <c r="E352" s="28"/>
      <c r="F352" s="159"/>
      <c r="G352" s="158"/>
      <c r="H352" s="345">
        <v>47</v>
      </c>
      <c r="I352" s="345">
        <v>13</v>
      </c>
      <c r="J352" s="346">
        <v>5</v>
      </c>
      <c r="K352" s="20" t="s">
        <v>95</v>
      </c>
      <c r="L352" s="21" t="s">
        <v>97</v>
      </c>
      <c r="M352" s="20" t="s">
        <v>94</v>
      </c>
      <c r="N352" s="21" t="s">
        <v>214</v>
      </c>
      <c r="O352" s="20" t="s">
        <v>93</v>
      </c>
      <c r="P352" s="21" t="s">
        <v>98</v>
      </c>
      <c r="Q352" s="20" t="s">
        <v>92</v>
      </c>
      <c r="R352" s="21"/>
      <c r="S352" s="20" t="s">
        <v>212</v>
      </c>
      <c r="T352" s="21"/>
      <c r="U352" s="20" t="s">
        <v>211</v>
      </c>
      <c r="V352" s="21"/>
      <c r="W352" s="25"/>
      <c r="X352" s="155"/>
      <c r="Y352" s="155"/>
      <c r="Z352" s="155"/>
      <c r="AA352" s="347"/>
      <c r="AB352" s="379">
        <f>SUMPRODUCT(LEN($L352:$R354)-LEN(SUBSTITUTE($L352:$R354,"A", "")))</f>
        <v>4</v>
      </c>
      <c r="AC352" s="365">
        <f>SUMPRODUCT(LEN($W352:$W354)-LEN(SUBSTITUTE($W352:$W354,"A", "")))</f>
        <v>0</v>
      </c>
      <c r="AD352" s="365">
        <f>SUMPRODUCT(LEN($L352:$R354)-LEN(SUBSTITUTE($L352:$R354,"S", "")))</f>
        <v>9</v>
      </c>
      <c r="AE352" s="365">
        <f>SUMPRODUCT(LEN($W352:$W354)-LEN(SUBSTITUTE($W352:$W354,"S", "")))</f>
        <v>0</v>
      </c>
      <c r="AF352" s="365">
        <f>SUMPRODUCT(LEN($L352:$R354)-LEN(SUBSTITUTE($L352:$R354,"F", "")))</f>
        <v>0</v>
      </c>
      <c r="AG352" s="365">
        <f>SUMPRODUCT(LEN($W352:$W354)-LEN(SUBSTITUTE($W352:$W354,"F", "")))</f>
        <v>0</v>
      </c>
      <c r="AH352" s="365">
        <f>SUMPRODUCT(LEN($L352:$R354)-LEN(SUBSTITUTE($L352:$R354,"G", "")))</f>
        <v>0</v>
      </c>
      <c r="AI352" s="365">
        <f>SUMPRODUCT(LEN($W352:$W354)-LEN(SUBSTITUTE($W352:$W354,"G", "")))</f>
        <v>0</v>
      </c>
      <c r="AJ352" s="365">
        <f>SUMPRODUCT(LEN($L352:$R354)-LEN(SUBSTITUTE($L352:$R354,"M", "")))</f>
        <v>0</v>
      </c>
      <c r="AK352" s="382">
        <f>SUMPRODUCT(LEN($W352:$W354)-LEN(SUBSTITUTE($W352:$W354,"M", "")))</f>
        <v>0</v>
      </c>
    </row>
    <row r="353" spans="2:38" ht="18" customHeight="1" x14ac:dyDescent="0.2">
      <c r="B353" s="17"/>
      <c r="C353" s="343"/>
      <c r="D353" s="24"/>
      <c r="E353" s="23"/>
      <c r="F353" s="157"/>
      <c r="G353" s="156"/>
      <c r="H353" s="343"/>
      <c r="I353" s="343"/>
      <c r="J353" s="343"/>
      <c r="K353" s="20" t="s">
        <v>91</v>
      </c>
      <c r="L353" s="21" t="s">
        <v>217</v>
      </c>
      <c r="M353" s="20" t="s">
        <v>90</v>
      </c>
      <c r="N353" s="21" t="s">
        <v>214</v>
      </c>
      <c r="O353" s="20" t="s">
        <v>89</v>
      </c>
      <c r="P353" s="21" t="s">
        <v>98</v>
      </c>
      <c r="Q353" s="20" t="s">
        <v>88</v>
      </c>
      <c r="R353" s="21"/>
      <c r="S353" s="20" t="s">
        <v>210</v>
      </c>
      <c r="T353" s="21"/>
      <c r="U353" s="20" t="s">
        <v>209</v>
      </c>
      <c r="V353" s="21"/>
      <c r="W353" s="18"/>
      <c r="X353" s="155"/>
      <c r="Y353" s="155"/>
      <c r="Z353" s="155"/>
      <c r="AA353" s="348"/>
      <c r="AB353" s="390"/>
      <c r="AC353" s="392"/>
      <c r="AD353" s="392"/>
      <c r="AE353" s="392"/>
      <c r="AF353" s="392"/>
      <c r="AG353" s="392"/>
      <c r="AH353" s="392"/>
      <c r="AI353" s="392"/>
      <c r="AJ353" s="392"/>
      <c r="AK353" s="395"/>
    </row>
    <row r="354" spans="2:38" ht="18" customHeight="1" thickBot="1" x14ac:dyDescent="0.25">
      <c r="B354" s="17"/>
      <c r="C354" s="344"/>
      <c r="D354" s="16"/>
      <c r="E354" s="15"/>
      <c r="F354" s="150"/>
      <c r="G354" s="149"/>
      <c r="H354" s="344"/>
      <c r="I354" s="344"/>
      <c r="J354" s="344"/>
      <c r="K354" s="12" t="s">
        <v>87</v>
      </c>
      <c r="L354" s="13" t="s">
        <v>218</v>
      </c>
      <c r="M354" s="12" t="s">
        <v>86</v>
      </c>
      <c r="N354" s="13" t="s">
        <v>218</v>
      </c>
      <c r="O354" s="12" t="s">
        <v>85</v>
      </c>
      <c r="P354" s="13"/>
      <c r="Q354" s="12" t="s">
        <v>84</v>
      </c>
      <c r="R354" s="13"/>
      <c r="S354" s="12" t="s">
        <v>208</v>
      </c>
      <c r="T354" s="13"/>
      <c r="U354" s="12" t="s">
        <v>207</v>
      </c>
      <c r="V354" s="13"/>
      <c r="W354" s="10"/>
      <c r="X354" s="148"/>
      <c r="Y354" s="148"/>
      <c r="Z354" s="148"/>
      <c r="AA354" s="349"/>
      <c r="AB354" s="391"/>
      <c r="AC354" s="393"/>
      <c r="AD354" s="393"/>
      <c r="AE354" s="393"/>
      <c r="AF354" s="393"/>
      <c r="AG354" s="393"/>
      <c r="AH354" s="393"/>
      <c r="AI354" s="393"/>
      <c r="AJ354" s="393"/>
      <c r="AK354" s="396"/>
    </row>
    <row r="355" spans="2:38" ht="18" customHeight="1" x14ac:dyDescent="0.2">
      <c r="B355" s="17"/>
      <c r="C355" s="342">
        <v>12</v>
      </c>
      <c r="D355" s="30"/>
      <c r="E355" s="28"/>
      <c r="F355" s="159"/>
      <c r="G355" s="158"/>
      <c r="H355" s="345">
        <v>49</v>
      </c>
      <c r="I355" s="345">
        <v>15</v>
      </c>
      <c r="J355" s="346">
        <v>6</v>
      </c>
      <c r="K355" s="20" t="s">
        <v>95</v>
      </c>
      <c r="L355" s="21" t="s">
        <v>214</v>
      </c>
      <c r="M355" s="20" t="s">
        <v>94</v>
      </c>
      <c r="N355" s="21" t="s">
        <v>214</v>
      </c>
      <c r="O355" s="20" t="s">
        <v>93</v>
      </c>
      <c r="P355" s="21" t="s">
        <v>97</v>
      </c>
      <c r="Q355" s="20" t="s">
        <v>92</v>
      </c>
      <c r="R355" s="21"/>
      <c r="S355" s="20" t="s">
        <v>212</v>
      </c>
      <c r="T355" s="21"/>
      <c r="U355" s="20" t="s">
        <v>211</v>
      </c>
      <c r="V355" s="21"/>
      <c r="W355" s="25"/>
      <c r="X355" s="155"/>
      <c r="Y355" s="155"/>
      <c r="Z355" s="155"/>
      <c r="AA355" s="347"/>
      <c r="AB355" s="379">
        <f>SUMPRODUCT(LEN($L355:$R357)-LEN(SUBSTITUTE($L355:$R357,"A", "")))</f>
        <v>6</v>
      </c>
      <c r="AC355" s="365">
        <f>SUMPRODUCT(LEN($W355:$W357)-LEN(SUBSTITUTE($W355:$W357,"A", "")))</f>
        <v>0</v>
      </c>
      <c r="AD355" s="365">
        <f>SUMPRODUCT(LEN($L355:$R357)-LEN(SUBSTITUTE($L355:$R357,"S", "")))</f>
        <v>6</v>
      </c>
      <c r="AE355" s="365">
        <f>SUMPRODUCT(LEN($W355:$W357)-LEN(SUBSTITUTE($W355:$W357,"S", "")))</f>
        <v>0</v>
      </c>
      <c r="AF355" s="365">
        <f>SUMPRODUCT(LEN($L355:$R357)-LEN(SUBSTITUTE($L355:$R357,"F", "")))</f>
        <v>0</v>
      </c>
      <c r="AG355" s="365">
        <f>SUMPRODUCT(LEN($W355:$W357)-LEN(SUBSTITUTE($W355:$W357,"F", "")))</f>
        <v>0</v>
      </c>
      <c r="AH355" s="365">
        <f>SUMPRODUCT(LEN($L355:$R357)-LEN(SUBSTITUTE($L355:$R357,"G", "")))</f>
        <v>0</v>
      </c>
      <c r="AI355" s="365">
        <f>SUMPRODUCT(LEN($W355:$W357)-LEN(SUBSTITUTE($W355:$W357,"G", "")))</f>
        <v>0</v>
      </c>
      <c r="AJ355" s="365">
        <f>SUMPRODUCT(LEN($L355:$R357)-LEN(SUBSTITUTE($L355:$R357,"M", "")))</f>
        <v>0</v>
      </c>
      <c r="AK355" s="382">
        <f>SUMPRODUCT(LEN($W355:$W357)-LEN(SUBSTITUTE($W355:$W357,"M", "")))</f>
        <v>0</v>
      </c>
    </row>
    <row r="356" spans="2:38" ht="18" customHeight="1" x14ac:dyDescent="0.2">
      <c r="B356" s="17"/>
      <c r="C356" s="343"/>
      <c r="D356" s="24"/>
      <c r="E356" s="23"/>
      <c r="F356" s="157"/>
      <c r="G356" s="156"/>
      <c r="H356" s="343"/>
      <c r="I356" s="343"/>
      <c r="J356" s="343"/>
      <c r="K356" s="20" t="s">
        <v>91</v>
      </c>
      <c r="L356" s="21" t="s">
        <v>213</v>
      </c>
      <c r="M356" s="20" t="s">
        <v>90</v>
      </c>
      <c r="N356" s="21" t="s">
        <v>98</v>
      </c>
      <c r="O356" s="20" t="s">
        <v>89</v>
      </c>
      <c r="P356" s="21" t="s">
        <v>98</v>
      </c>
      <c r="Q356" s="20" t="s">
        <v>88</v>
      </c>
      <c r="R356" s="21"/>
      <c r="S356" s="20" t="s">
        <v>210</v>
      </c>
      <c r="T356" s="21"/>
      <c r="U356" s="20" t="s">
        <v>209</v>
      </c>
      <c r="V356" s="21"/>
      <c r="W356" s="18"/>
      <c r="X356" s="155"/>
      <c r="Y356" s="155"/>
      <c r="Z356" s="155"/>
      <c r="AA356" s="348"/>
      <c r="AB356" s="390"/>
      <c r="AC356" s="392"/>
      <c r="AD356" s="392"/>
      <c r="AE356" s="392"/>
      <c r="AF356" s="392"/>
      <c r="AG356" s="392"/>
      <c r="AH356" s="392"/>
      <c r="AI356" s="392"/>
      <c r="AJ356" s="392"/>
      <c r="AK356" s="395"/>
    </row>
    <row r="357" spans="2:38" ht="18" customHeight="1" thickBot="1" x14ac:dyDescent="0.25">
      <c r="B357" s="17"/>
      <c r="C357" s="344"/>
      <c r="D357" s="16"/>
      <c r="E357" s="15"/>
      <c r="F357" s="150"/>
      <c r="G357" s="149"/>
      <c r="H357" s="344"/>
      <c r="I357" s="344"/>
      <c r="J357" s="344"/>
      <c r="K357" s="12" t="s">
        <v>87</v>
      </c>
      <c r="L357" s="13" t="s">
        <v>97</v>
      </c>
      <c r="M357" s="12" t="s">
        <v>86</v>
      </c>
      <c r="N357" s="13" t="s">
        <v>98</v>
      </c>
      <c r="O357" s="12" t="s">
        <v>85</v>
      </c>
      <c r="P357" s="13" t="s">
        <v>98</v>
      </c>
      <c r="Q357" s="12" t="s">
        <v>84</v>
      </c>
      <c r="R357" s="13"/>
      <c r="S357" s="12" t="s">
        <v>208</v>
      </c>
      <c r="T357" s="13"/>
      <c r="U357" s="12" t="s">
        <v>207</v>
      </c>
      <c r="V357" s="13"/>
      <c r="W357" s="10"/>
      <c r="X357" s="148"/>
      <c r="Y357" s="148"/>
      <c r="Z357" s="148"/>
      <c r="AA357" s="349"/>
      <c r="AB357" s="391"/>
      <c r="AC357" s="393"/>
      <c r="AD357" s="393"/>
      <c r="AE357" s="393"/>
      <c r="AF357" s="393"/>
      <c r="AG357" s="393"/>
      <c r="AH357" s="393"/>
      <c r="AI357" s="393"/>
      <c r="AJ357" s="393"/>
      <c r="AK357" s="396"/>
    </row>
    <row r="358" spans="2:38" ht="18" customHeight="1" x14ac:dyDescent="0.2">
      <c r="B358" s="17"/>
      <c r="C358" s="342">
        <v>13</v>
      </c>
      <c r="D358" s="30"/>
      <c r="E358" s="28"/>
      <c r="F358" s="159"/>
      <c r="G358" s="158"/>
      <c r="H358" s="345">
        <v>46</v>
      </c>
      <c r="I358" s="345">
        <v>11</v>
      </c>
      <c r="J358" s="345">
        <v>5</v>
      </c>
      <c r="K358" s="20" t="s">
        <v>95</v>
      </c>
      <c r="L358" s="21" t="s">
        <v>218</v>
      </c>
      <c r="M358" s="20" t="s">
        <v>94</v>
      </c>
      <c r="N358" s="21" t="s">
        <v>98</v>
      </c>
      <c r="O358" s="20" t="s">
        <v>93</v>
      </c>
      <c r="P358" s="21"/>
      <c r="Q358" s="20" t="s">
        <v>92</v>
      </c>
      <c r="R358" s="21"/>
      <c r="S358" s="20" t="s">
        <v>212</v>
      </c>
      <c r="T358" s="21"/>
      <c r="U358" s="20" t="s">
        <v>211</v>
      </c>
      <c r="V358" s="21"/>
      <c r="W358" s="25"/>
      <c r="X358" s="155"/>
      <c r="Y358" s="155"/>
      <c r="Z358" s="155"/>
      <c r="AA358" s="347"/>
      <c r="AB358" s="379">
        <f>SUMPRODUCT(LEN($L358:$R360)-LEN(SUBSTITUTE($L358:$R360,"A", "")))</f>
        <v>0</v>
      </c>
      <c r="AC358" s="365">
        <f>SUMPRODUCT(LEN($W358:$W360)-LEN(SUBSTITUTE($W358:$W360,"A", "")))</f>
        <v>0</v>
      </c>
      <c r="AD358" s="365">
        <f>SUMPRODUCT(LEN($L358:$R360)-LEN(SUBSTITUTE($L358:$R360,"S", "")))</f>
        <v>9</v>
      </c>
      <c r="AE358" s="365">
        <f>SUMPRODUCT(LEN($W358:$W360)-LEN(SUBSTITUTE($W358:$W360,"S", "")))</f>
        <v>0</v>
      </c>
      <c r="AF358" s="365">
        <f>SUMPRODUCT(LEN($L358:$R360)-LEN(SUBSTITUTE($L358:$R360,"F", "")))</f>
        <v>0</v>
      </c>
      <c r="AG358" s="365">
        <f>SUMPRODUCT(LEN($W358:$W360)-LEN(SUBSTITUTE($W358:$W360,"F", "")))</f>
        <v>0</v>
      </c>
      <c r="AH358" s="365">
        <f>SUMPRODUCT(LEN($L358:$R360)-LEN(SUBSTITUTE($L358:$R360,"G", "")))</f>
        <v>0</v>
      </c>
      <c r="AI358" s="365">
        <f>SUMPRODUCT(LEN($W358:$W360)-LEN(SUBSTITUTE($W358:$W360,"G", "")))</f>
        <v>0</v>
      </c>
      <c r="AJ358" s="365">
        <f>SUMPRODUCT(LEN($L358:$R360)-LEN(SUBSTITUTE($L358:$R360,"M", "")))</f>
        <v>0</v>
      </c>
      <c r="AK358" s="382">
        <f>SUMPRODUCT(LEN($W358:$W360)-LEN(SUBSTITUTE($W358:$W360,"M", "")))</f>
        <v>0</v>
      </c>
    </row>
    <row r="359" spans="2:38" ht="18" customHeight="1" x14ac:dyDescent="0.2">
      <c r="B359" s="17"/>
      <c r="C359" s="343"/>
      <c r="D359" s="24"/>
      <c r="E359" s="23"/>
      <c r="F359" s="157"/>
      <c r="G359" s="156"/>
      <c r="H359" s="343"/>
      <c r="I359" s="343"/>
      <c r="J359" s="343"/>
      <c r="K359" s="20" t="s">
        <v>91</v>
      </c>
      <c r="L359" s="21" t="s">
        <v>218</v>
      </c>
      <c r="M359" s="20" t="s">
        <v>90</v>
      </c>
      <c r="N359" s="21" t="s">
        <v>98</v>
      </c>
      <c r="O359" s="20" t="s">
        <v>89</v>
      </c>
      <c r="P359" s="21"/>
      <c r="Q359" s="20" t="s">
        <v>88</v>
      </c>
      <c r="R359" s="21"/>
      <c r="S359" s="20" t="s">
        <v>210</v>
      </c>
      <c r="T359" s="21"/>
      <c r="U359" s="20" t="s">
        <v>209</v>
      </c>
      <c r="V359" s="21"/>
      <c r="W359" s="18"/>
      <c r="X359" s="155"/>
      <c r="Y359" s="155"/>
      <c r="Z359" s="155"/>
      <c r="AA359" s="348"/>
      <c r="AB359" s="390"/>
      <c r="AC359" s="392"/>
      <c r="AD359" s="392"/>
      <c r="AE359" s="392"/>
      <c r="AF359" s="392"/>
      <c r="AG359" s="392"/>
      <c r="AH359" s="392"/>
      <c r="AI359" s="392"/>
      <c r="AJ359" s="392"/>
      <c r="AK359" s="395"/>
    </row>
    <row r="360" spans="2:38" ht="18" customHeight="1" thickBot="1" x14ac:dyDescent="0.25">
      <c r="B360" s="17"/>
      <c r="C360" s="344"/>
      <c r="D360" s="16"/>
      <c r="E360" s="15"/>
      <c r="F360" s="150"/>
      <c r="G360" s="149"/>
      <c r="H360" s="344"/>
      <c r="I360" s="344"/>
      <c r="J360" s="344"/>
      <c r="K360" s="12" t="s">
        <v>87</v>
      </c>
      <c r="L360" s="13" t="s">
        <v>218</v>
      </c>
      <c r="M360" s="12" t="s">
        <v>86</v>
      </c>
      <c r="N360" s="13" t="s">
        <v>98</v>
      </c>
      <c r="O360" s="12" t="s">
        <v>85</v>
      </c>
      <c r="P360" s="13"/>
      <c r="Q360" s="12" t="s">
        <v>84</v>
      </c>
      <c r="R360" s="13"/>
      <c r="S360" s="12" t="s">
        <v>208</v>
      </c>
      <c r="T360" s="13"/>
      <c r="U360" s="12" t="s">
        <v>207</v>
      </c>
      <c r="V360" s="13"/>
      <c r="W360" s="10"/>
      <c r="X360" s="148"/>
      <c r="Y360" s="148"/>
      <c r="Z360" s="148"/>
      <c r="AA360" s="349"/>
      <c r="AB360" s="391"/>
      <c r="AC360" s="393"/>
      <c r="AD360" s="393"/>
      <c r="AE360" s="393"/>
      <c r="AF360" s="393"/>
      <c r="AG360" s="393"/>
      <c r="AH360" s="393"/>
      <c r="AI360" s="393"/>
      <c r="AJ360" s="393"/>
      <c r="AK360" s="396"/>
    </row>
    <row r="361" spans="2:38" ht="18" customHeight="1" x14ac:dyDescent="0.2">
      <c r="B361" s="17"/>
      <c r="C361" s="342">
        <v>14</v>
      </c>
      <c r="D361" s="30"/>
      <c r="E361" s="28"/>
      <c r="F361" s="159"/>
      <c r="G361" s="158"/>
      <c r="H361" s="345"/>
      <c r="I361" s="345"/>
      <c r="J361" s="345"/>
      <c r="K361" s="20" t="s">
        <v>95</v>
      </c>
      <c r="L361" s="21"/>
      <c r="M361" s="20" t="s">
        <v>94</v>
      </c>
      <c r="N361" s="21"/>
      <c r="O361" s="20" t="s">
        <v>93</v>
      </c>
      <c r="P361" s="21"/>
      <c r="Q361" s="20" t="s">
        <v>92</v>
      </c>
      <c r="R361" s="21"/>
      <c r="S361" s="20" t="s">
        <v>212</v>
      </c>
      <c r="T361" s="21"/>
      <c r="U361" s="20" t="s">
        <v>211</v>
      </c>
      <c r="V361" s="21"/>
      <c r="W361" s="25"/>
      <c r="X361" s="155"/>
      <c r="Y361" s="155"/>
      <c r="Z361" s="155"/>
      <c r="AA361" s="347"/>
      <c r="AB361" s="379">
        <f>SUMPRODUCT(LEN($L361:$R363)-LEN(SUBSTITUTE($L361:$R363,"A", "")))</f>
        <v>0</v>
      </c>
      <c r="AC361" s="365">
        <f>SUMPRODUCT(LEN($W361:$W363)-LEN(SUBSTITUTE($W361:$W363,"A", "")))</f>
        <v>0</v>
      </c>
      <c r="AD361" s="365">
        <f>SUMPRODUCT(LEN($L361:$R363)-LEN(SUBSTITUTE($L361:$R363,"S", "")))</f>
        <v>0</v>
      </c>
      <c r="AE361" s="365">
        <f>SUMPRODUCT(LEN($W361:$W363)-LEN(SUBSTITUTE($W361:$W363,"S", "")))</f>
        <v>0</v>
      </c>
      <c r="AF361" s="365">
        <f>SUMPRODUCT(LEN($L361:$R363)-LEN(SUBSTITUTE($L361:$R363,"F", "")))</f>
        <v>0</v>
      </c>
      <c r="AG361" s="365">
        <f>SUMPRODUCT(LEN($W361:$W363)-LEN(SUBSTITUTE($W361:$W363,"F", "")))</f>
        <v>0</v>
      </c>
      <c r="AH361" s="365">
        <f>SUMPRODUCT(LEN($L361:$R363)-LEN(SUBSTITUTE($L361:$R363,"G", "")))</f>
        <v>0</v>
      </c>
      <c r="AI361" s="365">
        <f>SUMPRODUCT(LEN($W361:$W363)-LEN(SUBSTITUTE($W361:$W363,"G", "")))</f>
        <v>0</v>
      </c>
      <c r="AJ361" s="365">
        <f>SUMPRODUCT(LEN($L361:$R363)-LEN(SUBSTITUTE($L361:$R363,"M", "")))</f>
        <v>0</v>
      </c>
      <c r="AK361" s="382">
        <f>SUMPRODUCT(LEN($W361:$W363)-LEN(SUBSTITUTE($W361:$W363,"M", "")))</f>
        <v>0</v>
      </c>
    </row>
    <row r="362" spans="2:38" ht="18" customHeight="1" x14ac:dyDescent="0.2">
      <c r="B362" s="17"/>
      <c r="C362" s="343"/>
      <c r="D362" s="24"/>
      <c r="E362" s="23"/>
      <c r="F362" s="157"/>
      <c r="G362" s="156"/>
      <c r="H362" s="343"/>
      <c r="I362" s="343"/>
      <c r="J362" s="343"/>
      <c r="K362" s="20" t="s">
        <v>91</v>
      </c>
      <c r="L362" s="21"/>
      <c r="M362" s="20" t="s">
        <v>90</v>
      </c>
      <c r="N362" s="21"/>
      <c r="O362" s="20" t="s">
        <v>89</v>
      </c>
      <c r="P362" s="21"/>
      <c r="Q362" s="20" t="s">
        <v>88</v>
      </c>
      <c r="R362" s="21"/>
      <c r="S362" s="20" t="s">
        <v>210</v>
      </c>
      <c r="T362" s="21"/>
      <c r="U362" s="20" t="s">
        <v>209</v>
      </c>
      <c r="V362" s="21"/>
      <c r="W362" s="18"/>
      <c r="X362" s="155"/>
      <c r="Y362" s="155"/>
      <c r="Z362" s="155"/>
      <c r="AA362" s="348"/>
      <c r="AB362" s="390"/>
      <c r="AC362" s="392"/>
      <c r="AD362" s="392"/>
      <c r="AE362" s="392"/>
      <c r="AF362" s="392"/>
      <c r="AG362" s="392"/>
      <c r="AH362" s="392"/>
      <c r="AI362" s="392"/>
      <c r="AJ362" s="392"/>
      <c r="AK362" s="395"/>
      <c r="AL362" s="58"/>
    </row>
    <row r="363" spans="2:38" ht="18" customHeight="1" thickBot="1" x14ac:dyDescent="0.25">
      <c r="B363" s="17"/>
      <c r="C363" s="344"/>
      <c r="D363" s="16"/>
      <c r="E363" s="15"/>
      <c r="F363" s="150"/>
      <c r="G363" s="149"/>
      <c r="H363" s="344"/>
      <c r="I363" s="344"/>
      <c r="J363" s="344"/>
      <c r="K363" s="12" t="s">
        <v>87</v>
      </c>
      <c r="L363" s="13"/>
      <c r="M363" s="12" t="s">
        <v>86</v>
      </c>
      <c r="N363" s="13"/>
      <c r="O363" s="12" t="s">
        <v>85</v>
      </c>
      <c r="P363" s="13"/>
      <c r="Q363" s="12" t="s">
        <v>84</v>
      </c>
      <c r="R363" s="13"/>
      <c r="S363" s="12" t="s">
        <v>208</v>
      </c>
      <c r="T363" s="13"/>
      <c r="U363" s="12" t="s">
        <v>207</v>
      </c>
      <c r="V363" s="13"/>
      <c r="W363" s="10"/>
      <c r="X363" s="148"/>
      <c r="Y363" s="148"/>
      <c r="Z363" s="148"/>
      <c r="AA363" s="349"/>
      <c r="AB363" s="391"/>
      <c r="AC363" s="393"/>
      <c r="AD363" s="393"/>
      <c r="AE363" s="393"/>
      <c r="AF363" s="393"/>
      <c r="AG363" s="393"/>
      <c r="AH363" s="393"/>
      <c r="AI363" s="393"/>
      <c r="AJ363" s="393"/>
      <c r="AK363" s="396"/>
    </row>
    <row r="364" spans="2:38" ht="18" customHeight="1" x14ac:dyDescent="0.2">
      <c r="B364" s="17"/>
      <c r="C364" s="342">
        <v>15</v>
      </c>
      <c r="D364" s="56"/>
      <c r="E364" s="56"/>
      <c r="F364" s="159"/>
      <c r="G364" s="158"/>
      <c r="H364" s="345"/>
      <c r="I364" s="345"/>
      <c r="J364" s="346"/>
      <c r="K364" s="20" t="s">
        <v>95</v>
      </c>
      <c r="L364" s="21"/>
      <c r="M364" s="20" t="s">
        <v>94</v>
      </c>
      <c r="N364" s="21"/>
      <c r="O364" s="20" t="s">
        <v>93</v>
      </c>
      <c r="P364" s="21"/>
      <c r="Q364" s="20" t="s">
        <v>92</v>
      </c>
      <c r="R364" s="21"/>
      <c r="S364" s="20" t="s">
        <v>212</v>
      </c>
      <c r="T364" s="21"/>
      <c r="U364" s="20" t="s">
        <v>211</v>
      </c>
      <c r="V364" s="21"/>
      <c r="W364" s="25"/>
      <c r="X364" s="155"/>
      <c r="Y364" s="155"/>
      <c r="Z364" s="155"/>
      <c r="AA364" s="347"/>
      <c r="AB364" s="379">
        <f>SUMPRODUCT(LEN($L364:$R366)-LEN(SUBSTITUTE($L364:$R366,"A", "")))</f>
        <v>0</v>
      </c>
      <c r="AC364" s="365">
        <f>SUMPRODUCT(LEN($W364:$W366)-LEN(SUBSTITUTE($W364:$W366,"A", "")))</f>
        <v>0</v>
      </c>
      <c r="AD364" s="365">
        <f>SUMPRODUCT(LEN($L364:$R366)-LEN(SUBSTITUTE($L364:$R366,"S", "")))</f>
        <v>0</v>
      </c>
      <c r="AE364" s="365">
        <f>SUMPRODUCT(LEN($W364:$W366)-LEN(SUBSTITUTE($W364:$W366,"S", "")))</f>
        <v>0</v>
      </c>
      <c r="AF364" s="365">
        <f>SUMPRODUCT(LEN($L364:$R366)-LEN(SUBSTITUTE($L364:$R366,"F", "")))</f>
        <v>0</v>
      </c>
      <c r="AG364" s="365">
        <f>SUMPRODUCT(LEN($W364:$W366)-LEN(SUBSTITUTE($W364:$W366,"F", "")))</f>
        <v>0</v>
      </c>
      <c r="AH364" s="365">
        <f>SUMPRODUCT(LEN($L364:$R366)-LEN(SUBSTITUTE($L364:$R366,"G", "")))</f>
        <v>0</v>
      </c>
      <c r="AI364" s="365">
        <f>SUMPRODUCT(LEN($W364:$W366)-LEN(SUBSTITUTE($W364:$W366,"G", "")))</f>
        <v>0</v>
      </c>
      <c r="AJ364" s="365">
        <f>SUMPRODUCT(LEN($L364:$R366)-LEN(SUBSTITUTE($L364:$R366,"M", "")))</f>
        <v>0</v>
      </c>
      <c r="AK364" s="382">
        <f>SUMPRODUCT(LEN($W364:$W366)-LEN(SUBSTITUTE($W364:$W366,"M", "")))</f>
        <v>0</v>
      </c>
    </row>
    <row r="365" spans="2:38" ht="18" customHeight="1" x14ac:dyDescent="0.2">
      <c r="B365" s="17"/>
      <c r="C365" s="343"/>
      <c r="D365" s="24"/>
      <c r="E365" s="23"/>
      <c r="F365" s="157"/>
      <c r="G365" s="156"/>
      <c r="H365" s="343"/>
      <c r="I365" s="343"/>
      <c r="J365" s="343"/>
      <c r="K365" s="20" t="s">
        <v>91</v>
      </c>
      <c r="L365" s="21"/>
      <c r="M365" s="20" t="s">
        <v>90</v>
      </c>
      <c r="N365" s="21"/>
      <c r="O365" s="20" t="s">
        <v>89</v>
      </c>
      <c r="P365" s="21"/>
      <c r="Q365" s="20" t="s">
        <v>88</v>
      </c>
      <c r="R365" s="21"/>
      <c r="S365" s="20" t="s">
        <v>210</v>
      </c>
      <c r="T365" s="21"/>
      <c r="U365" s="20" t="s">
        <v>209</v>
      </c>
      <c r="V365" s="21"/>
      <c r="W365" s="18"/>
      <c r="X365" s="155"/>
      <c r="Y365" s="155"/>
      <c r="Z365" s="155"/>
      <c r="AA365" s="348"/>
      <c r="AB365" s="390"/>
      <c r="AC365" s="392"/>
      <c r="AD365" s="392"/>
      <c r="AE365" s="392"/>
      <c r="AF365" s="392"/>
      <c r="AG365" s="392"/>
      <c r="AH365" s="392"/>
      <c r="AI365" s="392"/>
      <c r="AJ365" s="392"/>
      <c r="AK365" s="395"/>
    </row>
    <row r="366" spans="2:38" ht="18" customHeight="1" thickBot="1" x14ac:dyDescent="0.25">
      <c r="B366" s="17"/>
      <c r="C366" s="344"/>
      <c r="D366" s="16"/>
      <c r="E366" s="15"/>
      <c r="F366" s="150"/>
      <c r="G366" s="149"/>
      <c r="H366" s="344"/>
      <c r="I366" s="344"/>
      <c r="J366" s="344"/>
      <c r="K366" s="12" t="s">
        <v>87</v>
      </c>
      <c r="L366" s="13"/>
      <c r="M366" s="12" t="s">
        <v>86</v>
      </c>
      <c r="N366" s="13"/>
      <c r="O366" s="12" t="s">
        <v>85</v>
      </c>
      <c r="P366" s="13"/>
      <c r="Q366" s="12" t="s">
        <v>84</v>
      </c>
      <c r="R366" s="13"/>
      <c r="S366" s="12" t="s">
        <v>208</v>
      </c>
      <c r="T366" s="13"/>
      <c r="U366" s="12" t="s">
        <v>207</v>
      </c>
      <c r="V366" s="13"/>
      <c r="W366" s="10"/>
      <c r="X366" s="148"/>
      <c r="Y366" s="148"/>
      <c r="Z366" s="148"/>
      <c r="AA366" s="349"/>
      <c r="AB366" s="391"/>
      <c r="AC366" s="393"/>
      <c r="AD366" s="393"/>
      <c r="AE366" s="393"/>
      <c r="AF366" s="393"/>
      <c r="AG366" s="393"/>
      <c r="AH366" s="393"/>
      <c r="AI366" s="393"/>
      <c r="AJ366" s="393"/>
      <c r="AK366" s="396"/>
    </row>
    <row r="367" spans="2:38" ht="18" customHeight="1" x14ac:dyDescent="0.2">
      <c r="B367" s="17"/>
      <c r="C367" s="342">
        <v>16</v>
      </c>
      <c r="D367" s="30"/>
      <c r="E367" s="28"/>
      <c r="F367" s="159"/>
      <c r="G367" s="158"/>
      <c r="H367" s="345"/>
      <c r="I367" s="345"/>
      <c r="J367" s="345"/>
      <c r="K367" s="20" t="s">
        <v>95</v>
      </c>
      <c r="L367" s="21"/>
      <c r="M367" s="20" t="s">
        <v>94</v>
      </c>
      <c r="N367" s="21"/>
      <c r="O367" s="20" t="s">
        <v>93</v>
      </c>
      <c r="P367" s="21"/>
      <c r="Q367" s="20" t="s">
        <v>92</v>
      </c>
      <c r="R367" s="21"/>
      <c r="S367" s="20" t="s">
        <v>212</v>
      </c>
      <c r="T367" s="21"/>
      <c r="U367" s="20" t="s">
        <v>211</v>
      </c>
      <c r="V367" s="21"/>
      <c r="W367" s="25"/>
      <c r="X367" s="155"/>
      <c r="Y367" s="155"/>
      <c r="Z367" s="155"/>
      <c r="AA367" s="347"/>
      <c r="AB367" s="379">
        <f>SUMPRODUCT(LEN($L367:$R369)-LEN(SUBSTITUTE($L367:$R369,"A", "")))</f>
        <v>0</v>
      </c>
      <c r="AC367" s="365">
        <f>SUMPRODUCT(LEN($W367:$W369)-LEN(SUBSTITUTE($W367:$W369,"A", "")))</f>
        <v>0</v>
      </c>
      <c r="AD367" s="365">
        <f>SUMPRODUCT(LEN($L367:$R369)-LEN(SUBSTITUTE($L367:$R369,"S", "")))</f>
        <v>0</v>
      </c>
      <c r="AE367" s="365">
        <f>SUMPRODUCT(LEN($W367:$W369)-LEN(SUBSTITUTE($W367:$W369,"S", "")))</f>
        <v>0</v>
      </c>
      <c r="AF367" s="365">
        <f>SUMPRODUCT(LEN($L367:$R369)-LEN(SUBSTITUTE($L367:$R369,"F", "")))</f>
        <v>0</v>
      </c>
      <c r="AG367" s="365">
        <f>SUMPRODUCT(LEN($W367:$W369)-LEN(SUBSTITUTE($W367:$W369,"F", "")))</f>
        <v>0</v>
      </c>
      <c r="AH367" s="365">
        <f>SUMPRODUCT(LEN($L367:$R369)-LEN(SUBSTITUTE($L367:$R369,"G", "")))</f>
        <v>0</v>
      </c>
      <c r="AI367" s="365">
        <f>SUMPRODUCT(LEN($W367:$W369)-LEN(SUBSTITUTE($W367:$W369,"G", "")))</f>
        <v>0</v>
      </c>
      <c r="AJ367" s="365">
        <f>SUMPRODUCT(LEN($L367:$R369)-LEN(SUBSTITUTE($L367:$R369,"M", "")))</f>
        <v>0</v>
      </c>
      <c r="AK367" s="382">
        <f>SUMPRODUCT(LEN($W367:$W369)-LEN(SUBSTITUTE($W367:$W369,"M", "")))</f>
        <v>0</v>
      </c>
    </row>
    <row r="368" spans="2:38" ht="18" customHeight="1" x14ac:dyDescent="0.2">
      <c r="B368" s="17"/>
      <c r="C368" s="343"/>
      <c r="D368" s="24"/>
      <c r="E368" s="23"/>
      <c r="F368" s="157"/>
      <c r="G368" s="156"/>
      <c r="H368" s="343"/>
      <c r="I368" s="343"/>
      <c r="J368" s="343"/>
      <c r="K368" s="20" t="s">
        <v>91</v>
      </c>
      <c r="L368" s="21"/>
      <c r="M368" s="20" t="s">
        <v>90</v>
      </c>
      <c r="N368" s="21"/>
      <c r="O368" s="20" t="s">
        <v>89</v>
      </c>
      <c r="P368" s="21"/>
      <c r="Q368" s="20" t="s">
        <v>88</v>
      </c>
      <c r="R368" s="21"/>
      <c r="S368" s="20" t="s">
        <v>210</v>
      </c>
      <c r="T368" s="21"/>
      <c r="U368" s="20" t="s">
        <v>209</v>
      </c>
      <c r="V368" s="21"/>
      <c r="W368" s="18"/>
      <c r="X368" s="155"/>
      <c r="Y368" s="155"/>
      <c r="Z368" s="155"/>
      <c r="AA368" s="348"/>
      <c r="AB368" s="390"/>
      <c r="AC368" s="392"/>
      <c r="AD368" s="392"/>
      <c r="AE368" s="392"/>
      <c r="AF368" s="392"/>
      <c r="AG368" s="392"/>
      <c r="AH368" s="392"/>
      <c r="AI368" s="392"/>
      <c r="AJ368" s="392"/>
      <c r="AK368" s="395"/>
    </row>
    <row r="369" spans="2:45" ht="18" customHeight="1" thickBot="1" x14ac:dyDescent="0.25">
      <c r="B369" s="17"/>
      <c r="C369" s="344"/>
      <c r="D369" s="16"/>
      <c r="E369" s="15"/>
      <c r="F369" s="150"/>
      <c r="G369" s="149"/>
      <c r="H369" s="344"/>
      <c r="I369" s="344"/>
      <c r="J369" s="344"/>
      <c r="K369" s="12" t="s">
        <v>87</v>
      </c>
      <c r="L369" s="13"/>
      <c r="M369" s="12" t="s">
        <v>86</v>
      </c>
      <c r="N369" s="13"/>
      <c r="O369" s="12" t="s">
        <v>85</v>
      </c>
      <c r="P369" s="13"/>
      <c r="Q369" s="12" t="s">
        <v>84</v>
      </c>
      <c r="R369" s="13"/>
      <c r="S369" s="12" t="s">
        <v>208</v>
      </c>
      <c r="T369" s="13"/>
      <c r="U369" s="12" t="s">
        <v>207</v>
      </c>
      <c r="V369" s="13"/>
      <c r="W369" s="10"/>
      <c r="X369" s="148"/>
      <c r="Y369" s="148"/>
      <c r="Z369" s="148"/>
      <c r="AA369" s="349"/>
      <c r="AB369" s="391"/>
      <c r="AC369" s="393"/>
      <c r="AD369" s="393"/>
      <c r="AE369" s="393"/>
      <c r="AF369" s="393"/>
      <c r="AG369" s="393"/>
      <c r="AH369" s="393"/>
      <c r="AI369" s="393"/>
      <c r="AJ369" s="393"/>
      <c r="AK369" s="396"/>
    </row>
    <row r="370" spans="2:45" ht="18" customHeight="1" x14ac:dyDescent="0.2">
      <c r="B370" s="17"/>
      <c r="C370" s="342">
        <v>17</v>
      </c>
      <c r="D370" s="30"/>
      <c r="E370" s="28"/>
      <c r="F370" s="159"/>
      <c r="G370" s="158"/>
      <c r="H370" s="345"/>
      <c r="I370" s="345"/>
      <c r="J370" s="346"/>
      <c r="K370" s="20" t="s">
        <v>95</v>
      </c>
      <c r="L370" s="21"/>
      <c r="M370" s="20" t="s">
        <v>94</v>
      </c>
      <c r="N370" s="21"/>
      <c r="O370" s="20" t="s">
        <v>93</v>
      </c>
      <c r="P370" s="21"/>
      <c r="Q370" s="20" t="s">
        <v>92</v>
      </c>
      <c r="R370" s="21"/>
      <c r="S370" s="20" t="s">
        <v>212</v>
      </c>
      <c r="T370" s="21"/>
      <c r="U370" s="20" t="s">
        <v>211</v>
      </c>
      <c r="V370" s="21"/>
      <c r="W370" s="25"/>
      <c r="X370" s="155"/>
      <c r="Y370" s="155"/>
      <c r="Z370" s="155"/>
      <c r="AA370" s="347"/>
      <c r="AB370" s="379">
        <f>SUMPRODUCT(LEN($L370:$R372)-LEN(SUBSTITUTE($L370:$R372,"A", "")))</f>
        <v>0</v>
      </c>
      <c r="AC370" s="365">
        <f>SUMPRODUCT(LEN($W370:$W372)-LEN(SUBSTITUTE($W370:$W372,"A", "")))</f>
        <v>0</v>
      </c>
      <c r="AD370" s="365">
        <f>SUMPRODUCT(LEN($L370:$R372)-LEN(SUBSTITUTE($L370:$R372,"S", "")))</f>
        <v>0</v>
      </c>
      <c r="AE370" s="365">
        <f>SUMPRODUCT(LEN($W370:$W372)-LEN(SUBSTITUTE($W370:$W372,"S", "")))</f>
        <v>0</v>
      </c>
      <c r="AF370" s="365">
        <f>SUMPRODUCT(LEN($L370:$R372)-LEN(SUBSTITUTE($L370:$R372,"F", "")))</f>
        <v>0</v>
      </c>
      <c r="AG370" s="365">
        <f>SUMPRODUCT(LEN($W370:$W372)-LEN(SUBSTITUTE($W370:$W372,"F", "")))</f>
        <v>0</v>
      </c>
      <c r="AH370" s="365">
        <f>SUMPRODUCT(LEN($L370:$R372)-LEN(SUBSTITUTE($L370:$R372,"G", "")))</f>
        <v>0</v>
      </c>
      <c r="AI370" s="365">
        <f>SUMPRODUCT(LEN($W370:$W372)-LEN(SUBSTITUTE($W370:$W372,"G", "")))</f>
        <v>0</v>
      </c>
      <c r="AJ370" s="365">
        <f>SUMPRODUCT(LEN($L370:$R372)-LEN(SUBSTITUTE($L370:$R372,"M", "")))</f>
        <v>0</v>
      </c>
      <c r="AK370" s="382">
        <f>SUMPRODUCT(LEN($W370:$W372)-LEN(SUBSTITUTE($W370:$W372,"M", "")))</f>
        <v>0</v>
      </c>
    </row>
    <row r="371" spans="2:45" ht="18" customHeight="1" x14ac:dyDescent="0.2">
      <c r="B371" s="17"/>
      <c r="C371" s="343"/>
      <c r="D371" s="24"/>
      <c r="E371" s="23"/>
      <c r="F371" s="157"/>
      <c r="G371" s="156"/>
      <c r="H371" s="343"/>
      <c r="I371" s="343"/>
      <c r="J371" s="343"/>
      <c r="K371" s="20" t="s">
        <v>91</v>
      </c>
      <c r="L371" s="21"/>
      <c r="M371" s="20" t="s">
        <v>90</v>
      </c>
      <c r="N371" s="21"/>
      <c r="O371" s="20" t="s">
        <v>89</v>
      </c>
      <c r="P371" s="21"/>
      <c r="Q371" s="20" t="s">
        <v>88</v>
      </c>
      <c r="R371" s="21"/>
      <c r="S371" s="20" t="s">
        <v>210</v>
      </c>
      <c r="T371" s="21"/>
      <c r="U371" s="20" t="s">
        <v>209</v>
      </c>
      <c r="V371" s="21"/>
      <c r="W371" s="18"/>
      <c r="X371" s="155"/>
      <c r="Y371" s="155"/>
      <c r="Z371" s="155"/>
      <c r="AA371" s="348"/>
      <c r="AB371" s="390"/>
      <c r="AC371" s="392"/>
      <c r="AD371" s="392"/>
      <c r="AE371" s="392"/>
      <c r="AF371" s="392"/>
      <c r="AG371" s="392"/>
      <c r="AH371" s="392"/>
      <c r="AI371" s="392"/>
      <c r="AJ371" s="392"/>
      <c r="AK371" s="395"/>
    </row>
    <row r="372" spans="2:45" ht="18" customHeight="1" thickBot="1" x14ac:dyDescent="0.25">
      <c r="B372" s="17"/>
      <c r="C372" s="344"/>
      <c r="D372" s="16"/>
      <c r="E372" s="15"/>
      <c r="F372" s="150"/>
      <c r="G372" s="149"/>
      <c r="H372" s="344"/>
      <c r="I372" s="344"/>
      <c r="J372" s="344"/>
      <c r="K372" s="12" t="s">
        <v>87</v>
      </c>
      <c r="L372" s="13"/>
      <c r="M372" s="12" t="s">
        <v>86</v>
      </c>
      <c r="N372" s="13"/>
      <c r="O372" s="12" t="s">
        <v>85</v>
      </c>
      <c r="P372" s="13"/>
      <c r="Q372" s="12" t="s">
        <v>84</v>
      </c>
      <c r="R372" s="13"/>
      <c r="S372" s="12" t="s">
        <v>208</v>
      </c>
      <c r="T372" s="13"/>
      <c r="U372" s="12" t="s">
        <v>207</v>
      </c>
      <c r="V372" s="13"/>
      <c r="W372" s="10"/>
      <c r="X372" s="148"/>
      <c r="Y372" s="148"/>
      <c r="Z372" s="148"/>
      <c r="AA372" s="349"/>
      <c r="AB372" s="391"/>
      <c r="AC372" s="393"/>
      <c r="AD372" s="393"/>
      <c r="AE372" s="393"/>
      <c r="AF372" s="393"/>
      <c r="AG372" s="393"/>
      <c r="AH372" s="393"/>
      <c r="AI372" s="393"/>
      <c r="AJ372" s="393"/>
      <c r="AK372" s="396"/>
    </row>
    <row r="373" spans="2:45" ht="18" customHeight="1" x14ac:dyDescent="0.2">
      <c r="B373" s="17"/>
      <c r="C373" s="342">
        <v>18</v>
      </c>
      <c r="D373" s="30"/>
      <c r="E373" s="28"/>
      <c r="F373" s="159"/>
      <c r="G373" s="158"/>
      <c r="H373" s="345"/>
      <c r="I373" s="345"/>
      <c r="J373" s="346"/>
      <c r="K373" s="20" t="s">
        <v>95</v>
      </c>
      <c r="L373" s="21"/>
      <c r="M373" s="20" t="s">
        <v>94</v>
      </c>
      <c r="N373" s="21"/>
      <c r="O373" s="20" t="s">
        <v>93</v>
      </c>
      <c r="P373" s="21"/>
      <c r="Q373" s="20" t="s">
        <v>92</v>
      </c>
      <c r="R373" s="21"/>
      <c r="S373" s="20" t="s">
        <v>212</v>
      </c>
      <c r="T373" s="21"/>
      <c r="U373" s="20" t="s">
        <v>211</v>
      </c>
      <c r="V373" s="21"/>
      <c r="W373" s="25"/>
      <c r="X373" s="155"/>
      <c r="Y373" s="155"/>
      <c r="Z373" s="155"/>
      <c r="AA373" s="347"/>
      <c r="AB373" s="379">
        <f>SUMPRODUCT(LEN($L373:$R375)-LEN(SUBSTITUTE($L373:$R375,"A", "")))</f>
        <v>0</v>
      </c>
      <c r="AC373" s="365">
        <f>SUMPRODUCT(LEN($W373:$W375)-LEN(SUBSTITUTE($W373:$W375,"A", "")))</f>
        <v>0</v>
      </c>
      <c r="AD373" s="365">
        <f>SUMPRODUCT(LEN($L373:$R375)-LEN(SUBSTITUTE($L373:$R375,"S", "")))</f>
        <v>0</v>
      </c>
      <c r="AE373" s="365">
        <f>SUMPRODUCT(LEN($W373:$W375)-LEN(SUBSTITUTE($W373:$W375,"S", "")))</f>
        <v>0</v>
      </c>
      <c r="AF373" s="365">
        <f>SUMPRODUCT(LEN($L373:$R375)-LEN(SUBSTITUTE($L373:$R375,"F", "")))</f>
        <v>0</v>
      </c>
      <c r="AG373" s="365">
        <f>SUMPRODUCT(LEN($W373:$W375)-LEN(SUBSTITUTE($W373:$W375,"F", "")))</f>
        <v>0</v>
      </c>
      <c r="AH373" s="365">
        <f>SUMPRODUCT(LEN($L373:$R375)-LEN(SUBSTITUTE($L373:$R375,"G", "")))</f>
        <v>0</v>
      </c>
      <c r="AI373" s="365">
        <f>SUMPRODUCT(LEN($W373:$W375)-LEN(SUBSTITUTE($W373:$W375,"G", "")))</f>
        <v>0</v>
      </c>
      <c r="AJ373" s="365">
        <f>SUMPRODUCT(LEN($L373:$R375)-LEN(SUBSTITUTE($L373:$R375,"M", "")))</f>
        <v>0</v>
      </c>
      <c r="AK373" s="382">
        <f>SUMPRODUCT(LEN($W373:$W375)-LEN(SUBSTITUTE($W373:$W375,"M", "")))</f>
        <v>0</v>
      </c>
    </row>
    <row r="374" spans="2:45" ht="18" customHeight="1" x14ac:dyDescent="0.2">
      <c r="B374" s="17"/>
      <c r="C374" s="343"/>
      <c r="D374" s="24"/>
      <c r="E374" s="23"/>
      <c r="F374" s="157"/>
      <c r="G374" s="156"/>
      <c r="H374" s="343"/>
      <c r="I374" s="343"/>
      <c r="J374" s="343"/>
      <c r="K374" s="20" t="s">
        <v>91</v>
      </c>
      <c r="L374" s="21"/>
      <c r="M374" s="20" t="s">
        <v>90</v>
      </c>
      <c r="N374" s="21"/>
      <c r="O374" s="20" t="s">
        <v>89</v>
      </c>
      <c r="P374" s="21"/>
      <c r="Q374" s="20" t="s">
        <v>88</v>
      </c>
      <c r="R374" s="21"/>
      <c r="S374" s="20" t="s">
        <v>210</v>
      </c>
      <c r="T374" s="21"/>
      <c r="U374" s="20" t="s">
        <v>209</v>
      </c>
      <c r="V374" s="21"/>
      <c r="W374" s="18"/>
      <c r="X374" s="155"/>
      <c r="Y374" s="155"/>
      <c r="Z374" s="155"/>
      <c r="AA374" s="348"/>
      <c r="AB374" s="390"/>
      <c r="AC374" s="392"/>
      <c r="AD374" s="392"/>
      <c r="AE374" s="392"/>
      <c r="AF374" s="392"/>
      <c r="AG374" s="392"/>
      <c r="AH374" s="392"/>
      <c r="AI374" s="392"/>
      <c r="AJ374" s="392"/>
      <c r="AK374" s="395"/>
    </row>
    <row r="375" spans="2:45" ht="18" customHeight="1" thickBot="1" x14ac:dyDescent="0.25">
      <c r="B375" s="17"/>
      <c r="C375" s="344"/>
      <c r="D375" s="16"/>
      <c r="E375" s="15"/>
      <c r="F375" s="150"/>
      <c r="G375" s="149"/>
      <c r="H375" s="344"/>
      <c r="I375" s="344"/>
      <c r="J375" s="344"/>
      <c r="K375" s="12" t="s">
        <v>87</v>
      </c>
      <c r="L375" s="13"/>
      <c r="M375" s="12" t="s">
        <v>86</v>
      </c>
      <c r="N375" s="13"/>
      <c r="O375" s="12" t="s">
        <v>85</v>
      </c>
      <c r="P375" s="13"/>
      <c r="Q375" s="12" t="s">
        <v>84</v>
      </c>
      <c r="R375" s="13"/>
      <c r="S375" s="12" t="s">
        <v>208</v>
      </c>
      <c r="T375" s="13"/>
      <c r="U375" s="12" t="s">
        <v>207</v>
      </c>
      <c r="V375" s="13"/>
      <c r="W375" s="10"/>
      <c r="X375" s="148"/>
      <c r="Y375" s="148"/>
      <c r="Z375" s="148"/>
      <c r="AA375" s="349"/>
      <c r="AB375" s="391"/>
      <c r="AC375" s="393"/>
      <c r="AD375" s="393"/>
      <c r="AE375" s="393"/>
      <c r="AF375" s="393"/>
      <c r="AG375" s="393"/>
      <c r="AH375" s="393"/>
      <c r="AI375" s="393"/>
      <c r="AJ375" s="393"/>
      <c r="AK375" s="396"/>
    </row>
    <row r="376" spans="2:45" ht="18" customHeight="1" x14ac:dyDescent="0.2">
      <c r="B376" s="17"/>
      <c r="C376" s="342">
        <v>19</v>
      </c>
      <c r="D376" s="30"/>
      <c r="E376" s="28"/>
      <c r="F376" s="159"/>
      <c r="G376" s="158"/>
      <c r="H376" s="345"/>
      <c r="I376" s="345"/>
      <c r="J376" s="346"/>
      <c r="K376" s="20" t="s">
        <v>95</v>
      </c>
      <c r="L376" s="21"/>
      <c r="M376" s="20" t="s">
        <v>94</v>
      </c>
      <c r="N376" s="21"/>
      <c r="O376" s="20" t="s">
        <v>93</v>
      </c>
      <c r="P376" s="21"/>
      <c r="Q376" s="20" t="s">
        <v>92</v>
      </c>
      <c r="R376" s="21"/>
      <c r="S376" s="20" t="s">
        <v>212</v>
      </c>
      <c r="T376" s="21"/>
      <c r="U376" s="20" t="s">
        <v>211</v>
      </c>
      <c r="V376" s="21"/>
      <c r="W376" s="25"/>
      <c r="X376" s="155"/>
      <c r="Y376" s="155"/>
      <c r="Z376" s="155"/>
      <c r="AA376" s="347"/>
      <c r="AB376" s="379">
        <f>SUMPRODUCT(LEN($L376:$R378)-LEN(SUBSTITUTE($L376:$R378,"A", "")))</f>
        <v>0</v>
      </c>
      <c r="AC376" s="365">
        <f>SUMPRODUCT(LEN($W376:$W378)-LEN(SUBSTITUTE($W376:$W378,"A", "")))</f>
        <v>0</v>
      </c>
      <c r="AD376" s="365">
        <f>SUMPRODUCT(LEN($L376:$R378)-LEN(SUBSTITUTE($L376:$R378,"S", "")))</f>
        <v>0</v>
      </c>
      <c r="AE376" s="365">
        <f>SUMPRODUCT(LEN($W376:$W378)-LEN(SUBSTITUTE($W376:$W378,"S", "")))</f>
        <v>0</v>
      </c>
      <c r="AF376" s="365">
        <f>SUMPRODUCT(LEN($L376:$R378)-LEN(SUBSTITUTE($L376:$R378,"F", "")))</f>
        <v>0</v>
      </c>
      <c r="AG376" s="365">
        <f>SUMPRODUCT(LEN($W376:$W378)-LEN(SUBSTITUTE($W376:$W378,"F", "")))</f>
        <v>0</v>
      </c>
      <c r="AH376" s="365">
        <f>SUMPRODUCT(LEN($L376:$R378)-LEN(SUBSTITUTE($L376:$R378,"G", "")))</f>
        <v>0</v>
      </c>
      <c r="AI376" s="365">
        <f>SUMPRODUCT(LEN($W376:$W378)-LEN(SUBSTITUTE($W376:$W378,"G", "")))</f>
        <v>0</v>
      </c>
      <c r="AJ376" s="365">
        <f>SUMPRODUCT(LEN($L376:$R378)-LEN(SUBSTITUTE($L376:$R378,"M", "")))</f>
        <v>0</v>
      </c>
      <c r="AK376" s="382">
        <f>SUMPRODUCT(LEN($W376:$W378)-LEN(SUBSTITUTE($W376:$W378,"M", "")))</f>
        <v>0</v>
      </c>
    </row>
    <row r="377" spans="2:45" ht="18" customHeight="1" x14ac:dyDescent="0.2">
      <c r="B377" s="17"/>
      <c r="C377" s="343"/>
      <c r="D377" s="24"/>
      <c r="E377" s="23"/>
      <c r="F377" s="157"/>
      <c r="G377" s="156"/>
      <c r="H377" s="343"/>
      <c r="I377" s="343"/>
      <c r="J377" s="343"/>
      <c r="K377" s="20" t="s">
        <v>91</v>
      </c>
      <c r="L377" s="21"/>
      <c r="M377" s="20" t="s">
        <v>90</v>
      </c>
      <c r="N377" s="21"/>
      <c r="O377" s="20" t="s">
        <v>89</v>
      </c>
      <c r="P377" s="21"/>
      <c r="Q377" s="20" t="s">
        <v>88</v>
      </c>
      <c r="R377" s="21"/>
      <c r="S377" s="20" t="s">
        <v>210</v>
      </c>
      <c r="T377" s="21"/>
      <c r="U377" s="20" t="s">
        <v>209</v>
      </c>
      <c r="V377" s="21"/>
      <c r="W377" s="18"/>
      <c r="X377" s="155"/>
      <c r="Y377" s="155"/>
      <c r="Z377" s="155"/>
      <c r="AA377" s="348"/>
      <c r="AB377" s="390"/>
      <c r="AC377" s="392"/>
      <c r="AD377" s="392"/>
      <c r="AE377" s="392"/>
      <c r="AF377" s="392"/>
      <c r="AG377" s="392"/>
      <c r="AH377" s="392"/>
      <c r="AI377" s="392"/>
      <c r="AJ377" s="392"/>
      <c r="AK377" s="395"/>
    </row>
    <row r="378" spans="2:45" ht="18" customHeight="1" thickBot="1" x14ac:dyDescent="0.25">
      <c r="B378" s="17"/>
      <c r="C378" s="344"/>
      <c r="D378" s="16"/>
      <c r="E378" s="15"/>
      <c r="F378" s="150"/>
      <c r="G378" s="149"/>
      <c r="H378" s="344"/>
      <c r="I378" s="344"/>
      <c r="J378" s="344"/>
      <c r="K378" s="12" t="s">
        <v>87</v>
      </c>
      <c r="L378" s="13"/>
      <c r="M378" s="12" t="s">
        <v>86</v>
      </c>
      <c r="N378" s="13"/>
      <c r="O378" s="12" t="s">
        <v>85</v>
      </c>
      <c r="P378" s="13"/>
      <c r="Q378" s="12" t="s">
        <v>84</v>
      </c>
      <c r="R378" s="13"/>
      <c r="S378" s="12" t="s">
        <v>208</v>
      </c>
      <c r="T378" s="13"/>
      <c r="U378" s="12" t="s">
        <v>207</v>
      </c>
      <c r="V378" s="13"/>
      <c r="W378" s="10"/>
      <c r="X378" s="148"/>
      <c r="Y378" s="148"/>
      <c r="Z378" s="148"/>
      <c r="AA378" s="349"/>
      <c r="AB378" s="391"/>
      <c r="AC378" s="393"/>
      <c r="AD378" s="393"/>
      <c r="AE378" s="393"/>
      <c r="AF378" s="393"/>
      <c r="AG378" s="393"/>
      <c r="AH378" s="393"/>
      <c r="AI378" s="393"/>
      <c r="AJ378" s="393"/>
      <c r="AK378" s="396"/>
    </row>
    <row r="379" spans="2:45" ht="18" customHeight="1" x14ac:dyDescent="0.2">
      <c r="B379" s="17"/>
      <c r="C379" s="342">
        <v>20</v>
      </c>
      <c r="D379" s="30"/>
      <c r="E379" s="28"/>
      <c r="F379" s="159"/>
      <c r="G379" s="158"/>
      <c r="H379" s="345"/>
      <c r="I379" s="345"/>
      <c r="J379" s="346"/>
      <c r="K379" s="20" t="s">
        <v>95</v>
      </c>
      <c r="L379" s="21"/>
      <c r="M379" s="20" t="s">
        <v>94</v>
      </c>
      <c r="N379" s="21"/>
      <c r="O379" s="20" t="s">
        <v>93</v>
      </c>
      <c r="P379" s="21"/>
      <c r="Q379" s="20" t="s">
        <v>92</v>
      </c>
      <c r="R379" s="21"/>
      <c r="S379" s="20" t="s">
        <v>212</v>
      </c>
      <c r="T379" s="21"/>
      <c r="U379" s="20" t="s">
        <v>211</v>
      </c>
      <c r="V379" s="21"/>
      <c r="W379" s="25"/>
      <c r="X379" s="155"/>
      <c r="Y379" s="155"/>
      <c r="Z379" s="155"/>
      <c r="AA379" s="347"/>
      <c r="AB379" s="379">
        <f>SUMPRODUCT(LEN($L379:$R381)-LEN(SUBSTITUTE($L379:$R381,"A", "")))</f>
        <v>0</v>
      </c>
      <c r="AC379" s="365">
        <f>SUMPRODUCT(LEN($W379:$W381)-LEN(SUBSTITUTE($W379:$W381,"A", "")))</f>
        <v>0</v>
      </c>
      <c r="AD379" s="365">
        <f>SUMPRODUCT(LEN($L379:$R381)-LEN(SUBSTITUTE($L379:$R381,"S", "")))</f>
        <v>0</v>
      </c>
      <c r="AE379" s="365">
        <f>SUMPRODUCT(LEN($W379:$W381)-LEN(SUBSTITUTE($W379:$W381,"S", "")))</f>
        <v>0</v>
      </c>
      <c r="AF379" s="365">
        <f>SUMPRODUCT(LEN($L379:$R381)-LEN(SUBSTITUTE($L379:$R381,"F", "")))</f>
        <v>0</v>
      </c>
      <c r="AG379" s="365">
        <f>SUMPRODUCT(LEN($W379:$W381)-LEN(SUBSTITUTE($W379:$W381,"F", "")))</f>
        <v>0</v>
      </c>
      <c r="AH379" s="365">
        <f>SUMPRODUCT(LEN($L379:$R381)-LEN(SUBSTITUTE($L379:$R381,"G", "")))</f>
        <v>0</v>
      </c>
      <c r="AI379" s="365">
        <f>SUMPRODUCT(LEN($W379:$W381)-LEN(SUBSTITUTE($W379:$W381,"G", "")))</f>
        <v>0</v>
      </c>
      <c r="AJ379" s="365">
        <f>SUMPRODUCT(LEN($L379:$R381)-LEN(SUBSTITUTE($L379:$R381,"M", "")))</f>
        <v>0</v>
      </c>
      <c r="AK379" s="382">
        <f>SUMPRODUCT(LEN($W379:$W381)-LEN(SUBSTITUTE($W379:$W381,"M", "")))</f>
        <v>0</v>
      </c>
    </row>
    <row r="380" spans="2:45" ht="18" customHeight="1" x14ac:dyDescent="0.2">
      <c r="B380" s="17"/>
      <c r="C380" s="343"/>
      <c r="D380" s="24"/>
      <c r="E380" s="23"/>
      <c r="F380" s="157"/>
      <c r="G380" s="156"/>
      <c r="H380" s="343"/>
      <c r="I380" s="343"/>
      <c r="J380" s="343"/>
      <c r="K380" s="20" t="s">
        <v>91</v>
      </c>
      <c r="L380" s="21"/>
      <c r="M380" s="20" t="s">
        <v>90</v>
      </c>
      <c r="N380" s="21"/>
      <c r="O380" s="20" t="s">
        <v>89</v>
      </c>
      <c r="P380" s="21"/>
      <c r="Q380" s="20" t="s">
        <v>88</v>
      </c>
      <c r="R380" s="21"/>
      <c r="S380" s="20" t="s">
        <v>210</v>
      </c>
      <c r="T380" s="21"/>
      <c r="U380" s="20" t="s">
        <v>209</v>
      </c>
      <c r="V380" s="21"/>
      <c r="W380" s="18"/>
      <c r="X380" s="155"/>
      <c r="Y380" s="155"/>
      <c r="Z380" s="155"/>
      <c r="AA380" s="348"/>
      <c r="AB380" s="390"/>
      <c r="AC380" s="392"/>
      <c r="AD380" s="392"/>
      <c r="AE380" s="392"/>
      <c r="AF380" s="392"/>
      <c r="AG380" s="392"/>
      <c r="AH380" s="392"/>
      <c r="AI380" s="392"/>
      <c r="AJ380" s="392"/>
      <c r="AK380" s="395"/>
    </row>
    <row r="381" spans="2:45" ht="18" customHeight="1" thickBot="1" x14ac:dyDescent="0.25">
      <c r="B381" s="17"/>
      <c r="C381" s="344"/>
      <c r="D381" s="16"/>
      <c r="E381" s="15"/>
      <c r="F381" s="150"/>
      <c r="G381" s="149"/>
      <c r="H381" s="344"/>
      <c r="I381" s="344"/>
      <c r="J381" s="344"/>
      <c r="K381" s="12" t="s">
        <v>87</v>
      </c>
      <c r="L381" s="13"/>
      <c r="M381" s="12" t="s">
        <v>86</v>
      </c>
      <c r="N381" s="13"/>
      <c r="O381" s="12" t="s">
        <v>85</v>
      </c>
      <c r="P381" s="13"/>
      <c r="Q381" s="12" t="s">
        <v>84</v>
      </c>
      <c r="R381" s="13"/>
      <c r="S381" s="12" t="s">
        <v>208</v>
      </c>
      <c r="T381" s="13"/>
      <c r="U381" s="12" t="s">
        <v>207</v>
      </c>
      <c r="V381" s="13"/>
      <c r="W381" s="10"/>
      <c r="X381" s="148"/>
      <c r="Y381" s="148"/>
      <c r="Z381" s="148"/>
      <c r="AA381" s="349"/>
      <c r="AB381" s="391"/>
      <c r="AC381" s="393"/>
      <c r="AD381" s="393"/>
      <c r="AE381" s="393"/>
      <c r="AF381" s="393"/>
      <c r="AG381" s="393"/>
      <c r="AH381" s="393"/>
      <c r="AI381" s="393"/>
      <c r="AJ381" s="393"/>
      <c r="AK381" s="396"/>
    </row>
    <row r="382" spans="2:45" ht="74.45" customHeight="1" thickBot="1" x14ac:dyDescent="0.3">
      <c r="B382" s="51" t="s">
        <v>123</v>
      </c>
      <c r="C382" s="48" t="s">
        <v>122</v>
      </c>
      <c r="D382" s="48" t="s">
        <v>121</v>
      </c>
      <c r="E382" s="48" t="s">
        <v>120</v>
      </c>
      <c r="F382" s="163" t="s">
        <v>119</v>
      </c>
      <c r="G382" s="163" t="s">
        <v>118</v>
      </c>
      <c r="H382" s="48" t="s">
        <v>33</v>
      </c>
      <c r="I382" s="48" t="s">
        <v>117</v>
      </c>
      <c r="J382" s="48" t="s">
        <v>34</v>
      </c>
      <c r="K382" s="340" t="s">
        <v>116</v>
      </c>
      <c r="L382" s="341"/>
      <c r="M382" s="340" t="s">
        <v>115</v>
      </c>
      <c r="N382" s="341"/>
      <c r="O382" s="340" t="s">
        <v>115</v>
      </c>
      <c r="P382" s="394"/>
      <c r="Q382" s="340" t="s">
        <v>115</v>
      </c>
      <c r="R382" s="394"/>
      <c r="S382" s="340" t="s">
        <v>115</v>
      </c>
      <c r="T382" s="394"/>
      <c r="U382" s="340" t="s">
        <v>115</v>
      </c>
      <c r="V382" s="394"/>
      <c r="W382" s="49" t="s">
        <v>114</v>
      </c>
      <c r="X382" s="48" t="s">
        <v>223</v>
      </c>
      <c r="Y382" s="48" t="s">
        <v>222</v>
      </c>
      <c r="Z382" s="50" t="s">
        <v>221</v>
      </c>
      <c r="AA382" s="47" t="s">
        <v>112</v>
      </c>
      <c r="AB382" s="46" t="s">
        <v>111</v>
      </c>
      <c r="AC382" s="45" t="s">
        <v>110</v>
      </c>
      <c r="AD382" s="45" t="s">
        <v>109</v>
      </c>
      <c r="AE382" s="45" t="s">
        <v>108</v>
      </c>
      <c r="AF382" s="45" t="s">
        <v>107</v>
      </c>
      <c r="AG382" s="45" t="s">
        <v>106</v>
      </c>
      <c r="AH382" s="45" t="s">
        <v>105</v>
      </c>
      <c r="AI382" s="45" t="s">
        <v>104</v>
      </c>
      <c r="AJ382" s="45" t="s">
        <v>103</v>
      </c>
      <c r="AK382" s="45" t="s">
        <v>102</v>
      </c>
    </row>
    <row r="383" spans="2:45" ht="36" customHeight="1" thickBot="1" x14ac:dyDescent="0.25">
      <c r="B383" s="71" t="s">
        <v>132</v>
      </c>
      <c r="C383" s="43"/>
      <c r="D383" s="42">
        <v>174</v>
      </c>
      <c r="E383" s="41">
        <v>14</v>
      </c>
      <c r="F383" s="162">
        <v>13487.5</v>
      </c>
      <c r="G383" s="162">
        <v>932.57</v>
      </c>
      <c r="H383" s="35"/>
      <c r="I383" s="35"/>
      <c r="J383" s="70"/>
      <c r="K383" s="69"/>
      <c r="L383" s="37"/>
      <c r="M383" s="69"/>
      <c r="N383" s="37"/>
      <c r="O383" s="69"/>
      <c r="P383" s="37"/>
      <c r="Q383" s="69"/>
      <c r="R383" s="37"/>
      <c r="S383" s="69"/>
      <c r="T383" s="37"/>
      <c r="U383" s="69"/>
      <c r="V383" s="37"/>
      <c r="W383" s="36"/>
      <c r="X383" s="40"/>
      <c r="Y383" s="40"/>
      <c r="Z383" s="40"/>
      <c r="AA383" s="34"/>
      <c r="AB383" s="33">
        <f t="shared" ref="AB383:AK383" si="6">SUM(AB384:AB443)</f>
        <v>28</v>
      </c>
      <c r="AC383" s="54">
        <f t="shared" si="6"/>
        <v>2</v>
      </c>
      <c r="AD383" s="54">
        <f t="shared" si="6"/>
        <v>130</v>
      </c>
      <c r="AE383" s="54">
        <f t="shared" si="6"/>
        <v>11</v>
      </c>
      <c r="AF383" s="54">
        <f t="shared" si="6"/>
        <v>0</v>
      </c>
      <c r="AG383" s="54">
        <f t="shared" si="6"/>
        <v>0</v>
      </c>
      <c r="AH383" s="54">
        <f t="shared" si="6"/>
        <v>0</v>
      </c>
      <c r="AI383" s="54">
        <f t="shared" si="6"/>
        <v>0</v>
      </c>
      <c r="AJ383" s="54">
        <f t="shared" si="6"/>
        <v>0</v>
      </c>
      <c r="AK383" s="53">
        <f t="shared" si="6"/>
        <v>0</v>
      </c>
      <c r="AL383" s="32" t="s">
        <v>100</v>
      </c>
      <c r="AM383" s="31">
        <f>F383/(100*102)</f>
        <v>1.3223039215686274</v>
      </c>
      <c r="AO383" s="4">
        <f>SUM(AB383:AC383)/E383</f>
        <v>2.1428571428571428</v>
      </c>
      <c r="AP383" s="4">
        <f>SUM(AD383:AE383)/E383</f>
        <v>10.071428571428571</v>
      </c>
      <c r="AQ383" s="4">
        <f>SUM(AF383:AG383)/E383</f>
        <v>0</v>
      </c>
      <c r="AR383" s="4">
        <f>SUM(AH383:AI383)/E383</f>
        <v>0</v>
      </c>
      <c r="AS383" s="4">
        <f>SUM(AJ383:AK383)/E383</f>
        <v>0</v>
      </c>
    </row>
    <row r="384" spans="2:45" ht="18" customHeight="1" x14ac:dyDescent="0.2">
      <c r="B384" s="17" t="s">
        <v>129</v>
      </c>
      <c r="C384" s="342">
        <v>1</v>
      </c>
      <c r="D384" s="29"/>
      <c r="E384" s="28"/>
      <c r="F384" s="159"/>
      <c r="G384" s="158"/>
      <c r="H384" s="345">
        <v>43</v>
      </c>
      <c r="I384" s="345">
        <v>12</v>
      </c>
      <c r="J384" s="345">
        <v>5</v>
      </c>
      <c r="K384" s="20" t="s">
        <v>95</v>
      </c>
      <c r="L384" s="21" t="s">
        <v>218</v>
      </c>
      <c r="M384" s="20" t="s">
        <v>94</v>
      </c>
      <c r="N384" s="21" t="s">
        <v>218</v>
      </c>
      <c r="O384" s="20" t="s">
        <v>93</v>
      </c>
      <c r="P384" s="21" t="s">
        <v>98</v>
      </c>
      <c r="Q384" s="20" t="s">
        <v>92</v>
      </c>
      <c r="R384" s="21"/>
      <c r="S384" s="20" t="s">
        <v>212</v>
      </c>
      <c r="T384" s="21"/>
      <c r="U384" s="20" t="s">
        <v>211</v>
      </c>
      <c r="V384" s="21"/>
      <c r="W384" s="25" t="s">
        <v>218</v>
      </c>
      <c r="X384" s="155"/>
      <c r="Y384" s="155"/>
      <c r="Z384" s="155"/>
      <c r="AA384" s="347"/>
      <c r="AB384" s="379">
        <f>SUMPRODUCT(LEN($L384:$R386)-LEN(SUBSTITUTE($L384:$R386,"A", "")))</f>
        <v>1</v>
      </c>
      <c r="AC384" s="365">
        <f>SUMPRODUCT(LEN($W384:$W386)-LEN(SUBSTITUTE($W384:$W386,"A", "")))</f>
        <v>0</v>
      </c>
      <c r="AD384" s="365">
        <f>SUMPRODUCT(LEN($L384:$R386)-LEN(SUBSTITUTE($L384:$R386,"S", "")))</f>
        <v>10</v>
      </c>
      <c r="AE384" s="365">
        <f>SUMPRODUCT(LEN($W384:$W386)-LEN(SUBSTITUTE($W384:$W386,"S", "")))</f>
        <v>2</v>
      </c>
      <c r="AF384" s="365">
        <f>SUMPRODUCT(LEN($L384:$R386)-LEN(SUBSTITUTE($L384:$R386,"F", "")))</f>
        <v>0</v>
      </c>
      <c r="AG384" s="365">
        <f>SUMPRODUCT(LEN($W384:$W386)-LEN(SUBSTITUTE($W384:$W386,"F", "")))</f>
        <v>0</v>
      </c>
      <c r="AH384" s="365">
        <f>SUMPRODUCT(LEN($L384:$R386)-LEN(SUBSTITUTE($L384:$R386,"G", "")))</f>
        <v>0</v>
      </c>
      <c r="AI384" s="365">
        <f>SUMPRODUCT(LEN($W384:$W386)-LEN(SUBSTITUTE($W384:$W386,"G", "")))</f>
        <v>0</v>
      </c>
      <c r="AJ384" s="365">
        <f>SUMPRODUCT(LEN($L384:$R386)-LEN(SUBSTITUTE($L384:$R386,"M", "")))</f>
        <v>0</v>
      </c>
      <c r="AK384" s="382">
        <f>SUMPRODUCT(LEN($W384:$W386)-LEN(SUBSTITUTE($W384:$W386,"M", "")))</f>
        <v>0</v>
      </c>
    </row>
    <row r="385" spans="2:37" ht="18" customHeight="1" x14ac:dyDescent="0.2">
      <c r="B385" s="17"/>
      <c r="C385" s="343"/>
      <c r="D385" s="24"/>
      <c r="E385" s="23"/>
      <c r="F385" s="157"/>
      <c r="G385" s="156"/>
      <c r="H385" s="343"/>
      <c r="I385" s="343"/>
      <c r="J385" s="343"/>
      <c r="K385" s="20" t="s">
        <v>91</v>
      </c>
      <c r="L385" s="21" t="s">
        <v>218</v>
      </c>
      <c r="M385" s="20" t="s">
        <v>90</v>
      </c>
      <c r="N385" s="21" t="s">
        <v>98</v>
      </c>
      <c r="O385" s="20" t="s">
        <v>89</v>
      </c>
      <c r="P385" s="21"/>
      <c r="Q385" s="20" t="s">
        <v>88</v>
      </c>
      <c r="R385" s="21"/>
      <c r="S385" s="20" t="s">
        <v>210</v>
      </c>
      <c r="T385" s="21"/>
      <c r="U385" s="20" t="s">
        <v>209</v>
      </c>
      <c r="V385" s="21"/>
      <c r="W385" s="18"/>
      <c r="X385" s="155"/>
      <c r="Y385" s="155"/>
      <c r="Z385" s="155"/>
      <c r="AA385" s="348"/>
      <c r="AB385" s="390"/>
      <c r="AC385" s="392"/>
      <c r="AD385" s="392"/>
      <c r="AE385" s="392"/>
      <c r="AF385" s="392"/>
      <c r="AG385" s="392"/>
      <c r="AH385" s="392"/>
      <c r="AI385" s="392"/>
      <c r="AJ385" s="392"/>
      <c r="AK385" s="395"/>
    </row>
    <row r="386" spans="2:37" ht="18" customHeight="1" thickBot="1" x14ac:dyDescent="0.25">
      <c r="B386" s="17"/>
      <c r="C386" s="344"/>
      <c r="D386" s="16"/>
      <c r="E386" s="15"/>
      <c r="F386" s="150"/>
      <c r="G386" s="149"/>
      <c r="H386" s="344"/>
      <c r="I386" s="344"/>
      <c r="J386" s="344"/>
      <c r="K386" s="12" t="s">
        <v>87</v>
      </c>
      <c r="L386" s="13" t="s">
        <v>214</v>
      </c>
      <c r="M386" s="12" t="s">
        <v>86</v>
      </c>
      <c r="N386" s="13" t="s">
        <v>98</v>
      </c>
      <c r="O386" s="12" t="s">
        <v>85</v>
      </c>
      <c r="P386" s="13"/>
      <c r="Q386" s="12" t="s">
        <v>84</v>
      </c>
      <c r="R386" s="13"/>
      <c r="S386" s="12" t="s">
        <v>208</v>
      </c>
      <c r="T386" s="13"/>
      <c r="U386" s="12" t="s">
        <v>207</v>
      </c>
      <c r="V386" s="13"/>
      <c r="W386" s="10"/>
      <c r="X386" s="148"/>
      <c r="Y386" s="148"/>
      <c r="Z386" s="148"/>
      <c r="AA386" s="349"/>
      <c r="AB386" s="391"/>
      <c r="AC386" s="393"/>
      <c r="AD386" s="393"/>
      <c r="AE386" s="393"/>
      <c r="AF386" s="393"/>
      <c r="AG386" s="393"/>
      <c r="AH386" s="393"/>
      <c r="AI386" s="393"/>
      <c r="AJ386" s="393"/>
      <c r="AK386" s="396"/>
    </row>
    <row r="387" spans="2:37" ht="18" customHeight="1" x14ac:dyDescent="0.2">
      <c r="B387" s="17"/>
      <c r="C387" s="342">
        <v>2</v>
      </c>
      <c r="D387" s="29"/>
      <c r="E387" s="28"/>
      <c r="F387" s="159"/>
      <c r="G387" s="158"/>
      <c r="H387" s="345">
        <v>45</v>
      </c>
      <c r="I387" s="345">
        <v>13</v>
      </c>
      <c r="J387" s="345">
        <v>5</v>
      </c>
      <c r="K387" s="20" t="s">
        <v>95</v>
      </c>
      <c r="L387" s="21" t="s">
        <v>214</v>
      </c>
      <c r="M387" s="20" t="s">
        <v>94</v>
      </c>
      <c r="N387" s="21" t="s">
        <v>98</v>
      </c>
      <c r="O387" s="20" t="s">
        <v>93</v>
      </c>
      <c r="P387" s="21" t="s">
        <v>98</v>
      </c>
      <c r="Q387" s="20" t="s">
        <v>92</v>
      </c>
      <c r="R387" s="21"/>
      <c r="S387" s="20" t="s">
        <v>212</v>
      </c>
      <c r="T387" s="21"/>
      <c r="U387" s="20" t="s">
        <v>211</v>
      </c>
      <c r="V387" s="21"/>
      <c r="W387" s="25" t="s">
        <v>98</v>
      </c>
      <c r="X387" s="155"/>
      <c r="Y387" s="155"/>
      <c r="Z387" s="155"/>
      <c r="AA387" s="347"/>
      <c r="AB387" s="379">
        <f>SUMPRODUCT(LEN($L387:$R389)-LEN(SUBSTITUTE($L387:$R389,"A", "")))</f>
        <v>1</v>
      </c>
      <c r="AC387" s="365">
        <f>SUMPRODUCT(LEN($W387:$W389)-LEN(SUBSTITUTE($W387:$W389,"A", "")))</f>
        <v>0</v>
      </c>
      <c r="AD387" s="365">
        <f>SUMPRODUCT(LEN($L387:$R389)-LEN(SUBSTITUTE($L387:$R389,"S", "")))</f>
        <v>10</v>
      </c>
      <c r="AE387" s="365">
        <f>SUMPRODUCT(LEN($W387:$W389)-LEN(SUBSTITUTE($W387:$W389,"S", "")))</f>
        <v>1</v>
      </c>
      <c r="AF387" s="365">
        <f>SUMPRODUCT(LEN($L387:$R389)-LEN(SUBSTITUTE($L387:$R389,"F", "")))</f>
        <v>0</v>
      </c>
      <c r="AG387" s="365">
        <f>SUMPRODUCT(LEN($W387:$W389)-LEN(SUBSTITUTE($W387:$W389,"F", "")))</f>
        <v>0</v>
      </c>
      <c r="AH387" s="365">
        <f>SUMPRODUCT(LEN($L387:$R389)-LEN(SUBSTITUTE($L387:$R389,"G", "")))</f>
        <v>0</v>
      </c>
      <c r="AI387" s="365">
        <f>SUMPRODUCT(LEN($W387:$W389)-LEN(SUBSTITUTE($W387:$W389,"G", "")))</f>
        <v>0</v>
      </c>
      <c r="AJ387" s="365">
        <f>SUMPRODUCT(LEN($L387:$R389)-LEN(SUBSTITUTE($L387:$R389,"M", "")))</f>
        <v>0</v>
      </c>
      <c r="AK387" s="382">
        <f>SUMPRODUCT(LEN($W387:$W389)-LEN(SUBSTITUTE($W387:$W389,"M", "")))</f>
        <v>0</v>
      </c>
    </row>
    <row r="388" spans="2:37" ht="18" customHeight="1" x14ac:dyDescent="0.2">
      <c r="B388" s="17"/>
      <c r="C388" s="343"/>
      <c r="D388" s="24"/>
      <c r="E388" s="23"/>
      <c r="F388" s="157"/>
      <c r="G388" s="156"/>
      <c r="H388" s="343"/>
      <c r="I388" s="343"/>
      <c r="J388" s="343"/>
      <c r="K388" s="20" t="s">
        <v>91</v>
      </c>
      <c r="L388" s="21" t="s">
        <v>218</v>
      </c>
      <c r="M388" s="20" t="s">
        <v>90</v>
      </c>
      <c r="N388" s="21" t="s">
        <v>98</v>
      </c>
      <c r="O388" s="20" t="s">
        <v>89</v>
      </c>
      <c r="P388" s="21" t="s">
        <v>98</v>
      </c>
      <c r="Q388" s="20" t="s">
        <v>88</v>
      </c>
      <c r="R388" s="21"/>
      <c r="S388" s="20" t="s">
        <v>210</v>
      </c>
      <c r="T388" s="21"/>
      <c r="U388" s="20" t="s">
        <v>209</v>
      </c>
      <c r="V388" s="21"/>
      <c r="W388" s="18"/>
      <c r="X388" s="155"/>
      <c r="Y388" s="155"/>
      <c r="Z388" s="155"/>
      <c r="AA388" s="348"/>
      <c r="AB388" s="390"/>
      <c r="AC388" s="392"/>
      <c r="AD388" s="392"/>
      <c r="AE388" s="392"/>
      <c r="AF388" s="392"/>
      <c r="AG388" s="392"/>
      <c r="AH388" s="392"/>
      <c r="AI388" s="392"/>
      <c r="AJ388" s="392"/>
      <c r="AK388" s="395"/>
    </row>
    <row r="389" spans="2:37" ht="18" customHeight="1" thickBot="1" x14ac:dyDescent="0.25">
      <c r="B389" s="17"/>
      <c r="C389" s="344"/>
      <c r="D389" s="16"/>
      <c r="E389" s="15"/>
      <c r="F389" s="150"/>
      <c r="G389" s="149"/>
      <c r="H389" s="344"/>
      <c r="I389" s="344"/>
      <c r="J389" s="344"/>
      <c r="K389" s="12" t="s">
        <v>87</v>
      </c>
      <c r="L389" s="13" t="s">
        <v>218</v>
      </c>
      <c r="M389" s="12" t="s">
        <v>86</v>
      </c>
      <c r="N389" s="13" t="s">
        <v>98</v>
      </c>
      <c r="O389" s="12" t="s">
        <v>85</v>
      </c>
      <c r="P389" s="13"/>
      <c r="Q389" s="12" t="s">
        <v>84</v>
      </c>
      <c r="R389" s="13"/>
      <c r="S389" s="12" t="s">
        <v>208</v>
      </c>
      <c r="T389" s="13"/>
      <c r="U389" s="12" t="s">
        <v>207</v>
      </c>
      <c r="V389" s="13"/>
      <c r="W389" s="10"/>
      <c r="X389" s="148"/>
      <c r="Y389" s="148"/>
      <c r="Z389" s="148"/>
      <c r="AA389" s="349"/>
      <c r="AB389" s="391"/>
      <c r="AC389" s="393"/>
      <c r="AD389" s="393"/>
      <c r="AE389" s="393"/>
      <c r="AF389" s="393"/>
      <c r="AG389" s="393"/>
      <c r="AH389" s="393"/>
      <c r="AI389" s="393"/>
      <c r="AJ389" s="393"/>
      <c r="AK389" s="396"/>
    </row>
    <row r="390" spans="2:37" ht="18" customHeight="1" x14ac:dyDescent="0.2">
      <c r="B390" s="17"/>
      <c r="C390" s="342">
        <v>3</v>
      </c>
      <c r="D390" s="29"/>
      <c r="E390" s="28"/>
      <c r="F390" s="159"/>
      <c r="G390" s="158"/>
      <c r="H390" s="345">
        <v>45</v>
      </c>
      <c r="I390" s="345">
        <v>13</v>
      </c>
      <c r="J390" s="345">
        <v>6</v>
      </c>
      <c r="K390" s="20" t="s">
        <v>95</v>
      </c>
      <c r="L390" s="21" t="s">
        <v>217</v>
      </c>
      <c r="M390" s="20" t="s">
        <v>94</v>
      </c>
      <c r="N390" s="21" t="s">
        <v>98</v>
      </c>
      <c r="O390" s="20" t="s">
        <v>93</v>
      </c>
      <c r="P390" s="21" t="s">
        <v>98</v>
      </c>
      <c r="Q390" s="20" t="s">
        <v>92</v>
      </c>
      <c r="R390" s="21"/>
      <c r="S390" s="20" t="s">
        <v>212</v>
      </c>
      <c r="T390" s="21"/>
      <c r="U390" s="20" t="s">
        <v>211</v>
      </c>
      <c r="V390" s="21"/>
      <c r="W390" s="25" t="s">
        <v>218</v>
      </c>
      <c r="X390" s="155"/>
      <c r="Y390" s="155"/>
      <c r="Z390" s="155"/>
      <c r="AA390" s="347"/>
      <c r="AB390" s="379">
        <f>SUMPRODUCT(LEN($L390:$R392)-LEN(SUBSTITUTE($L390:$R392,"A", "")))</f>
        <v>2</v>
      </c>
      <c r="AC390" s="365">
        <f>SUMPRODUCT(LEN($W390:$W392)-LEN(SUBSTITUTE($W390:$W392,"A", "")))</f>
        <v>0</v>
      </c>
      <c r="AD390" s="365">
        <f>SUMPRODUCT(LEN($L390:$R392)-LEN(SUBSTITUTE($L390:$R392,"S", "")))</f>
        <v>8</v>
      </c>
      <c r="AE390" s="365">
        <f>SUMPRODUCT(LEN($W390:$W392)-LEN(SUBSTITUTE($W390:$W392,"S", "")))</f>
        <v>2</v>
      </c>
      <c r="AF390" s="365">
        <f>SUMPRODUCT(LEN($L390:$R392)-LEN(SUBSTITUTE($L390:$R392,"F", "")))</f>
        <v>0</v>
      </c>
      <c r="AG390" s="365">
        <f>SUMPRODUCT(LEN($W390:$W392)-LEN(SUBSTITUTE($W390:$W392,"F", "")))</f>
        <v>0</v>
      </c>
      <c r="AH390" s="365">
        <f>SUMPRODUCT(LEN($L390:$R392)-LEN(SUBSTITUTE($L390:$R392,"G", "")))</f>
        <v>0</v>
      </c>
      <c r="AI390" s="365">
        <f>SUMPRODUCT(LEN($W390:$W392)-LEN(SUBSTITUTE($W390:$W392,"G", "")))</f>
        <v>0</v>
      </c>
      <c r="AJ390" s="365">
        <f>SUMPRODUCT(LEN($L390:$R392)-LEN(SUBSTITUTE($L390:$R392,"M", "")))</f>
        <v>0</v>
      </c>
      <c r="AK390" s="382">
        <f>SUMPRODUCT(LEN($W390:$W392)-LEN(SUBSTITUTE($W390:$W392,"M", "")))</f>
        <v>0</v>
      </c>
    </row>
    <row r="391" spans="2:37" ht="18" customHeight="1" x14ac:dyDescent="0.2">
      <c r="B391" s="17"/>
      <c r="C391" s="343"/>
      <c r="D391" s="24"/>
      <c r="E391" s="23"/>
      <c r="F391" s="157"/>
      <c r="G391" s="156"/>
      <c r="H391" s="343"/>
      <c r="I391" s="343"/>
      <c r="J391" s="343"/>
      <c r="K391" s="20" t="s">
        <v>91</v>
      </c>
      <c r="L391" s="21" t="s">
        <v>218</v>
      </c>
      <c r="M391" s="20" t="s">
        <v>90</v>
      </c>
      <c r="N391" s="21" t="s">
        <v>98</v>
      </c>
      <c r="O391" s="20" t="s">
        <v>89</v>
      </c>
      <c r="P391" s="21"/>
      <c r="Q391" s="20" t="s">
        <v>88</v>
      </c>
      <c r="R391" s="21"/>
      <c r="S391" s="20" t="s">
        <v>210</v>
      </c>
      <c r="T391" s="21"/>
      <c r="U391" s="20" t="s">
        <v>209</v>
      </c>
      <c r="V391" s="21"/>
      <c r="W391" s="18"/>
      <c r="X391" s="155"/>
      <c r="Y391" s="155"/>
      <c r="Z391" s="155"/>
      <c r="AA391" s="348"/>
      <c r="AB391" s="390"/>
      <c r="AC391" s="392"/>
      <c r="AD391" s="392"/>
      <c r="AE391" s="392"/>
      <c r="AF391" s="392"/>
      <c r="AG391" s="392"/>
      <c r="AH391" s="392"/>
      <c r="AI391" s="392"/>
      <c r="AJ391" s="392"/>
      <c r="AK391" s="395"/>
    </row>
    <row r="392" spans="2:37" ht="18" customHeight="1" thickBot="1" x14ac:dyDescent="0.25">
      <c r="B392" s="17"/>
      <c r="C392" s="344"/>
      <c r="D392" s="16"/>
      <c r="E392" s="15"/>
      <c r="F392" s="150"/>
      <c r="G392" s="149"/>
      <c r="H392" s="344"/>
      <c r="I392" s="344"/>
      <c r="J392" s="344"/>
      <c r="K392" s="12" t="s">
        <v>87</v>
      </c>
      <c r="L392" s="13" t="s">
        <v>217</v>
      </c>
      <c r="M392" s="12" t="s">
        <v>86</v>
      </c>
      <c r="N392" s="13" t="s">
        <v>98</v>
      </c>
      <c r="O392" s="12" t="s">
        <v>85</v>
      </c>
      <c r="P392" s="13"/>
      <c r="Q392" s="12" t="s">
        <v>84</v>
      </c>
      <c r="R392" s="13"/>
      <c r="S392" s="12" t="s">
        <v>208</v>
      </c>
      <c r="T392" s="13"/>
      <c r="U392" s="12" t="s">
        <v>207</v>
      </c>
      <c r="V392" s="13"/>
      <c r="W392" s="10"/>
      <c r="X392" s="148"/>
      <c r="Y392" s="148"/>
      <c r="Z392" s="148"/>
      <c r="AA392" s="349"/>
      <c r="AB392" s="391"/>
      <c r="AC392" s="393"/>
      <c r="AD392" s="393"/>
      <c r="AE392" s="393"/>
      <c r="AF392" s="393"/>
      <c r="AG392" s="393"/>
      <c r="AH392" s="393"/>
      <c r="AI392" s="393"/>
      <c r="AJ392" s="393"/>
      <c r="AK392" s="396"/>
    </row>
    <row r="393" spans="2:37" ht="18" customHeight="1" x14ac:dyDescent="0.2">
      <c r="B393" s="17"/>
      <c r="C393" s="342">
        <v>4</v>
      </c>
      <c r="D393" s="29"/>
      <c r="E393" s="28"/>
      <c r="F393" s="159"/>
      <c r="G393" s="158"/>
      <c r="H393" s="345">
        <v>45</v>
      </c>
      <c r="I393" s="345">
        <v>12</v>
      </c>
      <c r="J393" s="346">
        <v>4</v>
      </c>
      <c r="K393" s="20" t="s">
        <v>95</v>
      </c>
      <c r="L393" s="21" t="s">
        <v>225</v>
      </c>
      <c r="M393" s="20" t="s">
        <v>94</v>
      </c>
      <c r="N393" s="21" t="s">
        <v>214</v>
      </c>
      <c r="O393" s="20" t="s">
        <v>93</v>
      </c>
      <c r="P393" s="21" t="s">
        <v>98</v>
      </c>
      <c r="Q393" s="20" t="s">
        <v>92</v>
      </c>
      <c r="R393" s="21"/>
      <c r="S393" s="20" t="s">
        <v>212</v>
      </c>
      <c r="T393" s="21"/>
      <c r="U393" s="20" t="s">
        <v>211</v>
      </c>
      <c r="V393" s="21"/>
      <c r="W393" s="25" t="s">
        <v>218</v>
      </c>
      <c r="X393" s="155"/>
      <c r="Y393" s="155"/>
      <c r="Z393" s="155"/>
      <c r="AA393" s="347"/>
      <c r="AB393" s="379">
        <f>SUMPRODUCT(LEN($L393:$R395)-LEN(SUBSTITUTE($L393:$R395,"A", "")))</f>
        <v>4</v>
      </c>
      <c r="AC393" s="365">
        <f>SUMPRODUCT(LEN($W393:$W395)-LEN(SUBSTITUTE($W393:$W395,"A", "")))</f>
        <v>0</v>
      </c>
      <c r="AD393" s="365">
        <f>SUMPRODUCT(LEN($L393:$R395)-LEN(SUBSTITUTE($L393:$R395,"S", "")))</f>
        <v>9</v>
      </c>
      <c r="AE393" s="365">
        <f>SUMPRODUCT(LEN($W393:$W395)-LEN(SUBSTITUTE($W393:$W395,"S", "")))</f>
        <v>2</v>
      </c>
      <c r="AF393" s="365">
        <f>SUMPRODUCT(LEN($L393:$R395)-LEN(SUBSTITUTE($L393:$R395,"F", "")))</f>
        <v>0</v>
      </c>
      <c r="AG393" s="365">
        <f>SUMPRODUCT(LEN($W393:$W395)-LEN(SUBSTITUTE($W393:$W395,"F", "")))</f>
        <v>0</v>
      </c>
      <c r="AH393" s="365">
        <f>SUMPRODUCT(LEN($L393:$R395)-LEN(SUBSTITUTE($L393:$R395,"G", "")))</f>
        <v>0</v>
      </c>
      <c r="AI393" s="365">
        <f>SUMPRODUCT(LEN($W393:$W395)-LEN(SUBSTITUTE($W393:$W395,"G", "")))</f>
        <v>0</v>
      </c>
      <c r="AJ393" s="365">
        <f>SUMPRODUCT(LEN($L393:$R395)-LEN(SUBSTITUTE($L393:$R395,"M", "")))</f>
        <v>0</v>
      </c>
      <c r="AK393" s="382">
        <f>SUMPRODUCT(LEN($W393:$W395)-LEN(SUBSTITUTE($W393:$W395,"M", "")))</f>
        <v>0</v>
      </c>
    </row>
    <row r="394" spans="2:37" ht="18" customHeight="1" x14ac:dyDescent="0.2">
      <c r="B394" s="17"/>
      <c r="C394" s="343"/>
      <c r="D394" s="24"/>
      <c r="E394" s="23"/>
      <c r="F394" s="157"/>
      <c r="G394" s="156"/>
      <c r="H394" s="343"/>
      <c r="I394" s="343"/>
      <c r="J394" s="343"/>
      <c r="K394" s="20" t="s">
        <v>91</v>
      </c>
      <c r="L394" s="21" t="s">
        <v>97</v>
      </c>
      <c r="M394" s="20" t="s">
        <v>90</v>
      </c>
      <c r="N394" s="21" t="s">
        <v>218</v>
      </c>
      <c r="O394" s="20" t="s">
        <v>89</v>
      </c>
      <c r="P394" s="21" t="s">
        <v>98</v>
      </c>
      <c r="Q394" s="20" t="s">
        <v>88</v>
      </c>
      <c r="R394" s="21"/>
      <c r="S394" s="20" t="s">
        <v>210</v>
      </c>
      <c r="T394" s="21"/>
      <c r="U394" s="20" t="s">
        <v>209</v>
      </c>
      <c r="V394" s="21"/>
      <c r="W394" s="18"/>
      <c r="X394" s="155"/>
      <c r="Y394" s="155"/>
      <c r="Z394" s="155"/>
      <c r="AA394" s="348"/>
      <c r="AB394" s="390"/>
      <c r="AC394" s="392"/>
      <c r="AD394" s="392"/>
      <c r="AE394" s="392"/>
      <c r="AF394" s="392"/>
      <c r="AG394" s="392"/>
      <c r="AH394" s="392"/>
      <c r="AI394" s="392"/>
      <c r="AJ394" s="392"/>
      <c r="AK394" s="395"/>
    </row>
    <row r="395" spans="2:37" ht="18" customHeight="1" thickBot="1" x14ac:dyDescent="0.25">
      <c r="B395" s="17"/>
      <c r="C395" s="344"/>
      <c r="D395" s="16"/>
      <c r="E395" s="15"/>
      <c r="F395" s="150"/>
      <c r="G395" s="149"/>
      <c r="H395" s="344"/>
      <c r="I395" s="344"/>
      <c r="J395" s="344"/>
      <c r="K395" s="12" t="s">
        <v>87</v>
      </c>
      <c r="L395" s="13" t="s">
        <v>243</v>
      </c>
      <c r="M395" s="12" t="s">
        <v>86</v>
      </c>
      <c r="N395" s="13" t="s">
        <v>218</v>
      </c>
      <c r="O395" s="12" t="s">
        <v>85</v>
      </c>
      <c r="P395" s="13"/>
      <c r="Q395" s="12" t="s">
        <v>84</v>
      </c>
      <c r="R395" s="13"/>
      <c r="S395" s="12" t="s">
        <v>208</v>
      </c>
      <c r="T395" s="13"/>
      <c r="U395" s="12" t="s">
        <v>207</v>
      </c>
      <c r="V395" s="13"/>
      <c r="W395" s="10"/>
      <c r="X395" s="148"/>
      <c r="Y395" s="148"/>
      <c r="Z395" s="148"/>
      <c r="AA395" s="349"/>
      <c r="AB395" s="391"/>
      <c r="AC395" s="393"/>
      <c r="AD395" s="393"/>
      <c r="AE395" s="393"/>
      <c r="AF395" s="393"/>
      <c r="AG395" s="393"/>
      <c r="AH395" s="393"/>
      <c r="AI395" s="393"/>
      <c r="AJ395" s="393"/>
      <c r="AK395" s="396"/>
    </row>
    <row r="396" spans="2:37" ht="18" customHeight="1" x14ac:dyDescent="0.2">
      <c r="B396" s="17"/>
      <c r="C396" s="342">
        <v>5</v>
      </c>
      <c r="D396" s="55"/>
      <c r="E396" s="28"/>
      <c r="F396" s="159"/>
      <c r="G396" s="158"/>
      <c r="H396" s="345">
        <v>43</v>
      </c>
      <c r="I396" s="345">
        <v>11</v>
      </c>
      <c r="J396" s="346">
        <v>5</v>
      </c>
      <c r="K396" s="20" t="s">
        <v>95</v>
      </c>
      <c r="L396" s="21" t="s">
        <v>218</v>
      </c>
      <c r="M396" s="20" t="s">
        <v>94</v>
      </c>
      <c r="N396" s="21" t="s">
        <v>213</v>
      </c>
      <c r="O396" s="20" t="s">
        <v>93</v>
      </c>
      <c r="P396" s="21"/>
      <c r="Q396" s="20" t="s">
        <v>92</v>
      </c>
      <c r="R396" s="21"/>
      <c r="S396" s="20" t="s">
        <v>212</v>
      </c>
      <c r="T396" s="21"/>
      <c r="U396" s="20" t="s">
        <v>211</v>
      </c>
      <c r="V396" s="21"/>
      <c r="W396" s="25"/>
      <c r="X396" s="155"/>
      <c r="Y396" s="155"/>
      <c r="Z396" s="155"/>
      <c r="AA396" s="347"/>
      <c r="AB396" s="379">
        <f>SUMPRODUCT(LEN($L396:$R398)-LEN(SUBSTITUTE($L396:$R398,"A", "")))</f>
        <v>3</v>
      </c>
      <c r="AC396" s="365">
        <f>SUMPRODUCT(LEN($W396:$W398)-LEN(SUBSTITUTE($W396:$W398,"A", "")))</f>
        <v>0</v>
      </c>
      <c r="AD396" s="365">
        <f>SUMPRODUCT(LEN($L396:$R398)-LEN(SUBSTITUTE($L396:$R398,"S", "")))</f>
        <v>6</v>
      </c>
      <c r="AE396" s="365">
        <f>SUMPRODUCT(LEN($W396:$W398)-LEN(SUBSTITUTE($W396:$W398,"S", "")))</f>
        <v>0</v>
      </c>
      <c r="AF396" s="365">
        <f>SUMPRODUCT(LEN($L396:$R398)-LEN(SUBSTITUTE($L396:$R398,"F", "")))</f>
        <v>0</v>
      </c>
      <c r="AG396" s="365">
        <f>SUMPRODUCT(LEN($W396:$W398)-LEN(SUBSTITUTE($W396:$W398,"F", "")))</f>
        <v>0</v>
      </c>
      <c r="AH396" s="365">
        <f>SUMPRODUCT(LEN($L396:$R398)-LEN(SUBSTITUTE($L396:$R398,"G", "")))</f>
        <v>0</v>
      </c>
      <c r="AI396" s="365">
        <f>SUMPRODUCT(LEN($W396:$W398)-LEN(SUBSTITUTE($W396:$W398,"G", "")))</f>
        <v>0</v>
      </c>
      <c r="AJ396" s="365">
        <f>SUMPRODUCT(LEN($L396:$R398)-LEN(SUBSTITUTE($L396:$R398,"M", "")))</f>
        <v>0</v>
      </c>
      <c r="AK396" s="382">
        <f>SUMPRODUCT(LEN($W396:$W398)-LEN(SUBSTITUTE($W396:$W398,"M", "")))</f>
        <v>0</v>
      </c>
    </row>
    <row r="397" spans="2:37" ht="18" customHeight="1" x14ac:dyDescent="0.2">
      <c r="B397" s="17"/>
      <c r="C397" s="343"/>
      <c r="D397" s="24"/>
      <c r="E397" s="23"/>
      <c r="F397" s="157"/>
      <c r="G397" s="156"/>
      <c r="H397" s="343"/>
      <c r="I397" s="343"/>
      <c r="J397" s="343"/>
      <c r="K397" s="20" t="s">
        <v>91</v>
      </c>
      <c r="L397" s="161" t="s">
        <v>32</v>
      </c>
      <c r="M397" s="20" t="s">
        <v>90</v>
      </c>
      <c r="N397" s="21" t="s">
        <v>214</v>
      </c>
      <c r="O397" s="20" t="s">
        <v>89</v>
      </c>
      <c r="P397" s="21"/>
      <c r="Q397" s="20" t="s">
        <v>88</v>
      </c>
      <c r="R397" s="21"/>
      <c r="S397" s="20" t="s">
        <v>210</v>
      </c>
      <c r="T397" s="21"/>
      <c r="U397" s="20" t="s">
        <v>209</v>
      </c>
      <c r="V397" s="21"/>
      <c r="W397" s="18"/>
      <c r="X397" s="155"/>
      <c r="Y397" s="155"/>
      <c r="Z397" s="155"/>
      <c r="AA397" s="348"/>
      <c r="AB397" s="390"/>
      <c r="AC397" s="392"/>
      <c r="AD397" s="392"/>
      <c r="AE397" s="392"/>
      <c r="AF397" s="392"/>
      <c r="AG397" s="392"/>
      <c r="AH397" s="392"/>
      <c r="AI397" s="392"/>
      <c r="AJ397" s="392"/>
      <c r="AK397" s="395"/>
    </row>
    <row r="398" spans="2:37" ht="18" customHeight="1" thickBot="1" x14ac:dyDescent="0.25">
      <c r="B398" s="17"/>
      <c r="C398" s="344"/>
      <c r="D398" s="16"/>
      <c r="E398" s="15"/>
      <c r="F398" s="150"/>
      <c r="G398" s="149"/>
      <c r="H398" s="344"/>
      <c r="I398" s="344"/>
      <c r="J398" s="344"/>
      <c r="K398" s="12" t="s">
        <v>87</v>
      </c>
      <c r="L398" s="13" t="s">
        <v>218</v>
      </c>
      <c r="M398" s="12" t="s">
        <v>86</v>
      </c>
      <c r="N398" s="13" t="s">
        <v>98</v>
      </c>
      <c r="O398" s="12" t="s">
        <v>85</v>
      </c>
      <c r="P398" s="13"/>
      <c r="Q398" s="12" t="s">
        <v>84</v>
      </c>
      <c r="R398" s="13"/>
      <c r="S398" s="12" t="s">
        <v>208</v>
      </c>
      <c r="T398" s="13"/>
      <c r="U398" s="12" t="s">
        <v>207</v>
      </c>
      <c r="V398" s="13"/>
      <c r="W398" s="10"/>
      <c r="X398" s="148"/>
      <c r="Y398" s="148"/>
      <c r="Z398" s="148"/>
      <c r="AA398" s="349"/>
      <c r="AB398" s="391"/>
      <c r="AC398" s="393"/>
      <c r="AD398" s="393"/>
      <c r="AE398" s="393"/>
      <c r="AF398" s="393"/>
      <c r="AG398" s="393"/>
      <c r="AH398" s="393"/>
      <c r="AI398" s="393"/>
      <c r="AJ398" s="393"/>
      <c r="AK398" s="396"/>
    </row>
    <row r="399" spans="2:37" ht="18" customHeight="1" x14ac:dyDescent="0.2">
      <c r="B399" s="17"/>
      <c r="C399" s="342">
        <v>6</v>
      </c>
      <c r="D399" s="29"/>
      <c r="E399" s="28"/>
      <c r="F399" s="159"/>
      <c r="G399" s="158"/>
      <c r="H399" s="345">
        <v>44</v>
      </c>
      <c r="I399" s="345">
        <v>12</v>
      </c>
      <c r="J399" s="346">
        <v>5</v>
      </c>
      <c r="K399" s="20" t="s">
        <v>95</v>
      </c>
      <c r="L399" s="21" t="s">
        <v>218</v>
      </c>
      <c r="M399" s="20" t="s">
        <v>94</v>
      </c>
      <c r="N399" s="21" t="s">
        <v>218</v>
      </c>
      <c r="O399" s="20" t="s">
        <v>93</v>
      </c>
      <c r="P399" s="21" t="s">
        <v>97</v>
      </c>
      <c r="Q399" s="20" t="s">
        <v>92</v>
      </c>
      <c r="R399" s="21"/>
      <c r="S399" s="20" t="s">
        <v>212</v>
      </c>
      <c r="T399" s="21"/>
      <c r="U399" s="20" t="s">
        <v>211</v>
      </c>
      <c r="V399" s="21"/>
      <c r="W399" s="25" t="s">
        <v>98</v>
      </c>
      <c r="X399" s="155"/>
      <c r="Y399" s="155"/>
      <c r="Z399" s="155"/>
      <c r="AA399" s="347"/>
      <c r="AB399" s="379">
        <f>SUMPRODUCT(LEN($L399:$R401)-LEN(SUBSTITUTE($L399:$R401,"A", "")))</f>
        <v>2</v>
      </c>
      <c r="AC399" s="365">
        <f>SUMPRODUCT(LEN($W399:$W401)-LEN(SUBSTITUTE($W399:$W401,"A", "")))</f>
        <v>0</v>
      </c>
      <c r="AD399" s="365">
        <f>SUMPRODUCT(LEN($L399:$R401)-LEN(SUBSTITUTE($L399:$R401,"S", "")))</f>
        <v>10</v>
      </c>
      <c r="AE399" s="365">
        <f>SUMPRODUCT(LEN($W399:$W401)-LEN(SUBSTITUTE($W399:$W401,"S", "")))</f>
        <v>1</v>
      </c>
      <c r="AF399" s="365">
        <f>SUMPRODUCT(LEN($L399:$R401)-LEN(SUBSTITUTE($L399:$R401,"F", "")))</f>
        <v>0</v>
      </c>
      <c r="AG399" s="365">
        <f>SUMPRODUCT(LEN($W399:$W401)-LEN(SUBSTITUTE($W399:$W401,"F", "")))</f>
        <v>0</v>
      </c>
      <c r="AH399" s="365">
        <f>SUMPRODUCT(LEN($L399:$R401)-LEN(SUBSTITUTE($L399:$R401,"G", "")))</f>
        <v>0</v>
      </c>
      <c r="AI399" s="365">
        <f>SUMPRODUCT(LEN($W399:$W401)-LEN(SUBSTITUTE($W399:$W401,"G", "")))</f>
        <v>0</v>
      </c>
      <c r="AJ399" s="365">
        <f>SUMPRODUCT(LEN($L399:$R401)-LEN(SUBSTITUTE($L399:$R401,"M", "")))</f>
        <v>0</v>
      </c>
      <c r="AK399" s="382">
        <f>SUMPRODUCT(LEN($W399:$W401)-LEN(SUBSTITUTE($W399:$W401,"M", "")))</f>
        <v>0</v>
      </c>
    </row>
    <row r="400" spans="2:37" ht="18" customHeight="1" x14ac:dyDescent="0.2">
      <c r="B400" s="17"/>
      <c r="C400" s="343"/>
      <c r="D400" s="24"/>
      <c r="E400" s="23"/>
      <c r="F400" s="157"/>
      <c r="G400" s="156"/>
      <c r="H400" s="343"/>
      <c r="I400" s="343"/>
      <c r="J400" s="343"/>
      <c r="K400" s="20" t="s">
        <v>91</v>
      </c>
      <c r="L400" s="21" t="s">
        <v>218</v>
      </c>
      <c r="M400" s="20" t="s">
        <v>90</v>
      </c>
      <c r="N400" s="21" t="s">
        <v>218</v>
      </c>
      <c r="O400" s="20" t="s">
        <v>89</v>
      </c>
      <c r="P400" s="21"/>
      <c r="Q400" s="20" t="s">
        <v>88</v>
      </c>
      <c r="R400" s="21"/>
      <c r="S400" s="20" t="s">
        <v>210</v>
      </c>
      <c r="T400" s="21"/>
      <c r="U400" s="20" t="s">
        <v>209</v>
      </c>
      <c r="V400" s="21"/>
      <c r="W400" s="18"/>
      <c r="X400" s="155"/>
      <c r="Y400" s="155"/>
      <c r="Z400" s="155"/>
      <c r="AA400" s="348"/>
      <c r="AB400" s="390"/>
      <c r="AC400" s="392"/>
      <c r="AD400" s="392"/>
      <c r="AE400" s="392"/>
      <c r="AF400" s="392"/>
      <c r="AG400" s="392"/>
      <c r="AH400" s="392"/>
      <c r="AI400" s="392"/>
      <c r="AJ400" s="392"/>
      <c r="AK400" s="395"/>
    </row>
    <row r="401" spans="2:37" ht="18" customHeight="1" thickBot="1" x14ac:dyDescent="0.25">
      <c r="B401" s="17"/>
      <c r="C401" s="344"/>
      <c r="D401" s="16"/>
      <c r="E401" s="15"/>
      <c r="F401" s="150"/>
      <c r="G401" s="149"/>
      <c r="H401" s="344"/>
      <c r="I401" s="344"/>
      <c r="J401" s="344"/>
      <c r="K401" s="12" t="s">
        <v>87</v>
      </c>
      <c r="L401" s="13" t="s">
        <v>217</v>
      </c>
      <c r="M401" s="12" t="s">
        <v>86</v>
      </c>
      <c r="N401" s="13" t="s">
        <v>98</v>
      </c>
      <c r="O401" s="12" t="s">
        <v>85</v>
      </c>
      <c r="P401" s="13"/>
      <c r="Q401" s="12" t="s">
        <v>84</v>
      </c>
      <c r="R401" s="13"/>
      <c r="S401" s="12" t="s">
        <v>208</v>
      </c>
      <c r="T401" s="13"/>
      <c r="U401" s="12" t="s">
        <v>207</v>
      </c>
      <c r="V401" s="13"/>
      <c r="W401" s="10"/>
      <c r="X401" s="148"/>
      <c r="Y401" s="148"/>
      <c r="Z401" s="148"/>
      <c r="AA401" s="349"/>
      <c r="AB401" s="391"/>
      <c r="AC401" s="393"/>
      <c r="AD401" s="393"/>
      <c r="AE401" s="393"/>
      <c r="AF401" s="393"/>
      <c r="AG401" s="393"/>
      <c r="AH401" s="393"/>
      <c r="AI401" s="393"/>
      <c r="AJ401" s="393"/>
      <c r="AK401" s="396"/>
    </row>
    <row r="402" spans="2:37" ht="18" customHeight="1" x14ac:dyDescent="0.2">
      <c r="B402" s="17"/>
      <c r="C402" s="342">
        <v>7</v>
      </c>
      <c r="D402" s="30"/>
      <c r="E402" s="28"/>
      <c r="F402" s="159"/>
      <c r="G402" s="158"/>
      <c r="H402" s="345">
        <v>42</v>
      </c>
      <c r="I402" s="345">
        <v>13</v>
      </c>
      <c r="J402" s="346">
        <v>5</v>
      </c>
      <c r="K402" s="20" t="s">
        <v>95</v>
      </c>
      <c r="L402" s="21" t="s">
        <v>98</v>
      </c>
      <c r="M402" s="20" t="s">
        <v>94</v>
      </c>
      <c r="N402" s="21" t="s">
        <v>214</v>
      </c>
      <c r="O402" s="20" t="s">
        <v>93</v>
      </c>
      <c r="P402" s="21" t="s">
        <v>98</v>
      </c>
      <c r="Q402" s="20" t="s">
        <v>92</v>
      </c>
      <c r="R402" s="21"/>
      <c r="S402" s="20" t="s">
        <v>212</v>
      </c>
      <c r="T402" s="21"/>
      <c r="U402" s="20" t="s">
        <v>211</v>
      </c>
      <c r="V402" s="21"/>
      <c r="W402" s="25"/>
      <c r="X402" s="155"/>
      <c r="Y402" s="155"/>
      <c r="Z402" s="155"/>
      <c r="AA402" s="347"/>
      <c r="AB402" s="379">
        <f>SUMPRODUCT(LEN($L402:$R404)-LEN(SUBSTITUTE($L402:$R404,"A", "")))</f>
        <v>4</v>
      </c>
      <c r="AC402" s="365">
        <f>SUMPRODUCT(LEN($W402:$W404)-LEN(SUBSTITUTE($W402:$W404,"A", "")))</f>
        <v>0</v>
      </c>
      <c r="AD402" s="365">
        <f>SUMPRODUCT(LEN($L402:$R404)-LEN(SUBSTITUTE($L402:$R404,"S", "")))</f>
        <v>7</v>
      </c>
      <c r="AE402" s="365">
        <f>SUMPRODUCT(LEN($W402:$W404)-LEN(SUBSTITUTE($W402:$W404,"S", "")))</f>
        <v>0</v>
      </c>
      <c r="AF402" s="365">
        <f>SUMPRODUCT(LEN($L402:$R404)-LEN(SUBSTITUTE($L402:$R404,"F", "")))</f>
        <v>0</v>
      </c>
      <c r="AG402" s="365">
        <f>SUMPRODUCT(LEN($W402:$W404)-LEN(SUBSTITUTE($W402:$W404,"F", "")))</f>
        <v>0</v>
      </c>
      <c r="AH402" s="365">
        <f>SUMPRODUCT(LEN($L402:$R404)-LEN(SUBSTITUTE($L402:$R404,"G", "")))</f>
        <v>0</v>
      </c>
      <c r="AI402" s="365">
        <f>SUMPRODUCT(LEN($W402:$W404)-LEN(SUBSTITUTE($W402:$W404,"G", "")))</f>
        <v>0</v>
      </c>
      <c r="AJ402" s="365">
        <f>SUMPRODUCT(LEN($L402:$R404)-LEN(SUBSTITUTE($L402:$R404,"M", "")))</f>
        <v>0</v>
      </c>
      <c r="AK402" s="382">
        <f>SUMPRODUCT(LEN($W402:$W404)-LEN(SUBSTITUTE($W402:$W404,"M", "")))</f>
        <v>0</v>
      </c>
    </row>
    <row r="403" spans="2:37" ht="18" customHeight="1" x14ac:dyDescent="0.2">
      <c r="B403" s="17"/>
      <c r="C403" s="343"/>
      <c r="D403" s="24"/>
      <c r="E403" s="23"/>
      <c r="F403" s="157"/>
      <c r="G403" s="156"/>
      <c r="H403" s="343"/>
      <c r="I403" s="343"/>
      <c r="J403" s="343"/>
      <c r="K403" s="20" t="s">
        <v>91</v>
      </c>
      <c r="L403" s="21" t="s">
        <v>218</v>
      </c>
      <c r="M403" s="20" t="s">
        <v>90</v>
      </c>
      <c r="N403" s="21" t="s">
        <v>98</v>
      </c>
      <c r="O403" s="20" t="s">
        <v>89</v>
      </c>
      <c r="P403" s="21" t="s">
        <v>97</v>
      </c>
      <c r="Q403" s="20" t="s">
        <v>88</v>
      </c>
      <c r="R403" s="21"/>
      <c r="S403" s="20" t="s">
        <v>210</v>
      </c>
      <c r="T403" s="21"/>
      <c r="U403" s="20" t="s">
        <v>209</v>
      </c>
      <c r="V403" s="21"/>
      <c r="W403" s="18"/>
      <c r="X403" s="155"/>
      <c r="Y403" s="155"/>
      <c r="Z403" s="155"/>
      <c r="AA403" s="348"/>
      <c r="AB403" s="390"/>
      <c r="AC403" s="392"/>
      <c r="AD403" s="392"/>
      <c r="AE403" s="392"/>
      <c r="AF403" s="392"/>
      <c r="AG403" s="392"/>
      <c r="AH403" s="392"/>
      <c r="AI403" s="392"/>
      <c r="AJ403" s="392"/>
      <c r="AK403" s="395"/>
    </row>
    <row r="404" spans="2:37" ht="18" customHeight="1" thickBot="1" x14ac:dyDescent="0.25">
      <c r="B404" s="17"/>
      <c r="C404" s="344"/>
      <c r="D404" s="16"/>
      <c r="E404" s="15"/>
      <c r="F404" s="150"/>
      <c r="G404" s="149"/>
      <c r="H404" s="344"/>
      <c r="I404" s="344"/>
      <c r="J404" s="344"/>
      <c r="K404" s="12" t="s">
        <v>87</v>
      </c>
      <c r="L404" s="13" t="s">
        <v>214</v>
      </c>
      <c r="M404" s="12" t="s">
        <v>86</v>
      </c>
      <c r="N404" s="13" t="s">
        <v>97</v>
      </c>
      <c r="O404" s="12" t="s">
        <v>85</v>
      </c>
      <c r="P404" s="13"/>
      <c r="Q404" s="12" t="s">
        <v>84</v>
      </c>
      <c r="R404" s="13"/>
      <c r="S404" s="12" t="s">
        <v>208</v>
      </c>
      <c r="T404" s="13"/>
      <c r="U404" s="12" t="s">
        <v>207</v>
      </c>
      <c r="V404" s="13"/>
      <c r="W404" s="10"/>
      <c r="X404" s="148"/>
      <c r="Y404" s="148"/>
      <c r="Z404" s="148"/>
      <c r="AA404" s="349"/>
      <c r="AB404" s="391"/>
      <c r="AC404" s="393"/>
      <c r="AD404" s="393"/>
      <c r="AE404" s="393"/>
      <c r="AF404" s="393"/>
      <c r="AG404" s="393"/>
      <c r="AH404" s="393"/>
      <c r="AI404" s="393"/>
      <c r="AJ404" s="393"/>
      <c r="AK404" s="396"/>
    </row>
    <row r="405" spans="2:37" ht="18" customHeight="1" x14ac:dyDescent="0.2">
      <c r="B405" s="17"/>
      <c r="C405" s="342">
        <v>8</v>
      </c>
      <c r="D405" s="30"/>
      <c r="E405" s="28"/>
      <c r="F405" s="159"/>
      <c r="G405" s="158"/>
      <c r="H405" s="345">
        <v>50</v>
      </c>
      <c r="I405" s="345">
        <v>12</v>
      </c>
      <c r="J405" s="346">
        <v>5</v>
      </c>
      <c r="K405" s="20" t="s">
        <v>95</v>
      </c>
      <c r="L405" s="21" t="s">
        <v>97</v>
      </c>
      <c r="M405" s="20" t="s">
        <v>94</v>
      </c>
      <c r="N405" s="21" t="s">
        <v>98</v>
      </c>
      <c r="O405" s="20" t="s">
        <v>93</v>
      </c>
      <c r="P405" s="21" t="s">
        <v>98</v>
      </c>
      <c r="Q405" s="20" t="s">
        <v>92</v>
      </c>
      <c r="R405" s="21"/>
      <c r="S405" s="20" t="s">
        <v>212</v>
      </c>
      <c r="T405" s="21"/>
      <c r="U405" s="20" t="s">
        <v>211</v>
      </c>
      <c r="V405" s="21"/>
      <c r="W405" s="25"/>
      <c r="X405" s="155"/>
      <c r="Y405" s="155"/>
      <c r="Z405" s="155"/>
      <c r="AA405" s="347"/>
      <c r="AB405" s="379">
        <f>SUMPRODUCT(LEN($L405:$R407)-LEN(SUBSTITUTE($L405:$R407,"A", "")))</f>
        <v>1</v>
      </c>
      <c r="AC405" s="365">
        <f>SUMPRODUCT(LEN($W405:$W407)-LEN(SUBSTITUTE($W405:$W407,"A", "")))</f>
        <v>0</v>
      </c>
      <c r="AD405" s="365">
        <f>SUMPRODUCT(LEN($L405:$R407)-LEN(SUBSTITUTE($L405:$R407,"S", "")))</f>
        <v>7</v>
      </c>
      <c r="AE405" s="365">
        <f>SUMPRODUCT(LEN($W405:$W407)-LEN(SUBSTITUTE($W405:$W407,"S", "")))</f>
        <v>0</v>
      </c>
      <c r="AF405" s="365">
        <f>SUMPRODUCT(LEN($L405:$R407)-LEN(SUBSTITUTE($L405:$R407,"F", "")))</f>
        <v>0</v>
      </c>
      <c r="AG405" s="365">
        <f>SUMPRODUCT(LEN($W405:$W407)-LEN(SUBSTITUTE($W405:$W407,"F", "")))</f>
        <v>0</v>
      </c>
      <c r="AH405" s="365">
        <f>SUMPRODUCT(LEN($L405:$R407)-LEN(SUBSTITUTE($L405:$R407,"G", "")))</f>
        <v>0</v>
      </c>
      <c r="AI405" s="365">
        <f>SUMPRODUCT(LEN($W405:$W407)-LEN(SUBSTITUTE($W405:$W407,"G", "")))</f>
        <v>0</v>
      </c>
      <c r="AJ405" s="365">
        <f>SUMPRODUCT(LEN($L405:$R407)-LEN(SUBSTITUTE($L405:$R407,"M", "")))</f>
        <v>0</v>
      </c>
      <c r="AK405" s="382">
        <f>SUMPRODUCT(LEN($W405:$W407)-LEN(SUBSTITUTE($W405:$W407,"M", "")))</f>
        <v>0</v>
      </c>
    </row>
    <row r="406" spans="2:37" ht="18" customHeight="1" x14ac:dyDescent="0.2">
      <c r="B406" s="17"/>
      <c r="C406" s="343"/>
      <c r="D406" s="24"/>
      <c r="E406" s="23"/>
      <c r="F406" s="157"/>
      <c r="G406" s="156"/>
      <c r="H406" s="343"/>
      <c r="I406" s="343"/>
      <c r="J406" s="343"/>
      <c r="K406" s="20" t="s">
        <v>91</v>
      </c>
      <c r="L406" s="21" t="s">
        <v>98</v>
      </c>
      <c r="M406" s="20" t="s">
        <v>90</v>
      </c>
      <c r="N406" s="21" t="s">
        <v>98</v>
      </c>
      <c r="O406" s="20" t="s">
        <v>89</v>
      </c>
      <c r="P406" s="21"/>
      <c r="Q406" s="20" t="s">
        <v>88</v>
      </c>
      <c r="R406" s="21"/>
      <c r="S406" s="20" t="s">
        <v>210</v>
      </c>
      <c r="T406" s="21"/>
      <c r="U406" s="20" t="s">
        <v>209</v>
      </c>
      <c r="V406" s="21"/>
      <c r="W406" s="18"/>
      <c r="X406" s="155"/>
      <c r="Y406" s="155"/>
      <c r="Z406" s="155"/>
      <c r="AA406" s="348"/>
      <c r="AB406" s="390"/>
      <c r="AC406" s="392"/>
      <c r="AD406" s="392"/>
      <c r="AE406" s="392"/>
      <c r="AF406" s="392"/>
      <c r="AG406" s="392"/>
      <c r="AH406" s="392"/>
      <c r="AI406" s="392"/>
      <c r="AJ406" s="392"/>
      <c r="AK406" s="395"/>
    </row>
    <row r="407" spans="2:37" ht="18" customHeight="1" thickBot="1" x14ac:dyDescent="0.25">
      <c r="B407" s="17"/>
      <c r="C407" s="344"/>
      <c r="D407" s="16"/>
      <c r="E407" s="15"/>
      <c r="F407" s="150"/>
      <c r="G407" s="149"/>
      <c r="H407" s="344"/>
      <c r="I407" s="344"/>
      <c r="J407" s="344"/>
      <c r="K407" s="12" t="s">
        <v>87</v>
      </c>
      <c r="L407" s="13" t="s">
        <v>218</v>
      </c>
      <c r="M407" s="12" t="s">
        <v>86</v>
      </c>
      <c r="N407" s="13" t="s">
        <v>98</v>
      </c>
      <c r="O407" s="12" t="s">
        <v>85</v>
      </c>
      <c r="P407" s="13"/>
      <c r="Q407" s="12" t="s">
        <v>84</v>
      </c>
      <c r="R407" s="13"/>
      <c r="S407" s="12" t="s">
        <v>208</v>
      </c>
      <c r="T407" s="13"/>
      <c r="U407" s="12" t="s">
        <v>207</v>
      </c>
      <c r="V407" s="13"/>
      <c r="W407" s="10"/>
      <c r="X407" s="148"/>
      <c r="Y407" s="148"/>
      <c r="Z407" s="148"/>
      <c r="AA407" s="349"/>
      <c r="AB407" s="391"/>
      <c r="AC407" s="393"/>
      <c r="AD407" s="393"/>
      <c r="AE407" s="393"/>
      <c r="AF407" s="393"/>
      <c r="AG407" s="393"/>
      <c r="AH407" s="393"/>
      <c r="AI407" s="393"/>
      <c r="AJ407" s="393"/>
      <c r="AK407" s="396"/>
    </row>
    <row r="408" spans="2:37" ht="18" customHeight="1" x14ac:dyDescent="0.2">
      <c r="B408" s="17"/>
      <c r="C408" s="342">
        <v>9</v>
      </c>
      <c r="D408" s="30"/>
      <c r="E408" s="28"/>
      <c r="F408" s="159"/>
      <c r="G408" s="158"/>
      <c r="H408" s="345">
        <v>43</v>
      </c>
      <c r="I408" s="345">
        <v>14</v>
      </c>
      <c r="J408" s="345">
        <v>5</v>
      </c>
      <c r="K408" s="20" t="s">
        <v>95</v>
      </c>
      <c r="L408" s="21" t="s">
        <v>220</v>
      </c>
      <c r="M408" s="20" t="s">
        <v>94</v>
      </c>
      <c r="N408" s="21" t="s">
        <v>218</v>
      </c>
      <c r="O408" s="20" t="s">
        <v>93</v>
      </c>
      <c r="P408" s="21" t="s">
        <v>98</v>
      </c>
      <c r="Q408" s="20" t="s">
        <v>92</v>
      </c>
      <c r="R408" s="21"/>
      <c r="S408" s="20" t="s">
        <v>212</v>
      </c>
      <c r="T408" s="21"/>
      <c r="U408" s="20" t="s">
        <v>211</v>
      </c>
      <c r="V408" s="21"/>
      <c r="W408" s="25"/>
      <c r="X408" s="155"/>
      <c r="Y408" s="155"/>
      <c r="Z408" s="155"/>
      <c r="AA408" s="347"/>
      <c r="AB408" s="379">
        <f>SUMPRODUCT(LEN($L408:$R410)-LEN(SUBSTITUTE($L408:$R410,"A", "")))</f>
        <v>3</v>
      </c>
      <c r="AC408" s="365">
        <f>SUMPRODUCT(LEN($W408:$W410)-LEN(SUBSTITUTE($W408:$W410,"A", "")))</f>
        <v>0</v>
      </c>
      <c r="AD408" s="365">
        <f>SUMPRODUCT(LEN($L408:$R410)-LEN(SUBSTITUTE($L408:$R410,"S", "")))</f>
        <v>14</v>
      </c>
      <c r="AE408" s="365">
        <f>SUMPRODUCT(LEN($W408:$W410)-LEN(SUBSTITUTE($W408:$W410,"S", "")))</f>
        <v>0</v>
      </c>
      <c r="AF408" s="365">
        <f>SUMPRODUCT(LEN($L408:$R410)-LEN(SUBSTITUTE($L408:$R410,"F", "")))</f>
        <v>0</v>
      </c>
      <c r="AG408" s="365">
        <f>SUMPRODUCT(LEN($W408:$W410)-LEN(SUBSTITUTE($W408:$W410,"F", "")))</f>
        <v>0</v>
      </c>
      <c r="AH408" s="365">
        <f>SUMPRODUCT(LEN($L408:$R410)-LEN(SUBSTITUTE($L408:$R410,"G", "")))</f>
        <v>0</v>
      </c>
      <c r="AI408" s="365">
        <f>SUMPRODUCT(LEN($W408:$W410)-LEN(SUBSTITUTE($W408:$W410,"G", "")))</f>
        <v>0</v>
      </c>
      <c r="AJ408" s="365">
        <f>SUMPRODUCT(LEN($L408:$R410)-LEN(SUBSTITUTE($L408:$R410,"M", "")))</f>
        <v>0</v>
      </c>
      <c r="AK408" s="382">
        <f>SUMPRODUCT(LEN($W408:$W410)-LEN(SUBSTITUTE($W408:$W410,"M", "")))</f>
        <v>0</v>
      </c>
    </row>
    <row r="409" spans="2:37" ht="18" customHeight="1" x14ac:dyDescent="0.2">
      <c r="B409" s="17"/>
      <c r="C409" s="343"/>
      <c r="D409" s="24"/>
      <c r="E409" s="23"/>
      <c r="F409" s="157"/>
      <c r="G409" s="156"/>
      <c r="H409" s="343"/>
      <c r="I409" s="343"/>
      <c r="J409" s="343"/>
      <c r="K409" s="20" t="s">
        <v>91</v>
      </c>
      <c r="L409" s="21" t="s">
        <v>214</v>
      </c>
      <c r="M409" s="20" t="s">
        <v>90</v>
      </c>
      <c r="N409" s="21" t="s">
        <v>218</v>
      </c>
      <c r="O409" s="20" t="s">
        <v>89</v>
      </c>
      <c r="P409" s="21" t="s">
        <v>98</v>
      </c>
      <c r="Q409" s="20" t="s">
        <v>88</v>
      </c>
      <c r="R409" s="21"/>
      <c r="S409" s="20" t="s">
        <v>210</v>
      </c>
      <c r="T409" s="21"/>
      <c r="U409" s="20" t="s">
        <v>209</v>
      </c>
      <c r="V409" s="21"/>
      <c r="W409" s="18"/>
      <c r="X409" s="155"/>
      <c r="Y409" s="155"/>
      <c r="Z409" s="155"/>
      <c r="AA409" s="348"/>
      <c r="AB409" s="390"/>
      <c r="AC409" s="392"/>
      <c r="AD409" s="392"/>
      <c r="AE409" s="392"/>
      <c r="AF409" s="392"/>
      <c r="AG409" s="392"/>
      <c r="AH409" s="392"/>
      <c r="AI409" s="392"/>
      <c r="AJ409" s="392"/>
      <c r="AK409" s="395"/>
    </row>
    <row r="410" spans="2:37" ht="18" customHeight="1" thickBot="1" x14ac:dyDescent="0.25">
      <c r="B410" s="17"/>
      <c r="C410" s="344"/>
      <c r="D410" s="16"/>
      <c r="E410" s="15"/>
      <c r="F410" s="150"/>
      <c r="G410" s="149"/>
      <c r="H410" s="344"/>
      <c r="I410" s="344"/>
      <c r="J410" s="344"/>
      <c r="K410" s="12" t="s">
        <v>87</v>
      </c>
      <c r="L410" s="13" t="s">
        <v>228</v>
      </c>
      <c r="M410" s="12" t="s">
        <v>86</v>
      </c>
      <c r="N410" s="13" t="s">
        <v>217</v>
      </c>
      <c r="O410" s="12" t="s">
        <v>85</v>
      </c>
      <c r="P410" s="13" t="s">
        <v>98</v>
      </c>
      <c r="Q410" s="12" t="s">
        <v>84</v>
      </c>
      <c r="R410" s="13"/>
      <c r="S410" s="12" t="s">
        <v>208</v>
      </c>
      <c r="T410" s="13"/>
      <c r="U410" s="12" t="s">
        <v>207</v>
      </c>
      <c r="V410" s="13"/>
      <c r="W410" s="10"/>
      <c r="X410" s="148"/>
      <c r="Y410" s="148"/>
      <c r="Z410" s="148"/>
      <c r="AA410" s="349"/>
      <c r="AB410" s="391"/>
      <c r="AC410" s="393"/>
      <c r="AD410" s="393"/>
      <c r="AE410" s="393"/>
      <c r="AF410" s="393"/>
      <c r="AG410" s="393"/>
      <c r="AH410" s="393"/>
      <c r="AI410" s="393"/>
      <c r="AJ410" s="393"/>
      <c r="AK410" s="396"/>
    </row>
    <row r="411" spans="2:37" ht="18" customHeight="1" x14ac:dyDescent="0.2">
      <c r="B411" s="17"/>
      <c r="C411" s="342">
        <v>10</v>
      </c>
      <c r="D411" s="30"/>
      <c r="E411" s="28"/>
      <c r="F411" s="159"/>
      <c r="G411" s="158"/>
      <c r="H411" s="345">
        <v>48</v>
      </c>
      <c r="I411" s="345">
        <v>13</v>
      </c>
      <c r="J411" s="346">
        <v>6</v>
      </c>
      <c r="K411" s="20" t="s">
        <v>95</v>
      </c>
      <c r="L411" s="21" t="s">
        <v>218</v>
      </c>
      <c r="M411" s="20" t="s">
        <v>94</v>
      </c>
      <c r="N411" s="21" t="s">
        <v>218</v>
      </c>
      <c r="O411" s="20" t="s">
        <v>93</v>
      </c>
      <c r="P411" s="21" t="s">
        <v>98</v>
      </c>
      <c r="Q411" s="20" t="s">
        <v>92</v>
      </c>
      <c r="R411" s="21"/>
      <c r="S411" s="20" t="s">
        <v>212</v>
      </c>
      <c r="T411" s="21"/>
      <c r="U411" s="20" t="s">
        <v>211</v>
      </c>
      <c r="V411" s="21"/>
      <c r="W411" s="25"/>
      <c r="X411" s="155"/>
      <c r="Y411" s="155"/>
      <c r="Z411" s="155"/>
      <c r="AA411" s="347"/>
      <c r="AB411" s="379">
        <f>SUMPRODUCT(LEN($L411:$R413)-LEN(SUBSTITUTE($L411:$R413,"A", "")))</f>
        <v>1</v>
      </c>
      <c r="AC411" s="365">
        <f>SUMPRODUCT(LEN($W411:$W413)-LEN(SUBSTITUTE($W411:$W413,"A", "")))</f>
        <v>0</v>
      </c>
      <c r="AD411" s="365">
        <f>SUMPRODUCT(LEN($L411:$R413)-LEN(SUBSTITUTE($L411:$R413,"S", "")))</f>
        <v>12</v>
      </c>
      <c r="AE411" s="365">
        <f>SUMPRODUCT(LEN($W411:$W413)-LEN(SUBSTITUTE($W411:$W413,"S", "")))</f>
        <v>0</v>
      </c>
      <c r="AF411" s="365">
        <f>SUMPRODUCT(LEN($L411:$R413)-LEN(SUBSTITUTE($L411:$R413,"F", "")))</f>
        <v>0</v>
      </c>
      <c r="AG411" s="365">
        <f>SUMPRODUCT(LEN($W411:$W413)-LEN(SUBSTITUTE($W411:$W413,"F", "")))</f>
        <v>0</v>
      </c>
      <c r="AH411" s="365">
        <f>SUMPRODUCT(LEN($L411:$R413)-LEN(SUBSTITUTE($L411:$R413,"G", "")))</f>
        <v>0</v>
      </c>
      <c r="AI411" s="365">
        <f>SUMPRODUCT(LEN($W411:$W413)-LEN(SUBSTITUTE($W411:$W413,"G", "")))</f>
        <v>0</v>
      </c>
      <c r="AJ411" s="365">
        <f>SUMPRODUCT(LEN($L411:$R413)-LEN(SUBSTITUTE($L411:$R413,"M", "")))</f>
        <v>0</v>
      </c>
      <c r="AK411" s="382">
        <f>SUMPRODUCT(LEN($W411:$W413)-LEN(SUBSTITUTE($W411:$W413,"M", "")))</f>
        <v>0</v>
      </c>
    </row>
    <row r="412" spans="2:37" ht="18" customHeight="1" x14ac:dyDescent="0.2">
      <c r="B412" s="17"/>
      <c r="C412" s="343"/>
      <c r="D412" s="24"/>
      <c r="E412" s="23"/>
      <c r="F412" s="157"/>
      <c r="G412" s="156"/>
      <c r="H412" s="343"/>
      <c r="I412" s="343"/>
      <c r="J412" s="343"/>
      <c r="K412" s="20" t="s">
        <v>91</v>
      </c>
      <c r="L412" s="21" t="s">
        <v>218</v>
      </c>
      <c r="M412" s="20" t="s">
        <v>90</v>
      </c>
      <c r="N412" s="21" t="s">
        <v>218</v>
      </c>
      <c r="O412" s="20" t="s">
        <v>89</v>
      </c>
      <c r="P412" s="21"/>
      <c r="Q412" s="20" t="s">
        <v>88</v>
      </c>
      <c r="R412" s="21"/>
      <c r="S412" s="20" t="s">
        <v>210</v>
      </c>
      <c r="T412" s="21"/>
      <c r="U412" s="20" t="s">
        <v>209</v>
      </c>
      <c r="V412" s="21"/>
      <c r="W412" s="18"/>
      <c r="X412" s="155"/>
      <c r="Y412" s="155"/>
      <c r="Z412" s="155"/>
      <c r="AA412" s="348"/>
      <c r="AB412" s="390"/>
      <c r="AC412" s="392"/>
      <c r="AD412" s="392"/>
      <c r="AE412" s="392"/>
      <c r="AF412" s="392"/>
      <c r="AG412" s="392"/>
      <c r="AH412" s="392"/>
      <c r="AI412" s="392"/>
      <c r="AJ412" s="392"/>
      <c r="AK412" s="395"/>
    </row>
    <row r="413" spans="2:37" ht="18" customHeight="1" thickBot="1" x14ac:dyDescent="0.25">
      <c r="B413" s="17"/>
      <c r="C413" s="344"/>
      <c r="D413" s="16"/>
      <c r="E413" s="15"/>
      <c r="F413" s="150"/>
      <c r="G413" s="149"/>
      <c r="H413" s="344"/>
      <c r="I413" s="344"/>
      <c r="J413" s="344"/>
      <c r="K413" s="12" t="s">
        <v>87</v>
      </c>
      <c r="L413" s="13" t="s">
        <v>218</v>
      </c>
      <c r="M413" s="12" t="s">
        <v>86</v>
      </c>
      <c r="N413" s="13" t="s">
        <v>214</v>
      </c>
      <c r="O413" s="12" t="s">
        <v>85</v>
      </c>
      <c r="P413" s="13"/>
      <c r="Q413" s="12" t="s">
        <v>84</v>
      </c>
      <c r="R413" s="13"/>
      <c r="S413" s="12" t="s">
        <v>208</v>
      </c>
      <c r="T413" s="13"/>
      <c r="U413" s="12" t="s">
        <v>207</v>
      </c>
      <c r="V413" s="13"/>
      <c r="W413" s="10"/>
      <c r="X413" s="148"/>
      <c r="Y413" s="148"/>
      <c r="Z413" s="148"/>
      <c r="AA413" s="349"/>
      <c r="AB413" s="391"/>
      <c r="AC413" s="393"/>
      <c r="AD413" s="393"/>
      <c r="AE413" s="393"/>
      <c r="AF413" s="393"/>
      <c r="AG413" s="393"/>
      <c r="AH413" s="393"/>
      <c r="AI413" s="393"/>
      <c r="AJ413" s="393"/>
      <c r="AK413" s="396"/>
    </row>
    <row r="414" spans="2:37" ht="18" customHeight="1" x14ac:dyDescent="0.2">
      <c r="B414" s="17"/>
      <c r="C414" s="342">
        <v>11</v>
      </c>
      <c r="D414" s="29"/>
      <c r="E414" s="28"/>
      <c r="F414" s="159"/>
      <c r="G414" s="158"/>
      <c r="H414" s="345">
        <v>49</v>
      </c>
      <c r="I414" s="345">
        <v>13</v>
      </c>
      <c r="J414" s="345">
        <v>6</v>
      </c>
      <c r="K414" s="20" t="s">
        <v>95</v>
      </c>
      <c r="L414" s="21" t="s">
        <v>218</v>
      </c>
      <c r="M414" s="20" t="s">
        <v>94</v>
      </c>
      <c r="N414" s="21" t="s">
        <v>218</v>
      </c>
      <c r="O414" s="20" t="s">
        <v>93</v>
      </c>
      <c r="P414" s="21" t="s">
        <v>98</v>
      </c>
      <c r="Q414" s="20" t="s">
        <v>92</v>
      </c>
      <c r="R414" s="21"/>
      <c r="S414" s="20" t="s">
        <v>212</v>
      </c>
      <c r="T414" s="21"/>
      <c r="U414" s="20" t="s">
        <v>211</v>
      </c>
      <c r="V414" s="21"/>
      <c r="W414" s="25" t="s">
        <v>218</v>
      </c>
      <c r="X414" s="155"/>
      <c r="Y414" s="155"/>
      <c r="Z414" s="155"/>
      <c r="AA414" s="347"/>
      <c r="AB414" s="379">
        <f>SUMPRODUCT(LEN($L414:$R416)-LEN(SUBSTITUTE($L414:$R416,"A", "")))</f>
        <v>2</v>
      </c>
      <c r="AC414" s="365">
        <f>SUMPRODUCT(LEN($W414:$W416)-LEN(SUBSTITUTE($W414:$W416,"A", "")))</f>
        <v>0</v>
      </c>
      <c r="AD414" s="365">
        <f>SUMPRODUCT(LEN($L414:$R416)-LEN(SUBSTITUTE($L414:$R416,"S", "")))</f>
        <v>9</v>
      </c>
      <c r="AE414" s="365">
        <f>SUMPRODUCT(LEN($W414:$W416)-LEN(SUBSTITUTE($W414:$W416,"S", "")))</f>
        <v>2</v>
      </c>
      <c r="AF414" s="365">
        <f>SUMPRODUCT(LEN($L414:$R416)-LEN(SUBSTITUTE($L414:$R416,"F", "")))</f>
        <v>0</v>
      </c>
      <c r="AG414" s="365">
        <f>SUMPRODUCT(LEN($W414:$W416)-LEN(SUBSTITUTE($W414:$W416,"F", "")))</f>
        <v>0</v>
      </c>
      <c r="AH414" s="365">
        <f>SUMPRODUCT(LEN($L414:$R416)-LEN(SUBSTITUTE($L414:$R416,"G", "")))</f>
        <v>0</v>
      </c>
      <c r="AI414" s="365">
        <f>SUMPRODUCT(LEN($W414:$W416)-LEN(SUBSTITUTE($W414:$W416,"G", "")))</f>
        <v>0</v>
      </c>
      <c r="AJ414" s="365">
        <f>SUMPRODUCT(LEN($L414:$R416)-LEN(SUBSTITUTE($L414:$R416,"M", "")))</f>
        <v>0</v>
      </c>
      <c r="AK414" s="382">
        <f>SUMPRODUCT(LEN($W414:$W416)-LEN(SUBSTITUTE($W414:$W416,"M", "")))</f>
        <v>0</v>
      </c>
    </row>
    <row r="415" spans="2:37" ht="18" customHeight="1" x14ac:dyDescent="0.2">
      <c r="B415" s="17"/>
      <c r="C415" s="343"/>
      <c r="D415" s="24"/>
      <c r="E415" s="23"/>
      <c r="F415" s="157"/>
      <c r="G415" s="156"/>
      <c r="H415" s="343"/>
      <c r="I415" s="343"/>
      <c r="J415" s="343"/>
      <c r="K415" s="20" t="s">
        <v>91</v>
      </c>
      <c r="L415" s="21" t="s">
        <v>213</v>
      </c>
      <c r="M415" s="20" t="s">
        <v>90</v>
      </c>
      <c r="N415" s="21" t="s">
        <v>218</v>
      </c>
      <c r="O415" s="20" t="s">
        <v>89</v>
      </c>
      <c r="P415" s="21"/>
      <c r="Q415" s="20" t="s">
        <v>88</v>
      </c>
      <c r="R415" s="21"/>
      <c r="S415" s="20" t="s">
        <v>210</v>
      </c>
      <c r="T415" s="21"/>
      <c r="U415" s="20" t="s">
        <v>209</v>
      </c>
      <c r="V415" s="21"/>
      <c r="W415" s="18"/>
      <c r="X415" s="155"/>
      <c r="Y415" s="155"/>
      <c r="Z415" s="155"/>
      <c r="AA415" s="348"/>
      <c r="AB415" s="390"/>
      <c r="AC415" s="392"/>
      <c r="AD415" s="392"/>
      <c r="AE415" s="392"/>
      <c r="AF415" s="392"/>
      <c r="AG415" s="392"/>
      <c r="AH415" s="392"/>
      <c r="AI415" s="392"/>
      <c r="AJ415" s="392"/>
      <c r="AK415" s="395"/>
    </row>
    <row r="416" spans="2:37" ht="18" customHeight="1" thickBot="1" x14ac:dyDescent="0.25">
      <c r="B416" s="17"/>
      <c r="C416" s="344"/>
      <c r="D416" s="16"/>
      <c r="E416" s="15"/>
      <c r="F416" s="150"/>
      <c r="G416" s="149"/>
      <c r="H416" s="344"/>
      <c r="I416" s="344"/>
      <c r="J416" s="344"/>
      <c r="K416" s="12" t="s">
        <v>87</v>
      </c>
      <c r="L416" s="13" t="s">
        <v>98</v>
      </c>
      <c r="M416" s="12" t="s">
        <v>86</v>
      </c>
      <c r="N416" s="13" t="s">
        <v>98</v>
      </c>
      <c r="O416" s="12" t="s">
        <v>85</v>
      </c>
      <c r="P416" s="13"/>
      <c r="Q416" s="12" t="s">
        <v>84</v>
      </c>
      <c r="R416" s="13"/>
      <c r="S416" s="12" t="s">
        <v>208</v>
      </c>
      <c r="T416" s="13"/>
      <c r="U416" s="12" t="s">
        <v>207</v>
      </c>
      <c r="V416" s="13"/>
      <c r="W416" s="10"/>
      <c r="X416" s="148"/>
      <c r="Y416" s="148"/>
      <c r="Z416" s="148"/>
      <c r="AA416" s="349"/>
      <c r="AB416" s="391"/>
      <c r="AC416" s="393"/>
      <c r="AD416" s="393"/>
      <c r="AE416" s="393"/>
      <c r="AF416" s="393"/>
      <c r="AG416" s="393"/>
      <c r="AH416" s="393"/>
      <c r="AI416" s="393"/>
      <c r="AJ416" s="393"/>
      <c r="AK416" s="396"/>
    </row>
    <row r="417" spans="2:38" ht="18" customHeight="1" x14ac:dyDescent="0.2">
      <c r="B417" s="17"/>
      <c r="C417" s="342">
        <v>12</v>
      </c>
      <c r="D417" s="29"/>
      <c r="E417" s="28"/>
      <c r="F417" s="159"/>
      <c r="G417" s="158"/>
      <c r="H417" s="345">
        <v>49</v>
      </c>
      <c r="I417" s="345">
        <v>13</v>
      </c>
      <c r="J417" s="345">
        <v>6</v>
      </c>
      <c r="K417" s="20" t="s">
        <v>95</v>
      </c>
      <c r="L417" s="21" t="s">
        <v>214</v>
      </c>
      <c r="M417" s="20" t="s">
        <v>94</v>
      </c>
      <c r="N417" s="21" t="s">
        <v>218</v>
      </c>
      <c r="O417" s="20" t="s">
        <v>93</v>
      </c>
      <c r="P417" s="21" t="s">
        <v>97</v>
      </c>
      <c r="Q417" s="20" t="s">
        <v>92</v>
      </c>
      <c r="R417" s="21"/>
      <c r="S417" s="20" t="s">
        <v>212</v>
      </c>
      <c r="T417" s="21"/>
      <c r="U417" s="20" t="s">
        <v>211</v>
      </c>
      <c r="V417" s="21"/>
      <c r="W417" s="25" t="s">
        <v>213</v>
      </c>
      <c r="X417" s="155"/>
      <c r="Y417" s="155"/>
      <c r="Z417" s="155"/>
      <c r="AA417" s="347"/>
      <c r="AB417" s="379">
        <f>SUMPRODUCT(LEN($L417:$R419)-LEN(SUBSTITUTE($L417:$R419,"A", "")))</f>
        <v>3</v>
      </c>
      <c r="AC417" s="365">
        <f>SUMPRODUCT(LEN($W417:$W419)-LEN(SUBSTITUTE($W417:$W419,"A", "")))</f>
        <v>2</v>
      </c>
      <c r="AD417" s="365">
        <f>SUMPRODUCT(LEN($L417:$R419)-LEN(SUBSTITUTE($L417:$R419,"S", "")))</f>
        <v>10</v>
      </c>
      <c r="AE417" s="365">
        <f>SUMPRODUCT(LEN($W417:$W419)-LEN(SUBSTITUTE($W417:$W419,"S", "")))</f>
        <v>0</v>
      </c>
      <c r="AF417" s="365">
        <f>SUMPRODUCT(LEN($L417:$R419)-LEN(SUBSTITUTE($L417:$R419,"F", "")))</f>
        <v>0</v>
      </c>
      <c r="AG417" s="365">
        <f>SUMPRODUCT(LEN($W417:$W419)-LEN(SUBSTITUTE($W417:$W419,"F", "")))</f>
        <v>0</v>
      </c>
      <c r="AH417" s="365">
        <f>SUMPRODUCT(LEN($L417:$R419)-LEN(SUBSTITUTE($L417:$R419,"G", "")))</f>
        <v>0</v>
      </c>
      <c r="AI417" s="365">
        <f>SUMPRODUCT(LEN($W417:$W419)-LEN(SUBSTITUTE($W417:$W419,"G", "")))</f>
        <v>0</v>
      </c>
      <c r="AJ417" s="365">
        <f>SUMPRODUCT(LEN($L417:$R419)-LEN(SUBSTITUTE($L417:$R419,"M", "")))</f>
        <v>0</v>
      </c>
      <c r="AK417" s="382">
        <f>SUMPRODUCT(LEN($W417:$W419)-LEN(SUBSTITUTE($W417:$W419,"M", "")))</f>
        <v>0</v>
      </c>
    </row>
    <row r="418" spans="2:38" ht="18" customHeight="1" x14ac:dyDescent="0.2">
      <c r="B418" s="17"/>
      <c r="C418" s="343"/>
      <c r="D418" s="24"/>
      <c r="E418" s="23"/>
      <c r="F418" s="157"/>
      <c r="G418" s="156"/>
      <c r="H418" s="343"/>
      <c r="I418" s="343"/>
      <c r="J418" s="343"/>
      <c r="K418" s="20" t="s">
        <v>91</v>
      </c>
      <c r="L418" s="21" t="s">
        <v>228</v>
      </c>
      <c r="M418" s="20" t="s">
        <v>90</v>
      </c>
      <c r="N418" s="21" t="s">
        <v>214</v>
      </c>
      <c r="O418" s="20" t="s">
        <v>89</v>
      </c>
      <c r="P418" s="21"/>
      <c r="Q418" s="20" t="s">
        <v>88</v>
      </c>
      <c r="R418" s="21"/>
      <c r="S418" s="20" t="s">
        <v>210</v>
      </c>
      <c r="T418" s="21"/>
      <c r="U418" s="20" t="s">
        <v>209</v>
      </c>
      <c r="V418" s="21"/>
      <c r="W418" s="18"/>
      <c r="X418" s="155"/>
      <c r="Y418" s="155"/>
      <c r="Z418" s="155"/>
      <c r="AA418" s="348"/>
      <c r="AB418" s="390"/>
      <c r="AC418" s="392"/>
      <c r="AD418" s="392"/>
      <c r="AE418" s="392"/>
      <c r="AF418" s="392"/>
      <c r="AG418" s="392"/>
      <c r="AH418" s="392"/>
      <c r="AI418" s="392"/>
      <c r="AJ418" s="392"/>
      <c r="AK418" s="395"/>
    </row>
    <row r="419" spans="2:38" ht="18" customHeight="1" thickBot="1" x14ac:dyDescent="0.25">
      <c r="B419" s="17"/>
      <c r="C419" s="344"/>
      <c r="D419" s="16"/>
      <c r="E419" s="15"/>
      <c r="F419" s="150"/>
      <c r="G419" s="149"/>
      <c r="H419" s="344"/>
      <c r="I419" s="344"/>
      <c r="J419" s="344"/>
      <c r="K419" s="12" t="s">
        <v>87</v>
      </c>
      <c r="L419" s="13" t="s">
        <v>218</v>
      </c>
      <c r="M419" s="12" t="s">
        <v>86</v>
      </c>
      <c r="N419" s="13" t="s">
        <v>98</v>
      </c>
      <c r="O419" s="12" t="s">
        <v>85</v>
      </c>
      <c r="P419" s="13"/>
      <c r="Q419" s="12" t="s">
        <v>84</v>
      </c>
      <c r="R419" s="13"/>
      <c r="S419" s="12" t="s">
        <v>208</v>
      </c>
      <c r="T419" s="13"/>
      <c r="U419" s="12" t="s">
        <v>207</v>
      </c>
      <c r="V419" s="13"/>
      <c r="W419" s="10"/>
      <c r="X419" s="148"/>
      <c r="Y419" s="148"/>
      <c r="Z419" s="148"/>
      <c r="AA419" s="349"/>
      <c r="AB419" s="391"/>
      <c r="AC419" s="393"/>
      <c r="AD419" s="393"/>
      <c r="AE419" s="393"/>
      <c r="AF419" s="393"/>
      <c r="AG419" s="393"/>
      <c r="AH419" s="393"/>
      <c r="AI419" s="393"/>
      <c r="AJ419" s="393"/>
      <c r="AK419" s="396"/>
    </row>
    <row r="420" spans="2:38" ht="18" customHeight="1" x14ac:dyDescent="0.2">
      <c r="B420" s="17"/>
      <c r="C420" s="342">
        <v>13</v>
      </c>
      <c r="D420" s="29"/>
      <c r="E420" s="28"/>
      <c r="F420" s="159"/>
      <c r="G420" s="158"/>
      <c r="H420" s="345">
        <v>48</v>
      </c>
      <c r="I420" s="345">
        <v>12</v>
      </c>
      <c r="J420" s="346">
        <v>5</v>
      </c>
      <c r="K420" s="20" t="s">
        <v>95</v>
      </c>
      <c r="L420" s="21" t="s">
        <v>218</v>
      </c>
      <c r="M420" s="20" t="s">
        <v>94</v>
      </c>
      <c r="N420" s="21" t="s">
        <v>218</v>
      </c>
      <c r="O420" s="20" t="s">
        <v>93</v>
      </c>
      <c r="P420" s="21" t="s">
        <v>98</v>
      </c>
      <c r="Q420" s="20" t="s">
        <v>92</v>
      </c>
      <c r="R420" s="21"/>
      <c r="S420" s="20" t="s">
        <v>212</v>
      </c>
      <c r="T420" s="21"/>
      <c r="U420" s="20" t="s">
        <v>211</v>
      </c>
      <c r="V420" s="21"/>
      <c r="W420" s="25" t="s">
        <v>98</v>
      </c>
      <c r="X420" s="155"/>
      <c r="Y420" s="155"/>
      <c r="Z420" s="155"/>
      <c r="AA420" s="347"/>
      <c r="AB420" s="379">
        <f>SUMPRODUCT(LEN($L420:$R422)-LEN(SUBSTITUTE($L420:$R422,"A", "")))</f>
        <v>1</v>
      </c>
      <c r="AC420" s="365">
        <f>SUMPRODUCT(LEN($W420:$W422)-LEN(SUBSTITUTE($W420:$W422,"A", "")))</f>
        <v>0</v>
      </c>
      <c r="AD420" s="365">
        <f>SUMPRODUCT(LEN($L420:$R422)-LEN(SUBSTITUTE($L420:$R422,"S", "")))</f>
        <v>12</v>
      </c>
      <c r="AE420" s="365">
        <f>SUMPRODUCT(LEN($W420:$W422)-LEN(SUBSTITUTE($W420:$W422,"S", "")))</f>
        <v>1</v>
      </c>
      <c r="AF420" s="365">
        <f>SUMPRODUCT(LEN($L420:$R422)-LEN(SUBSTITUTE($L420:$R422,"F", "")))</f>
        <v>0</v>
      </c>
      <c r="AG420" s="365">
        <f>SUMPRODUCT(LEN($W420:$W422)-LEN(SUBSTITUTE($W420:$W422,"F", "")))</f>
        <v>0</v>
      </c>
      <c r="AH420" s="365">
        <f>SUMPRODUCT(LEN($L420:$R422)-LEN(SUBSTITUTE($L420:$R422,"G", "")))</f>
        <v>0</v>
      </c>
      <c r="AI420" s="365">
        <f>SUMPRODUCT(LEN($W420:$W422)-LEN(SUBSTITUTE($W420:$W422,"G", "")))</f>
        <v>0</v>
      </c>
      <c r="AJ420" s="365">
        <f>SUMPRODUCT(LEN($L420:$R422)-LEN(SUBSTITUTE($L420:$R422,"M", "")))</f>
        <v>0</v>
      </c>
      <c r="AK420" s="382">
        <f>SUMPRODUCT(LEN($W420:$W422)-LEN(SUBSTITUTE($W420:$W422,"M", "")))</f>
        <v>0</v>
      </c>
    </row>
    <row r="421" spans="2:38" ht="18" customHeight="1" x14ac:dyDescent="0.2">
      <c r="B421" s="17"/>
      <c r="C421" s="343"/>
      <c r="D421" s="24"/>
      <c r="E421" s="23"/>
      <c r="F421" s="157"/>
      <c r="G421" s="156"/>
      <c r="H421" s="343"/>
      <c r="I421" s="343"/>
      <c r="J421" s="343"/>
      <c r="K421" s="20" t="s">
        <v>91</v>
      </c>
      <c r="L421" s="21" t="s">
        <v>218</v>
      </c>
      <c r="M421" s="20" t="s">
        <v>90</v>
      </c>
      <c r="N421" s="21" t="s">
        <v>214</v>
      </c>
      <c r="O421" s="20" t="s">
        <v>89</v>
      </c>
      <c r="P421" s="21"/>
      <c r="Q421" s="20" t="s">
        <v>88</v>
      </c>
      <c r="R421" s="21"/>
      <c r="S421" s="20" t="s">
        <v>210</v>
      </c>
      <c r="T421" s="21"/>
      <c r="U421" s="20" t="s">
        <v>209</v>
      </c>
      <c r="V421" s="21"/>
      <c r="W421" s="18"/>
      <c r="X421" s="155"/>
      <c r="Y421" s="155"/>
      <c r="Z421" s="155"/>
      <c r="AA421" s="348"/>
      <c r="AB421" s="390"/>
      <c r="AC421" s="392"/>
      <c r="AD421" s="392"/>
      <c r="AE421" s="392"/>
      <c r="AF421" s="392"/>
      <c r="AG421" s="392"/>
      <c r="AH421" s="392"/>
      <c r="AI421" s="392"/>
      <c r="AJ421" s="392"/>
      <c r="AK421" s="395"/>
    </row>
    <row r="422" spans="2:38" ht="18" customHeight="1" thickBot="1" x14ac:dyDescent="0.25">
      <c r="B422" s="17"/>
      <c r="C422" s="344"/>
      <c r="D422" s="16"/>
      <c r="E422" s="15"/>
      <c r="F422" s="150"/>
      <c r="G422" s="149"/>
      <c r="H422" s="344"/>
      <c r="I422" s="344"/>
      <c r="J422" s="344"/>
      <c r="K422" s="12" t="s">
        <v>87</v>
      </c>
      <c r="L422" s="13" t="s">
        <v>228</v>
      </c>
      <c r="M422" s="12" t="s">
        <v>86</v>
      </c>
      <c r="N422" s="13" t="s">
        <v>98</v>
      </c>
      <c r="O422" s="12" t="s">
        <v>85</v>
      </c>
      <c r="P422" s="13"/>
      <c r="Q422" s="12" t="s">
        <v>84</v>
      </c>
      <c r="R422" s="13"/>
      <c r="S422" s="12" t="s">
        <v>208</v>
      </c>
      <c r="T422" s="13"/>
      <c r="U422" s="12" t="s">
        <v>207</v>
      </c>
      <c r="V422" s="13"/>
      <c r="W422" s="10"/>
      <c r="X422" s="148"/>
      <c r="Y422" s="148"/>
      <c r="Z422" s="148"/>
      <c r="AA422" s="349"/>
      <c r="AB422" s="391"/>
      <c r="AC422" s="393"/>
      <c r="AD422" s="393"/>
      <c r="AE422" s="393"/>
      <c r="AF422" s="393"/>
      <c r="AG422" s="393"/>
      <c r="AH422" s="393"/>
      <c r="AI422" s="393"/>
      <c r="AJ422" s="393"/>
      <c r="AK422" s="396"/>
    </row>
    <row r="423" spans="2:38" ht="18" customHeight="1" x14ac:dyDescent="0.2">
      <c r="B423" s="17"/>
      <c r="C423" s="342">
        <v>14</v>
      </c>
      <c r="D423" s="30"/>
      <c r="E423" s="28"/>
      <c r="F423" s="159"/>
      <c r="G423" s="158"/>
      <c r="H423" s="345">
        <v>41</v>
      </c>
      <c r="I423" s="345">
        <v>12</v>
      </c>
      <c r="J423" s="346">
        <v>6</v>
      </c>
      <c r="K423" s="20" t="s">
        <v>95</v>
      </c>
      <c r="L423" s="21" t="s">
        <v>98</v>
      </c>
      <c r="M423" s="20" t="s">
        <v>94</v>
      </c>
      <c r="N423" s="21" t="s">
        <v>98</v>
      </c>
      <c r="O423" s="20" t="s">
        <v>93</v>
      </c>
      <c r="P423" s="21"/>
      <c r="Q423" s="20" t="s">
        <v>92</v>
      </c>
      <c r="R423" s="21"/>
      <c r="S423" s="20" t="s">
        <v>212</v>
      </c>
      <c r="T423" s="21"/>
      <c r="U423" s="20" t="s">
        <v>211</v>
      </c>
      <c r="V423" s="21"/>
      <c r="W423" s="25"/>
      <c r="X423" s="155"/>
      <c r="Y423" s="155"/>
      <c r="Z423" s="155"/>
      <c r="AA423" s="347"/>
      <c r="AB423" s="379">
        <f>SUMPRODUCT(LEN($L423:$R425)-LEN(SUBSTITUTE($L423:$R425,"A", "")))</f>
        <v>0</v>
      </c>
      <c r="AC423" s="365">
        <f>SUMPRODUCT(LEN($W423:$W425)-LEN(SUBSTITUTE($W423:$W425,"A", "")))</f>
        <v>0</v>
      </c>
      <c r="AD423" s="365">
        <f>SUMPRODUCT(LEN($L423:$R425)-LEN(SUBSTITUTE($L423:$R425,"S", "")))</f>
        <v>6</v>
      </c>
      <c r="AE423" s="365">
        <f>SUMPRODUCT(LEN($W423:$W425)-LEN(SUBSTITUTE($W423:$W425,"S", "")))</f>
        <v>0</v>
      </c>
      <c r="AF423" s="365">
        <f>SUMPRODUCT(LEN($L423:$R425)-LEN(SUBSTITUTE($L423:$R425,"F", "")))</f>
        <v>0</v>
      </c>
      <c r="AG423" s="365">
        <f>SUMPRODUCT(LEN($W423:$W425)-LEN(SUBSTITUTE($W423:$W425,"F", "")))</f>
        <v>0</v>
      </c>
      <c r="AH423" s="365">
        <f>SUMPRODUCT(LEN($L423:$R425)-LEN(SUBSTITUTE($L423:$R425,"G", "")))</f>
        <v>0</v>
      </c>
      <c r="AI423" s="365">
        <f>SUMPRODUCT(LEN($W423:$W425)-LEN(SUBSTITUTE($W423:$W425,"G", "")))</f>
        <v>0</v>
      </c>
      <c r="AJ423" s="365">
        <f>SUMPRODUCT(LEN($L423:$R425)-LEN(SUBSTITUTE($L423:$R425,"M", "")))</f>
        <v>0</v>
      </c>
      <c r="AK423" s="382">
        <f>SUMPRODUCT(LEN($W423:$W425)-LEN(SUBSTITUTE($W423:$W425,"M", "")))</f>
        <v>0</v>
      </c>
    </row>
    <row r="424" spans="2:38" ht="18" customHeight="1" x14ac:dyDescent="0.2">
      <c r="B424" s="17"/>
      <c r="C424" s="343"/>
      <c r="D424" s="24"/>
      <c r="E424" s="23"/>
      <c r="F424" s="157"/>
      <c r="G424" s="156"/>
      <c r="H424" s="343"/>
      <c r="I424" s="343"/>
      <c r="J424" s="343"/>
      <c r="K424" s="20" t="s">
        <v>91</v>
      </c>
      <c r="L424" s="21" t="s">
        <v>98</v>
      </c>
      <c r="M424" s="20" t="s">
        <v>90</v>
      </c>
      <c r="N424" s="21" t="s">
        <v>98</v>
      </c>
      <c r="O424" s="20" t="s">
        <v>89</v>
      </c>
      <c r="P424" s="21"/>
      <c r="Q424" s="20" t="s">
        <v>88</v>
      </c>
      <c r="R424" s="21"/>
      <c r="S424" s="20" t="s">
        <v>210</v>
      </c>
      <c r="T424" s="21"/>
      <c r="U424" s="20" t="s">
        <v>209</v>
      </c>
      <c r="V424" s="21"/>
      <c r="W424" s="18"/>
      <c r="X424" s="155"/>
      <c r="Y424" s="155"/>
      <c r="Z424" s="155"/>
      <c r="AA424" s="348"/>
      <c r="AB424" s="390"/>
      <c r="AC424" s="392"/>
      <c r="AD424" s="392"/>
      <c r="AE424" s="392"/>
      <c r="AF424" s="392"/>
      <c r="AG424" s="392"/>
      <c r="AH424" s="392"/>
      <c r="AI424" s="392"/>
      <c r="AJ424" s="392"/>
      <c r="AK424" s="395"/>
      <c r="AL424" s="58"/>
    </row>
    <row r="425" spans="2:38" ht="18" customHeight="1" thickBot="1" x14ac:dyDescent="0.25">
      <c r="B425" s="17"/>
      <c r="C425" s="344"/>
      <c r="D425" s="16"/>
      <c r="E425" s="15"/>
      <c r="F425" s="150"/>
      <c r="G425" s="149"/>
      <c r="H425" s="344"/>
      <c r="I425" s="344"/>
      <c r="J425" s="344"/>
      <c r="K425" s="12" t="s">
        <v>87</v>
      </c>
      <c r="L425" s="13" t="s">
        <v>98</v>
      </c>
      <c r="M425" s="12" t="s">
        <v>86</v>
      </c>
      <c r="N425" s="13" t="s">
        <v>98</v>
      </c>
      <c r="O425" s="12" t="s">
        <v>85</v>
      </c>
      <c r="P425" s="13"/>
      <c r="Q425" s="12" t="s">
        <v>84</v>
      </c>
      <c r="R425" s="13"/>
      <c r="S425" s="12" t="s">
        <v>208</v>
      </c>
      <c r="T425" s="13"/>
      <c r="U425" s="12" t="s">
        <v>207</v>
      </c>
      <c r="V425" s="13"/>
      <c r="W425" s="10"/>
      <c r="X425" s="148"/>
      <c r="Y425" s="148"/>
      <c r="Z425" s="148"/>
      <c r="AA425" s="349"/>
      <c r="AB425" s="391"/>
      <c r="AC425" s="393"/>
      <c r="AD425" s="393"/>
      <c r="AE425" s="393"/>
      <c r="AF425" s="393"/>
      <c r="AG425" s="393"/>
      <c r="AH425" s="393"/>
      <c r="AI425" s="393"/>
      <c r="AJ425" s="393"/>
      <c r="AK425" s="396"/>
    </row>
    <row r="426" spans="2:38" ht="18" customHeight="1" x14ac:dyDescent="0.2">
      <c r="B426" s="17"/>
      <c r="C426" s="342">
        <v>15</v>
      </c>
      <c r="D426" s="30"/>
      <c r="E426" s="28"/>
      <c r="F426" s="159"/>
      <c r="G426" s="158"/>
      <c r="H426" s="345"/>
      <c r="I426" s="345"/>
      <c r="J426" s="346"/>
      <c r="K426" s="20" t="s">
        <v>95</v>
      </c>
      <c r="L426" s="21"/>
      <c r="M426" s="20" t="s">
        <v>94</v>
      </c>
      <c r="N426" s="21"/>
      <c r="O426" s="20" t="s">
        <v>93</v>
      </c>
      <c r="P426" s="21"/>
      <c r="Q426" s="20" t="s">
        <v>92</v>
      </c>
      <c r="R426" s="21"/>
      <c r="S426" s="20" t="s">
        <v>212</v>
      </c>
      <c r="T426" s="21"/>
      <c r="U426" s="20" t="s">
        <v>211</v>
      </c>
      <c r="V426" s="21"/>
      <c r="W426" s="25"/>
      <c r="X426" s="155"/>
      <c r="Y426" s="155"/>
      <c r="Z426" s="155"/>
      <c r="AA426" s="347"/>
      <c r="AB426" s="379">
        <f>SUMPRODUCT(LEN($L426:$R428)-LEN(SUBSTITUTE($L426:$R428,"A", "")))</f>
        <v>0</v>
      </c>
      <c r="AC426" s="365">
        <f>SUMPRODUCT(LEN($W426:$W428)-LEN(SUBSTITUTE($W426:$W428,"A", "")))</f>
        <v>0</v>
      </c>
      <c r="AD426" s="365">
        <f>SUMPRODUCT(LEN($L426:$R428)-LEN(SUBSTITUTE($L426:$R428,"S", "")))</f>
        <v>0</v>
      </c>
      <c r="AE426" s="365">
        <f>SUMPRODUCT(LEN($W426:$W428)-LEN(SUBSTITUTE($W426:$W428,"S", "")))</f>
        <v>0</v>
      </c>
      <c r="AF426" s="365">
        <f>SUMPRODUCT(LEN($L426:$R428)-LEN(SUBSTITUTE($L426:$R428,"F", "")))</f>
        <v>0</v>
      </c>
      <c r="AG426" s="365">
        <f>SUMPRODUCT(LEN($W426:$W428)-LEN(SUBSTITUTE($W426:$W428,"F", "")))</f>
        <v>0</v>
      </c>
      <c r="AH426" s="365">
        <f>SUMPRODUCT(LEN($L426:$R428)-LEN(SUBSTITUTE($L426:$R428,"G", "")))</f>
        <v>0</v>
      </c>
      <c r="AI426" s="365">
        <f>SUMPRODUCT(LEN($W426:$W428)-LEN(SUBSTITUTE($W426:$W428,"G", "")))</f>
        <v>0</v>
      </c>
      <c r="AJ426" s="365">
        <f>SUMPRODUCT(LEN($L426:$R428)-LEN(SUBSTITUTE($L426:$R428,"M", "")))</f>
        <v>0</v>
      </c>
      <c r="AK426" s="382">
        <f>SUMPRODUCT(LEN($W426:$W428)-LEN(SUBSTITUTE($W426:$W428,"M", "")))</f>
        <v>0</v>
      </c>
    </row>
    <row r="427" spans="2:38" ht="18" customHeight="1" x14ac:dyDescent="0.2">
      <c r="B427" s="17"/>
      <c r="C427" s="343"/>
      <c r="D427" s="24"/>
      <c r="E427" s="23"/>
      <c r="F427" s="157"/>
      <c r="G427" s="156"/>
      <c r="H427" s="343"/>
      <c r="I427" s="343"/>
      <c r="J427" s="343"/>
      <c r="K427" s="20" t="s">
        <v>91</v>
      </c>
      <c r="L427" s="21"/>
      <c r="M427" s="20" t="s">
        <v>90</v>
      </c>
      <c r="N427" s="21"/>
      <c r="O427" s="20" t="s">
        <v>89</v>
      </c>
      <c r="P427" s="21"/>
      <c r="Q427" s="20" t="s">
        <v>88</v>
      </c>
      <c r="R427" s="21"/>
      <c r="S427" s="20" t="s">
        <v>210</v>
      </c>
      <c r="T427" s="21"/>
      <c r="U427" s="20" t="s">
        <v>209</v>
      </c>
      <c r="V427" s="21"/>
      <c r="W427" s="18"/>
      <c r="X427" s="155"/>
      <c r="Y427" s="155"/>
      <c r="Z427" s="155"/>
      <c r="AA427" s="348"/>
      <c r="AB427" s="390"/>
      <c r="AC427" s="392"/>
      <c r="AD427" s="392"/>
      <c r="AE427" s="392"/>
      <c r="AF427" s="392"/>
      <c r="AG427" s="392"/>
      <c r="AH427" s="392"/>
      <c r="AI427" s="392"/>
      <c r="AJ427" s="392"/>
      <c r="AK427" s="395"/>
    </row>
    <row r="428" spans="2:38" ht="18" customHeight="1" thickBot="1" x14ac:dyDescent="0.25">
      <c r="B428" s="17"/>
      <c r="C428" s="344"/>
      <c r="D428" s="16"/>
      <c r="E428" s="15"/>
      <c r="F428" s="150"/>
      <c r="G428" s="149"/>
      <c r="H428" s="344"/>
      <c r="I428" s="344"/>
      <c r="J428" s="344"/>
      <c r="K428" s="12" t="s">
        <v>87</v>
      </c>
      <c r="L428" s="13"/>
      <c r="M428" s="12" t="s">
        <v>86</v>
      </c>
      <c r="N428" s="13"/>
      <c r="O428" s="12" t="s">
        <v>85</v>
      </c>
      <c r="P428" s="13"/>
      <c r="Q428" s="12" t="s">
        <v>84</v>
      </c>
      <c r="R428" s="13"/>
      <c r="S428" s="12" t="s">
        <v>208</v>
      </c>
      <c r="T428" s="13"/>
      <c r="U428" s="12" t="s">
        <v>207</v>
      </c>
      <c r="V428" s="13"/>
      <c r="W428" s="10"/>
      <c r="X428" s="148"/>
      <c r="Y428" s="148"/>
      <c r="Z428" s="148"/>
      <c r="AA428" s="349"/>
      <c r="AB428" s="391"/>
      <c r="AC428" s="393"/>
      <c r="AD428" s="393"/>
      <c r="AE428" s="393"/>
      <c r="AF428" s="393"/>
      <c r="AG428" s="393"/>
      <c r="AH428" s="393"/>
      <c r="AI428" s="393"/>
      <c r="AJ428" s="393"/>
      <c r="AK428" s="396"/>
    </row>
    <row r="429" spans="2:38" ht="18" customHeight="1" x14ac:dyDescent="0.2">
      <c r="B429" s="17"/>
      <c r="C429" s="342">
        <v>16</v>
      </c>
      <c r="D429" s="30"/>
      <c r="E429" s="28"/>
      <c r="F429" s="159"/>
      <c r="G429" s="158"/>
      <c r="H429" s="345"/>
      <c r="I429" s="345"/>
      <c r="J429" s="345"/>
      <c r="K429" s="20" t="s">
        <v>95</v>
      </c>
      <c r="L429" s="21"/>
      <c r="M429" s="20" t="s">
        <v>94</v>
      </c>
      <c r="N429" s="21"/>
      <c r="O429" s="20" t="s">
        <v>93</v>
      </c>
      <c r="P429" s="21"/>
      <c r="Q429" s="20" t="s">
        <v>92</v>
      </c>
      <c r="R429" s="21"/>
      <c r="S429" s="20" t="s">
        <v>212</v>
      </c>
      <c r="T429" s="21"/>
      <c r="U429" s="20" t="s">
        <v>211</v>
      </c>
      <c r="V429" s="21"/>
      <c r="W429" s="25"/>
      <c r="X429" s="155"/>
      <c r="Y429" s="155"/>
      <c r="Z429" s="155"/>
      <c r="AA429" s="347"/>
      <c r="AB429" s="379">
        <f>SUMPRODUCT(LEN($L429:$R431)-LEN(SUBSTITUTE($L429:$R431,"A", "")))</f>
        <v>0</v>
      </c>
      <c r="AC429" s="365">
        <f>SUMPRODUCT(LEN($W429:$W431)-LEN(SUBSTITUTE($W429:$W431,"A", "")))</f>
        <v>0</v>
      </c>
      <c r="AD429" s="365">
        <f>SUMPRODUCT(LEN($L429:$R431)-LEN(SUBSTITUTE($L429:$R431,"S", "")))</f>
        <v>0</v>
      </c>
      <c r="AE429" s="365">
        <f>SUMPRODUCT(LEN($W429:$W431)-LEN(SUBSTITUTE($W429:$W431,"S", "")))</f>
        <v>0</v>
      </c>
      <c r="AF429" s="365">
        <f>SUMPRODUCT(LEN($L429:$R431)-LEN(SUBSTITUTE($L429:$R431,"F", "")))</f>
        <v>0</v>
      </c>
      <c r="AG429" s="365">
        <f>SUMPRODUCT(LEN($W429:$W431)-LEN(SUBSTITUTE($W429:$W431,"F", "")))</f>
        <v>0</v>
      </c>
      <c r="AH429" s="365">
        <f>SUMPRODUCT(LEN($L429:$R431)-LEN(SUBSTITUTE($L429:$R431,"G", "")))</f>
        <v>0</v>
      </c>
      <c r="AI429" s="365">
        <f>SUMPRODUCT(LEN($W429:$W431)-LEN(SUBSTITUTE($W429:$W431,"G", "")))</f>
        <v>0</v>
      </c>
      <c r="AJ429" s="365">
        <f>SUMPRODUCT(LEN($L429:$R431)-LEN(SUBSTITUTE($L429:$R431,"M", "")))</f>
        <v>0</v>
      </c>
      <c r="AK429" s="382">
        <f>SUMPRODUCT(LEN($W429:$W431)-LEN(SUBSTITUTE($W429:$W431,"M", "")))</f>
        <v>0</v>
      </c>
    </row>
    <row r="430" spans="2:38" ht="18" customHeight="1" x14ac:dyDescent="0.2">
      <c r="B430" s="17"/>
      <c r="C430" s="343"/>
      <c r="D430" s="24"/>
      <c r="E430" s="23"/>
      <c r="F430" s="157"/>
      <c r="G430" s="156"/>
      <c r="H430" s="343"/>
      <c r="I430" s="343"/>
      <c r="J430" s="343"/>
      <c r="K430" s="20" t="s">
        <v>91</v>
      </c>
      <c r="L430" s="21"/>
      <c r="M430" s="20" t="s">
        <v>90</v>
      </c>
      <c r="N430" s="21"/>
      <c r="O430" s="20" t="s">
        <v>89</v>
      </c>
      <c r="P430" s="21"/>
      <c r="Q430" s="20" t="s">
        <v>88</v>
      </c>
      <c r="R430" s="21"/>
      <c r="S430" s="20" t="s">
        <v>210</v>
      </c>
      <c r="T430" s="21"/>
      <c r="U430" s="20" t="s">
        <v>209</v>
      </c>
      <c r="V430" s="21"/>
      <c r="W430" s="18"/>
      <c r="X430" s="155"/>
      <c r="Y430" s="155"/>
      <c r="Z430" s="155"/>
      <c r="AA430" s="348"/>
      <c r="AB430" s="390"/>
      <c r="AC430" s="392"/>
      <c r="AD430" s="392"/>
      <c r="AE430" s="392"/>
      <c r="AF430" s="392"/>
      <c r="AG430" s="392"/>
      <c r="AH430" s="392"/>
      <c r="AI430" s="392"/>
      <c r="AJ430" s="392"/>
      <c r="AK430" s="395"/>
    </row>
    <row r="431" spans="2:38" ht="18" customHeight="1" thickBot="1" x14ac:dyDescent="0.25">
      <c r="B431" s="17"/>
      <c r="C431" s="344"/>
      <c r="D431" s="16"/>
      <c r="E431" s="15"/>
      <c r="F431" s="150"/>
      <c r="G431" s="149"/>
      <c r="H431" s="344"/>
      <c r="I431" s="344"/>
      <c r="J431" s="344"/>
      <c r="K431" s="12" t="s">
        <v>87</v>
      </c>
      <c r="L431" s="13"/>
      <c r="M431" s="12" t="s">
        <v>86</v>
      </c>
      <c r="N431" s="13"/>
      <c r="O431" s="12" t="s">
        <v>85</v>
      </c>
      <c r="P431" s="13"/>
      <c r="Q431" s="12" t="s">
        <v>84</v>
      </c>
      <c r="R431" s="13"/>
      <c r="S431" s="12" t="s">
        <v>208</v>
      </c>
      <c r="T431" s="13"/>
      <c r="U431" s="12" t="s">
        <v>207</v>
      </c>
      <c r="V431" s="13"/>
      <c r="W431" s="10"/>
      <c r="X431" s="148"/>
      <c r="Y431" s="148"/>
      <c r="Z431" s="148"/>
      <c r="AA431" s="349"/>
      <c r="AB431" s="391"/>
      <c r="AC431" s="393"/>
      <c r="AD431" s="393"/>
      <c r="AE431" s="393"/>
      <c r="AF431" s="393"/>
      <c r="AG431" s="393"/>
      <c r="AH431" s="393"/>
      <c r="AI431" s="393"/>
      <c r="AJ431" s="393"/>
      <c r="AK431" s="396"/>
    </row>
    <row r="432" spans="2:38" ht="18" customHeight="1" x14ac:dyDescent="0.2">
      <c r="B432" s="17"/>
      <c r="C432" s="342">
        <v>17</v>
      </c>
      <c r="D432" s="30"/>
      <c r="E432" s="28"/>
      <c r="F432" s="159"/>
      <c r="G432" s="158"/>
      <c r="H432" s="345"/>
      <c r="I432" s="345"/>
      <c r="J432" s="346"/>
      <c r="K432" s="20" t="s">
        <v>95</v>
      </c>
      <c r="L432" s="21"/>
      <c r="M432" s="20" t="s">
        <v>94</v>
      </c>
      <c r="N432" s="21"/>
      <c r="O432" s="20" t="s">
        <v>93</v>
      </c>
      <c r="P432" s="21"/>
      <c r="Q432" s="20" t="s">
        <v>92</v>
      </c>
      <c r="R432" s="21"/>
      <c r="S432" s="20" t="s">
        <v>212</v>
      </c>
      <c r="T432" s="21"/>
      <c r="U432" s="20" t="s">
        <v>211</v>
      </c>
      <c r="V432" s="21"/>
      <c r="W432" s="25"/>
      <c r="X432" s="155"/>
      <c r="Y432" s="155"/>
      <c r="Z432" s="155"/>
      <c r="AA432" s="347"/>
      <c r="AB432" s="379">
        <f>SUMPRODUCT(LEN($L432:$R434)-LEN(SUBSTITUTE($L432:$R434,"A", "")))</f>
        <v>0</v>
      </c>
      <c r="AC432" s="365">
        <f>SUMPRODUCT(LEN($W432:$W434)-LEN(SUBSTITUTE($W432:$W434,"A", "")))</f>
        <v>0</v>
      </c>
      <c r="AD432" s="365">
        <f>SUMPRODUCT(LEN($L432:$R434)-LEN(SUBSTITUTE($L432:$R434,"S", "")))</f>
        <v>0</v>
      </c>
      <c r="AE432" s="365">
        <f>SUMPRODUCT(LEN($W432:$W434)-LEN(SUBSTITUTE($W432:$W434,"S", "")))</f>
        <v>0</v>
      </c>
      <c r="AF432" s="365">
        <f>SUMPRODUCT(LEN($L432:$R434)-LEN(SUBSTITUTE($L432:$R434,"F", "")))</f>
        <v>0</v>
      </c>
      <c r="AG432" s="365">
        <f>SUMPRODUCT(LEN($W432:$W434)-LEN(SUBSTITUTE($W432:$W434,"F", "")))</f>
        <v>0</v>
      </c>
      <c r="AH432" s="365">
        <f>SUMPRODUCT(LEN($L432:$R434)-LEN(SUBSTITUTE($L432:$R434,"G", "")))</f>
        <v>0</v>
      </c>
      <c r="AI432" s="365">
        <f>SUMPRODUCT(LEN($W432:$W434)-LEN(SUBSTITUTE($W432:$W434,"G", "")))</f>
        <v>0</v>
      </c>
      <c r="AJ432" s="365">
        <f>SUMPRODUCT(LEN($L432:$R434)-LEN(SUBSTITUTE($L432:$R434,"M", "")))</f>
        <v>0</v>
      </c>
      <c r="AK432" s="382">
        <f>SUMPRODUCT(LEN($W432:$W434)-LEN(SUBSTITUTE($W432:$W434,"M", "")))</f>
        <v>0</v>
      </c>
    </row>
    <row r="433" spans="2:45" ht="18" customHeight="1" x14ac:dyDescent="0.2">
      <c r="B433" s="17"/>
      <c r="C433" s="343"/>
      <c r="D433" s="24"/>
      <c r="E433" s="23"/>
      <c r="F433" s="157"/>
      <c r="G433" s="156"/>
      <c r="H433" s="343"/>
      <c r="I433" s="343"/>
      <c r="J433" s="343"/>
      <c r="K433" s="20" t="s">
        <v>91</v>
      </c>
      <c r="L433" s="21"/>
      <c r="M433" s="20" t="s">
        <v>90</v>
      </c>
      <c r="N433" s="21"/>
      <c r="O433" s="20" t="s">
        <v>89</v>
      </c>
      <c r="P433" s="21"/>
      <c r="Q433" s="20" t="s">
        <v>88</v>
      </c>
      <c r="R433" s="21"/>
      <c r="S433" s="20" t="s">
        <v>210</v>
      </c>
      <c r="T433" s="21"/>
      <c r="U433" s="20" t="s">
        <v>209</v>
      </c>
      <c r="V433" s="21"/>
      <c r="W433" s="18"/>
      <c r="X433" s="155"/>
      <c r="Y433" s="155"/>
      <c r="Z433" s="155"/>
      <c r="AA433" s="348"/>
      <c r="AB433" s="390"/>
      <c r="AC433" s="392"/>
      <c r="AD433" s="392"/>
      <c r="AE433" s="392"/>
      <c r="AF433" s="392"/>
      <c r="AG433" s="392"/>
      <c r="AH433" s="392"/>
      <c r="AI433" s="392"/>
      <c r="AJ433" s="392"/>
      <c r="AK433" s="395"/>
    </row>
    <row r="434" spans="2:45" ht="18" customHeight="1" thickBot="1" x14ac:dyDescent="0.25">
      <c r="B434" s="17"/>
      <c r="C434" s="344"/>
      <c r="D434" s="16"/>
      <c r="E434" s="15"/>
      <c r="F434" s="150"/>
      <c r="G434" s="149"/>
      <c r="H434" s="344"/>
      <c r="I434" s="344"/>
      <c r="J434" s="344"/>
      <c r="K434" s="12" t="s">
        <v>87</v>
      </c>
      <c r="L434" s="13"/>
      <c r="M434" s="12" t="s">
        <v>86</v>
      </c>
      <c r="N434" s="13"/>
      <c r="O434" s="12" t="s">
        <v>85</v>
      </c>
      <c r="P434" s="13"/>
      <c r="Q434" s="12" t="s">
        <v>84</v>
      </c>
      <c r="R434" s="13"/>
      <c r="S434" s="12" t="s">
        <v>208</v>
      </c>
      <c r="T434" s="13"/>
      <c r="U434" s="12" t="s">
        <v>207</v>
      </c>
      <c r="V434" s="13"/>
      <c r="W434" s="10"/>
      <c r="X434" s="148"/>
      <c r="Y434" s="148"/>
      <c r="Z434" s="148"/>
      <c r="AA434" s="349"/>
      <c r="AB434" s="391"/>
      <c r="AC434" s="393"/>
      <c r="AD434" s="393"/>
      <c r="AE434" s="393"/>
      <c r="AF434" s="393"/>
      <c r="AG434" s="393"/>
      <c r="AH434" s="393"/>
      <c r="AI434" s="393"/>
      <c r="AJ434" s="393"/>
      <c r="AK434" s="396"/>
    </row>
    <row r="435" spans="2:45" ht="18" customHeight="1" x14ac:dyDescent="0.2">
      <c r="B435" s="17"/>
      <c r="C435" s="342">
        <v>18</v>
      </c>
      <c r="D435" s="30"/>
      <c r="E435" s="28"/>
      <c r="F435" s="159"/>
      <c r="G435" s="158"/>
      <c r="H435" s="345"/>
      <c r="I435" s="345"/>
      <c r="J435" s="345"/>
      <c r="K435" s="20" t="s">
        <v>95</v>
      </c>
      <c r="L435" s="21"/>
      <c r="M435" s="20" t="s">
        <v>94</v>
      </c>
      <c r="N435" s="21"/>
      <c r="O435" s="20" t="s">
        <v>93</v>
      </c>
      <c r="P435" s="21"/>
      <c r="Q435" s="20" t="s">
        <v>92</v>
      </c>
      <c r="R435" s="21"/>
      <c r="S435" s="20" t="s">
        <v>212</v>
      </c>
      <c r="T435" s="21"/>
      <c r="U435" s="20" t="s">
        <v>211</v>
      </c>
      <c r="V435" s="21"/>
      <c r="W435" s="25"/>
      <c r="X435" s="155"/>
      <c r="Y435" s="155"/>
      <c r="Z435" s="155"/>
      <c r="AA435" s="347"/>
      <c r="AB435" s="379">
        <f>SUMPRODUCT(LEN($L435:$R437)-LEN(SUBSTITUTE($L435:$R437,"A", "")))</f>
        <v>0</v>
      </c>
      <c r="AC435" s="365">
        <f>SUMPRODUCT(LEN($W435:$W437)-LEN(SUBSTITUTE($W435:$W437,"A", "")))</f>
        <v>0</v>
      </c>
      <c r="AD435" s="365">
        <f>SUMPRODUCT(LEN($L435:$R437)-LEN(SUBSTITUTE($L435:$R437,"S", "")))</f>
        <v>0</v>
      </c>
      <c r="AE435" s="365">
        <f>SUMPRODUCT(LEN($W435:$W437)-LEN(SUBSTITUTE($W435:$W437,"S", "")))</f>
        <v>0</v>
      </c>
      <c r="AF435" s="365">
        <f>SUMPRODUCT(LEN($L435:$R437)-LEN(SUBSTITUTE($L435:$R437,"F", "")))</f>
        <v>0</v>
      </c>
      <c r="AG435" s="365">
        <f>SUMPRODUCT(LEN($W435:$W437)-LEN(SUBSTITUTE($W435:$W437,"F", "")))</f>
        <v>0</v>
      </c>
      <c r="AH435" s="365">
        <f>SUMPRODUCT(LEN($L435:$R437)-LEN(SUBSTITUTE($L435:$R437,"G", "")))</f>
        <v>0</v>
      </c>
      <c r="AI435" s="365">
        <f>SUMPRODUCT(LEN($W435:$W437)-LEN(SUBSTITUTE($W435:$W437,"G", "")))</f>
        <v>0</v>
      </c>
      <c r="AJ435" s="365">
        <f>SUMPRODUCT(LEN($L435:$R437)-LEN(SUBSTITUTE($L435:$R437,"M", "")))</f>
        <v>0</v>
      </c>
      <c r="AK435" s="382">
        <f>SUMPRODUCT(LEN($W435:$W437)-LEN(SUBSTITUTE($W435:$W437,"M", "")))</f>
        <v>0</v>
      </c>
    </row>
    <row r="436" spans="2:45" ht="18" customHeight="1" x14ac:dyDescent="0.2">
      <c r="B436" s="17"/>
      <c r="C436" s="343"/>
      <c r="D436" s="24"/>
      <c r="E436" s="23"/>
      <c r="F436" s="157"/>
      <c r="G436" s="156"/>
      <c r="H436" s="343"/>
      <c r="I436" s="343"/>
      <c r="J436" s="343"/>
      <c r="K436" s="20" t="s">
        <v>91</v>
      </c>
      <c r="L436" s="21"/>
      <c r="M436" s="20" t="s">
        <v>90</v>
      </c>
      <c r="N436" s="21"/>
      <c r="O436" s="20" t="s">
        <v>89</v>
      </c>
      <c r="P436" s="21"/>
      <c r="Q436" s="20" t="s">
        <v>88</v>
      </c>
      <c r="R436" s="21"/>
      <c r="S436" s="20" t="s">
        <v>210</v>
      </c>
      <c r="T436" s="21"/>
      <c r="U436" s="20" t="s">
        <v>209</v>
      </c>
      <c r="V436" s="21"/>
      <c r="W436" s="18"/>
      <c r="X436" s="155"/>
      <c r="Y436" s="155"/>
      <c r="Z436" s="155"/>
      <c r="AA436" s="348"/>
      <c r="AB436" s="390"/>
      <c r="AC436" s="392"/>
      <c r="AD436" s="392"/>
      <c r="AE436" s="392"/>
      <c r="AF436" s="392"/>
      <c r="AG436" s="392"/>
      <c r="AH436" s="392"/>
      <c r="AI436" s="392"/>
      <c r="AJ436" s="392"/>
      <c r="AK436" s="395"/>
    </row>
    <row r="437" spans="2:45" ht="18" customHeight="1" thickBot="1" x14ac:dyDescent="0.25">
      <c r="B437" s="17"/>
      <c r="C437" s="344"/>
      <c r="D437" s="16"/>
      <c r="E437" s="15"/>
      <c r="F437" s="150"/>
      <c r="G437" s="149"/>
      <c r="H437" s="344"/>
      <c r="I437" s="344"/>
      <c r="J437" s="344"/>
      <c r="K437" s="12" t="s">
        <v>87</v>
      </c>
      <c r="L437" s="13"/>
      <c r="M437" s="12" t="s">
        <v>86</v>
      </c>
      <c r="N437" s="13"/>
      <c r="O437" s="12" t="s">
        <v>85</v>
      </c>
      <c r="P437" s="13"/>
      <c r="Q437" s="12" t="s">
        <v>84</v>
      </c>
      <c r="R437" s="13"/>
      <c r="S437" s="12" t="s">
        <v>208</v>
      </c>
      <c r="T437" s="13"/>
      <c r="U437" s="12" t="s">
        <v>207</v>
      </c>
      <c r="V437" s="13"/>
      <c r="W437" s="10"/>
      <c r="X437" s="148"/>
      <c r="Y437" s="148"/>
      <c r="Z437" s="148"/>
      <c r="AA437" s="349"/>
      <c r="AB437" s="391"/>
      <c r="AC437" s="393"/>
      <c r="AD437" s="393"/>
      <c r="AE437" s="393"/>
      <c r="AF437" s="393"/>
      <c r="AG437" s="393"/>
      <c r="AH437" s="393"/>
      <c r="AI437" s="393"/>
      <c r="AJ437" s="393"/>
      <c r="AK437" s="396"/>
    </row>
    <row r="438" spans="2:45" ht="18" customHeight="1" x14ac:dyDescent="0.2">
      <c r="B438" s="17"/>
      <c r="C438" s="342">
        <v>19</v>
      </c>
      <c r="D438" s="30"/>
      <c r="E438" s="28"/>
      <c r="F438" s="159"/>
      <c r="G438" s="158"/>
      <c r="H438" s="345"/>
      <c r="I438" s="345"/>
      <c r="J438" s="345"/>
      <c r="K438" s="20" t="s">
        <v>95</v>
      </c>
      <c r="L438" s="21"/>
      <c r="M438" s="20" t="s">
        <v>94</v>
      </c>
      <c r="N438" s="21"/>
      <c r="O438" s="20" t="s">
        <v>93</v>
      </c>
      <c r="P438" s="21"/>
      <c r="Q438" s="20" t="s">
        <v>92</v>
      </c>
      <c r="R438" s="21"/>
      <c r="S438" s="20" t="s">
        <v>212</v>
      </c>
      <c r="T438" s="21"/>
      <c r="U438" s="20" t="s">
        <v>211</v>
      </c>
      <c r="V438" s="21"/>
      <c r="W438" s="25"/>
      <c r="X438" s="155"/>
      <c r="Y438" s="155"/>
      <c r="Z438" s="155"/>
      <c r="AA438" s="347"/>
      <c r="AB438" s="379">
        <f>SUMPRODUCT(LEN($L438:$R440)-LEN(SUBSTITUTE($L438:$R440,"A", "")))</f>
        <v>0</v>
      </c>
      <c r="AC438" s="365">
        <f>SUMPRODUCT(LEN($W438:$W440)-LEN(SUBSTITUTE($W438:$W440,"A", "")))</f>
        <v>0</v>
      </c>
      <c r="AD438" s="365">
        <f>SUMPRODUCT(LEN($L438:$R440)-LEN(SUBSTITUTE($L438:$R440,"S", "")))</f>
        <v>0</v>
      </c>
      <c r="AE438" s="365">
        <f>SUMPRODUCT(LEN($W438:$W440)-LEN(SUBSTITUTE($W438:$W440,"S", "")))</f>
        <v>0</v>
      </c>
      <c r="AF438" s="365">
        <f>SUMPRODUCT(LEN($L438:$R440)-LEN(SUBSTITUTE($L438:$R440,"F", "")))</f>
        <v>0</v>
      </c>
      <c r="AG438" s="365">
        <f>SUMPRODUCT(LEN($W438:$W440)-LEN(SUBSTITUTE($W438:$W440,"F", "")))</f>
        <v>0</v>
      </c>
      <c r="AH438" s="365">
        <f>SUMPRODUCT(LEN($L438:$R440)-LEN(SUBSTITUTE($L438:$R440,"G", "")))</f>
        <v>0</v>
      </c>
      <c r="AI438" s="365">
        <f>SUMPRODUCT(LEN($W438:$W440)-LEN(SUBSTITUTE($W438:$W440,"G", "")))</f>
        <v>0</v>
      </c>
      <c r="AJ438" s="365">
        <f>SUMPRODUCT(LEN($L438:$R440)-LEN(SUBSTITUTE($L438:$R440,"M", "")))</f>
        <v>0</v>
      </c>
      <c r="AK438" s="382">
        <f>SUMPRODUCT(LEN($W438:$W440)-LEN(SUBSTITUTE($W438:$W440,"M", "")))</f>
        <v>0</v>
      </c>
    </row>
    <row r="439" spans="2:45" ht="18" customHeight="1" x14ac:dyDescent="0.2">
      <c r="B439" s="17"/>
      <c r="C439" s="343"/>
      <c r="D439" s="24"/>
      <c r="E439" s="23"/>
      <c r="F439" s="157"/>
      <c r="G439" s="156"/>
      <c r="H439" s="343"/>
      <c r="I439" s="343"/>
      <c r="J439" s="343"/>
      <c r="K439" s="20" t="s">
        <v>91</v>
      </c>
      <c r="L439" s="21"/>
      <c r="M439" s="20" t="s">
        <v>90</v>
      </c>
      <c r="N439" s="21"/>
      <c r="O439" s="20" t="s">
        <v>89</v>
      </c>
      <c r="P439" s="21"/>
      <c r="Q439" s="20" t="s">
        <v>88</v>
      </c>
      <c r="R439" s="21"/>
      <c r="S439" s="20" t="s">
        <v>210</v>
      </c>
      <c r="T439" s="21"/>
      <c r="U439" s="20" t="s">
        <v>209</v>
      </c>
      <c r="V439" s="21"/>
      <c r="W439" s="18"/>
      <c r="X439" s="155"/>
      <c r="Y439" s="155"/>
      <c r="Z439" s="155"/>
      <c r="AA439" s="348"/>
      <c r="AB439" s="390"/>
      <c r="AC439" s="392"/>
      <c r="AD439" s="392"/>
      <c r="AE439" s="392"/>
      <c r="AF439" s="392"/>
      <c r="AG439" s="392"/>
      <c r="AH439" s="392"/>
      <c r="AI439" s="392"/>
      <c r="AJ439" s="392"/>
      <c r="AK439" s="395"/>
    </row>
    <row r="440" spans="2:45" ht="18" customHeight="1" thickBot="1" x14ac:dyDescent="0.25">
      <c r="B440" s="17"/>
      <c r="C440" s="344"/>
      <c r="D440" s="16"/>
      <c r="E440" s="15"/>
      <c r="F440" s="150"/>
      <c r="G440" s="149"/>
      <c r="H440" s="344"/>
      <c r="I440" s="344"/>
      <c r="J440" s="344"/>
      <c r="K440" s="12" t="s">
        <v>87</v>
      </c>
      <c r="L440" s="13"/>
      <c r="M440" s="12" t="s">
        <v>86</v>
      </c>
      <c r="N440" s="13"/>
      <c r="O440" s="12" t="s">
        <v>85</v>
      </c>
      <c r="P440" s="13"/>
      <c r="Q440" s="12" t="s">
        <v>84</v>
      </c>
      <c r="R440" s="13"/>
      <c r="S440" s="12" t="s">
        <v>208</v>
      </c>
      <c r="T440" s="13"/>
      <c r="U440" s="12" t="s">
        <v>207</v>
      </c>
      <c r="V440" s="13"/>
      <c r="W440" s="10"/>
      <c r="X440" s="148"/>
      <c r="Y440" s="148"/>
      <c r="Z440" s="148"/>
      <c r="AA440" s="349"/>
      <c r="AB440" s="391"/>
      <c r="AC440" s="393"/>
      <c r="AD440" s="393"/>
      <c r="AE440" s="393"/>
      <c r="AF440" s="393"/>
      <c r="AG440" s="393"/>
      <c r="AH440" s="393"/>
      <c r="AI440" s="393"/>
      <c r="AJ440" s="393"/>
      <c r="AK440" s="396"/>
    </row>
    <row r="441" spans="2:45" ht="18" customHeight="1" x14ac:dyDescent="0.2">
      <c r="B441" s="17"/>
      <c r="C441" s="342">
        <v>20</v>
      </c>
      <c r="D441" s="30"/>
      <c r="E441" s="28"/>
      <c r="F441" s="159"/>
      <c r="G441" s="158"/>
      <c r="H441" s="345"/>
      <c r="I441" s="345"/>
      <c r="J441" s="346"/>
      <c r="K441" s="20" t="s">
        <v>95</v>
      </c>
      <c r="L441" s="21"/>
      <c r="M441" s="20" t="s">
        <v>94</v>
      </c>
      <c r="N441" s="21"/>
      <c r="O441" s="20" t="s">
        <v>93</v>
      </c>
      <c r="P441" s="21"/>
      <c r="Q441" s="20" t="s">
        <v>92</v>
      </c>
      <c r="R441" s="21"/>
      <c r="S441" s="20" t="s">
        <v>212</v>
      </c>
      <c r="T441" s="21"/>
      <c r="U441" s="20" t="s">
        <v>211</v>
      </c>
      <c r="V441" s="21"/>
      <c r="W441" s="25"/>
      <c r="X441" s="155"/>
      <c r="Y441" s="155"/>
      <c r="Z441" s="155"/>
      <c r="AA441" s="347"/>
      <c r="AB441" s="379">
        <f>SUMPRODUCT(LEN($L441:$R443)-LEN(SUBSTITUTE($L441:$R443,"A", "")))</f>
        <v>0</v>
      </c>
      <c r="AC441" s="365">
        <f>SUMPRODUCT(LEN($W441:$W443)-LEN(SUBSTITUTE($W441:$W443,"A", "")))</f>
        <v>0</v>
      </c>
      <c r="AD441" s="365">
        <f>SUMPRODUCT(LEN($L441:$R443)-LEN(SUBSTITUTE($L441:$R443,"S", "")))</f>
        <v>0</v>
      </c>
      <c r="AE441" s="365">
        <f>SUMPRODUCT(LEN($W441:$W443)-LEN(SUBSTITUTE($W441:$W443,"S", "")))</f>
        <v>0</v>
      </c>
      <c r="AF441" s="365">
        <f>SUMPRODUCT(LEN($L441:$R443)-LEN(SUBSTITUTE($L441:$R443,"F", "")))</f>
        <v>0</v>
      </c>
      <c r="AG441" s="365">
        <f>SUMPRODUCT(LEN($W441:$W443)-LEN(SUBSTITUTE($W441:$W443,"F", "")))</f>
        <v>0</v>
      </c>
      <c r="AH441" s="365">
        <f>SUMPRODUCT(LEN($L441:$R443)-LEN(SUBSTITUTE($L441:$R443,"G", "")))</f>
        <v>0</v>
      </c>
      <c r="AI441" s="365">
        <f>SUMPRODUCT(LEN($W441:$W443)-LEN(SUBSTITUTE($W441:$W443,"G", "")))</f>
        <v>0</v>
      </c>
      <c r="AJ441" s="365">
        <f>SUMPRODUCT(LEN($L441:$R443)-LEN(SUBSTITUTE($L441:$R443,"M", "")))</f>
        <v>0</v>
      </c>
      <c r="AK441" s="382">
        <f>SUMPRODUCT(LEN($W441:$W443)-LEN(SUBSTITUTE($W441:$W443,"M", "")))</f>
        <v>0</v>
      </c>
    </row>
    <row r="442" spans="2:45" ht="18" customHeight="1" x14ac:dyDescent="0.2">
      <c r="B442" s="17"/>
      <c r="C442" s="343"/>
      <c r="D442" s="24"/>
      <c r="E442" s="23"/>
      <c r="F442" s="157"/>
      <c r="G442" s="156"/>
      <c r="H442" s="343"/>
      <c r="I442" s="343"/>
      <c r="J442" s="343"/>
      <c r="K442" s="20" t="s">
        <v>91</v>
      </c>
      <c r="L442" s="21"/>
      <c r="M442" s="20" t="s">
        <v>90</v>
      </c>
      <c r="N442" s="21"/>
      <c r="O442" s="20" t="s">
        <v>89</v>
      </c>
      <c r="P442" s="21"/>
      <c r="Q442" s="20" t="s">
        <v>88</v>
      </c>
      <c r="R442" s="21"/>
      <c r="S442" s="20" t="s">
        <v>210</v>
      </c>
      <c r="T442" s="21"/>
      <c r="U442" s="20" t="s">
        <v>209</v>
      </c>
      <c r="V442" s="21"/>
      <c r="W442" s="18"/>
      <c r="X442" s="155"/>
      <c r="Y442" s="155"/>
      <c r="Z442" s="155"/>
      <c r="AA442" s="348"/>
      <c r="AB442" s="390"/>
      <c r="AC442" s="392"/>
      <c r="AD442" s="392"/>
      <c r="AE442" s="392"/>
      <c r="AF442" s="392"/>
      <c r="AG442" s="392"/>
      <c r="AH442" s="392"/>
      <c r="AI442" s="392"/>
      <c r="AJ442" s="392"/>
      <c r="AK442" s="395"/>
    </row>
    <row r="443" spans="2:45" ht="18" customHeight="1" thickBot="1" x14ac:dyDescent="0.25">
      <c r="B443" s="17"/>
      <c r="C443" s="344"/>
      <c r="D443" s="16"/>
      <c r="E443" s="15"/>
      <c r="F443" s="150"/>
      <c r="G443" s="149"/>
      <c r="H443" s="344"/>
      <c r="I443" s="344"/>
      <c r="J443" s="344"/>
      <c r="K443" s="12" t="s">
        <v>87</v>
      </c>
      <c r="L443" s="13"/>
      <c r="M443" s="12" t="s">
        <v>86</v>
      </c>
      <c r="N443" s="13"/>
      <c r="O443" s="12" t="s">
        <v>85</v>
      </c>
      <c r="P443" s="13"/>
      <c r="Q443" s="12" t="s">
        <v>84</v>
      </c>
      <c r="R443" s="13"/>
      <c r="S443" s="12" t="s">
        <v>208</v>
      </c>
      <c r="T443" s="13"/>
      <c r="U443" s="12" t="s">
        <v>207</v>
      </c>
      <c r="V443" s="13"/>
      <c r="W443" s="10"/>
      <c r="X443" s="148"/>
      <c r="Y443" s="148"/>
      <c r="Z443" s="148"/>
      <c r="AA443" s="349"/>
      <c r="AB443" s="391"/>
      <c r="AC443" s="393"/>
      <c r="AD443" s="393"/>
      <c r="AE443" s="393"/>
      <c r="AF443" s="393"/>
      <c r="AG443" s="393"/>
      <c r="AH443" s="393"/>
      <c r="AI443" s="393"/>
      <c r="AJ443" s="393"/>
      <c r="AK443" s="396"/>
    </row>
    <row r="444" spans="2:45" ht="74.45" customHeight="1" thickBot="1" x14ac:dyDescent="0.3">
      <c r="B444" s="51" t="s">
        <v>123</v>
      </c>
      <c r="C444" s="48" t="s">
        <v>122</v>
      </c>
      <c r="D444" s="48" t="s">
        <v>121</v>
      </c>
      <c r="E444" s="48" t="s">
        <v>120</v>
      </c>
      <c r="F444" s="163" t="s">
        <v>119</v>
      </c>
      <c r="G444" s="163" t="s">
        <v>118</v>
      </c>
      <c r="H444" s="48" t="s">
        <v>33</v>
      </c>
      <c r="I444" s="48" t="s">
        <v>117</v>
      </c>
      <c r="J444" s="48" t="s">
        <v>34</v>
      </c>
      <c r="K444" s="340" t="s">
        <v>116</v>
      </c>
      <c r="L444" s="341"/>
      <c r="M444" s="340" t="s">
        <v>115</v>
      </c>
      <c r="N444" s="341"/>
      <c r="O444" s="340" t="s">
        <v>115</v>
      </c>
      <c r="P444" s="394"/>
      <c r="Q444" s="340" t="s">
        <v>115</v>
      </c>
      <c r="R444" s="394"/>
      <c r="S444" s="340" t="s">
        <v>115</v>
      </c>
      <c r="T444" s="394"/>
      <c r="U444" s="340" t="s">
        <v>115</v>
      </c>
      <c r="V444" s="394"/>
      <c r="W444" s="49" t="s">
        <v>114</v>
      </c>
      <c r="X444" s="48" t="s">
        <v>223</v>
      </c>
      <c r="Y444" s="48" t="s">
        <v>222</v>
      </c>
      <c r="Z444" s="50" t="s">
        <v>221</v>
      </c>
      <c r="AA444" s="47" t="s">
        <v>112</v>
      </c>
      <c r="AB444" s="46" t="s">
        <v>111</v>
      </c>
      <c r="AC444" s="45" t="s">
        <v>110</v>
      </c>
      <c r="AD444" s="45" t="s">
        <v>109</v>
      </c>
      <c r="AE444" s="45" t="s">
        <v>108</v>
      </c>
      <c r="AF444" s="45" t="s">
        <v>107</v>
      </c>
      <c r="AG444" s="45" t="s">
        <v>106</v>
      </c>
      <c r="AH444" s="45" t="s">
        <v>105</v>
      </c>
      <c r="AI444" s="45" t="s">
        <v>104</v>
      </c>
      <c r="AJ444" s="45" t="s">
        <v>103</v>
      </c>
      <c r="AK444" s="45" t="s">
        <v>102</v>
      </c>
    </row>
    <row r="445" spans="2:45" ht="36" customHeight="1" thickBot="1" x14ac:dyDescent="0.25">
      <c r="B445" s="71" t="s">
        <v>130</v>
      </c>
      <c r="C445" s="43"/>
      <c r="D445" s="42">
        <v>175</v>
      </c>
      <c r="E445" s="41">
        <v>10</v>
      </c>
      <c r="F445" s="162">
        <v>9753.58</v>
      </c>
      <c r="G445" s="162">
        <v>860.5</v>
      </c>
      <c r="H445" s="35"/>
      <c r="I445" s="35"/>
      <c r="J445" s="70"/>
      <c r="K445" s="69"/>
      <c r="L445" s="37"/>
      <c r="M445" s="69"/>
      <c r="N445" s="37"/>
      <c r="O445" s="69"/>
      <c r="P445" s="37"/>
      <c r="Q445" s="69"/>
      <c r="R445" s="37"/>
      <c r="S445" s="69"/>
      <c r="T445" s="37"/>
      <c r="U445" s="69"/>
      <c r="V445" s="37"/>
      <c r="W445" s="36"/>
      <c r="X445" s="40"/>
      <c r="Y445" s="40"/>
      <c r="Z445" s="40"/>
      <c r="AA445" s="34"/>
      <c r="AB445" s="33">
        <f t="shared" ref="AB445:AK445" si="7">SUM(AB446:AB505)</f>
        <v>36</v>
      </c>
      <c r="AC445" s="54">
        <f t="shared" si="7"/>
        <v>1</v>
      </c>
      <c r="AD445" s="54">
        <f t="shared" si="7"/>
        <v>83</v>
      </c>
      <c r="AE445" s="54">
        <f t="shared" si="7"/>
        <v>6</v>
      </c>
      <c r="AF445" s="54">
        <f t="shared" si="7"/>
        <v>0</v>
      </c>
      <c r="AG445" s="54">
        <f t="shared" si="7"/>
        <v>0</v>
      </c>
      <c r="AH445" s="54">
        <f t="shared" si="7"/>
        <v>0</v>
      </c>
      <c r="AI445" s="54">
        <f t="shared" si="7"/>
        <v>0</v>
      </c>
      <c r="AJ445" s="54">
        <f t="shared" si="7"/>
        <v>0</v>
      </c>
      <c r="AK445" s="53">
        <f t="shared" si="7"/>
        <v>0</v>
      </c>
      <c r="AL445" s="32" t="s">
        <v>100</v>
      </c>
      <c r="AM445" s="31">
        <f>F445/(100*102)</f>
        <v>0.95623333333333338</v>
      </c>
      <c r="AO445" s="4">
        <f>SUM(AB445:AC445)/E445</f>
        <v>3.7</v>
      </c>
      <c r="AP445" s="4">
        <f>SUM(AD445:AE445)/E445</f>
        <v>8.9</v>
      </c>
      <c r="AQ445" s="4">
        <f>SUM(AF445:AG445)/E445</f>
        <v>0</v>
      </c>
      <c r="AR445" s="4">
        <f>SUM(AH445:AI445)/E445</f>
        <v>0</v>
      </c>
      <c r="AS445" s="4">
        <f>SUM(AJ445:AK445)/E445</f>
        <v>0</v>
      </c>
    </row>
    <row r="446" spans="2:45" ht="18" customHeight="1" x14ac:dyDescent="0.2">
      <c r="B446" s="17" t="s">
        <v>129</v>
      </c>
      <c r="C446" s="342">
        <v>1</v>
      </c>
      <c r="D446" s="30"/>
      <c r="E446" s="28"/>
      <c r="F446" s="159"/>
      <c r="G446" s="158"/>
      <c r="H446" s="345">
        <v>42</v>
      </c>
      <c r="I446" s="345">
        <v>12</v>
      </c>
      <c r="J446" s="345">
        <v>5</v>
      </c>
      <c r="K446" s="20" t="s">
        <v>95</v>
      </c>
      <c r="L446" s="21" t="s">
        <v>97</v>
      </c>
      <c r="M446" s="20" t="s">
        <v>94</v>
      </c>
      <c r="N446" s="21" t="s">
        <v>218</v>
      </c>
      <c r="O446" s="20" t="s">
        <v>93</v>
      </c>
      <c r="P446" s="21" t="s">
        <v>98</v>
      </c>
      <c r="Q446" s="20" t="s">
        <v>92</v>
      </c>
      <c r="R446" s="21"/>
      <c r="S446" s="20" t="s">
        <v>212</v>
      </c>
      <c r="T446" s="21"/>
      <c r="U446" s="20" t="s">
        <v>211</v>
      </c>
      <c r="V446" s="21"/>
      <c r="W446" s="25"/>
      <c r="X446" s="155"/>
      <c r="Y446" s="155"/>
      <c r="Z446" s="155"/>
      <c r="AA446" s="347"/>
      <c r="AB446" s="379">
        <f>SUMPRODUCT(LEN($L446:$R448)-LEN(SUBSTITUTE($L446:$R448,"A", "")))</f>
        <v>3</v>
      </c>
      <c r="AC446" s="365">
        <f>SUMPRODUCT(LEN($W446:$W448)-LEN(SUBSTITUTE($W446:$W448,"A", "")))</f>
        <v>0</v>
      </c>
      <c r="AD446" s="365">
        <f>SUMPRODUCT(LEN($L446:$R448)-LEN(SUBSTITUTE($L446:$R448,"S", "")))</f>
        <v>5</v>
      </c>
      <c r="AE446" s="365">
        <f>SUMPRODUCT(LEN($W446:$W448)-LEN(SUBSTITUTE($W446:$W448,"S", "")))</f>
        <v>0</v>
      </c>
      <c r="AF446" s="365">
        <f>SUMPRODUCT(LEN($L446:$R448)-LEN(SUBSTITUTE($L446:$R448,"F", "")))</f>
        <v>0</v>
      </c>
      <c r="AG446" s="365">
        <f>SUMPRODUCT(LEN($W446:$W448)-LEN(SUBSTITUTE($W446:$W448,"F", "")))</f>
        <v>0</v>
      </c>
      <c r="AH446" s="365">
        <f>SUMPRODUCT(LEN($L446:$R448)-LEN(SUBSTITUTE($L446:$R448,"G", "")))</f>
        <v>0</v>
      </c>
      <c r="AI446" s="365">
        <f>SUMPRODUCT(LEN($W446:$W448)-LEN(SUBSTITUTE($W446:$W448,"G", "")))</f>
        <v>0</v>
      </c>
      <c r="AJ446" s="365">
        <f>SUMPRODUCT(LEN($L446:$R448)-LEN(SUBSTITUTE($L446:$R448,"M", "")))</f>
        <v>0</v>
      </c>
      <c r="AK446" s="382">
        <f>SUMPRODUCT(LEN($W446:$W448)-LEN(SUBSTITUTE($W446:$W448,"M", "")))</f>
        <v>0</v>
      </c>
    </row>
    <row r="447" spans="2:45" ht="18" customHeight="1" x14ac:dyDescent="0.2">
      <c r="B447" s="17"/>
      <c r="C447" s="343"/>
      <c r="D447" s="24"/>
      <c r="E447" s="23"/>
      <c r="F447" s="157"/>
      <c r="G447" s="156"/>
      <c r="H447" s="343"/>
      <c r="I447" s="343"/>
      <c r="J447" s="343"/>
      <c r="K447" s="20" t="s">
        <v>91</v>
      </c>
      <c r="L447" s="21" t="s">
        <v>97</v>
      </c>
      <c r="M447" s="20" t="s">
        <v>90</v>
      </c>
      <c r="N447" s="21" t="s">
        <v>98</v>
      </c>
      <c r="O447" s="20" t="s">
        <v>89</v>
      </c>
      <c r="P447" s="21"/>
      <c r="Q447" s="20" t="s">
        <v>88</v>
      </c>
      <c r="R447" s="21"/>
      <c r="S447" s="20" t="s">
        <v>210</v>
      </c>
      <c r="T447" s="21"/>
      <c r="U447" s="20" t="s">
        <v>209</v>
      </c>
      <c r="V447" s="21"/>
      <c r="W447" s="18"/>
      <c r="X447" s="155"/>
      <c r="Y447" s="155"/>
      <c r="Z447" s="155"/>
      <c r="AA447" s="348"/>
      <c r="AB447" s="390"/>
      <c r="AC447" s="392"/>
      <c r="AD447" s="392"/>
      <c r="AE447" s="392"/>
      <c r="AF447" s="392"/>
      <c r="AG447" s="392"/>
      <c r="AH447" s="392"/>
      <c r="AI447" s="392"/>
      <c r="AJ447" s="392"/>
      <c r="AK447" s="395"/>
    </row>
    <row r="448" spans="2:45" ht="18" customHeight="1" thickBot="1" x14ac:dyDescent="0.25">
      <c r="B448" s="17"/>
      <c r="C448" s="344"/>
      <c r="D448" s="16"/>
      <c r="E448" s="15"/>
      <c r="F448" s="150"/>
      <c r="G448" s="149"/>
      <c r="H448" s="344"/>
      <c r="I448" s="344"/>
      <c r="J448" s="344"/>
      <c r="K448" s="12" t="s">
        <v>87</v>
      </c>
      <c r="L448" s="13" t="s">
        <v>97</v>
      </c>
      <c r="M448" s="12" t="s">
        <v>86</v>
      </c>
      <c r="N448" s="13" t="s">
        <v>98</v>
      </c>
      <c r="O448" s="12" t="s">
        <v>85</v>
      </c>
      <c r="P448" s="13"/>
      <c r="Q448" s="12" t="s">
        <v>84</v>
      </c>
      <c r="R448" s="13"/>
      <c r="S448" s="12" t="s">
        <v>208</v>
      </c>
      <c r="T448" s="13"/>
      <c r="U448" s="12" t="s">
        <v>207</v>
      </c>
      <c r="V448" s="13"/>
      <c r="W448" s="10"/>
      <c r="X448" s="148"/>
      <c r="Y448" s="148"/>
      <c r="Z448" s="148"/>
      <c r="AA448" s="349"/>
      <c r="AB448" s="391"/>
      <c r="AC448" s="393"/>
      <c r="AD448" s="393"/>
      <c r="AE448" s="393"/>
      <c r="AF448" s="393"/>
      <c r="AG448" s="393"/>
      <c r="AH448" s="393"/>
      <c r="AI448" s="393"/>
      <c r="AJ448" s="393"/>
      <c r="AK448" s="396"/>
    </row>
    <row r="449" spans="2:37" ht="18" customHeight="1" x14ac:dyDescent="0.2">
      <c r="B449" s="17"/>
      <c r="C449" s="342">
        <v>2</v>
      </c>
      <c r="D449" s="30"/>
      <c r="E449" s="28"/>
      <c r="F449" s="159"/>
      <c r="G449" s="158"/>
      <c r="H449" s="345">
        <v>41</v>
      </c>
      <c r="I449" s="345">
        <v>12</v>
      </c>
      <c r="J449" s="345">
        <v>5</v>
      </c>
      <c r="K449" s="20" t="s">
        <v>95</v>
      </c>
      <c r="L449" s="21" t="s">
        <v>228</v>
      </c>
      <c r="M449" s="20" t="s">
        <v>94</v>
      </c>
      <c r="N449" s="21" t="s">
        <v>218</v>
      </c>
      <c r="O449" s="20" t="s">
        <v>93</v>
      </c>
      <c r="P449" s="21"/>
      <c r="Q449" s="20" t="s">
        <v>92</v>
      </c>
      <c r="R449" s="21"/>
      <c r="S449" s="20" t="s">
        <v>212</v>
      </c>
      <c r="T449" s="21"/>
      <c r="U449" s="20" t="s">
        <v>211</v>
      </c>
      <c r="V449" s="21"/>
      <c r="W449" s="25"/>
      <c r="X449" s="155"/>
      <c r="Y449" s="155"/>
      <c r="Z449" s="155"/>
      <c r="AA449" s="347"/>
      <c r="AB449" s="379">
        <f>SUMPRODUCT(LEN($L449:$R451)-LEN(SUBSTITUTE($L449:$R451,"A", "")))</f>
        <v>2</v>
      </c>
      <c r="AC449" s="365">
        <f>SUMPRODUCT(LEN($W449:$W451)-LEN(SUBSTITUTE($W449:$W451,"A", "")))</f>
        <v>0</v>
      </c>
      <c r="AD449" s="365">
        <f>SUMPRODUCT(LEN($L449:$R451)-LEN(SUBSTITUTE($L449:$R451,"S", "")))</f>
        <v>9</v>
      </c>
      <c r="AE449" s="365">
        <f>SUMPRODUCT(LEN($W449:$W451)-LEN(SUBSTITUTE($W449:$W451,"S", "")))</f>
        <v>0</v>
      </c>
      <c r="AF449" s="365">
        <f>SUMPRODUCT(LEN($L449:$R451)-LEN(SUBSTITUTE($L449:$R451,"F", "")))</f>
        <v>0</v>
      </c>
      <c r="AG449" s="365">
        <f>SUMPRODUCT(LEN($W449:$W451)-LEN(SUBSTITUTE($W449:$W451,"F", "")))</f>
        <v>0</v>
      </c>
      <c r="AH449" s="365">
        <f>SUMPRODUCT(LEN($L449:$R451)-LEN(SUBSTITUTE($L449:$R451,"G", "")))</f>
        <v>0</v>
      </c>
      <c r="AI449" s="365">
        <f>SUMPRODUCT(LEN($W449:$W451)-LEN(SUBSTITUTE($W449:$W451,"G", "")))</f>
        <v>0</v>
      </c>
      <c r="AJ449" s="365">
        <f>SUMPRODUCT(LEN($L449:$R451)-LEN(SUBSTITUTE($L449:$R451,"M", "")))</f>
        <v>0</v>
      </c>
      <c r="AK449" s="382">
        <f>SUMPRODUCT(LEN($W449:$W451)-LEN(SUBSTITUTE($W449:$W451,"M", "")))</f>
        <v>0</v>
      </c>
    </row>
    <row r="450" spans="2:37" ht="18" customHeight="1" x14ac:dyDescent="0.2">
      <c r="B450" s="17"/>
      <c r="C450" s="343"/>
      <c r="D450" s="24"/>
      <c r="E450" s="23"/>
      <c r="F450" s="157"/>
      <c r="G450" s="156"/>
      <c r="H450" s="343"/>
      <c r="I450" s="343"/>
      <c r="J450" s="343"/>
      <c r="K450" s="20" t="s">
        <v>91</v>
      </c>
      <c r="L450" s="21" t="s">
        <v>214</v>
      </c>
      <c r="M450" s="20" t="s">
        <v>90</v>
      </c>
      <c r="N450" s="21" t="s">
        <v>98</v>
      </c>
      <c r="O450" s="20" t="s">
        <v>89</v>
      </c>
      <c r="P450" s="21"/>
      <c r="Q450" s="20" t="s">
        <v>88</v>
      </c>
      <c r="R450" s="21"/>
      <c r="S450" s="20" t="s">
        <v>210</v>
      </c>
      <c r="T450" s="21"/>
      <c r="U450" s="20" t="s">
        <v>209</v>
      </c>
      <c r="V450" s="21"/>
      <c r="W450" s="18"/>
      <c r="X450" s="155"/>
      <c r="Y450" s="155"/>
      <c r="Z450" s="155"/>
      <c r="AA450" s="348"/>
      <c r="AB450" s="390"/>
      <c r="AC450" s="392"/>
      <c r="AD450" s="392"/>
      <c r="AE450" s="392"/>
      <c r="AF450" s="392"/>
      <c r="AG450" s="392"/>
      <c r="AH450" s="392"/>
      <c r="AI450" s="392"/>
      <c r="AJ450" s="392"/>
      <c r="AK450" s="395"/>
    </row>
    <row r="451" spans="2:37" ht="18" customHeight="1" thickBot="1" x14ac:dyDescent="0.25">
      <c r="B451" s="17"/>
      <c r="C451" s="344"/>
      <c r="D451" s="16"/>
      <c r="E451" s="15"/>
      <c r="F451" s="150"/>
      <c r="G451" s="149"/>
      <c r="H451" s="344"/>
      <c r="I451" s="344"/>
      <c r="J451" s="344"/>
      <c r="K451" s="12" t="s">
        <v>87</v>
      </c>
      <c r="L451" s="13" t="s">
        <v>214</v>
      </c>
      <c r="M451" s="12" t="s">
        <v>86</v>
      </c>
      <c r="N451" s="13" t="s">
        <v>98</v>
      </c>
      <c r="O451" s="12" t="s">
        <v>85</v>
      </c>
      <c r="P451" s="13"/>
      <c r="Q451" s="12" t="s">
        <v>84</v>
      </c>
      <c r="R451" s="13"/>
      <c r="S451" s="12" t="s">
        <v>208</v>
      </c>
      <c r="T451" s="13"/>
      <c r="U451" s="12" t="s">
        <v>207</v>
      </c>
      <c r="V451" s="13"/>
      <c r="W451" s="10"/>
      <c r="X451" s="148"/>
      <c r="Y451" s="148"/>
      <c r="Z451" s="148"/>
      <c r="AA451" s="349"/>
      <c r="AB451" s="391"/>
      <c r="AC451" s="393"/>
      <c r="AD451" s="393"/>
      <c r="AE451" s="393"/>
      <c r="AF451" s="393"/>
      <c r="AG451" s="393"/>
      <c r="AH451" s="393"/>
      <c r="AI451" s="393"/>
      <c r="AJ451" s="393"/>
      <c r="AK451" s="396"/>
    </row>
    <row r="452" spans="2:37" ht="18" customHeight="1" x14ac:dyDescent="0.2">
      <c r="B452" s="17"/>
      <c r="C452" s="342">
        <v>3</v>
      </c>
      <c r="D452" s="30"/>
      <c r="E452" s="28"/>
      <c r="F452" s="159"/>
      <c r="G452" s="158"/>
      <c r="H452" s="345">
        <v>43</v>
      </c>
      <c r="I452" s="345">
        <v>14</v>
      </c>
      <c r="J452" s="345">
        <v>4</v>
      </c>
      <c r="K452" s="20" t="s">
        <v>95</v>
      </c>
      <c r="L452" s="21" t="s">
        <v>217</v>
      </c>
      <c r="M452" s="20" t="s">
        <v>94</v>
      </c>
      <c r="N452" s="21" t="s">
        <v>217</v>
      </c>
      <c r="O452" s="20" t="s">
        <v>93</v>
      </c>
      <c r="P452" s="21" t="s">
        <v>98</v>
      </c>
      <c r="Q452" s="20" t="s">
        <v>92</v>
      </c>
      <c r="R452" s="21"/>
      <c r="S452" s="20" t="s">
        <v>212</v>
      </c>
      <c r="T452" s="21"/>
      <c r="U452" s="20" t="s">
        <v>211</v>
      </c>
      <c r="V452" s="21"/>
      <c r="W452" s="25"/>
      <c r="X452" s="155"/>
      <c r="Y452" s="155"/>
      <c r="Z452" s="155"/>
      <c r="AA452" s="347"/>
      <c r="AB452" s="379">
        <f>SUMPRODUCT(LEN($L452:$R454)-LEN(SUBSTITUTE($L452:$R454,"A", "")))</f>
        <v>6</v>
      </c>
      <c r="AC452" s="365">
        <f>SUMPRODUCT(LEN($W452:$W454)-LEN(SUBSTITUTE($W452:$W454,"A", "")))</f>
        <v>0</v>
      </c>
      <c r="AD452" s="365">
        <f>SUMPRODUCT(LEN($L452:$R454)-LEN(SUBSTITUTE($L452:$R454,"S", "")))</f>
        <v>10</v>
      </c>
      <c r="AE452" s="365">
        <f>SUMPRODUCT(LEN($W452:$W454)-LEN(SUBSTITUTE($W452:$W454,"S", "")))</f>
        <v>0</v>
      </c>
      <c r="AF452" s="365">
        <f>SUMPRODUCT(LEN($L452:$R454)-LEN(SUBSTITUTE($L452:$R454,"F", "")))</f>
        <v>0</v>
      </c>
      <c r="AG452" s="365">
        <f>SUMPRODUCT(LEN($W452:$W454)-LEN(SUBSTITUTE($W452:$W454,"F", "")))</f>
        <v>0</v>
      </c>
      <c r="AH452" s="365">
        <f>SUMPRODUCT(LEN($L452:$R454)-LEN(SUBSTITUTE($L452:$R454,"G", "")))</f>
        <v>0</v>
      </c>
      <c r="AI452" s="365">
        <f>SUMPRODUCT(LEN($W452:$W454)-LEN(SUBSTITUTE($W452:$W454,"G", "")))</f>
        <v>0</v>
      </c>
      <c r="AJ452" s="365">
        <f>SUMPRODUCT(LEN($L452:$R454)-LEN(SUBSTITUTE($L452:$R454,"M", "")))</f>
        <v>0</v>
      </c>
      <c r="AK452" s="382">
        <f>SUMPRODUCT(LEN($W452:$W454)-LEN(SUBSTITUTE($W452:$W454,"M", "")))</f>
        <v>0</v>
      </c>
    </row>
    <row r="453" spans="2:37" ht="18" customHeight="1" x14ac:dyDescent="0.2">
      <c r="B453" s="17"/>
      <c r="C453" s="343"/>
      <c r="D453" s="24"/>
      <c r="E453" s="23"/>
      <c r="F453" s="157"/>
      <c r="G453" s="156"/>
      <c r="H453" s="343"/>
      <c r="I453" s="343"/>
      <c r="J453" s="343"/>
      <c r="K453" s="20" t="s">
        <v>91</v>
      </c>
      <c r="L453" s="21" t="s">
        <v>217</v>
      </c>
      <c r="M453" s="20" t="s">
        <v>90</v>
      </c>
      <c r="N453" s="21" t="s">
        <v>97</v>
      </c>
      <c r="O453" s="20" t="s">
        <v>89</v>
      </c>
      <c r="P453" s="21" t="s">
        <v>218</v>
      </c>
      <c r="Q453" s="20" t="s">
        <v>88</v>
      </c>
      <c r="R453" s="21"/>
      <c r="S453" s="20" t="s">
        <v>210</v>
      </c>
      <c r="T453" s="21"/>
      <c r="U453" s="20" t="s">
        <v>209</v>
      </c>
      <c r="V453" s="21"/>
      <c r="W453" s="18"/>
      <c r="X453" s="155"/>
      <c r="Y453" s="155"/>
      <c r="Z453" s="155"/>
      <c r="AA453" s="348"/>
      <c r="AB453" s="390"/>
      <c r="AC453" s="392"/>
      <c r="AD453" s="392"/>
      <c r="AE453" s="392"/>
      <c r="AF453" s="392"/>
      <c r="AG453" s="392"/>
      <c r="AH453" s="392"/>
      <c r="AI453" s="392"/>
      <c r="AJ453" s="392"/>
      <c r="AK453" s="395"/>
    </row>
    <row r="454" spans="2:37" ht="18" customHeight="1" thickBot="1" x14ac:dyDescent="0.25">
      <c r="B454" s="17"/>
      <c r="C454" s="344"/>
      <c r="D454" s="16"/>
      <c r="E454" s="15"/>
      <c r="F454" s="150"/>
      <c r="G454" s="149"/>
      <c r="H454" s="344"/>
      <c r="I454" s="344"/>
      <c r="J454" s="344"/>
      <c r="K454" s="12" t="s">
        <v>87</v>
      </c>
      <c r="L454" s="13" t="s">
        <v>220</v>
      </c>
      <c r="M454" s="12" t="s">
        <v>86</v>
      </c>
      <c r="N454" s="13" t="s">
        <v>214</v>
      </c>
      <c r="O454" s="12" t="s">
        <v>85</v>
      </c>
      <c r="P454" s="13" t="s">
        <v>98</v>
      </c>
      <c r="Q454" s="12" t="s">
        <v>84</v>
      </c>
      <c r="R454" s="13"/>
      <c r="S454" s="12" t="s">
        <v>208</v>
      </c>
      <c r="T454" s="13"/>
      <c r="U454" s="12" t="s">
        <v>207</v>
      </c>
      <c r="V454" s="13"/>
      <c r="W454" s="10"/>
      <c r="X454" s="148"/>
      <c r="Y454" s="148"/>
      <c r="Z454" s="148"/>
      <c r="AA454" s="349"/>
      <c r="AB454" s="391"/>
      <c r="AC454" s="393"/>
      <c r="AD454" s="393"/>
      <c r="AE454" s="393"/>
      <c r="AF454" s="393"/>
      <c r="AG454" s="393"/>
      <c r="AH454" s="393"/>
      <c r="AI454" s="393"/>
      <c r="AJ454" s="393"/>
      <c r="AK454" s="396"/>
    </row>
    <row r="455" spans="2:37" ht="18" customHeight="1" x14ac:dyDescent="0.2">
      <c r="B455" s="17"/>
      <c r="C455" s="342">
        <v>4</v>
      </c>
      <c r="D455" s="30"/>
      <c r="E455" s="28"/>
      <c r="F455" s="159"/>
      <c r="G455" s="158"/>
      <c r="H455" s="345">
        <v>31</v>
      </c>
      <c r="I455" s="345">
        <v>12</v>
      </c>
      <c r="J455" s="345">
        <v>5</v>
      </c>
      <c r="K455" s="20" t="s">
        <v>95</v>
      </c>
      <c r="L455" s="21" t="s">
        <v>97</v>
      </c>
      <c r="M455" s="20" t="s">
        <v>94</v>
      </c>
      <c r="N455" s="21" t="s">
        <v>98</v>
      </c>
      <c r="O455" s="20" t="s">
        <v>93</v>
      </c>
      <c r="P455" s="21"/>
      <c r="Q455" s="20" t="s">
        <v>92</v>
      </c>
      <c r="R455" s="21"/>
      <c r="S455" s="20" t="s">
        <v>212</v>
      </c>
      <c r="T455" s="21"/>
      <c r="U455" s="20" t="s">
        <v>211</v>
      </c>
      <c r="V455" s="21"/>
      <c r="W455" s="25"/>
      <c r="X455" s="155"/>
      <c r="Y455" s="155"/>
      <c r="Z455" s="155"/>
      <c r="AA455" s="347"/>
      <c r="AB455" s="379">
        <f>SUMPRODUCT(LEN($L455:$R457)-LEN(SUBSTITUTE($L455:$R457,"A", "")))</f>
        <v>1</v>
      </c>
      <c r="AC455" s="365">
        <f>SUMPRODUCT(LEN($W455:$W457)-LEN(SUBSTITUTE($W455:$W457,"A", "")))</f>
        <v>0</v>
      </c>
      <c r="AD455" s="365">
        <f>SUMPRODUCT(LEN($L455:$R457)-LEN(SUBSTITUTE($L455:$R457,"S", "")))</f>
        <v>4</v>
      </c>
      <c r="AE455" s="365">
        <f>SUMPRODUCT(LEN($W455:$W457)-LEN(SUBSTITUTE($W455:$W457,"S", "")))</f>
        <v>0</v>
      </c>
      <c r="AF455" s="365">
        <f>SUMPRODUCT(LEN($L455:$R457)-LEN(SUBSTITUTE($L455:$R457,"F", "")))</f>
        <v>0</v>
      </c>
      <c r="AG455" s="365">
        <f>SUMPRODUCT(LEN($W455:$W457)-LEN(SUBSTITUTE($W455:$W457,"F", "")))</f>
        <v>0</v>
      </c>
      <c r="AH455" s="365">
        <f>SUMPRODUCT(LEN($L455:$R457)-LEN(SUBSTITUTE($L455:$R457,"G", "")))</f>
        <v>0</v>
      </c>
      <c r="AI455" s="365">
        <f>SUMPRODUCT(LEN($W455:$W457)-LEN(SUBSTITUTE($W455:$W457,"G", "")))</f>
        <v>0</v>
      </c>
      <c r="AJ455" s="365">
        <f>SUMPRODUCT(LEN($L455:$R457)-LEN(SUBSTITUTE($L455:$R457,"M", "")))</f>
        <v>0</v>
      </c>
      <c r="AK455" s="382">
        <f>SUMPRODUCT(LEN($W455:$W457)-LEN(SUBSTITUTE($W455:$W457,"M", "")))</f>
        <v>0</v>
      </c>
    </row>
    <row r="456" spans="2:37" ht="18" customHeight="1" x14ac:dyDescent="0.2">
      <c r="B456" s="17"/>
      <c r="C456" s="343"/>
      <c r="D456" s="24"/>
      <c r="E456" s="23"/>
      <c r="F456" s="157"/>
      <c r="G456" s="156"/>
      <c r="H456" s="343"/>
      <c r="I456" s="343"/>
      <c r="J456" s="343"/>
      <c r="K456" s="20" t="s">
        <v>91</v>
      </c>
      <c r="L456" s="21" t="s">
        <v>98</v>
      </c>
      <c r="M456" s="20" t="s">
        <v>90</v>
      </c>
      <c r="N456" s="21" t="s">
        <v>98</v>
      </c>
      <c r="O456" s="20" t="s">
        <v>89</v>
      </c>
      <c r="P456" s="21"/>
      <c r="Q456" s="20" t="s">
        <v>88</v>
      </c>
      <c r="R456" s="21"/>
      <c r="S456" s="20" t="s">
        <v>210</v>
      </c>
      <c r="T456" s="21"/>
      <c r="U456" s="20" t="s">
        <v>209</v>
      </c>
      <c r="V456" s="21"/>
      <c r="W456" s="18"/>
      <c r="X456" s="155"/>
      <c r="Y456" s="155"/>
      <c r="Z456" s="155"/>
      <c r="AA456" s="348"/>
      <c r="AB456" s="390"/>
      <c r="AC456" s="392"/>
      <c r="AD456" s="392"/>
      <c r="AE456" s="392"/>
      <c r="AF456" s="392"/>
      <c r="AG456" s="392"/>
      <c r="AH456" s="392"/>
      <c r="AI456" s="392"/>
      <c r="AJ456" s="392"/>
      <c r="AK456" s="395"/>
    </row>
    <row r="457" spans="2:37" ht="18" customHeight="1" thickBot="1" x14ac:dyDescent="0.25">
      <c r="B457" s="17"/>
      <c r="C457" s="344"/>
      <c r="D457" s="16"/>
      <c r="E457" s="15"/>
      <c r="F457" s="150"/>
      <c r="G457" s="149"/>
      <c r="H457" s="344"/>
      <c r="I457" s="344"/>
      <c r="J457" s="344"/>
      <c r="K457" s="12" t="s">
        <v>87</v>
      </c>
      <c r="L457" s="13" t="s">
        <v>98</v>
      </c>
      <c r="M457" s="12" t="s">
        <v>86</v>
      </c>
      <c r="N457" s="13"/>
      <c r="O457" s="12" t="s">
        <v>85</v>
      </c>
      <c r="P457" s="13"/>
      <c r="Q457" s="12" t="s">
        <v>84</v>
      </c>
      <c r="R457" s="13"/>
      <c r="S457" s="12" t="s">
        <v>208</v>
      </c>
      <c r="T457" s="13"/>
      <c r="U457" s="12" t="s">
        <v>207</v>
      </c>
      <c r="V457" s="13"/>
      <c r="W457" s="10"/>
      <c r="X457" s="148"/>
      <c r="Y457" s="148"/>
      <c r="Z457" s="148"/>
      <c r="AA457" s="349"/>
      <c r="AB457" s="391"/>
      <c r="AC457" s="393"/>
      <c r="AD457" s="393"/>
      <c r="AE457" s="393"/>
      <c r="AF457" s="393"/>
      <c r="AG457" s="393"/>
      <c r="AH457" s="393"/>
      <c r="AI457" s="393"/>
      <c r="AJ457" s="393"/>
      <c r="AK457" s="396"/>
    </row>
    <row r="458" spans="2:37" ht="18" customHeight="1" x14ac:dyDescent="0.2">
      <c r="B458" s="17"/>
      <c r="C458" s="342">
        <v>5</v>
      </c>
      <c r="D458" s="30"/>
      <c r="E458" s="28"/>
      <c r="F458" s="159"/>
      <c r="G458" s="158"/>
      <c r="H458" s="345">
        <v>44</v>
      </c>
      <c r="I458" s="345">
        <v>15</v>
      </c>
      <c r="J458" s="345">
        <v>3</v>
      </c>
      <c r="K458" s="20" t="s">
        <v>95</v>
      </c>
      <c r="L458" s="21" t="s">
        <v>242</v>
      </c>
      <c r="M458" s="20" t="s">
        <v>94</v>
      </c>
      <c r="N458" s="21" t="s">
        <v>97</v>
      </c>
      <c r="O458" s="20" t="s">
        <v>93</v>
      </c>
      <c r="P458" s="21" t="s">
        <v>218</v>
      </c>
      <c r="Q458" s="20" t="s">
        <v>92</v>
      </c>
      <c r="R458" s="21"/>
      <c r="S458" s="20" t="s">
        <v>212</v>
      </c>
      <c r="T458" s="21"/>
      <c r="U458" s="20" t="s">
        <v>211</v>
      </c>
      <c r="V458" s="21"/>
      <c r="W458" s="25"/>
      <c r="X458" s="155"/>
      <c r="Y458" s="155"/>
      <c r="Z458" s="155"/>
      <c r="AA458" s="347"/>
      <c r="AB458" s="379">
        <f>SUMPRODUCT(LEN($L458:$R460)-LEN(SUBSTITUTE($L458:$R460,"A", "")))</f>
        <v>7</v>
      </c>
      <c r="AC458" s="365">
        <f>SUMPRODUCT(LEN($W458:$W460)-LEN(SUBSTITUTE($W458:$W460,"A", "")))</f>
        <v>0</v>
      </c>
      <c r="AD458" s="365">
        <f>SUMPRODUCT(LEN($L458:$R460)-LEN(SUBSTITUTE($L458:$R460,"S", "")))</f>
        <v>14</v>
      </c>
      <c r="AE458" s="365">
        <f>SUMPRODUCT(LEN($W458:$W460)-LEN(SUBSTITUTE($W458:$W460,"S", "")))</f>
        <v>0</v>
      </c>
      <c r="AF458" s="365">
        <f>SUMPRODUCT(LEN($L458:$R460)-LEN(SUBSTITUTE($L458:$R460,"F", "")))</f>
        <v>0</v>
      </c>
      <c r="AG458" s="365">
        <f>SUMPRODUCT(LEN($W458:$W460)-LEN(SUBSTITUTE($W458:$W460,"F", "")))</f>
        <v>0</v>
      </c>
      <c r="AH458" s="365">
        <f>SUMPRODUCT(LEN($L458:$R460)-LEN(SUBSTITUTE($L458:$R460,"G", "")))</f>
        <v>0</v>
      </c>
      <c r="AI458" s="365">
        <f>SUMPRODUCT(LEN($W458:$W460)-LEN(SUBSTITUTE($W458:$W460,"G", "")))</f>
        <v>0</v>
      </c>
      <c r="AJ458" s="365">
        <f>SUMPRODUCT(LEN($L458:$R460)-LEN(SUBSTITUTE($L458:$R460,"M", "")))</f>
        <v>0</v>
      </c>
      <c r="AK458" s="382">
        <f>SUMPRODUCT(LEN($W458:$W460)-LEN(SUBSTITUTE($W458:$W460,"M", "")))</f>
        <v>0</v>
      </c>
    </row>
    <row r="459" spans="2:37" ht="18" customHeight="1" x14ac:dyDescent="0.2">
      <c r="B459" s="17"/>
      <c r="C459" s="343"/>
      <c r="D459" s="24"/>
      <c r="E459" s="23"/>
      <c r="F459" s="157"/>
      <c r="G459" s="156"/>
      <c r="H459" s="343"/>
      <c r="I459" s="343"/>
      <c r="J459" s="343"/>
      <c r="K459" s="20" t="s">
        <v>91</v>
      </c>
      <c r="L459" s="21" t="s">
        <v>213</v>
      </c>
      <c r="M459" s="20" t="s">
        <v>90</v>
      </c>
      <c r="N459" s="21" t="s">
        <v>218</v>
      </c>
      <c r="O459" s="20" t="s">
        <v>89</v>
      </c>
      <c r="P459" s="21" t="s">
        <v>98</v>
      </c>
      <c r="Q459" s="20" t="s">
        <v>88</v>
      </c>
      <c r="R459" s="21"/>
      <c r="S459" s="20" t="s">
        <v>210</v>
      </c>
      <c r="T459" s="21"/>
      <c r="U459" s="20" t="s">
        <v>209</v>
      </c>
      <c r="V459" s="21"/>
      <c r="W459" s="18"/>
      <c r="X459" s="155"/>
      <c r="Y459" s="155"/>
      <c r="Z459" s="155"/>
      <c r="AA459" s="348"/>
      <c r="AB459" s="390"/>
      <c r="AC459" s="392"/>
      <c r="AD459" s="392"/>
      <c r="AE459" s="392"/>
      <c r="AF459" s="392"/>
      <c r="AG459" s="392"/>
      <c r="AH459" s="392"/>
      <c r="AI459" s="392"/>
      <c r="AJ459" s="392"/>
      <c r="AK459" s="395"/>
    </row>
    <row r="460" spans="2:37" ht="18" customHeight="1" thickBot="1" x14ac:dyDescent="0.25">
      <c r="B460" s="17"/>
      <c r="C460" s="344"/>
      <c r="D460" s="16"/>
      <c r="E460" s="15"/>
      <c r="F460" s="150"/>
      <c r="G460" s="149"/>
      <c r="H460" s="344"/>
      <c r="I460" s="344"/>
      <c r="J460" s="344"/>
      <c r="K460" s="12" t="s">
        <v>87</v>
      </c>
      <c r="L460" s="13" t="s">
        <v>225</v>
      </c>
      <c r="M460" s="12" t="s">
        <v>86</v>
      </c>
      <c r="N460" s="13" t="s">
        <v>228</v>
      </c>
      <c r="O460" s="12" t="s">
        <v>85</v>
      </c>
      <c r="P460" s="13" t="s">
        <v>98</v>
      </c>
      <c r="Q460" s="12" t="s">
        <v>84</v>
      </c>
      <c r="R460" s="13"/>
      <c r="S460" s="12" t="s">
        <v>208</v>
      </c>
      <c r="T460" s="13"/>
      <c r="U460" s="12" t="s">
        <v>207</v>
      </c>
      <c r="V460" s="13"/>
      <c r="W460" s="10"/>
      <c r="X460" s="148"/>
      <c r="Y460" s="148"/>
      <c r="Z460" s="148"/>
      <c r="AA460" s="349"/>
      <c r="AB460" s="391"/>
      <c r="AC460" s="393"/>
      <c r="AD460" s="393"/>
      <c r="AE460" s="393"/>
      <c r="AF460" s="393"/>
      <c r="AG460" s="393"/>
      <c r="AH460" s="393"/>
      <c r="AI460" s="393"/>
      <c r="AJ460" s="393"/>
      <c r="AK460" s="396"/>
    </row>
    <row r="461" spans="2:37" ht="18" customHeight="1" x14ac:dyDescent="0.2">
      <c r="B461" s="17"/>
      <c r="C461" s="342">
        <v>6</v>
      </c>
      <c r="D461" s="29"/>
      <c r="E461" s="28"/>
      <c r="F461" s="159"/>
      <c r="G461" s="158"/>
      <c r="H461" s="345">
        <v>46</v>
      </c>
      <c r="I461" s="345">
        <v>13</v>
      </c>
      <c r="J461" s="345">
        <v>5</v>
      </c>
      <c r="K461" s="20" t="s">
        <v>95</v>
      </c>
      <c r="L461" s="21" t="s">
        <v>97</v>
      </c>
      <c r="M461" s="20" t="s">
        <v>94</v>
      </c>
      <c r="N461" s="21" t="s">
        <v>213</v>
      </c>
      <c r="O461" s="20" t="s">
        <v>93</v>
      </c>
      <c r="P461" s="21" t="s">
        <v>98</v>
      </c>
      <c r="Q461" s="20" t="s">
        <v>92</v>
      </c>
      <c r="R461" s="21"/>
      <c r="S461" s="20" t="s">
        <v>212</v>
      </c>
      <c r="T461" s="21"/>
      <c r="U461" s="20" t="s">
        <v>211</v>
      </c>
      <c r="V461" s="21"/>
      <c r="W461" s="25" t="s">
        <v>228</v>
      </c>
      <c r="X461" s="155"/>
      <c r="Y461" s="155"/>
      <c r="Z461" s="155"/>
      <c r="AA461" s="347"/>
      <c r="AB461" s="379">
        <f>SUMPRODUCT(LEN($L461:$R463)-LEN(SUBSTITUTE($L461:$R463,"A", "")))</f>
        <v>6</v>
      </c>
      <c r="AC461" s="365">
        <f>SUMPRODUCT(LEN($W461:$W463)-LEN(SUBSTITUTE($W461:$W463,"A", "")))</f>
        <v>0</v>
      </c>
      <c r="AD461" s="365">
        <f>SUMPRODUCT(LEN($L461:$R463)-LEN(SUBSTITUTE($L461:$R463,"S", "")))</f>
        <v>6</v>
      </c>
      <c r="AE461" s="365">
        <f>SUMPRODUCT(LEN($W461:$W463)-LEN(SUBSTITUTE($W461:$W463,"S", "")))</f>
        <v>3</v>
      </c>
      <c r="AF461" s="365">
        <f>SUMPRODUCT(LEN($L461:$R463)-LEN(SUBSTITUTE($L461:$R463,"F", "")))</f>
        <v>0</v>
      </c>
      <c r="AG461" s="365">
        <f>SUMPRODUCT(LEN($W461:$W463)-LEN(SUBSTITUTE($W461:$W463,"F", "")))</f>
        <v>0</v>
      </c>
      <c r="AH461" s="365">
        <f>SUMPRODUCT(LEN($L461:$R463)-LEN(SUBSTITUTE($L461:$R463,"G", "")))</f>
        <v>0</v>
      </c>
      <c r="AI461" s="365">
        <f>SUMPRODUCT(LEN($W461:$W463)-LEN(SUBSTITUTE($W461:$W463,"G", "")))</f>
        <v>0</v>
      </c>
      <c r="AJ461" s="365">
        <f>SUMPRODUCT(LEN($L461:$R463)-LEN(SUBSTITUTE($L461:$R463,"M", "")))</f>
        <v>0</v>
      </c>
      <c r="AK461" s="382">
        <f>SUMPRODUCT(LEN($W461:$W463)-LEN(SUBSTITUTE($W461:$W463,"M", "")))</f>
        <v>0</v>
      </c>
    </row>
    <row r="462" spans="2:37" ht="18" customHeight="1" x14ac:dyDescent="0.2">
      <c r="B462" s="17"/>
      <c r="C462" s="343"/>
      <c r="D462" s="24"/>
      <c r="E462" s="23"/>
      <c r="F462" s="157"/>
      <c r="G462" s="156"/>
      <c r="H462" s="343"/>
      <c r="I462" s="343"/>
      <c r="J462" s="343"/>
      <c r="K462" s="20" t="s">
        <v>91</v>
      </c>
      <c r="L462" s="21" t="s">
        <v>213</v>
      </c>
      <c r="M462" s="20" t="s">
        <v>90</v>
      </c>
      <c r="N462" s="21" t="s">
        <v>98</v>
      </c>
      <c r="O462" s="20" t="s">
        <v>89</v>
      </c>
      <c r="P462" s="21" t="s">
        <v>98</v>
      </c>
      <c r="Q462" s="20" t="s">
        <v>88</v>
      </c>
      <c r="R462" s="21"/>
      <c r="S462" s="20" t="s">
        <v>210</v>
      </c>
      <c r="T462" s="21"/>
      <c r="U462" s="20" t="s">
        <v>209</v>
      </c>
      <c r="V462" s="21"/>
      <c r="W462" s="18"/>
      <c r="X462" s="155"/>
      <c r="Y462" s="155"/>
      <c r="Z462" s="155"/>
      <c r="AA462" s="348"/>
      <c r="AB462" s="390"/>
      <c r="AC462" s="392"/>
      <c r="AD462" s="392"/>
      <c r="AE462" s="392"/>
      <c r="AF462" s="392"/>
      <c r="AG462" s="392"/>
      <c r="AH462" s="392"/>
      <c r="AI462" s="392"/>
      <c r="AJ462" s="392"/>
      <c r="AK462" s="395"/>
    </row>
    <row r="463" spans="2:37" ht="18" customHeight="1" thickBot="1" x14ac:dyDescent="0.25">
      <c r="B463" s="17"/>
      <c r="C463" s="344"/>
      <c r="D463" s="16"/>
      <c r="E463" s="15"/>
      <c r="F463" s="150"/>
      <c r="G463" s="149"/>
      <c r="H463" s="344"/>
      <c r="I463" s="344"/>
      <c r="J463" s="344"/>
      <c r="K463" s="12" t="s">
        <v>87</v>
      </c>
      <c r="L463" s="13" t="s">
        <v>97</v>
      </c>
      <c r="M463" s="12" t="s">
        <v>86</v>
      </c>
      <c r="N463" s="13" t="s">
        <v>218</v>
      </c>
      <c r="O463" s="12" t="s">
        <v>85</v>
      </c>
      <c r="P463" s="13" t="s">
        <v>98</v>
      </c>
      <c r="Q463" s="12" t="s">
        <v>84</v>
      </c>
      <c r="R463" s="13"/>
      <c r="S463" s="12" t="s">
        <v>208</v>
      </c>
      <c r="T463" s="13"/>
      <c r="U463" s="12" t="s">
        <v>207</v>
      </c>
      <c r="V463" s="13"/>
      <c r="W463" s="10"/>
      <c r="X463" s="148"/>
      <c r="Y463" s="148"/>
      <c r="Z463" s="148"/>
      <c r="AA463" s="349"/>
      <c r="AB463" s="391"/>
      <c r="AC463" s="393"/>
      <c r="AD463" s="393"/>
      <c r="AE463" s="393"/>
      <c r="AF463" s="393"/>
      <c r="AG463" s="393"/>
      <c r="AH463" s="393"/>
      <c r="AI463" s="393"/>
      <c r="AJ463" s="393"/>
      <c r="AK463" s="396"/>
    </row>
    <row r="464" spans="2:37" ht="18" customHeight="1" x14ac:dyDescent="0.2">
      <c r="B464" s="17"/>
      <c r="C464" s="342">
        <v>7</v>
      </c>
      <c r="D464" s="30"/>
      <c r="E464" s="28"/>
      <c r="F464" s="159"/>
      <c r="G464" s="158"/>
      <c r="H464" s="345">
        <v>43</v>
      </c>
      <c r="I464" s="345">
        <v>13</v>
      </c>
      <c r="J464" s="346">
        <v>6</v>
      </c>
      <c r="K464" s="20" t="s">
        <v>95</v>
      </c>
      <c r="L464" s="21" t="s">
        <v>97</v>
      </c>
      <c r="M464" s="20" t="s">
        <v>94</v>
      </c>
      <c r="N464" s="21" t="s">
        <v>218</v>
      </c>
      <c r="O464" s="20" t="s">
        <v>93</v>
      </c>
      <c r="P464" s="21" t="s">
        <v>98</v>
      </c>
      <c r="Q464" s="20" t="s">
        <v>92</v>
      </c>
      <c r="R464" s="21"/>
      <c r="S464" s="20" t="s">
        <v>212</v>
      </c>
      <c r="T464" s="21"/>
      <c r="U464" s="20" t="s">
        <v>211</v>
      </c>
      <c r="V464" s="21"/>
      <c r="W464" s="25"/>
      <c r="X464" s="155"/>
      <c r="Y464" s="155"/>
      <c r="Z464" s="155"/>
      <c r="AA464" s="347"/>
      <c r="AB464" s="379">
        <f>SUMPRODUCT(LEN($L464:$R466)-LEN(SUBSTITUTE($L464:$R466,"A", "")))</f>
        <v>5</v>
      </c>
      <c r="AC464" s="365">
        <f>SUMPRODUCT(LEN($W464:$W466)-LEN(SUBSTITUTE($W464:$W466,"A", "")))</f>
        <v>0</v>
      </c>
      <c r="AD464" s="365">
        <f>SUMPRODUCT(LEN($L464:$R466)-LEN(SUBSTITUTE($L464:$R466,"S", "")))</f>
        <v>5</v>
      </c>
      <c r="AE464" s="365">
        <f>SUMPRODUCT(LEN($W464:$W466)-LEN(SUBSTITUTE($W464:$W466,"S", "")))</f>
        <v>0</v>
      </c>
      <c r="AF464" s="365">
        <f>SUMPRODUCT(LEN($L464:$R466)-LEN(SUBSTITUTE($L464:$R466,"F", "")))</f>
        <v>0</v>
      </c>
      <c r="AG464" s="365">
        <f>SUMPRODUCT(LEN($W464:$W466)-LEN(SUBSTITUTE($W464:$W466,"F", "")))</f>
        <v>0</v>
      </c>
      <c r="AH464" s="365">
        <f>SUMPRODUCT(LEN($L464:$R466)-LEN(SUBSTITUTE($L464:$R466,"G", "")))</f>
        <v>0</v>
      </c>
      <c r="AI464" s="365">
        <f>SUMPRODUCT(LEN($W464:$W466)-LEN(SUBSTITUTE($W464:$W466,"G", "")))</f>
        <v>0</v>
      </c>
      <c r="AJ464" s="365">
        <f>SUMPRODUCT(LEN($L464:$R466)-LEN(SUBSTITUTE($L464:$R466,"M", "")))</f>
        <v>0</v>
      </c>
      <c r="AK464" s="382">
        <f>SUMPRODUCT(LEN($W464:$W466)-LEN(SUBSTITUTE($W464:$W466,"M", "")))</f>
        <v>0</v>
      </c>
    </row>
    <row r="465" spans="2:37" ht="18" customHeight="1" x14ac:dyDescent="0.2">
      <c r="B465" s="17"/>
      <c r="C465" s="343"/>
      <c r="D465" s="24"/>
      <c r="E465" s="23"/>
      <c r="F465" s="157"/>
      <c r="G465" s="156"/>
      <c r="H465" s="343"/>
      <c r="I465" s="343"/>
      <c r="J465" s="343"/>
      <c r="K465" s="20" t="s">
        <v>91</v>
      </c>
      <c r="L465" s="21" t="s">
        <v>213</v>
      </c>
      <c r="M465" s="20" t="s">
        <v>90</v>
      </c>
      <c r="N465" s="21" t="s">
        <v>97</v>
      </c>
      <c r="O465" s="20" t="s">
        <v>89</v>
      </c>
      <c r="P465" s="21"/>
      <c r="Q465" s="20" t="s">
        <v>88</v>
      </c>
      <c r="R465" s="21"/>
      <c r="S465" s="20" t="s">
        <v>210</v>
      </c>
      <c r="T465" s="21"/>
      <c r="U465" s="20" t="s">
        <v>209</v>
      </c>
      <c r="V465" s="21"/>
      <c r="W465" s="18"/>
      <c r="X465" s="155"/>
      <c r="Y465" s="155"/>
      <c r="Z465" s="155"/>
      <c r="AA465" s="348"/>
      <c r="AB465" s="390"/>
      <c r="AC465" s="392"/>
      <c r="AD465" s="392"/>
      <c r="AE465" s="392"/>
      <c r="AF465" s="392"/>
      <c r="AG465" s="392"/>
      <c r="AH465" s="392"/>
      <c r="AI465" s="392"/>
      <c r="AJ465" s="392"/>
      <c r="AK465" s="395"/>
    </row>
    <row r="466" spans="2:37" ht="18" customHeight="1" thickBot="1" x14ac:dyDescent="0.25">
      <c r="B466" s="17"/>
      <c r="C466" s="344"/>
      <c r="D466" s="16"/>
      <c r="E466" s="15"/>
      <c r="F466" s="150"/>
      <c r="G466" s="149"/>
      <c r="H466" s="344"/>
      <c r="I466" s="344"/>
      <c r="J466" s="344"/>
      <c r="K466" s="12" t="s">
        <v>87</v>
      </c>
      <c r="L466" s="13" t="s">
        <v>214</v>
      </c>
      <c r="M466" s="12" t="s">
        <v>86</v>
      </c>
      <c r="N466" s="13" t="s">
        <v>98</v>
      </c>
      <c r="O466" s="12" t="s">
        <v>85</v>
      </c>
      <c r="P466" s="13"/>
      <c r="Q466" s="12" t="s">
        <v>84</v>
      </c>
      <c r="R466" s="13"/>
      <c r="S466" s="12" t="s">
        <v>208</v>
      </c>
      <c r="T466" s="13"/>
      <c r="U466" s="12" t="s">
        <v>207</v>
      </c>
      <c r="V466" s="13"/>
      <c r="W466" s="10"/>
      <c r="X466" s="148"/>
      <c r="Y466" s="148"/>
      <c r="Z466" s="148"/>
      <c r="AA466" s="349"/>
      <c r="AB466" s="391"/>
      <c r="AC466" s="393"/>
      <c r="AD466" s="393"/>
      <c r="AE466" s="393"/>
      <c r="AF466" s="393"/>
      <c r="AG466" s="393"/>
      <c r="AH466" s="393"/>
      <c r="AI466" s="393"/>
      <c r="AJ466" s="393"/>
      <c r="AK466" s="396"/>
    </row>
    <row r="467" spans="2:37" ht="18" customHeight="1" x14ac:dyDescent="0.2">
      <c r="B467" s="17"/>
      <c r="C467" s="342">
        <v>8</v>
      </c>
      <c r="D467" s="30"/>
      <c r="E467" s="28"/>
      <c r="F467" s="159"/>
      <c r="G467" s="158"/>
      <c r="H467" s="345">
        <v>44</v>
      </c>
      <c r="I467" s="345">
        <v>14</v>
      </c>
      <c r="J467" s="345">
        <v>4</v>
      </c>
      <c r="K467" s="20" t="s">
        <v>95</v>
      </c>
      <c r="L467" s="21" t="s">
        <v>218</v>
      </c>
      <c r="M467" s="20" t="s">
        <v>94</v>
      </c>
      <c r="N467" s="21" t="s">
        <v>228</v>
      </c>
      <c r="O467" s="20" t="s">
        <v>93</v>
      </c>
      <c r="P467" s="21" t="s">
        <v>218</v>
      </c>
      <c r="Q467" s="20" t="s">
        <v>92</v>
      </c>
      <c r="R467" s="21" t="s">
        <v>98</v>
      </c>
      <c r="S467" s="20" t="s">
        <v>212</v>
      </c>
      <c r="T467" s="21"/>
      <c r="U467" s="20" t="s">
        <v>211</v>
      </c>
      <c r="V467" s="21"/>
      <c r="W467" s="25"/>
      <c r="X467" s="155"/>
      <c r="Y467" s="155"/>
      <c r="Z467" s="155"/>
      <c r="AA467" s="347"/>
      <c r="AB467" s="379">
        <f>SUMPRODUCT(LEN($L467:$R469)-LEN(SUBSTITUTE($L467:$R469,"A", "")))</f>
        <v>1</v>
      </c>
      <c r="AC467" s="365">
        <f>SUMPRODUCT(LEN($W467:$W469)-LEN(SUBSTITUTE($W467:$W469,"A", "")))</f>
        <v>0</v>
      </c>
      <c r="AD467" s="365">
        <f>SUMPRODUCT(LEN($L467:$R469)-LEN(SUBSTITUTE($L467:$R469,"S", "")))</f>
        <v>19</v>
      </c>
      <c r="AE467" s="365">
        <f>SUMPRODUCT(LEN($W467:$W469)-LEN(SUBSTITUTE($W467:$W469,"S", "")))</f>
        <v>0</v>
      </c>
      <c r="AF467" s="365">
        <f>SUMPRODUCT(LEN($L467:$R469)-LEN(SUBSTITUTE($L467:$R469,"F", "")))</f>
        <v>0</v>
      </c>
      <c r="AG467" s="365">
        <f>SUMPRODUCT(LEN($W467:$W469)-LEN(SUBSTITUTE($W467:$W469,"F", "")))</f>
        <v>0</v>
      </c>
      <c r="AH467" s="365">
        <f>SUMPRODUCT(LEN($L467:$R469)-LEN(SUBSTITUTE($L467:$R469,"G", "")))</f>
        <v>0</v>
      </c>
      <c r="AI467" s="365">
        <f>SUMPRODUCT(LEN($W467:$W469)-LEN(SUBSTITUTE($W467:$W469,"G", "")))</f>
        <v>0</v>
      </c>
      <c r="AJ467" s="365">
        <f>SUMPRODUCT(LEN($L467:$R469)-LEN(SUBSTITUTE($L467:$R469,"M", "")))</f>
        <v>0</v>
      </c>
      <c r="AK467" s="382">
        <f>SUMPRODUCT(LEN($W467:$W469)-LEN(SUBSTITUTE($W467:$W469,"M", "")))</f>
        <v>0</v>
      </c>
    </row>
    <row r="468" spans="2:37" ht="18" customHeight="1" x14ac:dyDescent="0.2">
      <c r="B468" s="17"/>
      <c r="C468" s="343"/>
      <c r="D468" s="24"/>
      <c r="E468" s="23"/>
      <c r="F468" s="157"/>
      <c r="G468" s="156"/>
      <c r="H468" s="343"/>
      <c r="I468" s="343"/>
      <c r="J468" s="343"/>
      <c r="K468" s="20" t="s">
        <v>91</v>
      </c>
      <c r="L468" s="21" t="s">
        <v>228</v>
      </c>
      <c r="M468" s="20" t="s">
        <v>90</v>
      </c>
      <c r="N468" s="21" t="s">
        <v>218</v>
      </c>
      <c r="O468" s="20" t="s">
        <v>89</v>
      </c>
      <c r="P468" s="21" t="s">
        <v>98</v>
      </c>
      <c r="Q468" s="20" t="s">
        <v>88</v>
      </c>
      <c r="R468" s="21"/>
      <c r="S468" s="20" t="s">
        <v>210</v>
      </c>
      <c r="T468" s="21"/>
      <c r="U468" s="20" t="s">
        <v>209</v>
      </c>
      <c r="V468" s="21"/>
      <c r="W468" s="18"/>
      <c r="X468" s="155"/>
      <c r="Y468" s="155"/>
      <c r="Z468" s="155"/>
      <c r="AA468" s="348"/>
      <c r="AB468" s="390"/>
      <c r="AC468" s="392"/>
      <c r="AD468" s="392"/>
      <c r="AE468" s="392"/>
      <c r="AF468" s="392"/>
      <c r="AG468" s="392"/>
      <c r="AH468" s="392"/>
      <c r="AI468" s="392"/>
      <c r="AJ468" s="392"/>
      <c r="AK468" s="395"/>
    </row>
    <row r="469" spans="2:37" ht="18" customHeight="1" thickBot="1" x14ac:dyDescent="0.25">
      <c r="B469" s="17"/>
      <c r="C469" s="344"/>
      <c r="D469" s="16"/>
      <c r="E469" s="15"/>
      <c r="F469" s="150"/>
      <c r="G469" s="149"/>
      <c r="H469" s="344"/>
      <c r="I469" s="344"/>
      <c r="J469" s="344"/>
      <c r="K469" s="12" t="s">
        <v>87</v>
      </c>
      <c r="L469" s="13" t="s">
        <v>228</v>
      </c>
      <c r="M469" s="12" t="s">
        <v>86</v>
      </c>
      <c r="N469" s="13" t="s">
        <v>214</v>
      </c>
      <c r="O469" s="12" t="s">
        <v>85</v>
      </c>
      <c r="P469" s="13" t="s">
        <v>98</v>
      </c>
      <c r="Q469" s="12" t="s">
        <v>84</v>
      </c>
      <c r="R469" s="13"/>
      <c r="S469" s="12" t="s">
        <v>208</v>
      </c>
      <c r="T469" s="13"/>
      <c r="U469" s="12" t="s">
        <v>207</v>
      </c>
      <c r="V469" s="13"/>
      <c r="W469" s="10"/>
      <c r="X469" s="148"/>
      <c r="Y469" s="148"/>
      <c r="Z469" s="148"/>
      <c r="AA469" s="349"/>
      <c r="AB469" s="391"/>
      <c r="AC469" s="393"/>
      <c r="AD469" s="393"/>
      <c r="AE469" s="393"/>
      <c r="AF469" s="393"/>
      <c r="AG469" s="393"/>
      <c r="AH469" s="393"/>
      <c r="AI469" s="393"/>
      <c r="AJ469" s="393"/>
      <c r="AK469" s="396"/>
    </row>
    <row r="470" spans="2:37" ht="18" customHeight="1" x14ac:dyDescent="0.2">
      <c r="B470" s="17"/>
      <c r="C470" s="342">
        <v>9</v>
      </c>
      <c r="D470" s="29"/>
      <c r="E470" s="28"/>
      <c r="F470" s="159"/>
      <c r="G470" s="158"/>
      <c r="H470" s="345">
        <v>40</v>
      </c>
      <c r="I470" s="345">
        <v>13</v>
      </c>
      <c r="J470" s="346">
        <v>5</v>
      </c>
      <c r="K470" s="20" t="s">
        <v>95</v>
      </c>
      <c r="L470" s="21" t="s">
        <v>217</v>
      </c>
      <c r="M470" s="20" t="s">
        <v>94</v>
      </c>
      <c r="N470" s="21" t="s">
        <v>218</v>
      </c>
      <c r="O470" s="20" t="s">
        <v>93</v>
      </c>
      <c r="P470" s="21" t="s">
        <v>98</v>
      </c>
      <c r="Q470" s="20" t="s">
        <v>92</v>
      </c>
      <c r="R470" s="21"/>
      <c r="S470" s="20" t="s">
        <v>212</v>
      </c>
      <c r="T470" s="21"/>
      <c r="U470" s="20" t="s">
        <v>211</v>
      </c>
      <c r="V470" s="21"/>
      <c r="W470" s="25" t="s">
        <v>228</v>
      </c>
      <c r="X470" s="155"/>
      <c r="Y470" s="155"/>
      <c r="Z470" s="155"/>
      <c r="AA470" s="347"/>
      <c r="AB470" s="379">
        <f>SUMPRODUCT(LEN($L470:$R472)-LEN(SUBSTITUTE($L470:$R472,"A", "")))</f>
        <v>5</v>
      </c>
      <c r="AC470" s="365">
        <f>SUMPRODUCT(LEN($W470:$W472)-LEN(SUBSTITUTE($W470:$W472,"A", "")))</f>
        <v>0</v>
      </c>
      <c r="AD470" s="365">
        <f>SUMPRODUCT(LEN($L470:$R472)-LEN(SUBSTITUTE($L470:$R472,"S", "")))</f>
        <v>11</v>
      </c>
      <c r="AE470" s="365">
        <f>SUMPRODUCT(LEN($W470:$W472)-LEN(SUBSTITUTE($W470:$W472,"S", "")))</f>
        <v>3</v>
      </c>
      <c r="AF470" s="365">
        <f>SUMPRODUCT(LEN($L470:$R472)-LEN(SUBSTITUTE($L470:$R472,"F", "")))</f>
        <v>0</v>
      </c>
      <c r="AG470" s="365">
        <f>SUMPRODUCT(LEN($W470:$W472)-LEN(SUBSTITUTE($W470:$W472,"F", "")))</f>
        <v>0</v>
      </c>
      <c r="AH470" s="365">
        <f>SUMPRODUCT(LEN($L470:$R472)-LEN(SUBSTITUTE($L470:$R472,"G", "")))</f>
        <v>0</v>
      </c>
      <c r="AI470" s="365">
        <f>SUMPRODUCT(LEN($W470:$W472)-LEN(SUBSTITUTE($W470:$W472,"G", "")))</f>
        <v>0</v>
      </c>
      <c r="AJ470" s="365">
        <f>SUMPRODUCT(LEN($L470:$R472)-LEN(SUBSTITUTE($L470:$R472,"M", "")))</f>
        <v>0</v>
      </c>
      <c r="AK470" s="382">
        <f>SUMPRODUCT(LEN($W470:$W472)-LEN(SUBSTITUTE($W470:$W472,"M", "")))</f>
        <v>0</v>
      </c>
    </row>
    <row r="471" spans="2:37" ht="18" customHeight="1" x14ac:dyDescent="0.2">
      <c r="B471" s="17"/>
      <c r="C471" s="343"/>
      <c r="D471" s="24"/>
      <c r="E471" s="23"/>
      <c r="F471" s="157"/>
      <c r="G471" s="156"/>
      <c r="H471" s="343"/>
      <c r="I471" s="343"/>
      <c r="J471" s="343"/>
      <c r="K471" s="20" t="s">
        <v>91</v>
      </c>
      <c r="L471" s="21" t="s">
        <v>213</v>
      </c>
      <c r="M471" s="20" t="s">
        <v>90</v>
      </c>
      <c r="N471" s="21" t="s">
        <v>218</v>
      </c>
      <c r="O471" s="20" t="s">
        <v>89</v>
      </c>
      <c r="P471" s="21" t="s">
        <v>98</v>
      </c>
      <c r="Q471" s="20" t="s">
        <v>88</v>
      </c>
      <c r="R471" s="21"/>
      <c r="S471" s="20" t="s">
        <v>210</v>
      </c>
      <c r="T471" s="21"/>
      <c r="U471" s="20" t="s">
        <v>209</v>
      </c>
      <c r="V471" s="21"/>
      <c r="W471" s="18"/>
      <c r="X471" s="155"/>
      <c r="Y471" s="155"/>
      <c r="Z471" s="155"/>
      <c r="AA471" s="348"/>
      <c r="AB471" s="390"/>
      <c r="AC471" s="392"/>
      <c r="AD471" s="392"/>
      <c r="AE471" s="392"/>
      <c r="AF471" s="392"/>
      <c r="AG471" s="392"/>
      <c r="AH471" s="392"/>
      <c r="AI471" s="392"/>
      <c r="AJ471" s="392"/>
      <c r="AK471" s="395"/>
    </row>
    <row r="472" spans="2:37" ht="18" customHeight="1" thickBot="1" x14ac:dyDescent="0.25">
      <c r="B472" s="17"/>
      <c r="C472" s="344"/>
      <c r="D472" s="16"/>
      <c r="E472" s="15"/>
      <c r="F472" s="150"/>
      <c r="G472" s="149"/>
      <c r="H472" s="344"/>
      <c r="I472" s="344"/>
      <c r="J472" s="344"/>
      <c r="K472" s="12" t="s">
        <v>87</v>
      </c>
      <c r="L472" s="13" t="s">
        <v>241</v>
      </c>
      <c r="M472" s="12" t="s">
        <v>86</v>
      </c>
      <c r="N472" s="13" t="s">
        <v>218</v>
      </c>
      <c r="O472" s="12" t="s">
        <v>85</v>
      </c>
      <c r="P472" s="13"/>
      <c r="Q472" s="12" t="s">
        <v>84</v>
      </c>
      <c r="R472" s="13"/>
      <c r="S472" s="12" t="s">
        <v>208</v>
      </c>
      <c r="T472" s="13"/>
      <c r="U472" s="12" t="s">
        <v>207</v>
      </c>
      <c r="V472" s="13"/>
      <c r="W472" s="10"/>
      <c r="X472" s="148"/>
      <c r="Y472" s="148"/>
      <c r="Z472" s="148"/>
      <c r="AA472" s="349"/>
      <c r="AB472" s="391"/>
      <c r="AC472" s="393"/>
      <c r="AD472" s="393"/>
      <c r="AE472" s="393"/>
      <c r="AF472" s="393"/>
      <c r="AG472" s="393"/>
      <c r="AH472" s="393"/>
      <c r="AI472" s="393"/>
      <c r="AJ472" s="393"/>
      <c r="AK472" s="396"/>
    </row>
    <row r="473" spans="2:37" ht="18" customHeight="1" x14ac:dyDescent="0.2">
      <c r="B473" s="17"/>
      <c r="C473" s="342">
        <v>10</v>
      </c>
      <c r="D473" s="29"/>
      <c r="E473" s="28"/>
      <c r="F473" s="159"/>
      <c r="G473" s="158"/>
      <c r="H473" s="345">
        <v>44</v>
      </c>
      <c r="I473" s="345">
        <v>14</v>
      </c>
      <c r="J473" s="345">
        <v>6</v>
      </c>
      <c r="K473" s="20" t="s">
        <v>95</v>
      </c>
      <c r="L473" s="21"/>
      <c r="M473" s="20" t="s">
        <v>94</v>
      </c>
      <c r="N473" s="21"/>
      <c r="O473" s="20" t="s">
        <v>93</v>
      </c>
      <c r="P473" s="21"/>
      <c r="Q473" s="20" t="s">
        <v>92</v>
      </c>
      <c r="R473" s="21"/>
      <c r="S473" s="20" t="s">
        <v>212</v>
      </c>
      <c r="T473" s="21"/>
      <c r="U473" s="20" t="s">
        <v>211</v>
      </c>
      <c r="V473" s="21"/>
      <c r="W473" s="25" t="s">
        <v>97</v>
      </c>
      <c r="X473" s="155"/>
      <c r="Y473" s="155"/>
      <c r="Z473" s="155"/>
      <c r="AA473" s="347"/>
      <c r="AB473" s="379">
        <f>SUMPRODUCT(LEN($L473:$R475)-LEN(SUBSTITUTE($L473:$R475,"A", "")))</f>
        <v>0</v>
      </c>
      <c r="AC473" s="365">
        <f>SUMPRODUCT(LEN($W473:$W475)-LEN(SUBSTITUTE($W473:$W475,"A", "")))</f>
        <v>1</v>
      </c>
      <c r="AD473" s="365">
        <f>SUMPRODUCT(LEN($L473:$R475)-LEN(SUBSTITUTE($L473:$R475,"S", "")))</f>
        <v>0</v>
      </c>
      <c r="AE473" s="365">
        <f>SUMPRODUCT(LEN($W473:$W475)-LEN(SUBSTITUTE($W473:$W475,"S", "")))</f>
        <v>0</v>
      </c>
      <c r="AF473" s="365">
        <f>SUMPRODUCT(LEN($L473:$R475)-LEN(SUBSTITUTE($L473:$R475,"F", "")))</f>
        <v>0</v>
      </c>
      <c r="AG473" s="365">
        <f>SUMPRODUCT(LEN($W473:$W475)-LEN(SUBSTITUTE($W473:$W475,"F", "")))</f>
        <v>0</v>
      </c>
      <c r="AH473" s="365">
        <f>SUMPRODUCT(LEN($L473:$R475)-LEN(SUBSTITUTE($L473:$R475,"G", "")))</f>
        <v>0</v>
      </c>
      <c r="AI473" s="365">
        <f>SUMPRODUCT(LEN($W473:$W475)-LEN(SUBSTITUTE($W473:$W475,"G", "")))</f>
        <v>0</v>
      </c>
      <c r="AJ473" s="365">
        <f>SUMPRODUCT(LEN($L473:$R475)-LEN(SUBSTITUTE($L473:$R475,"M", "")))</f>
        <v>0</v>
      </c>
      <c r="AK473" s="382">
        <f>SUMPRODUCT(LEN($W473:$W475)-LEN(SUBSTITUTE($W473:$W475,"M", "")))</f>
        <v>0</v>
      </c>
    </row>
    <row r="474" spans="2:37" ht="18" customHeight="1" x14ac:dyDescent="0.2">
      <c r="B474" s="17"/>
      <c r="C474" s="343"/>
      <c r="D474" s="24"/>
      <c r="E474" s="23"/>
      <c r="F474" s="157"/>
      <c r="G474" s="156"/>
      <c r="H474" s="343"/>
      <c r="I474" s="343"/>
      <c r="J474" s="343"/>
      <c r="K474" s="20" t="s">
        <v>91</v>
      </c>
      <c r="L474" s="21"/>
      <c r="M474" s="20" t="s">
        <v>90</v>
      </c>
      <c r="N474" s="21"/>
      <c r="O474" s="20" t="s">
        <v>89</v>
      </c>
      <c r="P474" s="21"/>
      <c r="Q474" s="20" t="s">
        <v>88</v>
      </c>
      <c r="R474" s="21"/>
      <c r="S474" s="20" t="s">
        <v>210</v>
      </c>
      <c r="T474" s="21"/>
      <c r="U474" s="20" t="s">
        <v>209</v>
      </c>
      <c r="V474" s="21"/>
      <c r="W474" s="18"/>
      <c r="X474" s="155"/>
      <c r="Y474" s="155"/>
      <c r="Z474" s="155"/>
      <c r="AA474" s="348"/>
      <c r="AB474" s="390"/>
      <c r="AC474" s="392"/>
      <c r="AD474" s="392"/>
      <c r="AE474" s="392"/>
      <c r="AF474" s="392"/>
      <c r="AG474" s="392"/>
      <c r="AH474" s="392"/>
      <c r="AI474" s="392"/>
      <c r="AJ474" s="392"/>
      <c r="AK474" s="395"/>
    </row>
    <row r="475" spans="2:37" ht="18" customHeight="1" thickBot="1" x14ac:dyDescent="0.25">
      <c r="B475" s="17"/>
      <c r="C475" s="344"/>
      <c r="D475" s="16"/>
      <c r="E475" s="15"/>
      <c r="F475" s="150"/>
      <c r="G475" s="149"/>
      <c r="H475" s="344"/>
      <c r="I475" s="344"/>
      <c r="J475" s="344"/>
      <c r="K475" s="12" t="s">
        <v>87</v>
      </c>
      <c r="L475" s="13"/>
      <c r="M475" s="12" t="s">
        <v>86</v>
      </c>
      <c r="N475" s="13"/>
      <c r="O475" s="12" t="s">
        <v>85</v>
      </c>
      <c r="P475" s="13"/>
      <c r="Q475" s="12" t="s">
        <v>84</v>
      </c>
      <c r="R475" s="13"/>
      <c r="S475" s="12" t="s">
        <v>208</v>
      </c>
      <c r="T475" s="13"/>
      <c r="U475" s="12" t="s">
        <v>207</v>
      </c>
      <c r="V475" s="13"/>
      <c r="W475" s="10"/>
      <c r="X475" s="148"/>
      <c r="Y475" s="148"/>
      <c r="Z475" s="148"/>
      <c r="AA475" s="349"/>
      <c r="AB475" s="391"/>
      <c r="AC475" s="393"/>
      <c r="AD475" s="393"/>
      <c r="AE475" s="393"/>
      <c r="AF475" s="393"/>
      <c r="AG475" s="393"/>
      <c r="AH475" s="393"/>
      <c r="AI475" s="393"/>
      <c r="AJ475" s="393"/>
      <c r="AK475" s="396"/>
    </row>
    <row r="476" spans="2:37" ht="18" customHeight="1" x14ac:dyDescent="0.2">
      <c r="B476" s="17"/>
      <c r="C476" s="342">
        <v>11</v>
      </c>
      <c r="D476" s="30"/>
      <c r="E476" s="28"/>
      <c r="F476" s="159"/>
      <c r="G476" s="158"/>
      <c r="H476" s="345"/>
      <c r="I476" s="345"/>
      <c r="J476" s="345"/>
      <c r="K476" s="20" t="s">
        <v>95</v>
      </c>
      <c r="L476" s="21"/>
      <c r="M476" s="20" t="s">
        <v>94</v>
      </c>
      <c r="N476" s="21"/>
      <c r="O476" s="20" t="s">
        <v>93</v>
      </c>
      <c r="P476" s="21"/>
      <c r="Q476" s="20" t="s">
        <v>92</v>
      </c>
      <c r="R476" s="21"/>
      <c r="S476" s="20" t="s">
        <v>212</v>
      </c>
      <c r="T476" s="21"/>
      <c r="U476" s="20" t="s">
        <v>211</v>
      </c>
      <c r="V476" s="21"/>
      <c r="W476" s="25"/>
      <c r="X476" s="155"/>
      <c r="Y476" s="155"/>
      <c r="Z476" s="155"/>
      <c r="AA476" s="347"/>
      <c r="AB476" s="379">
        <f>SUMPRODUCT(LEN($L476:$R478)-LEN(SUBSTITUTE($L476:$R478,"A", "")))</f>
        <v>0</v>
      </c>
      <c r="AC476" s="365">
        <f>SUMPRODUCT(LEN($W476:$W478)-LEN(SUBSTITUTE($W476:$W478,"A", "")))</f>
        <v>0</v>
      </c>
      <c r="AD476" s="365">
        <f>SUMPRODUCT(LEN($L476:$R478)-LEN(SUBSTITUTE($L476:$R478,"S", "")))</f>
        <v>0</v>
      </c>
      <c r="AE476" s="365">
        <f>SUMPRODUCT(LEN($W476:$W478)-LEN(SUBSTITUTE($W476:$W478,"S", "")))</f>
        <v>0</v>
      </c>
      <c r="AF476" s="365">
        <f>SUMPRODUCT(LEN($L476:$R478)-LEN(SUBSTITUTE($L476:$R478,"F", "")))</f>
        <v>0</v>
      </c>
      <c r="AG476" s="365">
        <f>SUMPRODUCT(LEN($W476:$W478)-LEN(SUBSTITUTE($W476:$W478,"F", "")))</f>
        <v>0</v>
      </c>
      <c r="AH476" s="365">
        <f>SUMPRODUCT(LEN($L476:$R478)-LEN(SUBSTITUTE($L476:$R478,"G", "")))</f>
        <v>0</v>
      </c>
      <c r="AI476" s="365">
        <f>SUMPRODUCT(LEN($W476:$W478)-LEN(SUBSTITUTE($W476:$W478,"G", "")))</f>
        <v>0</v>
      </c>
      <c r="AJ476" s="365">
        <f>SUMPRODUCT(LEN($L476:$R478)-LEN(SUBSTITUTE($L476:$R478,"M", "")))</f>
        <v>0</v>
      </c>
      <c r="AK476" s="382">
        <f>SUMPRODUCT(LEN($W476:$W478)-LEN(SUBSTITUTE($W476:$W478,"M", "")))</f>
        <v>0</v>
      </c>
    </row>
    <row r="477" spans="2:37" ht="18" customHeight="1" x14ac:dyDescent="0.2">
      <c r="B477" s="17"/>
      <c r="C477" s="343"/>
      <c r="D477" s="24"/>
      <c r="E477" s="23"/>
      <c r="F477" s="157"/>
      <c r="G477" s="156"/>
      <c r="H477" s="343"/>
      <c r="I477" s="343"/>
      <c r="J477" s="343"/>
      <c r="K477" s="20" t="s">
        <v>91</v>
      </c>
      <c r="L477" s="21"/>
      <c r="M477" s="20" t="s">
        <v>90</v>
      </c>
      <c r="N477" s="21"/>
      <c r="O477" s="20" t="s">
        <v>89</v>
      </c>
      <c r="P477" s="21"/>
      <c r="Q477" s="20" t="s">
        <v>88</v>
      </c>
      <c r="R477" s="21"/>
      <c r="S477" s="20" t="s">
        <v>210</v>
      </c>
      <c r="T477" s="21"/>
      <c r="U477" s="20" t="s">
        <v>209</v>
      </c>
      <c r="V477" s="21"/>
      <c r="W477" s="18"/>
      <c r="X477" s="155"/>
      <c r="Y477" s="155"/>
      <c r="Z477" s="155"/>
      <c r="AA477" s="348"/>
      <c r="AB477" s="390"/>
      <c r="AC477" s="392"/>
      <c r="AD477" s="392"/>
      <c r="AE477" s="392"/>
      <c r="AF477" s="392"/>
      <c r="AG477" s="392"/>
      <c r="AH477" s="392"/>
      <c r="AI477" s="392"/>
      <c r="AJ477" s="392"/>
      <c r="AK477" s="395"/>
    </row>
    <row r="478" spans="2:37" ht="18" customHeight="1" thickBot="1" x14ac:dyDescent="0.25">
      <c r="B478" s="17"/>
      <c r="C478" s="344"/>
      <c r="D478" s="16"/>
      <c r="E478" s="15"/>
      <c r="F478" s="150"/>
      <c r="G478" s="149"/>
      <c r="H478" s="344"/>
      <c r="I478" s="344"/>
      <c r="J478" s="344"/>
      <c r="K478" s="12" t="s">
        <v>87</v>
      </c>
      <c r="L478" s="13"/>
      <c r="M478" s="12" t="s">
        <v>86</v>
      </c>
      <c r="N478" s="13"/>
      <c r="O478" s="12" t="s">
        <v>85</v>
      </c>
      <c r="P478" s="13"/>
      <c r="Q478" s="12" t="s">
        <v>84</v>
      </c>
      <c r="R478" s="13"/>
      <c r="S478" s="12" t="s">
        <v>208</v>
      </c>
      <c r="T478" s="13"/>
      <c r="U478" s="12" t="s">
        <v>207</v>
      </c>
      <c r="V478" s="13"/>
      <c r="W478" s="10"/>
      <c r="X478" s="148"/>
      <c r="Y478" s="148"/>
      <c r="Z478" s="148"/>
      <c r="AA478" s="349"/>
      <c r="AB478" s="391"/>
      <c r="AC478" s="393"/>
      <c r="AD478" s="393"/>
      <c r="AE478" s="393"/>
      <c r="AF478" s="393"/>
      <c r="AG478" s="393"/>
      <c r="AH478" s="393"/>
      <c r="AI478" s="393"/>
      <c r="AJ478" s="393"/>
      <c r="AK478" s="396"/>
    </row>
    <row r="479" spans="2:37" ht="18" customHeight="1" x14ac:dyDescent="0.2">
      <c r="B479" s="17"/>
      <c r="C479" s="342">
        <v>12</v>
      </c>
      <c r="D479" s="30"/>
      <c r="E479" s="28"/>
      <c r="F479" s="159"/>
      <c r="G479" s="158"/>
      <c r="H479" s="345"/>
      <c r="I479" s="345"/>
      <c r="J479" s="345"/>
      <c r="K479" s="20" t="s">
        <v>95</v>
      </c>
      <c r="L479" s="21"/>
      <c r="M479" s="20" t="s">
        <v>94</v>
      </c>
      <c r="N479" s="21"/>
      <c r="O479" s="20" t="s">
        <v>93</v>
      </c>
      <c r="P479" s="21"/>
      <c r="Q479" s="20" t="s">
        <v>92</v>
      </c>
      <c r="R479" s="21"/>
      <c r="S479" s="20" t="s">
        <v>212</v>
      </c>
      <c r="T479" s="21"/>
      <c r="U479" s="20" t="s">
        <v>211</v>
      </c>
      <c r="V479" s="21"/>
      <c r="W479" s="25"/>
      <c r="X479" s="155"/>
      <c r="Y479" s="155"/>
      <c r="Z479" s="155"/>
      <c r="AA479" s="347"/>
      <c r="AB479" s="379">
        <f>SUMPRODUCT(LEN($L479:$R481)-LEN(SUBSTITUTE($L479:$R481,"A", "")))</f>
        <v>0</v>
      </c>
      <c r="AC479" s="365">
        <f>SUMPRODUCT(LEN($W479:$W481)-LEN(SUBSTITUTE($W479:$W481,"A", "")))</f>
        <v>0</v>
      </c>
      <c r="AD479" s="365">
        <f>SUMPRODUCT(LEN($L479:$R481)-LEN(SUBSTITUTE($L479:$R481,"S", "")))</f>
        <v>0</v>
      </c>
      <c r="AE479" s="365">
        <f>SUMPRODUCT(LEN($W479:$W481)-LEN(SUBSTITUTE($W479:$W481,"S", "")))</f>
        <v>0</v>
      </c>
      <c r="AF479" s="365">
        <f>SUMPRODUCT(LEN($L479:$R481)-LEN(SUBSTITUTE($L479:$R481,"F", "")))</f>
        <v>0</v>
      </c>
      <c r="AG479" s="365">
        <f>SUMPRODUCT(LEN($W479:$W481)-LEN(SUBSTITUTE($W479:$W481,"F", "")))</f>
        <v>0</v>
      </c>
      <c r="AH479" s="365">
        <f>SUMPRODUCT(LEN($L479:$R481)-LEN(SUBSTITUTE($L479:$R481,"G", "")))</f>
        <v>0</v>
      </c>
      <c r="AI479" s="365">
        <f>SUMPRODUCT(LEN($W479:$W481)-LEN(SUBSTITUTE($W479:$W481,"G", "")))</f>
        <v>0</v>
      </c>
      <c r="AJ479" s="365">
        <f>SUMPRODUCT(LEN($L479:$R481)-LEN(SUBSTITUTE($L479:$R481,"M", "")))</f>
        <v>0</v>
      </c>
      <c r="AK479" s="382">
        <f>SUMPRODUCT(LEN($W479:$W481)-LEN(SUBSTITUTE($W479:$W481,"M", "")))</f>
        <v>0</v>
      </c>
    </row>
    <row r="480" spans="2:37" ht="18" customHeight="1" x14ac:dyDescent="0.2">
      <c r="B480" s="17"/>
      <c r="C480" s="343"/>
      <c r="D480" s="24"/>
      <c r="E480" s="23"/>
      <c r="F480" s="157"/>
      <c r="G480" s="156"/>
      <c r="H480" s="343"/>
      <c r="I480" s="343"/>
      <c r="J480" s="343"/>
      <c r="K480" s="20" t="s">
        <v>91</v>
      </c>
      <c r="L480" s="21"/>
      <c r="M480" s="20" t="s">
        <v>90</v>
      </c>
      <c r="N480" s="21"/>
      <c r="O480" s="20" t="s">
        <v>89</v>
      </c>
      <c r="P480" s="21"/>
      <c r="Q480" s="20" t="s">
        <v>88</v>
      </c>
      <c r="R480" s="21"/>
      <c r="S480" s="20" t="s">
        <v>210</v>
      </c>
      <c r="T480" s="21"/>
      <c r="U480" s="20" t="s">
        <v>209</v>
      </c>
      <c r="V480" s="21"/>
      <c r="W480" s="18"/>
      <c r="X480" s="155"/>
      <c r="Y480" s="155"/>
      <c r="Z480" s="155"/>
      <c r="AA480" s="348"/>
      <c r="AB480" s="390"/>
      <c r="AC480" s="392"/>
      <c r="AD480" s="392"/>
      <c r="AE480" s="392"/>
      <c r="AF480" s="392"/>
      <c r="AG480" s="392"/>
      <c r="AH480" s="392"/>
      <c r="AI480" s="392"/>
      <c r="AJ480" s="392"/>
      <c r="AK480" s="395"/>
    </row>
    <row r="481" spans="2:38" ht="18" customHeight="1" thickBot="1" x14ac:dyDescent="0.25">
      <c r="B481" s="17"/>
      <c r="C481" s="344"/>
      <c r="D481" s="16"/>
      <c r="E481" s="15"/>
      <c r="F481" s="150"/>
      <c r="G481" s="149"/>
      <c r="H481" s="344"/>
      <c r="I481" s="344"/>
      <c r="J481" s="344"/>
      <c r="K481" s="12" t="s">
        <v>87</v>
      </c>
      <c r="L481" s="13"/>
      <c r="M481" s="12" t="s">
        <v>86</v>
      </c>
      <c r="N481" s="13"/>
      <c r="O481" s="12" t="s">
        <v>85</v>
      </c>
      <c r="P481" s="13"/>
      <c r="Q481" s="12" t="s">
        <v>84</v>
      </c>
      <c r="R481" s="13"/>
      <c r="S481" s="12" t="s">
        <v>208</v>
      </c>
      <c r="T481" s="13"/>
      <c r="U481" s="12" t="s">
        <v>207</v>
      </c>
      <c r="V481" s="13"/>
      <c r="W481" s="10"/>
      <c r="X481" s="148"/>
      <c r="Y481" s="148"/>
      <c r="Z481" s="148"/>
      <c r="AA481" s="349"/>
      <c r="AB481" s="391"/>
      <c r="AC481" s="393"/>
      <c r="AD481" s="393"/>
      <c r="AE481" s="393"/>
      <c r="AF481" s="393"/>
      <c r="AG481" s="393"/>
      <c r="AH481" s="393"/>
      <c r="AI481" s="393"/>
      <c r="AJ481" s="393"/>
      <c r="AK481" s="396"/>
    </row>
    <row r="482" spans="2:38" ht="18" customHeight="1" x14ac:dyDescent="0.2">
      <c r="B482" s="17"/>
      <c r="C482" s="342">
        <v>13</v>
      </c>
      <c r="D482" s="30"/>
      <c r="E482" s="28"/>
      <c r="F482" s="159"/>
      <c r="G482" s="158"/>
      <c r="H482" s="345"/>
      <c r="I482" s="345"/>
      <c r="J482" s="345"/>
      <c r="K482" s="20" t="s">
        <v>95</v>
      </c>
      <c r="L482" s="21"/>
      <c r="M482" s="20" t="s">
        <v>94</v>
      </c>
      <c r="N482" s="21"/>
      <c r="O482" s="20" t="s">
        <v>93</v>
      </c>
      <c r="P482" s="21"/>
      <c r="Q482" s="20" t="s">
        <v>92</v>
      </c>
      <c r="R482" s="21"/>
      <c r="S482" s="20" t="s">
        <v>212</v>
      </c>
      <c r="T482" s="21"/>
      <c r="U482" s="20" t="s">
        <v>211</v>
      </c>
      <c r="V482" s="21"/>
      <c r="W482" s="25"/>
      <c r="X482" s="155"/>
      <c r="Y482" s="155"/>
      <c r="Z482" s="155"/>
      <c r="AA482" s="347"/>
      <c r="AB482" s="379">
        <f>SUMPRODUCT(LEN($L482:$R484)-LEN(SUBSTITUTE($L482:$R484,"A", "")))</f>
        <v>0</v>
      </c>
      <c r="AC482" s="365">
        <f>SUMPRODUCT(LEN($W482:$W484)-LEN(SUBSTITUTE($W482:$W484,"A", "")))</f>
        <v>0</v>
      </c>
      <c r="AD482" s="365">
        <f>SUMPRODUCT(LEN($L482:$R484)-LEN(SUBSTITUTE($L482:$R484,"S", "")))</f>
        <v>0</v>
      </c>
      <c r="AE482" s="365">
        <f>SUMPRODUCT(LEN($W482:$W484)-LEN(SUBSTITUTE($W482:$W484,"S", "")))</f>
        <v>0</v>
      </c>
      <c r="AF482" s="365">
        <f>SUMPRODUCT(LEN($L482:$R484)-LEN(SUBSTITUTE($L482:$R484,"F", "")))</f>
        <v>0</v>
      </c>
      <c r="AG482" s="365">
        <f>SUMPRODUCT(LEN($W482:$W484)-LEN(SUBSTITUTE($W482:$W484,"F", "")))</f>
        <v>0</v>
      </c>
      <c r="AH482" s="365">
        <f>SUMPRODUCT(LEN($L482:$R484)-LEN(SUBSTITUTE($L482:$R484,"G", "")))</f>
        <v>0</v>
      </c>
      <c r="AI482" s="365">
        <f>SUMPRODUCT(LEN($W482:$W484)-LEN(SUBSTITUTE($W482:$W484,"G", "")))</f>
        <v>0</v>
      </c>
      <c r="AJ482" s="365">
        <f>SUMPRODUCT(LEN($L482:$R484)-LEN(SUBSTITUTE($L482:$R484,"M", "")))</f>
        <v>0</v>
      </c>
      <c r="AK482" s="382">
        <f>SUMPRODUCT(LEN($W482:$W484)-LEN(SUBSTITUTE($W482:$W484,"M", "")))</f>
        <v>0</v>
      </c>
    </row>
    <row r="483" spans="2:38" ht="18" customHeight="1" x14ac:dyDescent="0.2">
      <c r="B483" s="17"/>
      <c r="C483" s="343"/>
      <c r="D483" s="24"/>
      <c r="E483" s="23"/>
      <c r="F483" s="157"/>
      <c r="G483" s="156"/>
      <c r="H483" s="343"/>
      <c r="I483" s="343"/>
      <c r="J483" s="343"/>
      <c r="K483" s="20" t="s">
        <v>91</v>
      </c>
      <c r="L483" s="21"/>
      <c r="M483" s="20" t="s">
        <v>90</v>
      </c>
      <c r="N483" s="21"/>
      <c r="O483" s="20" t="s">
        <v>89</v>
      </c>
      <c r="P483" s="21"/>
      <c r="Q483" s="20" t="s">
        <v>88</v>
      </c>
      <c r="R483" s="21"/>
      <c r="S483" s="20" t="s">
        <v>210</v>
      </c>
      <c r="T483" s="21"/>
      <c r="U483" s="20" t="s">
        <v>209</v>
      </c>
      <c r="V483" s="21"/>
      <c r="W483" s="18"/>
      <c r="X483" s="155"/>
      <c r="Y483" s="155"/>
      <c r="Z483" s="155"/>
      <c r="AA483" s="348"/>
      <c r="AB483" s="390"/>
      <c r="AC483" s="392"/>
      <c r="AD483" s="392"/>
      <c r="AE483" s="392"/>
      <c r="AF483" s="392"/>
      <c r="AG483" s="392"/>
      <c r="AH483" s="392"/>
      <c r="AI483" s="392"/>
      <c r="AJ483" s="392"/>
      <c r="AK483" s="395"/>
    </row>
    <row r="484" spans="2:38" ht="18" customHeight="1" thickBot="1" x14ac:dyDescent="0.25">
      <c r="B484" s="17"/>
      <c r="C484" s="344"/>
      <c r="D484" s="16"/>
      <c r="E484" s="15"/>
      <c r="F484" s="150"/>
      <c r="G484" s="149"/>
      <c r="H484" s="344"/>
      <c r="I484" s="344"/>
      <c r="J484" s="344"/>
      <c r="K484" s="12" t="s">
        <v>87</v>
      </c>
      <c r="L484" s="13"/>
      <c r="M484" s="12" t="s">
        <v>86</v>
      </c>
      <c r="N484" s="13"/>
      <c r="O484" s="12" t="s">
        <v>85</v>
      </c>
      <c r="P484" s="13"/>
      <c r="Q484" s="12" t="s">
        <v>84</v>
      </c>
      <c r="R484" s="13"/>
      <c r="S484" s="12" t="s">
        <v>208</v>
      </c>
      <c r="T484" s="13"/>
      <c r="U484" s="12" t="s">
        <v>207</v>
      </c>
      <c r="V484" s="13"/>
      <c r="W484" s="10"/>
      <c r="X484" s="148"/>
      <c r="Y484" s="148"/>
      <c r="Z484" s="148"/>
      <c r="AA484" s="349"/>
      <c r="AB484" s="391"/>
      <c r="AC484" s="393"/>
      <c r="AD484" s="393"/>
      <c r="AE484" s="393"/>
      <c r="AF484" s="393"/>
      <c r="AG484" s="393"/>
      <c r="AH484" s="393"/>
      <c r="AI484" s="393"/>
      <c r="AJ484" s="393"/>
      <c r="AK484" s="396"/>
    </row>
    <row r="485" spans="2:38" ht="18" customHeight="1" x14ac:dyDescent="0.2">
      <c r="B485" s="17"/>
      <c r="C485" s="342">
        <v>14</v>
      </c>
      <c r="D485" s="30"/>
      <c r="E485" s="28"/>
      <c r="F485" s="159"/>
      <c r="G485" s="158"/>
      <c r="H485" s="345"/>
      <c r="I485" s="345"/>
      <c r="J485" s="346"/>
      <c r="K485" s="20" t="s">
        <v>95</v>
      </c>
      <c r="L485" s="21"/>
      <c r="M485" s="20" t="s">
        <v>94</v>
      </c>
      <c r="N485" s="21"/>
      <c r="O485" s="20" t="s">
        <v>93</v>
      </c>
      <c r="P485" s="21"/>
      <c r="Q485" s="20" t="s">
        <v>92</v>
      </c>
      <c r="R485" s="21"/>
      <c r="S485" s="20" t="s">
        <v>212</v>
      </c>
      <c r="T485" s="21"/>
      <c r="U485" s="20" t="s">
        <v>211</v>
      </c>
      <c r="V485" s="21"/>
      <c r="W485" s="25"/>
      <c r="X485" s="155"/>
      <c r="Y485" s="155"/>
      <c r="Z485" s="155"/>
      <c r="AA485" s="347"/>
      <c r="AB485" s="379">
        <f>SUMPRODUCT(LEN($L485:$R487)-LEN(SUBSTITUTE($L485:$R487,"A", "")))</f>
        <v>0</v>
      </c>
      <c r="AC485" s="365">
        <f>SUMPRODUCT(LEN($W485:$W487)-LEN(SUBSTITUTE($W485:$W487,"A", "")))</f>
        <v>0</v>
      </c>
      <c r="AD485" s="365">
        <f>SUMPRODUCT(LEN($L485:$R487)-LEN(SUBSTITUTE($L485:$R487,"S", "")))</f>
        <v>0</v>
      </c>
      <c r="AE485" s="365">
        <f>SUMPRODUCT(LEN($W485:$W487)-LEN(SUBSTITUTE($W485:$W487,"S", "")))</f>
        <v>0</v>
      </c>
      <c r="AF485" s="365">
        <f>SUMPRODUCT(LEN($L485:$R487)-LEN(SUBSTITUTE($L485:$R487,"F", "")))</f>
        <v>0</v>
      </c>
      <c r="AG485" s="365">
        <f>SUMPRODUCT(LEN($W485:$W487)-LEN(SUBSTITUTE($W485:$W487,"F", "")))</f>
        <v>0</v>
      </c>
      <c r="AH485" s="365">
        <f>SUMPRODUCT(LEN($L485:$R487)-LEN(SUBSTITUTE($L485:$R487,"G", "")))</f>
        <v>0</v>
      </c>
      <c r="AI485" s="365">
        <f>SUMPRODUCT(LEN($W485:$W487)-LEN(SUBSTITUTE($W485:$W487,"G", "")))</f>
        <v>0</v>
      </c>
      <c r="AJ485" s="365">
        <f>SUMPRODUCT(LEN($L485:$R487)-LEN(SUBSTITUTE($L485:$R487,"M", "")))</f>
        <v>0</v>
      </c>
      <c r="AK485" s="382">
        <f>SUMPRODUCT(LEN($W485:$W487)-LEN(SUBSTITUTE($W485:$W487,"M", "")))</f>
        <v>0</v>
      </c>
    </row>
    <row r="486" spans="2:38" ht="18" customHeight="1" x14ac:dyDescent="0.2">
      <c r="B486" s="17"/>
      <c r="C486" s="343"/>
      <c r="D486" s="24"/>
      <c r="E486" s="23"/>
      <c r="F486" s="157"/>
      <c r="G486" s="156"/>
      <c r="H486" s="343"/>
      <c r="I486" s="343"/>
      <c r="J486" s="343"/>
      <c r="K486" s="20" t="s">
        <v>91</v>
      </c>
      <c r="L486" s="21"/>
      <c r="M486" s="20" t="s">
        <v>90</v>
      </c>
      <c r="N486" s="21"/>
      <c r="O486" s="20" t="s">
        <v>89</v>
      </c>
      <c r="P486" s="21"/>
      <c r="Q486" s="20" t="s">
        <v>88</v>
      </c>
      <c r="R486" s="21"/>
      <c r="S486" s="20" t="s">
        <v>210</v>
      </c>
      <c r="T486" s="21"/>
      <c r="U486" s="20" t="s">
        <v>209</v>
      </c>
      <c r="V486" s="21"/>
      <c r="W486" s="18"/>
      <c r="X486" s="155"/>
      <c r="Y486" s="155"/>
      <c r="Z486" s="155"/>
      <c r="AA486" s="348"/>
      <c r="AB486" s="390"/>
      <c r="AC486" s="392"/>
      <c r="AD486" s="392"/>
      <c r="AE486" s="392"/>
      <c r="AF486" s="392"/>
      <c r="AG486" s="392"/>
      <c r="AH486" s="392"/>
      <c r="AI486" s="392"/>
      <c r="AJ486" s="392"/>
      <c r="AK486" s="395"/>
      <c r="AL486" s="58"/>
    </row>
    <row r="487" spans="2:38" ht="18" customHeight="1" thickBot="1" x14ac:dyDescent="0.25">
      <c r="B487" s="17"/>
      <c r="C487" s="344"/>
      <c r="D487" s="16"/>
      <c r="E487" s="15"/>
      <c r="F487" s="150"/>
      <c r="G487" s="149"/>
      <c r="H487" s="344"/>
      <c r="I487" s="344"/>
      <c r="J487" s="344"/>
      <c r="K487" s="12" t="s">
        <v>87</v>
      </c>
      <c r="L487" s="13"/>
      <c r="M487" s="12" t="s">
        <v>86</v>
      </c>
      <c r="N487" s="13"/>
      <c r="O487" s="12" t="s">
        <v>85</v>
      </c>
      <c r="P487" s="13"/>
      <c r="Q487" s="12" t="s">
        <v>84</v>
      </c>
      <c r="R487" s="13"/>
      <c r="S487" s="12" t="s">
        <v>208</v>
      </c>
      <c r="T487" s="13"/>
      <c r="U487" s="12" t="s">
        <v>207</v>
      </c>
      <c r="V487" s="13"/>
      <c r="W487" s="10"/>
      <c r="X487" s="148"/>
      <c r="Y487" s="148"/>
      <c r="Z487" s="148"/>
      <c r="AA487" s="349"/>
      <c r="AB487" s="391"/>
      <c r="AC487" s="393"/>
      <c r="AD487" s="393"/>
      <c r="AE487" s="393"/>
      <c r="AF487" s="393"/>
      <c r="AG487" s="393"/>
      <c r="AH487" s="393"/>
      <c r="AI487" s="393"/>
      <c r="AJ487" s="393"/>
      <c r="AK487" s="396"/>
    </row>
    <row r="488" spans="2:38" ht="18" customHeight="1" x14ac:dyDescent="0.2">
      <c r="B488" s="17"/>
      <c r="C488" s="342">
        <v>15</v>
      </c>
      <c r="D488" s="30"/>
      <c r="E488" s="28"/>
      <c r="F488" s="159"/>
      <c r="G488" s="158"/>
      <c r="H488" s="345"/>
      <c r="I488" s="345"/>
      <c r="J488" s="345"/>
      <c r="K488" s="20" t="s">
        <v>95</v>
      </c>
      <c r="L488" s="21"/>
      <c r="M488" s="20" t="s">
        <v>94</v>
      </c>
      <c r="N488" s="21"/>
      <c r="O488" s="20" t="s">
        <v>93</v>
      </c>
      <c r="P488" s="21"/>
      <c r="Q488" s="20" t="s">
        <v>92</v>
      </c>
      <c r="R488" s="21"/>
      <c r="S488" s="20" t="s">
        <v>212</v>
      </c>
      <c r="T488" s="21"/>
      <c r="U488" s="20" t="s">
        <v>211</v>
      </c>
      <c r="V488" s="21"/>
      <c r="W488" s="25"/>
      <c r="X488" s="155"/>
      <c r="Y488" s="155"/>
      <c r="Z488" s="155"/>
      <c r="AA488" s="347"/>
      <c r="AB488" s="379">
        <f>SUMPRODUCT(LEN($L488:$R490)-LEN(SUBSTITUTE($L488:$R490,"A", "")))</f>
        <v>0</v>
      </c>
      <c r="AC488" s="365">
        <f>SUMPRODUCT(LEN($W488:$W490)-LEN(SUBSTITUTE($W488:$W490,"A", "")))</f>
        <v>0</v>
      </c>
      <c r="AD488" s="365">
        <f>SUMPRODUCT(LEN($L488:$R490)-LEN(SUBSTITUTE($L488:$R490,"S", "")))</f>
        <v>0</v>
      </c>
      <c r="AE488" s="365">
        <f>SUMPRODUCT(LEN($W488:$W490)-LEN(SUBSTITUTE($W488:$W490,"S", "")))</f>
        <v>0</v>
      </c>
      <c r="AF488" s="365">
        <f>SUMPRODUCT(LEN($L488:$R490)-LEN(SUBSTITUTE($L488:$R490,"F", "")))</f>
        <v>0</v>
      </c>
      <c r="AG488" s="365">
        <f>SUMPRODUCT(LEN($W488:$W490)-LEN(SUBSTITUTE($W488:$W490,"F", "")))</f>
        <v>0</v>
      </c>
      <c r="AH488" s="365">
        <f>SUMPRODUCT(LEN($L488:$R490)-LEN(SUBSTITUTE($L488:$R490,"G", "")))</f>
        <v>0</v>
      </c>
      <c r="AI488" s="365">
        <f>SUMPRODUCT(LEN($W488:$W490)-LEN(SUBSTITUTE($W488:$W490,"G", "")))</f>
        <v>0</v>
      </c>
      <c r="AJ488" s="365">
        <f>SUMPRODUCT(LEN($L488:$R490)-LEN(SUBSTITUTE($L488:$R490,"M", "")))</f>
        <v>0</v>
      </c>
      <c r="AK488" s="382">
        <f>SUMPRODUCT(LEN($W488:$W490)-LEN(SUBSTITUTE($W488:$W490,"M", "")))</f>
        <v>0</v>
      </c>
    </row>
    <row r="489" spans="2:38" ht="18" customHeight="1" x14ac:dyDescent="0.2">
      <c r="B489" s="17"/>
      <c r="C489" s="343"/>
      <c r="D489" s="24"/>
      <c r="E489" s="23"/>
      <c r="F489" s="157"/>
      <c r="G489" s="156"/>
      <c r="H489" s="343"/>
      <c r="I489" s="343"/>
      <c r="J489" s="343"/>
      <c r="K489" s="20" t="s">
        <v>91</v>
      </c>
      <c r="L489" s="21"/>
      <c r="M489" s="20" t="s">
        <v>90</v>
      </c>
      <c r="N489" s="21"/>
      <c r="O489" s="20" t="s">
        <v>89</v>
      </c>
      <c r="P489" s="21"/>
      <c r="Q489" s="20" t="s">
        <v>88</v>
      </c>
      <c r="R489" s="21"/>
      <c r="S489" s="20" t="s">
        <v>210</v>
      </c>
      <c r="T489" s="21"/>
      <c r="U489" s="20" t="s">
        <v>209</v>
      </c>
      <c r="V489" s="21"/>
      <c r="W489" s="18"/>
      <c r="X489" s="155"/>
      <c r="Y489" s="155"/>
      <c r="Z489" s="155"/>
      <c r="AA489" s="348"/>
      <c r="AB489" s="390"/>
      <c r="AC489" s="392"/>
      <c r="AD489" s="392"/>
      <c r="AE489" s="392"/>
      <c r="AF489" s="392"/>
      <c r="AG489" s="392"/>
      <c r="AH489" s="392"/>
      <c r="AI489" s="392"/>
      <c r="AJ489" s="392"/>
      <c r="AK489" s="395"/>
    </row>
    <row r="490" spans="2:38" ht="18" customHeight="1" thickBot="1" x14ac:dyDescent="0.25">
      <c r="B490" s="17"/>
      <c r="C490" s="344"/>
      <c r="D490" s="16"/>
      <c r="E490" s="15"/>
      <c r="F490" s="150"/>
      <c r="G490" s="149"/>
      <c r="H490" s="344"/>
      <c r="I490" s="344"/>
      <c r="J490" s="344"/>
      <c r="K490" s="12" t="s">
        <v>87</v>
      </c>
      <c r="L490" s="13"/>
      <c r="M490" s="12" t="s">
        <v>86</v>
      </c>
      <c r="N490" s="13"/>
      <c r="O490" s="12" t="s">
        <v>85</v>
      </c>
      <c r="P490" s="13"/>
      <c r="Q490" s="12" t="s">
        <v>84</v>
      </c>
      <c r="R490" s="13"/>
      <c r="S490" s="12" t="s">
        <v>208</v>
      </c>
      <c r="T490" s="13"/>
      <c r="U490" s="12" t="s">
        <v>207</v>
      </c>
      <c r="V490" s="13"/>
      <c r="W490" s="10"/>
      <c r="X490" s="148"/>
      <c r="Y490" s="148"/>
      <c r="Z490" s="148"/>
      <c r="AA490" s="349"/>
      <c r="AB490" s="391"/>
      <c r="AC490" s="393"/>
      <c r="AD490" s="393"/>
      <c r="AE490" s="393"/>
      <c r="AF490" s="393"/>
      <c r="AG490" s="393"/>
      <c r="AH490" s="393"/>
      <c r="AI490" s="393"/>
      <c r="AJ490" s="393"/>
      <c r="AK490" s="396"/>
    </row>
    <row r="491" spans="2:38" ht="18" customHeight="1" x14ac:dyDescent="0.2">
      <c r="B491" s="17"/>
      <c r="C491" s="342">
        <v>16</v>
      </c>
      <c r="D491" s="30"/>
      <c r="E491" s="28"/>
      <c r="F491" s="159"/>
      <c r="G491" s="158"/>
      <c r="H491" s="345"/>
      <c r="I491" s="345"/>
      <c r="J491" s="346"/>
      <c r="K491" s="20" t="s">
        <v>95</v>
      </c>
      <c r="L491" s="21"/>
      <c r="M491" s="20" t="s">
        <v>94</v>
      </c>
      <c r="N491" s="21"/>
      <c r="O491" s="20" t="s">
        <v>93</v>
      </c>
      <c r="P491" s="21"/>
      <c r="Q491" s="20" t="s">
        <v>92</v>
      </c>
      <c r="R491" s="21"/>
      <c r="S491" s="20" t="s">
        <v>212</v>
      </c>
      <c r="T491" s="21"/>
      <c r="U491" s="20" t="s">
        <v>211</v>
      </c>
      <c r="V491" s="21"/>
      <c r="W491" s="25"/>
      <c r="X491" s="155"/>
      <c r="Y491" s="155"/>
      <c r="Z491" s="155"/>
      <c r="AA491" s="347"/>
      <c r="AB491" s="379">
        <f>SUMPRODUCT(LEN($L491:$R493)-LEN(SUBSTITUTE($L491:$R493,"A", "")))</f>
        <v>0</v>
      </c>
      <c r="AC491" s="365">
        <f>SUMPRODUCT(LEN($W491:$W493)-LEN(SUBSTITUTE($W491:$W493,"A", "")))</f>
        <v>0</v>
      </c>
      <c r="AD491" s="365">
        <f>SUMPRODUCT(LEN($L491:$R493)-LEN(SUBSTITUTE($L491:$R493,"S", "")))</f>
        <v>0</v>
      </c>
      <c r="AE491" s="365">
        <f>SUMPRODUCT(LEN($W491:$W493)-LEN(SUBSTITUTE($W491:$W493,"S", "")))</f>
        <v>0</v>
      </c>
      <c r="AF491" s="365">
        <f>SUMPRODUCT(LEN($L491:$R493)-LEN(SUBSTITUTE($L491:$R493,"F", "")))</f>
        <v>0</v>
      </c>
      <c r="AG491" s="365">
        <f>SUMPRODUCT(LEN($W491:$W493)-LEN(SUBSTITUTE($W491:$W493,"F", "")))</f>
        <v>0</v>
      </c>
      <c r="AH491" s="365">
        <f>SUMPRODUCT(LEN($L491:$R493)-LEN(SUBSTITUTE($L491:$R493,"G", "")))</f>
        <v>0</v>
      </c>
      <c r="AI491" s="365">
        <f>SUMPRODUCT(LEN($W491:$W493)-LEN(SUBSTITUTE($W491:$W493,"G", "")))</f>
        <v>0</v>
      </c>
      <c r="AJ491" s="365">
        <f>SUMPRODUCT(LEN($L491:$R493)-LEN(SUBSTITUTE($L491:$R493,"M", "")))</f>
        <v>0</v>
      </c>
      <c r="AK491" s="382">
        <f>SUMPRODUCT(LEN($W491:$W493)-LEN(SUBSTITUTE($W491:$W493,"M", "")))</f>
        <v>0</v>
      </c>
    </row>
    <row r="492" spans="2:38" ht="18" customHeight="1" x14ac:dyDescent="0.2">
      <c r="B492" s="17"/>
      <c r="C492" s="343"/>
      <c r="D492" s="24"/>
      <c r="E492" s="23"/>
      <c r="F492" s="157"/>
      <c r="G492" s="156"/>
      <c r="H492" s="343"/>
      <c r="I492" s="343"/>
      <c r="J492" s="343"/>
      <c r="K492" s="20" t="s">
        <v>91</v>
      </c>
      <c r="L492" s="21"/>
      <c r="M492" s="20" t="s">
        <v>90</v>
      </c>
      <c r="N492" s="21"/>
      <c r="O492" s="20" t="s">
        <v>89</v>
      </c>
      <c r="P492" s="21"/>
      <c r="Q492" s="20" t="s">
        <v>88</v>
      </c>
      <c r="R492" s="21"/>
      <c r="S492" s="20" t="s">
        <v>210</v>
      </c>
      <c r="T492" s="21"/>
      <c r="U492" s="20" t="s">
        <v>209</v>
      </c>
      <c r="V492" s="21"/>
      <c r="W492" s="18"/>
      <c r="X492" s="155"/>
      <c r="Y492" s="155"/>
      <c r="Z492" s="155"/>
      <c r="AA492" s="348"/>
      <c r="AB492" s="390"/>
      <c r="AC492" s="392"/>
      <c r="AD492" s="392"/>
      <c r="AE492" s="392"/>
      <c r="AF492" s="392"/>
      <c r="AG492" s="392"/>
      <c r="AH492" s="392"/>
      <c r="AI492" s="392"/>
      <c r="AJ492" s="392"/>
      <c r="AK492" s="395"/>
    </row>
    <row r="493" spans="2:38" ht="18" customHeight="1" thickBot="1" x14ac:dyDescent="0.25">
      <c r="B493" s="17"/>
      <c r="C493" s="344"/>
      <c r="D493" s="16"/>
      <c r="E493" s="15"/>
      <c r="F493" s="150"/>
      <c r="G493" s="149"/>
      <c r="H493" s="344"/>
      <c r="I493" s="344"/>
      <c r="J493" s="344"/>
      <c r="K493" s="12" t="s">
        <v>87</v>
      </c>
      <c r="L493" s="13"/>
      <c r="M493" s="12" t="s">
        <v>86</v>
      </c>
      <c r="N493" s="13"/>
      <c r="O493" s="12" t="s">
        <v>85</v>
      </c>
      <c r="P493" s="13"/>
      <c r="Q493" s="12" t="s">
        <v>84</v>
      </c>
      <c r="R493" s="13"/>
      <c r="S493" s="12" t="s">
        <v>208</v>
      </c>
      <c r="T493" s="13"/>
      <c r="U493" s="12" t="s">
        <v>207</v>
      </c>
      <c r="V493" s="13"/>
      <c r="W493" s="10"/>
      <c r="X493" s="148"/>
      <c r="Y493" s="148"/>
      <c r="Z493" s="148"/>
      <c r="AA493" s="349"/>
      <c r="AB493" s="391"/>
      <c r="AC493" s="393"/>
      <c r="AD493" s="393"/>
      <c r="AE493" s="393"/>
      <c r="AF493" s="393"/>
      <c r="AG493" s="393"/>
      <c r="AH493" s="393"/>
      <c r="AI493" s="393"/>
      <c r="AJ493" s="393"/>
      <c r="AK493" s="396"/>
    </row>
    <row r="494" spans="2:38" ht="18" customHeight="1" x14ac:dyDescent="0.2">
      <c r="B494" s="17"/>
      <c r="C494" s="342">
        <v>17</v>
      </c>
      <c r="D494" s="30"/>
      <c r="E494" s="28"/>
      <c r="F494" s="159"/>
      <c r="G494" s="158"/>
      <c r="H494" s="345"/>
      <c r="I494" s="345"/>
      <c r="J494" s="345"/>
      <c r="K494" s="20" t="s">
        <v>95</v>
      </c>
      <c r="L494" s="21"/>
      <c r="M494" s="20" t="s">
        <v>94</v>
      </c>
      <c r="N494" s="21"/>
      <c r="O494" s="20" t="s">
        <v>93</v>
      </c>
      <c r="P494" s="21"/>
      <c r="Q494" s="20" t="s">
        <v>92</v>
      </c>
      <c r="R494" s="21"/>
      <c r="S494" s="20" t="s">
        <v>212</v>
      </c>
      <c r="T494" s="21"/>
      <c r="U494" s="20" t="s">
        <v>211</v>
      </c>
      <c r="V494" s="21"/>
      <c r="W494" s="25"/>
      <c r="X494" s="155"/>
      <c r="Y494" s="155"/>
      <c r="Z494" s="155"/>
      <c r="AA494" s="347"/>
      <c r="AB494" s="379">
        <f>SUMPRODUCT(LEN($L494:$R496)-LEN(SUBSTITUTE($L494:$R496,"A", "")))</f>
        <v>0</v>
      </c>
      <c r="AC494" s="365">
        <f>SUMPRODUCT(LEN($W494:$W496)-LEN(SUBSTITUTE($W494:$W496,"A", "")))</f>
        <v>0</v>
      </c>
      <c r="AD494" s="365">
        <f>SUMPRODUCT(LEN($L494:$R496)-LEN(SUBSTITUTE($L494:$R496,"S", "")))</f>
        <v>0</v>
      </c>
      <c r="AE494" s="365">
        <f>SUMPRODUCT(LEN($W494:$W496)-LEN(SUBSTITUTE($W494:$W496,"S", "")))</f>
        <v>0</v>
      </c>
      <c r="AF494" s="365">
        <f>SUMPRODUCT(LEN($L494:$R496)-LEN(SUBSTITUTE($L494:$R496,"F", "")))</f>
        <v>0</v>
      </c>
      <c r="AG494" s="365">
        <f>SUMPRODUCT(LEN($W494:$W496)-LEN(SUBSTITUTE($W494:$W496,"F", "")))</f>
        <v>0</v>
      </c>
      <c r="AH494" s="365">
        <f>SUMPRODUCT(LEN($L494:$R496)-LEN(SUBSTITUTE($L494:$R496,"G", "")))</f>
        <v>0</v>
      </c>
      <c r="AI494" s="365">
        <f>SUMPRODUCT(LEN($W494:$W496)-LEN(SUBSTITUTE($W494:$W496,"G", "")))</f>
        <v>0</v>
      </c>
      <c r="AJ494" s="365">
        <f>SUMPRODUCT(LEN($L494:$R496)-LEN(SUBSTITUTE($L494:$R496,"M", "")))</f>
        <v>0</v>
      </c>
      <c r="AK494" s="382">
        <f>SUMPRODUCT(LEN($W494:$W496)-LEN(SUBSTITUTE($W494:$W496,"M", "")))</f>
        <v>0</v>
      </c>
    </row>
    <row r="495" spans="2:38" ht="18" customHeight="1" x14ac:dyDescent="0.2">
      <c r="B495" s="17"/>
      <c r="C495" s="343"/>
      <c r="D495" s="24"/>
      <c r="E495" s="23"/>
      <c r="F495" s="157"/>
      <c r="G495" s="156"/>
      <c r="H495" s="343"/>
      <c r="I495" s="343"/>
      <c r="J495" s="343"/>
      <c r="K495" s="20" t="s">
        <v>91</v>
      </c>
      <c r="L495" s="21"/>
      <c r="M495" s="20" t="s">
        <v>90</v>
      </c>
      <c r="N495" s="21"/>
      <c r="O495" s="20" t="s">
        <v>89</v>
      </c>
      <c r="P495" s="21"/>
      <c r="Q495" s="20" t="s">
        <v>88</v>
      </c>
      <c r="R495" s="21"/>
      <c r="S495" s="20" t="s">
        <v>210</v>
      </c>
      <c r="T495" s="21"/>
      <c r="U495" s="20" t="s">
        <v>209</v>
      </c>
      <c r="V495" s="21"/>
      <c r="W495" s="18"/>
      <c r="X495" s="155"/>
      <c r="Y495" s="155"/>
      <c r="Z495" s="155"/>
      <c r="AA495" s="348"/>
      <c r="AB495" s="390"/>
      <c r="AC495" s="392"/>
      <c r="AD495" s="392"/>
      <c r="AE495" s="392"/>
      <c r="AF495" s="392"/>
      <c r="AG495" s="392"/>
      <c r="AH495" s="392"/>
      <c r="AI495" s="392"/>
      <c r="AJ495" s="392"/>
      <c r="AK495" s="395"/>
    </row>
    <row r="496" spans="2:38" ht="18" customHeight="1" thickBot="1" x14ac:dyDescent="0.25">
      <c r="B496" s="17"/>
      <c r="C496" s="344"/>
      <c r="D496" s="16"/>
      <c r="E496" s="15"/>
      <c r="F496" s="150"/>
      <c r="G496" s="149"/>
      <c r="H496" s="344"/>
      <c r="I496" s="344"/>
      <c r="J496" s="344"/>
      <c r="K496" s="12" t="s">
        <v>87</v>
      </c>
      <c r="L496" s="13"/>
      <c r="M496" s="12" t="s">
        <v>86</v>
      </c>
      <c r="N496" s="13"/>
      <c r="O496" s="12" t="s">
        <v>85</v>
      </c>
      <c r="P496" s="13"/>
      <c r="Q496" s="12" t="s">
        <v>84</v>
      </c>
      <c r="R496" s="13"/>
      <c r="S496" s="12" t="s">
        <v>208</v>
      </c>
      <c r="T496" s="13"/>
      <c r="U496" s="12" t="s">
        <v>207</v>
      </c>
      <c r="V496" s="13"/>
      <c r="W496" s="10"/>
      <c r="X496" s="148"/>
      <c r="Y496" s="148"/>
      <c r="Z496" s="148"/>
      <c r="AA496" s="349"/>
      <c r="AB496" s="391"/>
      <c r="AC496" s="393"/>
      <c r="AD496" s="393"/>
      <c r="AE496" s="393"/>
      <c r="AF496" s="393"/>
      <c r="AG496" s="393"/>
      <c r="AH496" s="393"/>
      <c r="AI496" s="393"/>
      <c r="AJ496" s="393"/>
      <c r="AK496" s="396"/>
    </row>
    <row r="497" spans="2:45" ht="18" customHeight="1" x14ac:dyDescent="0.2">
      <c r="B497" s="17"/>
      <c r="C497" s="342">
        <v>18</v>
      </c>
      <c r="D497" s="30"/>
      <c r="E497" s="28"/>
      <c r="F497" s="159"/>
      <c r="G497" s="158"/>
      <c r="H497" s="345"/>
      <c r="I497" s="345"/>
      <c r="J497" s="345"/>
      <c r="K497" s="20" t="s">
        <v>95</v>
      </c>
      <c r="L497" s="21"/>
      <c r="M497" s="20" t="s">
        <v>94</v>
      </c>
      <c r="N497" s="21"/>
      <c r="O497" s="20" t="s">
        <v>93</v>
      </c>
      <c r="P497" s="21"/>
      <c r="Q497" s="20" t="s">
        <v>92</v>
      </c>
      <c r="R497" s="21"/>
      <c r="S497" s="20" t="s">
        <v>212</v>
      </c>
      <c r="T497" s="21"/>
      <c r="U497" s="20" t="s">
        <v>211</v>
      </c>
      <c r="V497" s="21"/>
      <c r="W497" s="25"/>
      <c r="X497" s="155"/>
      <c r="Y497" s="155"/>
      <c r="Z497" s="155"/>
      <c r="AA497" s="347"/>
      <c r="AB497" s="379">
        <f>SUMPRODUCT(LEN($L497:$R499)-LEN(SUBSTITUTE($L497:$R499,"A", "")))</f>
        <v>0</v>
      </c>
      <c r="AC497" s="365">
        <f>SUMPRODUCT(LEN($W497:$W499)-LEN(SUBSTITUTE($W497:$W499,"A", "")))</f>
        <v>0</v>
      </c>
      <c r="AD497" s="365">
        <f>SUMPRODUCT(LEN($L497:$R499)-LEN(SUBSTITUTE($L497:$R499,"S", "")))</f>
        <v>0</v>
      </c>
      <c r="AE497" s="365">
        <f>SUMPRODUCT(LEN($W497:$W499)-LEN(SUBSTITUTE($W497:$W499,"S", "")))</f>
        <v>0</v>
      </c>
      <c r="AF497" s="365">
        <f>SUMPRODUCT(LEN($L497:$R499)-LEN(SUBSTITUTE($L497:$R499,"F", "")))</f>
        <v>0</v>
      </c>
      <c r="AG497" s="365">
        <f>SUMPRODUCT(LEN($W497:$W499)-LEN(SUBSTITUTE($W497:$W499,"F", "")))</f>
        <v>0</v>
      </c>
      <c r="AH497" s="365">
        <f>SUMPRODUCT(LEN($L497:$R499)-LEN(SUBSTITUTE($L497:$R499,"G", "")))</f>
        <v>0</v>
      </c>
      <c r="AI497" s="365">
        <f>SUMPRODUCT(LEN($W497:$W499)-LEN(SUBSTITUTE($W497:$W499,"G", "")))</f>
        <v>0</v>
      </c>
      <c r="AJ497" s="365">
        <f>SUMPRODUCT(LEN($L497:$R499)-LEN(SUBSTITUTE($L497:$R499,"M", "")))</f>
        <v>0</v>
      </c>
      <c r="AK497" s="382">
        <f>SUMPRODUCT(LEN($W497:$W499)-LEN(SUBSTITUTE($W497:$W499,"M", "")))</f>
        <v>0</v>
      </c>
    </row>
    <row r="498" spans="2:45" ht="18" customHeight="1" x14ac:dyDescent="0.2">
      <c r="B498" s="17"/>
      <c r="C498" s="343"/>
      <c r="D498" s="24"/>
      <c r="E498" s="23"/>
      <c r="F498" s="157"/>
      <c r="G498" s="156"/>
      <c r="H498" s="343"/>
      <c r="I498" s="343"/>
      <c r="J498" s="343"/>
      <c r="K498" s="20" t="s">
        <v>91</v>
      </c>
      <c r="L498" s="21"/>
      <c r="M498" s="20" t="s">
        <v>90</v>
      </c>
      <c r="N498" s="21"/>
      <c r="O498" s="20" t="s">
        <v>89</v>
      </c>
      <c r="P498" s="21"/>
      <c r="Q498" s="20" t="s">
        <v>88</v>
      </c>
      <c r="R498" s="21"/>
      <c r="S498" s="20" t="s">
        <v>210</v>
      </c>
      <c r="T498" s="21"/>
      <c r="U498" s="20" t="s">
        <v>209</v>
      </c>
      <c r="V498" s="21"/>
      <c r="W498" s="18"/>
      <c r="X498" s="155"/>
      <c r="Y498" s="155"/>
      <c r="Z498" s="155"/>
      <c r="AA498" s="348"/>
      <c r="AB498" s="390"/>
      <c r="AC498" s="392"/>
      <c r="AD498" s="392"/>
      <c r="AE498" s="392"/>
      <c r="AF498" s="392"/>
      <c r="AG498" s="392"/>
      <c r="AH498" s="392"/>
      <c r="AI498" s="392"/>
      <c r="AJ498" s="392"/>
      <c r="AK498" s="395"/>
    </row>
    <row r="499" spans="2:45" ht="18" customHeight="1" thickBot="1" x14ac:dyDescent="0.25">
      <c r="B499" s="17"/>
      <c r="C499" s="344"/>
      <c r="D499" s="16"/>
      <c r="E499" s="15"/>
      <c r="F499" s="150"/>
      <c r="G499" s="149"/>
      <c r="H499" s="344"/>
      <c r="I499" s="344"/>
      <c r="J499" s="344"/>
      <c r="K499" s="12" t="s">
        <v>87</v>
      </c>
      <c r="L499" s="13"/>
      <c r="M499" s="12" t="s">
        <v>86</v>
      </c>
      <c r="N499" s="13"/>
      <c r="O499" s="12" t="s">
        <v>85</v>
      </c>
      <c r="P499" s="13"/>
      <c r="Q499" s="12" t="s">
        <v>84</v>
      </c>
      <c r="R499" s="13"/>
      <c r="S499" s="12" t="s">
        <v>208</v>
      </c>
      <c r="T499" s="13"/>
      <c r="U499" s="12" t="s">
        <v>207</v>
      </c>
      <c r="V499" s="13"/>
      <c r="W499" s="10"/>
      <c r="X499" s="148"/>
      <c r="Y499" s="148"/>
      <c r="Z499" s="148"/>
      <c r="AA499" s="349"/>
      <c r="AB499" s="391"/>
      <c r="AC499" s="393"/>
      <c r="AD499" s="393"/>
      <c r="AE499" s="393"/>
      <c r="AF499" s="393"/>
      <c r="AG499" s="393"/>
      <c r="AH499" s="393"/>
      <c r="AI499" s="393"/>
      <c r="AJ499" s="393"/>
      <c r="AK499" s="396"/>
    </row>
    <row r="500" spans="2:45" ht="18" customHeight="1" x14ac:dyDescent="0.2">
      <c r="B500" s="17"/>
      <c r="C500" s="342">
        <v>19</v>
      </c>
      <c r="D500" s="30"/>
      <c r="E500" s="28"/>
      <c r="F500" s="159"/>
      <c r="G500" s="158"/>
      <c r="H500" s="345"/>
      <c r="I500" s="345"/>
      <c r="J500" s="345"/>
      <c r="K500" s="20" t="s">
        <v>95</v>
      </c>
      <c r="L500" s="21"/>
      <c r="M500" s="20" t="s">
        <v>94</v>
      </c>
      <c r="N500" s="21"/>
      <c r="O500" s="20" t="s">
        <v>93</v>
      </c>
      <c r="P500" s="21"/>
      <c r="Q500" s="20" t="s">
        <v>92</v>
      </c>
      <c r="R500" s="21"/>
      <c r="S500" s="20" t="s">
        <v>212</v>
      </c>
      <c r="T500" s="21"/>
      <c r="U500" s="20" t="s">
        <v>211</v>
      </c>
      <c r="V500" s="21"/>
      <c r="W500" s="25"/>
      <c r="X500" s="155"/>
      <c r="Y500" s="155"/>
      <c r="Z500" s="155"/>
      <c r="AA500" s="347"/>
      <c r="AB500" s="379">
        <f>SUMPRODUCT(LEN($L500:$R502)-LEN(SUBSTITUTE($L500:$R502,"A", "")))</f>
        <v>0</v>
      </c>
      <c r="AC500" s="365">
        <f>SUMPRODUCT(LEN($W500:$W502)-LEN(SUBSTITUTE($W500:$W502,"A", "")))</f>
        <v>0</v>
      </c>
      <c r="AD500" s="365">
        <f>SUMPRODUCT(LEN($L500:$R502)-LEN(SUBSTITUTE($L500:$R502,"S", "")))</f>
        <v>0</v>
      </c>
      <c r="AE500" s="365">
        <f>SUMPRODUCT(LEN($W500:$W502)-LEN(SUBSTITUTE($W500:$W502,"S", "")))</f>
        <v>0</v>
      </c>
      <c r="AF500" s="365">
        <f>SUMPRODUCT(LEN($L500:$R502)-LEN(SUBSTITUTE($L500:$R502,"F", "")))</f>
        <v>0</v>
      </c>
      <c r="AG500" s="365">
        <f>SUMPRODUCT(LEN($W500:$W502)-LEN(SUBSTITUTE($W500:$W502,"F", "")))</f>
        <v>0</v>
      </c>
      <c r="AH500" s="365">
        <f>SUMPRODUCT(LEN($L500:$R502)-LEN(SUBSTITUTE($L500:$R502,"G", "")))</f>
        <v>0</v>
      </c>
      <c r="AI500" s="365">
        <f>SUMPRODUCT(LEN($W500:$W502)-LEN(SUBSTITUTE($W500:$W502,"G", "")))</f>
        <v>0</v>
      </c>
      <c r="AJ500" s="365">
        <f>SUMPRODUCT(LEN($L500:$R502)-LEN(SUBSTITUTE($L500:$R502,"M", "")))</f>
        <v>0</v>
      </c>
      <c r="AK500" s="382">
        <f>SUMPRODUCT(LEN($W500:$W502)-LEN(SUBSTITUTE($W500:$W502,"M", "")))</f>
        <v>0</v>
      </c>
    </row>
    <row r="501" spans="2:45" ht="18" customHeight="1" x14ac:dyDescent="0.2">
      <c r="B501" s="17"/>
      <c r="C501" s="343"/>
      <c r="D501" s="24"/>
      <c r="E501" s="23"/>
      <c r="F501" s="157"/>
      <c r="G501" s="156"/>
      <c r="H501" s="343"/>
      <c r="I501" s="343"/>
      <c r="J501" s="343"/>
      <c r="K501" s="20" t="s">
        <v>91</v>
      </c>
      <c r="L501" s="21"/>
      <c r="M501" s="20" t="s">
        <v>90</v>
      </c>
      <c r="N501" s="21"/>
      <c r="O501" s="20" t="s">
        <v>89</v>
      </c>
      <c r="P501" s="21"/>
      <c r="Q501" s="20" t="s">
        <v>88</v>
      </c>
      <c r="R501" s="21"/>
      <c r="S501" s="20" t="s">
        <v>210</v>
      </c>
      <c r="T501" s="21"/>
      <c r="U501" s="20" t="s">
        <v>209</v>
      </c>
      <c r="V501" s="21"/>
      <c r="W501" s="18"/>
      <c r="X501" s="155"/>
      <c r="Y501" s="155"/>
      <c r="Z501" s="155"/>
      <c r="AA501" s="348"/>
      <c r="AB501" s="390"/>
      <c r="AC501" s="392"/>
      <c r="AD501" s="392"/>
      <c r="AE501" s="392"/>
      <c r="AF501" s="392"/>
      <c r="AG501" s="392"/>
      <c r="AH501" s="392"/>
      <c r="AI501" s="392"/>
      <c r="AJ501" s="392"/>
      <c r="AK501" s="395"/>
    </row>
    <row r="502" spans="2:45" ht="18" customHeight="1" thickBot="1" x14ac:dyDescent="0.25">
      <c r="B502" s="17"/>
      <c r="C502" s="344"/>
      <c r="D502" s="16"/>
      <c r="E502" s="15"/>
      <c r="F502" s="150"/>
      <c r="G502" s="149"/>
      <c r="H502" s="344"/>
      <c r="I502" s="344"/>
      <c r="J502" s="344"/>
      <c r="K502" s="12" t="s">
        <v>87</v>
      </c>
      <c r="L502" s="13"/>
      <c r="M502" s="12" t="s">
        <v>86</v>
      </c>
      <c r="N502" s="13"/>
      <c r="O502" s="12" t="s">
        <v>85</v>
      </c>
      <c r="P502" s="13"/>
      <c r="Q502" s="12" t="s">
        <v>84</v>
      </c>
      <c r="R502" s="13"/>
      <c r="S502" s="12" t="s">
        <v>208</v>
      </c>
      <c r="T502" s="13"/>
      <c r="U502" s="12" t="s">
        <v>207</v>
      </c>
      <c r="V502" s="13"/>
      <c r="W502" s="10"/>
      <c r="X502" s="148"/>
      <c r="Y502" s="148"/>
      <c r="Z502" s="148"/>
      <c r="AA502" s="349"/>
      <c r="AB502" s="391"/>
      <c r="AC502" s="393"/>
      <c r="AD502" s="393"/>
      <c r="AE502" s="393"/>
      <c r="AF502" s="393"/>
      <c r="AG502" s="393"/>
      <c r="AH502" s="393"/>
      <c r="AI502" s="393"/>
      <c r="AJ502" s="393"/>
      <c r="AK502" s="396"/>
    </row>
    <row r="503" spans="2:45" ht="18" customHeight="1" x14ac:dyDescent="0.2">
      <c r="B503" s="17"/>
      <c r="C503" s="342">
        <v>20</v>
      </c>
      <c r="D503" s="30"/>
      <c r="E503" s="28"/>
      <c r="F503" s="159"/>
      <c r="G503" s="158"/>
      <c r="H503" s="345"/>
      <c r="I503" s="345"/>
      <c r="J503" s="345"/>
      <c r="K503" s="20" t="s">
        <v>95</v>
      </c>
      <c r="L503" s="21"/>
      <c r="M503" s="20" t="s">
        <v>94</v>
      </c>
      <c r="N503" s="21"/>
      <c r="O503" s="20" t="s">
        <v>93</v>
      </c>
      <c r="P503" s="21"/>
      <c r="Q503" s="20" t="s">
        <v>92</v>
      </c>
      <c r="R503" s="21"/>
      <c r="S503" s="20" t="s">
        <v>212</v>
      </c>
      <c r="T503" s="21"/>
      <c r="U503" s="20" t="s">
        <v>211</v>
      </c>
      <c r="V503" s="21"/>
      <c r="W503" s="25"/>
      <c r="X503" s="155"/>
      <c r="Y503" s="155"/>
      <c r="Z503" s="155"/>
      <c r="AA503" s="347"/>
      <c r="AB503" s="379">
        <f>SUMPRODUCT(LEN($L503:$R505)-LEN(SUBSTITUTE($L503:$R505,"A", "")))</f>
        <v>0</v>
      </c>
      <c r="AC503" s="365">
        <f>SUMPRODUCT(LEN($W503:$W505)-LEN(SUBSTITUTE($W503:$W505,"A", "")))</f>
        <v>0</v>
      </c>
      <c r="AD503" s="365">
        <f>SUMPRODUCT(LEN($L503:$R505)-LEN(SUBSTITUTE($L503:$R505,"S", "")))</f>
        <v>0</v>
      </c>
      <c r="AE503" s="365">
        <f>SUMPRODUCT(LEN($W503:$W505)-LEN(SUBSTITUTE($W503:$W505,"S", "")))</f>
        <v>0</v>
      </c>
      <c r="AF503" s="365">
        <f>SUMPRODUCT(LEN($L503:$R505)-LEN(SUBSTITUTE($L503:$R505,"F", "")))</f>
        <v>0</v>
      </c>
      <c r="AG503" s="365">
        <f>SUMPRODUCT(LEN($W503:$W505)-LEN(SUBSTITUTE($W503:$W505,"F", "")))</f>
        <v>0</v>
      </c>
      <c r="AH503" s="365">
        <f>SUMPRODUCT(LEN($L503:$R505)-LEN(SUBSTITUTE($L503:$R505,"G", "")))</f>
        <v>0</v>
      </c>
      <c r="AI503" s="365">
        <f>SUMPRODUCT(LEN($W503:$W505)-LEN(SUBSTITUTE($W503:$W505,"G", "")))</f>
        <v>0</v>
      </c>
      <c r="AJ503" s="365">
        <f>SUMPRODUCT(LEN($L503:$R505)-LEN(SUBSTITUTE($L503:$R505,"M", "")))</f>
        <v>0</v>
      </c>
      <c r="AK503" s="382">
        <f>SUMPRODUCT(LEN($W503:$W505)-LEN(SUBSTITUTE($W503:$W505,"M", "")))</f>
        <v>0</v>
      </c>
    </row>
    <row r="504" spans="2:45" ht="18" customHeight="1" x14ac:dyDescent="0.2">
      <c r="B504" s="17"/>
      <c r="C504" s="343"/>
      <c r="D504" s="24"/>
      <c r="E504" s="23"/>
      <c r="F504" s="157"/>
      <c r="G504" s="156"/>
      <c r="H504" s="343"/>
      <c r="I504" s="343"/>
      <c r="J504" s="343"/>
      <c r="K504" s="20" t="s">
        <v>91</v>
      </c>
      <c r="L504" s="21"/>
      <c r="M504" s="20" t="s">
        <v>90</v>
      </c>
      <c r="N504" s="21"/>
      <c r="O504" s="20" t="s">
        <v>89</v>
      </c>
      <c r="P504" s="21"/>
      <c r="Q504" s="20" t="s">
        <v>88</v>
      </c>
      <c r="R504" s="21"/>
      <c r="S504" s="20" t="s">
        <v>210</v>
      </c>
      <c r="T504" s="21"/>
      <c r="U504" s="20" t="s">
        <v>209</v>
      </c>
      <c r="V504" s="21"/>
      <c r="W504" s="18"/>
      <c r="X504" s="155"/>
      <c r="Y504" s="155"/>
      <c r="Z504" s="155"/>
      <c r="AA504" s="348"/>
      <c r="AB504" s="390"/>
      <c r="AC504" s="392"/>
      <c r="AD504" s="392"/>
      <c r="AE504" s="392"/>
      <c r="AF504" s="392"/>
      <c r="AG504" s="392"/>
      <c r="AH504" s="392"/>
      <c r="AI504" s="392"/>
      <c r="AJ504" s="392"/>
      <c r="AK504" s="395"/>
    </row>
    <row r="505" spans="2:45" ht="18" customHeight="1" thickBot="1" x14ac:dyDescent="0.25">
      <c r="B505" s="17"/>
      <c r="C505" s="344"/>
      <c r="D505" s="16"/>
      <c r="E505" s="15"/>
      <c r="F505" s="150"/>
      <c r="G505" s="149"/>
      <c r="H505" s="344"/>
      <c r="I505" s="344"/>
      <c r="J505" s="344"/>
      <c r="K505" s="12" t="s">
        <v>87</v>
      </c>
      <c r="L505" s="13"/>
      <c r="M505" s="12" t="s">
        <v>86</v>
      </c>
      <c r="N505" s="13"/>
      <c r="O505" s="12" t="s">
        <v>85</v>
      </c>
      <c r="P505" s="13"/>
      <c r="Q505" s="12" t="s">
        <v>84</v>
      </c>
      <c r="R505" s="13"/>
      <c r="S505" s="12" t="s">
        <v>208</v>
      </c>
      <c r="T505" s="13"/>
      <c r="U505" s="12" t="s">
        <v>207</v>
      </c>
      <c r="V505" s="13"/>
      <c r="W505" s="10"/>
      <c r="X505" s="148"/>
      <c r="Y505" s="148"/>
      <c r="Z505" s="148"/>
      <c r="AA505" s="349"/>
      <c r="AB505" s="391"/>
      <c r="AC505" s="393"/>
      <c r="AD505" s="393"/>
      <c r="AE505" s="393"/>
      <c r="AF505" s="393"/>
      <c r="AG505" s="393"/>
      <c r="AH505" s="393"/>
      <c r="AI505" s="393"/>
      <c r="AJ505" s="393"/>
      <c r="AK505" s="396"/>
    </row>
    <row r="506" spans="2:45" ht="74.45" customHeight="1" thickBot="1" x14ac:dyDescent="0.3">
      <c r="B506" s="51" t="s">
        <v>123</v>
      </c>
      <c r="C506" s="48" t="s">
        <v>122</v>
      </c>
      <c r="D506" s="48" t="s">
        <v>121</v>
      </c>
      <c r="E506" s="48" t="s">
        <v>120</v>
      </c>
      <c r="F506" s="163" t="s">
        <v>119</v>
      </c>
      <c r="G506" s="163" t="s">
        <v>118</v>
      </c>
      <c r="H506" s="48" t="s">
        <v>33</v>
      </c>
      <c r="I506" s="48" t="s">
        <v>117</v>
      </c>
      <c r="J506" s="48" t="s">
        <v>34</v>
      </c>
      <c r="K506" s="340" t="s">
        <v>116</v>
      </c>
      <c r="L506" s="341"/>
      <c r="M506" s="340" t="s">
        <v>115</v>
      </c>
      <c r="N506" s="341"/>
      <c r="O506" s="340" t="s">
        <v>115</v>
      </c>
      <c r="P506" s="394"/>
      <c r="Q506" s="340" t="s">
        <v>115</v>
      </c>
      <c r="R506" s="394"/>
      <c r="S506" s="340" t="s">
        <v>115</v>
      </c>
      <c r="T506" s="394"/>
      <c r="U506" s="340" t="s">
        <v>115</v>
      </c>
      <c r="V506" s="394"/>
      <c r="W506" s="49" t="s">
        <v>114</v>
      </c>
      <c r="X506" s="48" t="s">
        <v>223</v>
      </c>
      <c r="Y506" s="48" t="s">
        <v>222</v>
      </c>
      <c r="Z506" s="50" t="s">
        <v>221</v>
      </c>
      <c r="AA506" s="47" t="s">
        <v>112</v>
      </c>
      <c r="AB506" s="46" t="s">
        <v>111</v>
      </c>
      <c r="AC506" s="45" t="s">
        <v>110</v>
      </c>
      <c r="AD506" s="45" t="s">
        <v>109</v>
      </c>
      <c r="AE506" s="45" t="s">
        <v>108</v>
      </c>
      <c r="AF506" s="45" t="s">
        <v>107</v>
      </c>
      <c r="AG506" s="45" t="s">
        <v>106</v>
      </c>
      <c r="AH506" s="45" t="s">
        <v>105</v>
      </c>
      <c r="AI506" s="45" t="s">
        <v>104</v>
      </c>
      <c r="AJ506" s="45" t="s">
        <v>103</v>
      </c>
      <c r="AK506" s="45" t="s">
        <v>102</v>
      </c>
    </row>
    <row r="507" spans="2:45" ht="36" customHeight="1" thickBot="1" x14ac:dyDescent="0.25">
      <c r="B507" s="71" t="s">
        <v>128</v>
      </c>
      <c r="C507" s="43"/>
      <c r="D507" s="42">
        <v>175</v>
      </c>
      <c r="E507" s="41">
        <v>13</v>
      </c>
      <c r="F507" s="162">
        <v>12328.2</v>
      </c>
      <c r="G507" s="162">
        <v>892.89</v>
      </c>
      <c r="H507" s="35"/>
      <c r="I507" s="35"/>
      <c r="J507" s="70"/>
      <c r="K507" s="69"/>
      <c r="L507" s="37"/>
      <c r="M507" s="69"/>
      <c r="N507" s="37"/>
      <c r="O507" s="69"/>
      <c r="P507" s="37"/>
      <c r="Q507" s="69"/>
      <c r="R507" s="37"/>
      <c r="S507" s="69"/>
      <c r="T507" s="37"/>
      <c r="U507" s="69"/>
      <c r="V507" s="37"/>
      <c r="W507" s="36"/>
      <c r="X507" s="40"/>
      <c r="Y507" s="40"/>
      <c r="Z507" s="40"/>
      <c r="AA507" s="34"/>
      <c r="AB507" s="33">
        <f t="shared" ref="AB507:AK507" si="8">SUM(AB508:AB567)</f>
        <v>40</v>
      </c>
      <c r="AC507" s="54">
        <f t="shared" si="8"/>
        <v>3</v>
      </c>
      <c r="AD507" s="54">
        <f t="shared" si="8"/>
        <v>112</v>
      </c>
      <c r="AE507" s="54">
        <f t="shared" si="8"/>
        <v>14</v>
      </c>
      <c r="AF507" s="54">
        <f t="shared" si="8"/>
        <v>0</v>
      </c>
      <c r="AG507" s="54">
        <f t="shared" si="8"/>
        <v>0</v>
      </c>
      <c r="AH507" s="54">
        <f t="shared" si="8"/>
        <v>0</v>
      </c>
      <c r="AI507" s="54">
        <f t="shared" si="8"/>
        <v>0</v>
      </c>
      <c r="AJ507" s="54">
        <f t="shared" si="8"/>
        <v>0</v>
      </c>
      <c r="AK507" s="53">
        <f t="shared" si="8"/>
        <v>0</v>
      </c>
      <c r="AL507" s="32" t="s">
        <v>100</v>
      </c>
      <c r="AM507" s="31">
        <f>F507/(100*102)</f>
        <v>1.2086470588235294</v>
      </c>
      <c r="AO507" s="4">
        <f>SUM(AB507:AC507)/E507</f>
        <v>3.3076923076923075</v>
      </c>
      <c r="AP507" s="4">
        <f>SUM(AD507:AE507)/E507</f>
        <v>9.6923076923076916</v>
      </c>
      <c r="AQ507" s="4">
        <f>SUM(AF507:AG507)/E507</f>
        <v>0</v>
      </c>
      <c r="AR507" s="4">
        <f>SUM(AH507:AI507)/E507</f>
        <v>0</v>
      </c>
      <c r="AS507" s="4">
        <f>SUM(AJ507:AK507)/E507</f>
        <v>0</v>
      </c>
    </row>
    <row r="508" spans="2:45" ht="18" customHeight="1" x14ac:dyDescent="0.2">
      <c r="B508" s="17" t="s">
        <v>82</v>
      </c>
      <c r="C508" s="342">
        <v>1</v>
      </c>
      <c r="D508" s="30"/>
      <c r="E508" s="28"/>
      <c r="F508" s="159"/>
      <c r="G508" s="158"/>
      <c r="H508" s="345">
        <v>31</v>
      </c>
      <c r="I508" s="345">
        <v>11</v>
      </c>
      <c r="J508" s="346">
        <v>6</v>
      </c>
      <c r="K508" s="20" t="s">
        <v>95</v>
      </c>
      <c r="L508" s="21" t="s">
        <v>97</v>
      </c>
      <c r="M508" s="20" t="s">
        <v>94</v>
      </c>
      <c r="N508" s="21"/>
      <c r="O508" s="20" t="s">
        <v>93</v>
      </c>
      <c r="P508" s="21"/>
      <c r="Q508" s="20" t="s">
        <v>92</v>
      </c>
      <c r="R508" s="21"/>
      <c r="S508" s="20" t="s">
        <v>212</v>
      </c>
      <c r="T508" s="21"/>
      <c r="U508" s="20" t="s">
        <v>211</v>
      </c>
      <c r="V508" s="21"/>
      <c r="W508" s="25"/>
      <c r="X508" s="155"/>
      <c r="Y508" s="155"/>
      <c r="Z508" s="155"/>
      <c r="AA508" s="347"/>
      <c r="AB508" s="379">
        <f>SUMPRODUCT(LEN($L508:$R510)-LEN(SUBSTITUTE($L508:$R510,"A", "")))</f>
        <v>2</v>
      </c>
      <c r="AC508" s="365">
        <f>SUMPRODUCT(LEN($W508:$W510)-LEN(SUBSTITUTE($W508:$W510,"A", "")))</f>
        <v>0</v>
      </c>
      <c r="AD508" s="365">
        <f>SUMPRODUCT(LEN($L508:$R510)-LEN(SUBSTITUTE($L508:$R510,"S", "")))</f>
        <v>1</v>
      </c>
      <c r="AE508" s="365">
        <f>SUMPRODUCT(LEN($W508:$W510)-LEN(SUBSTITUTE($W508:$W510,"S", "")))</f>
        <v>0</v>
      </c>
      <c r="AF508" s="365">
        <f>SUMPRODUCT(LEN($L508:$R510)-LEN(SUBSTITUTE($L508:$R510,"F", "")))</f>
        <v>0</v>
      </c>
      <c r="AG508" s="365">
        <f>SUMPRODUCT(LEN($W508:$W510)-LEN(SUBSTITUTE($W508:$W510,"F", "")))</f>
        <v>0</v>
      </c>
      <c r="AH508" s="365">
        <f>SUMPRODUCT(LEN($L508:$R510)-LEN(SUBSTITUTE($L508:$R510,"G", "")))</f>
        <v>0</v>
      </c>
      <c r="AI508" s="365">
        <f>SUMPRODUCT(LEN($W508:$W510)-LEN(SUBSTITUTE($W508:$W510,"G", "")))</f>
        <v>0</v>
      </c>
      <c r="AJ508" s="365">
        <f>SUMPRODUCT(LEN($L508:$R510)-LEN(SUBSTITUTE($L508:$R510,"M", "")))</f>
        <v>0</v>
      </c>
      <c r="AK508" s="382">
        <f>SUMPRODUCT(LEN($W508:$W510)-LEN(SUBSTITUTE($W508:$W510,"M", "")))</f>
        <v>0</v>
      </c>
    </row>
    <row r="509" spans="2:45" ht="18" customHeight="1" x14ac:dyDescent="0.2">
      <c r="B509" s="17"/>
      <c r="C509" s="343"/>
      <c r="D509" s="24"/>
      <c r="E509" s="23"/>
      <c r="F509" s="157"/>
      <c r="G509" s="156"/>
      <c r="H509" s="343"/>
      <c r="I509" s="343"/>
      <c r="J509" s="343"/>
      <c r="K509" s="20" t="s">
        <v>91</v>
      </c>
      <c r="L509" s="21" t="s">
        <v>97</v>
      </c>
      <c r="M509" s="20" t="s">
        <v>90</v>
      </c>
      <c r="N509" s="21"/>
      <c r="O509" s="20" t="s">
        <v>89</v>
      </c>
      <c r="P509" s="21"/>
      <c r="Q509" s="20" t="s">
        <v>88</v>
      </c>
      <c r="R509" s="21"/>
      <c r="S509" s="20" t="s">
        <v>210</v>
      </c>
      <c r="T509" s="21"/>
      <c r="U509" s="20" t="s">
        <v>209</v>
      </c>
      <c r="V509" s="21"/>
      <c r="W509" s="18"/>
      <c r="X509" s="155"/>
      <c r="Y509" s="155"/>
      <c r="Z509" s="155"/>
      <c r="AA509" s="348"/>
      <c r="AB509" s="390"/>
      <c r="AC509" s="392"/>
      <c r="AD509" s="392"/>
      <c r="AE509" s="392"/>
      <c r="AF509" s="392"/>
      <c r="AG509" s="392"/>
      <c r="AH509" s="392"/>
      <c r="AI509" s="392"/>
      <c r="AJ509" s="392"/>
      <c r="AK509" s="395"/>
    </row>
    <row r="510" spans="2:45" ht="18" customHeight="1" thickBot="1" x14ac:dyDescent="0.25">
      <c r="B510" s="17"/>
      <c r="C510" s="344"/>
      <c r="D510" s="16"/>
      <c r="E510" s="15"/>
      <c r="F510" s="150"/>
      <c r="G510" s="149"/>
      <c r="H510" s="344"/>
      <c r="I510" s="344"/>
      <c r="J510" s="344"/>
      <c r="K510" s="12" t="s">
        <v>87</v>
      </c>
      <c r="L510" s="13" t="s">
        <v>98</v>
      </c>
      <c r="M510" s="12" t="s">
        <v>86</v>
      </c>
      <c r="N510" s="13"/>
      <c r="O510" s="12" t="s">
        <v>85</v>
      </c>
      <c r="P510" s="13"/>
      <c r="Q510" s="12" t="s">
        <v>84</v>
      </c>
      <c r="R510" s="13"/>
      <c r="S510" s="12" t="s">
        <v>208</v>
      </c>
      <c r="T510" s="13"/>
      <c r="U510" s="12" t="s">
        <v>207</v>
      </c>
      <c r="V510" s="13"/>
      <c r="W510" s="10"/>
      <c r="X510" s="148"/>
      <c r="Y510" s="148"/>
      <c r="Z510" s="148"/>
      <c r="AA510" s="349"/>
      <c r="AB510" s="391"/>
      <c r="AC510" s="393"/>
      <c r="AD510" s="393"/>
      <c r="AE510" s="393"/>
      <c r="AF510" s="393"/>
      <c r="AG510" s="393"/>
      <c r="AH510" s="393"/>
      <c r="AI510" s="393"/>
      <c r="AJ510" s="393"/>
      <c r="AK510" s="396"/>
    </row>
    <row r="511" spans="2:45" ht="18" customHeight="1" x14ac:dyDescent="0.2">
      <c r="B511" s="17"/>
      <c r="C511" s="342">
        <v>2</v>
      </c>
      <c r="D511" s="30"/>
      <c r="E511" s="28"/>
      <c r="F511" s="159"/>
      <c r="G511" s="158"/>
      <c r="H511" s="345">
        <v>38</v>
      </c>
      <c r="I511" s="345">
        <v>13</v>
      </c>
      <c r="J511" s="345">
        <v>4</v>
      </c>
      <c r="K511" s="20" t="s">
        <v>95</v>
      </c>
      <c r="L511" s="21" t="s">
        <v>98</v>
      </c>
      <c r="M511" s="20" t="s">
        <v>94</v>
      </c>
      <c r="N511" s="21" t="s">
        <v>214</v>
      </c>
      <c r="O511" s="20" t="s">
        <v>93</v>
      </c>
      <c r="P511" s="21" t="s">
        <v>97</v>
      </c>
      <c r="Q511" s="20" t="s">
        <v>92</v>
      </c>
      <c r="R511" s="21"/>
      <c r="S511" s="20" t="s">
        <v>212</v>
      </c>
      <c r="T511" s="21"/>
      <c r="U511" s="20" t="s">
        <v>211</v>
      </c>
      <c r="V511" s="21"/>
      <c r="W511" s="25"/>
      <c r="X511" s="155"/>
      <c r="Y511" s="155"/>
      <c r="Z511" s="155"/>
      <c r="AA511" s="347"/>
      <c r="AB511" s="379">
        <f>SUMPRODUCT(LEN($L511:$R513)-LEN(SUBSTITUTE($L511:$R513,"A", "")))</f>
        <v>2</v>
      </c>
      <c r="AC511" s="365">
        <f>SUMPRODUCT(LEN($W511:$W513)-LEN(SUBSTITUTE($W511:$W513,"A", "")))</f>
        <v>0</v>
      </c>
      <c r="AD511" s="365">
        <f>SUMPRODUCT(LEN($L511:$R513)-LEN(SUBSTITUTE($L511:$R513,"S", "")))</f>
        <v>8</v>
      </c>
      <c r="AE511" s="365">
        <f>SUMPRODUCT(LEN($W511:$W513)-LEN(SUBSTITUTE($W511:$W513,"S", "")))</f>
        <v>0</v>
      </c>
      <c r="AF511" s="365">
        <f>SUMPRODUCT(LEN($L511:$R513)-LEN(SUBSTITUTE($L511:$R513,"F", "")))</f>
        <v>0</v>
      </c>
      <c r="AG511" s="365">
        <f>SUMPRODUCT(LEN($W511:$W513)-LEN(SUBSTITUTE($W511:$W513,"F", "")))</f>
        <v>0</v>
      </c>
      <c r="AH511" s="365">
        <f>SUMPRODUCT(LEN($L511:$R513)-LEN(SUBSTITUTE($L511:$R513,"G", "")))</f>
        <v>0</v>
      </c>
      <c r="AI511" s="365">
        <f>SUMPRODUCT(LEN($W511:$W513)-LEN(SUBSTITUTE($W511:$W513,"G", "")))</f>
        <v>0</v>
      </c>
      <c r="AJ511" s="365">
        <f>SUMPRODUCT(LEN($L511:$R513)-LEN(SUBSTITUTE($L511:$R513,"M", "")))</f>
        <v>0</v>
      </c>
      <c r="AK511" s="382">
        <f>SUMPRODUCT(LEN($W511:$W513)-LEN(SUBSTITUTE($W511:$W513,"M", "")))</f>
        <v>0</v>
      </c>
    </row>
    <row r="512" spans="2:45" ht="18" customHeight="1" x14ac:dyDescent="0.2">
      <c r="B512" s="17"/>
      <c r="C512" s="343"/>
      <c r="D512" s="24"/>
      <c r="E512" s="23"/>
      <c r="F512" s="157"/>
      <c r="G512" s="156"/>
      <c r="H512" s="343"/>
      <c r="I512" s="343"/>
      <c r="J512" s="343"/>
      <c r="K512" s="20" t="s">
        <v>91</v>
      </c>
      <c r="L512" s="21" t="s">
        <v>98</v>
      </c>
      <c r="M512" s="20" t="s">
        <v>90</v>
      </c>
      <c r="N512" s="21" t="s">
        <v>98</v>
      </c>
      <c r="O512" s="20" t="s">
        <v>89</v>
      </c>
      <c r="P512" s="21" t="s">
        <v>98</v>
      </c>
      <c r="Q512" s="20" t="s">
        <v>88</v>
      </c>
      <c r="R512" s="21"/>
      <c r="S512" s="20" t="s">
        <v>210</v>
      </c>
      <c r="T512" s="21"/>
      <c r="U512" s="20" t="s">
        <v>209</v>
      </c>
      <c r="V512" s="21"/>
      <c r="W512" s="18"/>
      <c r="X512" s="155"/>
      <c r="Y512" s="155"/>
      <c r="Z512" s="155"/>
      <c r="AA512" s="348"/>
      <c r="AB512" s="390"/>
      <c r="AC512" s="392"/>
      <c r="AD512" s="392"/>
      <c r="AE512" s="392"/>
      <c r="AF512" s="392"/>
      <c r="AG512" s="392"/>
      <c r="AH512" s="392"/>
      <c r="AI512" s="392"/>
      <c r="AJ512" s="392"/>
      <c r="AK512" s="395"/>
    </row>
    <row r="513" spans="2:37" ht="18" customHeight="1" thickBot="1" x14ac:dyDescent="0.25">
      <c r="B513" s="17"/>
      <c r="C513" s="344"/>
      <c r="D513" s="16"/>
      <c r="E513" s="15"/>
      <c r="F513" s="150"/>
      <c r="G513" s="149"/>
      <c r="H513" s="344"/>
      <c r="I513" s="344"/>
      <c r="J513" s="344"/>
      <c r="K513" s="12" t="s">
        <v>87</v>
      </c>
      <c r="L513" s="13" t="s">
        <v>98</v>
      </c>
      <c r="M513" s="12" t="s">
        <v>86</v>
      </c>
      <c r="N513" s="13" t="s">
        <v>218</v>
      </c>
      <c r="O513" s="12" t="s">
        <v>85</v>
      </c>
      <c r="P513" s="13"/>
      <c r="Q513" s="12" t="s">
        <v>84</v>
      </c>
      <c r="R513" s="13"/>
      <c r="S513" s="12" t="s">
        <v>208</v>
      </c>
      <c r="T513" s="13"/>
      <c r="U513" s="12" t="s">
        <v>207</v>
      </c>
      <c r="V513" s="13"/>
      <c r="W513" s="10"/>
      <c r="X513" s="148"/>
      <c r="Y513" s="148"/>
      <c r="Z513" s="148"/>
      <c r="AA513" s="349"/>
      <c r="AB513" s="391"/>
      <c r="AC513" s="393"/>
      <c r="AD513" s="393"/>
      <c r="AE513" s="393"/>
      <c r="AF513" s="393"/>
      <c r="AG513" s="393"/>
      <c r="AH513" s="393"/>
      <c r="AI513" s="393"/>
      <c r="AJ513" s="393"/>
      <c r="AK513" s="396"/>
    </row>
    <row r="514" spans="2:37" ht="18" customHeight="1" x14ac:dyDescent="0.2">
      <c r="B514" s="17"/>
      <c r="C514" s="342">
        <v>3</v>
      </c>
      <c r="D514" s="30"/>
      <c r="E514" s="28"/>
      <c r="F514" s="159"/>
      <c r="G514" s="158"/>
      <c r="H514" s="345">
        <v>38</v>
      </c>
      <c r="I514" s="345">
        <v>12</v>
      </c>
      <c r="J514" s="345">
        <v>5</v>
      </c>
      <c r="K514" s="20" t="s">
        <v>95</v>
      </c>
      <c r="L514" s="21" t="s">
        <v>98</v>
      </c>
      <c r="M514" s="20" t="s">
        <v>94</v>
      </c>
      <c r="N514" s="21" t="s">
        <v>98</v>
      </c>
      <c r="O514" s="20" t="s">
        <v>93</v>
      </c>
      <c r="P514" s="21" t="s">
        <v>98</v>
      </c>
      <c r="Q514" s="20" t="s">
        <v>92</v>
      </c>
      <c r="R514" s="21"/>
      <c r="S514" s="20" t="s">
        <v>212</v>
      </c>
      <c r="T514" s="21"/>
      <c r="U514" s="20" t="s">
        <v>211</v>
      </c>
      <c r="V514" s="21"/>
      <c r="W514" s="25"/>
      <c r="X514" s="155"/>
      <c r="Y514" s="155"/>
      <c r="Z514" s="155"/>
      <c r="AA514" s="347"/>
      <c r="AB514" s="379">
        <f>SUMPRODUCT(LEN($L514:$R516)-LEN(SUBSTITUTE($L514:$R516,"A", "")))</f>
        <v>1</v>
      </c>
      <c r="AC514" s="365">
        <f>SUMPRODUCT(LEN($W514:$W516)-LEN(SUBSTITUTE($W514:$W516,"A", "")))</f>
        <v>0</v>
      </c>
      <c r="AD514" s="365">
        <f>SUMPRODUCT(LEN($L514:$R516)-LEN(SUBSTITUTE($L514:$R516,"S", "")))</f>
        <v>7</v>
      </c>
      <c r="AE514" s="365">
        <f>SUMPRODUCT(LEN($W514:$W516)-LEN(SUBSTITUTE($W514:$W516,"S", "")))</f>
        <v>0</v>
      </c>
      <c r="AF514" s="365">
        <f>SUMPRODUCT(LEN($L514:$R516)-LEN(SUBSTITUTE($L514:$R516,"F", "")))</f>
        <v>0</v>
      </c>
      <c r="AG514" s="365">
        <f>SUMPRODUCT(LEN($W514:$W516)-LEN(SUBSTITUTE($W514:$W516,"F", "")))</f>
        <v>0</v>
      </c>
      <c r="AH514" s="365">
        <f>SUMPRODUCT(LEN($L514:$R516)-LEN(SUBSTITUTE($L514:$R516,"G", "")))</f>
        <v>0</v>
      </c>
      <c r="AI514" s="365">
        <f>SUMPRODUCT(LEN($W514:$W516)-LEN(SUBSTITUTE($W514:$W516,"G", "")))</f>
        <v>0</v>
      </c>
      <c r="AJ514" s="365">
        <f>SUMPRODUCT(LEN($L514:$R516)-LEN(SUBSTITUTE($L514:$R516,"M", "")))</f>
        <v>0</v>
      </c>
      <c r="AK514" s="382">
        <f>SUMPRODUCT(LEN($W514:$W516)-LEN(SUBSTITUTE($W514:$W516,"M", "")))</f>
        <v>0</v>
      </c>
    </row>
    <row r="515" spans="2:37" ht="18" customHeight="1" x14ac:dyDescent="0.2">
      <c r="B515" s="17"/>
      <c r="C515" s="343"/>
      <c r="D515" s="24"/>
      <c r="E515" s="23"/>
      <c r="F515" s="157"/>
      <c r="G515" s="156"/>
      <c r="H515" s="343"/>
      <c r="I515" s="343"/>
      <c r="J515" s="343"/>
      <c r="K515" s="20" t="s">
        <v>91</v>
      </c>
      <c r="L515" s="21" t="s">
        <v>218</v>
      </c>
      <c r="M515" s="20" t="s">
        <v>90</v>
      </c>
      <c r="N515" s="21" t="s">
        <v>98</v>
      </c>
      <c r="O515" s="20" t="s">
        <v>89</v>
      </c>
      <c r="P515" s="21"/>
      <c r="Q515" s="20" t="s">
        <v>88</v>
      </c>
      <c r="R515" s="21"/>
      <c r="S515" s="20" t="s">
        <v>210</v>
      </c>
      <c r="T515" s="21"/>
      <c r="U515" s="20" t="s">
        <v>209</v>
      </c>
      <c r="V515" s="21"/>
      <c r="W515" s="18"/>
      <c r="X515" s="155"/>
      <c r="Y515" s="155"/>
      <c r="Z515" s="155"/>
      <c r="AA515" s="348"/>
      <c r="AB515" s="390"/>
      <c r="AC515" s="392"/>
      <c r="AD515" s="392"/>
      <c r="AE515" s="392"/>
      <c r="AF515" s="392"/>
      <c r="AG515" s="392"/>
      <c r="AH515" s="392"/>
      <c r="AI515" s="392"/>
      <c r="AJ515" s="392"/>
      <c r="AK515" s="395"/>
    </row>
    <row r="516" spans="2:37" ht="18" customHeight="1" thickBot="1" x14ac:dyDescent="0.25">
      <c r="B516" s="17"/>
      <c r="C516" s="344"/>
      <c r="D516" s="16"/>
      <c r="E516" s="15"/>
      <c r="F516" s="150"/>
      <c r="G516" s="149"/>
      <c r="H516" s="344"/>
      <c r="I516" s="344"/>
      <c r="J516" s="344"/>
      <c r="K516" s="12" t="s">
        <v>87</v>
      </c>
      <c r="L516" s="13" t="s">
        <v>97</v>
      </c>
      <c r="M516" s="12" t="s">
        <v>86</v>
      </c>
      <c r="N516" s="13" t="s">
        <v>98</v>
      </c>
      <c r="O516" s="12" t="s">
        <v>85</v>
      </c>
      <c r="P516" s="13"/>
      <c r="Q516" s="12" t="s">
        <v>84</v>
      </c>
      <c r="R516" s="13"/>
      <c r="S516" s="12" t="s">
        <v>208</v>
      </c>
      <c r="T516" s="13"/>
      <c r="U516" s="12" t="s">
        <v>207</v>
      </c>
      <c r="V516" s="13"/>
      <c r="W516" s="10"/>
      <c r="X516" s="148"/>
      <c r="Y516" s="148"/>
      <c r="Z516" s="148"/>
      <c r="AA516" s="349"/>
      <c r="AB516" s="391"/>
      <c r="AC516" s="393"/>
      <c r="AD516" s="393"/>
      <c r="AE516" s="393"/>
      <c r="AF516" s="393"/>
      <c r="AG516" s="393"/>
      <c r="AH516" s="393"/>
      <c r="AI516" s="393"/>
      <c r="AJ516" s="393"/>
      <c r="AK516" s="396"/>
    </row>
    <row r="517" spans="2:37" ht="18" customHeight="1" x14ac:dyDescent="0.2">
      <c r="B517" s="17"/>
      <c r="C517" s="342">
        <v>4</v>
      </c>
      <c r="D517" s="29" t="s">
        <v>240</v>
      </c>
      <c r="E517" s="28"/>
      <c r="F517" s="159"/>
      <c r="G517" s="158"/>
      <c r="H517" s="345">
        <v>48</v>
      </c>
      <c r="I517" s="345">
        <v>16</v>
      </c>
      <c r="J517" s="345">
        <v>4</v>
      </c>
      <c r="K517" s="20" t="s">
        <v>95</v>
      </c>
      <c r="L517" s="21" t="s">
        <v>239</v>
      </c>
      <c r="M517" s="20" t="s">
        <v>94</v>
      </c>
      <c r="N517" s="21" t="s">
        <v>97</v>
      </c>
      <c r="O517" s="20" t="s">
        <v>93</v>
      </c>
      <c r="P517" s="21" t="s">
        <v>218</v>
      </c>
      <c r="Q517" s="20" t="s">
        <v>92</v>
      </c>
      <c r="R517" s="21" t="s">
        <v>98</v>
      </c>
      <c r="S517" s="20" t="s">
        <v>212</v>
      </c>
      <c r="T517" s="21"/>
      <c r="U517" s="20" t="s">
        <v>211</v>
      </c>
      <c r="V517" s="21"/>
      <c r="W517" s="25" t="s">
        <v>218</v>
      </c>
      <c r="X517" s="155"/>
      <c r="Y517" s="155"/>
      <c r="Z517" s="155"/>
      <c r="AA517" s="347"/>
      <c r="AB517" s="379">
        <f>SUMPRODUCT(LEN($L517:$R519)-LEN(SUBSTITUTE($L517:$R519,"A", "")))</f>
        <v>8</v>
      </c>
      <c r="AC517" s="365">
        <f>SUMPRODUCT(LEN($W517:$W519)-LEN(SUBSTITUTE($W517:$W519,"A", "")))</f>
        <v>0</v>
      </c>
      <c r="AD517" s="365">
        <f>SUMPRODUCT(LEN($L517:$R519)-LEN(SUBSTITUTE($L517:$R519,"S", "")))</f>
        <v>15</v>
      </c>
      <c r="AE517" s="365">
        <f>SUMPRODUCT(LEN($W517:$W519)-LEN(SUBSTITUTE($W517:$W519,"S", "")))</f>
        <v>2</v>
      </c>
      <c r="AF517" s="365">
        <f>SUMPRODUCT(LEN($L517:$R519)-LEN(SUBSTITUTE($L517:$R519,"F", "")))</f>
        <v>0</v>
      </c>
      <c r="AG517" s="365">
        <f>SUMPRODUCT(LEN($W517:$W519)-LEN(SUBSTITUTE($W517:$W519,"F", "")))</f>
        <v>0</v>
      </c>
      <c r="AH517" s="365">
        <f>SUMPRODUCT(LEN($L517:$R519)-LEN(SUBSTITUTE($L517:$R519,"G", "")))</f>
        <v>0</v>
      </c>
      <c r="AI517" s="365">
        <f>SUMPRODUCT(LEN($W517:$W519)-LEN(SUBSTITUTE($W517:$W519,"G", "")))</f>
        <v>0</v>
      </c>
      <c r="AJ517" s="365">
        <f>SUMPRODUCT(LEN($L517:$R519)-LEN(SUBSTITUTE($L517:$R519,"M", "")))</f>
        <v>0</v>
      </c>
      <c r="AK517" s="382">
        <f>SUMPRODUCT(LEN($W517:$W519)-LEN(SUBSTITUTE($W517:$W519,"M", "")))</f>
        <v>0</v>
      </c>
    </row>
    <row r="518" spans="2:37" ht="18" customHeight="1" x14ac:dyDescent="0.2">
      <c r="B518" s="17"/>
      <c r="C518" s="343"/>
      <c r="D518" s="24"/>
      <c r="E518" s="23"/>
      <c r="F518" s="157"/>
      <c r="G518" s="156"/>
      <c r="H518" s="343"/>
      <c r="I518" s="343"/>
      <c r="J518" s="343"/>
      <c r="K518" s="20" t="s">
        <v>91</v>
      </c>
      <c r="L518" s="21" t="s">
        <v>224</v>
      </c>
      <c r="M518" s="20" t="s">
        <v>90</v>
      </c>
      <c r="N518" s="21" t="s">
        <v>97</v>
      </c>
      <c r="O518" s="20" t="s">
        <v>89</v>
      </c>
      <c r="P518" s="21" t="s">
        <v>214</v>
      </c>
      <c r="Q518" s="20" t="s">
        <v>88</v>
      </c>
      <c r="R518" s="21" t="s">
        <v>98</v>
      </c>
      <c r="S518" s="20" t="s">
        <v>210</v>
      </c>
      <c r="T518" s="21"/>
      <c r="U518" s="20" t="s">
        <v>209</v>
      </c>
      <c r="V518" s="21"/>
      <c r="W518" s="18"/>
      <c r="X518" s="155"/>
      <c r="Y518" s="155"/>
      <c r="Z518" s="155"/>
      <c r="AA518" s="348"/>
      <c r="AB518" s="390"/>
      <c r="AC518" s="392"/>
      <c r="AD518" s="392"/>
      <c r="AE518" s="392"/>
      <c r="AF518" s="392"/>
      <c r="AG518" s="392"/>
      <c r="AH518" s="392"/>
      <c r="AI518" s="392"/>
      <c r="AJ518" s="392"/>
      <c r="AK518" s="395"/>
    </row>
    <row r="519" spans="2:37" ht="18" customHeight="1" thickBot="1" x14ac:dyDescent="0.25">
      <c r="B519" s="17"/>
      <c r="C519" s="344"/>
      <c r="D519" s="16"/>
      <c r="E519" s="15"/>
      <c r="F519" s="150"/>
      <c r="G519" s="149"/>
      <c r="H519" s="344"/>
      <c r="I519" s="344"/>
      <c r="J519" s="344"/>
      <c r="K519" s="12" t="s">
        <v>87</v>
      </c>
      <c r="L519" s="13" t="s">
        <v>98</v>
      </c>
      <c r="M519" s="12" t="s">
        <v>86</v>
      </c>
      <c r="N519" s="13" t="s">
        <v>228</v>
      </c>
      <c r="O519" s="12" t="s">
        <v>85</v>
      </c>
      <c r="P519" s="13" t="s">
        <v>98</v>
      </c>
      <c r="Q519" s="12" t="s">
        <v>84</v>
      </c>
      <c r="R519" s="13" t="s">
        <v>98</v>
      </c>
      <c r="S519" s="12" t="s">
        <v>208</v>
      </c>
      <c r="T519" s="13"/>
      <c r="U519" s="12" t="s">
        <v>207</v>
      </c>
      <c r="V519" s="13"/>
      <c r="W519" s="10"/>
      <c r="X519" s="148"/>
      <c r="Y519" s="148"/>
      <c r="Z519" s="148"/>
      <c r="AA519" s="349"/>
      <c r="AB519" s="391"/>
      <c r="AC519" s="393"/>
      <c r="AD519" s="393"/>
      <c r="AE519" s="393"/>
      <c r="AF519" s="393"/>
      <c r="AG519" s="393"/>
      <c r="AH519" s="393"/>
      <c r="AI519" s="393"/>
      <c r="AJ519" s="393"/>
      <c r="AK519" s="396"/>
    </row>
    <row r="520" spans="2:37" ht="18" customHeight="1" x14ac:dyDescent="0.2">
      <c r="B520" s="17"/>
      <c r="C520" s="342">
        <v>5</v>
      </c>
      <c r="D520" s="30"/>
      <c r="E520" s="28"/>
      <c r="F520" s="159"/>
      <c r="G520" s="158"/>
      <c r="H520" s="345">
        <v>43</v>
      </c>
      <c r="I520" s="345">
        <v>14</v>
      </c>
      <c r="J520" s="345">
        <v>4</v>
      </c>
      <c r="K520" s="20" t="s">
        <v>95</v>
      </c>
      <c r="L520" s="21" t="s">
        <v>97</v>
      </c>
      <c r="M520" s="20" t="s">
        <v>94</v>
      </c>
      <c r="N520" s="21" t="s">
        <v>213</v>
      </c>
      <c r="O520" s="20" t="s">
        <v>93</v>
      </c>
      <c r="P520" s="21" t="s">
        <v>98</v>
      </c>
      <c r="Q520" s="20" t="s">
        <v>92</v>
      </c>
      <c r="R520" s="21"/>
      <c r="S520" s="20" t="s">
        <v>212</v>
      </c>
      <c r="T520" s="21"/>
      <c r="U520" s="20" t="s">
        <v>211</v>
      </c>
      <c r="V520" s="21"/>
      <c r="W520" s="25"/>
      <c r="X520" s="155"/>
      <c r="Y520" s="155"/>
      <c r="Z520" s="155"/>
      <c r="AA520" s="347"/>
      <c r="AB520" s="379">
        <f>SUMPRODUCT(LEN($L520:$R522)-LEN(SUBSTITUTE($L520:$R522,"A", "")))</f>
        <v>5</v>
      </c>
      <c r="AC520" s="365">
        <f>SUMPRODUCT(LEN($W520:$W522)-LEN(SUBSTITUTE($W520:$W522,"A", "")))</f>
        <v>0</v>
      </c>
      <c r="AD520" s="365">
        <f>SUMPRODUCT(LEN($L520:$R522)-LEN(SUBSTITUTE($L520:$R522,"S", "")))</f>
        <v>8</v>
      </c>
      <c r="AE520" s="365">
        <f>SUMPRODUCT(LEN($W520:$W522)-LEN(SUBSTITUTE($W520:$W522,"S", "")))</f>
        <v>0</v>
      </c>
      <c r="AF520" s="365">
        <f>SUMPRODUCT(LEN($L520:$R522)-LEN(SUBSTITUTE($L520:$R522,"F", "")))</f>
        <v>0</v>
      </c>
      <c r="AG520" s="365">
        <f>SUMPRODUCT(LEN($W520:$W522)-LEN(SUBSTITUTE($W520:$W522,"F", "")))</f>
        <v>0</v>
      </c>
      <c r="AH520" s="365">
        <f>SUMPRODUCT(LEN($L520:$R522)-LEN(SUBSTITUTE($L520:$R522,"G", "")))</f>
        <v>0</v>
      </c>
      <c r="AI520" s="365">
        <f>SUMPRODUCT(LEN($W520:$W522)-LEN(SUBSTITUTE($W520:$W522,"G", "")))</f>
        <v>0</v>
      </c>
      <c r="AJ520" s="365">
        <f>SUMPRODUCT(LEN($L520:$R522)-LEN(SUBSTITUTE($L520:$R522,"M", "")))</f>
        <v>0</v>
      </c>
      <c r="AK520" s="382">
        <f>SUMPRODUCT(LEN($W520:$W522)-LEN(SUBSTITUTE($W520:$W522,"M", "")))</f>
        <v>0</v>
      </c>
    </row>
    <row r="521" spans="2:37" ht="18" customHeight="1" x14ac:dyDescent="0.2">
      <c r="B521" s="17"/>
      <c r="C521" s="343"/>
      <c r="D521" s="24"/>
      <c r="E521" s="23"/>
      <c r="F521" s="157"/>
      <c r="G521" s="156"/>
      <c r="H521" s="343"/>
      <c r="I521" s="343"/>
      <c r="J521" s="343"/>
      <c r="K521" s="20" t="s">
        <v>91</v>
      </c>
      <c r="L521" s="21" t="s">
        <v>97</v>
      </c>
      <c r="M521" s="20" t="s">
        <v>90</v>
      </c>
      <c r="N521" s="21" t="s">
        <v>217</v>
      </c>
      <c r="O521" s="20" t="s">
        <v>89</v>
      </c>
      <c r="P521" s="21" t="s">
        <v>98</v>
      </c>
      <c r="Q521" s="20" t="s">
        <v>88</v>
      </c>
      <c r="R521" s="21"/>
      <c r="S521" s="20" t="s">
        <v>210</v>
      </c>
      <c r="T521" s="21"/>
      <c r="U521" s="20" t="s">
        <v>209</v>
      </c>
      <c r="V521" s="21"/>
      <c r="W521" s="18"/>
      <c r="X521" s="155"/>
      <c r="Y521" s="155"/>
      <c r="Z521" s="155"/>
      <c r="AA521" s="348"/>
      <c r="AB521" s="390"/>
      <c r="AC521" s="392"/>
      <c r="AD521" s="392"/>
      <c r="AE521" s="392"/>
      <c r="AF521" s="392"/>
      <c r="AG521" s="392"/>
      <c r="AH521" s="392"/>
      <c r="AI521" s="392"/>
      <c r="AJ521" s="392"/>
      <c r="AK521" s="395"/>
    </row>
    <row r="522" spans="2:37" ht="18" customHeight="1" thickBot="1" x14ac:dyDescent="0.25">
      <c r="B522" s="17"/>
      <c r="C522" s="344"/>
      <c r="D522" s="16"/>
      <c r="E522" s="15"/>
      <c r="F522" s="150"/>
      <c r="G522" s="149"/>
      <c r="H522" s="344"/>
      <c r="I522" s="344"/>
      <c r="J522" s="344"/>
      <c r="K522" s="12" t="s">
        <v>87</v>
      </c>
      <c r="L522" s="13" t="s">
        <v>218</v>
      </c>
      <c r="M522" s="12" t="s">
        <v>86</v>
      </c>
      <c r="N522" s="13" t="s">
        <v>218</v>
      </c>
      <c r="O522" s="12" t="s">
        <v>85</v>
      </c>
      <c r="P522" s="13" t="s">
        <v>98</v>
      </c>
      <c r="Q522" s="12" t="s">
        <v>84</v>
      </c>
      <c r="R522" s="13"/>
      <c r="S522" s="12" t="s">
        <v>208</v>
      </c>
      <c r="T522" s="13"/>
      <c r="U522" s="12" t="s">
        <v>207</v>
      </c>
      <c r="V522" s="13"/>
      <c r="W522" s="10"/>
      <c r="X522" s="148"/>
      <c r="Y522" s="148"/>
      <c r="Z522" s="148"/>
      <c r="AA522" s="349"/>
      <c r="AB522" s="391"/>
      <c r="AC522" s="393"/>
      <c r="AD522" s="393"/>
      <c r="AE522" s="393"/>
      <c r="AF522" s="393"/>
      <c r="AG522" s="393"/>
      <c r="AH522" s="393"/>
      <c r="AI522" s="393"/>
      <c r="AJ522" s="393"/>
      <c r="AK522" s="396"/>
    </row>
    <row r="523" spans="2:37" ht="18" customHeight="1" x14ac:dyDescent="0.2">
      <c r="B523" s="17"/>
      <c r="C523" s="342">
        <v>6</v>
      </c>
      <c r="D523" s="30"/>
      <c r="E523" s="28"/>
      <c r="F523" s="159"/>
      <c r="G523" s="158"/>
      <c r="H523" s="345">
        <v>47</v>
      </c>
      <c r="I523" s="345">
        <v>13</v>
      </c>
      <c r="J523" s="345">
        <v>4</v>
      </c>
      <c r="K523" s="20" t="s">
        <v>95</v>
      </c>
      <c r="L523" s="21" t="s">
        <v>97</v>
      </c>
      <c r="M523" s="20" t="s">
        <v>94</v>
      </c>
      <c r="N523" s="21" t="s">
        <v>214</v>
      </c>
      <c r="O523" s="20" t="s">
        <v>93</v>
      </c>
      <c r="P523" s="21" t="s">
        <v>98</v>
      </c>
      <c r="Q523" s="20" t="s">
        <v>92</v>
      </c>
      <c r="R523" s="21"/>
      <c r="S523" s="20" t="s">
        <v>212</v>
      </c>
      <c r="T523" s="21"/>
      <c r="U523" s="20" t="s">
        <v>211</v>
      </c>
      <c r="V523" s="21"/>
      <c r="W523" s="25"/>
      <c r="X523" s="155"/>
      <c r="Y523" s="155"/>
      <c r="Z523" s="155"/>
      <c r="AA523" s="347"/>
      <c r="AB523" s="379">
        <f>SUMPRODUCT(LEN($L523:$R525)-LEN(SUBSTITUTE($L523:$R525,"A", "")))</f>
        <v>3</v>
      </c>
      <c r="AC523" s="365">
        <f>SUMPRODUCT(LEN($W523:$W525)-LEN(SUBSTITUTE($W523:$W525,"A", "")))</f>
        <v>0</v>
      </c>
      <c r="AD523" s="365">
        <f>SUMPRODUCT(LEN($L523:$R525)-LEN(SUBSTITUTE($L523:$R525,"S", "")))</f>
        <v>11</v>
      </c>
      <c r="AE523" s="365">
        <f>SUMPRODUCT(LEN($W523:$W525)-LEN(SUBSTITUTE($W523:$W525,"S", "")))</f>
        <v>0</v>
      </c>
      <c r="AF523" s="365">
        <f>SUMPRODUCT(LEN($L523:$R525)-LEN(SUBSTITUTE($L523:$R525,"F", "")))</f>
        <v>0</v>
      </c>
      <c r="AG523" s="365">
        <f>SUMPRODUCT(LEN($W523:$W525)-LEN(SUBSTITUTE($W523:$W525,"F", "")))</f>
        <v>0</v>
      </c>
      <c r="AH523" s="365">
        <f>SUMPRODUCT(LEN($L523:$R525)-LEN(SUBSTITUTE($L523:$R525,"G", "")))</f>
        <v>0</v>
      </c>
      <c r="AI523" s="365">
        <f>SUMPRODUCT(LEN($W523:$W525)-LEN(SUBSTITUTE($W523:$W525,"G", "")))</f>
        <v>0</v>
      </c>
      <c r="AJ523" s="365">
        <f>SUMPRODUCT(LEN($L523:$R525)-LEN(SUBSTITUTE($L523:$R525,"M", "")))</f>
        <v>0</v>
      </c>
      <c r="AK523" s="382">
        <f>SUMPRODUCT(LEN($W523:$W525)-LEN(SUBSTITUTE($W523:$W525,"M", "")))</f>
        <v>0</v>
      </c>
    </row>
    <row r="524" spans="2:37" ht="18" customHeight="1" x14ac:dyDescent="0.2">
      <c r="B524" s="17"/>
      <c r="C524" s="343"/>
      <c r="D524" s="24"/>
      <c r="E524" s="23"/>
      <c r="F524" s="157"/>
      <c r="G524" s="156"/>
      <c r="H524" s="343"/>
      <c r="I524" s="343"/>
      <c r="J524" s="343"/>
      <c r="K524" s="20" t="s">
        <v>91</v>
      </c>
      <c r="L524" s="21" t="s">
        <v>218</v>
      </c>
      <c r="M524" s="20" t="s">
        <v>90</v>
      </c>
      <c r="N524" s="21" t="s">
        <v>217</v>
      </c>
      <c r="O524" s="20" t="s">
        <v>89</v>
      </c>
      <c r="P524" s="21" t="s">
        <v>98</v>
      </c>
      <c r="Q524" s="20" t="s">
        <v>88</v>
      </c>
      <c r="R524" s="21"/>
      <c r="S524" s="20" t="s">
        <v>210</v>
      </c>
      <c r="T524" s="21"/>
      <c r="U524" s="20" t="s">
        <v>209</v>
      </c>
      <c r="V524" s="21"/>
      <c r="W524" s="18"/>
      <c r="X524" s="155"/>
      <c r="Y524" s="155"/>
      <c r="Z524" s="155"/>
      <c r="AA524" s="348"/>
      <c r="AB524" s="390"/>
      <c r="AC524" s="392"/>
      <c r="AD524" s="392"/>
      <c r="AE524" s="392"/>
      <c r="AF524" s="392"/>
      <c r="AG524" s="392"/>
      <c r="AH524" s="392"/>
      <c r="AI524" s="392"/>
      <c r="AJ524" s="392"/>
      <c r="AK524" s="395"/>
    </row>
    <row r="525" spans="2:37" ht="18" customHeight="1" thickBot="1" x14ac:dyDescent="0.25">
      <c r="B525" s="17"/>
      <c r="C525" s="344"/>
      <c r="D525" s="16"/>
      <c r="E525" s="15"/>
      <c r="F525" s="150"/>
      <c r="G525" s="149"/>
      <c r="H525" s="344"/>
      <c r="I525" s="344"/>
      <c r="J525" s="344"/>
      <c r="K525" s="12" t="s">
        <v>87</v>
      </c>
      <c r="L525" s="13" t="s">
        <v>228</v>
      </c>
      <c r="M525" s="12" t="s">
        <v>86</v>
      </c>
      <c r="N525" s="13" t="s">
        <v>98</v>
      </c>
      <c r="O525" s="12" t="s">
        <v>85</v>
      </c>
      <c r="P525" s="13" t="s">
        <v>98</v>
      </c>
      <c r="Q525" s="12" t="s">
        <v>84</v>
      </c>
      <c r="R525" s="13"/>
      <c r="S525" s="12" t="s">
        <v>208</v>
      </c>
      <c r="T525" s="13"/>
      <c r="U525" s="12" t="s">
        <v>207</v>
      </c>
      <c r="V525" s="13"/>
      <c r="W525" s="10"/>
      <c r="X525" s="148"/>
      <c r="Y525" s="148"/>
      <c r="Z525" s="148"/>
      <c r="AA525" s="349"/>
      <c r="AB525" s="391"/>
      <c r="AC525" s="393"/>
      <c r="AD525" s="393"/>
      <c r="AE525" s="393"/>
      <c r="AF525" s="393"/>
      <c r="AG525" s="393"/>
      <c r="AH525" s="393"/>
      <c r="AI525" s="393"/>
      <c r="AJ525" s="393"/>
      <c r="AK525" s="396"/>
    </row>
    <row r="526" spans="2:37" ht="18" customHeight="1" x14ac:dyDescent="0.2">
      <c r="B526" s="17"/>
      <c r="C526" s="342">
        <v>7</v>
      </c>
      <c r="D526" s="30"/>
      <c r="E526" s="28"/>
      <c r="F526" s="159"/>
      <c r="G526" s="158"/>
      <c r="H526" s="345">
        <v>53</v>
      </c>
      <c r="I526" s="345">
        <v>15</v>
      </c>
      <c r="J526" s="345">
        <v>4</v>
      </c>
      <c r="K526" s="20" t="s">
        <v>95</v>
      </c>
      <c r="L526" s="21" t="s">
        <v>217</v>
      </c>
      <c r="M526" s="20" t="s">
        <v>94</v>
      </c>
      <c r="N526" s="21" t="s">
        <v>228</v>
      </c>
      <c r="O526" s="20" t="s">
        <v>93</v>
      </c>
      <c r="P526" s="21" t="s">
        <v>218</v>
      </c>
      <c r="Q526" s="20" t="s">
        <v>92</v>
      </c>
      <c r="R526" s="21" t="s">
        <v>98</v>
      </c>
      <c r="S526" s="20" t="s">
        <v>212</v>
      </c>
      <c r="T526" s="21"/>
      <c r="U526" s="20" t="s">
        <v>211</v>
      </c>
      <c r="V526" s="21"/>
      <c r="W526" s="25"/>
      <c r="X526" s="155"/>
      <c r="Y526" s="155"/>
      <c r="Z526" s="155"/>
      <c r="AA526" s="347"/>
      <c r="AB526" s="379">
        <f>SUMPRODUCT(LEN($L526:$R528)-LEN(SUBSTITUTE($L526:$R528,"A", "")))</f>
        <v>4</v>
      </c>
      <c r="AC526" s="365">
        <f>SUMPRODUCT(LEN($W526:$W528)-LEN(SUBSTITUTE($W526:$W528,"A", "")))</f>
        <v>0</v>
      </c>
      <c r="AD526" s="365">
        <f>SUMPRODUCT(LEN($L526:$R528)-LEN(SUBSTITUTE($L526:$R528,"S", "")))</f>
        <v>18</v>
      </c>
      <c r="AE526" s="365">
        <f>SUMPRODUCT(LEN($W526:$W528)-LEN(SUBSTITUTE($W526:$W528,"S", "")))</f>
        <v>0</v>
      </c>
      <c r="AF526" s="365">
        <f>SUMPRODUCT(LEN($L526:$R528)-LEN(SUBSTITUTE($L526:$R528,"F", "")))</f>
        <v>0</v>
      </c>
      <c r="AG526" s="365">
        <f>SUMPRODUCT(LEN($W526:$W528)-LEN(SUBSTITUTE($W526:$W528,"F", "")))</f>
        <v>0</v>
      </c>
      <c r="AH526" s="365">
        <f>SUMPRODUCT(LEN($L526:$R528)-LEN(SUBSTITUTE($L526:$R528,"G", "")))</f>
        <v>0</v>
      </c>
      <c r="AI526" s="365">
        <f>SUMPRODUCT(LEN($W526:$W528)-LEN(SUBSTITUTE($W526:$W528,"G", "")))</f>
        <v>0</v>
      </c>
      <c r="AJ526" s="365">
        <f>SUMPRODUCT(LEN($L526:$R528)-LEN(SUBSTITUTE($L526:$R528,"M", "")))</f>
        <v>0</v>
      </c>
      <c r="AK526" s="382">
        <f>SUMPRODUCT(LEN($W526:$W528)-LEN(SUBSTITUTE($W526:$W528,"M", "")))</f>
        <v>0</v>
      </c>
    </row>
    <row r="527" spans="2:37" ht="18" customHeight="1" x14ac:dyDescent="0.2">
      <c r="B527" s="17"/>
      <c r="C527" s="343"/>
      <c r="D527" s="24"/>
      <c r="E527" s="23"/>
      <c r="F527" s="157"/>
      <c r="G527" s="156"/>
      <c r="H527" s="343"/>
      <c r="I527" s="343"/>
      <c r="J527" s="343"/>
      <c r="K527" s="20" t="s">
        <v>91</v>
      </c>
      <c r="L527" s="21" t="s">
        <v>220</v>
      </c>
      <c r="M527" s="20" t="s">
        <v>90</v>
      </c>
      <c r="N527" s="21" t="s">
        <v>228</v>
      </c>
      <c r="O527" s="20" t="s">
        <v>89</v>
      </c>
      <c r="P527" s="21" t="s">
        <v>218</v>
      </c>
      <c r="Q527" s="20" t="s">
        <v>88</v>
      </c>
      <c r="R527" s="21" t="s">
        <v>98</v>
      </c>
      <c r="S527" s="20" t="s">
        <v>210</v>
      </c>
      <c r="T527" s="21"/>
      <c r="U527" s="20" t="s">
        <v>209</v>
      </c>
      <c r="V527" s="21"/>
      <c r="W527" s="18"/>
      <c r="X527" s="155"/>
      <c r="Y527" s="155"/>
      <c r="Z527" s="155"/>
      <c r="AA527" s="348"/>
      <c r="AB527" s="390"/>
      <c r="AC527" s="392"/>
      <c r="AD527" s="392"/>
      <c r="AE527" s="392"/>
      <c r="AF527" s="392"/>
      <c r="AG527" s="392"/>
      <c r="AH527" s="392"/>
      <c r="AI527" s="392"/>
      <c r="AJ527" s="392"/>
      <c r="AK527" s="395"/>
    </row>
    <row r="528" spans="2:37" ht="18" customHeight="1" thickBot="1" x14ac:dyDescent="0.25">
      <c r="B528" s="17"/>
      <c r="C528" s="344"/>
      <c r="D528" s="16"/>
      <c r="E528" s="15"/>
      <c r="F528" s="150"/>
      <c r="G528" s="149"/>
      <c r="H528" s="344"/>
      <c r="I528" s="344"/>
      <c r="J528" s="344"/>
      <c r="K528" s="12" t="s">
        <v>87</v>
      </c>
      <c r="L528" s="13" t="s">
        <v>97</v>
      </c>
      <c r="M528" s="12" t="s">
        <v>86</v>
      </c>
      <c r="N528" s="13" t="s">
        <v>214</v>
      </c>
      <c r="O528" s="12" t="s">
        <v>85</v>
      </c>
      <c r="P528" s="13" t="s">
        <v>218</v>
      </c>
      <c r="Q528" s="12" t="s">
        <v>84</v>
      </c>
      <c r="R528" s="13"/>
      <c r="S528" s="12" t="s">
        <v>208</v>
      </c>
      <c r="T528" s="13"/>
      <c r="U528" s="12" t="s">
        <v>207</v>
      </c>
      <c r="V528" s="13"/>
      <c r="W528" s="10"/>
      <c r="X528" s="148"/>
      <c r="Y528" s="148"/>
      <c r="Z528" s="148"/>
      <c r="AA528" s="349"/>
      <c r="AB528" s="391"/>
      <c r="AC528" s="393"/>
      <c r="AD528" s="393"/>
      <c r="AE528" s="393"/>
      <c r="AF528" s="393"/>
      <c r="AG528" s="393"/>
      <c r="AH528" s="393"/>
      <c r="AI528" s="393"/>
      <c r="AJ528" s="393"/>
      <c r="AK528" s="396"/>
    </row>
    <row r="529" spans="2:37" ht="18" customHeight="1" x14ac:dyDescent="0.2">
      <c r="B529" s="17"/>
      <c r="C529" s="342">
        <v>8</v>
      </c>
      <c r="D529" s="52" t="s">
        <v>238</v>
      </c>
      <c r="E529" s="28"/>
      <c r="F529" s="159"/>
      <c r="G529" s="158"/>
      <c r="H529" s="345">
        <v>47</v>
      </c>
      <c r="I529" s="345">
        <v>13</v>
      </c>
      <c r="J529" s="345">
        <v>5</v>
      </c>
      <c r="K529" s="20" t="s">
        <v>95</v>
      </c>
      <c r="L529" s="21" t="s">
        <v>217</v>
      </c>
      <c r="M529" s="20" t="s">
        <v>94</v>
      </c>
      <c r="N529" s="21" t="s">
        <v>214</v>
      </c>
      <c r="O529" s="20" t="s">
        <v>93</v>
      </c>
      <c r="P529" s="21" t="s">
        <v>98</v>
      </c>
      <c r="Q529" s="20" t="s">
        <v>92</v>
      </c>
      <c r="R529" s="21"/>
      <c r="S529" s="20" t="s">
        <v>212</v>
      </c>
      <c r="T529" s="21"/>
      <c r="U529" s="20" t="s">
        <v>211</v>
      </c>
      <c r="V529" s="21"/>
      <c r="W529" s="25" t="s">
        <v>97</v>
      </c>
      <c r="X529" s="155"/>
      <c r="Y529" s="155"/>
      <c r="Z529" s="155"/>
      <c r="AA529" s="347"/>
      <c r="AB529" s="379">
        <f>SUMPRODUCT(LEN($L529:$R531)-LEN(SUBSTITUTE($L529:$R531,"A", "")))</f>
        <v>3</v>
      </c>
      <c r="AC529" s="365">
        <f>SUMPRODUCT(LEN($W529:$W531)-LEN(SUBSTITUTE($W529:$W531,"A", "")))</f>
        <v>1</v>
      </c>
      <c r="AD529" s="365">
        <f>SUMPRODUCT(LEN($L529:$R531)-LEN(SUBSTITUTE($L529:$R531,"S", "")))</f>
        <v>11</v>
      </c>
      <c r="AE529" s="365">
        <f>SUMPRODUCT(LEN($W529:$W531)-LEN(SUBSTITUTE($W529:$W531,"S", "")))</f>
        <v>0</v>
      </c>
      <c r="AF529" s="365">
        <f>SUMPRODUCT(LEN($L529:$R531)-LEN(SUBSTITUTE($L529:$R531,"F", "")))</f>
        <v>0</v>
      </c>
      <c r="AG529" s="365">
        <f>SUMPRODUCT(LEN($W529:$W531)-LEN(SUBSTITUTE($W529:$W531,"F", "")))</f>
        <v>0</v>
      </c>
      <c r="AH529" s="365">
        <f>SUMPRODUCT(LEN($L529:$R531)-LEN(SUBSTITUTE($L529:$R531,"G", "")))</f>
        <v>0</v>
      </c>
      <c r="AI529" s="365">
        <f>SUMPRODUCT(LEN($W529:$W531)-LEN(SUBSTITUTE($W529:$W531,"G", "")))</f>
        <v>0</v>
      </c>
      <c r="AJ529" s="365">
        <f>SUMPRODUCT(LEN($L529:$R531)-LEN(SUBSTITUTE($L529:$R531,"M", "")))</f>
        <v>0</v>
      </c>
      <c r="AK529" s="382">
        <f>SUMPRODUCT(LEN($W529:$W531)-LEN(SUBSTITUTE($W529:$W531,"M", "")))</f>
        <v>0</v>
      </c>
    </row>
    <row r="530" spans="2:37" ht="18" customHeight="1" x14ac:dyDescent="0.2">
      <c r="B530" s="17"/>
      <c r="C530" s="343"/>
      <c r="D530" s="24"/>
      <c r="E530" s="23"/>
      <c r="F530" s="157"/>
      <c r="G530" s="156"/>
      <c r="H530" s="343"/>
      <c r="I530" s="343"/>
      <c r="J530" s="343"/>
      <c r="K530" s="20" t="s">
        <v>91</v>
      </c>
      <c r="L530" s="21" t="s">
        <v>97</v>
      </c>
      <c r="M530" s="20" t="s">
        <v>90</v>
      </c>
      <c r="N530" s="21" t="s">
        <v>218</v>
      </c>
      <c r="O530" s="20" t="s">
        <v>89</v>
      </c>
      <c r="P530" s="21" t="s">
        <v>98</v>
      </c>
      <c r="Q530" s="20" t="s">
        <v>88</v>
      </c>
      <c r="R530" s="21"/>
      <c r="S530" s="20" t="s">
        <v>210</v>
      </c>
      <c r="T530" s="21"/>
      <c r="U530" s="20" t="s">
        <v>209</v>
      </c>
      <c r="V530" s="21"/>
      <c r="W530" s="18"/>
      <c r="X530" s="155"/>
      <c r="Y530" s="155"/>
      <c r="Z530" s="155"/>
      <c r="AA530" s="348"/>
      <c r="AB530" s="390"/>
      <c r="AC530" s="392"/>
      <c r="AD530" s="392"/>
      <c r="AE530" s="392"/>
      <c r="AF530" s="392"/>
      <c r="AG530" s="392"/>
      <c r="AH530" s="392"/>
      <c r="AI530" s="392"/>
      <c r="AJ530" s="392"/>
      <c r="AK530" s="395"/>
    </row>
    <row r="531" spans="2:37" ht="18" customHeight="1" thickBot="1" x14ac:dyDescent="0.25">
      <c r="B531" s="17"/>
      <c r="C531" s="344"/>
      <c r="D531" s="16"/>
      <c r="E531" s="15"/>
      <c r="F531" s="150"/>
      <c r="G531" s="149"/>
      <c r="H531" s="344"/>
      <c r="I531" s="344"/>
      <c r="J531" s="344"/>
      <c r="K531" s="12" t="s">
        <v>87</v>
      </c>
      <c r="L531" s="13" t="s">
        <v>228</v>
      </c>
      <c r="M531" s="12" t="s">
        <v>86</v>
      </c>
      <c r="N531" s="13" t="s">
        <v>218</v>
      </c>
      <c r="O531" s="12" t="s">
        <v>85</v>
      </c>
      <c r="P531" s="13"/>
      <c r="Q531" s="12" t="s">
        <v>84</v>
      </c>
      <c r="R531" s="13"/>
      <c r="S531" s="12" t="s">
        <v>208</v>
      </c>
      <c r="T531" s="13"/>
      <c r="U531" s="12" t="s">
        <v>207</v>
      </c>
      <c r="V531" s="13"/>
      <c r="W531" s="10"/>
      <c r="X531" s="148"/>
      <c r="Y531" s="148"/>
      <c r="Z531" s="148"/>
      <c r="AA531" s="349"/>
      <c r="AB531" s="391"/>
      <c r="AC531" s="393"/>
      <c r="AD531" s="393"/>
      <c r="AE531" s="393"/>
      <c r="AF531" s="393"/>
      <c r="AG531" s="393"/>
      <c r="AH531" s="393"/>
      <c r="AI531" s="393"/>
      <c r="AJ531" s="393"/>
      <c r="AK531" s="396"/>
    </row>
    <row r="532" spans="2:37" ht="18" customHeight="1" x14ac:dyDescent="0.2">
      <c r="B532" s="17"/>
      <c r="C532" s="342">
        <v>9</v>
      </c>
      <c r="D532" s="30"/>
      <c r="E532" s="28"/>
      <c r="F532" s="159"/>
      <c r="G532" s="158"/>
      <c r="H532" s="345">
        <v>41</v>
      </c>
      <c r="I532" s="345">
        <v>12</v>
      </c>
      <c r="J532" s="345">
        <v>6</v>
      </c>
      <c r="K532" s="20" t="s">
        <v>95</v>
      </c>
      <c r="L532" s="21" t="s">
        <v>98</v>
      </c>
      <c r="M532" s="20" t="s">
        <v>94</v>
      </c>
      <c r="N532" s="21" t="s">
        <v>98</v>
      </c>
      <c r="O532" s="20" t="s">
        <v>93</v>
      </c>
      <c r="P532" s="21"/>
      <c r="Q532" s="20" t="s">
        <v>92</v>
      </c>
      <c r="R532" s="21"/>
      <c r="S532" s="20" t="s">
        <v>212</v>
      </c>
      <c r="T532" s="21"/>
      <c r="U532" s="20" t="s">
        <v>211</v>
      </c>
      <c r="V532" s="21"/>
      <c r="W532" s="25"/>
      <c r="X532" s="155"/>
      <c r="Y532" s="155"/>
      <c r="Z532" s="155"/>
      <c r="AA532" s="347"/>
      <c r="AB532" s="379">
        <f>SUMPRODUCT(LEN($L532:$R534)-LEN(SUBSTITUTE($L532:$R534,"A", "")))</f>
        <v>0</v>
      </c>
      <c r="AC532" s="365">
        <f>SUMPRODUCT(LEN($W532:$W534)-LEN(SUBSTITUTE($W532:$W534,"A", "")))</f>
        <v>0</v>
      </c>
      <c r="AD532" s="365">
        <f>SUMPRODUCT(LEN($L532:$R534)-LEN(SUBSTITUTE($L532:$R534,"S", "")))</f>
        <v>8</v>
      </c>
      <c r="AE532" s="365">
        <f>SUMPRODUCT(LEN($W532:$W534)-LEN(SUBSTITUTE($W532:$W534,"S", "")))</f>
        <v>0</v>
      </c>
      <c r="AF532" s="365">
        <f>SUMPRODUCT(LEN($L532:$R534)-LEN(SUBSTITUTE($L532:$R534,"F", "")))</f>
        <v>0</v>
      </c>
      <c r="AG532" s="365">
        <f>SUMPRODUCT(LEN($W532:$W534)-LEN(SUBSTITUTE($W532:$W534,"F", "")))</f>
        <v>0</v>
      </c>
      <c r="AH532" s="365">
        <f>SUMPRODUCT(LEN($L532:$R534)-LEN(SUBSTITUTE($L532:$R534,"G", "")))</f>
        <v>0</v>
      </c>
      <c r="AI532" s="365">
        <f>SUMPRODUCT(LEN($W532:$W534)-LEN(SUBSTITUTE($W532:$W534,"G", "")))</f>
        <v>0</v>
      </c>
      <c r="AJ532" s="365">
        <f>SUMPRODUCT(LEN($L532:$R534)-LEN(SUBSTITUTE($L532:$R534,"M", "")))</f>
        <v>0</v>
      </c>
      <c r="AK532" s="382">
        <f>SUMPRODUCT(LEN($W532:$W534)-LEN(SUBSTITUTE($W532:$W534,"M", "")))</f>
        <v>0</v>
      </c>
    </row>
    <row r="533" spans="2:37" ht="18" customHeight="1" x14ac:dyDescent="0.2">
      <c r="B533" s="17"/>
      <c r="C533" s="343"/>
      <c r="D533" s="24"/>
      <c r="E533" s="23"/>
      <c r="F533" s="157"/>
      <c r="G533" s="156"/>
      <c r="H533" s="343"/>
      <c r="I533" s="343"/>
      <c r="J533" s="343"/>
      <c r="K533" s="20" t="s">
        <v>91</v>
      </c>
      <c r="L533" s="21" t="s">
        <v>218</v>
      </c>
      <c r="M533" s="20" t="s">
        <v>90</v>
      </c>
      <c r="N533" s="21" t="s">
        <v>98</v>
      </c>
      <c r="O533" s="20" t="s">
        <v>89</v>
      </c>
      <c r="P533" s="21"/>
      <c r="Q533" s="20" t="s">
        <v>88</v>
      </c>
      <c r="R533" s="21"/>
      <c r="S533" s="20" t="s">
        <v>210</v>
      </c>
      <c r="T533" s="21"/>
      <c r="U533" s="20" t="s">
        <v>209</v>
      </c>
      <c r="V533" s="21"/>
      <c r="W533" s="18"/>
      <c r="X533" s="155"/>
      <c r="Y533" s="155"/>
      <c r="Z533" s="155"/>
      <c r="AA533" s="348"/>
      <c r="AB533" s="390"/>
      <c r="AC533" s="392"/>
      <c r="AD533" s="392"/>
      <c r="AE533" s="392"/>
      <c r="AF533" s="392"/>
      <c r="AG533" s="392"/>
      <c r="AH533" s="392"/>
      <c r="AI533" s="392"/>
      <c r="AJ533" s="392"/>
      <c r="AK533" s="395"/>
    </row>
    <row r="534" spans="2:37" ht="18" customHeight="1" thickBot="1" x14ac:dyDescent="0.25">
      <c r="B534" s="17"/>
      <c r="C534" s="344"/>
      <c r="D534" s="16"/>
      <c r="E534" s="15"/>
      <c r="F534" s="150"/>
      <c r="G534" s="149"/>
      <c r="H534" s="344"/>
      <c r="I534" s="344"/>
      <c r="J534" s="344"/>
      <c r="K534" s="12" t="s">
        <v>87</v>
      </c>
      <c r="L534" s="13" t="s">
        <v>218</v>
      </c>
      <c r="M534" s="12" t="s">
        <v>86</v>
      </c>
      <c r="N534" s="13" t="s">
        <v>98</v>
      </c>
      <c r="O534" s="12" t="s">
        <v>85</v>
      </c>
      <c r="P534" s="13"/>
      <c r="Q534" s="12" t="s">
        <v>84</v>
      </c>
      <c r="R534" s="13"/>
      <c r="S534" s="12" t="s">
        <v>208</v>
      </c>
      <c r="T534" s="13"/>
      <c r="U534" s="12" t="s">
        <v>207</v>
      </c>
      <c r="V534" s="13"/>
      <c r="W534" s="10"/>
      <c r="X534" s="148"/>
      <c r="Y534" s="148"/>
      <c r="Z534" s="148"/>
      <c r="AA534" s="349"/>
      <c r="AB534" s="391"/>
      <c r="AC534" s="393"/>
      <c r="AD534" s="393"/>
      <c r="AE534" s="393"/>
      <c r="AF534" s="393"/>
      <c r="AG534" s="393"/>
      <c r="AH534" s="393"/>
      <c r="AI534" s="393"/>
      <c r="AJ534" s="393"/>
      <c r="AK534" s="396"/>
    </row>
    <row r="535" spans="2:37" ht="18" customHeight="1" x14ac:dyDescent="0.2">
      <c r="B535" s="17"/>
      <c r="C535" s="342">
        <v>10</v>
      </c>
      <c r="D535" s="30"/>
      <c r="E535" s="28"/>
      <c r="F535" s="159"/>
      <c r="G535" s="158"/>
      <c r="H535" s="345">
        <v>42</v>
      </c>
      <c r="I535" s="345">
        <v>12</v>
      </c>
      <c r="J535" s="346">
        <v>6</v>
      </c>
      <c r="K535" s="20" t="s">
        <v>95</v>
      </c>
      <c r="L535" s="21" t="s">
        <v>214</v>
      </c>
      <c r="M535" s="20" t="s">
        <v>94</v>
      </c>
      <c r="N535" s="21" t="s">
        <v>214</v>
      </c>
      <c r="O535" s="20" t="s">
        <v>93</v>
      </c>
      <c r="P535" s="21"/>
      <c r="Q535" s="20" t="s">
        <v>92</v>
      </c>
      <c r="R535" s="21"/>
      <c r="S535" s="20" t="s">
        <v>212</v>
      </c>
      <c r="T535" s="21"/>
      <c r="U535" s="20" t="s">
        <v>211</v>
      </c>
      <c r="V535" s="21"/>
      <c r="W535" s="25"/>
      <c r="X535" s="155"/>
      <c r="Y535" s="155"/>
      <c r="Z535" s="155"/>
      <c r="AA535" s="347"/>
      <c r="AB535" s="379">
        <f>SUMPRODUCT(LEN($L535:$R537)-LEN(SUBSTITUTE($L535:$R537,"A", "")))</f>
        <v>4</v>
      </c>
      <c r="AC535" s="365">
        <f>SUMPRODUCT(LEN($W535:$W537)-LEN(SUBSTITUTE($W535:$W537,"A", "")))</f>
        <v>0</v>
      </c>
      <c r="AD535" s="365">
        <f>SUMPRODUCT(LEN($L535:$R537)-LEN(SUBSTITUTE($L535:$R537,"S", "")))</f>
        <v>7</v>
      </c>
      <c r="AE535" s="365">
        <f>SUMPRODUCT(LEN($W535:$W537)-LEN(SUBSTITUTE($W535:$W537,"S", "")))</f>
        <v>0</v>
      </c>
      <c r="AF535" s="365">
        <f>SUMPRODUCT(LEN($L535:$R537)-LEN(SUBSTITUTE($L535:$R537,"F", "")))</f>
        <v>0</v>
      </c>
      <c r="AG535" s="365">
        <f>SUMPRODUCT(LEN($W535:$W537)-LEN(SUBSTITUTE($W535:$W537,"F", "")))</f>
        <v>0</v>
      </c>
      <c r="AH535" s="365">
        <f>SUMPRODUCT(LEN($L535:$R537)-LEN(SUBSTITUTE($L535:$R537,"G", "")))</f>
        <v>0</v>
      </c>
      <c r="AI535" s="365">
        <f>SUMPRODUCT(LEN($W535:$W537)-LEN(SUBSTITUTE($W535:$W537,"G", "")))</f>
        <v>0</v>
      </c>
      <c r="AJ535" s="365">
        <f>SUMPRODUCT(LEN($L535:$R537)-LEN(SUBSTITUTE($L535:$R537,"M", "")))</f>
        <v>0</v>
      </c>
      <c r="AK535" s="382">
        <f>SUMPRODUCT(LEN($W535:$W537)-LEN(SUBSTITUTE($W535:$W537,"M", "")))</f>
        <v>0</v>
      </c>
    </row>
    <row r="536" spans="2:37" ht="18" customHeight="1" x14ac:dyDescent="0.2">
      <c r="B536" s="17"/>
      <c r="C536" s="343"/>
      <c r="D536" s="24"/>
      <c r="E536" s="23"/>
      <c r="F536" s="157"/>
      <c r="G536" s="156"/>
      <c r="H536" s="343"/>
      <c r="I536" s="343"/>
      <c r="J536" s="343"/>
      <c r="K536" s="20" t="s">
        <v>91</v>
      </c>
      <c r="L536" s="21" t="s">
        <v>214</v>
      </c>
      <c r="M536" s="20" t="s">
        <v>90</v>
      </c>
      <c r="N536" s="21" t="s">
        <v>214</v>
      </c>
      <c r="O536" s="20" t="s">
        <v>89</v>
      </c>
      <c r="P536" s="21"/>
      <c r="Q536" s="20" t="s">
        <v>88</v>
      </c>
      <c r="R536" s="21"/>
      <c r="S536" s="20" t="s">
        <v>210</v>
      </c>
      <c r="T536" s="21"/>
      <c r="U536" s="20" t="s">
        <v>209</v>
      </c>
      <c r="V536" s="21"/>
      <c r="W536" s="18"/>
      <c r="X536" s="155"/>
      <c r="Y536" s="155"/>
      <c r="Z536" s="155"/>
      <c r="AA536" s="348"/>
      <c r="AB536" s="390"/>
      <c r="AC536" s="392"/>
      <c r="AD536" s="392"/>
      <c r="AE536" s="392"/>
      <c r="AF536" s="392"/>
      <c r="AG536" s="392"/>
      <c r="AH536" s="392"/>
      <c r="AI536" s="392"/>
      <c r="AJ536" s="392"/>
      <c r="AK536" s="395"/>
    </row>
    <row r="537" spans="2:37" ht="18" customHeight="1" thickBot="1" x14ac:dyDescent="0.25">
      <c r="B537" s="17"/>
      <c r="C537" s="344"/>
      <c r="D537" s="16"/>
      <c r="E537" s="15"/>
      <c r="F537" s="150"/>
      <c r="G537" s="149"/>
      <c r="H537" s="344"/>
      <c r="I537" s="344"/>
      <c r="J537" s="344"/>
      <c r="K537" s="12" t="s">
        <v>87</v>
      </c>
      <c r="L537" s="13" t="s">
        <v>218</v>
      </c>
      <c r="M537" s="12" t="s">
        <v>86</v>
      </c>
      <c r="N537" s="13" t="s">
        <v>98</v>
      </c>
      <c r="O537" s="12" t="s">
        <v>85</v>
      </c>
      <c r="P537" s="13"/>
      <c r="Q537" s="12" t="s">
        <v>84</v>
      </c>
      <c r="R537" s="13"/>
      <c r="S537" s="12" t="s">
        <v>208</v>
      </c>
      <c r="T537" s="13"/>
      <c r="U537" s="12" t="s">
        <v>207</v>
      </c>
      <c r="V537" s="13"/>
      <c r="W537" s="10"/>
      <c r="X537" s="148"/>
      <c r="Y537" s="148"/>
      <c r="Z537" s="148"/>
      <c r="AA537" s="349"/>
      <c r="AB537" s="391"/>
      <c r="AC537" s="393"/>
      <c r="AD537" s="393"/>
      <c r="AE537" s="393"/>
      <c r="AF537" s="393"/>
      <c r="AG537" s="393"/>
      <c r="AH537" s="393"/>
      <c r="AI537" s="393"/>
      <c r="AJ537" s="393"/>
      <c r="AK537" s="396"/>
    </row>
    <row r="538" spans="2:37" ht="18" customHeight="1" x14ac:dyDescent="0.2">
      <c r="B538" s="17"/>
      <c r="C538" s="342">
        <v>11</v>
      </c>
      <c r="D538" s="29"/>
      <c r="E538" s="28"/>
      <c r="F538" s="159"/>
      <c r="G538" s="158"/>
      <c r="H538" s="345">
        <v>41</v>
      </c>
      <c r="I538" s="345">
        <v>13</v>
      </c>
      <c r="J538" s="345">
        <v>6</v>
      </c>
      <c r="K538" s="20" t="s">
        <v>95</v>
      </c>
      <c r="L538" s="21" t="s">
        <v>218</v>
      </c>
      <c r="M538" s="20" t="s">
        <v>94</v>
      </c>
      <c r="N538" s="21" t="s">
        <v>218</v>
      </c>
      <c r="O538" s="20" t="s">
        <v>93</v>
      </c>
      <c r="P538" s="21" t="s">
        <v>98</v>
      </c>
      <c r="Q538" s="20" t="s">
        <v>92</v>
      </c>
      <c r="R538" s="21"/>
      <c r="S538" s="20" t="s">
        <v>212</v>
      </c>
      <c r="T538" s="21"/>
      <c r="U538" s="20" t="s">
        <v>211</v>
      </c>
      <c r="V538" s="21"/>
      <c r="W538" s="25" t="s">
        <v>218</v>
      </c>
      <c r="X538" s="155"/>
      <c r="Y538" s="155"/>
      <c r="Z538" s="155"/>
      <c r="AA538" s="347"/>
      <c r="AB538" s="379">
        <f>SUMPRODUCT(LEN($L538:$R540)-LEN(SUBSTITUTE($L538:$R540,"A", "")))</f>
        <v>1</v>
      </c>
      <c r="AC538" s="365">
        <f>SUMPRODUCT(LEN($W538:$W540)-LEN(SUBSTITUTE($W538:$W540,"A", "")))</f>
        <v>0</v>
      </c>
      <c r="AD538" s="365">
        <f>SUMPRODUCT(LEN($L538:$R540)-LEN(SUBSTITUTE($L538:$R540,"S", "")))</f>
        <v>11</v>
      </c>
      <c r="AE538" s="365">
        <f>SUMPRODUCT(LEN($W538:$W540)-LEN(SUBSTITUTE($W538:$W540,"S", "")))</f>
        <v>2</v>
      </c>
      <c r="AF538" s="365">
        <f>SUMPRODUCT(LEN($L538:$R540)-LEN(SUBSTITUTE($L538:$R540,"F", "")))</f>
        <v>0</v>
      </c>
      <c r="AG538" s="365">
        <f>SUMPRODUCT(LEN($W538:$W540)-LEN(SUBSTITUTE($W538:$W540,"F", "")))</f>
        <v>0</v>
      </c>
      <c r="AH538" s="365">
        <f>SUMPRODUCT(LEN($L538:$R540)-LEN(SUBSTITUTE($L538:$R540,"G", "")))</f>
        <v>0</v>
      </c>
      <c r="AI538" s="365">
        <f>SUMPRODUCT(LEN($W538:$W540)-LEN(SUBSTITUTE($W538:$W540,"G", "")))</f>
        <v>0</v>
      </c>
      <c r="AJ538" s="365">
        <f>SUMPRODUCT(LEN($L538:$R540)-LEN(SUBSTITUTE($L538:$R540,"M", "")))</f>
        <v>0</v>
      </c>
      <c r="AK538" s="382">
        <f>SUMPRODUCT(LEN($W538:$W540)-LEN(SUBSTITUTE($W538:$W540,"M", "")))</f>
        <v>0</v>
      </c>
    </row>
    <row r="539" spans="2:37" ht="18" customHeight="1" x14ac:dyDescent="0.2">
      <c r="B539" s="17"/>
      <c r="C539" s="343"/>
      <c r="D539" s="160"/>
      <c r="E539" s="23"/>
      <c r="F539" s="157"/>
      <c r="G539" s="156"/>
      <c r="H539" s="343"/>
      <c r="I539" s="343"/>
      <c r="J539" s="343"/>
      <c r="K539" s="20" t="s">
        <v>91</v>
      </c>
      <c r="L539" s="21" t="s">
        <v>228</v>
      </c>
      <c r="M539" s="20" t="s">
        <v>90</v>
      </c>
      <c r="N539" s="21" t="s">
        <v>98</v>
      </c>
      <c r="O539" s="20" t="s">
        <v>89</v>
      </c>
      <c r="P539" s="21"/>
      <c r="Q539" s="20" t="s">
        <v>88</v>
      </c>
      <c r="R539" s="21"/>
      <c r="S539" s="20" t="s">
        <v>210</v>
      </c>
      <c r="T539" s="21"/>
      <c r="U539" s="20" t="s">
        <v>209</v>
      </c>
      <c r="V539" s="21"/>
      <c r="W539" s="18"/>
      <c r="X539" s="155"/>
      <c r="Y539" s="155"/>
      <c r="Z539" s="155"/>
      <c r="AA539" s="348"/>
      <c r="AB539" s="390"/>
      <c r="AC539" s="392"/>
      <c r="AD539" s="392"/>
      <c r="AE539" s="392"/>
      <c r="AF539" s="392"/>
      <c r="AG539" s="392"/>
      <c r="AH539" s="392"/>
      <c r="AI539" s="392"/>
      <c r="AJ539" s="392"/>
      <c r="AK539" s="395"/>
    </row>
    <row r="540" spans="2:37" ht="18" customHeight="1" thickBot="1" x14ac:dyDescent="0.25">
      <c r="B540" s="17"/>
      <c r="C540" s="344"/>
      <c r="D540" s="68"/>
      <c r="E540" s="15"/>
      <c r="F540" s="150"/>
      <c r="G540" s="149"/>
      <c r="H540" s="344"/>
      <c r="I540" s="344"/>
      <c r="J540" s="344"/>
      <c r="K540" s="12" t="s">
        <v>87</v>
      </c>
      <c r="L540" s="13" t="s">
        <v>214</v>
      </c>
      <c r="M540" s="12" t="s">
        <v>86</v>
      </c>
      <c r="N540" s="13" t="s">
        <v>98</v>
      </c>
      <c r="O540" s="12" t="s">
        <v>85</v>
      </c>
      <c r="P540" s="13"/>
      <c r="Q540" s="12" t="s">
        <v>84</v>
      </c>
      <c r="R540" s="13"/>
      <c r="S540" s="12" t="s">
        <v>208</v>
      </c>
      <c r="T540" s="13"/>
      <c r="U540" s="12" t="s">
        <v>207</v>
      </c>
      <c r="V540" s="13"/>
      <c r="W540" s="10"/>
      <c r="X540" s="148"/>
      <c r="Y540" s="148"/>
      <c r="Z540" s="148"/>
      <c r="AA540" s="349"/>
      <c r="AB540" s="391"/>
      <c r="AC540" s="393"/>
      <c r="AD540" s="393"/>
      <c r="AE540" s="393"/>
      <c r="AF540" s="393"/>
      <c r="AG540" s="393"/>
      <c r="AH540" s="393"/>
      <c r="AI540" s="393"/>
      <c r="AJ540" s="393"/>
      <c r="AK540" s="396"/>
    </row>
    <row r="541" spans="2:37" ht="18" customHeight="1" x14ac:dyDescent="0.2">
      <c r="B541" s="17"/>
      <c r="C541" s="350">
        <v>12</v>
      </c>
      <c r="D541" s="56" t="s">
        <v>237</v>
      </c>
      <c r="E541" s="28"/>
      <c r="F541" s="159"/>
      <c r="G541" s="158"/>
      <c r="H541" s="353">
        <v>43</v>
      </c>
      <c r="I541" s="353">
        <v>13</v>
      </c>
      <c r="J541" s="356">
        <v>7</v>
      </c>
      <c r="K541" s="20" t="s">
        <v>95</v>
      </c>
      <c r="L541" s="21" t="s">
        <v>97</v>
      </c>
      <c r="M541" s="20" t="s">
        <v>94</v>
      </c>
      <c r="N541" s="21" t="s">
        <v>98</v>
      </c>
      <c r="O541" s="20" t="s">
        <v>93</v>
      </c>
      <c r="P541" s="21"/>
      <c r="Q541" s="20" t="s">
        <v>92</v>
      </c>
      <c r="R541" s="21"/>
      <c r="S541" s="20" t="s">
        <v>212</v>
      </c>
      <c r="T541" s="21"/>
      <c r="U541" s="20" t="s">
        <v>211</v>
      </c>
      <c r="V541" s="21"/>
      <c r="W541" s="25" t="s">
        <v>236</v>
      </c>
      <c r="X541" s="155"/>
      <c r="Y541" s="155"/>
      <c r="Z541" s="155"/>
      <c r="AA541" s="359"/>
      <c r="AB541" s="379">
        <f>SUMPRODUCT(LEN($L541:$R543)-LEN(SUBSTITUTE($L541:$R543,"A", "")))</f>
        <v>5</v>
      </c>
      <c r="AC541" s="365">
        <f>SUMPRODUCT(LEN($W541:$W543)-LEN(SUBSTITUTE($W541:$W543,"A", "")))</f>
        <v>2</v>
      </c>
      <c r="AD541" s="365">
        <f>SUMPRODUCT(LEN($L541:$R543)-LEN(SUBSTITUTE($L541:$R543,"S", "")))</f>
        <v>5</v>
      </c>
      <c r="AE541" s="365">
        <f>SUMPRODUCT(LEN($W541:$W543)-LEN(SUBSTITUTE($W541:$W543,"S", "")))</f>
        <v>5</v>
      </c>
      <c r="AF541" s="365">
        <f>SUMPRODUCT(LEN($L541:$R543)-LEN(SUBSTITUTE($L541:$R543,"F", "")))</f>
        <v>0</v>
      </c>
      <c r="AG541" s="365">
        <f>SUMPRODUCT(LEN($W541:$W543)-LEN(SUBSTITUTE($W541:$W543,"F", "")))</f>
        <v>0</v>
      </c>
      <c r="AH541" s="365">
        <f>SUMPRODUCT(LEN($L541:$R543)-LEN(SUBSTITUTE($L541:$R543,"G", "")))</f>
        <v>0</v>
      </c>
      <c r="AI541" s="365">
        <f>SUMPRODUCT(LEN($W541:$W543)-LEN(SUBSTITUTE($W541:$W543,"G", "")))</f>
        <v>0</v>
      </c>
      <c r="AJ541" s="365">
        <f>SUMPRODUCT(LEN($L541:$R543)-LEN(SUBSTITUTE($L541:$R543,"M", "")))</f>
        <v>0</v>
      </c>
      <c r="AK541" s="382">
        <f>SUMPRODUCT(LEN($W541:$W543)-LEN(SUBSTITUTE($W541:$W543,"M", "")))</f>
        <v>0</v>
      </c>
    </row>
    <row r="542" spans="2:37" ht="18" customHeight="1" x14ac:dyDescent="0.2">
      <c r="B542" s="17"/>
      <c r="C542" s="351"/>
      <c r="D542" s="160"/>
      <c r="E542" s="23"/>
      <c r="F542" s="157"/>
      <c r="G542" s="156"/>
      <c r="H542" s="354"/>
      <c r="I542" s="354"/>
      <c r="J542" s="357"/>
      <c r="K542" s="20" t="s">
        <v>91</v>
      </c>
      <c r="L542" s="21" t="s">
        <v>231</v>
      </c>
      <c r="M542" s="20" t="s">
        <v>90</v>
      </c>
      <c r="N542" s="21" t="s">
        <v>98</v>
      </c>
      <c r="O542" s="20" t="s">
        <v>89</v>
      </c>
      <c r="P542" s="21"/>
      <c r="Q542" s="20" t="s">
        <v>88</v>
      </c>
      <c r="R542" s="21"/>
      <c r="S542" s="20" t="s">
        <v>210</v>
      </c>
      <c r="T542" s="21"/>
      <c r="U542" s="20" t="s">
        <v>209</v>
      </c>
      <c r="V542" s="21"/>
      <c r="W542" s="18"/>
      <c r="X542" s="155"/>
      <c r="Y542" s="155"/>
      <c r="Z542" s="155"/>
      <c r="AA542" s="360"/>
      <c r="AB542" s="390"/>
      <c r="AC542" s="392"/>
      <c r="AD542" s="392"/>
      <c r="AE542" s="392"/>
      <c r="AF542" s="392"/>
      <c r="AG542" s="392"/>
      <c r="AH542" s="392"/>
      <c r="AI542" s="392"/>
      <c r="AJ542" s="392"/>
      <c r="AK542" s="395"/>
    </row>
    <row r="543" spans="2:37" ht="18" customHeight="1" thickBot="1" x14ac:dyDescent="0.25">
      <c r="B543" s="17"/>
      <c r="C543" s="352"/>
      <c r="D543" s="68"/>
      <c r="E543" s="15"/>
      <c r="F543" s="150"/>
      <c r="G543" s="149"/>
      <c r="H543" s="355"/>
      <c r="I543" s="355"/>
      <c r="J543" s="358"/>
      <c r="K543" s="12" t="s">
        <v>87</v>
      </c>
      <c r="L543" s="13" t="s">
        <v>213</v>
      </c>
      <c r="M543" s="12" t="s">
        <v>86</v>
      </c>
      <c r="N543" s="13" t="s">
        <v>97</v>
      </c>
      <c r="O543" s="12" t="s">
        <v>85</v>
      </c>
      <c r="P543" s="13"/>
      <c r="Q543" s="12" t="s">
        <v>84</v>
      </c>
      <c r="R543" s="13"/>
      <c r="S543" s="12" t="s">
        <v>208</v>
      </c>
      <c r="T543" s="13"/>
      <c r="U543" s="12" t="s">
        <v>207</v>
      </c>
      <c r="V543" s="13"/>
      <c r="W543" s="10"/>
      <c r="X543" s="148"/>
      <c r="Y543" s="148"/>
      <c r="Z543" s="148"/>
      <c r="AA543" s="361"/>
      <c r="AB543" s="391"/>
      <c r="AC543" s="393"/>
      <c r="AD543" s="393"/>
      <c r="AE543" s="393"/>
      <c r="AF543" s="393"/>
      <c r="AG543" s="393"/>
      <c r="AH543" s="393"/>
      <c r="AI543" s="393"/>
      <c r="AJ543" s="393"/>
      <c r="AK543" s="396"/>
    </row>
    <row r="544" spans="2:37" ht="18" customHeight="1" x14ac:dyDescent="0.2">
      <c r="B544" s="17"/>
      <c r="C544" s="350">
        <v>13</v>
      </c>
      <c r="D544" s="29" t="s">
        <v>235</v>
      </c>
      <c r="E544" s="28"/>
      <c r="F544" s="159"/>
      <c r="G544" s="158"/>
      <c r="H544" s="353">
        <v>31</v>
      </c>
      <c r="I544" s="353">
        <v>10</v>
      </c>
      <c r="J544" s="356">
        <v>6</v>
      </c>
      <c r="K544" s="20" t="s">
        <v>95</v>
      </c>
      <c r="L544" s="21" t="s">
        <v>97</v>
      </c>
      <c r="M544" s="20" t="s">
        <v>94</v>
      </c>
      <c r="N544" s="21" t="s">
        <v>98</v>
      </c>
      <c r="O544" s="20" t="s">
        <v>93</v>
      </c>
      <c r="P544" s="21"/>
      <c r="Q544" s="20" t="s">
        <v>92</v>
      </c>
      <c r="R544" s="21"/>
      <c r="S544" s="20" t="s">
        <v>212</v>
      </c>
      <c r="T544" s="21"/>
      <c r="U544" s="20" t="s">
        <v>211</v>
      </c>
      <c r="V544" s="21"/>
      <c r="W544" s="25" t="s">
        <v>234</v>
      </c>
      <c r="X544" s="155"/>
      <c r="Y544" s="155"/>
      <c r="Z544" s="155"/>
      <c r="AA544" s="359"/>
      <c r="AB544" s="379">
        <f>SUMPRODUCT(LEN($L544:$R546)-LEN(SUBSTITUTE($L544:$R546,"A", "")))</f>
        <v>2</v>
      </c>
      <c r="AC544" s="365">
        <f>SUMPRODUCT(LEN($W544:$W546)-LEN(SUBSTITUTE($W544:$W546,"A", "")))</f>
        <v>0</v>
      </c>
      <c r="AD544" s="365">
        <f>SUMPRODUCT(LEN($L544:$R546)-LEN(SUBSTITUTE($L544:$R546,"S", "")))</f>
        <v>2</v>
      </c>
      <c r="AE544" s="365">
        <f>SUMPRODUCT(LEN($W544:$W546)-LEN(SUBSTITUTE($W544:$W546,"S", "")))</f>
        <v>5</v>
      </c>
      <c r="AF544" s="365">
        <f>SUMPRODUCT(LEN($L544:$R546)-LEN(SUBSTITUTE($L544:$R546,"F", "")))</f>
        <v>0</v>
      </c>
      <c r="AG544" s="365">
        <f>SUMPRODUCT(LEN($W544:$W546)-LEN(SUBSTITUTE($W544:$W546,"F", "")))</f>
        <v>0</v>
      </c>
      <c r="AH544" s="365">
        <f>SUMPRODUCT(LEN($L544:$R546)-LEN(SUBSTITUTE($L544:$R546,"G", "")))</f>
        <v>0</v>
      </c>
      <c r="AI544" s="365">
        <f>SUMPRODUCT(LEN($W544:$W546)-LEN(SUBSTITUTE($W544:$W546,"G", "")))</f>
        <v>0</v>
      </c>
      <c r="AJ544" s="365">
        <f>SUMPRODUCT(LEN($L544:$R546)-LEN(SUBSTITUTE($L544:$R546,"M", "")))</f>
        <v>0</v>
      </c>
      <c r="AK544" s="382">
        <f>SUMPRODUCT(LEN($W544:$W546)-LEN(SUBSTITUTE($W544:$W546,"M", "")))</f>
        <v>0</v>
      </c>
    </row>
    <row r="545" spans="2:38" ht="18" customHeight="1" x14ac:dyDescent="0.2">
      <c r="B545" s="17"/>
      <c r="C545" s="351"/>
      <c r="D545" s="160"/>
      <c r="E545" s="23"/>
      <c r="F545" s="157"/>
      <c r="G545" s="156"/>
      <c r="H545" s="354"/>
      <c r="I545" s="354"/>
      <c r="J545" s="357"/>
      <c r="K545" s="20" t="s">
        <v>91</v>
      </c>
      <c r="L545" s="21" t="s">
        <v>97</v>
      </c>
      <c r="M545" s="20" t="s">
        <v>90</v>
      </c>
      <c r="N545" s="21"/>
      <c r="O545" s="20" t="s">
        <v>89</v>
      </c>
      <c r="P545" s="21"/>
      <c r="Q545" s="20" t="s">
        <v>88</v>
      </c>
      <c r="R545" s="21"/>
      <c r="S545" s="20" t="s">
        <v>210</v>
      </c>
      <c r="T545" s="21"/>
      <c r="U545" s="20" t="s">
        <v>209</v>
      </c>
      <c r="V545" s="21"/>
      <c r="W545" s="18"/>
      <c r="X545" s="155"/>
      <c r="Y545" s="155"/>
      <c r="Z545" s="155"/>
      <c r="AA545" s="360"/>
      <c r="AB545" s="390"/>
      <c r="AC545" s="392"/>
      <c r="AD545" s="392"/>
      <c r="AE545" s="392"/>
      <c r="AF545" s="392"/>
      <c r="AG545" s="392"/>
      <c r="AH545" s="392"/>
      <c r="AI545" s="392"/>
      <c r="AJ545" s="392"/>
      <c r="AK545" s="395"/>
    </row>
    <row r="546" spans="2:38" ht="18" customHeight="1" thickBot="1" x14ac:dyDescent="0.25">
      <c r="B546" s="17"/>
      <c r="C546" s="352"/>
      <c r="D546" s="68"/>
      <c r="E546" s="15"/>
      <c r="F546" s="150"/>
      <c r="G546" s="149"/>
      <c r="H546" s="355"/>
      <c r="I546" s="355"/>
      <c r="J546" s="358"/>
      <c r="K546" s="12" t="s">
        <v>87</v>
      </c>
      <c r="L546" s="13" t="s">
        <v>98</v>
      </c>
      <c r="M546" s="12" t="s">
        <v>86</v>
      </c>
      <c r="N546" s="13"/>
      <c r="O546" s="12" t="s">
        <v>85</v>
      </c>
      <c r="P546" s="13"/>
      <c r="Q546" s="12" t="s">
        <v>84</v>
      </c>
      <c r="R546" s="13"/>
      <c r="S546" s="12" t="s">
        <v>208</v>
      </c>
      <c r="T546" s="13"/>
      <c r="U546" s="12" t="s">
        <v>207</v>
      </c>
      <c r="V546" s="13"/>
      <c r="W546" s="10"/>
      <c r="X546" s="148"/>
      <c r="Y546" s="148"/>
      <c r="Z546" s="148"/>
      <c r="AA546" s="361"/>
      <c r="AB546" s="391"/>
      <c r="AC546" s="393"/>
      <c r="AD546" s="393"/>
      <c r="AE546" s="393"/>
      <c r="AF546" s="393"/>
      <c r="AG546" s="393"/>
      <c r="AH546" s="393"/>
      <c r="AI546" s="393"/>
      <c r="AJ546" s="393"/>
      <c r="AK546" s="396"/>
    </row>
    <row r="547" spans="2:38" ht="18" customHeight="1" x14ac:dyDescent="0.2">
      <c r="B547" s="17"/>
      <c r="C547" s="342">
        <v>14</v>
      </c>
      <c r="D547" s="29"/>
      <c r="E547" s="28"/>
      <c r="F547" s="159"/>
      <c r="G547" s="158"/>
      <c r="H547" s="345"/>
      <c r="I547" s="345"/>
      <c r="J547" s="345"/>
      <c r="K547" s="20" t="s">
        <v>95</v>
      </c>
      <c r="L547" s="21"/>
      <c r="M547" s="20" t="s">
        <v>94</v>
      </c>
      <c r="N547" s="21"/>
      <c r="O547" s="20" t="s">
        <v>93</v>
      </c>
      <c r="P547" s="21"/>
      <c r="Q547" s="20" t="s">
        <v>92</v>
      </c>
      <c r="R547" s="21"/>
      <c r="S547" s="20" t="s">
        <v>212</v>
      </c>
      <c r="T547" s="21"/>
      <c r="U547" s="20" t="s">
        <v>211</v>
      </c>
      <c r="V547" s="21"/>
      <c r="W547" s="25"/>
      <c r="X547" s="155"/>
      <c r="Y547" s="155"/>
      <c r="Z547" s="155"/>
      <c r="AA547" s="347"/>
      <c r="AB547" s="379">
        <f>SUMPRODUCT(LEN($L547:$R549)-LEN(SUBSTITUTE($L547:$R549,"A", "")))</f>
        <v>0</v>
      </c>
      <c r="AC547" s="365">
        <f>SUMPRODUCT(LEN($W547:$W549)-LEN(SUBSTITUTE($W547:$W549,"A", "")))</f>
        <v>0</v>
      </c>
      <c r="AD547" s="365">
        <f>SUMPRODUCT(LEN($L547:$R549)-LEN(SUBSTITUTE($L547:$R549,"S", "")))</f>
        <v>0</v>
      </c>
      <c r="AE547" s="365">
        <f>SUMPRODUCT(LEN($W547:$W549)-LEN(SUBSTITUTE($W547:$W549,"S", "")))</f>
        <v>0</v>
      </c>
      <c r="AF547" s="365">
        <f>SUMPRODUCT(LEN($L547:$R549)-LEN(SUBSTITUTE($L547:$R549,"F", "")))</f>
        <v>0</v>
      </c>
      <c r="AG547" s="365">
        <f>SUMPRODUCT(LEN($W547:$W549)-LEN(SUBSTITUTE($W547:$W549,"F", "")))</f>
        <v>0</v>
      </c>
      <c r="AH547" s="365">
        <f>SUMPRODUCT(LEN($L547:$R549)-LEN(SUBSTITUTE($L547:$R549,"G", "")))</f>
        <v>0</v>
      </c>
      <c r="AI547" s="365">
        <f>SUMPRODUCT(LEN($W547:$W549)-LEN(SUBSTITUTE($W547:$W549,"G", "")))</f>
        <v>0</v>
      </c>
      <c r="AJ547" s="365">
        <f>SUMPRODUCT(LEN($L547:$R549)-LEN(SUBSTITUTE($L547:$R549,"M", "")))</f>
        <v>0</v>
      </c>
      <c r="AK547" s="382">
        <f>SUMPRODUCT(LEN($W547:$W549)-LEN(SUBSTITUTE($W547:$W549,"M", "")))</f>
        <v>0</v>
      </c>
    </row>
    <row r="548" spans="2:38" ht="18" customHeight="1" x14ac:dyDescent="0.2">
      <c r="B548" s="17"/>
      <c r="C548" s="343"/>
      <c r="D548" s="160"/>
      <c r="E548" s="23"/>
      <c r="F548" s="157"/>
      <c r="G548" s="156"/>
      <c r="H548" s="343"/>
      <c r="I548" s="343"/>
      <c r="J548" s="343"/>
      <c r="K548" s="20" t="s">
        <v>91</v>
      </c>
      <c r="L548" s="21"/>
      <c r="M548" s="20" t="s">
        <v>90</v>
      </c>
      <c r="N548" s="21"/>
      <c r="O548" s="20" t="s">
        <v>89</v>
      </c>
      <c r="P548" s="21"/>
      <c r="Q548" s="20" t="s">
        <v>88</v>
      </c>
      <c r="R548" s="21"/>
      <c r="S548" s="20" t="s">
        <v>210</v>
      </c>
      <c r="T548" s="21"/>
      <c r="U548" s="20" t="s">
        <v>209</v>
      </c>
      <c r="V548" s="21"/>
      <c r="W548" s="18"/>
      <c r="X548" s="155"/>
      <c r="Y548" s="155"/>
      <c r="Z548" s="155"/>
      <c r="AA548" s="348"/>
      <c r="AB548" s="390"/>
      <c r="AC548" s="392"/>
      <c r="AD548" s="392"/>
      <c r="AE548" s="392"/>
      <c r="AF548" s="392"/>
      <c r="AG548" s="392"/>
      <c r="AH548" s="392"/>
      <c r="AI548" s="392"/>
      <c r="AJ548" s="392"/>
      <c r="AK548" s="395"/>
      <c r="AL548" s="58"/>
    </row>
    <row r="549" spans="2:38" ht="18" customHeight="1" thickBot="1" x14ac:dyDescent="0.25">
      <c r="B549" s="17"/>
      <c r="C549" s="344"/>
      <c r="D549" s="68"/>
      <c r="E549" s="15"/>
      <c r="F549" s="150"/>
      <c r="G549" s="149"/>
      <c r="H549" s="344"/>
      <c r="I549" s="344"/>
      <c r="J549" s="344"/>
      <c r="K549" s="12" t="s">
        <v>87</v>
      </c>
      <c r="L549" s="13"/>
      <c r="M549" s="12" t="s">
        <v>86</v>
      </c>
      <c r="N549" s="13"/>
      <c r="O549" s="12" t="s">
        <v>85</v>
      </c>
      <c r="P549" s="13"/>
      <c r="Q549" s="12" t="s">
        <v>84</v>
      </c>
      <c r="R549" s="13"/>
      <c r="S549" s="12" t="s">
        <v>208</v>
      </c>
      <c r="T549" s="13"/>
      <c r="U549" s="12" t="s">
        <v>207</v>
      </c>
      <c r="V549" s="13"/>
      <c r="W549" s="10"/>
      <c r="X549" s="148"/>
      <c r="Y549" s="148"/>
      <c r="Z549" s="148"/>
      <c r="AA549" s="349"/>
      <c r="AB549" s="391"/>
      <c r="AC549" s="393"/>
      <c r="AD549" s="393"/>
      <c r="AE549" s="393"/>
      <c r="AF549" s="393"/>
      <c r="AG549" s="393"/>
      <c r="AH549" s="393"/>
      <c r="AI549" s="393"/>
      <c r="AJ549" s="393"/>
      <c r="AK549" s="396"/>
    </row>
    <row r="550" spans="2:38" ht="18" customHeight="1" x14ac:dyDescent="0.2">
      <c r="B550" s="17"/>
      <c r="C550" s="350">
        <v>15</v>
      </c>
      <c r="D550" s="56"/>
      <c r="E550" s="28"/>
      <c r="F550" s="159"/>
      <c r="G550" s="158"/>
      <c r="H550" s="345"/>
      <c r="I550" s="345"/>
      <c r="J550" s="345"/>
      <c r="K550" s="20" t="s">
        <v>95</v>
      </c>
      <c r="L550" s="21"/>
      <c r="M550" s="20" t="s">
        <v>94</v>
      </c>
      <c r="N550" s="21"/>
      <c r="O550" s="20" t="s">
        <v>93</v>
      </c>
      <c r="P550" s="21"/>
      <c r="Q550" s="20" t="s">
        <v>92</v>
      </c>
      <c r="R550" s="21"/>
      <c r="S550" s="20" t="s">
        <v>212</v>
      </c>
      <c r="T550" s="21"/>
      <c r="U550" s="20" t="s">
        <v>211</v>
      </c>
      <c r="V550" s="21"/>
      <c r="W550" s="25"/>
      <c r="X550" s="155"/>
      <c r="Y550" s="155"/>
      <c r="Z550" s="155"/>
      <c r="AA550" s="347"/>
      <c r="AB550" s="379">
        <f>SUMPRODUCT(LEN($L550:$R552)-LEN(SUBSTITUTE($L550:$R552,"A", "")))</f>
        <v>0</v>
      </c>
      <c r="AC550" s="365">
        <f>SUMPRODUCT(LEN($W550:$W552)-LEN(SUBSTITUTE($W550:$W552,"A", "")))</f>
        <v>0</v>
      </c>
      <c r="AD550" s="365">
        <f>SUMPRODUCT(LEN($L550:$R552)-LEN(SUBSTITUTE($L550:$R552,"S", "")))</f>
        <v>0</v>
      </c>
      <c r="AE550" s="365">
        <f>SUMPRODUCT(LEN($W550:$W552)-LEN(SUBSTITUTE($W550:$W552,"S", "")))</f>
        <v>0</v>
      </c>
      <c r="AF550" s="365">
        <f>SUMPRODUCT(LEN($L550:$R552)-LEN(SUBSTITUTE($L550:$R552,"F", "")))</f>
        <v>0</v>
      </c>
      <c r="AG550" s="365">
        <f>SUMPRODUCT(LEN($W550:$W552)-LEN(SUBSTITUTE($W550:$W552,"F", "")))</f>
        <v>0</v>
      </c>
      <c r="AH550" s="365">
        <f>SUMPRODUCT(LEN($L550:$R552)-LEN(SUBSTITUTE($L550:$R552,"G", "")))</f>
        <v>0</v>
      </c>
      <c r="AI550" s="365">
        <f>SUMPRODUCT(LEN($W550:$W552)-LEN(SUBSTITUTE($W550:$W552,"G", "")))</f>
        <v>0</v>
      </c>
      <c r="AJ550" s="365">
        <f>SUMPRODUCT(LEN($L550:$R552)-LEN(SUBSTITUTE($L550:$R552,"M", "")))</f>
        <v>0</v>
      </c>
      <c r="AK550" s="382">
        <f>SUMPRODUCT(LEN($W550:$W552)-LEN(SUBSTITUTE($W550:$W552,"M", "")))</f>
        <v>0</v>
      </c>
    </row>
    <row r="551" spans="2:38" ht="18" customHeight="1" x14ac:dyDescent="0.2">
      <c r="B551" s="17"/>
      <c r="C551" s="351"/>
      <c r="D551" s="24"/>
      <c r="E551" s="23"/>
      <c r="F551" s="157"/>
      <c r="G551" s="156"/>
      <c r="H551" s="343"/>
      <c r="I551" s="343"/>
      <c r="J551" s="343"/>
      <c r="K551" s="20" t="s">
        <v>91</v>
      </c>
      <c r="L551" s="21"/>
      <c r="M551" s="20" t="s">
        <v>90</v>
      </c>
      <c r="N551" s="21"/>
      <c r="O551" s="20" t="s">
        <v>89</v>
      </c>
      <c r="P551" s="21"/>
      <c r="Q551" s="20" t="s">
        <v>88</v>
      </c>
      <c r="R551" s="21"/>
      <c r="S551" s="20" t="s">
        <v>210</v>
      </c>
      <c r="T551" s="21"/>
      <c r="U551" s="20" t="s">
        <v>209</v>
      </c>
      <c r="V551" s="21"/>
      <c r="W551" s="18"/>
      <c r="X551" s="155"/>
      <c r="Y551" s="155"/>
      <c r="Z551" s="155"/>
      <c r="AA551" s="348"/>
      <c r="AB551" s="390"/>
      <c r="AC551" s="392"/>
      <c r="AD551" s="392"/>
      <c r="AE551" s="392"/>
      <c r="AF551" s="392"/>
      <c r="AG551" s="392"/>
      <c r="AH551" s="392"/>
      <c r="AI551" s="392"/>
      <c r="AJ551" s="392"/>
      <c r="AK551" s="395"/>
    </row>
    <row r="552" spans="2:38" ht="18" customHeight="1" thickBot="1" x14ac:dyDescent="0.25">
      <c r="B552" s="17"/>
      <c r="C552" s="352"/>
      <c r="D552" s="16"/>
      <c r="E552" s="15"/>
      <c r="F552" s="150"/>
      <c r="G552" s="149"/>
      <c r="H552" s="344"/>
      <c r="I552" s="344"/>
      <c r="J552" s="344"/>
      <c r="K552" s="12" t="s">
        <v>87</v>
      </c>
      <c r="L552" s="13"/>
      <c r="M552" s="12" t="s">
        <v>86</v>
      </c>
      <c r="N552" s="13"/>
      <c r="O552" s="12" t="s">
        <v>85</v>
      </c>
      <c r="P552" s="13"/>
      <c r="Q552" s="12" t="s">
        <v>84</v>
      </c>
      <c r="R552" s="13"/>
      <c r="S552" s="12" t="s">
        <v>208</v>
      </c>
      <c r="T552" s="13"/>
      <c r="U552" s="12" t="s">
        <v>207</v>
      </c>
      <c r="V552" s="13"/>
      <c r="W552" s="10"/>
      <c r="X552" s="148"/>
      <c r="Y552" s="148"/>
      <c r="Z552" s="148"/>
      <c r="AA552" s="349"/>
      <c r="AB552" s="391"/>
      <c r="AC552" s="393"/>
      <c r="AD552" s="393"/>
      <c r="AE552" s="393"/>
      <c r="AF552" s="393"/>
      <c r="AG552" s="393"/>
      <c r="AH552" s="393"/>
      <c r="AI552" s="393"/>
      <c r="AJ552" s="393"/>
      <c r="AK552" s="396"/>
    </row>
    <row r="553" spans="2:38" ht="18" customHeight="1" x14ac:dyDescent="0.2">
      <c r="B553" s="17"/>
      <c r="C553" s="350">
        <v>16</v>
      </c>
      <c r="D553" s="30"/>
      <c r="E553" s="28"/>
      <c r="F553" s="159"/>
      <c r="G553" s="158"/>
      <c r="H553" s="345"/>
      <c r="I553" s="345"/>
      <c r="J553" s="345"/>
      <c r="K553" s="20" t="s">
        <v>95</v>
      </c>
      <c r="L553" s="21"/>
      <c r="M553" s="20" t="s">
        <v>94</v>
      </c>
      <c r="N553" s="21"/>
      <c r="O553" s="20" t="s">
        <v>93</v>
      </c>
      <c r="P553" s="21"/>
      <c r="Q553" s="20" t="s">
        <v>92</v>
      </c>
      <c r="R553" s="21"/>
      <c r="S553" s="20" t="s">
        <v>212</v>
      </c>
      <c r="T553" s="21"/>
      <c r="U553" s="20" t="s">
        <v>211</v>
      </c>
      <c r="V553" s="21"/>
      <c r="W553" s="25"/>
      <c r="X553" s="155"/>
      <c r="Y553" s="155"/>
      <c r="Z553" s="155"/>
      <c r="AA553" s="347"/>
      <c r="AB553" s="379">
        <f>SUMPRODUCT(LEN($L553:$R555)-LEN(SUBSTITUTE($L553:$R555,"A", "")))</f>
        <v>0</v>
      </c>
      <c r="AC553" s="365">
        <f>SUMPRODUCT(LEN($W553:$W555)-LEN(SUBSTITUTE($W553:$W555,"A", "")))</f>
        <v>0</v>
      </c>
      <c r="AD553" s="365">
        <f>SUMPRODUCT(LEN($L553:$R555)-LEN(SUBSTITUTE($L553:$R555,"S", "")))</f>
        <v>0</v>
      </c>
      <c r="AE553" s="365">
        <f>SUMPRODUCT(LEN($W553:$W555)-LEN(SUBSTITUTE($W553:$W555,"S", "")))</f>
        <v>0</v>
      </c>
      <c r="AF553" s="365">
        <f>SUMPRODUCT(LEN($L553:$R555)-LEN(SUBSTITUTE($L553:$R555,"F", "")))</f>
        <v>0</v>
      </c>
      <c r="AG553" s="365">
        <f>SUMPRODUCT(LEN($W553:$W555)-LEN(SUBSTITUTE($W553:$W555,"F", "")))</f>
        <v>0</v>
      </c>
      <c r="AH553" s="365">
        <f>SUMPRODUCT(LEN($L553:$R555)-LEN(SUBSTITUTE($L553:$R555,"G", "")))</f>
        <v>0</v>
      </c>
      <c r="AI553" s="365">
        <f>SUMPRODUCT(LEN($W553:$W555)-LEN(SUBSTITUTE($W553:$W555,"G", "")))</f>
        <v>0</v>
      </c>
      <c r="AJ553" s="365">
        <f>SUMPRODUCT(LEN($L553:$R555)-LEN(SUBSTITUTE($L553:$R555,"M", "")))</f>
        <v>0</v>
      </c>
      <c r="AK553" s="382">
        <f>SUMPRODUCT(LEN($W553:$W555)-LEN(SUBSTITUTE($W553:$W555,"M", "")))</f>
        <v>0</v>
      </c>
    </row>
    <row r="554" spans="2:38" ht="18" customHeight="1" x14ac:dyDescent="0.2">
      <c r="B554" s="17"/>
      <c r="C554" s="351"/>
      <c r="D554" s="24"/>
      <c r="E554" s="23"/>
      <c r="F554" s="157"/>
      <c r="G554" s="156"/>
      <c r="H554" s="343"/>
      <c r="I554" s="343"/>
      <c r="J554" s="343"/>
      <c r="K554" s="20" t="s">
        <v>91</v>
      </c>
      <c r="L554" s="21"/>
      <c r="M554" s="20" t="s">
        <v>90</v>
      </c>
      <c r="N554" s="21"/>
      <c r="O554" s="20" t="s">
        <v>89</v>
      </c>
      <c r="P554" s="21"/>
      <c r="Q554" s="20" t="s">
        <v>88</v>
      </c>
      <c r="R554" s="21"/>
      <c r="S554" s="20" t="s">
        <v>210</v>
      </c>
      <c r="T554" s="21"/>
      <c r="U554" s="20" t="s">
        <v>209</v>
      </c>
      <c r="V554" s="21"/>
      <c r="W554" s="18"/>
      <c r="X554" s="155"/>
      <c r="Y554" s="155"/>
      <c r="Z554" s="155"/>
      <c r="AA554" s="348"/>
      <c r="AB554" s="390"/>
      <c r="AC554" s="392"/>
      <c r="AD554" s="392"/>
      <c r="AE554" s="392"/>
      <c r="AF554" s="392"/>
      <c r="AG554" s="392"/>
      <c r="AH554" s="392"/>
      <c r="AI554" s="392"/>
      <c r="AJ554" s="392"/>
      <c r="AK554" s="395"/>
    </row>
    <row r="555" spans="2:38" ht="18" customHeight="1" thickBot="1" x14ac:dyDescent="0.25">
      <c r="B555" s="17"/>
      <c r="C555" s="352"/>
      <c r="D555" s="16"/>
      <c r="E555" s="15"/>
      <c r="F555" s="150"/>
      <c r="G555" s="149"/>
      <c r="H555" s="344"/>
      <c r="I555" s="344"/>
      <c r="J555" s="344"/>
      <c r="K555" s="12" t="s">
        <v>87</v>
      </c>
      <c r="L555" s="13"/>
      <c r="M555" s="12" t="s">
        <v>86</v>
      </c>
      <c r="N555" s="13"/>
      <c r="O555" s="12" t="s">
        <v>85</v>
      </c>
      <c r="P555" s="13"/>
      <c r="Q555" s="12" t="s">
        <v>84</v>
      </c>
      <c r="R555" s="13"/>
      <c r="S555" s="12" t="s">
        <v>208</v>
      </c>
      <c r="T555" s="13"/>
      <c r="U555" s="12" t="s">
        <v>207</v>
      </c>
      <c r="V555" s="13"/>
      <c r="W555" s="10"/>
      <c r="X555" s="148"/>
      <c r="Y555" s="148"/>
      <c r="Z555" s="148"/>
      <c r="AA555" s="349"/>
      <c r="AB555" s="391"/>
      <c r="AC555" s="393"/>
      <c r="AD555" s="393"/>
      <c r="AE555" s="393"/>
      <c r="AF555" s="393"/>
      <c r="AG555" s="393"/>
      <c r="AH555" s="393"/>
      <c r="AI555" s="393"/>
      <c r="AJ555" s="393"/>
      <c r="AK555" s="396"/>
    </row>
    <row r="556" spans="2:38" ht="18" customHeight="1" x14ac:dyDescent="0.2">
      <c r="B556" s="17"/>
      <c r="C556" s="342">
        <v>17</v>
      </c>
      <c r="D556" s="30"/>
      <c r="E556" s="28"/>
      <c r="F556" s="159"/>
      <c r="G556" s="158"/>
      <c r="H556" s="345"/>
      <c r="I556" s="345"/>
      <c r="J556" s="346"/>
      <c r="K556" s="20" t="s">
        <v>95</v>
      </c>
      <c r="L556" s="21"/>
      <c r="M556" s="20" t="s">
        <v>94</v>
      </c>
      <c r="N556" s="21"/>
      <c r="O556" s="20" t="s">
        <v>93</v>
      </c>
      <c r="P556" s="21"/>
      <c r="Q556" s="20" t="s">
        <v>92</v>
      </c>
      <c r="R556" s="21"/>
      <c r="S556" s="20" t="s">
        <v>212</v>
      </c>
      <c r="T556" s="21"/>
      <c r="U556" s="20" t="s">
        <v>211</v>
      </c>
      <c r="V556" s="21"/>
      <c r="W556" s="25"/>
      <c r="X556" s="155"/>
      <c r="Y556" s="155"/>
      <c r="Z556" s="155"/>
      <c r="AA556" s="347"/>
      <c r="AB556" s="379">
        <f>SUMPRODUCT(LEN($L556:$R558)-LEN(SUBSTITUTE($L556:$R558,"A", "")))</f>
        <v>0</v>
      </c>
      <c r="AC556" s="365">
        <f>SUMPRODUCT(LEN($W556:$W558)-LEN(SUBSTITUTE($W556:$W558,"A", "")))</f>
        <v>0</v>
      </c>
      <c r="AD556" s="365">
        <f>SUMPRODUCT(LEN($L556:$R558)-LEN(SUBSTITUTE($L556:$R558,"S", "")))</f>
        <v>0</v>
      </c>
      <c r="AE556" s="365">
        <f>SUMPRODUCT(LEN($W556:$W558)-LEN(SUBSTITUTE($W556:$W558,"S", "")))</f>
        <v>0</v>
      </c>
      <c r="AF556" s="365">
        <f>SUMPRODUCT(LEN($L556:$R558)-LEN(SUBSTITUTE($L556:$R558,"F", "")))</f>
        <v>0</v>
      </c>
      <c r="AG556" s="365">
        <f>SUMPRODUCT(LEN($W556:$W558)-LEN(SUBSTITUTE($W556:$W558,"F", "")))</f>
        <v>0</v>
      </c>
      <c r="AH556" s="365">
        <f>SUMPRODUCT(LEN($L556:$R558)-LEN(SUBSTITUTE($L556:$R558,"G", "")))</f>
        <v>0</v>
      </c>
      <c r="AI556" s="365">
        <f>SUMPRODUCT(LEN($W556:$W558)-LEN(SUBSTITUTE($W556:$W558,"G", "")))</f>
        <v>0</v>
      </c>
      <c r="AJ556" s="365">
        <f>SUMPRODUCT(LEN($L556:$R558)-LEN(SUBSTITUTE($L556:$R558,"M", "")))</f>
        <v>0</v>
      </c>
      <c r="AK556" s="382">
        <f>SUMPRODUCT(LEN($W556:$W558)-LEN(SUBSTITUTE($W556:$W558,"M", "")))</f>
        <v>0</v>
      </c>
    </row>
    <row r="557" spans="2:38" ht="18" customHeight="1" x14ac:dyDescent="0.2">
      <c r="B557" s="17"/>
      <c r="C557" s="343"/>
      <c r="D557" s="24"/>
      <c r="E557" s="23"/>
      <c r="F557" s="157"/>
      <c r="G557" s="156"/>
      <c r="H557" s="343"/>
      <c r="I557" s="343"/>
      <c r="J557" s="343"/>
      <c r="K557" s="20" t="s">
        <v>91</v>
      </c>
      <c r="L557" s="21"/>
      <c r="M557" s="20" t="s">
        <v>90</v>
      </c>
      <c r="N557" s="21"/>
      <c r="O557" s="20" t="s">
        <v>89</v>
      </c>
      <c r="P557" s="21"/>
      <c r="Q557" s="20" t="s">
        <v>88</v>
      </c>
      <c r="R557" s="21"/>
      <c r="S557" s="20" t="s">
        <v>210</v>
      </c>
      <c r="T557" s="21"/>
      <c r="U557" s="20" t="s">
        <v>209</v>
      </c>
      <c r="V557" s="21"/>
      <c r="W557" s="18"/>
      <c r="X557" s="155"/>
      <c r="Y557" s="155"/>
      <c r="Z557" s="155"/>
      <c r="AA557" s="348"/>
      <c r="AB557" s="390"/>
      <c r="AC557" s="392"/>
      <c r="AD557" s="392"/>
      <c r="AE557" s="392"/>
      <c r="AF557" s="392"/>
      <c r="AG557" s="392"/>
      <c r="AH557" s="392"/>
      <c r="AI557" s="392"/>
      <c r="AJ557" s="392"/>
      <c r="AK557" s="395"/>
    </row>
    <row r="558" spans="2:38" ht="18" customHeight="1" thickBot="1" x14ac:dyDescent="0.25">
      <c r="B558" s="17"/>
      <c r="C558" s="344"/>
      <c r="D558" s="16"/>
      <c r="E558" s="15"/>
      <c r="F558" s="150"/>
      <c r="G558" s="149"/>
      <c r="H558" s="344"/>
      <c r="I558" s="344"/>
      <c r="J558" s="344"/>
      <c r="K558" s="12" t="s">
        <v>87</v>
      </c>
      <c r="L558" s="13"/>
      <c r="M558" s="12" t="s">
        <v>86</v>
      </c>
      <c r="N558" s="13"/>
      <c r="O558" s="12" t="s">
        <v>85</v>
      </c>
      <c r="P558" s="13"/>
      <c r="Q558" s="12" t="s">
        <v>84</v>
      </c>
      <c r="R558" s="13"/>
      <c r="S558" s="12" t="s">
        <v>208</v>
      </c>
      <c r="T558" s="13"/>
      <c r="U558" s="12" t="s">
        <v>207</v>
      </c>
      <c r="V558" s="13"/>
      <c r="W558" s="10"/>
      <c r="X558" s="148"/>
      <c r="Y558" s="148"/>
      <c r="Z558" s="148"/>
      <c r="AA558" s="349"/>
      <c r="AB558" s="391"/>
      <c r="AC558" s="393"/>
      <c r="AD558" s="393"/>
      <c r="AE558" s="393"/>
      <c r="AF558" s="393"/>
      <c r="AG558" s="393"/>
      <c r="AH558" s="393"/>
      <c r="AI558" s="393"/>
      <c r="AJ558" s="393"/>
      <c r="AK558" s="396"/>
    </row>
    <row r="559" spans="2:38" ht="18" customHeight="1" x14ac:dyDescent="0.2">
      <c r="B559" s="17"/>
      <c r="C559" s="350">
        <v>18</v>
      </c>
      <c r="D559" s="30"/>
      <c r="E559" s="28"/>
      <c r="F559" s="159"/>
      <c r="G559" s="158"/>
      <c r="H559" s="345"/>
      <c r="I559" s="345"/>
      <c r="J559" s="345"/>
      <c r="K559" s="20" t="s">
        <v>95</v>
      </c>
      <c r="L559" s="21"/>
      <c r="M559" s="20" t="s">
        <v>94</v>
      </c>
      <c r="N559" s="21"/>
      <c r="O559" s="20" t="s">
        <v>93</v>
      </c>
      <c r="P559" s="21"/>
      <c r="Q559" s="20" t="s">
        <v>92</v>
      </c>
      <c r="R559" s="21"/>
      <c r="S559" s="20" t="s">
        <v>212</v>
      </c>
      <c r="T559" s="21"/>
      <c r="U559" s="20" t="s">
        <v>211</v>
      </c>
      <c r="V559" s="21"/>
      <c r="W559" s="25"/>
      <c r="X559" s="155"/>
      <c r="Y559" s="155"/>
      <c r="Z559" s="155"/>
      <c r="AA559" s="347"/>
      <c r="AB559" s="379">
        <f>SUMPRODUCT(LEN($L559:$R561)-LEN(SUBSTITUTE($L559:$R561,"A", "")))</f>
        <v>0</v>
      </c>
      <c r="AC559" s="365">
        <f>SUMPRODUCT(LEN($W559:$W561)-LEN(SUBSTITUTE($W559:$W561,"A", "")))</f>
        <v>0</v>
      </c>
      <c r="AD559" s="365">
        <f>SUMPRODUCT(LEN($L559:$R561)-LEN(SUBSTITUTE($L559:$R561,"S", "")))</f>
        <v>0</v>
      </c>
      <c r="AE559" s="365">
        <f>SUMPRODUCT(LEN($W559:$W561)-LEN(SUBSTITUTE($W559:$W561,"S", "")))</f>
        <v>0</v>
      </c>
      <c r="AF559" s="365">
        <f>SUMPRODUCT(LEN($L559:$R561)-LEN(SUBSTITUTE($L559:$R561,"F", "")))</f>
        <v>0</v>
      </c>
      <c r="AG559" s="365">
        <f>SUMPRODUCT(LEN($W559:$W561)-LEN(SUBSTITUTE($W559:$W561,"F", "")))</f>
        <v>0</v>
      </c>
      <c r="AH559" s="365">
        <f>SUMPRODUCT(LEN($L559:$R561)-LEN(SUBSTITUTE($L559:$R561,"G", "")))</f>
        <v>0</v>
      </c>
      <c r="AI559" s="365">
        <f>SUMPRODUCT(LEN($W559:$W561)-LEN(SUBSTITUTE($W559:$W561,"G", "")))</f>
        <v>0</v>
      </c>
      <c r="AJ559" s="365">
        <f>SUMPRODUCT(LEN($L559:$R561)-LEN(SUBSTITUTE($L559:$R561,"M", "")))</f>
        <v>0</v>
      </c>
      <c r="AK559" s="382">
        <f>SUMPRODUCT(LEN($W559:$W561)-LEN(SUBSTITUTE($W559:$W561,"M", "")))</f>
        <v>0</v>
      </c>
    </row>
    <row r="560" spans="2:38" ht="18" customHeight="1" x14ac:dyDescent="0.2">
      <c r="B560" s="17"/>
      <c r="C560" s="351"/>
      <c r="D560" s="24"/>
      <c r="E560" s="23"/>
      <c r="F560" s="157"/>
      <c r="G560" s="156"/>
      <c r="H560" s="343"/>
      <c r="I560" s="343"/>
      <c r="J560" s="343"/>
      <c r="K560" s="20" t="s">
        <v>91</v>
      </c>
      <c r="L560" s="21"/>
      <c r="M560" s="20" t="s">
        <v>90</v>
      </c>
      <c r="N560" s="21"/>
      <c r="O560" s="20" t="s">
        <v>89</v>
      </c>
      <c r="P560" s="21"/>
      <c r="Q560" s="20" t="s">
        <v>88</v>
      </c>
      <c r="R560" s="21"/>
      <c r="S560" s="20" t="s">
        <v>210</v>
      </c>
      <c r="T560" s="21"/>
      <c r="U560" s="20" t="s">
        <v>209</v>
      </c>
      <c r="V560" s="21"/>
      <c r="W560" s="18"/>
      <c r="X560" s="155"/>
      <c r="Y560" s="155"/>
      <c r="Z560" s="155"/>
      <c r="AA560" s="348"/>
      <c r="AB560" s="390"/>
      <c r="AC560" s="392"/>
      <c r="AD560" s="392"/>
      <c r="AE560" s="392"/>
      <c r="AF560" s="392"/>
      <c r="AG560" s="392"/>
      <c r="AH560" s="392"/>
      <c r="AI560" s="392"/>
      <c r="AJ560" s="392"/>
      <c r="AK560" s="395"/>
    </row>
    <row r="561" spans="2:45" ht="18" customHeight="1" thickBot="1" x14ac:dyDescent="0.25">
      <c r="B561" s="17"/>
      <c r="C561" s="352"/>
      <c r="D561" s="16"/>
      <c r="E561" s="15"/>
      <c r="F561" s="150"/>
      <c r="G561" s="149"/>
      <c r="H561" s="344"/>
      <c r="I561" s="344"/>
      <c r="J561" s="344"/>
      <c r="K561" s="12" t="s">
        <v>87</v>
      </c>
      <c r="L561" s="13"/>
      <c r="M561" s="12" t="s">
        <v>86</v>
      </c>
      <c r="N561" s="13"/>
      <c r="O561" s="12" t="s">
        <v>85</v>
      </c>
      <c r="P561" s="13"/>
      <c r="Q561" s="12" t="s">
        <v>84</v>
      </c>
      <c r="R561" s="13"/>
      <c r="S561" s="12" t="s">
        <v>208</v>
      </c>
      <c r="T561" s="13"/>
      <c r="U561" s="12" t="s">
        <v>207</v>
      </c>
      <c r="V561" s="13"/>
      <c r="W561" s="10"/>
      <c r="X561" s="148"/>
      <c r="Y561" s="148"/>
      <c r="Z561" s="148"/>
      <c r="AA561" s="349"/>
      <c r="AB561" s="391"/>
      <c r="AC561" s="393"/>
      <c r="AD561" s="393"/>
      <c r="AE561" s="393"/>
      <c r="AF561" s="393"/>
      <c r="AG561" s="393"/>
      <c r="AH561" s="393"/>
      <c r="AI561" s="393"/>
      <c r="AJ561" s="393"/>
      <c r="AK561" s="396"/>
    </row>
    <row r="562" spans="2:45" ht="18" customHeight="1" x14ac:dyDescent="0.2">
      <c r="B562" s="17"/>
      <c r="C562" s="350">
        <v>19</v>
      </c>
      <c r="D562" s="52"/>
      <c r="E562" s="28"/>
      <c r="F562" s="159"/>
      <c r="G562" s="158"/>
      <c r="H562" s="353"/>
      <c r="I562" s="353"/>
      <c r="J562" s="356"/>
      <c r="K562" s="20" t="s">
        <v>95</v>
      </c>
      <c r="L562" s="21"/>
      <c r="M562" s="20" t="s">
        <v>94</v>
      </c>
      <c r="N562" s="21"/>
      <c r="O562" s="20" t="s">
        <v>93</v>
      </c>
      <c r="P562" s="21"/>
      <c r="Q562" s="20" t="s">
        <v>92</v>
      </c>
      <c r="R562" s="21"/>
      <c r="S562" s="20" t="s">
        <v>212</v>
      </c>
      <c r="T562" s="21"/>
      <c r="U562" s="20" t="s">
        <v>211</v>
      </c>
      <c r="V562" s="21"/>
      <c r="W562" s="25"/>
      <c r="X562" s="155"/>
      <c r="Y562" s="155"/>
      <c r="Z562" s="155"/>
      <c r="AA562" s="359"/>
      <c r="AB562" s="379">
        <f>SUMPRODUCT(LEN($L562:$R564)-LEN(SUBSTITUTE($L562:$R564,"A", "")))</f>
        <v>0</v>
      </c>
      <c r="AC562" s="365">
        <f>SUMPRODUCT(LEN($W562:$W564)-LEN(SUBSTITUTE($W562:$W564,"A", "")))</f>
        <v>0</v>
      </c>
      <c r="AD562" s="365">
        <f>SUMPRODUCT(LEN($L562:$R564)-LEN(SUBSTITUTE($L562:$R564,"S", "")))</f>
        <v>0</v>
      </c>
      <c r="AE562" s="365">
        <f>SUMPRODUCT(LEN($W562:$W564)-LEN(SUBSTITUTE($W562:$W564,"S", "")))</f>
        <v>0</v>
      </c>
      <c r="AF562" s="365">
        <f>SUMPRODUCT(LEN($L562:$R564)-LEN(SUBSTITUTE($L562:$R564,"F", "")))</f>
        <v>0</v>
      </c>
      <c r="AG562" s="365">
        <f>SUMPRODUCT(LEN($W562:$W564)-LEN(SUBSTITUTE($W562:$W564,"F", "")))</f>
        <v>0</v>
      </c>
      <c r="AH562" s="365">
        <f>SUMPRODUCT(LEN($L562:$R564)-LEN(SUBSTITUTE($L562:$R564,"G", "")))</f>
        <v>0</v>
      </c>
      <c r="AI562" s="365">
        <f>SUMPRODUCT(LEN($W562:$W564)-LEN(SUBSTITUTE($W562:$W564,"G", "")))</f>
        <v>0</v>
      </c>
      <c r="AJ562" s="365">
        <f>SUMPRODUCT(LEN($L562:$R564)-LEN(SUBSTITUTE($L562:$R564,"M", "")))</f>
        <v>0</v>
      </c>
      <c r="AK562" s="382">
        <f>SUMPRODUCT(LEN($W562:$W564)-LEN(SUBSTITUTE($W562:$W564,"M", "")))</f>
        <v>0</v>
      </c>
    </row>
    <row r="563" spans="2:45" ht="18" customHeight="1" x14ac:dyDescent="0.2">
      <c r="B563" s="17"/>
      <c r="C563" s="351"/>
      <c r="D563" s="24"/>
      <c r="E563" s="23"/>
      <c r="F563" s="157"/>
      <c r="G563" s="156"/>
      <c r="H563" s="354"/>
      <c r="I563" s="354"/>
      <c r="J563" s="357"/>
      <c r="K563" s="20" t="s">
        <v>91</v>
      </c>
      <c r="L563" s="21"/>
      <c r="M563" s="20" t="s">
        <v>90</v>
      </c>
      <c r="N563" s="21"/>
      <c r="O563" s="20" t="s">
        <v>89</v>
      </c>
      <c r="P563" s="21"/>
      <c r="Q563" s="20" t="s">
        <v>88</v>
      </c>
      <c r="R563" s="21"/>
      <c r="S563" s="20" t="s">
        <v>210</v>
      </c>
      <c r="T563" s="21"/>
      <c r="U563" s="20" t="s">
        <v>209</v>
      </c>
      <c r="V563" s="21"/>
      <c r="W563" s="18"/>
      <c r="X563" s="155"/>
      <c r="Y563" s="155"/>
      <c r="Z563" s="155"/>
      <c r="AA563" s="360"/>
      <c r="AB563" s="390"/>
      <c r="AC563" s="392"/>
      <c r="AD563" s="392"/>
      <c r="AE563" s="392"/>
      <c r="AF563" s="392"/>
      <c r="AG563" s="392"/>
      <c r="AH563" s="392"/>
      <c r="AI563" s="392"/>
      <c r="AJ563" s="392"/>
      <c r="AK563" s="395"/>
    </row>
    <row r="564" spans="2:45" ht="18" customHeight="1" thickBot="1" x14ac:dyDescent="0.25">
      <c r="B564" s="17"/>
      <c r="C564" s="352"/>
      <c r="D564" s="16"/>
      <c r="E564" s="15"/>
      <c r="F564" s="150"/>
      <c r="G564" s="149"/>
      <c r="H564" s="355"/>
      <c r="I564" s="355"/>
      <c r="J564" s="358"/>
      <c r="K564" s="12" t="s">
        <v>87</v>
      </c>
      <c r="L564" s="13"/>
      <c r="M564" s="12" t="s">
        <v>86</v>
      </c>
      <c r="N564" s="13"/>
      <c r="O564" s="12" t="s">
        <v>85</v>
      </c>
      <c r="P564" s="13"/>
      <c r="Q564" s="12" t="s">
        <v>84</v>
      </c>
      <c r="R564" s="13"/>
      <c r="S564" s="12" t="s">
        <v>208</v>
      </c>
      <c r="T564" s="13"/>
      <c r="U564" s="12" t="s">
        <v>207</v>
      </c>
      <c r="V564" s="13"/>
      <c r="W564" s="10"/>
      <c r="X564" s="148"/>
      <c r="Y564" s="148"/>
      <c r="Z564" s="148"/>
      <c r="AA564" s="361"/>
      <c r="AB564" s="391"/>
      <c r="AC564" s="393"/>
      <c r="AD564" s="393"/>
      <c r="AE564" s="393"/>
      <c r="AF564" s="393"/>
      <c r="AG564" s="393"/>
      <c r="AH564" s="393"/>
      <c r="AI564" s="393"/>
      <c r="AJ564" s="393"/>
      <c r="AK564" s="396"/>
    </row>
    <row r="565" spans="2:45" ht="18" customHeight="1" x14ac:dyDescent="0.2">
      <c r="B565" s="17"/>
      <c r="C565" s="342">
        <v>20</v>
      </c>
      <c r="D565" s="30"/>
      <c r="E565" s="28"/>
      <c r="F565" s="159"/>
      <c r="G565" s="158"/>
      <c r="H565" s="353"/>
      <c r="I565" s="353"/>
      <c r="J565" s="356"/>
      <c r="K565" s="20" t="s">
        <v>95</v>
      </c>
      <c r="L565" s="21"/>
      <c r="M565" s="20" t="s">
        <v>94</v>
      </c>
      <c r="N565" s="21"/>
      <c r="O565" s="20" t="s">
        <v>93</v>
      </c>
      <c r="P565" s="21"/>
      <c r="Q565" s="20" t="s">
        <v>92</v>
      </c>
      <c r="R565" s="21"/>
      <c r="S565" s="20" t="s">
        <v>212</v>
      </c>
      <c r="T565" s="21"/>
      <c r="U565" s="20" t="s">
        <v>211</v>
      </c>
      <c r="V565" s="21"/>
      <c r="W565" s="25"/>
      <c r="X565" s="155"/>
      <c r="Y565" s="155"/>
      <c r="Z565" s="155"/>
      <c r="AA565" s="359"/>
      <c r="AB565" s="379">
        <f>SUMPRODUCT(LEN($L565:$R567)-LEN(SUBSTITUTE($L565:$R567,"A", "")))</f>
        <v>0</v>
      </c>
      <c r="AC565" s="365">
        <f>SUMPRODUCT(LEN($W565:$W567)-LEN(SUBSTITUTE($W565:$W567,"A", "")))</f>
        <v>0</v>
      </c>
      <c r="AD565" s="365">
        <f>SUMPRODUCT(LEN($L565:$R567)-LEN(SUBSTITUTE($L565:$R567,"S", "")))</f>
        <v>0</v>
      </c>
      <c r="AE565" s="365">
        <f>SUMPRODUCT(LEN($W565:$W567)-LEN(SUBSTITUTE($W565:$W567,"S", "")))</f>
        <v>0</v>
      </c>
      <c r="AF565" s="365">
        <f>SUMPRODUCT(LEN($L565:$R567)-LEN(SUBSTITUTE($L565:$R567,"F", "")))</f>
        <v>0</v>
      </c>
      <c r="AG565" s="365">
        <f>SUMPRODUCT(LEN($W565:$W567)-LEN(SUBSTITUTE($W565:$W567,"F", "")))</f>
        <v>0</v>
      </c>
      <c r="AH565" s="365">
        <f>SUMPRODUCT(LEN($L565:$R567)-LEN(SUBSTITUTE($L565:$R567,"G", "")))</f>
        <v>0</v>
      </c>
      <c r="AI565" s="365">
        <f>SUMPRODUCT(LEN($W565:$W567)-LEN(SUBSTITUTE($W565:$W567,"G", "")))</f>
        <v>0</v>
      </c>
      <c r="AJ565" s="365">
        <f>SUMPRODUCT(LEN($L565:$R567)-LEN(SUBSTITUTE($L565:$R567,"M", "")))</f>
        <v>0</v>
      </c>
      <c r="AK565" s="382">
        <f>SUMPRODUCT(LEN($W565:$W567)-LEN(SUBSTITUTE($W565:$W567,"M", "")))</f>
        <v>0</v>
      </c>
    </row>
    <row r="566" spans="2:45" ht="18" customHeight="1" x14ac:dyDescent="0.2">
      <c r="B566" s="17"/>
      <c r="C566" s="343"/>
      <c r="D566" s="24"/>
      <c r="E566" s="23"/>
      <c r="F566" s="157"/>
      <c r="G566" s="156"/>
      <c r="H566" s="354"/>
      <c r="I566" s="354"/>
      <c r="J566" s="357"/>
      <c r="K566" s="20" t="s">
        <v>91</v>
      </c>
      <c r="L566" s="21"/>
      <c r="M566" s="20" t="s">
        <v>90</v>
      </c>
      <c r="N566" s="21"/>
      <c r="O566" s="20" t="s">
        <v>89</v>
      </c>
      <c r="P566" s="21"/>
      <c r="Q566" s="20" t="s">
        <v>88</v>
      </c>
      <c r="R566" s="21"/>
      <c r="S566" s="20" t="s">
        <v>210</v>
      </c>
      <c r="T566" s="21"/>
      <c r="U566" s="20" t="s">
        <v>209</v>
      </c>
      <c r="V566" s="21"/>
      <c r="W566" s="18"/>
      <c r="X566" s="155"/>
      <c r="Y566" s="155"/>
      <c r="Z566" s="155"/>
      <c r="AA566" s="360"/>
      <c r="AB566" s="390"/>
      <c r="AC566" s="392"/>
      <c r="AD566" s="392"/>
      <c r="AE566" s="392"/>
      <c r="AF566" s="392"/>
      <c r="AG566" s="392"/>
      <c r="AH566" s="392"/>
      <c r="AI566" s="392"/>
      <c r="AJ566" s="392"/>
      <c r="AK566" s="395"/>
    </row>
    <row r="567" spans="2:45" ht="18" customHeight="1" thickBot="1" x14ac:dyDescent="0.25">
      <c r="B567" s="17"/>
      <c r="C567" s="344"/>
      <c r="D567" s="16"/>
      <c r="E567" s="15"/>
      <c r="F567" s="150"/>
      <c r="G567" s="149"/>
      <c r="H567" s="355"/>
      <c r="I567" s="355"/>
      <c r="J567" s="358"/>
      <c r="K567" s="12" t="s">
        <v>87</v>
      </c>
      <c r="L567" s="13"/>
      <c r="M567" s="12" t="s">
        <v>86</v>
      </c>
      <c r="N567" s="13"/>
      <c r="O567" s="12" t="s">
        <v>85</v>
      </c>
      <c r="P567" s="13"/>
      <c r="Q567" s="12" t="s">
        <v>84</v>
      </c>
      <c r="R567" s="13"/>
      <c r="S567" s="12" t="s">
        <v>208</v>
      </c>
      <c r="T567" s="13"/>
      <c r="U567" s="12" t="s">
        <v>207</v>
      </c>
      <c r="V567" s="13"/>
      <c r="W567" s="10"/>
      <c r="X567" s="148"/>
      <c r="Y567" s="148"/>
      <c r="Z567" s="148"/>
      <c r="AA567" s="361"/>
      <c r="AB567" s="391"/>
      <c r="AC567" s="393"/>
      <c r="AD567" s="393"/>
      <c r="AE567" s="393"/>
      <c r="AF567" s="393"/>
      <c r="AG567" s="393"/>
      <c r="AH567" s="393"/>
      <c r="AI567" s="393"/>
      <c r="AJ567" s="393"/>
      <c r="AK567" s="396"/>
    </row>
    <row r="568" spans="2:45" ht="74.45" customHeight="1" thickBot="1" x14ac:dyDescent="0.3">
      <c r="B568" s="51" t="s">
        <v>123</v>
      </c>
      <c r="C568" s="48" t="s">
        <v>122</v>
      </c>
      <c r="D568" s="48" t="s">
        <v>121</v>
      </c>
      <c r="E568" s="48" t="s">
        <v>120</v>
      </c>
      <c r="F568" s="163" t="s">
        <v>119</v>
      </c>
      <c r="G568" s="163" t="s">
        <v>118</v>
      </c>
      <c r="H568" s="48" t="s">
        <v>33</v>
      </c>
      <c r="I568" s="48" t="s">
        <v>117</v>
      </c>
      <c r="J568" s="48" t="s">
        <v>34</v>
      </c>
      <c r="K568" s="340" t="s">
        <v>116</v>
      </c>
      <c r="L568" s="341"/>
      <c r="M568" s="340" t="s">
        <v>115</v>
      </c>
      <c r="N568" s="341"/>
      <c r="O568" s="340" t="s">
        <v>115</v>
      </c>
      <c r="P568" s="394"/>
      <c r="Q568" s="340" t="s">
        <v>115</v>
      </c>
      <c r="R568" s="394"/>
      <c r="S568" s="340" t="s">
        <v>115</v>
      </c>
      <c r="T568" s="394"/>
      <c r="U568" s="340" t="s">
        <v>115</v>
      </c>
      <c r="V568" s="394"/>
      <c r="W568" s="49" t="s">
        <v>114</v>
      </c>
      <c r="X568" s="48" t="s">
        <v>223</v>
      </c>
      <c r="Y568" s="48" t="s">
        <v>222</v>
      </c>
      <c r="Z568" s="50" t="s">
        <v>221</v>
      </c>
      <c r="AA568" s="47" t="s">
        <v>112</v>
      </c>
      <c r="AB568" s="46" t="s">
        <v>111</v>
      </c>
      <c r="AC568" s="45" t="s">
        <v>110</v>
      </c>
      <c r="AD568" s="45" t="s">
        <v>109</v>
      </c>
      <c r="AE568" s="45" t="s">
        <v>108</v>
      </c>
      <c r="AF568" s="45" t="s">
        <v>107</v>
      </c>
      <c r="AG568" s="45" t="s">
        <v>106</v>
      </c>
      <c r="AH568" s="45" t="s">
        <v>105</v>
      </c>
      <c r="AI568" s="45" t="s">
        <v>104</v>
      </c>
      <c r="AJ568" s="45" t="s">
        <v>103</v>
      </c>
      <c r="AK568" s="45" t="s">
        <v>102</v>
      </c>
    </row>
    <row r="569" spans="2:45" ht="36" customHeight="1" thickBot="1" x14ac:dyDescent="0.25">
      <c r="B569" s="71" t="s">
        <v>126</v>
      </c>
      <c r="C569" s="43"/>
      <c r="D569" s="42">
        <v>175</v>
      </c>
      <c r="E569" s="41">
        <v>13</v>
      </c>
      <c r="F569" s="162">
        <v>13280.66</v>
      </c>
      <c r="G569" s="162">
        <v>1001.96</v>
      </c>
      <c r="H569" s="35"/>
      <c r="I569" s="35"/>
      <c r="J569" s="70"/>
      <c r="K569" s="69"/>
      <c r="L569" s="37"/>
      <c r="M569" s="69"/>
      <c r="N569" s="37"/>
      <c r="O569" s="69"/>
      <c r="P569" s="37"/>
      <c r="Q569" s="69"/>
      <c r="R569" s="37"/>
      <c r="S569" s="69"/>
      <c r="T569" s="37"/>
      <c r="U569" s="69"/>
      <c r="V569" s="37"/>
      <c r="W569" s="36"/>
      <c r="X569" s="40"/>
      <c r="Y569" s="40"/>
      <c r="Z569" s="40"/>
      <c r="AA569" s="34"/>
      <c r="AB569" s="33">
        <f t="shared" ref="AB569:AK569" si="9">SUM(AB570:AB629)</f>
        <v>49</v>
      </c>
      <c r="AC569" s="54">
        <f t="shared" si="9"/>
        <v>1</v>
      </c>
      <c r="AD569" s="54">
        <f t="shared" si="9"/>
        <v>114</v>
      </c>
      <c r="AE569" s="54">
        <f t="shared" si="9"/>
        <v>6</v>
      </c>
      <c r="AF569" s="54">
        <f t="shared" si="9"/>
        <v>1</v>
      </c>
      <c r="AG569" s="54">
        <f t="shared" si="9"/>
        <v>0</v>
      </c>
      <c r="AH569" s="54">
        <f t="shared" si="9"/>
        <v>0</v>
      </c>
      <c r="AI569" s="54">
        <f t="shared" si="9"/>
        <v>0</v>
      </c>
      <c r="AJ569" s="54">
        <f t="shared" si="9"/>
        <v>0</v>
      </c>
      <c r="AK569" s="53">
        <f t="shared" si="9"/>
        <v>0</v>
      </c>
      <c r="AL569" s="32" t="s">
        <v>100</v>
      </c>
      <c r="AM569" s="31">
        <f>F569/(100*102)</f>
        <v>1.3020254901960784</v>
      </c>
      <c r="AO569" s="4">
        <f>SUM(AB569:AC569)/E569</f>
        <v>3.8461538461538463</v>
      </c>
      <c r="AP569" s="4">
        <f>SUM(AD569:AE569)/E569</f>
        <v>9.2307692307692299</v>
      </c>
      <c r="AQ569" s="4">
        <f>SUM(AF569:AG569)/E569</f>
        <v>7.6923076923076927E-2</v>
      </c>
      <c r="AR569" s="4">
        <f>SUM(AH569:AI569)/E569</f>
        <v>0</v>
      </c>
      <c r="AS569" s="4">
        <f>SUM(AJ569:AK569)/E569</f>
        <v>0</v>
      </c>
    </row>
    <row r="570" spans="2:45" ht="18" customHeight="1" x14ac:dyDescent="0.2">
      <c r="B570" s="17" t="s">
        <v>82</v>
      </c>
      <c r="C570" s="342">
        <v>1</v>
      </c>
      <c r="D570" s="30"/>
      <c r="E570" s="28"/>
      <c r="F570" s="159"/>
      <c r="G570" s="158"/>
      <c r="H570" s="345">
        <v>52</v>
      </c>
      <c r="I570" s="345">
        <v>15</v>
      </c>
      <c r="J570" s="345">
        <v>3</v>
      </c>
      <c r="K570" s="20" t="s">
        <v>95</v>
      </c>
      <c r="L570" s="21" t="s">
        <v>233</v>
      </c>
      <c r="M570" s="20" t="s">
        <v>94</v>
      </c>
      <c r="N570" s="21" t="s">
        <v>97</v>
      </c>
      <c r="O570" s="20" t="s">
        <v>93</v>
      </c>
      <c r="P570" s="21" t="s">
        <v>214</v>
      </c>
      <c r="Q570" s="20" t="s">
        <v>92</v>
      </c>
      <c r="R570" s="21" t="s">
        <v>98</v>
      </c>
      <c r="S570" s="20" t="s">
        <v>212</v>
      </c>
      <c r="T570" s="21"/>
      <c r="U570" s="20" t="s">
        <v>211</v>
      </c>
      <c r="V570" s="21"/>
      <c r="W570" s="25"/>
      <c r="X570" s="155"/>
      <c r="Y570" s="155"/>
      <c r="Z570" s="155"/>
      <c r="AA570" s="347"/>
      <c r="AB570" s="379">
        <f>SUMPRODUCT(LEN($L570:$R572)-LEN(SUBSTITUTE($L570:$R572,"A", "")))</f>
        <v>6</v>
      </c>
      <c r="AC570" s="365">
        <f>SUMPRODUCT(LEN($W570:$W572)-LEN(SUBSTITUTE($W570:$W572,"A", "")))</f>
        <v>0</v>
      </c>
      <c r="AD570" s="365">
        <f>SUMPRODUCT(LEN($L570:$R572)-LEN(SUBSTITUTE($L570:$R572,"S", "")))</f>
        <v>14</v>
      </c>
      <c r="AE570" s="365">
        <f>SUMPRODUCT(LEN($W570:$W572)-LEN(SUBSTITUTE($W570:$W572,"S", "")))</f>
        <v>0</v>
      </c>
      <c r="AF570" s="365">
        <f>SUMPRODUCT(LEN($L570:$R572)-LEN(SUBSTITUTE($L570:$R572,"F", "")))</f>
        <v>1</v>
      </c>
      <c r="AG570" s="365">
        <f>SUMPRODUCT(LEN($W570:$W572)-LEN(SUBSTITUTE($W570:$W572,"F", "")))</f>
        <v>0</v>
      </c>
      <c r="AH570" s="365">
        <f>SUMPRODUCT(LEN($L570:$R572)-LEN(SUBSTITUTE($L570:$R572,"G", "")))</f>
        <v>0</v>
      </c>
      <c r="AI570" s="365">
        <f>SUMPRODUCT(LEN($W570:$W572)-LEN(SUBSTITUTE($W570:$W572,"G", "")))</f>
        <v>0</v>
      </c>
      <c r="AJ570" s="365">
        <f>SUMPRODUCT(LEN($L570:$R572)-LEN(SUBSTITUTE($L570:$R572,"M", "")))</f>
        <v>0</v>
      </c>
      <c r="AK570" s="382">
        <f>SUMPRODUCT(LEN($W570:$W572)-LEN(SUBSTITUTE($W570:$W572,"M", "")))</f>
        <v>0</v>
      </c>
    </row>
    <row r="571" spans="2:45" ht="18" customHeight="1" x14ac:dyDescent="0.2">
      <c r="B571" s="17"/>
      <c r="C571" s="343"/>
      <c r="D571" s="24"/>
      <c r="E571" s="23"/>
      <c r="F571" s="157"/>
      <c r="G571" s="156"/>
      <c r="H571" s="343"/>
      <c r="I571" s="343"/>
      <c r="J571" s="343"/>
      <c r="K571" s="20" t="s">
        <v>91</v>
      </c>
      <c r="L571" s="21" t="s">
        <v>232</v>
      </c>
      <c r="M571" s="20" t="s">
        <v>90</v>
      </c>
      <c r="N571" s="21" t="s">
        <v>97</v>
      </c>
      <c r="O571" s="20" t="s">
        <v>89</v>
      </c>
      <c r="P571" s="21" t="s">
        <v>218</v>
      </c>
      <c r="Q571" s="20" t="s">
        <v>88</v>
      </c>
      <c r="R571" s="21" t="s">
        <v>98</v>
      </c>
      <c r="S571" s="20" t="s">
        <v>210</v>
      </c>
      <c r="T571" s="21"/>
      <c r="U571" s="20" t="s">
        <v>209</v>
      </c>
      <c r="V571" s="21"/>
      <c r="W571" s="18"/>
      <c r="X571" s="155"/>
      <c r="Y571" s="155"/>
      <c r="Z571" s="155"/>
      <c r="AA571" s="348"/>
      <c r="AB571" s="390"/>
      <c r="AC571" s="392"/>
      <c r="AD571" s="392"/>
      <c r="AE571" s="392"/>
      <c r="AF571" s="392"/>
      <c r="AG571" s="392"/>
      <c r="AH571" s="392"/>
      <c r="AI571" s="392"/>
      <c r="AJ571" s="392"/>
      <c r="AK571" s="395"/>
    </row>
    <row r="572" spans="2:45" ht="18" customHeight="1" thickBot="1" x14ac:dyDescent="0.25">
      <c r="B572" s="17"/>
      <c r="C572" s="344"/>
      <c r="D572" s="16"/>
      <c r="E572" s="15"/>
      <c r="F572" s="150"/>
      <c r="G572" s="149"/>
      <c r="H572" s="344"/>
      <c r="I572" s="344"/>
      <c r="J572" s="344"/>
      <c r="K572" s="12" t="s">
        <v>87</v>
      </c>
      <c r="L572" s="13" t="s">
        <v>97</v>
      </c>
      <c r="M572" s="12" t="s">
        <v>86</v>
      </c>
      <c r="N572" s="13" t="s">
        <v>228</v>
      </c>
      <c r="O572" s="12" t="s">
        <v>85</v>
      </c>
      <c r="P572" s="13" t="s">
        <v>218</v>
      </c>
      <c r="Q572" s="12" t="s">
        <v>84</v>
      </c>
      <c r="R572" s="13" t="s">
        <v>98</v>
      </c>
      <c r="S572" s="12" t="s">
        <v>208</v>
      </c>
      <c r="T572" s="13"/>
      <c r="U572" s="12" t="s">
        <v>207</v>
      </c>
      <c r="V572" s="13"/>
      <c r="W572" s="10"/>
      <c r="X572" s="148"/>
      <c r="Y572" s="148"/>
      <c r="Z572" s="148"/>
      <c r="AA572" s="349"/>
      <c r="AB572" s="391"/>
      <c r="AC572" s="393"/>
      <c r="AD572" s="393"/>
      <c r="AE572" s="393"/>
      <c r="AF572" s="393"/>
      <c r="AG572" s="393"/>
      <c r="AH572" s="393"/>
      <c r="AI572" s="393"/>
      <c r="AJ572" s="393"/>
      <c r="AK572" s="396"/>
    </row>
    <row r="573" spans="2:45" ht="18" customHeight="1" x14ac:dyDescent="0.2">
      <c r="B573" s="17"/>
      <c r="C573" s="342">
        <v>2</v>
      </c>
      <c r="D573" s="30"/>
      <c r="E573" s="28"/>
      <c r="F573" s="159"/>
      <c r="G573" s="158"/>
      <c r="H573" s="345">
        <v>51</v>
      </c>
      <c r="I573" s="345">
        <v>15</v>
      </c>
      <c r="J573" s="345">
        <v>4</v>
      </c>
      <c r="K573" s="20" t="s">
        <v>95</v>
      </c>
      <c r="L573" s="21" t="s">
        <v>228</v>
      </c>
      <c r="M573" s="20" t="s">
        <v>94</v>
      </c>
      <c r="N573" s="21" t="s">
        <v>214</v>
      </c>
      <c r="O573" s="20" t="s">
        <v>93</v>
      </c>
      <c r="P573" s="21" t="s">
        <v>214</v>
      </c>
      <c r="Q573" s="20" t="s">
        <v>92</v>
      </c>
      <c r="R573" s="21" t="s">
        <v>98</v>
      </c>
      <c r="S573" s="20" t="s">
        <v>212</v>
      </c>
      <c r="T573" s="21"/>
      <c r="U573" s="20" t="s">
        <v>211</v>
      </c>
      <c r="V573" s="21"/>
      <c r="W573" s="25"/>
      <c r="X573" s="155"/>
      <c r="Y573" s="155"/>
      <c r="Z573" s="155"/>
      <c r="AA573" s="347"/>
      <c r="AB573" s="379">
        <f>SUMPRODUCT(LEN($L573:$R575)-LEN(SUBSTITUTE($L573:$R575,"A", "")))</f>
        <v>10</v>
      </c>
      <c r="AC573" s="365">
        <f>SUMPRODUCT(LEN($W573:$W575)-LEN(SUBSTITUTE($W573:$W575,"A", "")))</f>
        <v>0</v>
      </c>
      <c r="AD573" s="365">
        <f>SUMPRODUCT(LEN($L573:$R575)-LEN(SUBSTITUTE($L573:$R575,"S", "")))</f>
        <v>10</v>
      </c>
      <c r="AE573" s="365">
        <f>SUMPRODUCT(LEN($W573:$W575)-LEN(SUBSTITUTE($W573:$W575,"S", "")))</f>
        <v>0</v>
      </c>
      <c r="AF573" s="365">
        <f>SUMPRODUCT(LEN($L573:$R575)-LEN(SUBSTITUTE($L573:$R575,"F", "")))</f>
        <v>0</v>
      </c>
      <c r="AG573" s="365">
        <f>SUMPRODUCT(LEN($W573:$W575)-LEN(SUBSTITUTE($W573:$W575,"F", "")))</f>
        <v>0</v>
      </c>
      <c r="AH573" s="365">
        <f>SUMPRODUCT(LEN($L573:$R575)-LEN(SUBSTITUTE($L573:$R575,"G", "")))</f>
        <v>0</v>
      </c>
      <c r="AI573" s="365">
        <f>SUMPRODUCT(LEN($W573:$W575)-LEN(SUBSTITUTE($W573:$W575,"G", "")))</f>
        <v>0</v>
      </c>
      <c r="AJ573" s="365">
        <f>SUMPRODUCT(LEN($L573:$R575)-LEN(SUBSTITUTE($L573:$R575,"M", "")))</f>
        <v>0</v>
      </c>
      <c r="AK573" s="382">
        <f>SUMPRODUCT(LEN($W573:$W575)-LEN(SUBSTITUTE($W573:$W575,"M", "")))</f>
        <v>0</v>
      </c>
    </row>
    <row r="574" spans="2:45" ht="18" customHeight="1" x14ac:dyDescent="0.2">
      <c r="B574" s="17"/>
      <c r="C574" s="343"/>
      <c r="D574" s="24"/>
      <c r="E574" s="23"/>
      <c r="F574" s="157"/>
      <c r="G574" s="156"/>
      <c r="H574" s="343"/>
      <c r="I574" s="343"/>
      <c r="J574" s="343"/>
      <c r="K574" s="20" t="s">
        <v>91</v>
      </c>
      <c r="L574" s="21" t="s">
        <v>220</v>
      </c>
      <c r="M574" s="20" t="s">
        <v>90</v>
      </c>
      <c r="N574" s="21" t="s">
        <v>214</v>
      </c>
      <c r="O574" s="20" t="s">
        <v>89</v>
      </c>
      <c r="P574" s="21" t="s">
        <v>213</v>
      </c>
      <c r="Q574" s="20" t="s">
        <v>88</v>
      </c>
      <c r="R574" s="21"/>
      <c r="S574" s="20" t="s">
        <v>210</v>
      </c>
      <c r="T574" s="21"/>
      <c r="U574" s="20" t="s">
        <v>209</v>
      </c>
      <c r="V574" s="21"/>
      <c r="W574" s="18"/>
      <c r="X574" s="155"/>
      <c r="Y574" s="155"/>
      <c r="Z574" s="155"/>
      <c r="AA574" s="348"/>
      <c r="AB574" s="390"/>
      <c r="AC574" s="392"/>
      <c r="AD574" s="392"/>
      <c r="AE574" s="392"/>
      <c r="AF574" s="392"/>
      <c r="AG574" s="392"/>
      <c r="AH574" s="392"/>
      <c r="AI574" s="392"/>
      <c r="AJ574" s="392"/>
      <c r="AK574" s="395"/>
    </row>
    <row r="575" spans="2:45" ht="18" customHeight="1" thickBot="1" x14ac:dyDescent="0.25">
      <c r="B575" s="17"/>
      <c r="C575" s="344"/>
      <c r="D575" s="16"/>
      <c r="E575" s="15"/>
      <c r="F575" s="150"/>
      <c r="G575" s="149"/>
      <c r="H575" s="344"/>
      <c r="I575" s="344"/>
      <c r="J575" s="344"/>
      <c r="K575" s="12" t="s">
        <v>87</v>
      </c>
      <c r="L575" s="13" t="s">
        <v>97</v>
      </c>
      <c r="M575" s="12" t="s">
        <v>86</v>
      </c>
      <c r="N575" s="13" t="s">
        <v>230</v>
      </c>
      <c r="O575" s="12" t="s">
        <v>85</v>
      </c>
      <c r="P575" s="13" t="s">
        <v>97</v>
      </c>
      <c r="Q575" s="12" t="s">
        <v>84</v>
      </c>
      <c r="R575" s="13"/>
      <c r="S575" s="12" t="s">
        <v>208</v>
      </c>
      <c r="T575" s="13"/>
      <c r="U575" s="12" t="s">
        <v>207</v>
      </c>
      <c r="V575" s="13"/>
      <c r="W575" s="10"/>
      <c r="X575" s="148"/>
      <c r="Y575" s="148"/>
      <c r="Z575" s="148"/>
      <c r="AA575" s="349"/>
      <c r="AB575" s="391"/>
      <c r="AC575" s="393"/>
      <c r="AD575" s="393"/>
      <c r="AE575" s="393"/>
      <c r="AF575" s="393"/>
      <c r="AG575" s="393"/>
      <c r="AH575" s="393"/>
      <c r="AI575" s="393"/>
      <c r="AJ575" s="393"/>
      <c r="AK575" s="396"/>
    </row>
    <row r="576" spans="2:45" ht="18" customHeight="1" x14ac:dyDescent="0.2">
      <c r="B576" s="17"/>
      <c r="C576" s="342">
        <v>3</v>
      </c>
      <c r="D576" s="30"/>
      <c r="E576" s="28"/>
      <c r="F576" s="159"/>
      <c r="G576" s="158"/>
      <c r="H576" s="345">
        <v>45</v>
      </c>
      <c r="I576" s="345">
        <v>14</v>
      </c>
      <c r="J576" s="345">
        <v>4</v>
      </c>
      <c r="K576" s="20" t="s">
        <v>95</v>
      </c>
      <c r="L576" s="21" t="s">
        <v>231</v>
      </c>
      <c r="M576" s="20" t="s">
        <v>94</v>
      </c>
      <c r="N576" s="21" t="s">
        <v>217</v>
      </c>
      <c r="O576" s="20" t="s">
        <v>93</v>
      </c>
      <c r="P576" s="21" t="s">
        <v>98</v>
      </c>
      <c r="Q576" s="20" t="s">
        <v>92</v>
      </c>
      <c r="R576" s="21"/>
      <c r="S576" s="20" t="s">
        <v>212</v>
      </c>
      <c r="T576" s="21"/>
      <c r="U576" s="20" t="s">
        <v>211</v>
      </c>
      <c r="V576" s="21"/>
      <c r="W576" s="25"/>
      <c r="X576" s="155"/>
      <c r="Y576" s="155"/>
      <c r="Z576" s="155"/>
      <c r="AA576" s="347"/>
      <c r="AB576" s="379">
        <f>SUMPRODUCT(LEN($L576:$R578)-LEN(SUBSTITUTE($L576:$R578,"A", "")))</f>
        <v>8</v>
      </c>
      <c r="AC576" s="365">
        <f>SUMPRODUCT(LEN($W576:$W578)-LEN(SUBSTITUTE($W576:$W578,"A", "")))</f>
        <v>0</v>
      </c>
      <c r="AD576" s="365">
        <f>SUMPRODUCT(LEN($L576:$R578)-LEN(SUBSTITUTE($L576:$R578,"S", "")))</f>
        <v>11</v>
      </c>
      <c r="AE576" s="365">
        <f>SUMPRODUCT(LEN($W576:$W578)-LEN(SUBSTITUTE($W576:$W578,"S", "")))</f>
        <v>0</v>
      </c>
      <c r="AF576" s="365">
        <f>SUMPRODUCT(LEN($L576:$R578)-LEN(SUBSTITUTE($L576:$R578,"F", "")))</f>
        <v>0</v>
      </c>
      <c r="AG576" s="365">
        <f>SUMPRODUCT(LEN($W576:$W578)-LEN(SUBSTITUTE($W576:$W578,"F", "")))</f>
        <v>0</v>
      </c>
      <c r="AH576" s="365">
        <f>SUMPRODUCT(LEN($L576:$R578)-LEN(SUBSTITUTE($L576:$R578,"G", "")))</f>
        <v>0</v>
      </c>
      <c r="AI576" s="365">
        <f>SUMPRODUCT(LEN($W576:$W578)-LEN(SUBSTITUTE($W576:$W578,"G", "")))</f>
        <v>0</v>
      </c>
      <c r="AJ576" s="365">
        <f>SUMPRODUCT(LEN($L576:$R578)-LEN(SUBSTITUTE($L576:$R578,"M", "")))</f>
        <v>0</v>
      </c>
      <c r="AK576" s="382">
        <f>SUMPRODUCT(LEN($W576:$W578)-LEN(SUBSTITUTE($W576:$W578,"M", "")))</f>
        <v>0</v>
      </c>
    </row>
    <row r="577" spans="2:37" ht="18" customHeight="1" x14ac:dyDescent="0.2">
      <c r="B577" s="17"/>
      <c r="C577" s="343"/>
      <c r="D577" s="24"/>
      <c r="E577" s="23"/>
      <c r="F577" s="157"/>
      <c r="G577" s="156"/>
      <c r="H577" s="343"/>
      <c r="I577" s="343"/>
      <c r="J577" s="343"/>
      <c r="K577" s="20" t="s">
        <v>91</v>
      </c>
      <c r="L577" s="21" t="s">
        <v>220</v>
      </c>
      <c r="M577" s="20" t="s">
        <v>90</v>
      </c>
      <c r="N577" s="21" t="s">
        <v>213</v>
      </c>
      <c r="O577" s="20" t="s">
        <v>89</v>
      </c>
      <c r="P577" s="21" t="s">
        <v>218</v>
      </c>
      <c r="Q577" s="20" t="s">
        <v>88</v>
      </c>
      <c r="R577" s="21"/>
      <c r="S577" s="20" t="s">
        <v>210</v>
      </c>
      <c r="T577" s="21"/>
      <c r="U577" s="20" t="s">
        <v>209</v>
      </c>
      <c r="V577" s="21"/>
      <c r="W577" s="18"/>
      <c r="X577" s="155"/>
      <c r="Y577" s="155"/>
      <c r="Z577" s="155"/>
      <c r="AA577" s="348"/>
      <c r="AB577" s="390"/>
      <c r="AC577" s="392"/>
      <c r="AD577" s="392"/>
      <c r="AE577" s="392"/>
      <c r="AF577" s="392"/>
      <c r="AG577" s="392"/>
      <c r="AH577" s="392"/>
      <c r="AI577" s="392"/>
      <c r="AJ577" s="392"/>
      <c r="AK577" s="395"/>
    </row>
    <row r="578" spans="2:37" ht="18" customHeight="1" thickBot="1" x14ac:dyDescent="0.25">
      <c r="B578" s="17"/>
      <c r="C578" s="344"/>
      <c r="D578" s="16"/>
      <c r="E578" s="15"/>
      <c r="F578" s="150"/>
      <c r="G578" s="149"/>
      <c r="H578" s="344"/>
      <c r="I578" s="344"/>
      <c r="J578" s="344"/>
      <c r="K578" s="12" t="s">
        <v>87</v>
      </c>
      <c r="L578" s="13" t="s">
        <v>97</v>
      </c>
      <c r="M578" s="12" t="s">
        <v>86</v>
      </c>
      <c r="N578" s="13" t="s">
        <v>219</v>
      </c>
      <c r="O578" s="12" t="s">
        <v>85</v>
      </c>
      <c r="P578" s="13" t="s">
        <v>97</v>
      </c>
      <c r="Q578" s="12" t="s">
        <v>84</v>
      </c>
      <c r="R578" s="13"/>
      <c r="S578" s="12" t="s">
        <v>208</v>
      </c>
      <c r="T578" s="13"/>
      <c r="U578" s="12" t="s">
        <v>207</v>
      </c>
      <c r="V578" s="13"/>
      <c r="W578" s="10"/>
      <c r="X578" s="148"/>
      <c r="Y578" s="148"/>
      <c r="Z578" s="148"/>
      <c r="AA578" s="349"/>
      <c r="AB578" s="391"/>
      <c r="AC578" s="393"/>
      <c r="AD578" s="393"/>
      <c r="AE578" s="393"/>
      <c r="AF578" s="393"/>
      <c r="AG578" s="393"/>
      <c r="AH578" s="393"/>
      <c r="AI578" s="393"/>
      <c r="AJ578" s="393"/>
      <c r="AK578" s="396"/>
    </row>
    <row r="579" spans="2:37" ht="18" customHeight="1" x14ac:dyDescent="0.2">
      <c r="B579" s="17"/>
      <c r="C579" s="342">
        <v>4</v>
      </c>
      <c r="D579" s="30"/>
      <c r="E579" s="28"/>
      <c r="F579" s="159"/>
      <c r="G579" s="158"/>
      <c r="H579" s="345">
        <v>50</v>
      </c>
      <c r="I579" s="345">
        <v>15</v>
      </c>
      <c r="J579" s="345">
        <v>5</v>
      </c>
      <c r="K579" s="20" t="s">
        <v>95</v>
      </c>
      <c r="L579" s="21" t="s">
        <v>213</v>
      </c>
      <c r="M579" s="20" t="s">
        <v>94</v>
      </c>
      <c r="N579" s="21" t="s">
        <v>98</v>
      </c>
      <c r="O579" s="20" t="s">
        <v>93</v>
      </c>
      <c r="P579" s="21" t="s">
        <v>98</v>
      </c>
      <c r="Q579" s="20" t="s">
        <v>92</v>
      </c>
      <c r="R579" s="21" t="s">
        <v>98</v>
      </c>
      <c r="S579" s="20" t="s">
        <v>212</v>
      </c>
      <c r="T579" s="21"/>
      <c r="U579" s="20" t="s">
        <v>211</v>
      </c>
      <c r="V579" s="21"/>
      <c r="W579" s="25"/>
      <c r="X579" s="155"/>
      <c r="Y579" s="155"/>
      <c r="Z579" s="155"/>
      <c r="AA579" s="347"/>
      <c r="AB579" s="379">
        <f>SUMPRODUCT(LEN($L579:$R581)-LEN(SUBSTITUTE($L579:$R581,"A", "")))</f>
        <v>4</v>
      </c>
      <c r="AC579" s="365">
        <f>SUMPRODUCT(LEN($W579:$W581)-LEN(SUBSTITUTE($W579:$W581,"A", "")))</f>
        <v>0</v>
      </c>
      <c r="AD579" s="365">
        <f>SUMPRODUCT(LEN($L579:$R581)-LEN(SUBSTITUTE($L579:$R581,"S", "")))</f>
        <v>9</v>
      </c>
      <c r="AE579" s="365">
        <f>SUMPRODUCT(LEN($W579:$W581)-LEN(SUBSTITUTE($W579:$W581,"S", "")))</f>
        <v>0</v>
      </c>
      <c r="AF579" s="365">
        <f>SUMPRODUCT(LEN($L579:$R581)-LEN(SUBSTITUTE($L579:$R581,"F", "")))</f>
        <v>0</v>
      </c>
      <c r="AG579" s="365">
        <f>SUMPRODUCT(LEN($W579:$W581)-LEN(SUBSTITUTE($W579:$W581,"F", "")))</f>
        <v>0</v>
      </c>
      <c r="AH579" s="365">
        <f>SUMPRODUCT(LEN($L579:$R581)-LEN(SUBSTITUTE($L579:$R581,"G", "")))</f>
        <v>0</v>
      </c>
      <c r="AI579" s="365">
        <f>SUMPRODUCT(LEN($W579:$W581)-LEN(SUBSTITUTE($W579:$W581,"G", "")))</f>
        <v>0</v>
      </c>
      <c r="AJ579" s="365">
        <f>SUMPRODUCT(LEN($L579:$R581)-LEN(SUBSTITUTE($L579:$R581,"M", "")))</f>
        <v>0</v>
      </c>
      <c r="AK579" s="382">
        <f>SUMPRODUCT(LEN($W579:$W581)-LEN(SUBSTITUTE($W579:$W581,"M", "")))</f>
        <v>0</v>
      </c>
    </row>
    <row r="580" spans="2:37" ht="18" customHeight="1" x14ac:dyDescent="0.2">
      <c r="B580" s="17"/>
      <c r="C580" s="343"/>
      <c r="D580" s="24"/>
      <c r="E580" s="23"/>
      <c r="F580" s="157"/>
      <c r="G580" s="156"/>
      <c r="H580" s="343"/>
      <c r="I580" s="343"/>
      <c r="J580" s="343"/>
      <c r="K580" s="20" t="s">
        <v>91</v>
      </c>
      <c r="L580" s="21" t="s">
        <v>98</v>
      </c>
      <c r="M580" s="20" t="s">
        <v>90</v>
      </c>
      <c r="N580" s="21" t="s">
        <v>97</v>
      </c>
      <c r="O580" s="20" t="s">
        <v>89</v>
      </c>
      <c r="P580" s="21" t="s">
        <v>98</v>
      </c>
      <c r="Q580" s="20" t="s">
        <v>88</v>
      </c>
      <c r="R580" s="21"/>
      <c r="S580" s="20" t="s">
        <v>210</v>
      </c>
      <c r="T580" s="21"/>
      <c r="U580" s="20" t="s">
        <v>209</v>
      </c>
      <c r="V580" s="21"/>
      <c r="W580" s="18"/>
      <c r="X580" s="155"/>
      <c r="Y580" s="155"/>
      <c r="Z580" s="155"/>
      <c r="AA580" s="348"/>
      <c r="AB580" s="390"/>
      <c r="AC580" s="392"/>
      <c r="AD580" s="392"/>
      <c r="AE580" s="392"/>
      <c r="AF580" s="392"/>
      <c r="AG580" s="392"/>
      <c r="AH580" s="392"/>
      <c r="AI580" s="392"/>
      <c r="AJ580" s="392"/>
      <c r="AK580" s="395"/>
    </row>
    <row r="581" spans="2:37" ht="18" customHeight="1" thickBot="1" x14ac:dyDescent="0.25">
      <c r="B581" s="17"/>
      <c r="C581" s="344"/>
      <c r="D581" s="16"/>
      <c r="E581" s="15"/>
      <c r="F581" s="150"/>
      <c r="G581" s="149"/>
      <c r="H581" s="344"/>
      <c r="I581" s="344"/>
      <c r="J581" s="344"/>
      <c r="K581" s="12" t="s">
        <v>87</v>
      </c>
      <c r="L581" s="13" t="s">
        <v>218</v>
      </c>
      <c r="M581" s="12" t="s">
        <v>86</v>
      </c>
      <c r="N581" s="13" t="s">
        <v>214</v>
      </c>
      <c r="O581" s="12" t="s">
        <v>85</v>
      </c>
      <c r="P581" s="13" t="s">
        <v>98</v>
      </c>
      <c r="Q581" s="12" t="s">
        <v>84</v>
      </c>
      <c r="R581" s="13"/>
      <c r="S581" s="12" t="s">
        <v>208</v>
      </c>
      <c r="T581" s="13"/>
      <c r="U581" s="12" t="s">
        <v>207</v>
      </c>
      <c r="V581" s="13"/>
      <c r="W581" s="10"/>
      <c r="X581" s="148"/>
      <c r="Y581" s="148"/>
      <c r="Z581" s="148"/>
      <c r="AA581" s="349"/>
      <c r="AB581" s="391"/>
      <c r="AC581" s="393"/>
      <c r="AD581" s="393"/>
      <c r="AE581" s="393"/>
      <c r="AF581" s="393"/>
      <c r="AG581" s="393"/>
      <c r="AH581" s="393"/>
      <c r="AI581" s="393"/>
      <c r="AJ581" s="393"/>
      <c r="AK581" s="396"/>
    </row>
    <row r="582" spans="2:37" ht="18" customHeight="1" x14ac:dyDescent="0.2">
      <c r="B582" s="17"/>
      <c r="C582" s="342">
        <v>5</v>
      </c>
      <c r="D582" s="29"/>
      <c r="E582" s="28"/>
      <c r="F582" s="159"/>
      <c r="G582" s="158"/>
      <c r="H582" s="345">
        <v>46</v>
      </c>
      <c r="I582" s="345">
        <v>13</v>
      </c>
      <c r="J582" s="345">
        <v>4</v>
      </c>
      <c r="K582" s="20" t="s">
        <v>95</v>
      </c>
      <c r="L582" s="21" t="s">
        <v>97</v>
      </c>
      <c r="M582" s="20" t="s">
        <v>94</v>
      </c>
      <c r="N582" s="21" t="s">
        <v>98</v>
      </c>
      <c r="O582" s="20" t="s">
        <v>93</v>
      </c>
      <c r="P582" s="21" t="s">
        <v>98</v>
      </c>
      <c r="Q582" s="20" t="s">
        <v>92</v>
      </c>
      <c r="R582" s="21"/>
      <c r="S582" s="20" t="s">
        <v>212</v>
      </c>
      <c r="T582" s="21"/>
      <c r="U582" s="20" t="s">
        <v>211</v>
      </c>
      <c r="V582" s="21"/>
      <c r="W582" s="25" t="s">
        <v>98</v>
      </c>
      <c r="X582" s="155"/>
      <c r="Y582" s="155"/>
      <c r="Z582" s="155"/>
      <c r="AA582" s="347"/>
      <c r="AB582" s="379">
        <f>SUMPRODUCT(LEN($L582:$R584)-LEN(SUBSTITUTE($L582:$R584,"A", "")))</f>
        <v>1</v>
      </c>
      <c r="AC582" s="365">
        <f>SUMPRODUCT(LEN($W582:$W584)-LEN(SUBSTITUTE($W582:$W584,"A", "")))</f>
        <v>0</v>
      </c>
      <c r="AD582" s="365">
        <f>SUMPRODUCT(LEN($L582:$R584)-LEN(SUBSTITUTE($L582:$R584,"S", "")))</f>
        <v>9</v>
      </c>
      <c r="AE582" s="365">
        <f>SUMPRODUCT(LEN($W582:$W584)-LEN(SUBSTITUTE($W582:$W584,"S", "")))</f>
        <v>1</v>
      </c>
      <c r="AF582" s="365">
        <f>SUMPRODUCT(LEN($L582:$R584)-LEN(SUBSTITUTE($L582:$R584,"F", "")))</f>
        <v>0</v>
      </c>
      <c r="AG582" s="365">
        <f>SUMPRODUCT(LEN($W582:$W584)-LEN(SUBSTITUTE($W582:$W584,"F", "")))</f>
        <v>0</v>
      </c>
      <c r="AH582" s="365">
        <f>SUMPRODUCT(LEN($L582:$R584)-LEN(SUBSTITUTE($L582:$R584,"G", "")))</f>
        <v>0</v>
      </c>
      <c r="AI582" s="365">
        <f>SUMPRODUCT(LEN($W582:$W584)-LEN(SUBSTITUTE($W582:$W584,"G", "")))</f>
        <v>0</v>
      </c>
      <c r="AJ582" s="365">
        <f>SUMPRODUCT(LEN($L582:$R584)-LEN(SUBSTITUTE($L582:$R584,"M", "")))</f>
        <v>0</v>
      </c>
      <c r="AK582" s="382">
        <f>SUMPRODUCT(LEN($W582:$W584)-LEN(SUBSTITUTE($W582:$W584,"M", "")))</f>
        <v>0</v>
      </c>
    </row>
    <row r="583" spans="2:37" ht="18" customHeight="1" x14ac:dyDescent="0.2">
      <c r="B583" s="17"/>
      <c r="C583" s="343"/>
      <c r="D583" s="160"/>
      <c r="E583" s="23"/>
      <c r="F583" s="157"/>
      <c r="G583" s="156"/>
      <c r="H583" s="343"/>
      <c r="I583" s="343"/>
      <c r="J583" s="343"/>
      <c r="K583" s="20" t="s">
        <v>91</v>
      </c>
      <c r="L583" s="21" t="s">
        <v>98</v>
      </c>
      <c r="M583" s="20" t="s">
        <v>90</v>
      </c>
      <c r="N583" s="21" t="s">
        <v>98</v>
      </c>
      <c r="O583" s="20" t="s">
        <v>89</v>
      </c>
      <c r="P583" s="21" t="s">
        <v>98</v>
      </c>
      <c r="Q583" s="20" t="s">
        <v>88</v>
      </c>
      <c r="R583" s="21"/>
      <c r="S583" s="20" t="s">
        <v>210</v>
      </c>
      <c r="T583" s="21"/>
      <c r="U583" s="20" t="s">
        <v>209</v>
      </c>
      <c r="V583" s="21"/>
      <c r="W583" s="18"/>
      <c r="X583" s="155"/>
      <c r="Y583" s="155"/>
      <c r="Z583" s="155"/>
      <c r="AA583" s="348"/>
      <c r="AB583" s="390"/>
      <c r="AC583" s="392"/>
      <c r="AD583" s="392"/>
      <c r="AE583" s="392"/>
      <c r="AF583" s="392"/>
      <c r="AG583" s="392"/>
      <c r="AH583" s="392"/>
      <c r="AI583" s="392"/>
      <c r="AJ583" s="392"/>
      <c r="AK583" s="395"/>
    </row>
    <row r="584" spans="2:37" ht="18" customHeight="1" thickBot="1" x14ac:dyDescent="0.25">
      <c r="B584" s="17"/>
      <c r="C584" s="344"/>
      <c r="D584" s="68"/>
      <c r="E584" s="15"/>
      <c r="F584" s="150"/>
      <c r="G584" s="149"/>
      <c r="H584" s="344"/>
      <c r="I584" s="344"/>
      <c r="J584" s="344"/>
      <c r="K584" s="12" t="s">
        <v>87</v>
      </c>
      <c r="L584" s="13" t="s">
        <v>98</v>
      </c>
      <c r="M584" s="12" t="s">
        <v>86</v>
      </c>
      <c r="N584" s="13" t="s">
        <v>218</v>
      </c>
      <c r="O584" s="12" t="s">
        <v>85</v>
      </c>
      <c r="P584" s="13" t="s">
        <v>98</v>
      </c>
      <c r="Q584" s="12" t="s">
        <v>84</v>
      </c>
      <c r="R584" s="13"/>
      <c r="S584" s="12" t="s">
        <v>208</v>
      </c>
      <c r="T584" s="13"/>
      <c r="U584" s="12" t="s">
        <v>207</v>
      </c>
      <c r="V584" s="13"/>
      <c r="W584" s="10"/>
      <c r="X584" s="148"/>
      <c r="Y584" s="148"/>
      <c r="Z584" s="148"/>
      <c r="AA584" s="349"/>
      <c r="AB584" s="391"/>
      <c r="AC584" s="393"/>
      <c r="AD584" s="393"/>
      <c r="AE584" s="393"/>
      <c r="AF584" s="393"/>
      <c r="AG584" s="393"/>
      <c r="AH584" s="393"/>
      <c r="AI584" s="393"/>
      <c r="AJ584" s="393"/>
      <c r="AK584" s="396"/>
    </row>
    <row r="585" spans="2:37" ht="18" customHeight="1" x14ac:dyDescent="0.2">
      <c r="B585" s="17"/>
      <c r="C585" s="342">
        <v>6</v>
      </c>
      <c r="D585" s="29"/>
      <c r="E585" s="28"/>
      <c r="F585" s="159"/>
      <c r="G585" s="158"/>
      <c r="H585" s="345">
        <v>47</v>
      </c>
      <c r="I585" s="345">
        <v>15</v>
      </c>
      <c r="J585" s="345">
        <v>6</v>
      </c>
      <c r="K585" s="20" t="s">
        <v>95</v>
      </c>
      <c r="L585" s="21" t="s">
        <v>218</v>
      </c>
      <c r="M585" s="20" t="s">
        <v>94</v>
      </c>
      <c r="N585" s="21" t="s">
        <v>98</v>
      </c>
      <c r="O585" s="20" t="s">
        <v>93</v>
      </c>
      <c r="P585" s="21" t="s">
        <v>218</v>
      </c>
      <c r="Q585" s="20" t="s">
        <v>92</v>
      </c>
      <c r="R585" s="21"/>
      <c r="S585" s="20" t="s">
        <v>212</v>
      </c>
      <c r="T585" s="21"/>
      <c r="U585" s="20" t="s">
        <v>211</v>
      </c>
      <c r="V585" s="21"/>
      <c r="W585" s="25" t="s">
        <v>218</v>
      </c>
      <c r="X585" s="155"/>
      <c r="Y585" s="155"/>
      <c r="Z585" s="155"/>
      <c r="AA585" s="347"/>
      <c r="AB585" s="379">
        <f>SUMPRODUCT(LEN($L585:$R587)-LEN(SUBSTITUTE($L585:$R587,"A", "")))</f>
        <v>0</v>
      </c>
      <c r="AC585" s="365">
        <f>SUMPRODUCT(LEN($W585:$W587)-LEN(SUBSTITUTE($W585:$W587,"A", "")))</f>
        <v>0</v>
      </c>
      <c r="AD585" s="365">
        <f>SUMPRODUCT(LEN($L585:$R587)-LEN(SUBSTITUTE($L585:$R587,"S", "")))</f>
        <v>15</v>
      </c>
      <c r="AE585" s="365">
        <f>SUMPRODUCT(LEN($W585:$W587)-LEN(SUBSTITUTE($W585:$W587,"S", "")))</f>
        <v>2</v>
      </c>
      <c r="AF585" s="365">
        <f>SUMPRODUCT(LEN($L585:$R587)-LEN(SUBSTITUTE($L585:$R587,"F", "")))</f>
        <v>0</v>
      </c>
      <c r="AG585" s="365">
        <f>SUMPRODUCT(LEN($W585:$W587)-LEN(SUBSTITUTE($W585:$W587,"F", "")))</f>
        <v>0</v>
      </c>
      <c r="AH585" s="365">
        <f>SUMPRODUCT(LEN($L585:$R587)-LEN(SUBSTITUTE($L585:$R587,"G", "")))</f>
        <v>0</v>
      </c>
      <c r="AI585" s="365">
        <f>SUMPRODUCT(LEN($W585:$W587)-LEN(SUBSTITUTE($W585:$W587,"G", "")))</f>
        <v>0</v>
      </c>
      <c r="AJ585" s="365">
        <f>SUMPRODUCT(LEN($L585:$R587)-LEN(SUBSTITUTE($L585:$R587,"M", "")))</f>
        <v>0</v>
      </c>
      <c r="AK585" s="382">
        <f>SUMPRODUCT(LEN($W585:$W587)-LEN(SUBSTITUTE($W585:$W587,"M", "")))</f>
        <v>0</v>
      </c>
    </row>
    <row r="586" spans="2:37" ht="18" customHeight="1" x14ac:dyDescent="0.2">
      <c r="B586" s="17"/>
      <c r="C586" s="343"/>
      <c r="D586" s="160"/>
      <c r="E586" s="23"/>
      <c r="F586" s="157"/>
      <c r="G586" s="156"/>
      <c r="H586" s="343"/>
      <c r="I586" s="343"/>
      <c r="J586" s="343"/>
      <c r="K586" s="20" t="s">
        <v>91</v>
      </c>
      <c r="L586" s="21" t="s">
        <v>218</v>
      </c>
      <c r="M586" s="20" t="s">
        <v>90</v>
      </c>
      <c r="N586" s="21" t="s">
        <v>218</v>
      </c>
      <c r="O586" s="20" t="s">
        <v>89</v>
      </c>
      <c r="P586" s="21" t="s">
        <v>98</v>
      </c>
      <c r="Q586" s="20" t="s">
        <v>88</v>
      </c>
      <c r="R586" s="21"/>
      <c r="S586" s="20" t="s">
        <v>210</v>
      </c>
      <c r="T586" s="21"/>
      <c r="U586" s="20" t="s">
        <v>209</v>
      </c>
      <c r="V586" s="21"/>
      <c r="W586" s="18"/>
      <c r="X586" s="155"/>
      <c r="Y586" s="155"/>
      <c r="Z586" s="155"/>
      <c r="AA586" s="348"/>
      <c r="AB586" s="390"/>
      <c r="AC586" s="392"/>
      <c r="AD586" s="392"/>
      <c r="AE586" s="392"/>
      <c r="AF586" s="392"/>
      <c r="AG586" s="392"/>
      <c r="AH586" s="392"/>
      <c r="AI586" s="392"/>
      <c r="AJ586" s="392"/>
      <c r="AK586" s="395"/>
    </row>
    <row r="587" spans="2:37" ht="18" customHeight="1" thickBot="1" x14ac:dyDescent="0.25">
      <c r="B587" s="17"/>
      <c r="C587" s="344"/>
      <c r="D587" s="68"/>
      <c r="E587" s="15"/>
      <c r="F587" s="150"/>
      <c r="G587" s="149"/>
      <c r="H587" s="344"/>
      <c r="I587" s="344"/>
      <c r="J587" s="344"/>
      <c r="K587" s="12" t="s">
        <v>87</v>
      </c>
      <c r="L587" s="13" t="s">
        <v>228</v>
      </c>
      <c r="M587" s="12" t="s">
        <v>86</v>
      </c>
      <c r="N587" s="13"/>
      <c r="O587" s="12" t="s">
        <v>85</v>
      </c>
      <c r="P587" s="13" t="s">
        <v>218</v>
      </c>
      <c r="Q587" s="12" t="s">
        <v>84</v>
      </c>
      <c r="R587" s="13"/>
      <c r="S587" s="12" t="s">
        <v>208</v>
      </c>
      <c r="T587" s="13"/>
      <c r="U587" s="12" t="s">
        <v>207</v>
      </c>
      <c r="V587" s="13"/>
      <c r="W587" s="10"/>
      <c r="X587" s="148"/>
      <c r="Y587" s="148"/>
      <c r="Z587" s="148"/>
      <c r="AA587" s="349"/>
      <c r="AB587" s="391"/>
      <c r="AC587" s="393"/>
      <c r="AD587" s="393"/>
      <c r="AE587" s="393"/>
      <c r="AF587" s="393"/>
      <c r="AG587" s="393"/>
      <c r="AH587" s="393"/>
      <c r="AI587" s="393"/>
      <c r="AJ587" s="393"/>
      <c r="AK587" s="396"/>
    </row>
    <row r="588" spans="2:37" ht="18" customHeight="1" x14ac:dyDescent="0.2">
      <c r="B588" s="17"/>
      <c r="C588" s="342">
        <v>7</v>
      </c>
      <c r="D588" s="30"/>
      <c r="E588" s="28"/>
      <c r="F588" s="159"/>
      <c r="G588" s="158"/>
      <c r="H588" s="345">
        <v>39</v>
      </c>
      <c r="I588" s="345">
        <v>9</v>
      </c>
      <c r="J588" s="345">
        <v>4</v>
      </c>
      <c r="K588" s="20" t="s">
        <v>95</v>
      </c>
      <c r="L588" s="21" t="s">
        <v>97</v>
      </c>
      <c r="M588" s="20" t="s">
        <v>94</v>
      </c>
      <c r="N588" s="21" t="s">
        <v>97</v>
      </c>
      <c r="O588" s="20" t="s">
        <v>93</v>
      </c>
      <c r="P588" s="21"/>
      <c r="Q588" s="20" t="s">
        <v>92</v>
      </c>
      <c r="R588" s="21"/>
      <c r="S588" s="20" t="s">
        <v>212</v>
      </c>
      <c r="T588" s="21"/>
      <c r="U588" s="20" t="s">
        <v>211</v>
      </c>
      <c r="V588" s="21"/>
      <c r="W588" s="25"/>
      <c r="X588" s="155"/>
      <c r="Y588" s="155"/>
      <c r="Z588" s="155"/>
      <c r="AA588" s="347"/>
      <c r="AB588" s="379">
        <f>SUMPRODUCT(LEN($L588:$R590)-LEN(SUBSTITUTE($L588:$R590,"A", "")))</f>
        <v>3</v>
      </c>
      <c r="AC588" s="365">
        <f>SUMPRODUCT(LEN($W588:$W590)-LEN(SUBSTITUTE($W588:$W590,"A", "")))</f>
        <v>0</v>
      </c>
      <c r="AD588" s="365">
        <f>SUMPRODUCT(LEN($L588:$R590)-LEN(SUBSTITUTE($L588:$R590,"S", "")))</f>
        <v>2</v>
      </c>
      <c r="AE588" s="365">
        <f>SUMPRODUCT(LEN($W588:$W590)-LEN(SUBSTITUTE($W588:$W590,"S", "")))</f>
        <v>0</v>
      </c>
      <c r="AF588" s="365">
        <f>SUMPRODUCT(LEN($L588:$R590)-LEN(SUBSTITUTE($L588:$R590,"F", "")))</f>
        <v>0</v>
      </c>
      <c r="AG588" s="365">
        <f>SUMPRODUCT(LEN($W588:$W590)-LEN(SUBSTITUTE($W588:$W590,"F", "")))</f>
        <v>0</v>
      </c>
      <c r="AH588" s="365">
        <f>SUMPRODUCT(LEN($L588:$R590)-LEN(SUBSTITUTE($L588:$R590,"G", "")))</f>
        <v>0</v>
      </c>
      <c r="AI588" s="365">
        <f>SUMPRODUCT(LEN($W588:$W590)-LEN(SUBSTITUTE($W588:$W590,"G", "")))</f>
        <v>0</v>
      </c>
      <c r="AJ588" s="365">
        <f>SUMPRODUCT(LEN($L588:$R590)-LEN(SUBSTITUTE($L588:$R590,"M", "")))</f>
        <v>0</v>
      </c>
      <c r="AK588" s="382">
        <f>SUMPRODUCT(LEN($W588:$W590)-LEN(SUBSTITUTE($W588:$W590,"M", "")))</f>
        <v>0</v>
      </c>
    </row>
    <row r="589" spans="2:37" ht="18" customHeight="1" x14ac:dyDescent="0.2">
      <c r="B589" s="17"/>
      <c r="C589" s="343"/>
      <c r="D589" s="24"/>
      <c r="E589" s="23"/>
      <c r="F589" s="157"/>
      <c r="G589" s="156"/>
      <c r="H589" s="343"/>
      <c r="I589" s="343"/>
      <c r="J589" s="343"/>
      <c r="K589" s="20" t="s">
        <v>91</v>
      </c>
      <c r="L589" s="21" t="s">
        <v>97</v>
      </c>
      <c r="M589" s="20" t="s">
        <v>90</v>
      </c>
      <c r="N589" s="21" t="s">
        <v>98</v>
      </c>
      <c r="O589" s="20" t="s">
        <v>89</v>
      </c>
      <c r="P589" s="21"/>
      <c r="Q589" s="20" t="s">
        <v>88</v>
      </c>
      <c r="R589" s="21"/>
      <c r="S589" s="20" t="s">
        <v>210</v>
      </c>
      <c r="T589" s="21"/>
      <c r="U589" s="20" t="s">
        <v>209</v>
      </c>
      <c r="V589" s="21"/>
      <c r="W589" s="18"/>
      <c r="X589" s="155"/>
      <c r="Y589" s="155"/>
      <c r="Z589" s="155"/>
      <c r="AA589" s="348"/>
      <c r="AB589" s="390"/>
      <c r="AC589" s="392"/>
      <c r="AD589" s="392"/>
      <c r="AE589" s="392"/>
      <c r="AF589" s="392"/>
      <c r="AG589" s="392"/>
      <c r="AH589" s="392"/>
      <c r="AI589" s="392"/>
      <c r="AJ589" s="392"/>
      <c r="AK589" s="395"/>
    </row>
    <row r="590" spans="2:37" ht="18" customHeight="1" thickBot="1" x14ac:dyDescent="0.25">
      <c r="B590" s="17"/>
      <c r="C590" s="344"/>
      <c r="D590" s="16"/>
      <c r="E590" s="15"/>
      <c r="F590" s="150"/>
      <c r="G590" s="149"/>
      <c r="H590" s="344"/>
      <c r="I590" s="344"/>
      <c r="J590" s="344"/>
      <c r="K590" s="12" t="s">
        <v>87</v>
      </c>
      <c r="L590" s="13" t="s">
        <v>98</v>
      </c>
      <c r="M590" s="12" t="s">
        <v>86</v>
      </c>
      <c r="N590" s="13"/>
      <c r="O590" s="12" t="s">
        <v>85</v>
      </c>
      <c r="P590" s="13"/>
      <c r="Q590" s="12" t="s">
        <v>84</v>
      </c>
      <c r="R590" s="13"/>
      <c r="S590" s="12" t="s">
        <v>208</v>
      </c>
      <c r="T590" s="13"/>
      <c r="U590" s="12" t="s">
        <v>207</v>
      </c>
      <c r="V590" s="13"/>
      <c r="W590" s="10"/>
      <c r="X590" s="148"/>
      <c r="Y590" s="148"/>
      <c r="Z590" s="148"/>
      <c r="AA590" s="349"/>
      <c r="AB590" s="391"/>
      <c r="AC590" s="393"/>
      <c r="AD590" s="393"/>
      <c r="AE590" s="393"/>
      <c r="AF590" s="393"/>
      <c r="AG590" s="393"/>
      <c r="AH590" s="393"/>
      <c r="AI590" s="393"/>
      <c r="AJ590" s="393"/>
      <c r="AK590" s="396"/>
    </row>
    <row r="591" spans="2:37" ht="18" customHeight="1" x14ac:dyDescent="0.2">
      <c r="B591" s="17"/>
      <c r="C591" s="342">
        <v>8</v>
      </c>
      <c r="D591" s="30"/>
      <c r="E591" s="28"/>
      <c r="F591" s="159"/>
      <c r="G591" s="158"/>
      <c r="H591" s="345">
        <v>40</v>
      </c>
      <c r="I591" s="345">
        <v>11</v>
      </c>
      <c r="J591" s="345">
        <v>4</v>
      </c>
      <c r="K591" s="20" t="s">
        <v>95</v>
      </c>
      <c r="L591" s="21" t="s">
        <v>97</v>
      </c>
      <c r="M591" s="20" t="s">
        <v>94</v>
      </c>
      <c r="N591" s="21" t="s">
        <v>98</v>
      </c>
      <c r="O591" s="20" t="s">
        <v>93</v>
      </c>
      <c r="P591" s="21" t="s">
        <v>98</v>
      </c>
      <c r="Q591" s="20" t="s">
        <v>92</v>
      </c>
      <c r="R591" s="21"/>
      <c r="S591" s="20" t="s">
        <v>212</v>
      </c>
      <c r="T591" s="21"/>
      <c r="U591" s="20" t="s">
        <v>211</v>
      </c>
      <c r="V591" s="21"/>
      <c r="W591" s="25"/>
      <c r="X591" s="155"/>
      <c r="Y591" s="155"/>
      <c r="Z591" s="155"/>
      <c r="AA591" s="347"/>
      <c r="AB591" s="379">
        <f>SUMPRODUCT(LEN($L591:$R593)-LEN(SUBSTITUTE($L591:$R593,"A", "")))</f>
        <v>3</v>
      </c>
      <c r="AC591" s="365">
        <f>SUMPRODUCT(LEN($W591:$W593)-LEN(SUBSTITUTE($W591:$W593,"A", "")))</f>
        <v>0</v>
      </c>
      <c r="AD591" s="365">
        <f>SUMPRODUCT(LEN($L591:$R593)-LEN(SUBSTITUTE($L591:$R593,"S", "")))</f>
        <v>4</v>
      </c>
      <c r="AE591" s="365">
        <f>SUMPRODUCT(LEN($W591:$W593)-LEN(SUBSTITUTE($W591:$W593,"S", "")))</f>
        <v>0</v>
      </c>
      <c r="AF591" s="365">
        <f>SUMPRODUCT(LEN($L591:$R593)-LEN(SUBSTITUTE($L591:$R593,"F", "")))</f>
        <v>0</v>
      </c>
      <c r="AG591" s="365">
        <f>SUMPRODUCT(LEN($W591:$W593)-LEN(SUBSTITUTE($W591:$W593,"F", "")))</f>
        <v>0</v>
      </c>
      <c r="AH591" s="365">
        <f>SUMPRODUCT(LEN($L591:$R593)-LEN(SUBSTITUTE($L591:$R593,"G", "")))</f>
        <v>0</v>
      </c>
      <c r="AI591" s="365">
        <f>SUMPRODUCT(LEN($W591:$W593)-LEN(SUBSTITUTE($W591:$W593,"G", "")))</f>
        <v>0</v>
      </c>
      <c r="AJ591" s="365">
        <f>SUMPRODUCT(LEN($L591:$R593)-LEN(SUBSTITUTE($L591:$R593,"M", "")))</f>
        <v>0</v>
      </c>
      <c r="AK591" s="382">
        <f>SUMPRODUCT(LEN($W591:$W593)-LEN(SUBSTITUTE($W591:$W593,"M", "")))</f>
        <v>0</v>
      </c>
    </row>
    <row r="592" spans="2:37" ht="18" customHeight="1" x14ac:dyDescent="0.2">
      <c r="B592" s="17"/>
      <c r="C592" s="343"/>
      <c r="D592" s="24"/>
      <c r="E592" s="23"/>
      <c r="F592" s="157"/>
      <c r="G592" s="156"/>
      <c r="H592" s="343"/>
      <c r="I592" s="343"/>
      <c r="J592" s="343"/>
      <c r="K592" s="20" t="s">
        <v>91</v>
      </c>
      <c r="L592" s="21" t="s">
        <v>97</v>
      </c>
      <c r="M592" s="20" t="s">
        <v>90</v>
      </c>
      <c r="N592" s="21" t="s">
        <v>98</v>
      </c>
      <c r="O592" s="20" t="s">
        <v>89</v>
      </c>
      <c r="P592" s="21"/>
      <c r="Q592" s="20" t="s">
        <v>88</v>
      </c>
      <c r="R592" s="21"/>
      <c r="S592" s="20" t="s">
        <v>210</v>
      </c>
      <c r="T592" s="21"/>
      <c r="U592" s="20" t="s">
        <v>209</v>
      </c>
      <c r="V592" s="21"/>
      <c r="W592" s="18"/>
      <c r="X592" s="155"/>
      <c r="Y592" s="155"/>
      <c r="Z592" s="155"/>
      <c r="AA592" s="348"/>
      <c r="AB592" s="390"/>
      <c r="AC592" s="392"/>
      <c r="AD592" s="392"/>
      <c r="AE592" s="392"/>
      <c r="AF592" s="392"/>
      <c r="AG592" s="392"/>
      <c r="AH592" s="392"/>
      <c r="AI592" s="392"/>
      <c r="AJ592" s="392"/>
      <c r="AK592" s="395"/>
    </row>
    <row r="593" spans="2:37" ht="18" customHeight="1" thickBot="1" x14ac:dyDescent="0.25">
      <c r="B593" s="17"/>
      <c r="C593" s="344"/>
      <c r="D593" s="16"/>
      <c r="E593" s="15"/>
      <c r="F593" s="150"/>
      <c r="G593" s="149"/>
      <c r="H593" s="344"/>
      <c r="I593" s="344"/>
      <c r="J593" s="344"/>
      <c r="K593" s="12" t="s">
        <v>87</v>
      </c>
      <c r="L593" s="13" t="s">
        <v>97</v>
      </c>
      <c r="M593" s="12" t="s">
        <v>86</v>
      </c>
      <c r="N593" s="13" t="s">
        <v>98</v>
      </c>
      <c r="O593" s="12" t="s">
        <v>85</v>
      </c>
      <c r="P593" s="13"/>
      <c r="Q593" s="12" t="s">
        <v>84</v>
      </c>
      <c r="R593" s="13"/>
      <c r="S593" s="12" t="s">
        <v>208</v>
      </c>
      <c r="T593" s="13"/>
      <c r="U593" s="12" t="s">
        <v>207</v>
      </c>
      <c r="V593" s="13"/>
      <c r="W593" s="10"/>
      <c r="X593" s="148"/>
      <c r="Y593" s="148"/>
      <c r="Z593" s="148"/>
      <c r="AA593" s="349"/>
      <c r="AB593" s="391"/>
      <c r="AC593" s="393"/>
      <c r="AD593" s="393"/>
      <c r="AE593" s="393"/>
      <c r="AF593" s="393"/>
      <c r="AG593" s="393"/>
      <c r="AH593" s="393"/>
      <c r="AI593" s="393"/>
      <c r="AJ593" s="393"/>
      <c r="AK593" s="396"/>
    </row>
    <row r="594" spans="2:37" ht="18" customHeight="1" x14ac:dyDescent="0.2">
      <c r="B594" s="17"/>
      <c r="C594" s="342">
        <v>9</v>
      </c>
      <c r="D594" s="30"/>
      <c r="E594" s="28"/>
      <c r="F594" s="159"/>
      <c r="G594" s="158"/>
      <c r="H594" s="345">
        <v>49</v>
      </c>
      <c r="I594" s="345">
        <v>13</v>
      </c>
      <c r="J594" s="345">
        <v>6</v>
      </c>
      <c r="K594" s="20" t="s">
        <v>95</v>
      </c>
      <c r="L594" s="21" t="s">
        <v>97</v>
      </c>
      <c r="M594" s="20" t="s">
        <v>94</v>
      </c>
      <c r="N594" s="21" t="s">
        <v>218</v>
      </c>
      <c r="O594" s="20" t="s">
        <v>93</v>
      </c>
      <c r="P594" s="21" t="s">
        <v>98</v>
      </c>
      <c r="Q594" s="20" t="s">
        <v>92</v>
      </c>
      <c r="R594" s="21"/>
      <c r="S594" s="20" t="s">
        <v>212</v>
      </c>
      <c r="T594" s="21"/>
      <c r="U594" s="20" t="s">
        <v>211</v>
      </c>
      <c r="V594" s="21"/>
      <c r="W594" s="25"/>
      <c r="X594" s="155"/>
      <c r="Y594" s="155"/>
      <c r="Z594" s="155"/>
      <c r="AA594" s="347"/>
      <c r="AB594" s="379">
        <f>SUMPRODUCT(LEN($L594:$R596)-LEN(SUBSTITUTE($L594:$R596,"A", "")))</f>
        <v>1</v>
      </c>
      <c r="AC594" s="365">
        <f>SUMPRODUCT(LEN($W594:$W596)-LEN(SUBSTITUTE($W594:$W596,"A", "")))</f>
        <v>0</v>
      </c>
      <c r="AD594" s="365">
        <f>SUMPRODUCT(LEN($L594:$R596)-LEN(SUBSTITUTE($L594:$R596,"S", "")))</f>
        <v>9</v>
      </c>
      <c r="AE594" s="365">
        <f>SUMPRODUCT(LEN($W594:$W596)-LEN(SUBSTITUTE($W594:$W596,"S", "")))</f>
        <v>0</v>
      </c>
      <c r="AF594" s="365">
        <f>SUMPRODUCT(LEN($L594:$R596)-LEN(SUBSTITUTE($L594:$R596,"F", "")))</f>
        <v>0</v>
      </c>
      <c r="AG594" s="365">
        <f>SUMPRODUCT(LEN($W594:$W596)-LEN(SUBSTITUTE($W594:$W596,"F", "")))</f>
        <v>0</v>
      </c>
      <c r="AH594" s="365">
        <f>SUMPRODUCT(LEN($L594:$R596)-LEN(SUBSTITUTE($L594:$R596,"G", "")))</f>
        <v>0</v>
      </c>
      <c r="AI594" s="365">
        <f>SUMPRODUCT(LEN($W594:$W596)-LEN(SUBSTITUTE($W594:$W596,"G", "")))</f>
        <v>0</v>
      </c>
      <c r="AJ594" s="365">
        <f>SUMPRODUCT(LEN($L594:$R596)-LEN(SUBSTITUTE($L594:$R596,"M", "")))</f>
        <v>0</v>
      </c>
      <c r="AK594" s="382">
        <f>SUMPRODUCT(LEN($W594:$W596)-LEN(SUBSTITUTE($W594:$W596,"M", "")))</f>
        <v>0</v>
      </c>
    </row>
    <row r="595" spans="2:37" ht="18" customHeight="1" x14ac:dyDescent="0.2">
      <c r="B595" s="17"/>
      <c r="C595" s="343"/>
      <c r="D595" s="24"/>
      <c r="E595" s="23"/>
      <c r="F595" s="157"/>
      <c r="G595" s="156"/>
      <c r="H595" s="343"/>
      <c r="I595" s="343"/>
      <c r="J595" s="343"/>
      <c r="K595" s="20" t="s">
        <v>91</v>
      </c>
      <c r="L595" s="21" t="s">
        <v>218</v>
      </c>
      <c r="M595" s="20" t="s">
        <v>90</v>
      </c>
      <c r="N595" s="21" t="s">
        <v>98</v>
      </c>
      <c r="O595" s="20" t="s">
        <v>89</v>
      </c>
      <c r="P595" s="21"/>
      <c r="Q595" s="20" t="s">
        <v>88</v>
      </c>
      <c r="R595" s="21"/>
      <c r="S595" s="20" t="s">
        <v>210</v>
      </c>
      <c r="T595" s="21"/>
      <c r="U595" s="20" t="s">
        <v>209</v>
      </c>
      <c r="V595" s="21"/>
      <c r="W595" s="18"/>
      <c r="X595" s="155"/>
      <c r="Y595" s="155"/>
      <c r="Z595" s="155"/>
      <c r="AA595" s="348"/>
      <c r="AB595" s="390"/>
      <c r="AC595" s="392"/>
      <c r="AD595" s="392"/>
      <c r="AE595" s="392"/>
      <c r="AF595" s="392"/>
      <c r="AG595" s="392"/>
      <c r="AH595" s="392"/>
      <c r="AI595" s="392"/>
      <c r="AJ595" s="392"/>
      <c r="AK595" s="395"/>
    </row>
    <row r="596" spans="2:37" ht="18" customHeight="1" thickBot="1" x14ac:dyDescent="0.25">
      <c r="B596" s="17"/>
      <c r="C596" s="344"/>
      <c r="D596" s="16"/>
      <c r="E596" s="15"/>
      <c r="F596" s="150"/>
      <c r="G596" s="149"/>
      <c r="H596" s="344"/>
      <c r="I596" s="344"/>
      <c r="J596" s="344"/>
      <c r="K596" s="12" t="s">
        <v>87</v>
      </c>
      <c r="L596" s="13" t="s">
        <v>218</v>
      </c>
      <c r="M596" s="12" t="s">
        <v>86</v>
      </c>
      <c r="N596" s="13" t="s">
        <v>98</v>
      </c>
      <c r="O596" s="12" t="s">
        <v>85</v>
      </c>
      <c r="P596" s="13"/>
      <c r="Q596" s="12" t="s">
        <v>84</v>
      </c>
      <c r="R596" s="13"/>
      <c r="S596" s="12" t="s">
        <v>208</v>
      </c>
      <c r="T596" s="13"/>
      <c r="U596" s="12" t="s">
        <v>207</v>
      </c>
      <c r="V596" s="13"/>
      <c r="W596" s="10"/>
      <c r="X596" s="148"/>
      <c r="Y596" s="148"/>
      <c r="Z596" s="148"/>
      <c r="AA596" s="349"/>
      <c r="AB596" s="391"/>
      <c r="AC596" s="393"/>
      <c r="AD596" s="393"/>
      <c r="AE596" s="393"/>
      <c r="AF596" s="393"/>
      <c r="AG596" s="393"/>
      <c r="AH596" s="393"/>
      <c r="AI596" s="393"/>
      <c r="AJ596" s="393"/>
      <c r="AK596" s="396"/>
    </row>
    <row r="597" spans="2:37" ht="18" customHeight="1" x14ac:dyDescent="0.2">
      <c r="B597" s="17"/>
      <c r="C597" s="342">
        <v>10</v>
      </c>
      <c r="D597" s="30"/>
      <c r="E597" s="28"/>
      <c r="F597" s="159"/>
      <c r="G597" s="158"/>
      <c r="H597" s="345">
        <v>48</v>
      </c>
      <c r="I597" s="345">
        <v>13</v>
      </c>
      <c r="J597" s="345">
        <v>4</v>
      </c>
      <c r="K597" s="20" t="s">
        <v>95</v>
      </c>
      <c r="L597" s="21" t="s">
        <v>230</v>
      </c>
      <c r="M597" s="20" t="s">
        <v>94</v>
      </c>
      <c r="N597" s="21" t="s">
        <v>218</v>
      </c>
      <c r="O597" s="20" t="s">
        <v>93</v>
      </c>
      <c r="P597" s="21" t="s">
        <v>213</v>
      </c>
      <c r="Q597" s="20" t="s">
        <v>92</v>
      </c>
      <c r="R597" s="21"/>
      <c r="S597" s="20" t="s">
        <v>212</v>
      </c>
      <c r="T597" s="21"/>
      <c r="U597" s="20" t="s">
        <v>211</v>
      </c>
      <c r="V597" s="21"/>
      <c r="W597" s="25"/>
      <c r="X597" s="155"/>
      <c r="Y597" s="155"/>
      <c r="Z597" s="155"/>
      <c r="AA597" s="347"/>
      <c r="AB597" s="379">
        <f>SUMPRODUCT(LEN($L597:$R599)-LEN(SUBSTITUTE($L597:$R599,"A", "")))</f>
        <v>6</v>
      </c>
      <c r="AC597" s="365">
        <f>SUMPRODUCT(LEN($W597:$W599)-LEN(SUBSTITUTE($W597:$W599,"A", "")))</f>
        <v>0</v>
      </c>
      <c r="AD597" s="365">
        <f>SUMPRODUCT(LEN($L597:$R599)-LEN(SUBSTITUTE($L597:$R599,"S", "")))</f>
        <v>9</v>
      </c>
      <c r="AE597" s="365">
        <f>SUMPRODUCT(LEN($W597:$W599)-LEN(SUBSTITUTE($W597:$W599,"S", "")))</f>
        <v>0</v>
      </c>
      <c r="AF597" s="365">
        <f>SUMPRODUCT(LEN($L597:$R599)-LEN(SUBSTITUTE($L597:$R599,"F", "")))</f>
        <v>0</v>
      </c>
      <c r="AG597" s="365">
        <f>SUMPRODUCT(LEN($W597:$W599)-LEN(SUBSTITUTE($W597:$W599,"F", "")))</f>
        <v>0</v>
      </c>
      <c r="AH597" s="365">
        <f>SUMPRODUCT(LEN($L597:$R599)-LEN(SUBSTITUTE($L597:$R599,"G", "")))</f>
        <v>0</v>
      </c>
      <c r="AI597" s="365">
        <f>SUMPRODUCT(LEN($W597:$W599)-LEN(SUBSTITUTE($W597:$W599,"G", "")))</f>
        <v>0</v>
      </c>
      <c r="AJ597" s="365">
        <f>SUMPRODUCT(LEN($L597:$R599)-LEN(SUBSTITUTE($L597:$R599,"M", "")))</f>
        <v>0</v>
      </c>
      <c r="AK597" s="382">
        <f>SUMPRODUCT(LEN($W597:$W599)-LEN(SUBSTITUTE($W597:$W599,"M", "")))</f>
        <v>0</v>
      </c>
    </row>
    <row r="598" spans="2:37" ht="18" customHeight="1" x14ac:dyDescent="0.2">
      <c r="B598" s="17"/>
      <c r="C598" s="343"/>
      <c r="D598" s="24"/>
      <c r="E598" s="23"/>
      <c r="F598" s="157"/>
      <c r="G598" s="156"/>
      <c r="H598" s="343"/>
      <c r="I598" s="343"/>
      <c r="J598" s="343"/>
      <c r="K598" s="20" t="s">
        <v>91</v>
      </c>
      <c r="L598" s="21" t="s">
        <v>98</v>
      </c>
      <c r="M598" s="20" t="s">
        <v>90</v>
      </c>
      <c r="N598" s="21" t="s">
        <v>214</v>
      </c>
      <c r="O598" s="20" t="s">
        <v>89</v>
      </c>
      <c r="P598" s="21" t="s">
        <v>98</v>
      </c>
      <c r="Q598" s="20" t="s">
        <v>88</v>
      </c>
      <c r="R598" s="21"/>
      <c r="S598" s="20" t="s">
        <v>210</v>
      </c>
      <c r="T598" s="21"/>
      <c r="U598" s="20" t="s">
        <v>209</v>
      </c>
      <c r="V598" s="21"/>
      <c r="W598" s="18"/>
      <c r="X598" s="155"/>
      <c r="Y598" s="155"/>
      <c r="Z598" s="155"/>
      <c r="AA598" s="348"/>
      <c r="AB598" s="390"/>
      <c r="AC598" s="392"/>
      <c r="AD598" s="392"/>
      <c r="AE598" s="392"/>
      <c r="AF598" s="392"/>
      <c r="AG598" s="392"/>
      <c r="AH598" s="392"/>
      <c r="AI598" s="392"/>
      <c r="AJ598" s="392"/>
      <c r="AK598" s="395"/>
    </row>
    <row r="599" spans="2:37" ht="18" customHeight="1" thickBot="1" x14ac:dyDescent="0.25">
      <c r="B599" s="17"/>
      <c r="C599" s="344"/>
      <c r="D599" s="16"/>
      <c r="E599" s="15"/>
      <c r="F599" s="150"/>
      <c r="G599" s="149"/>
      <c r="H599" s="344"/>
      <c r="I599" s="344"/>
      <c r="J599" s="344"/>
      <c r="K599" s="12" t="s">
        <v>87</v>
      </c>
      <c r="L599" s="13" t="s">
        <v>97</v>
      </c>
      <c r="M599" s="12" t="s">
        <v>86</v>
      </c>
      <c r="N599" s="13" t="s">
        <v>218</v>
      </c>
      <c r="O599" s="12" t="s">
        <v>85</v>
      </c>
      <c r="P599" s="13" t="s">
        <v>98</v>
      </c>
      <c r="Q599" s="12" t="s">
        <v>84</v>
      </c>
      <c r="R599" s="13"/>
      <c r="S599" s="12" t="s">
        <v>208</v>
      </c>
      <c r="T599" s="13"/>
      <c r="U599" s="12" t="s">
        <v>207</v>
      </c>
      <c r="V599" s="13"/>
      <c r="W599" s="10"/>
      <c r="X599" s="148"/>
      <c r="Y599" s="148"/>
      <c r="Z599" s="148"/>
      <c r="AA599" s="349"/>
      <c r="AB599" s="391"/>
      <c r="AC599" s="393"/>
      <c r="AD599" s="393"/>
      <c r="AE599" s="393"/>
      <c r="AF599" s="393"/>
      <c r="AG599" s="393"/>
      <c r="AH599" s="393"/>
      <c r="AI599" s="393"/>
      <c r="AJ599" s="393"/>
      <c r="AK599" s="396"/>
    </row>
    <row r="600" spans="2:37" ht="18" customHeight="1" x14ac:dyDescent="0.2">
      <c r="B600" s="17"/>
      <c r="C600" s="342">
        <v>11</v>
      </c>
      <c r="D600" s="29"/>
      <c r="E600" s="28"/>
      <c r="F600" s="159"/>
      <c r="G600" s="158"/>
      <c r="H600" s="345">
        <v>49</v>
      </c>
      <c r="I600" s="345">
        <v>14</v>
      </c>
      <c r="J600" s="345">
        <v>6</v>
      </c>
      <c r="K600" s="20" t="s">
        <v>95</v>
      </c>
      <c r="L600" s="21" t="s">
        <v>219</v>
      </c>
      <c r="M600" s="20" t="s">
        <v>94</v>
      </c>
      <c r="N600" s="21" t="s">
        <v>214</v>
      </c>
      <c r="O600" s="20" t="s">
        <v>93</v>
      </c>
      <c r="P600" s="21" t="s">
        <v>98</v>
      </c>
      <c r="Q600" s="20" t="s">
        <v>92</v>
      </c>
      <c r="R600" s="21"/>
      <c r="S600" s="20" t="s">
        <v>212</v>
      </c>
      <c r="T600" s="21"/>
      <c r="U600" s="20" t="s">
        <v>211</v>
      </c>
      <c r="V600" s="21"/>
      <c r="W600" s="25" t="s">
        <v>229</v>
      </c>
      <c r="X600" s="155"/>
      <c r="Y600" s="155"/>
      <c r="Z600" s="155"/>
      <c r="AA600" s="347"/>
      <c r="AB600" s="379">
        <f>SUMPRODUCT(LEN($L600:$R602)-LEN(SUBSTITUTE($L600:$R602,"A", "")))</f>
        <v>4</v>
      </c>
      <c r="AC600" s="365">
        <f>SUMPRODUCT(LEN($W600:$W602)-LEN(SUBSTITUTE($W600:$W602,"A", "")))</f>
        <v>1</v>
      </c>
      <c r="AD600" s="365">
        <f>SUMPRODUCT(LEN($L600:$R602)-LEN(SUBSTITUTE($L600:$R602,"S", "")))</f>
        <v>11</v>
      </c>
      <c r="AE600" s="365">
        <f>SUMPRODUCT(LEN($W600:$W602)-LEN(SUBSTITUTE($W600:$W602,"S", "")))</f>
        <v>3</v>
      </c>
      <c r="AF600" s="365">
        <f>SUMPRODUCT(LEN($L600:$R602)-LEN(SUBSTITUTE($L600:$R602,"F", "")))</f>
        <v>0</v>
      </c>
      <c r="AG600" s="365">
        <f>SUMPRODUCT(LEN($W600:$W602)-LEN(SUBSTITUTE($W600:$W602,"F", "")))</f>
        <v>0</v>
      </c>
      <c r="AH600" s="365">
        <f>SUMPRODUCT(LEN($L600:$R602)-LEN(SUBSTITUTE($L600:$R602,"G", "")))</f>
        <v>0</v>
      </c>
      <c r="AI600" s="365">
        <f>SUMPRODUCT(LEN($W600:$W602)-LEN(SUBSTITUTE($W600:$W602,"G", "")))</f>
        <v>0</v>
      </c>
      <c r="AJ600" s="365">
        <f>SUMPRODUCT(LEN($L600:$R602)-LEN(SUBSTITUTE($L600:$R602,"M", "")))</f>
        <v>0</v>
      </c>
      <c r="AK600" s="382">
        <f>SUMPRODUCT(LEN($W600:$W602)-LEN(SUBSTITUTE($W600:$W602,"M", "")))</f>
        <v>0</v>
      </c>
    </row>
    <row r="601" spans="2:37" ht="18" customHeight="1" x14ac:dyDescent="0.2">
      <c r="B601" s="17"/>
      <c r="C601" s="343"/>
      <c r="D601" s="24"/>
      <c r="E601" s="23"/>
      <c r="F601" s="157"/>
      <c r="G601" s="156"/>
      <c r="H601" s="343"/>
      <c r="I601" s="343"/>
      <c r="J601" s="343"/>
      <c r="K601" s="20" t="s">
        <v>91</v>
      </c>
      <c r="L601" s="21" t="s">
        <v>214</v>
      </c>
      <c r="M601" s="20" t="s">
        <v>90</v>
      </c>
      <c r="N601" s="21" t="s">
        <v>218</v>
      </c>
      <c r="O601" s="20" t="s">
        <v>89</v>
      </c>
      <c r="P601" s="21" t="s">
        <v>98</v>
      </c>
      <c r="Q601" s="20" t="s">
        <v>88</v>
      </c>
      <c r="R601" s="21"/>
      <c r="S601" s="20" t="s">
        <v>210</v>
      </c>
      <c r="T601" s="21"/>
      <c r="U601" s="20" t="s">
        <v>209</v>
      </c>
      <c r="V601" s="21"/>
      <c r="W601" s="18"/>
      <c r="X601" s="155"/>
      <c r="Y601" s="155"/>
      <c r="Z601" s="155"/>
      <c r="AA601" s="348"/>
      <c r="AB601" s="390"/>
      <c r="AC601" s="392"/>
      <c r="AD601" s="392"/>
      <c r="AE601" s="392"/>
      <c r="AF601" s="392"/>
      <c r="AG601" s="392"/>
      <c r="AH601" s="392"/>
      <c r="AI601" s="392"/>
      <c r="AJ601" s="392"/>
      <c r="AK601" s="395"/>
    </row>
    <row r="602" spans="2:37" ht="18" customHeight="1" thickBot="1" x14ac:dyDescent="0.25">
      <c r="B602" s="17"/>
      <c r="C602" s="344"/>
      <c r="D602" s="16"/>
      <c r="E602" s="15"/>
      <c r="F602" s="150"/>
      <c r="G602" s="149"/>
      <c r="H602" s="344"/>
      <c r="I602" s="344"/>
      <c r="J602" s="344"/>
      <c r="K602" s="12" t="s">
        <v>87</v>
      </c>
      <c r="L602" s="13" t="s">
        <v>220</v>
      </c>
      <c r="M602" s="12" t="s">
        <v>86</v>
      </c>
      <c r="N602" s="13" t="s">
        <v>98</v>
      </c>
      <c r="O602" s="12" t="s">
        <v>85</v>
      </c>
      <c r="P602" s="13"/>
      <c r="Q602" s="12" t="s">
        <v>84</v>
      </c>
      <c r="R602" s="13"/>
      <c r="S602" s="12" t="s">
        <v>208</v>
      </c>
      <c r="T602" s="13"/>
      <c r="U602" s="12" t="s">
        <v>207</v>
      </c>
      <c r="V602" s="13"/>
      <c r="W602" s="10"/>
      <c r="X602" s="148"/>
      <c r="Y602" s="148"/>
      <c r="Z602" s="148"/>
      <c r="AA602" s="349"/>
      <c r="AB602" s="391"/>
      <c r="AC602" s="393"/>
      <c r="AD602" s="393"/>
      <c r="AE602" s="393"/>
      <c r="AF602" s="393"/>
      <c r="AG602" s="393"/>
      <c r="AH602" s="393"/>
      <c r="AI602" s="393"/>
      <c r="AJ602" s="393"/>
      <c r="AK602" s="396"/>
    </row>
    <row r="603" spans="2:37" ht="18" customHeight="1" x14ac:dyDescent="0.2">
      <c r="B603" s="17"/>
      <c r="C603" s="342">
        <v>12</v>
      </c>
      <c r="D603" s="30"/>
      <c r="E603" s="28"/>
      <c r="F603" s="159"/>
      <c r="G603" s="158"/>
      <c r="H603" s="345">
        <v>43</v>
      </c>
      <c r="I603" s="345">
        <v>12</v>
      </c>
      <c r="J603" s="345">
        <v>6</v>
      </c>
      <c r="K603" s="20" t="s">
        <v>95</v>
      </c>
      <c r="L603" s="21" t="s">
        <v>217</v>
      </c>
      <c r="M603" s="20" t="s">
        <v>94</v>
      </c>
      <c r="N603" s="21" t="s">
        <v>98</v>
      </c>
      <c r="O603" s="20" t="s">
        <v>93</v>
      </c>
      <c r="P603" s="21"/>
      <c r="Q603" s="20" t="s">
        <v>92</v>
      </c>
      <c r="R603" s="21"/>
      <c r="S603" s="20" t="s">
        <v>212</v>
      </c>
      <c r="T603" s="21"/>
      <c r="U603" s="20" t="s">
        <v>211</v>
      </c>
      <c r="V603" s="21"/>
      <c r="W603" s="25"/>
      <c r="X603" s="155"/>
      <c r="Y603" s="155"/>
      <c r="Z603" s="155"/>
      <c r="AA603" s="347"/>
      <c r="AB603" s="379">
        <f>SUMPRODUCT(LEN($L603:$R605)-LEN(SUBSTITUTE($L603:$R605,"A", "")))</f>
        <v>2</v>
      </c>
      <c r="AC603" s="365">
        <f>SUMPRODUCT(LEN($W603:$W605)-LEN(SUBSTITUTE($W603:$W605,"A", "")))</f>
        <v>0</v>
      </c>
      <c r="AD603" s="365">
        <f>SUMPRODUCT(LEN($L603:$R605)-LEN(SUBSTITUTE($L603:$R605,"S", "")))</f>
        <v>7</v>
      </c>
      <c r="AE603" s="365">
        <f>SUMPRODUCT(LEN($W603:$W605)-LEN(SUBSTITUTE($W603:$W605,"S", "")))</f>
        <v>0</v>
      </c>
      <c r="AF603" s="365">
        <f>SUMPRODUCT(LEN($L603:$R605)-LEN(SUBSTITUTE($L603:$R605,"F", "")))</f>
        <v>0</v>
      </c>
      <c r="AG603" s="365">
        <f>SUMPRODUCT(LEN($W603:$W605)-LEN(SUBSTITUTE($W603:$W605,"F", "")))</f>
        <v>0</v>
      </c>
      <c r="AH603" s="365">
        <f>SUMPRODUCT(LEN($L603:$R605)-LEN(SUBSTITUTE($L603:$R605,"G", "")))</f>
        <v>0</v>
      </c>
      <c r="AI603" s="365">
        <f>SUMPRODUCT(LEN($W603:$W605)-LEN(SUBSTITUTE($W603:$W605,"G", "")))</f>
        <v>0</v>
      </c>
      <c r="AJ603" s="365">
        <f>SUMPRODUCT(LEN($L603:$R605)-LEN(SUBSTITUTE($L603:$R605,"M", "")))</f>
        <v>0</v>
      </c>
      <c r="AK603" s="382">
        <f>SUMPRODUCT(LEN($W603:$W605)-LEN(SUBSTITUTE($W603:$W605,"M", "")))</f>
        <v>0</v>
      </c>
    </row>
    <row r="604" spans="2:37" ht="18" customHeight="1" x14ac:dyDescent="0.2">
      <c r="B604" s="17"/>
      <c r="C604" s="343"/>
      <c r="D604" s="24"/>
      <c r="E604" s="23"/>
      <c r="F604" s="157"/>
      <c r="G604" s="156"/>
      <c r="H604" s="343"/>
      <c r="I604" s="343"/>
      <c r="J604" s="343"/>
      <c r="K604" s="20" t="s">
        <v>91</v>
      </c>
      <c r="L604" s="21" t="s">
        <v>217</v>
      </c>
      <c r="M604" s="20" t="s">
        <v>90</v>
      </c>
      <c r="N604" s="21" t="s">
        <v>98</v>
      </c>
      <c r="O604" s="20" t="s">
        <v>89</v>
      </c>
      <c r="P604" s="21"/>
      <c r="Q604" s="20" t="s">
        <v>88</v>
      </c>
      <c r="R604" s="21"/>
      <c r="S604" s="20" t="s">
        <v>210</v>
      </c>
      <c r="T604" s="21"/>
      <c r="U604" s="20" t="s">
        <v>209</v>
      </c>
      <c r="V604" s="21"/>
      <c r="W604" s="18"/>
      <c r="X604" s="155"/>
      <c r="Y604" s="155"/>
      <c r="Z604" s="155"/>
      <c r="AA604" s="348"/>
      <c r="AB604" s="390"/>
      <c r="AC604" s="392"/>
      <c r="AD604" s="392"/>
      <c r="AE604" s="392"/>
      <c r="AF604" s="392"/>
      <c r="AG604" s="392"/>
      <c r="AH604" s="392"/>
      <c r="AI604" s="392"/>
      <c r="AJ604" s="392"/>
      <c r="AK604" s="395"/>
    </row>
    <row r="605" spans="2:37" ht="18" customHeight="1" thickBot="1" x14ac:dyDescent="0.25">
      <c r="B605" s="17"/>
      <c r="C605" s="344"/>
      <c r="D605" s="16"/>
      <c r="E605" s="15"/>
      <c r="F605" s="150"/>
      <c r="G605" s="149"/>
      <c r="H605" s="344"/>
      <c r="I605" s="344"/>
      <c r="J605" s="344"/>
      <c r="K605" s="12" t="s">
        <v>87</v>
      </c>
      <c r="L605" s="13" t="s">
        <v>218</v>
      </c>
      <c r="M605" s="12" t="s">
        <v>86</v>
      </c>
      <c r="N605" s="13" t="s">
        <v>98</v>
      </c>
      <c r="O605" s="12" t="s">
        <v>85</v>
      </c>
      <c r="P605" s="13"/>
      <c r="Q605" s="12" t="s">
        <v>84</v>
      </c>
      <c r="R605" s="13"/>
      <c r="S605" s="12" t="s">
        <v>208</v>
      </c>
      <c r="T605" s="13"/>
      <c r="U605" s="12" t="s">
        <v>207</v>
      </c>
      <c r="V605" s="13"/>
      <c r="W605" s="10"/>
      <c r="X605" s="148"/>
      <c r="Y605" s="148"/>
      <c r="Z605" s="148"/>
      <c r="AA605" s="349"/>
      <c r="AB605" s="391"/>
      <c r="AC605" s="393"/>
      <c r="AD605" s="393"/>
      <c r="AE605" s="393"/>
      <c r="AF605" s="393"/>
      <c r="AG605" s="393"/>
      <c r="AH605" s="393"/>
      <c r="AI605" s="393"/>
      <c r="AJ605" s="393"/>
      <c r="AK605" s="396"/>
    </row>
    <row r="606" spans="2:37" ht="18" customHeight="1" x14ac:dyDescent="0.2">
      <c r="B606" s="17"/>
      <c r="C606" s="342">
        <v>13</v>
      </c>
      <c r="D606" s="29" t="s">
        <v>137</v>
      </c>
      <c r="E606" s="28"/>
      <c r="F606" s="159"/>
      <c r="G606" s="158"/>
      <c r="H606" s="345">
        <v>34</v>
      </c>
      <c r="I606" s="345">
        <v>10</v>
      </c>
      <c r="J606" s="345">
        <v>5</v>
      </c>
      <c r="K606" s="20" t="s">
        <v>95</v>
      </c>
      <c r="L606" s="21" t="s">
        <v>98</v>
      </c>
      <c r="M606" s="20" t="s">
        <v>94</v>
      </c>
      <c r="N606" s="21" t="s">
        <v>98</v>
      </c>
      <c r="O606" s="20" t="s">
        <v>93</v>
      </c>
      <c r="P606" s="21"/>
      <c r="Q606" s="20" t="s">
        <v>92</v>
      </c>
      <c r="R606" s="21"/>
      <c r="S606" s="20" t="s">
        <v>212</v>
      </c>
      <c r="T606" s="21"/>
      <c r="U606" s="20" t="s">
        <v>211</v>
      </c>
      <c r="V606" s="21"/>
      <c r="W606" s="25"/>
      <c r="X606" s="155"/>
      <c r="Y606" s="155"/>
      <c r="Z606" s="155"/>
      <c r="AA606" s="347"/>
      <c r="AB606" s="379">
        <f>SUMPRODUCT(LEN($L606:$R608)-LEN(SUBSTITUTE($L606:$R608,"A", "")))</f>
        <v>1</v>
      </c>
      <c r="AC606" s="365">
        <f>SUMPRODUCT(LEN($W606:$W608)-LEN(SUBSTITUTE($W606:$W608,"A", "")))</f>
        <v>0</v>
      </c>
      <c r="AD606" s="365">
        <f>SUMPRODUCT(LEN($L606:$R608)-LEN(SUBSTITUTE($L606:$R608,"S", "")))</f>
        <v>4</v>
      </c>
      <c r="AE606" s="365">
        <f>SUMPRODUCT(LEN($W606:$W608)-LEN(SUBSTITUTE($W606:$W608,"S", "")))</f>
        <v>0</v>
      </c>
      <c r="AF606" s="365">
        <f>SUMPRODUCT(LEN($L606:$R608)-LEN(SUBSTITUTE($L606:$R608,"F", "")))</f>
        <v>0</v>
      </c>
      <c r="AG606" s="365">
        <f>SUMPRODUCT(LEN($W606:$W608)-LEN(SUBSTITUTE($W606:$W608,"F", "")))</f>
        <v>0</v>
      </c>
      <c r="AH606" s="365">
        <f>SUMPRODUCT(LEN($L606:$R608)-LEN(SUBSTITUTE($L606:$R608,"G", "")))</f>
        <v>0</v>
      </c>
      <c r="AI606" s="365">
        <f>SUMPRODUCT(LEN($W606:$W608)-LEN(SUBSTITUTE($W606:$W608,"G", "")))</f>
        <v>0</v>
      </c>
      <c r="AJ606" s="365">
        <f>SUMPRODUCT(LEN($L606:$R608)-LEN(SUBSTITUTE($L606:$R608,"M", "")))</f>
        <v>0</v>
      </c>
      <c r="AK606" s="382">
        <f>SUMPRODUCT(LEN($W606:$W608)-LEN(SUBSTITUTE($W606:$W608,"M", "")))</f>
        <v>0</v>
      </c>
    </row>
    <row r="607" spans="2:37" ht="18" customHeight="1" x14ac:dyDescent="0.2">
      <c r="B607" s="17"/>
      <c r="C607" s="343"/>
      <c r="D607" s="24"/>
      <c r="E607" s="23"/>
      <c r="F607" s="157"/>
      <c r="G607" s="156"/>
      <c r="H607" s="343"/>
      <c r="I607" s="343"/>
      <c r="J607" s="343"/>
      <c r="K607" s="20" t="s">
        <v>91</v>
      </c>
      <c r="L607" s="21" t="s">
        <v>97</v>
      </c>
      <c r="M607" s="20" t="s">
        <v>90</v>
      </c>
      <c r="N607" s="21" t="s">
        <v>98</v>
      </c>
      <c r="O607" s="20" t="s">
        <v>89</v>
      </c>
      <c r="P607" s="21"/>
      <c r="Q607" s="20" t="s">
        <v>88</v>
      </c>
      <c r="R607" s="21"/>
      <c r="S607" s="20" t="s">
        <v>210</v>
      </c>
      <c r="T607" s="21"/>
      <c r="U607" s="20" t="s">
        <v>209</v>
      </c>
      <c r="V607" s="21"/>
      <c r="W607" s="18"/>
      <c r="X607" s="155"/>
      <c r="Y607" s="155"/>
      <c r="Z607" s="155"/>
      <c r="AA607" s="348"/>
      <c r="AB607" s="390"/>
      <c r="AC607" s="392"/>
      <c r="AD607" s="392"/>
      <c r="AE607" s="392"/>
      <c r="AF607" s="392"/>
      <c r="AG607" s="392"/>
      <c r="AH607" s="392"/>
      <c r="AI607" s="392"/>
      <c r="AJ607" s="392"/>
      <c r="AK607" s="395"/>
    </row>
    <row r="608" spans="2:37" ht="18" customHeight="1" thickBot="1" x14ac:dyDescent="0.25">
      <c r="B608" s="17"/>
      <c r="C608" s="344"/>
      <c r="D608" s="16"/>
      <c r="E608" s="15"/>
      <c r="F608" s="150"/>
      <c r="G608" s="149"/>
      <c r="H608" s="344"/>
      <c r="I608" s="344"/>
      <c r="J608" s="344"/>
      <c r="K608" s="12" t="s">
        <v>87</v>
      </c>
      <c r="L608" s="13" t="s">
        <v>98</v>
      </c>
      <c r="M608" s="12" t="s">
        <v>86</v>
      </c>
      <c r="N608" s="13"/>
      <c r="O608" s="12" t="s">
        <v>85</v>
      </c>
      <c r="P608" s="13"/>
      <c r="Q608" s="12" t="s">
        <v>84</v>
      </c>
      <c r="R608" s="13"/>
      <c r="S608" s="12" t="s">
        <v>208</v>
      </c>
      <c r="T608" s="13"/>
      <c r="U608" s="12" t="s">
        <v>207</v>
      </c>
      <c r="V608" s="13"/>
      <c r="W608" s="10"/>
      <c r="X608" s="148"/>
      <c r="Y608" s="148"/>
      <c r="Z608" s="148"/>
      <c r="AA608" s="349"/>
      <c r="AB608" s="391"/>
      <c r="AC608" s="393"/>
      <c r="AD608" s="393"/>
      <c r="AE608" s="393"/>
      <c r="AF608" s="393"/>
      <c r="AG608" s="393"/>
      <c r="AH608" s="393"/>
      <c r="AI608" s="393"/>
      <c r="AJ608" s="393"/>
      <c r="AK608" s="396"/>
    </row>
    <row r="609" spans="2:38" ht="18" customHeight="1" x14ac:dyDescent="0.2">
      <c r="B609" s="17"/>
      <c r="C609" s="342">
        <v>14</v>
      </c>
      <c r="D609" s="30"/>
      <c r="E609" s="28"/>
      <c r="F609" s="159"/>
      <c r="G609" s="158"/>
      <c r="H609" s="345"/>
      <c r="I609" s="345"/>
      <c r="J609" s="345"/>
      <c r="K609" s="20" t="s">
        <v>95</v>
      </c>
      <c r="L609" s="21"/>
      <c r="M609" s="20" t="s">
        <v>94</v>
      </c>
      <c r="N609" s="21"/>
      <c r="O609" s="20" t="s">
        <v>93</v>
      </c>
      <c r="P609" s="21"/>
      <c r="Q609" s="20" t="s">
        <v>92</v>
      </c>
      <c r="R609" s="21"/>
      <c r="S609" s="20" t="s">
        <v>212</v>
      </c>
      <c r="T609" s="21"/>
      <c r="U609" s="20" t="s">
        <v>211</v>
      </c>
      <c r="V609" s="21"/>
      <c r="W609" s="25"/>
      <c r="X609" s="155"/>
      <c r="Y609" s="155"/>
      <c r="Z609" s="155"/>
      <c r="AA609" s="347"/>
      <c r="AB609" s="379">
        <f>SUMPRODUCT(LEN($L609:$R611)-LEN(SUBSTITUTE($L609:$R611,"A", "")))</f>
        <v>0</v>
      </c>
      <c r="AC609" s="365">
        <f>SUMPRODUCT(LEN($W609:$W611)-LEN(SUBSTITUTE($W609:$W611,"A", "")))</f>
        <v>0</v>
      </c>
      <c r="AD609" s="365">
        <f>SUMPRODUCT(LEN($L609:$R611)-LEN(SUBSTITUTE($L609:$R611,"S", "")))</f>
        <v>0</v>
      </c>
      <c r="AE609" s="365">
        <f>SUMPRODUCT(LEN($W609:$W611)-LEN(SUBSTITUTE($W609:$W611,"S", "")))</f>
        <v>0</v>
      </c>
      <c r="AF609" s="365">
        <f>SUMPRODUCT(LEN($L609:$R611)-LEN(SUBSTITUTE($L609:$R611,"F", "")))</f>
        <v>0</v>
      </c>
      <c r="AG609" s="365">
        <f>SUMPRODUCT(LEN($W609:$W611)-LEN(SUBSTITUTE($W609:$W611,"F", "")))</f>
        <v>0</v>
      </c>
      <c r="AH609" s="365">
        <f>SUMPRODUCT(LEN($L609:$R611)-LEN(SUBSTITUTE($L609:$R611,"G", "")))</f>
        <v>0</v>
      </c>
      <c r="AI609" s="365">
        <f>SUMPRODUCT(LEN($W609:$W611)-LEN(SUBSTITUTE($W609:$W611,"G", "")))</f>
        <v>0</v>
      </c>
      <c r="AJ609" s="365">
        <f>SUMPRODUCT(LEN($L609:$R611)-LEN(SUBSTITUTE($L609:$R611,"M", "")))</f>
        <v>0</v>
      </c>
      <c r="AK609" s="382">
        <f>SUMPRODUCT(LEN($W609:$W611)-LEN(SUBSTITUTE($W609:$W611,"M", "")))</f>
        <v>0</v>
      </c>
    </row>
    <row r="610" spans="2:38" ht="18" customHeight="1" x14ac:dyDescent="0.2">
      <c r="B610" s="17"/>
      <c r="C610" s="343"/>
      <c r="D610" s="24"/>
      <c r="E610" s="23"/>
      <c r="F610" s="157"/>
      <c r="G610" s="156"/>
      <c r="H610" s="343"/>
      <c r="I610" s="343"/>
      <c r="J610" s="343"/>
      <c r="K610" s="20" t="s">
        <v>91</v>
      </c>
      <c r="L610" s="21"/>
      <c r="M610" s="20" t="s">
        <v>90</v>
      </c>
      <c r="N610" s="21"/>
      <c r="O610" s="20" t="s">
        <v>89</v>
      </c>
      <c r="P610" s="21"/>
      <c r="Q610" s="20" t="s">
        <v>88</v>
      </c>
      <c r="R610" s="21"/>
      <c r="S610" s="20" t="s">
        <v>210</v>
      </c>
      <c r="T610" s="21"/>
      <c r="U610" s="20" t="s">
        <v>209</v>
      </c>
      <c r="V610" s="21"/>
      <c r="W610" s="18"/>
      <c r="X610" s="155"/>
      <c r="Y610" s="155"/>
      <c r="Z610" s="155"/>
      <c r="AA610" s="348"/>
      <c r="AB610" s="390"/>
      <c r="AC610" s="392"/>
      <c r="AD610" s="392"/>
      <c r="AE610" s="392"/>
      <c r="AF610" s="392"/>
      <c r="AG610" s="392"/>
      <c r="AH610" s="392"/>
      <c r="AI610" s="392"/>
      <c r="AJ610" s="392"/>
      <c r="AK610" s="395"/>
      <c r="AL610" s="58"/>
    </row>
    <row r="611" spans="2:38" ht="18" customHeight="1" thickBot="1" x14ac:dyDescent="0.25">
      <c r="B611" s="17"/>
      <c r="C611" s="344"/>
      <c r="D611" s="16"/>
      <c r="E611" s="15"/>
      <c r="F611" s="150"/>
      <c r="G611" s="149"/>
      <c r="H611" s="344"/>
      <c r="I611" s="344"/>
      <c r="J611" s="344"/>
      <c r="K611" s="12" t="s">
        <v>87</v>
      </c>
      <c r="L611" s="13"/>
      <c r="M611" s="12" t="s">
        <v>86</v>
      </c>
      <c r="N611" s="13"/>
      <c r="O611" s="12" t="s">
        <v>85</v>
      </c>
      <c r="P611" s="13"/>
      <c r="Q611" s="12" t="s">
        <v>84</v>
      </c>
      <c r="R611" s="13"/>
      <c r="S611" s="12" t="s">
        <v>208</v>
      </c>
      <c r="T611" s="13"/>
      <c r="U611" s="12" t="s">
        <v>207</v>
      </c>
      <c r="V611" s="13"/>
      <c r="W611" s="10"/>
      <c r="X611" s="148"/>
      <c r="Y611" s="148"/>
      <c r="Z611" s="148"/>
      <c r="AA611" s="349"/>
      <c r="AB611" s="391"/>
      <c r="AC611" s="393"/>
      <c r="AD611" s="393"/>
      <c r="AE611" s="393"/>
      <c r="AF611" s="393"/>
      <c r="AG611" s="393"/>
      <c r="AH611" s="393"/>
      <c r="AI611" s="393"/>
      <c r="AJ611" s="393"/>
      <c r="AK611" s="396"/>
    </row>
    <row r="612" spans="2:38" ht="18" customHeight="1" x14ac:dyDescent="0.2">
      <c r="B612" s="17"/>
      <c r="C612" s="342">
        <v>15</v>
      </c>
      <c r="D612" s="30"/>
      <c r="E612" s="28"/>
      <c r="F612" s="159"/>
      <c r="G612" s="158"/>
      <c r="H612" s="345"/>
      <c r="I612" s="345"/>
      <c r="J612" s="345"/>
      <c r="K612" s="20" t="s">
        <v>95</v>
      </c>
      <c r="L612" s="21"/>
      <c r="M612" s="20" t="s">
        <v>94</v>
      </c>
      <c r="N612" s="21"/>
      <c r="O612" s="20" t="s">
        <v>93</v>
      </c>
      <c r="P612" s="21"/>
      <c r="Q612" s="20" t="s">
        <v>92</v>
      </c>
      <c r="R612" s="21"/>
      <c r="S612" s="20" t="s">
        <v>212</v>
      </c>
      <c r="T612" s="21"/>
      <c r="U612" s="20" t="s">
        <v>211</v>
      </c>
      <c r="V612" s="21"/>
      <c r="W612" s="25"/>
      <c r="X612" s="155"/>
      <c r="Y612" s="155"/>
      <c r="Z612" s="155"/>
      <c r="AA612" s="347"/>
      <c r="AB612" s="379">
        <f>SUMPRODUCT(LEN($L612:$R614)-LEN(SUBSTITUTE($L612:$R614,"A", "")))</f>
        <v>0</v>
      </c>
      <c r="AC612" s="365">
        <f>SUMPRODUCT(LEN($W612:$W614)-LEN(SUBSTITUTE($W612:$W614,"A", "")))</f>
        <v>0</v>
      </c>
      <c r="AD612" s="365">
        <f>SUMPRODUCT(LEN($L612:$R614)-LEN(SUBSTITUTE($L612:$R614,"S", "")))</f>
        <v>0</v>
      </c>
      <c r="AE612" s="365">
        <f>SUMPRODUCT(LEN($W612:$W614)-LEN(SUBSTITUTE($W612:$W614,"S", "")))</f>
        <v>0</v>
      </c>
      <c r="AF612" s="365">
        <f>SUMPRODUCT(LEN($L612:$R614)-LEN(SUBSTITUTE($L612:$R614,"F", "")))</f>
        <v>0</v>
      </c>
      <c r="AG612" s="365">
        <f>SUMPRODUCT(LEN($W612:$W614)-LEN(SUBSTITUTE($W612:$W614,"F", "")))</f>
        <v>0</v>
      </c>
      <c r="AH612" s="365">
        <f>SUMPRODUCT(LEN($L612:$R614)-LEN(SUBSTITUTE($L612:$R614,"G", "")))</f>
        <v>0</v>
      </c>
      <c r="AI612" s="365">
        <f>SUMPRODUCT(LEN($W612:$W614)-LEN(SUBSTITUTE($W612:$W614,"G", "")))</f>
        <v>0</v>
      </c>
      <c r="AJ612" s="365">
        <f>SUMPRODUCT(LEN($L612:$R614)-LEN(SUBSTITUTE($L612:$R614,"M", "")))</f>
        <v>0</v>
      </c>
      <c r="AK612" s="382">
        <f>SUMPRODUCT(LEN($W612:$W614)-LEN(SUBSTITUTE($W612:$W614,"M", "")))</f>
        <v>0</v>
      </c>
    </row>
    <row r="613" spans="2:38" ht="18" customHeight="1" x14ac:dyDescent="0.2">
      <c r="B613" s="17"/>
      <c r="C613" s="343"/>
      <c r="D613" s="24"/>
      <c r="E613" s="23"/>
      <c r="F613" s="157"/>
      <c r="G613" s="156"/>
      <c r="H613" s="343"/>
      <c r="I613" s="343"/>
      <c r="J613" s="343"/>
      <c r="K613" s="20" t="s">
        <v>91</v>
      </c>
      <c r="L613" s="21"/>
      <c r="M613" s="20" t="s">
        <v>90</v>
      </c>
      <c r="N613" s="21"/>
      <c r="O613" s="20" t="s">
        <v>89</v>
      </c>
      <c r="P613" s="21"/>
      <c r="Q613" s="20" t="s">
        <v>88</v>
      </c>
      <c r="R613" s="21"/>
      <c r="S613" s="20" t="s">
        <v>210</v>
      </c>
      <c r="T613" s="21"/>
      <c r="U613" s="20" t="s">
        <v>209</v>
      </c>
      <c r="V613" s="21"/>
      <c r="W613" s="18"/>
      <c r="X613" s="155"/>
      <c r="Y613" s="155"/>
      <c r="Z613" s="155"/>
      <c r="AA613" s="348"/>
      <c r="AB613" s="390"/>
      <c r="AC613" s="392"/>
      <c r="AD613" s="392"/>
      <c r="AE613" s="392"/>
      <c r="AF613" s="392"/>
      <c r="AG613" s="392"/>
      <c r="AH613" s="392"/>
      <c r="AI613" s="392"/>
      <c r="AJ613" s="392"/>
      <c r="AK613" s="395"/>
    </row>
    <row r="614" spans="2:38" ht="18" customHeight="1" thickBot="1" x14ac:dyDescent="0.25">
      <c r="B614" s="17"/>
      <c r="C614" s="344"/>
      <c r="D614" s="16"/>
      <c r="E614" s="15"/>
      <c r="F614" s="150"/>
      <c r="G614" s="149"/>
      <c r="H614" s="344"/>
      <c r="I614" s="344"/>
      <c r="J614" s="344"/>
      <c r="K614" s="12" t="s">
        <v>87</v>
      </c>
      <c r="L614" s="13"/>
      <c r="M614" s="12" t="s">
        <v>86</v>
      </c>
      <c r="N614" s="13"/>
      <c r="O614" s="12" t="s">
        <v>85</v>
      </c>
      <c r="P614" s="13"/>
      <c r="Q614" s="12" t="s">
        <v>84</v>
      </c>
      <c r="R614" s="13"/>
      <c r="S614" s="12" t="s">
        <v>208</v>
      </c>
      <c r="T614" s="13"/>
      <c r="U614" s="12" t="s">
        <v>207</v>
      </c>
      <c r="V614" s="13"/>
      <c r="W614" s="10"/>
      <c r="X614" s="148"/>
      <c r="Y614" s="148"/>
      <c r="Z614" s="148"/>
      <c r="AA614" s="349"/>
      <c r="AB614" s="391"/>
      <c r="AC614" s="393"/>
      <c r="AD614" s="393"/>
      <c r="AE614" s="393"/>
      <c r="AF614" s="393"/>
      <c r="AG614" s="393"/>
      <c r="AH614" s="393"/>
      <c r="AI614" s="393"/>
      <c r="AJ614" s="393"/>
      <c r="AK614" s="396"/>
    </row>
    <row r="615" spans="2:38" ht="18" customHeight="1" x14ac:dyDescent="0.2">
      <c r="B615" s="17"/>
      <c r="C615" s="342">
        <v>16</v>
      </c>
      <c r="D615" s="30"/>
      <c r="E615" s="28"/>
      <c r="F615" s="159"/>
      <c r="G615" s="158"/>
      <c r="H615" s="345"/>
      <c r="I615" s="345"/>
      <c r="J615" s="345"/>
      <c r="K615" s="20" t="s">
        <v>95</v>
      </c>
      <c r="L615" s="21"/>
      <c r="M615" s="20" t="s">
        <v>94</v>
      </c>
      <c r="N615" s="21"/>
      <c r="O615" s="20" t="s">
        <v>93</v>
      </c>
      <c r="P615" s="21"/>
      <c r="Q615" s="20" t="s">
        <v>92</v>
      </c>
      <c r="R615" s="21"/>
      <c r="S615" s="20" t="s">
        <v>212</v>
      </c>
      <c r="T615" s="21"/>
      <c r="U615" s="20" t="s">
        <v>211</v>
      </c>
      <c r="V615" s="21"/>
      <c r="W615" s="25"/>
      <c r="X615" s="155"/>
      <c r="Y615" s="155"/>
      <c r="Z615" s="155"/>
      <c r="AA615" s="347"/>
      <c r="AB615" s="379">
        <f>SUMPRODUCT(LEN($L615:$R617)-LEN(SUBSTITUTE($L615:$R617,"A", "")))</f>
        <v>0</v>
      </c>
      <c r="AC615" s="365">
        <f>SUMPRODUCT(LEN($W615:$W617)-LEN(SUBSTITUTE($W615:$W617,"A", "")))</f>
        <v>0</v>
      </c>
      <c r="AD615" s="365">
        <f>SUMPRODUCT(LEN($L615:$R617)-LEN(SUBSTITUTE($L615:$R617,"S", "")))</f>
        <v>0</v>
      </c>
      <c r="AE615" s="365">
        <f>SUMPRODUCT(LEN($W615:$W617)-LEN(SUBSTITUTE($W615:$W617,"S", "")))</f>
        <v>0</v>
      </c>
      <c r="AF615" s="365">
        <f>SUMPRODUCT(LEN($L615:$R617)-LEN(SUBSTITUTE($L615:$R617,"F", "")))</f>
        <v>0</v>
      </c>
      <c r="AG615" s="365">
        <f>SUMPRODUCT(LEN($W615:$W617)-LEN(SUBSTITUTE($W615:$W617,"F", "")))</f>
        <v>0</v>
      </c>
      <c r="AH615" s="365">
        <f>SUMPRODUCT(LEN($L615:$R617)-LEN(SUBSTITUTE($L615:$R617,"G", "")))</f>
        <v>0</v>
      </c>
      <c r="AI615" s="365">
        <f>SUMPRODUCT(LEN($W615:$W617)-LEN(SUBSTITUTE($W615:$W617,"G", "")))</f>
        <v>0</v>
      </c>
      <c r="AJ615" s="365">
        <f>SUMPRODUCT(LEN($L615:$R617)-LEN(SUBSTITUTE($L615:$R617,"M", "")))</f>
        <v>0</v>
      </c>
      <c r="AK615" s="382">
        <f>SUMPRODUCT(LEN($W615:$W617)-LEN(SUBSTITUTE($W615:$W617,"M", "")))</f>
        <v>0</v>
      </c>
    </row>
    <row r="616" spans="2:38" ht="18" customHeight="1" x14ac:dyDescent="0.2">
      <c r="B616" s="17"/>
      <c r="C616" s="343"/>
      <c r="D616" s="24"/>
      <c r="E616" s="23"/>
      <c r="F616" s="157"/>
      <c r="G616" s="156"/>
      <c r="H616" s="343"/>
      <c r="I616" s="343"/>
      <c r="J616" s="343"/>
      <c r="K616" s="20" t="s">
        <v>91</v>
      </c>
      <c r="L616" s="21"/>
      <c r="M616" s="20" t="s">
        <v>90</v>
      </c>
      <c r="N616" s="21"/>
      <c r="O616" s="20" t="s">
        <v>89</v>
      </c>
      <c r="P616" s="21"/>
      <c r="Q616" s="20" t="s">
        <v>88</v>
      </c>
      <c r="R616" s="21"/>
      <c r="S616" s="20" t="s">
        <v>210</v>
      </c>
      <c r="T616" s="21"/>
      <c r="U616" s="20" t="s">
        <v>209</v>
      </c>
      <c r="V616" s="21"/>
      <c r="W616" s="18"/>
      <c r="X616" s="155"/>
      <c r="Y616" s="155"/>
      <c r="Z616" s="155"/>
      <c r="AA616" s="348"/>
      <c r="AB616" s="390"/>
      <c r="AC616" s="392"/>
      <c r="AD616" s="392"/>
      <c r="AE616" s="392"/>
      <c r="AF616" s="392"/>
      <c r="AG616" s="392"/>
      <c r="AH616" s="392"/>
      <c r="AI616" s="392"/>
      <c r="AJ616" s="392"/>
      <c r="AK616" s="395"/>
    </row>
    <row r="617" spans="2:38" ht="18" customHeight="1" thickBot="1" x14ac:dyDescent="0.25">
      <c r="B617" s="17"/>
      <c r="C617" s="344"/>
      <c r="D617" s="16"/>
      <c r="E617" s="15"/>
      <c r="F617" s="150"/>
      <c r="G617" s="149"/>
      <c r="H617" s="344"/>
      <c r="I617" s="344"/>
      <c r="J617" s="344"/>
      <c r="K617" s="12" t="s">
        <v>87</v>
      </c>
      <c r="L617" s="13"/>
      <c r="M617" s="12" t="s">
        <v>86</v>
      </c>
      <c r="N617" s="13"/>
      <c r="O617" s="12" t="s">
        <v>85</v>
      </c>
      <c r="P617" s="13"/>
      <c r="Q617" s="12" t="s">
        <v>84</v>
      </c>
      <c r="R617" s="13"/>
      <c r="S617" s="12" t="s">
        <v>208</v>
      </c>
      <c r="T617" s="13"/>
      <c r="U617" s="12" t="s">
        <v>207</v>
      </c>
      <c r="V617" s="13"/>
      <c r="W617" s="10"/>
      <c r="X617" s="148"/>
      <c r="Y617" s="148"/>
      <c r="Z617" s="148"/>
      <c r="AA617" s="349"/>
      <c r="AB617" s="391"/>
      <c r="AC617" s="393"/>
      <c r="AD617" s="393"/>
      <c r="AE617" s="393"/>
      <c r="AF617" s="393"/>
      <c r="AG617" s="393"/>
      <c r="AH617" s="393"/>
      <c r="AI617" s="393"/>
      <c r="AJ617" s="393"/>
      <c r="AK617" s="396"/>
    </row>
    <row r="618" spans="2:38" ht="18" customHeight="1" x14ac:dyDescent="0.2">
      <c r="B618" s="17"/>
      <c r="C618" s="342">
        <v>17</v>
      </c>
      <c r="D618" s="30"/>
      <c r="E618" s="28"/>
      <c r="F618" s="159"/>
      <c r="G618" s="158"/>
      <c r="H618" s="345"/>
      <c r="I618" s="345"/>
      <c r="J618" s="345"/>
      <c r="K618" s="20" t="s">
        <v>95</v>
      </c>
      <c r="L618" s="21"/>
      <c r="M618" s="20" t="s">
        <v>94</v>
      </c>
      <c r="N618" s="21"/>
      <c r="O618" s="20" t="s">
        <v>93</v>
      </c>
      <c r="P618" s="21"/>
      <c r="Q618" s="20" t="s">
        <v>92</v>
      </c>
      <c r="R618" s="21"/>
      <c r="S618" s="20" t="s">
        <v>212</v>
      </c>
      <c r="T618" s="21"/>
      <c r="U618" s="20" t="s">
        <v>211</v>
      </c>
      <c r="V618" s="21"/>
      <c r="W618" s="25"/>
      <c r="X618" s="155"/>
      <c r="Y618" s="155"/>
      <c r="Z618" s="155"/>
      <c r="AA618" s="347"/>
      <c r="AB618" s="379">
        <f>SUMPRODUCT(LEN($L618:$R620)-LEN(SUBSTITUTE($L618:$R620,"A", "")))</f>
        <v>0</v>
      </c>
      <c r="AC618" s="365">
        <f>SUMPRODUCT(LEN($W618:$W620)-LEN(SUBSTITUTE($W618:$W620,"A", "")))</f>
        <v>0</v>
      </c>
      <c r="AD618" s="365">
        <f>SUMPRODUCT(LEN($L618:$R620)-LEN(SUBSTITUTE($L618:$R620,"S", "")))</f>
        <v>0</v>
      </c>
      <c r="AE618" s="365">
        <f>SUMPRODUCT(LEN($W618:$W620)-LEN(SUBSTITUTE($W618:$W620,"S", "")))</f>
        <v>0</v>
      </c>
      <c r="AF618" s="365">
        <f>SUMPRODUCT(LEN($L618:$R620)-LEN(SUBSTITUTE($L618:$R620,"F", "")))</f>
        <v>0</v>
      </c>
      <c r="AG618" s="365">
        <f>SUMPRODUCT(LEN($W618:$W620)-LEN(SUBSTITUTE($W618:$W620,"F", "")))</f>
        <v>0</v>
      </c>
      <c r="AH618" s="365">
        <f>SUMPRODUCT(LEN($L618:$R620)-LEN(SUBSTITUTE($L618:$R620,"G", "")))</f>
        <v>0</v>
      </c>
      <c r="AI618" s="365">
        <f>SUMPRODUCT(LEN($W618:$W620)-LEN(SUBSTITUTE($W618:$W620,"G", "")))</f>
        <v>0</v>
      </c>
      <c r="AJ618" s="365">
        <f>SUMPRODUCT(LEN($L618:$R620)-LEN(SUBSTITUTE($L618:$R620,"M", "")))</f>
        <v>0</v>
      </c>
      <c r="AK618" s="382">
        <f>SUMPRODUCT(LEN($W618:$W620)-LEN(SUBSTITUTE($W618:$W620,"M", "")))</f>
        <v>0</v>
      </c>
    </row>
    <row r="619" spans="2:38" ht="18" customHeight="1" x14ac:dyDescent="0.2">
      <c r="B619" s="17"/>
      <c r="C619" s="343"/>
      <c r="D619" s="24"/>
      <c r="E619" s="23"/>
      <c r="F619" s="157"/>
      <c r="G619" s="156"/>
      <c r="H619" s="343"/>
      <c r="I619" s="343"/>
      <c r="J619" s="343"/>
      <c r="K619" s="20" t="s">
        <v>91</v>
      </c>
      <c r="L619" s="21"/>
      <c r="M619" s="20" t="s">
        <v>90</v>
      </c>
      <c r="N619" s="21"/>
      <c r="O619" s="20" t="s">
        <v>89</v>
      </c>
      <c r="P619" s="21"/>
      <c r="Q619" s="20" t="s">
        <v>88</v>
      </c>
      <c r="R619" s="21"/>
      <c r="S619" s="20" t="s">
        <v>210</v>
      </c>
      <c r="T619" s="21"/>
      <c r="U619" s="20" t="s">
        <v>209</v>
      </c>
      <c r="V619" s="21"/>
      <c r="W619" s="18"/>
      <c r="X619" s="155"/>
      <c r="Y619" s="155"/>
      <c r="Z619" s="155"/>
      <c r="AA619" s="348"/>
      <c r="AB619" s="390"/>
      <c r="AC619" s="392"/>
      <c r="AD619" s="392"/>
      <c r="AE619" s="392"/>
      <c r="AF619" s="392"/>
      <c r="AG619" s="392"/>
      <c r="AH619" s="392"/>
      <c r="AI619" s="392"/>
      <c r="AJ619" s="392"/>
      <c r="AK619" s="395"/>
    </row>
    <row r="620" spans="2:38" ht="18" customHeight="1" thickBot="1" x14ac:dyDescent="0.25">
      <c r="B620" s="17"/>
      <c r="C620" s="344"/>
      <c r="D620" s="16"/>
      <c r="E620" s="15"/>
      <c r="F620" s="150"/>
      <c r="G620" s="149"/>
      <c r="H620" s="344"/>
      <c r="I620" s="344"/>
      <c r="J620" s="344"/>
      <c r="K620" s="12" t="s">
        <v>87</v>
      </c>
      <c r="L620" s="13"/>
      <c r="M620" s="12" t="s">
        <v>86</v>
      </c>
      <c r="N620" s="13"/>
      <c r="O620" s="12" t="s">
        <v>85</v>
      </c>
      <c r="P620" s="13"/>
      <c r="Q620" s="12" t="s">
        <v>84</v>
      </c>
      <c r="R620" s="13"/>
      <c r="S620" s="12" t="s">
        <v>208</v>
      </c>
      <c r="T620" s="13"/>
      <c r="U620" s="12" t="s">
        <v>207</v>
      </c>
      <c r="V620" s="13"/>
      <c r="W620" s="10"/>
      <c r="X620" s="148"/>
      <c r="Y620" s="148"/>
      <c r="Z620" s="148"/>
      <c r="AA620" s="349"/>
      <c r="AB620" s="391"/>
      <c r="AC620" s="393"/>
      <c r="AD620" s="393"/>
      <c r="AE620" s="393"/>
      <c r="AF620" s="393"/>
      <c r="AG620" s="393"/>
      <c r="AH620" s="393"/>
      <c r="AI620" s="393"/>
      <c r="AJ620" s="393"/>
      <c r="AK620" s="396"/>
    </row>
    <row r="621" spans="2:38" ht="18" customHeight="1" x14ac:dyDescent="0.2">
      <c r="B621" s="17"/>
      <c r="C621" s="342">
        <v>18</v>
      </c>
      <c r="D621" s="30"/>
      <c r="E621" s="28"/>
      <c r="F621" s="159"/>
      <c r="G621" s="158"/>
      <c r="H621" s="345"/>
      <c r="I621" s="345"/>
      <c r="J621" s="345"/>
      <c r="K621" s="20" t="s">
        <v>95</v>
      </c>
      <c r="L621" s="21"/>
      <c r="M621" s="20" t="s">
        <v>94</v>
      </c>
      <c r="N621" s="21"/>
      <c r="O621" s="20" t="s">
        <v>93</v>
      </c>
      <c r="P621" s="21"/>
      <c r="Q621" s="20" t="s">
        <v>92</v>
      </c>
      <c r="R621" s="21"/>
      <c r="S621" s="20" t="s">
        <v>212</v>
      </c>
      <c r="T621" s="21"/>
      <c r="U621" s="20" t="s">
        <v>211</v>
      </c>
      <c r="V621" s="21"/>
      <c r="W621" s="25"/>
      <c r="X621" s="155"/>
      <c r="Y621" s="155"/>
      <c r="Z621" s="155"/>
      <c r="AA621" s="347"/>
      <c r="AB621" s="379">
        <f>SUMPRODUCT(LEN($L621:$R623)-LEN(SUBSTITUTE($L621:$R623,"A", "")))</f>
        <v>0</v>
      </c>
      <c r="AC621" s="365">
        <f>SUMPRODUCT(LEN($W621:$W623)-LEN(SUBSTITUTE($W621:$W623,"A", "")))</f>
        <v>0</v>
      </c>
      <c r="AD621" s="365">
        <f>SUMPRODUCT(LEN($L621:$R623)-LEN(SUBSTITUTE($L621:$R623,"S", "")))</f>
        <v>0</v>
      </c>
      <c r="AE621" s="365">
        <f>SUMPRODUCT(LEN($W621:$W623)-LEN(SUBSTITUTE($W621:$W623,"S", "")))</f>
        <v>0</v>
      </c>
      <c r="AF621" s="365">
        <f>SUMPRODUCT(LEN($L621:$R623)-LEN(SUBSTITUTE($L621:$R623,"F", "")))</f>
        <v>0</v>
      </c>
      <c r="AG621" s="365">
        <f>SUMPRODUCT(LEN($W621:$W623)-LEN(SUBSTITUTE($W621:$W623,"F", "")))</f>
        <v>0</v>
      </c>
      <c r="AH621" s="365">
        <f>SUMPRODUCT(LEN($L621:$R623)-LEN(SUBSTITUTE($L621:$R623,"G", "")))</f>
        <v>0</v>
      </c>
      <c r="AI621" s="365">
        <f>SUMPRODUCT(LEN($W621:$W623)-LEN(SUBSTITUTE($W621:$W623,"G", "")))</f>
        <v>0</v>
      </c>
      <c r="AJ621" s="365">
        <f>SUMPRODUCT(LEN($L621:$R623)-LEN(SUBSTITUTE($L621:$R623,"M", "")))</f>
        <v>0</v>
      </c>
      <c r="AK621" s="382">
        <f>SUMPRODUCT(LEN($W621:$W623)-LEN(SUBSTITUTE($W621:$W623,"M", "")))</f>
        <v>0</v>
      </c>
    </row>
    <row r="622" spans="2:38" ht="18" customHeight="1" x14ac:dyDescent="0.2">
      <c r="B622" s="17"/>
      <c r="C622" s="343"/>
      <c r="D622" s="24"/>
      <c r="E622" s="23"/>
      <c r="F622" s="157"/>
      <c r="G622" s="156"/>
      <c r="H622" s="343"/>
      <c r="I622" s="343"/>
      <c r="J622" s="343"/>
      <c r="K622" s="20" t="s">
        <v>91</v>
      </c>
      <c r="L622" s="21"/>
      <c r="M622" s="20" t="s">
        <v>90</v>
      </c>
      <c r="N622" s="21"/>
      <c r="O622" s="20" t="s">
        <v>89</v>
      </c>
      <c r="P622" s="21"/>
      <c r="Q622" s="20" t="s">
        <v>88</v>
      </c>
      <c r="R622" s="21"/>
      <c r="S622" s="20" t="s">
        <v>210</v>
      </c>
      <c r="T622" s="21"/>
      <c r="U622" s="20" t="s">
        <v>209</v>
      </c>
      <c r="V622" s="21"/>
      <c r="W622" s="18"/>
      <c r="X622" s="155"/>
      <c r="Y622" s="155"/>
      <c r="Z622" s="155"/>
      <c r="AA622" s="348"/>
      <c r="AB622" s="390"/>
      <c r="AC622" s="392"/>
      <c r="AD622" s="392"/>
      <c r="AE622" s="392"/>
      <c r="AF622" s="392"/>
      <c r="AG622" s="392"/>
      <c r="AH622" s="392"/>
      <c r="AI622" s="392"/>
      <c r="AJ622" s="392"/>
      <c r="AK622" s="395"/>
    </row>
    <row r="623" spans="2:38" ht="18" customHeight="1" thickBot="1" x14ac:dyDescent="0.25">
      <c r="B623" s="17"/>
      <c r="C623" s="344"/>
      <c r="D623" s="16"/>
      <c r="E623" s="15"/>
      <c r="F623" s="150"/>
      <c r="G623" s="149"/>
      <c r="H623" s="344"/>
      <c r="I623" s="344"/>
      <c r="J623" s="344"/>
      <c r="K623" s="12" t="s">
        <v>87</v>
      </c>
      <c r="L623" s="13"/>
      <c r="M623" s="12" t="s">
        <v>86</v>
      </c>
      <c r="N623" s="13"/>
      <c r="O623" s="12" t="s">
        <v>85</v>
      </c>
      <c r="P623" s="13"/>
      <c r="Q623" s="12" t="s">
        <v>84</v>
      </c>
      <c r="R623" s="13"/>
      <c r="S623" s="12" t="s">
        <v>208</v>
      </c>
      <c r="T623" s="13"/>
      <c r="U623" s="12" t="s">
        <v>207</v>
      </c>
      <c r="V623" s="13"/>
      <c r="W623" s="10"/>
      <c r="X623" s="148"/>
      <c r="Y623" s="148"/>
      <c r="Z623" s="148"/>
      <c r="AA623" s="349"/>
      <c r="AB623" s="391"/>
      <c r="AC623" s="393"/>
      <c r="AD623" s="393"/>
      <c r="AE623" s="393"/>
      <c r="AF623" s="393"/>
      <c r="AG623" s="393"/>
      <c r="AH623" s="393"/>
      <c r="AI623" s="393"/>
      <c r="AJ623" s="393"/>
      <c r="AK623" s="396"/>
    </row>
    <row r="624" spans="2:38" ht="18" customHeight="1" x14ac:dyDescent="0.2">
      <c r="B624" s="17"/>
      <c r="C624" s="342">
        <v>19</v>
      </c>
      <c r="D624" s="30"/>
      <c r="E624" s="28"/>
      <c r="F624" s="159"/>
      <c r="G624" s="158"/>
      <c r="H624" s="345"/>
      <c r="I624" s="345"/>
      <c r="J624" s="345"/>
      <c r="K624" s="20" t="s">
        <v>95</v>
      </c>
      <c r="L624" s="21"/>
      <c r="M624" s="20" t="s">
        <v>94</v>
      </c>
      <c r="N624" s="21"/>
      <c r="O624" s="20" t="s">
        <v>93</v>
      </c>
      <c r="P624" s="21"/>
      <c r="Q624" s="20" t="s">
        <v>92</v>
      </c>
      <c r="R624" s="21"/>
      <c r="S624" s="20" t="s">
        <v>212</v>
      </c>
      <c r="T624" s="21"/>
      <c r="U624" s="20" t="s">
        <v>211</v>
      </c>
      <c r="V624" s="21"/>
      <c r="W624" s="25"/>
      <c r="X624" s="155"/>
      <c r="Y624" s="155"/>
      <c r="Z624" s="155"/>
      <c r="AA624" s="347"/>
      <c r="AB624" s="379">
        <f>SUMPRODUCT(LEN($L624:$R626)-LEN(SUBSTITUTE($L624:$R626,"A", "")))</f>
        <v>0</v>
      </c>
      <c r="AC624" s="365">
        <f>SUMPRODUCT(LEN($W624:$W626)-LEN(SUBSTITUTE($W624:$W626,"A", "")))</f>
        <v>0</v>
      </c>
      <c r="AD624" s="365">
        <f>SUMPRODUCT(LEN($L624:$R626)-LEN(SUBSTITUTE($L624:$R626,"S", "")))</f>
        <v>0</v>
      </c>
      <c r="AE624" s="365">
        <f>SUMPRODUCT(LEN($W624:$W626)-LEN(SUBSTITUTE($W624:$W626,"S", "")))</f>
        <v>0</v>
      </c>
      <c r="AF624" s="365">
        <f>SUMPRODUCT(LEN($L624:$R626)-LEN(SUBSTITUTE($L624:$R626,"F", "")))</f>
        <v>0</v>
      </c>
      <c r="AG624" s="365">
        <f>SUMPRODUCT(LEN($W624:$W626)-LEN(SUBSTITUTE($W624:$W626,"F", "")))</f>
        <v>0</v>
      </c>
      <c r="AH624" s="365">
        <f>SUMPRODUCT(LEN($L624:$R626)-LEN(SUBSTITUTE($L624:$R626,"G", "")))</f>
        <v>0</v>
      </c>
      <c r="AI624" s="365">
        <f>SUMPRODUCT(LEN($W624:$W626)-LEN(SUBSTITUTE($W624:$W626,"G", "")))</f>
        <v>0</v>
      </c>
      <c r="AJ624" s="365">
        <f>SUMPRODUCT(LEN($L624:$R626)-LEN(SUBSTITUTE($L624:$R626,"M", "")))</f>
        <v>0</v>
      </c>
      <c r="AK624" s="382">
        <f>SUMPRODUCT(LEN($W624:$W626)-LEN(SUBSTITUTE($W624:$W626,"M", "")))</f>
        <v>0</v>
      </c>
    </row>
    <row r="625" spans="2:45" ht="18" customHeight="1" x14ac:dyDescent="0.2">
      <c r="B625" s="17"/>
      <c r="C625" s="343"/>
      <c r="D625" s="24"/>
      <c r="E625" s="23"/>
      <c r="F625" s="157"/>
      <c r="G625" s="156"/>
      <c r="H625" s="343"/>
      <c r="I625" s="343"/>
      <c r="J625" s="343"/>
      <c r="K625" s="20" t="s">
        <v>91</v>
      </c>
      <c r="L625" s="21"/>
      <c r="M625" s="20" t="s">
        <v>90</v>
      </c>
      <c r="N625" s="21"/>
      <c r="O625" s="20" t="s">
        <v>89</v>
      </c>
      <c r="P625" s="21"/>
      <c r="Q625" s="20" t="s">
        <v>88</v>
      </c>
      <c r="R625" s="21"/>
      <c r="S625" s="20" t="s">
        <v>210</v>
      </c>
      <c r="T625" s="21"/>
      <c r="U625" s="20" t="s">
        <v>209</v>
      </c>
      <c r="V625" s="21"/>
      <c r="W625" s="18"/>
      <c r="X625" s="155"/>
      <c r="Y625" s="155"/>
      <c r="Z625" s="155"/>
      <c r="AA625" s="348"/>
      <c r="AB625" s="390"/>
      <c r="AC625" s="392"/>
      <c r="AD625" s="392"/>
      <c r="AE625" s="392"/>
      <c r="AF625" s="392"/>
      <c r="AG625" s="392"/>
      <c r="AH625" s="392"/>
      <c r="AI625" s="392"/>
      <c r="AJ625" s="392"/>
      <c r="AK625" s="395"/>
    </row>
    <row r="626" spans="2:45" ht="18" customHeight="1" thickBot="1" x14ac:dyDescent="0.25">
      <c r="B626" s="17"/>
      <c r="C626" s="344"/>
      <c r="D626" s="16"/>
      <c r="E626" s="15"/>
      <c r="F626" s="150"/>
      <c r="G626" s="149"/>
      <c r="H626" s="344"/>
      <c r="I626" s="344"/>
      <c r="J626" s="344"/>
      <c r="K626" s="12" t="s">
        <v>87</v>
      </c>
      <c r="L626" s="13"/>
      <c r="M626" s="12" t="s">
        <v>86</v>
      </c>
      <c r="N626" s="13"/>
      <c r="O626" s="12" t="s">
        <v>85</v>
      </c>
      <c r="P626" s="13"/>
      <c r="Q626" s="12" t="s">
        <v>84</v>
      </c>
      <c r="R626" s="13"/>
      <c r="S626" s="12" t="s">
        <v>208</v>
      </c>
      <c r="T626" s="13"/>
      <c r="U626" s="12" t="s">
        <v>207</v>
      </c>
      <c r="V626" s="13"/>
      <c r="W626" s="10"/>
      <c r="X626" s="148"/>
      <c r="Y626" s="148"/>
      <c r="Z626" s="148"/>
      <c r="AA626" s="349"/>
      <c r="AB626" s="391"/>
      <c r="AC626" s="393"/>
      <c r="AD626" s="393"/>
      <c r="AE626" s="393"/>
      <c r="AF626" s="393"/>
      <c r="AG626" s="393"/>
      <c r="AH626" s="393"/>
      <c r="AI626" s="393"/>
      <c r="AJ626" s="393"/>
      <c r="AK626" s="396"/>
    </row>
    <row r="627" spans="2:45" ht="18" customHeight="1" x14ac:dyDescent="0.2">
      <c r="B627" s="17"/>
      <c r="C627" s="342">
        <v>20</v>
      </c>
      <c r="D627" s="30"/>
      <c r="E627" s="28"/>
      <c r="F627" s="159"/>
      <c r="G627" s="158"/>
      <c r="H627" s="345"/>
      <c r="I627" s="345"/>
      <c r="J627" s="345"/>
      <c r="K627" s="20" t="s">
        <v>95</v>
      </c>
      <c r="L627" s="21"/>
      <c r="M627" s="20" t="s">
        <v>94</v>
      </c>
      <c r="N627" s="21"/>
      <c r="O627" s="20" t="s">
        <v>93</v>
      </c>
      <c r="P627" s="21"/>
      <c r="Q627" s="20" t="s">
        <v>92</v>
      </c>
      <c r="R627" s="21"/>
      <c r="S627" s="20" t="s">
        <v>212</v>
      </c>
      <c r="T627" s="21"/>
      <c r="U627" s="20" t="s">
        <v>211</v>
      </c>
      <c r="V627" s="21"/>
      <c r="W627" s="25"/>
      <c r="X627" s="155"/>
      <c r="Y627" s="155"/>
      <c r="Z627" s="155"/>
      <c r="AA627" s="347"/>
      <c r="AB627" s="379">
        <f>SUMPRODUCT(LEN($L627:$R629)-LEN(SUBSTITUTE($L627:$R629,"A", "")))</f>
        <v>0</v>
      </c>
      <c r="AC627" s="365">
        <f>SUMPRODUCT(LEN($W627:$W629)-LEN(SUBSTITUTE($W627:$W629,"A", "")))</f>
        <v>0</v>
      </c>
      <c r="AD627" s="365">
        <f>SUMPRODUCT(LEN($L627:$R629)-LEN(SUBSTITUTE($L627:$R629,"S", "")))</f>
        <v>0</v>
      </c>
      <c r="AE627" s="365">
        <f>SUMPRODUCT(LEN($W627:$W629)-LEN(SUBSTITUTE($W627:$W629,"S", "")))</f>
        <v>0</v>
      </c>
      <c r="AF627" s="365">
        <f>SUMPRODUCT(LEN($L627:$R629)-LEN(SUBSTITUTE($L627:$R629,"F", "")))</f>
        <v>0</v>
      </c>
      <c r="AG627" s="365">
        <f>SUMPRODUCT(LEN($W627:$W629)-LEN(SUBSTITUTE($W627:$W629,"F", "")))</f>
        <v>0</v>
      </c>
      <c r="AH627" s="365">
        <f>SUMPRODUCT(LEN($L627:$R629)-LEN(SUBSTITUTE($L627:$R629,"G", "")))</f>
        <v>0</v>
      </c>
      <c r="AI627" s="365">
        <f>SUMPRODUCT(LEN($W627:$W629)-LEN(SUBSTITUTE($W627:$W629,"G", "")))</f>
        <v>0</v>
      </c>
      <c r="AJ627" s="365">
        <f>SUMPRODUCT(LEN($L627:$R629)-LEN(SUBSTITUTE($L627:$R629,"M", "")))</f>
        <v>0</v>
      </c>
      <c r="AK627" s="382">
        <f>SUMPRODUCT(LEN($W627:$W629)-LEN(SUBSTITUTE($W627:$W629,"M", "")))</f>
        <v>0</v>
      </c>
    </row>
    <row r="628" spans="2:45" ht="18" customHeight="1" x14ac:dyDescent="0.2">
      <c r="B628" s="17"/>
      <c r="C628" s="343"/>
      <c r="D628" s="24"/>
      <c r="E628" s="23"/>
      <c r="F628" s="157"/>
      <c r="G628" s="156"/>
      <c r="H628" s="343"/>
      <c r="I628" s="343"/>
      <c r="J628" s="343"/>
      <c r="K628" s="20" t="s">
        <v>91</v>
      </c>
      <c r="L628" s="21"/>
      <c r="M628" s="20" t="s">
        <v>90</v>
      </c>
      <c r="N628" s="21"/>
      <c r="O628" s="20" t="s">
        <v>89</v>
      </c>
      <c r="P628" s="21"/>
      <c r="Q628" s="20" t="s">
        <v>88</v>
      </c>
      <c r="R628" s="21"/>
      <c r="S628" s="20" t="s">
        <v>210</v>
      </c>
      <c r="T628" s="21"/>
      <c r="U628" s="20" t="s">
        <v>209</v>
      </c>
      <c r="V628" s="21"/>
      <c r="W628" s="18"/>
      <c r="X628" s="155"/>
      <c r="Y628" s="155"/>
      <c r="Z628" s="155"/>
      <c r="AA628" s="348"/>
      <c r="AB628" s="390"/>
      <c r="AC628" s="392"/>
      <c r="AD628" s="392"/>
      <c r="AE628" s="392"/>
      <c r="AF628" s="392"/>
      <c r="AG628" s="392"/>
      <c r="AH628" s="392"/>
      <c r="AI628" s="392"/>
      <c r="AJ628" s="392"/>
      <c r="AK628" s="395"/>
    </row>
    <row r="629" spans="2:45" ht="18" customHeight="1" thickBot="1" x14ac:dyDescent="0.25">
      <c r="B629" s="17"/>
      <c r="C629" s="344"/>
      <c r="D629" s="16"/>
      <c r="E629" s="15"/>
      <c r="F629" s="150"/>
      <c r="G629" s="149"/>
      <c r="H629" s="344"/>
      <c r="I629" s="344"/>
      <c r="J629" s="344"/>
      <c r="K629" s="12" t="s">
        <v>87</v>
      </c>
      <c r="L629" s="13"/>
      <c r="M629" s="12" t="s">
        <v>86</v>
      </c>
      <c r="N629" s="13"/>
      <c r="O629" s="12" t="s">
        <v>85</v>
      </c>
      <c r="P629" s="13"/>
      <c r="Q629" s="12" t="s">
        <v>84</v>
      </c>
      <c r="R629" s="13"/>
      <c r="S629" s="12" t="s">
        <v>208</v>
      </c>
      <c r="T629" s="13"/>
      <c r="U629" s="12" t="s">
        <v>207</v>
      </c>
      <c r="V629" s="13"/>
      <c r="W629" s="10"/>
      <c r="X629" s="148"/>
      <c r="Y629" s="148"/>
      <c r="Z629" s="148"/>
      <c r="AA629" s="349"/>
      <c r="AB629" s="391"/>
      <c r="AC629" s="393"/>
      <c r="AD629" s="393"/>
      <c r="AE629" s="393"/>
      <c r="AF629" s="393"/>
      <c r="AG629" s="393"/>
      <c r="AH629" s="393"/>
      <c r="AI629" s="393"/>
      <c r="AJ629" s="393"/>
      <c r="AK629" s="396"/>
    </row>
    <row r="630" spans="2:45" ht="74.45" customHeight="1" thickBot="1" x14ac:dyDescent="0.3">
      <c r="B630" s="51" t="s">
        <v>123</v>
      </c>
      <c r="C630" s="48" t="s">
        <v>122</v>
      </c>
      <c r="D630" s="48" t="s">
        <v>121</v>
      </c>
      <c r="E630" s="48" t="s">
        <v>120</v>
      </c>
      <c r="F630" s="163" t="s">
        <v>119</v>
      </c>
      <c r="G630" s="163" t="s">
        <v>118</v>
      </c>
      <c r="H630" s="48" t="s">
        <v>33</v>
      </c>
      <c r="I630" s="48" t="s">
        <v>117</v>
      </c>
      <c r="J630" s="48" t="s">
        <v>34</v>
      </c>
      <c r="K630" s="340" t="s">
        <v>116</v>
      </c>
      <c r="L630" s="341"/>
      <c r="M630" s="340" t="s">
        <v>115</v>
      </c>
      <c r="N630" s="341"/>
      <c r="O630" s="340" t="s">
        <v>115</v>
      </c>
      <c r="P630" s="394"/>
      <c r="Q630" s="340" t="s">
        <v>115</v>
      </c>
      <c r="R630" s="394"/>
      <c r="S630" s="340" t="s">
        <v>115</v>
      </c>
      <c r="T630" s="394"/>
      <c r="U630" s="340" t="s">
        <v>115</v>
      </c>
      <c r="V630" s="394"/>
      <c r="W630" s="49" t="s">
        <v>114</v>
      </c>
      <c r="X630" s="48" t="s">
        <v>223</v>
      </c>
      <c r="Y630" s="48" t="s">
        <v>222</v>
      </c>
      <c r="Z630" s="50" t="s">
        <v>221</v>
      </c>
      <c r="AA630" s="47" t="s">
        <v>112</v>
      </c>
      <c r="AB630" s="46" t="s">
        <v>111</v>
      </c>
      <c r="AC630" s="45" t="s">
        <v>110</v>
      </c>
      <c r="AD630" s="45" t="s">
        <v>109</v>
      </c>
      <c r="AE630" s="45" t="s">
        <v>108</v>
      </c>
      <c r="AF630" s="45" t="s">
        <v>107</v>
      </c>
      <c r="AG630" s="45" t="s">
        <v>106</v>
      </c>
      <c r="AH630" s="45" t="s">
        <v>105</v>
      </c>
      <c r="AI630" s="45" t="s">
        <v>104</v>
      </c>
      <c r="AJ630" s="45" t="s">
        <v>103</v>
      </c>
      <c r="AK630" s="45" t="s">
        <v>102</v>
      </c>
    </row>
    <row r="631" spans="2:45" ht="36" customHeight="1" thickBot="1" x14ac:dyDescent="0.25">
      <c r="B631" s="71" t="s">
        <v>125</v>
      </c>
      <c r="C631" s="43"/>
      <c r="D631" s="42">
        <v>175</v>
      </c>
      <c r="E631" s="41">
        <v>9</v>
      </c>
      <c r="F631" s="162">
        <v>9213.66</v>
      </c>
      <c r="G631" s="162">
        <v>1038.26</v>
      </c>
      <c r="H631" s="35"/>
      <c r="I631" s="35"/>
      <c r="J631" s="70"/>
      <c r="K631" s="69"/>
      <c r="L631" s="37"/>
      <c r="M631" s="69"/>
      <c r="N631" s="37"/>
      <c r="O631" s="69"/>
      <c r="P631" s="37"/>
      <c r="Q631" s="69"/>
      <c r="R631" s="37"/>
      <c r="S631" s="69"/>
      <c r="T631" s="37"/>
      <c r="U631" s="69"/>
      <c r="V631" s="37"/>
      <c r="W631" s="36"/>
      <c r="X631" s="40"/>
      <c r="Y631" s="40"/>
      <c r="Z631" s="40"/>
      <c r="AA631" s="34"/>
      <c r="AB631" s="33">
        <f t="shared" ref="AB631:AK631" si="10">SUM(AB632:AB691)</f>
        <v>47</v>
      </c>
      <c r="AC631" s="54">
        <f t="shared" si="10"/>
        <v>0</v>
      </c>
      <c r="AD631" s="54">
        <f t="shared" si="10"/>
        <v>60</v>
      </c>
      <c r="AE631" s="54">
        <f t="shared" si="10"/>
        <v>3</v>
      </c>
      <c r="AF631" s="54">
        <f t="shared" si="10"/>
        <v>0</v>
      </c>
      <c r="AG631" s="54">
        <f t="shared" si="10"/>
        <v>0</v>
      </c>
      <c r="AH631" s="54">
        <f t="shared" si="10"/>
        <v>0</v>
      </c>
      <c r="AI631" s="54">
        <f t="shared" si="10"/>
        <v>0</v>
      </c>
      <c r="AJ631" s="54">
        <f t="shared" si="10"/>
        <v>0</v>
      </c>
      <c r="AK631" s="53">
        <f t="shared" si="10"/>
        <v>0</v>
      </c>
      <c r="AL631" s="32" t="s">
        <v>100</v>
      </c>
      <c r="AM631" s="31">
        <f>F631/(100*102)</f>
        <v>0.90329999999999999</v>
      </c>
      <c r="AO631" s="4">
        <f>SUM(AB631:AC631)/E631</f>
        <v>5.2222222222222223</v>
      </c>
      <c r="AP631" s="4">
        <f>SUM(AD631:AE631)/E631</f>
        <v>7</v>
      </c>
      <c r="AQ631" s="4">
        <f>SUM(AF631:AG631)/E631</f>
        <v>0</v>
      </c>
      <c r="AR631" s="4">
        <f>SUM(AH631:AI631)/E631</f>
        <v>0</v>
      </c>
      <c r="AS631" s="4">
        <f>SUM(AJ631:AK631)/E631</f>
        <v>0</v>
      </c>
    </row>
    <row r="632" spans="2:45" ht="18" customHeight="1" x14ac:dyDescent="0.2">
      <c r="B632" s="17" t="s">
        <v>99</v>
      </c>
      <c r="C632" s="342">
        <v>1</v>
      </c>
      <c r="D632" s="29"/>
      <c r="E632" s="28"/>
      <c r="F632" s="159"/>
      <c r="G632" s="158"/>
      <c r="H632" s="345">
        <v>45</v>
      </c>
      <c r="I632" s="345">
        <v>15</v>
      </c>
      <c r="J632" s="345">
        <v>5</v>
      </c>
      <c r="K632" s="20" t="s">
        <v>95</v>
      </c>
      <c r="L632" s="21" t="s">
        <v>97</v>
      </c>
      <c r="M632" s="20" t="s">
        <v>94</v>
      </c>
      <c r="N632" s="21" t="s">
        <v>228</v>
      </c>
      <c r="O632" s="20" t="s">
        <v>93</v>
      </c>
      <c r="P632" s="21" t="s">
        <v>218</v>
      </c>
      <c r="Q632" s="20" t="s">
        <v>92</v>
      </c>
      <c r="R632" s="21" t="s">
        <v>98</v>
      </c>
      <c r="S632" s="20" t="s">
        <v>212</v>
      </c>
      <c r="T632" s="21"/>
      <c r="U632" s="20" t="s">
        <v>211</v>
      </c>
      <c r="V632" s="21"/>
      <c r="W632" s="25" t="s">
        <v>218</v>
      </c>
      <c r="X632" s="155"/>
      <c r="Y632" s="155"/>
      <c r="Z632" s="155"/>
      <c r="AA632" s="347"/>
      <c r="AB632" s="379">
        <f>SUMPRODUCT(LEN($L632:$R634)-LEN(SUBSTITUTE($L632:$R634,"A", "")))</f>
        <v>7</v>
      </c>
      <c r="AC632" s="365">
        <f>SUMPRODUCT(LEN($W632:$W634)-LEN(SUBSTITUTE($W632:$W634,"A", "")))</f>
        <v>0</v>
      </c>
      <c r="AD632" s="365">
        <f>SUMPRODUCT(LEN($L632:$R634)-LEN(SUBSTITUTE($L632:$R634,"S", "")))</f>
        <v>10</v>
      </c>
      <c r="AE632" s="365">
        <f>SUMPRODUCT(LEN($W632:$W634)-LEN(SUBSTITUTE($W632:$W634,"S", "")))</f>
        <v>2</v>
      </c>
      <c r="AF632" s="365">
        <f>SUMPRODUCT(LEN($L632:$R634)-LEN(SUBSTITUTE($L632:$R634,"F", "")))</f>
        <v>0</v>
      </c>
      <c r="AG632" s="365">
        <f>SUMPRODUCT(LEN($W632:$W634)-LEN(SUBSTITUTE($W632:$W634,"F", "")))</f>
        <v>0</v>
      </c>
      <c r="AH632" s="365">
        <f>SUMPRODUCT(LEN($L632:$R634)-LEN(SUBSTITUTE($L632:$R634,"G", "")))</f>
        <v>0</v>
      </c>
      <c r="AI632" s="365">
        <f>SUMPRODUCT(LEN($W632:$W634)-LEN(SUBSTITUTE($W632:$W634,"G", "")))</f>
        <v>0</v>
      </c>
      <c r="AJ632" s="365">
        <f>SUMPRODUCT(LEN($L632:$R634)-LEN(SUBSTITUTE($L632:$R634,"M", "")))</f>
        <v>0</v>
      </c>
      <c r="AK632" s="382">
        <f>SUMPRODUCT(LEN($W632:$W634)-LEN(SUBSTITUTE($W632:$W634,"M", "")))</f>
        <v>0</v>
      </c>
    </row>
    <row r="633" spans="2:45" ht="18" customHeight="1" x14ac:dyDescent="0.2">
      <c r="B633" s="17"/>
      <c r="C633" s="343"/>
      <c r="D633" s="160"/>
      <c r="E633" s="23"/>
      <c r="F633" s="157"/>
      <c r="G633" s="156"/>
      <c r="H633" s="343"/>
      <c r="I633" s="343"/>
      <c r="J633" s="343"/>
      <c r="K633" s="20" t="s">
        <v>91</v>
      </c>
      <c r="L633" s="21" t="s">
        <v>97</v>
      </c>
      <c r="M633" s="20" t="s">
        <v>90</v>
      </c>
      <c r="N633" s="21" t="s">
        <v>214</v>
      </c>
      <c r="O633" s="20" t="s">
        <v>89</v>
      </c>
      <c r="P633" s="21" t="s">
        <v>97</v>
      </c>
      <c r="Q633" s="20" t="s">
        <v>88</v>
      </c>
      <c r="R633" s="21"/>
      <c r="S633" s="20" t="s">
        <v>210</v>
      </c>
      <c r="T633" s="21"/>
      <c r="U633" s="20" t="s">
        <v>209</v>
      </c>
      <c r="V633" s="21"/>
      <c r="W633" s="18"/>
      <c r="X633" s="155"/>
      <c r="Y633" s="155"/>
      <c r="Z633" s="155"/>
      <c r="AA633" s="348"/>
      <c r="AB633" s="390"/>
      <c r="AC633" s="392"/>
      <c r="AD633" s="392"/>
      <c r="AE633" s="392"/>
      <c r="AF633" s="392"/>
      <c r="AG633" s="392"/>
      <c r="AH633" s="392"/>
      <c r="AI633" s="392"/>
      <c r="AJ633" s="392"/>
      <c r="AK633" s="395"/>
    </row>
    <row r="634" spans="2:45" ht="18" customHeight="1" thickBot="1" x14ac:dyDescent="0.25">
      <c r="B634" s="17"/>
      <c r="C634" s="344"/>
      <c r="D634" s="68"/>
      <c r="E634" s="15"/>
      <c r="F634" s="150"/>
      <c r="G634" s="149"/>
      <c r="H634" s="344"/>
      <c r="I634" s="344"/>
      <c r="J634" s="344"/>
      <c r="K634" s="12" t="s">
        <v>87</v>
      </c>
      <c r="L634" s="13" t="s">
        <v>227</v>
      </c>
      <c r="M634" s="12" t="s">
        <v>86</v>
      </c>
      <c r="N634" s="13" t="s">
        <v>214</v>
      </c>
      <c r="O634" s="12" t="s">
        <v>85</v>
      </c>
      <c r="P634" s="13" t="s">
        <v>97</v>
      </c>
      <c r="Q634" s="12" t="s">
        <v>84</v>
      </c>
      <c r="R634" s="13"/>
      <c r="S634" s="12" t="s">
        <v>208</v>
      </c>
      <c r="T634" s="13"/>
      <c r="U634" s="12" t="s">
        <v>207</v>
      </c>
      <c r="V634" s="13"/>
      <c r="W634" s="10"/>
      <c r="X634" s="148"/>
      <c r="Y634" s="148"/>
      <c r="Z634" s="148"/>
      <c r="AA634" s="349"/>
      <c r="AB634" s="391"/>
      <c r="AC634" s="393"/>
      <c r="AD634" s="393"/>
      <c r="AE634" s="393"/>
      <c r="AF634" s="393"/>
      <c r="AG634" s="393"/>
      <c r="AH634" s="393"/>
      <c r="AI634" s="393"/>
      <c r="AJ634" s="393"/>
      <c r="AK634" s="396"/>
    </row>
    <row r="635" spans="2:45" ht="18" customHeight="1" x14ac:dyDescent="0.2">
      <c r="B635" s="17"/>
      <c r="C635" s="342">
        <v>2</v>
      </c>
      <c r="D635" s="29"/>
      <c r="E635" s="28"/>
      <c r="F635" s="159"/>
      <c r="G635" s="158"/>
      <c r="H635" s="345">
        <v>39</v>
      </c>
      <c r="I635" s="345">
        <v>12</v>
      </c>
      <c r="J635" s="345">
        <v>6</v>
      </c>
      <c r="K635" s="20" t="s">
        <v>95</v>
      </c>
      <c r="L635" s="21" t="s">
        <v>97</v>
      </c>
      <c r="M635" s="20" t="s">
        <v>94</v>
      </c>
      <c r="N635" s="21" t="s">
        <v>214</v>
      </c>
      <c r="O635" s="20" t="s">
        <v>93</v>
      </c>
      <c r="P635" s="21"/>
      <c r="Q635" s="20" t="s">
        <v>92</v>
      </c>
      <c r="R635" s="21"/>
      <c r="S635" s="20" t="s">
        <v>212</v>
      </c>
      <c r="T635" s="21"/>
      <c r="U635" s="20" t="s">
        <v>211</v>
      </c>
      <c r="V635" s="21"/>
      <c r="W635" s="25"/>
      <c r="X635" s="155"/>
      <c r="Y635" s="155"/>
      <c r="Z635" s="155"/>
      <c r="AA635" s="347"/>
      <c r="AB635" s="379">
        <f>SUMPRODUCT(LEN($L635:$R637)-LEN(SUBSTITUTE($L635:$R637,"A", "")))</f>
        <v>5</v>
      </c>
      <c r="AC635" s="365">
        <f>SUMPRODUCT(LEN($W635:$W637)-LEN(SUBSTITUTE($W635:$W637,"A", "")))</f>
        <v>0</v>
      </c>
      <c r="AD635" s="365">
        <f>SUMPRODUCT(LEN($L635:$R637)-LEN(SUBSTITUTE($L635:$R637,"S", "")))</f>
        <v>4</v>
      </c>
      <c r="AE635" s="365">
        <f>SUMPRODUCT(LEN($W635:$W637)-LEN(SUBSTITUTE($W635:$W637,"S", "")))</f>
        <v>0</v>
      </c>
      <c r="AF635" s="365">
        <f>SUMPRODUCT(LEN($L635:$R637)-LEN(SUBSTITUTE($L635:$R637,"F", "")))</f>
        <v>0</v>
      </c>
      <c r="AG635" s="365">
        <f>SUMPRODUCT(LEN($W635:$W637)-LEN(SUBSTITUTE($W635:$W637,"F", "")))</f>
        <v>0</v>
      </c>
      <c r="AH635" s="365">
        <f>SUMPRODUCT(LEN($L635:$R637)-LEN(SUBSTITUTE($L635:$R637,"G", "")))</f>
        <v>0</v>
      </c>
      <c r="AI635" s="365">
        <f>SUMPRODUCT(LEN($W635:$W637)-LEN(SUBSTITUTE($W635:$W637,"G", "")))</f>
        <v>0</v>
      </c>
      <c r="AJ635" s="365">
        <f>SUMPRODUCT(LEN($L635:$R637)-LEN(SUBSTITUTE($L635:$R637,"M", "")))</f>
        <v>0</v>
      </c>
      <c r="AK635" s="382">
        <f>SUMPRODUCT(LEN($W635:$W637)-LEN(SUBSTITUTE($W635:$W637,"M", "")))</f>
        <v>0</v>
      </c>
    </row>
    <row r="636" spans="2:45" ht="18" customHeight="1" x14ac:dyDescent="0.2">
      <c r="B636" s="17"/>
      <c r="C636" s="343"/>
      <c r="D636" s="160"/>
      <c r="E636" s="23"/>
      <c r="F636" s="157"/>
      <c r="G636" s="156"/>
      <c r="H636" s="343"/>
      <c r="I636" s="343"/>
      <c r="J636" s="343"/>
      <c r="K636" s="20" t="s">
        <v>91</v>
      </c>
      <c r="L636" s="21" t="s">
        <v>213</v>
      </c>
      <c r="M636" s="20" t="s">
        <v>90</v>
      </c>
      <c r="N636" s="21" t="s">
        <v>98</v>
      </c>
      <c r="O636" s="20" t="s">
        <v>89</v>
      </c>
      <c r="P636" s="21"/>
      <c r="Q636" s="20" t="s">
        <v>88</v>
      </c>
      <c r="R636" s="21"/>
      <c r="S636" s="20" t="s">
        <v>210</v>
      </c>
      <c r="T636" s="21"/>
      <c r="U636" s="20" t="s">
        <v>209</v>
      </c>
      <c r="V636" s="21"/>
      <c r="W636" s="18"/>
      <c r="X636" s="155"/>
      <c r="Y636" s="155"/>
      <c r="Z636" s="155"/>
      <c r="AA636" s="348"/>
      <c r="AB636" s="390"/>
      <c r="AC636" s="392"/>
      <c r="AD636" s="392"/>
      <c r="AE636" s="392"/>
      <c r="AF636" s="392"/>
      <c r="AG636" s="392"/>
      <c r="AH636" s="392"/>
      <c r="AI636" s="392"/>
      <c r="AJ636" s="392"/>
      <c r="AK636" s="395"/>
    </row>
    <row r="637" spans="2:45" ht="18" customHeight="1" thickBot="1" x14ac:dyDescent="0.25">
      <c r="B637" s="17"/>
      <c r="C637" s="344"/>
      <c r="D637" s="68"/>
      <c r="E637" s="15"/>
      <c r="F637" s="150"/>
      <c r="G637" s="149"/>
      <c r="H637" s="344"/>
      <c r="I637" s="344"/>
      <c r="J637" s="344"/>
      <c r="K637" s="12" t="s">
        <v>87</v>
      </c>
      <c r="L637" s="13" t="s">
        <v>217</v>
      </c>
      <c r="M637" s="12" t="s">
        <v>86</v>
      </c>
      <c r="N637" s="13" t="s">
        <v>98</v>
      </c>
      <c r="O637" s="12" t="s">
        <v>85</v>
      </c>
      <c r="P637" s="13"/>
      <c r="Q637" s="12" t="s">
        <v>84</v>
      </c>
      <c r="R637" s="13"/>
      <c r="S637" s="12" t="s">
        <v>208</v>
      </c>
      <c r="T637" s="13"/>
      <c r="U637" s="12" t="s">
        <v>207</v>
      </c>
      <c r="V637" s="13"/>
      <c r="W637" s="10"/>
      <c r="X637" s="148"/>
      <c r="Y637" s="148"/>
      <c r="Z637" s="148"/>
      <c r="AA637" s="349"/>
      <c r="AB637" s="391"/>
      <c r="AC637" s="393"/>
      <c r="AD637" s="393"/>
      <c r="AE637" s="393"/>
      <c r="AF637" s="393"/>
      <c r="AG637" s="393"/>
      <c r="AH637" s="393"/>
      <c r="AI637" s="393"/>
      <c r="AJ637" s="393"/>
      <c r="AK637" s="396"/>
    </row>
    <row r="638" spans="2:45" ht="18" customHeight="1" x14ac:dyDescent="0.2">
      <c r="B638" s="17"/>
      <c r="C638" s="342">
        <v>3</v>
      </c>
      <c r="D638" s="29" t="s">
        <v>137</v>
      </c>
      <c r="E638" s="28"/>
      <c r="F638" s="159"/>
      <c r="G638" s="158"/>
      <c r="H638" s="345">
        <v>39</v>
      </c>
      <c r="I638" s="345">
        <v>11</v>
      </c>
      <c r="J638" s="345">
        <v>6</v>
      </c>
      <c r="K638" s="20" t="s">
        <v>95</v>
      </c>
      <c r="L638" s="21" t="s">
        <v>97</v>
      </c>
      <c r="M638" s="20" t="s">
        <v>94</v>
      </c>
      <c r="N638" s="21" t="s">
        <v>98</v>
      </c>
      <c r="O638" s="20" t="s">
        <v>93</v>
      </c>
      <c r="P638" s="21"/>
      <c r="Q638" s="20" t="s">
        <v>92</v>
      </c>
      <c r="R638" s="21"/>
      <c r="S638" s="20" t="s">
        <v>212</v>
      </c>
      <c r="T638" s="21"/>
      <c r="U638" s="20" t="s">
        <v>211</v>
      </c>
      <c r="V638" s="21"/>
      <c r="W638" s="25" t="s">
        <v>98</v>
      </c>
      <c r="X638" s="155"/>
      <c r="Y638" s="155"/>
      <c r="Z638" s="155"/>
      <c r="AA638" s="347"/>
      <c r="AB638" s="379">
        <f>SUMPRODUCT(LEN($L638:$R640)-LEN(SUBSTITUTE($L638:$R640,"A", "")))</f>
        <v>3</v>
      </c>
      <c r="AC638" s="365">
        <f>SUMPRODUCT(LEN($W638:$W640)-LEN(SUBSTITUTE($W638:$W640,"A", "")))</f>
        <v>0</v>
      </c>
      <c r="AD638" s="365">
        <f>SUMPRODUCT(LEN($L638:$R640)-LEN(SUBSTITUTE($L638:$R640,"S", "")))</f>
        <v>3</v>
      </c>
      <c r="AE638" s="365">
        <f>SUMPRODUCT(LEN($W638:$W640)-LEN(SUBSTITUTE($W638:$W640,"S", "")))</f>
        <v>1</v>
      </c>
      <c r="AF638" s="365">
        <f>SUMPRODUCT(LEN($L638:$R640)-LEN(SUBSTITUTE($L638:$R640,"F", "")))</f>
        <v>0</v>
      </c>
      <c r="AG638" s="365">
        <f>SUMPRODUCT(LEN($W638:$W640)-LEN(SUBSTITUTE($W638:$W640,"F", "")))</f>
        <v>0</v>
      </c>
      <c r="AH638" s="365">
        <f>SUMPRODUCT(LEN($L638:$R640)-LEN(SUBSTITUTE($L638:$R640,"G", "")))</f>
        <v>0</v>
      </c>
      <c r="AI638" s="365">
        <f>SUMPRODUCT(LEN($W638:$W640)-LEN(SUBSTITUTE($W638:$W640,"G", "")))</f>
        <v>0</v>
      </c>
      <c r="AJ638" s="365">
        <f>SUMPRODUCT(LEN($L638:$R640)-LEN(SUBSTITUTE($L638:$R640,"M", "")))</f>
        <v>0</v>
      </c>
      <c r="AK638" s="382">
        <f>SUMPRODUCT(LEN($W638:$W640)-LEN(SUBSTITUTE($W638:$W640,"M", "")))</f>
        <v>0</v>
      </c>
    </row>
    <row r="639" spans="2:45" ht="18" customHeight="1" x14ac:dyDescent="0.2">
      <c r="B639" s="17"/>
      <c r="C639" s="343"/>
      <c r="D639" s="160"/>
      <c r="E639" s="23"/>
      <c r="F639" s="157"/>
      <c r="G639" s="156"/>
      <c r="H639" s="343"/>
      <c r="I639" s="343"/>
      <c r="J639" s="343"/>
      <c r="K639" s="20" t="s">
        <v>91</v>
      </c>
      <c r="L639" s="21" t="s">
        <v>98</v>
      </c>
      <c r="M639" s="20" t="s">
        <v>90</v>
      </c>
      <c r="N639" s="21" t="s">
        <v>97</v>
      </c>
      <c r="O639" s="20" t="s">
        <v>89</v>
      </c>
      <c r="P639" s="21"/>
      <c r="Q639" s="20" t="s">
        <v>88</v>
      </c>
      <c r="R639" s="21"/>
      <c r="S639" s="20" t="s">
        <v>210</v>
      </c>
      <c r="T639" s="21"/>
      <c r="U639" s="20" t="s">
        <v>209</v>
      </c>
      <c r="V639" s="21"/>
      <c r="W639" s="18"/>
      <c r="X639" s="155"/>
      <c r="Y639" s="155"/>
      <c r="Z639" s="155"/>
      <c r="AA639" s="348"/>
      <c r="AB639" s="390"/>
      <c r="AC639" s="392"/>
      <c r="AD639" s="392"/>
      <c r="AE639" s="392"/>
      <c r="AF639" s="392"/>
      <c r="AG639" s="392"/>
      <c r="AH639" s="392"/>
      <c r="AI639" s="392"/>
      <c r="AJ639" s="392"/>
      <c r="AK639" s="395"/>
    </row>
    <row r="640" spans="2:45" ht="18" customHeight="1" thickBot="1" x14ac:dyDescent="0.25">
      <c r="B640" s="17"/>
      <c r="C640" s="344"/>
      <c r="D640" s="68"/>
      <c r="E640" s="15"/>
      <c r="F640" s="150"/>
      <c r="G640" s="149"/>
      <c r="H640" s="344"/>
      <c r="I640" s="344"/>
      <c r="J640" s="344"/>
      <c r="K640" s="12" t="s">
        <v>87</v>
      </c>
      <c r="L640" s="13" t="s">
        <v>214</v>
      </c>
      <c r="M640" s="12" t="s">
        <v>86</v>
      </c>
      <c r="N640" s="13"/>
      <c r="O640" s="12" t="s">
        <v>85</v>
      </c>
      <c r="P640" s="13"/>
      <c r="Q640" s="12" t="s">
        <v>84</v>
      </c>
      <c r="R640" s="13"/>
      <c r="S640" s="12" t="s">
        <v>208</v>
      </c>
      <c r="T640" s="13"/>
      <c r="U640" s="12" t="s">
        <v>207</v>
      </c>
      <c r="V640" s="13"/>
      <c r="W640" s="10"/>
      <c r="X640" s="148"/>
      <c r="Y640" s="148"/>
      <c r="Z640" s="148"/>
      <c r="AA640" s="349"/>
      <c r="AB640" s="391"/>
      <c r="AC640" s="393"/>
      <c r="AD640" s="393"/>
      <c r="AE640" s="393"/>
      <c r="AF640" s="393"/>
      <c r="AG640" s="393"/>
      <c r="AH640" s="393"/>
      <c r="AI640" s="393"/>
      <c r="AJ640" s="393"/>
      <c r="AK640" s="396"/>
    </row>
    <row r="641" spans="2:37" ht="18" customHeight="1" x14ac:dyDescent="0.2">
      <c r="B641" s="17"/>
      <c r="C641" s="342">
        <v>4</v>
      </c>
      <c r="D641" s="30"/>
      <c r="E641" s="28"/>
      <c r="F641" s="159"/>
      <c r="G641" s="158"/>
      <c r="H641" s="345">
        <v>40</v>
      </c>
      <c r="I641" s="345">
        <v>12</v>
      </c>
      <c r="J641" s="346">
        <v>6</v>
      </c>
      <c r="K641" s="20" t="s">
        <v>95</v>
      </c>
      <c r="L641" s="21" t="s">
        <v>98</v>
      </c>
      <c r="M641" s="20" t="s">
        <v>94</v>
      </c>
      <c r="N641" s="21" t="s">
        <v>98</v>
      </c>
      <c r="O641" s="20" t="s">
        <v>93</v>
      </c>
      <c r="P641" s="21"/>
      <c r="Q641" s="20" t="s">
        <v>92</v>
      </c>
      <c r="R641" s="21"/>
      <c r="S641" s="20" t="s">
        <v>212</v>
      </c>
      <c r="T641" s="21"/>
      <c r="U641" s="20" t="s">
        <v>211</v>
      </c>
      <c r="V641" s="21"/>
      <c r="W641" s="25"/>
      <c r="X641" s="155"/>
      <c r="Y641" s="155"/>
      <c r="Z641" s="155"/>
      <c r="AA641" s="347"/>
      <c r="AB641" s="379">
        <f>SUMPRODUCT(LEN($L641:$R643)-LEN(SUBSTITUTE($L641:$R643,"A", "")))</f>
        <v>4</v>
      </c>
      <c r="AC641" s="365">
        <f>SUMPRODUCT(LEN($W641:$W643)-LEN(SUBSTITUTE($W641:$W643,"A", "")))</f>
        <v>0</v>
      </c>
      <c r="AD641" s="365">
        <f>SUMPRODUCT(LEN($L641:$R643)-LEN(SUBSTITUTE($L641:$R643,"S", "")))</f>
        <v>3</v>
      </c>
      <c r="AE641" s="365">
        <f>SUMPRODUCT(LEN($W641:$W643)-LEN(SUBSTITUTE($W641:$W643,"S", "")))</f>
        <v>0</v>
      </c>
      <c r="AF641" s="365">
        <f>SUMPRODUCT(LEN($L641:$R643)-LEN(SUBSTITUTE($L641:$R643,"F", "")))</f>
        <v>0</v>
      </c>
      <c r="AG641" s="365">
        <f>SUMPRODUCT(LEN($W641:$W643)-LEN(SUBSTITUTE($W641:$W643,"F", "")))</f>
        <v>0</v>
      </c>
      <c r="AH641" s="365">
        <f>SUMPRODUCT(LEN($L641:$R643)-LEN(SUBSTITUTE($L641:$R643,"G", "")))</f>
        <v>0</v>
      </c>
      <c r="AI641" s="365">
        <f>SUMPRODUCT(LEN($W641:$W643)-LEN(SUBSTITUTE($W641:$W643,"G", "")))</f>
        <v>0</v>
      </c>
      <c r="AJ641" s="365">
        <f>SUMPRODUCT(LEN($L641:$R643)-LEN(SUBSTITUTE($L641:$R643,"M", "")))</f>
        <v>0</v>
      </c>
      <c r="AK641" s="382">
        <f>SUMPRODUCT(LEN($W641:$W643)-LEN(SUBSTITUTE($W641:$W643,"M", "")))</f>
        <v>0</v>
      </c>
    </row>
    <row r="642" spans="2:37" ht="18" customHeight="1" x14ac:dyDescent="0.2">
      <c r="B642" s="17"/>
      <c r="C642" s="343"/>
      <c r="D642" s="24"/>
      <c r="E642" s="23"/>
      <c r="F642" s="157"/>
      <c r="G642" s="156"/>
      <c r="H642" s="343"/>
      <c r="I642" s="343"/>
      <c r="J642" s="343"/>
      <c r="K642" s="20" t="s">
        <v>91</v>
      </c>
      <c r="L642" s="21" t="s">
        <v>98</v>
      </c>
      <c r="M642" s="20" t="s">
        <v>90</v>
      </c>
      <c r="N642" s="21" t="s">
        <v>97</v>
      </c>
      <c r="O642" s="20" t="s">
        <v>89</v>
      </c>
      <c r="P642" s="21"/>
      <c r="Q642" s="20" t="s">
        <v>88</v>
      </c>
      <c r="R642" s="21"/>
      <c r="S642" s="20" t="s">
        <v>210</v>
      </c>
      <c r="T642" s="21"/>
      <c r="U642" s="20" t="s">
        <v>209</v>
      </c>
      <c r="V642" s="21"/>
      <c r="W642" s="18"/>
      <c r="X642" s="155"/>
      <c r="Y642" s="155"/>
      <c r="Z642" s="155"/>
      <c r="AA642" s="348"/>
      <c r="AB642" s="390"/>
      <c r="AC642" s="392"/>
      <c r="AD642" s="392"/>
      <c r="AE642" s="392"/>
      <c r="AF642" s="392"/>
      <c r="AG642" s="392"/>
      <c r="AH642" s="392"/>
      <c r="AI642" s="392"/>
      <c r="AJ642" s="392"/>
      <c r="AK642" s="395"/>
    </row>
    <row r="643" spans="2:37" ht="18" customHeight="1" thickBot="1" x14ac:dyDescent="0.25">
      <c r="B643" s="17"/>
      <c r="C643" s="344"/>
      <c r="D643" s="16"/>
      <c r="E643" s="15"/>
      <c r="F643" s="150"/>
      <c r="G643" s="149"/>
      <c r="H643" s="344"/>
      <c r="I643" s="344"/>
      <c r="J643" s="344"/>
      <c r="K643" s="12" t="s">
        <v>87</v>
      </c>
      <c r="L643" s="13" t="s">
        <v>213</v>
      </c>
      <c r="M643" s="12" t="s">
        <v>86</v>
      </c>
      <c r="N643" s="13" t="s">
        <v>97</v>
      </c>
      <c r="O643" s="12" t="s">
        <v>85</v>
      </c>
      <c r="P643" s="13"/>
      <c r="Q643" s="12" t="s">
        <v>84</v>
      </c>
      <c r="R643" s="13"/>
      <c r="S643" s="12" t="s">
        <v>208</v>
      </c>
      <c r="T643" s="13"/>
      <c r="U643" s="12" t="s">
        <v>207</v>
      </c>
      <c r="V643" s="13"/>
      <c r="W643" s="10"/>
      <c r="X643" s="148"/>
      <c r="Y643" s="148"/>
      <c r="Z643" s="148"/>
      <c r="AA643" s="349"/>
      <c r="AB643" s="391"/>
      <c r="AC643" s="393"/>
      <c r="AD643" s="393"/>
      <c r="AE643" s="393"/>
      <c r="AF643" s="393"/>
      <c r="AG643" s="393"/>
      <c r="AH643" s="393"/>
      <c r="AI643" s="393"/>
      <c r="AJ643" s="393"/>
      <c r="AK643" s="396"/>
    </row>
    <row r="644" spans="2:37" ht="18" customHeight="1" x14ac:dyDescent="0.2">
      <c r="B644" s="17"/>
      <c r="C644" s="342">
        <v>5</v>
      </c>
      <c r="D644" s="30"/>
      <c r="E644" s="28"/>
      <c r="F644" s="159"/>
      <c r="G644" s="158"/>
      <c r="H644" s="345">
        <v>40</v>
      </c>
      <c r="I644" s="345">
        <v>13</v>
      </c>
      <c r="J644" s="345">
        <v>5</v>
      </c>
      <c r="K644" s="20" t="s">
        <v>95</v>
      </c>
      <c r="L644" s="21" t="s">
        <v>226</v>
      </c>
      <c r="M644" s="20" t="s">
        <v>94</v>
      </c>
      <c r="N644" s="21" t="s">
        <v>213</v>
      </c>
      <c r="O644" s="20" t="s">
        <v>93</v>
      </c>
      <c r="P644" s="21" t="s">
        <v>98</v>
      </c>
      <c r="Q644" s="20" t="s">
        <v>92</v>
      </c>
      <c r="R644" s="21"/>
      <c r="S644" s="20" t="s">
        <v>212</v>
      </c>
      <c r="T644" s="21"/>
      <c r="U644" s="20" t="s">
        <v>211</v>
      </c>
      <c r="V644" s="21"/>
      <c r="W644" s="25"/>
      <c r="X644" s="155"/>
      <c r="Y644" s="155"/>
      <c r="Z644" s="155"/>
      <c r="AA644" s="347"/>
      <c r="AB644" s="379">
        <f>SUMPRODUCT(LEN($L644:$R646)-LEN(SUBSTITUTE($L644:$R646,"A", "")))</f>
        <v>8</v>
      </c>
      <c r="AC644" s="365">
        <f>SUMPRODUCT(LEN($W644:$W646)-LEN(SUBSTITUTE($W644:$W646,"A", "")))</f>
        <v>0</v>
      </c>
      <c r="AD644" s="365">
        <f>SUMPRODUCT(LEN($L644:$R646)-LEN(SUBSTITUTE($L644:$R646,"S", "")))</f>
        <v>8</v>
      </c>
      <c r="AE644" s="365">
        <f>SUMPRODUCT(LEN($W644:$W646)-LEN(SUBSTITUTE($W644:$W646,"S", "")))</f>
        <v>0</v>
      </c>
      <c r="AF644" s="365">
        <f>SUMPRODUCT(LEN($L644:$R646)-LEN(SUBSTITUTE($L644:$R646,"F", "")))</f>
        <v>0</v>
      </c>
      <c r="AG644" s="365">
        <f>SUMPRODUCT(LEN($W644:$W646)-LEN(SUBSTITUTE($W644:$W646,"F", "")))</f>
        <v>0</v>
      </c>
      <c r="AH644" s="365">
        <f>SUMPRODUCT(LEN($L644:$R646)-LEN(SUBSTITUTE($L644:$R646,"G", "")))</f>
        <v>0</v>
      </c>
      <c r="AI644" s="365">
        <f>SUMPRODUCT(LEN($W644:$W646)-LEN(SUBSTITUTE($W644:$W646,"G", "")))</f>
        <v>0</v>
      </c>
      <c r="AJ644" s="365">
        <f>SUMPRODUCT(LEN($L644:$R646)-LEN(SUBSTITUTE($L644:$R646,"M", "")))</f>
        <v>0</v>
      </c>
      <c r="AK644" s="382">
        <f>SUMPRODUCT(LEN($W644:$W646)-LEN(SUBSTITUTE($W644:$W646,"M", "")))</f>
        <v>0</v>
      </c>
    </row>
    <row r="645" spans="2:37" ht="18" customHeight="1" x14ac:dyDescent="0.2">
      <c r="B645" s="17"/>
      <c r="C645" s="343"/>
      <c r="D645" s="24"/>
      <c r="E645" s="23"/>
      <c r="F645" s="157"/>
      <c r="G645" s="156"/>
      <c r="H645" s="343"/>
      <c r="I645" s="343"/>
      <c r="J645" s="343"/>
      <c r="K645" s="20" t="s">
        <v>91</v>
      </c>
      <c r="L645" s="21" t="s">
        <v>214</v>
      </c>
      <c r="M645" s="20" t="s">
        <v>90</v>
      </c>
      <c r="N645" s="21" t="s">
        <v>217</v>
      </c>
      <c r="O645" s="20" t="s">
        <v>89</v>
      </c>
      <c r="P645" s="21" t="s">
        <v>98</v>
      </c>
      <c r="Q645" s="20" t="s">
        <v>88</v>
      </c>
      <c r="R645" s="21"/>
      <c r="S645" s="20" t="s">
        <v>210</v>
      </c>
      <c r="T645" s="21"/>
      <c r="U645" s="20" t="s">
        <v>209</v>
      </c>
      <c r="V645" s="21"/>
      <c r="W645" s="18"/>
      <c r="X645" s="155"/>
      <c r="Y645" s="155"/>
      <c r="Z645" s="155"/>
      <c r="AA645" s="348"/>
      <c r="AB645" s="390"/>
      <c r="AC645" s="392"/>
      <c r="AD645" s="392"/>
      <c r="AE645" s="392"/>
      <c r="AF645" s="392"/>
      <c r="AG645" s="392"/>
      <c r="AH645" s="392"/>
      <c r="AI645" s="392"/>
      <c r="AJ645" s="392"/>
      <c r="AK645" s="395"/>
    </row>
    <row r="646" spans="2:37" ht="18" customHeight="1" thickBot="1" x14ac:dyDescent="0.25">
      <c r="B646" s="17"/>
      <c r="C646" s="344"/>
      <c r="D646" s="16"/>
      <c r="E646" s="15"/>
      <c r="F646" s="150"/>
      <c r="G646" s="149"/>
      <c r="H646" s="344"/>
      <c r="I646" s="344"/>
      <c r="J646" s="344"/>
      <c r="K646" s="12" t="s">
        <v>87</v>
      </c>
      <c r="L646" s="13" t="s">
        <v>219</v>
      </c>
      <c r="M646" s="12" t="s">
        <v>86</v>
      </c>
      <c r="N646" s="13" t="s">
        <v>214</v>
      </c>
      <c r="O646" s="12" t="s">
        <v>85</v>
      </c>
      <c r="P646" s="13"/>
      <c r="Q646" s="12" t="s">
        <v>84</v>
      </c>
      <c r="R646" s="13"/>
      <c r="S646" s="12" t="s">
        <v>208</v>
      </c>
      <c r="T646" s="13"/>
      <c r="U646" s="12" t="s">
        <v>207</v>
      </c>
      <c r="V646" s="13"/>
      <c r="W646" s="10"/>
      <c r="X646" s="148"/>
      <c r="Y646" s="148"/>
      <c r="Z646" s="148"/>
      <c r="AA646" s="349"/>
      <c r="AB646" s="391"/>
      <c r="AC646" s="393"/>
      <c r="AD646" s="393"/>
      <c r="AE646" s="393"/>
      <c r="AF646" s="393"/>
      <c r="AG646" s="393"/>
      <c r="AH646" s="393"/>
      <c r="AI646" s="393"/>
      <c r="AJ646" s="393"/>
      <c r="AK646" s="396"/>
    </row>
    <row r="647" spans="2:37" ht="18" customHeight="1" x14ac:dyDescent="0.2">
      <c r="B647" s="17"/>
      <c r="C647" s="342">
        <v>6</v>
      </c>
      <c r="D647" s="30"/>
      <c r="E647" s="28"/>
      <c r="F647" s="159"/>
      <c r="G647" s="158"/>
      <c r="H647" s="345">
        <v>40</v>
      </c>
      <c r="I647" s="345">
        <v>12</v>
      </c>
      <c r="J647" s="345">
        <v>5</v>
      </c>
      <c r="K647" s="20" t="s">
        <v>95</v>
      </c>
      <c r="L647" s="21" t="s">
        <v>217</v>
      </c>
      <c r="M647" s="20" t="s">
        <v>94</v>
      </c>
      <c r="N647" s="21" t="s">
        <v>218</v>
      </c>
      <c r="O647" s="20" t="s">
        <v>93</v>
      </c>
      <c r="P647" s="21" t="s">
        <v>98</v>
      </c>
      <c r="Q647" s="20" t="s">
        <v>92</v>
      </c>
      <c r="R647" s="21"/>
      <c r="S647" s="20" t="s">
        <v>212</v>
      </c>
      <c r="T647" s="21"/>
      <c r="U647" s="20" t="s">
        <v>211</v>
      </c>
      <c r="V647" s="21"/>
      <c r="W647" s="25"/>
      <c r="X647" s="155"/>
      <c r="Y647" s="155"/>
      <c r="Z647" s="155"/>
      <c r="AA647" s="347"/>
      <c r="AB647" s="379">
        <f>SUMPRODUCT(LEN($L647:$R649)-LEN(SUBSTITUTE($L647:$R649,"A", "")))</f>
        <v>2</v>
      </c>
      <c r="AC647" s="365">
        <f>SUMPRODUCT(LEN($W647:$W649)-LEN(SUBSTITUTE($W647:$W649,"A", "")))</f>
        <v>0</v>
      </c>
      <c r="AD647" s="365">
        <f>SUMPRODUCT(LEN($L647:$R649)-LEN(SUBSTITUTE($L647:$R649,"S", "")))</f>
        <v>9</v>
      </c>
      <c r="AE647" s="365">
        <f>SUMPRODUCT(LEN($W647:$W649)-LEN(SUBSTITUTE($W647:$W649,"S", "")))</f>
        <v>0</v>
      </c>
      <c r="AF647" s="365">
        <f>SUMPRODUCT(LEN($L647:$R649)-LEN(SUBSTITUTE($L647:$R649,"F", "")))</f>
        <v>0</v>
      </c>
      <c r="AG647" s="365">
        <f>SUMPRODUCT(LEN($W647:$W649)-LEN(SUBSTITUTE($W647:$W649,"F", "")))</f>
        <v>0</v>
      </c>
      <c r="AH647" s="365">
        <f>SUMPRODUCT(LEN($L647:$R649)-LEN(SUBSTITUTE($L647:$R649,"G", "")))</f>
        <v>0</v>
      </c>
      <c r="AI647" s="365">
        <f>SUMPRODUCT(LEN($W647:$W649)-LEN(SUBSTITUTE($W647:$W649,"G", "")))</f>
        <v>0</v>
      </c>
      <c r="AJ647" s="365">
        <f>SUMPRODUCT(LEN($L647:$R649)-LEN(SUBSTITUTE($L647:$R649,"M", "")))</f>
        <v>0</v>
      </c>
      <c r="AK647" s="382">
        <f>SUMPRODUCT(LEN($W647:$W649)-LEN(SUBSTITUTE($W647:$W649,"M", "")))</f>
        <v>0</v>
      </c>
    </row>
    <row r="648" spans="2:37" ht="18" customHeight="1" x14ac:dyDescent="0.2">
      <c r="B648" s="17"/>
      <c r="C648" s="343"/>
      <c r="D648" s="24"/>
      <c r="E648" s="23"/>
      <c r="F648" s="157"/>
      <c r="G648" s="156"/>
      <c r="H648" s="343"/>
      <c r="I648" s="343"/>
      <c r="J648" s="343"/>
      <c r="K648" s="20" t="s">
        <v>91</v>
      </c>
      <c r="L648" s="21" t="s">
        <v>217</v>
      </c>
      <c r="M648" s="20" t="s">
        <v>90</v>
      </c>
      <c r="N648" s="21" t="s">
        <v>98</v>
      </c>
      <c r="O648" s="20" t="s">
        <v>89</v>
      </c>
      <c r="P648" s="21"/>
      <c r="Q648" s="20" t="s">
        <v>88</v>
      </c>
      <c r="R648" s="21"/>
      <c r="S648" s="20" t="s">
        <v>210</v>
      </c>
      <c r="T648" s="21"/>
      <c r="U648" s="20" t="s">
        <v>209</v>
      </c>
      <c r="V648" s="21"/>
      <c r="W648" s="18"/>
      <c r="X648" s="155"/>
      <c r="Y648" s="155"/>
      <c r="Z648" s="155"/>
      <c r="AA648" s="348"/>
      <c r="AB648" s="390"/>
      <c r="AC648" s="392"/>
      <c r="AD648" s="392"/>
      <c r="AE648" s="392"/>
      <c r="AF648" s="392"/>
      <c r="AG648" s="392"/>
      <c r="AH648" s="392"/>
      <c r="AI648" s="392"/>
      <c r="AJ648" s="392"/>
      <c r="AK648" s="395"/>
    </row>
    <row r="649" spans="2:37" ht="18" customHeight="1" thickBot="1" x14ac:dyDescent="0.25">
      <c r="B649" s="17"/>
      <c r="C649" s="344"/>
      <c r="D649" s="16"/>
      <c r="E649" s="15"/>
      <c r="F649" s="150"/>
      <c r="G649" s="149"/>
      <c r="H649" s="344"/>
      <c r="I649" s="344"/>
      <c r="J649" s="344"/>
      <c r="K649" s="12" t="s">
        <v>87</v>
      </c>
      <c r="L649" s="13" t="s">
        <v>218</v>
      </c>
      <c r="M649" s="12" t="s">
        <v>86</v>
      </c>
      <c r="N649" s="13" t="s">
        <v>98</v>
      </c>
      <c r="O649" s="12" t="s">
        <v>85</v>
      </c>
      <c r="P649" s="13"/>
      <c r="Q649" s="12" t="s">
        <v>84</v>
      </c>
      <c r="R649" s="13"/>
      <c r="S649" s="12" t="s">
        <v>208</v>
      </c>
      <c r="T649" s="13"/>
      <c r="U649" s="12" t="s">
        <v>207</v>
      </c>
      <c r="V649" s="13"/>
      <c r="W649" s="10"/>
      <c r="X649" s="148"/>
      <c r="Y649" s="148"/>
      <c r="Z649" s="148"/>
      <c r="AA649" s="349"/>
      <c r="AB649" s="391"/>
      <c r="AC649" s="393"/>
      <c r="AD649" s="393"/>
      <c r="AE649" s="393"/>
      <c r="AF649" s="393"/>
      <c r="AG649" s="393"/>
      <c r="AH649" s="393"/>
      <c r="AI649" s="393"/>
      <c r="AJ649" s="393"/>
      <c r="AK649" s="396"/>
    </row>
    <row r="650" spans="2:37" ht="18" customHeight="1" x14ac:dyDescent="0.2">
      <c r="B650" s="17"/>
      <c r="C650" s="342">
        <v>7</v>
      </c>
      <c r="D650" s="30"/>
      <c r="E650" s="28"/>
      <c r="F650" s="159"/>
      <c r="G650" s="158"/>
      <c r="H650" s="345">
        <v>39</v>
      </c>
      <c r="I650" s="345">
        <v>13</v>
      </c>
      <c r="J650" s="345">
        <v>5</v>
      </c>
      <c r="K650" s="20" t="s">
        <v>95</v>
      </c>
      <c r="L650" s="21" t="s">
        <v>225</v>
      </c>
      <c r="M650" s="20" t="s">
        <v>94</v>
      </c>
      <c r="N650" s="21" t="s">
        <v>217</v>
      </c>
      <c r="O650" s="20" t="s">
        <v>93</v>
      </c>
      <c r="P650" s="21" t="s">
        <v>98</v>
      </c>
      <c r="Q650" s="20" t="s">
        <v>92</v>
      </c>
      <c r="R650" s="21"/>
      <c r="S650" s="20" t="s">
        <v>212</v>
      </c>
      <c r="T650" s="21"/>
      <c r="U650" s="20" t="s">
        <v>211</v>
      </c>
      <c r="V650" s="21"/>
      <c r="W650" s="25"/>
      <c r="X650" s="155"/>
      <c r="Y650" s="155"/>
      <c r="Z650" s="155"/>
      <c r="AA650" s="347"/>
      <c r="AB650" s="379">
        <f>SUMPRODUCT(LEN($L650:$R652)-LEN(SUBSTITUTE($L650:$R652,"A", "")))</f>
        <v>7</v>
      </c>
      <c r="AC650" s="365">
        <f>SUMPRODUCT(LEN($W650:$W652)-LEN(SUBSTITUTE($W650:$W652,"A", "")))</f>
        <v>0</v>
      </c>
      <c r="AD650" s="365">
        <f>SUMPRODUCT(LEN($L650:$R652)-LEN(SUBSTITUTE($L650:$R652,"S", "")))</f>
        <v>9</v>
      </c>
      <c r="AE650" s="365">
        <f>SUMPRODUCT(LEN($W650:$W652)-LEN(SUBSTITUTE($W650:$W652,"S", "")))</f>
        <v>0</v>
      </c>
      <c r="AF650" s="365">
        <f>SUMPRODUCT(LEN($L650:$R652)-LEN(SUBSTITUTE($L650:$R652,"F", "")))</f>
        <v>0</v>
      </c>
      <c r="AG650" s="365">
        <f>SUMPRODUCT(LEN($W650:$W652)-LEN(SUBSTITUTE($W650:$W652,"F", "")))</f>
        <v>0</v>
      </c>
      <c r="AH650" s="365">
        <f>SUMPRODUCT(LEN($L650:$R652)-LEN(SUBSTITUTE($L650:$R652,"G", "")))</f>
        <v>0</v>
      </c>
      <c r="AI650" s="365">
        <f>SUMPRODUCT(LEN($W650:$W652)-LEN(SUBSTITUTE($W650:$W652,"G", "")))</f>
        <v>0</v>
      </c>
      <c r="AJ650" s="365">
        <f>SUMPRODUCT(LEN($L650:$R652)-LEN(SUBSTITUTE($L650:$R652,"M", "")))</f>
        <v>0</v>
      </c>
      <c r="AK650" s="382">
        <f>SUMPRODUCT(LEN($W650:$W652)-LEN(SUBSTITUTE($W650:$W652,"M", "")))</f>
        <v>0</v>
      </c>
    </row>
    <row r="651" spans="2:37" ht="18" customHeight="1" x14ac:dyDescent="0.2">
      <c r="B651" s="17"/>
      <c r="C651" s="343"/>
      <c r="D651" s="24"/>
      <c r="E651" s="23"/>
      <c r="F651" s="157"/>
      <c r="G651" s="156"/>
      <c r="H651" s="343"/>
      <c r="I651" s="343"/>
      <c r="J651" s="343"/>
      <c r="K651" s="20" t="s">
        <v>91</v>
      </c>
      <c r="L651" s="21" t="s">
        <v>219</v>
      </c>
      <c r="M651" s="20" t="s">
        <v>90</v>
      </c>
      <c r="N651" s="21" t="s">
        <v>214</v>
      </c>
      <c r="O651" s="20" t="s">
        <v>89</v>
      </c>
      <c r="P651" s="21" t="s">
        <v>98</v>
      </c>
      <c r="Q651" s="20" t="s">
        <v>88</v>
      </c>
      <c r="R651" s="21"/>
      <c r="S651" s="20" t="s">
        <v>210</v>
      </c>
      <c r="T651" s="21"/>
      <c r="U651" s="20" t="s">
        <v>209</v>
      </c>
      <c r="V651" s="21"/>
      <c r="W651" s="18"/>
      <c r="X651" s="155"/>
      <c r="Y651" s="155"/>
      <c r="Z651" s="155"/>
      <c r="AA651" s="348"/>
      <c r="AB651" s="390"/>
      <c r="AC651" s="392"/>
      <c r="AD651" s="392"/>
      <c r="AE651" s="392"/>
      <c r="AF651" s="392"/>
      <c r="AG651" s="392"/>
      <c r="AH651" s="392"/>
      <c r="AI651" s="392"/>
      <c r="AJ651" s="392"/>
      <c r="AK651" s="395"/>
    </row>
    <row r="652" spans="2:37" ht="18" customHeight="1" thickBot="1" x14ac:dyDescent="0.25">
      <c r="B652" s="17"/>
      <c r="C652" s="344"/>
      <c r="D652" s="16"/>
      <c r="E652" s="15"/>
      <c r="F652" s="150"/>
      <c r="G652" s="149"/>
      <c r="H652" s="344"/>
      <c r="I652" s="344"/>
      <c r="J652" s="344"/>
      <c r="K652" s="12" t="s">
        <v>87</v>
      </c>
      <c r="L652" s="13" t="s">
        <v>217</v>
      </c>
      <c r="M652" s="12" t="s">
        <v>86</v>
      </c>
      <c r="N652" s="13" t="s">
        <v>214</v>
      </c>
      <c r="O652" s="12" t="s">
        <v>85</v>
      </c>
      <c r="P652" s="13"/>
      <c r="Q652" s="12" t="s">
        <v>84</v>
      </c>
      <c r="R652" s="13"/>
      <c r="S652" s="12" t="s">
        <v>208</v>
      </c>
      <c r="T652" s="13"/>
      <c r="U652" s="12" t="s">
        <v>207</v>
      </c>
      <c r="V652" s="13"/>
      <c r="W652" s="10"/>
      <c r="X652" s="148"/>
      <c r="Y652" s="148"/>
      <c r="Z652" s="148"/>
      <c r="AA652" s="349"/>
      <c r="AB652" s="391"/>
      <c r="AC652" s="393"/>
      <c r="AD652" s="393"/>
      <c r="AE652" s="393"/>
      <c r="AF652" s="393"/>
      <c r="AG652" s="393"/>
      <c r="AH652" s="393"/>
      <c r="AI652" s="393"/>
      <c r="AJ652" s="393"/>
      <c r="AK652" s="396"/>
    </row>
    <row r="653" spans="2:37" ht="18" customHeight="1" x14ac:dyDescent="0.2">
      <c r="B653" s="17"/>
      <c r="C653" s="342">
        <v>8</v>
      </c>
      <c r="D653" s="30"/>
      <c r="E653" s="28"/>
      <c r="F653" s="159"/>
      <c r="G653" s="158"/>
      <c r="H653" s="345">
        <v>36</v>
      </c>
      <c r="I653" s="345">
        <v>12</v>
      </c>
      <c r="J653" s="345">
        <v>6</v>
      </c>
      <c r="K653" s="20" t="s">
        <v>95</v>
      </c>
      <c r="L653" s="21" t="s">
        <v>98</v>
      </c>
      <c r="M653" s="20" t="s">
        <v>94</v>
      </c>
      <c r="N653" s="21" t="s">
        <v>98</v>
      </c>
      <c r="O653" s="20" t="s">
        <v>93</v>
      </c>
      <c r="P653" s="21"/>
      <c r="Q653" s="20" t="s">
        <v>92</v>
      </c>
      <c r="R653" s="21"/>
      <c r="S653" s="20" t="s">
        <v>212</v>
      </c>
      <c r="T653" s="21"/>
      <c r="U653" s="20" t="s">
        <v>211</v>
      </c>
      <c r="V653" s="21"/>
      <c r="W653" s="25"/>
      <c r="X653" s="155"/>
      <c r="Y653" s="155"/>
      <c r="Z653" s="155"/>
      <c r="AA653" s="347"/>
      <c r="AB653" s="379">
        <f>SUMPRODUCT(LEN($L653:$R655)-LEN(SUBSTITUTE($L653:$R655,"A", "")))</f>
        <v>2</v>
      </c>
      <c r="AC653" s="365">
        <f>SUMPRODUCT(LEN($W653:$W655)-LEN(SUBSTITUTE($W653:$W655,"A", "")))</f>
        <v>0</v>
      </c>
      <c r="AD653" s="365">
        <f>SUMPRODUCT(LEN($L653:$R655)-LEN(SUBSTITUTE($L653:$R655,"S", "")))</f>
        <v>5</v>
      </c>
      <c r="AE653" s="365">
        <f>SUMPRODUCT(LEN($W653:$W655)-LEN(SUBSTITUTE($W653:$W655,"S", "")))</f>
        <v>0</v>
      </c>
      <c r="AF653" s="365">
        <f>SUMPRODUCT(LEN($L653:$R655)-LEN(SUBSTITUTE($L653:$R655,"F", "")))</f>
        <v>0</v>
      </c>
      <c r="AG653" s="365">
        <f>SUMPRODUCT(LEN($W653:$W655)-LEN(SUBSTITUTE($W653:$W655,"F", "")))</f>
        <v>0</v>
      </c>
      <c r="AH653" s="365">
        <f>SUMPRODUCT(LEN($L653:$R655)-LEN(SUBSTITUTE($L653:$R655,"G", "")))</f>
        <v>0</v>
      </c>
      <c r="AI653" s="365">
        <f>SUMPRODUCT(LEN($W653:$W655)-LEN(SUBSTITUTE($W653:$W655,"G", "")))</f>
        <v>0</v>
      </c>
      <c r="AJ653" s="365">
        <f>SUMPRODUCT(LEN($L653:$R655)-LEN(SUBSTITUTE($L653:$R655,"M", "")))</f>
        <v>0</v>
      </c>
      <c r="AK653" s="382">
        <f>SUMPRODUCT(LEN($W653:$W655)-LEN(SUBSTITUTE($W653:$W655,"M", "")))</f>
        <v>0</v>
      </c>
    </row>
    <row r="654" spans="2:37" ht="18" customHeight="1" x14ac:dyDescent="0.2">
      <c r="B654" s="17"/>
      <c r="C654" s="343"/>
      <c r="D654" s="24"/>
      <c r="E654" s="23"/>
      <c r="F654" s="157"/>
      <c r="G654" s="156"/>
      <c r="H654" s="343"/>
      <c r="I654" s="343"/>
      <c r="J654" s="343"/>
      <c r="K654" s="20" t="s">
        <v>91</v>
      </c>
      <c r="L654" s="21" t="s">
        <v>214</v>
      </c>
      <c r="M654" s="20" t="s">
        <v>90</v>
      </c>
      <c r="N654" s="21" t="s">
        <v>98</v>
      </c>
      <c r="O654" s="20" t="s">
        <v>89</v>
      </c>
      <c r="P654" s="21"/>
      <c r="Q654" s="20" t="s">
        <v>88</v>
      </c>
      <c r="R654" s="21"/>
      <c r="S654" s="20" t="s">
        <v>210</v>
      </c>
      <c r="T654" s="21"/>
      <c r="U654" s="20" t="s">
        <v>209</v>
      </c>
      <c r="V654" s="21"/>
      <c r="W654" s="18"/>
      <c r="X654" s="155"/>
      <c r="Y654" s="155"/>
      <c r="Z654" s="155"/>
      <c r="AA654" s="348"/>
      <c r="AB654" s="390"/>
      <c r="AC654" s="392"/>
      <c r="AD654" s="392"/>
      <c r="AE654" s="392"/>
      <c r="AF654" s="392"/>
      <c r="AG654" s="392"/>
      <c r="AH654" s="392"/>
      <c r="AI654" s="392"/>
      <c r="AJ654" s="392"/>
      <c r="AK654" s="395"/>
    </row>
    <row r="655" spans="2:37" ht="18" customHeight="1" thickBot="1" x14ac:dyDescent="0.25">
      <c r="B655" s="17"/>
      <c r="C655" s="344"/>
      <c r="D655" s="16"/>
      <c r="E655" s="15"/>
      <c r="F655" s="150"/>
      <c r="G655" s="149"/>
      <c r="H655" s="344"/>
      <c r="I655" s="344"/>
      <c r="J655" s="344"/>
      <c r="K655" s="12" t="s">
        <v>87</v>
      </c>
      <c r="L655" s="13" t="s">
        <v>97</v>
      </c>
      <c r="M655" s="12" t="s">
        <v>86</v>
      </c>
      <c r="N655" s="13" t="s">
        <v>98</v>
      </c>
      <c r="O655" s="12" t="s">
        <v>85</v>
      </c>
      <c r="P655" s="13"/>
      <c r="Q655" s="12" t="s">
        <v>84</v>
      </c>
      <c r="R655" s="13"/>
      <c r="S655" s="12" t="s">
        <v>208</v>
      </c>
      <c r="T655" s="13"/>
      <c r="U655" s="12" t="s">
        <v>207</v>
      </c>
      <c r="V655" s="13"/>
      <c r="W655" s="10"/>
      <c r="X655" s="148"/>
      <c r="Y655" s="148"/>
      <c r="Z655" s="148"/>
      <c r="AA655" s="349"/>
      <c r="AB655" s="391"/>
      <c r="AC655" s="393"/>
      <c r="AD655" s="393"/>
      <c r="AE655" s="393"/>
      <c r="AF655" s="393"/>
      <c r="AG655" s="393"/>
      <c r="AH655" s="393"/>
      <c r="AI655" s="393"/>
      <c r="AJ655" s="393"/>
      <c r="AK655" s="396"/>
    </row>
    <row r="656" spans="2:37" ht="18" customHeight="1" x14ac:dyDescent="0.2">
      <c r="B656" s="17"/>
      <c r="C656" s="342">
        <v>9</v>
      </c>
      <c r="D656" s="30"/>
      <c r="E656" s="28"/>
      <c r="F656" s="159"/>
      <c r="G656" s="158"/>
      <c r="H656" s="345">
        <v>41</v>
      </c>
      <c r="I656" s="345">
        <v>14</v>
      </c>
      <c r="J656" s="345">
        <v>5</v>
      </c>
      <c r="K656" s="20" t="s">
        <v>95</v>
      </c>
      <c r="L656" s="21" t="s">
        <v>224</v>
      </c>
      <c r="M656" s="20" t="s">
        <v>94</v>
      </c>
      <c r="N656" s="21" t="s">
        <v>217</v>
      </c>
      <c r="O656" s="20" t="s">
        <v>93</v>
      </c>
      <c r="P656" s="21" t="s">
        <v>217</v>
      </c>
      <c r="Q656" s="20" t="s">
        <v>92</v>
      </c>
      <c r="R656" s="21"/>
      <c r="S656" s="20" t="s">
        <v>212</v>
      </c>
      <c r="T656" s="21"/>
      <c r="U656" s="20" t="s">
        <v>211</v>
      </c>
      <c r="V656" s="21"/>
      <c r="W656" s="25"/>
      <c r="X656" s="155"/>
      <c r="Y656" s="155"/>
      <c r="Z656" s="155"/>
      <c r="AA656" s="347"/>
      <c r="AB656" s="379">
        <f>SUMPRODUCT(LEN($L656:$R658)-LEN(SUBSTITUTE($L656:$R658,"A", "")))</f>
        <v>9</v>
      </c>
      <c r="AC656" s="365">
        <f>SUMPRODUCT(LEN($W656:$W658)-LEN(SUBSTITUTE($W656:$W658,"A", "")))</f>
        <v>0</v>
      </c>
      <c r="AD656" s="365">
        <f>SUMPRODUCT(LEN($L656:$R658)-LEN(SUBSTITUTE($L656:$R658,"S", "")))</f>
        <v>9</v>
      </c>
      <c r="AE656" s="365">
        <f>SUMPRODUCT(LEN($W656:$W658)-LEN(SUBSTITUTE($W656:$W658,"S", "")))</f>
        <v>0</v>
      </c>
      <c r="AF656" s="365">
        <f>SUMPRODUCT(LEN($L656:$R658)-LEN(SUBSTITUTE($L656:$R658,"F", "")))</f>
        <v>0</v>
      </c>
      <c r="AG656" s="365">
        <f>SUMPRODUCT(LEN($W656:$W658)-LEN(SUBSTITUTE($W656:$W658,"F", "")))</f>
        <v>0</v>
      </c>
      <c r="AH656" s="365">
        <f>SUMPRODUCT(LEN($L656:$R658)-LEN(SUBSTITUTE($L656:$R658,"G", "")))</f>
        <v>0</v>
      </c>
      <c r="AI656" s="365">
        <f>SUMPRODUCT(LEN($W656:$W658)-LEN(SUBSTITUTE($W656:$W658,"G", "")))</f>
        <v>0</v>
      </c>
      <c r="AJ656" s="365">
        <f>SUMPRODUCT(LEN($L656:$R658)-LEN(SUBSTITUTE($L656:$R658,"M", "")))</f>
        <v>0</v>
      </c>
      <c r="AK656" s="382">
        <f>SUMPRODUCT(LEN($W656:$W658)-LEN(SUBSTITUTE($W656:$W658,"M", "")))</f>
        <v>0</v>
      </c>
    </row>
    <row r="657" spans="2:38" ht="18" customHeight="1" x14ac:dyDescent="0.2">
      <c r="B657" s="17"/>
      <c r="C657" s="343"/>
      <c r="D657" s="24"/>
      <c r="E657" s="23"/>
      <c r="F657" s="157"/>
      <c r="G657" s="156"/>
      <c r="H657" s="343"/>
      <c r="I657" s="343"/>
      <c r="J657" s="343"/>
      <c r="K657" s="20" t="s">
        <v>91</v>
      </c>
      <c r="L657" s="21" t="s">
        <v>220</v>
      </c>
      <c r="M657" s="20" t="s">
        <v>90</v>
      </c>
      <c r="N657" s="21" t="s">
        <v>214</v>
      </c>
      <c r="O657" s="20" t="s">
        <v>89</v>
      </c>
      <c r="P657" s="21" t="s">
        <v>98</v>
      </c>
      <c r="Q657" s="20" t="s">
        <v>88</v>
      </c>
      <c r="R657" s="21"/>
      <c r="S657" s="20" t="s">
        <v>210</v>
      </c>
      <c r="T657" s="21"/>
      <c r="U657" s="20" t="s">
        <v>209</v>
      </c>
      <c r="V657" s="21"/>
      <c r="W657" s="18"/>
      <c r="X657" s="155"/>
      <c r="Y657" s="155"/>
      <c r="Z657" s="155"/>
      <c r="AA657" s="348"/>
      <c r="AB657" s="390"/>
      <c r="AC657" s="392"/>
      <c r="AD657" s="392"/>
      <c r="AE657" s="392"/>
      <c r="AF657" s="392"/>
      <c r="AG657" s="392"/>
      <c r="AH657" s="392"/>
      <c r="AI657" s="392"/>
      <c r="AJ657" s="392"/>
      <c r="AK657" s="395"/>
    </row>
    <row r="658" spans="2:38" ht="18" customHeight="1" thickBot="1" x14ac:dyDescent="0.25">
      <c r="B658" s="17"/>
      <c r="C658" s="344"/>
      <c r="D658" s="16"/>
      <c r="E658" s="15"/>
      <c r="F658" s="150"/>
      <c r="G658" s="149"/>
      <c r="H658" s="344"/>
      <c r="I658" s="344"/>
      <c r="J658" s="344"/>
      <c r="K658" s="12" t="s">
        <v>87</v>
      </c>
      <c r="L658" s="13" t="s">
        <v>217</v>
      </c>
      <c r="M658" s="12" t="s">
        <v>86</v>
      </c>
      <c r="N658" s="13" t="s">
        <v>214</v>
      </c>
      <c r="O658" s="12" t="s">
        <v>85</v>
      </c>
      <c r="P658" s="13" t="s">
        <v>98</v>
      </c>
      <c r="Q658" s="12" t="s">
        <v>84</v>
      </c>
      <c r="R658" s="13"/>
      <c r="S658" s="12" t="s">
        <v>208</v>
      </c>
      <c r="T658" s="13"/>
      <c r="U658" s="12" t="s">
        <v>207</v>
      </c>
      <c r="V658" s="13"/>
      <c r="W658" s="10"/>
      <c r="X658" s="148"/>
      <c r="Y658" s="148"/>
      <c r="Z658" s="148"/>
      <c r="AA658" s="349"/>
      <c r="AB658" s="391"/>
      <c r="AC658" s="393"/>
      <c r="AD658" s="393"/>
      <c r="AE658" s="393"/>
      <c r="AF658" s="393"/>
      <c r="AG658" s="393"/>
      <c r="AH658" s="393"/>
      <c r="AI658" s="393"/>
      <c r="AJ658" s="393"/>
      <c r="AK658" s="396"/>
    </row>
    <row r="659" spans="2:38" ht="18" customHeight="1" x14ac:dyDescent="0.2">
      <c r="B659" s="17"/>
      <c r="C659" s="342">
        <v>10</v>
      </c>
      <c r="D659" s="30"/>
      <c r="E659" s="28"/>
      <c r="F659" s="159"/>
      <c r="G659" s="158"/>
      <c r="H659" s="345"/>
      <c r="I659" s="345"/>
      <c r="J659" s="345"/>
      <c r="K659" s="20" t="s">
        <v>95</v>
      </c>
      <c r="L659" s="21"/>
      <c r="M659" s="20" t="s">
        <v>94</v>
      </c>
      <c r="N659" s="21"/>
      <c r="O659" s="20" t="s">
        <v>93</v>
      </c>
      <c r="P659" s="21"/>
      <c r="Q659" s="20" t="s">
        <v>92</v>
      </c>
      <c r="R659" s="21"/>
      <c r="S659" s="20" t="s">
        <v>212</v>
      </c>
      <c r="T659" s="21"/>
      <c r="U659" s="20" t="s">
        <v>211</v>
      </c>
      <c r="V659" s="21"/>
      <c r="W659" s="25"/>
      <c r="X659" s="155"/>
      <c r="Y659" s="155"/>
      <c r="Z659" s="155"/>
      <c r="AA659" s="347"/>
      <c r="AB659" s="379">
        <f>SUMPRODUCT(LEN($L659:$R661)-LEN(SUBSTITUTE($L659:$R661,"A", "")))</f>
        <v>0</v>
      </c>
      <c r="AC659" s="365">
        <f>SUMPRODUCT(LEN($W659:$W661)-LEN(SUBSTITUTE($W659:$W661,"A", "")))</f>
        <v>0</v>
      </c>
      <c r="AD659" s="365">
        <f>SUMPRODUCT(LEN($L659:$R661)-LEN(SUBSTITUTE($L659:$R661,"S", "")))</f>
        <v>0</v>
      </c>
      <c r="AE659" s="365">
        <f>SUMPRODUCT(LEN($W659:$W661)-LEN(SUBSTITUTE($W659:$W661,"S", "")))</f>
        <v>0</v>
      </c>
      <c r="AF659" s="365">
        <f>SUMPRODUCT(LEN($L659:$R661)-LEN(SUBSTITUTE($L659:$R661,"F", "")))</f>
        <v>0</v>
      </c>
      <c r="AG659" s="365">
        <f>SUMPRODUCT(LEN($W659:$W661)-LEN(SUBSTITUTE($W659:$W661,"F", "")))</f>
        <v>0</v>
      </c>
      <c r="AH659" s="365">
        <f>SUMPRODUCT(LEN($L659:$R661)-LEN(SUBSTITUTE($L659:$R661,"G", "")))</f>
        <v>0</v>
      </c>
      <c r="AI659" s="365">
        <f>SUMPRODUCT(LEN($W659:$W661)-LEN(SUBSTITUTE($W659:$W661,"G", "")))</f>
        <v>0</v>
      </c>
      <c r="AJ659" s="365">
        <f>SUMPRODUCT(LEN($L659:$R661)-LEN(SUBSTITUTE($L659:$R661,"M", "")))</f>
        <v>0</v>
      </c>
      <c r="AK659" s="382">
        <f>SUMPRODUCT(LEN($W659:$W661)-LEN(SUBSTITUTE($W659:$W661,"M", "")))</f>
        <v>0</v>
      </c>
    </row>
    <row r="660" spans="2:38" ht="18" customHeight="1" x14ac:dyDescent="0.2">
      <c r="B660" s="17"/>
      <c r="C660" s="343"/>
      <c r="D660" s="24"/>
      <c r="E660" s="23"/>
      <c r="F660" s="157"/>
      <c r="G660" s="156"/>
      <c r="H660" s="343"/>
      <c r="I660" s="343"/>
      <c r="J660" s="343"/>
      <c r="K660" s="20" t="s">
        <v>91</v>
      </c>
      <c r="L660" s="21"/>
      <c r="M660" s="20" t="s">
        <v>90</v>
      </c>
      <c r="N660" s="21"/>
      <c r="O660" s="20" t="s">
        <v>89</v>
      </c>
      <c r="P660" s="21"/>
      <c r="Q660" s="20" t="s">
        <v>88</v>
      </c>
      <c r="R660" s="21"/>
      <c r="S660" s="20" t="s">
        <v>210</v>
      </c>
      <c r="T660" s="21"/>
      <c r="U660" s="20" t="s">
        <v>209</v>
      </c>
      <c r="V660" s="21"/>
      <c r="W660" s="18"/>
      <c r="X660" s="155"/>
      <c r="Y660" s="155"/>
      <c r="Z660" s="155"/>
      <c r="AA660" s="348"/>
      <c r="AB660" s="390"/>
      <c r="AC660" s="392"/>
      <c r="AD660" s="392"/>
      <c r="AE660" s="392"/>
      <c r="AF660" s="392"/>
      <c r="AG660" s="392"/>
      <c r="AH660" s="392"/>
      <c r="AI660" s="392"/>
      <c r="AJ660" s="392"/>
      <c r="AK660" s="395"/>
    </row>
    <row r="661" spans="2:38" ht="18" customHeight="1" thickBot="1" x14ac:dyDescent="0.25">
      <c r="B661" s="17"/>
      <c r="C661" s="344"/>
      <c r="D661" s="16"/>
      <c r="E661" s="15"/>
      <c r="F661" s="150"/>
      <c r="G661" s="149"/>
      <c r="H661" s="344"/>
      <c r="I661" s="344"/>
      <c r="J661" s="344"/>
      <c r="K661" s="12" t="s">
        <v>87</v>
      </c>
      <c r="L661" s="13"/>
      <c r="M661" s="12" t="s">
        <v>86</v>
      </c>
      <c r="N661" s="13"/>
      <c r="O661" s="12" t="s">
        <v>85</v>
      </c>
      <c r="P661" s="13"/>
      <c r="Q661" s="12" t="s">
        <v>84</v>
      </c>
      <c r="R661" s="13"/>
      <c r="S661" s="12" t="s">
        <v>208</v>
      </c>
      <c r="T661" s="13"/>
      <c r="U661" s="12" t="s">
        <v>207</v>
      </c>
      <c r="V661" s="13"/>
      <c r="W661" s="10"/>
      <c r="X661" s="148"/>
      <c r="Y661" s="148"/>
      <c r="Z661" s="148"/>
      <c r="AA661" s="349"/>
      <c r="AB661" s="391"/>
      <c r="AC661" s="393"/>
      <c r="AD661" s="393"/>
      <c r="AE661" s="393"/>
      <c r="AF661" s="393"/>
      <c r="AG661" s="393"/>
      <c r="AH661" s="393"/>
      <c r="AI661" s="393"/>
      <c r="AJ661" s="393"/>
      <c r="AK661" s="396"/>
    </row>
    <row r="662" spans="2:38" ht="18" customHeight="1" x14ac:dyDescent="0.2">
      <c r="B662" s="17"/>
      <c r="C662" s="342">
        <v>11</v>
      </c>
      <c r="D662" s="30"/>
      <c r="E662" s="28"/>
      <c r="F662" s="159"/>
      <c r="G662" s="158"/>
      <c r="H662" s="345"/>
      <c r="I662" s="345"/>
      <c r="J662" s="346"/>
      <c r="K662" s="20" t="s">
        <v>95</v>
      </c>
      <c r="L662" s="21"/>
      <c r="M662" s="20" t="s">
        <v>94</v>
      </c>
      <c r="N662" s="21"/>
      <c r="O662" s="20" t="s">
        <v>93</v>
      </c>
      <c r="P662" s="21"/>
      <c r="Q662" s="20" t="s">
        <v>92</v>
      </c>
      <c r="R662" s="21"/>
      <c r="S662" s="20" t="s">
        <v>212</v>
      </c>
      <c r="T662" s="21"/>
      <c r="U662" s="20" t="s">
        <v>211</v>
      </c>
      <c r="V662" s="21"/>
      <c r="W662" s="25"/>
      <c r="X662" s="155"/>
      <c r="Y662" s="155"/>
      <c r="Z662" s="155"/>
      <c r="AA662" s="347"/>
      <c r="AB662" s="379">
        <f>SUMPRODUCT(LEN($L662:$R664)-LEN(SUBSTITUTE($L662:$R664,"A", "")))</f>
        <v>0</v>
      </c>
      <c r="AC662" s="365">
        <f>SUMPRODUCT(LEN($W662:$W664)-LEN(SUBSTITUTE($W662:$W664,"A", "")))</f>
        <v>0</v>
      </c>
      <c r="AD662" s="365">
        <f>SUMPRODUCT(LEN($L662:$R664)-LEN(SUBSTITUTE($L662:$R664,"S", "")))</f>
        <v>0</v>
      </c>
      <c r="AE662" s="365">
        <f>SUMPRODUCT(LEN($W662:$W664)-LEN(SUBSTITUTE($W662:$W664,"S", "")))</f>
        <v>0</v>
      </c>
      <c r="AF662" s="365">
        <f>SUMPRODUCT(LEN($L662:$R664)-LEN(SUBSTITUTE($L662:$R664,"F", "")))</f>
        <v>0</v>
      </c>
      <c r="AG662" s="365">
        <f>SUMPRODUCT(LEN($W662:$W664)-LEN(SUBSTITUTE($W662:$W664,"F", "")))</f>
        <v>0</v>
      </c>
      <c r="AH662" s="365">
        <f>SUMPRODUCT(LEN($L662:$R664)-LEN(SUBSTITUTE($L662:$R664,"G", "")))</f>
        <v>0</v>
      </c>
      <c r="AI662" s="365">
        <f>SUMPRODUCT(LEN($W662:$W664)-LEN(SUBSTITUTE($W662:$W664,"G", "")))</f>
        <v>0</v>
      </c>
      <c r="AJ662" s="365">
        <f>SUMPRODUCT(LEN($L662:$R664)-LEN(SUBSTITUTE($L662:$R664,"M", "")))</f>
        <v>0</v>
      </c>
      <c r="AK662" s="382">
        <f>SUMPRODUCT(LEN($W662:$W664)-LEN(SUBSTITUTE($W662:$W664,"M", "")))</f>
        <v>0</v>
      </c>
    </row>
    <row r="663" spans="2:38" ht="18" customHeight="1" x14ac:dyDescent="0.2">
      <c r="B663" s="17"/>
      <c r="C663" s="343"/>
      <c r="D663" s="24"/>
      <c r="E663" s="23"/>
      <c r="F663" s="157"/>
      <c r="G663" s="156"/>
      <c r="H663" s="343"/>
      <c r="I663" s="343"/>
      <c r="J663" s="343"/>
      <c r="K663" s="20" t="s">
        <v>91</v>
      </c>
      <c r="L663" s="21"/>
      <c r="M663" s="20" t="s">
        <v>90</v>
      </c>
      <c r="N663" s="21"/>
      <c r="O663" s="20" t="s">
        <v>89</v>
      </c>
      <c r="P663" s="21"/>
      <c r="Q663" s="20" t="s">
        <v>88</v>
      </c>
      <c r="R663" s="21"/>
      <c r="S663" s="20" t="s">
        <v>210</v>
      </c>
      <c r="T663" s="21"/>
      <c r="U663" s="20" t="s">
        <v>209</v>
      </c>
      <c r="V663" s="21"/>
      <c r="W663" s="18"/>
      <c r="X663" s="155"/>
      <c r="Y663" s="155"/>
      <c r="Z663" s="155"/>
      <c r="AA663" s="348"/>
      <c r="AB663" s="390"/>
      <c r="AC663" s="392"/>
      <c r="AD663" s="392"/>
      <c r="AE663" s="392"/>
      <c r="AF663" s="392"/>
      <c r="AG663" s="392"/>
      <c r="AH663" s="392"/>
      <c r="AI663" s="392"/>
      <c r="AJ663" s="392"/>
      <c r="AK663" s="395"/>
    </row>
    <row r="664" spans="2:38" ht="18" customHeight="1" thickBot="1" x14ac:dyDescent="0.25">
      <c r="B664" s="17"/>
      <c r="C664" s="344"/>
      <c r="D664" s="16"/>
      <c r="E664" s="15"/>
      <c r="F664" s="150"/>
      <c r="G664" s="149"/>
      <c r="H664" s="344"/>
      <c r="I664" s="344"/>
      <c r="J664" s="344"/>
      <c r="K664" s="12" t="s">
        <v>87</v>
      </c>
      <c r="L664" s="13"/>
      <c r="M664" s="12" t="s">
        <v>86</v>
      </c>
      <c r="N664" s="13"/>
      <c r="O664" s="12" t="s">
        <v>85</v>
      </c>
      <c r="P664" s="13"/>
      <c r="Q664" s="12" t="s">
        <v>84</v>
      </c>
      <c r="R664" s="13"/>
      <c r="S664" s="12" t="s">
        <v>208</v>
      </c>
      <c r="T664" s="13"/>
      <c r="U664" s="12" t="s">
        <v>207</v>
      </c>
      <c r="V664" s="13"/>
      <c r="W664" s="10"/>
      <c r="X664" s="148"/>
      <c r="Y664" s="148"/>
      <c r="Z664" s="148"/>
      <c r="AA664" s="349"/>
      <c r="AB664" s="391"/>
      <c r="AC664" s="393"/>
      <c r="AD664" s="393"/>
      <c r="AE664" s="393"/>
      <c r="AF664" s="393"/>
      <c r="AG664" s="393"/>
      <c r="AH664" s="393"/>
      <c r="AI664" s="393"/>
      <c r="AJ664" s="393"/>
      <c r="AK664" s="396"/>
    </row>
    <row r="665" spans="2:38" ht="18" customHeight="1" x14ac:dyDescent="0.2">
      <c r="B665" s="17"/>
      <c r="C665" s="342">
        <v>12</v>
      </c>
      <c r="D665" s="30"/>
      <c r="E665" s="28"/>
      <c r="F665" s="159"/>
      <c r="G665" s="158"/>
      <c r="H665" s="345"/>
      <c r="I665" s="345"/>
      <c r="J665" s="345"/>
      <c r="K665" s="20" t="s">
        <v>95</v>
      </c>
      <c r="L665" s="21"/>
      <c r="M665" s="20" t="s">
        <v>94</v>
      </c>
      <c r="N665" s="21"/>
      <c r="O665" s="20" t="s">
        <v>93</v>
      </c>
      <c r="P665" s="21"/>
      <c r="Q665" s="20" t="s">
        <v>92</v>
      </c>
      <c r="R665" s="21"/>
      <c r="S665" s="20" t="s">
        <v>212</v>
      </c>
      <c r="T665" s="21"/>
      <c r="U665" s="20" t="s">
        <v>211</v>
      </c>
      <c r="V665" s="21"/>
      <c r="W665" s="25"/>
      <c r="X665" s="155"/>
      <c r="Y665" s="155"/>
      <c r="Z665" s="155"/>
      <c r="AA665" s="347"/>
      <c r="AB665" s="379">
        <f>SUMPRODUCT(LEN($L665:$R667)-LEN(SUBSTITUTE($L665:$R667,"A", "")))</f>
        <v>0</v>
      </c>
      <c r="AC665" s="365">
        <f>SUMPRODUCT(LEN($W665:$W667)-LEN(SUBSTITUTE($W665:$W667,"A", "")))</f>
        <v>0</v>
      </c>
      <c r="AD665" s="365">
        <f>SUMPRODUCT(LEN($L665:$R667)-LEN(SUBSTITUTE($L665:$R667,"S", "")))</f>
        <v>0</v>
      </c>
      <c r="AE665" s="365">
        <f>SUMPRODUCT(LEN($W665:$W667)-LEN(SUBSTITUTE($W665:$W667,"S", "")))</f>
        <v>0</v>
      </c>
      <c r="AF665" s="365">
        <f>SUMPRODUCT(LEN($L665:$R667)-LEN(SUBSTITUTE($L665:$R667,"F", "")))</f>
        <v>0</v>
      </c>
      <c r="AG665" s="365">
        <f>SUMPRODUCT(LEN($W665:$W667)-LEN(SUBSTITUTE($W665:$W667,"F", "")))</f>
        <v>0</v>
      </c>
      <c r="AH665" s="365">
        <f>SUMPRODUCT(LEN($L665:$R667)-LEN(SUBSTITUTE($L665:$R667,"G", "")))</f>
        <v>0</v>
      </c>
      <c r="AI665" s="365">
        <f>SUMPRODUCT(LEN($W665:$W667)-LEN(SUBSTITUTE($W665:$W667,"G", "")))</f>
        <v>0</v>
      </c>
      <c r="AJ665" s="365">
        <f>SUMPRODUCT(LEN($L665:$R667)-LEN(SUBSTITUTE($L665:$R667,"M", "")))</f>
        <v>0</v>
      </c>
      <c r="AK665" s="382">
        <f>SUMPRODUCT(LEN($W665:$W667)-LEN(SUBSTITUTE($W665:$W667,"M", "")))</f>
        <v>0</v>
      </c>
    </row>
    <row r="666" spans="2:38" ht="18" customHeight="1" x14ac:dyDescent="0.2">
      <c r="B666" s="17"/>
      <c r="C666" s="343"/>
      <c r="D666" s="24"/>
      <c r="E666" s="23"/>
      <c r="F666" s="157"/>
      <c r="G666" s="156"/>
      <c r="H666" s="343"/>
      <c r="I666" s="343"/>
      <c r="J666" s="343"/>
      <c r="K666" s="20" t="s">
        <v>91</v>
      </c>
      <c r="L666" s="21"/>
      <c r="M666" s="20" t="s">
        <v>90</v>
      </c>
      <c r="N666" s="21"/>
      <c r="O666" s="20" t="s">
        <v>89</v>
      </c>
      <c r="P666" s="21"/>
      <c r="Q666" s="20" t="s">
        <v>88</v>
      </c>
      <c r="R666" s="21"/>
      <c r="S666" s="20" t="s">
        <v>210</v>
      </c>
      <c r="T666" s="21"/>
      <c r="U666" s="20" t="s">
        <v>209</v>
      </c>
      <c r="V666" s="21"/>
      <c r="W666" s="18"/>
      <c r="X666" s="155"/>
      <c r="Y666" s="155"/>
      <c r="Z666" s="155"/>
      <c r="AA666" s="348"/>
      <c r="AB666" s="390"/>
      <c r="AC666" s="392"/>
      <c r="AD666" s="392"/>
      <c r="AE666" s="392"/>
      <c r="AF666" s="392"/>
      <c r="AG666" s="392"/>
      <c r="AH666" s="392"/>
      <c r="AI666" s="392"/>
      <c r="AJ666" s="392"/>
      <c r="AK666" s="395"/>
    </row>
    <row r="667" spans="2:38" ht="18" customHeight="1" thickBot="1" x14ac:dyDescent="0.25">
      <c r="B667" s="17"/>
      <c r="C667" s="344"/>
      <c r="D667" s="16"/>
      <c r="E667" s="15"/>
      <c r="F667" s="150"/>
      <c r="G667" s="149"/>
      <c r="H667" s="344"/>
      <c r="I667" s="344"/>
      <c r="J667" s="344"/>
      <c r="K667" s="12" t="s">
        <v>87</v>
      </c>
      <c r="L667" s="13"/>
      <c r="M667" s="12" t="s">
        <v>86</v>
      </c>
      <c r="N667" s="13"/>
      <c r="O667" s="12" t="s">
        <v>85</v>
      </c>
      <c r="P667" s="13"/>
      <c r="Q667" s="12" t="s">
        <v>84</v>
      </c>
      <c r="R667" s="13"/>
      <c r="S667" s="12" t="s">
        <v>208</v>
      </c>
      <c r="T667" s="13"/>
      <c r="U667" s="12" t="s">
        <v>207</v>
      </c>
      <c r="V667" s="13"/>
      <c r="W667" s="10"/>
      <c r="X667" s="148"/>
      <c r="Y667" s="148"/>
      <c r="Z667" s="148"/>
      <c r="AA667" s="349"/>
      <c r="AB667" s="391"/>
      <c r="AC667" s="393"/>
      <c r="AD667" s="393"/>
      <c r="AE667" s="393"/>
      <c r="AF667" s="393"/>
      <c r="AG667" s="393"/>
      <c r="AH667" s="393"/>
      <c r="AI667" s="393"/>
      <c r="AJ667" s="393"/>
      <c r="AK667" s="396"/>
    </row>
    <row r="668" spans="2:38" ht="18" customHeight="1" x14ac:dyDescent="0.2">
      <c r="B668" s="17"/>
      <c r="C668" s="342">
        <v>13</v>
      </c>
      <c r="D668" s="30"/>
      <c r="E668" s="28"/>
      <c r="F668" s="159"/>
      <c r="G668" s="158"/>
      <c r="H668" s="345"/>
      <c r="I668" s="345"/>
      <c r="J668" s="345"/>
      <c r="K668" s="20" t="s">
        <v>95</v>
      </c>
      <c r="L668" s="21"/>
      <c r="M668" s="20" t="s">
        <v>94</v>
      </c>
      <c r="N668" s="21"/>
      <c r="O668" s="20" t="s">
        <v>93</v>
      </c>
      <c r="P668" s="21"/>
      <c r="Q668" s="20" t="s">
        <v>92</v>
      </c>
      <c r="R668" s="21"/>
      <c r="S668" s="20" t="s">
        <v>212</v>
      </c>
      <c r="T668" s="21"/>
      <c r="U668" s="20" t="s">
        <v>211</v>
      </c>
      <c r="V668" s="21"/>
      <c r="W668" s="25"/>
      <c r="X668" s="155"/>
      <c r="Y668" s="155"/>
      <c r="Z668" s="155"/>
      <c r="AA668" s="347"/>
      <c r="AB668" s="379">
        <f>SUMPRODUCT(LEN($L668:$R670)-LEN(SUBSTITUTE($L668:$R670,"A", "")))</f>
        <v>0</v>
      </c>
      <c r="AC668" s="365">
        <f>SUMPRODUCT(LEN($W668:$W670)-LEN(SUBSTITUTE($W668:$W670,"A", "")))</f>
        <v>0</v>
      </c>
      <c r="AD668" s="365">
        <f>SUMPRODUCT(LEN($L668:$R670)-LEN(SUBSTITUTE($L668:$R670,"S", "")))</f>
        <v>0</v>
      </c>
      <c r="AE668" s="365">
        <f>SUMPRODUCT(LEN($W668:$W670)-LEN(SUBSTITUTE($W668:$W670,"S", "")))</f>
        <v>0</v>
      </c>
      <c r="AF668" s="365">
        <f>SUMPRODUCT(LEN($L668:$R670)-LEN(SUBSTITUTE($L668:$R670,"F", "")))</f>
        <v>0</v>
      </c>
      <c r="AG668" s="365">
        <f>SUMPRODUCT(LEN($W668:$W670)-LEN(SUBSTITUTE($W668:$W670,"F", "")))</f>
        <v>0</v>
      </c>
      <c r="AH668" s="365">
        <f>SUMPRODUCT(LEN($L668:$R670)-LEN(SUBSTITUTE($L668:$R670,"G", "")))</f>
        <v>0</v>
      </c>
      <c r="AI668" s="365">
        <f>SUMPRODUCT(LEN($W668:$W670)-LEN(SUBSTITUTE($W668:$W670,"G", "")))</f>
        <v>0</v>
      </c>
      <c r="AJ668" s="365">
        <f>SUMPRODUCT(LEN($L668:$R670)-LEN(SUBSTITUTE($L668:$R670,"M", "")))</f>
        <v>0</v>
      </c>
      <c r="AK668" s="382">
        <f>SUMPRODUCT(LEN($W668:$W670)-LEN(SUBSTITUTE($W668:$W670,"M", "")))</f>
        <v>0</v>
      </c>
    </row>
    <row r="669" spans="2:38" ht="18" customHeight="1" x14ac:dyDescent="0.2">
      <c r="B669" s="17"/>
      <c r="C669" s="343"/>
      <c r="D669" s="24"/>
      <c r="E669" s="23"/>
      <c r="F669" s="157"/>
      <c r="G669" s="156"/>
      <c r="H669" s="343"/>
      <c r="I669" s="343"/>
      <c r="J669" s="343"/>
      <c r="K669" s="20" t="s">
        <v>91</v>
      </c>
      <c r="L669" s="21"/>
      <c r="M669" s="20" t="s">
        <v>90</v>
      </c>
      <c r="N669" s="21"/>
      <c r="O669" s="20" t="s">
        <v>89</v>
      </c>
      <c r="P669" s="21"/>
      <c r="Q669" s="20" t="s">
        <v>88</v>
      </c>
      <c r="R669" s="21"/>
      <c r="S669" s="20" t="s">
        <v>210</v>
      </c>
      <c r="T669" s="21"/>
      <c r="U669" s="20" t="s">
        <v>209</v>
      </c>
      <c r="V669" s="21"/>
      <c r="W669" s="18"/>
      <c r="X669" s="155"/>
      <c r="Y669" s="155"/>
      <c r="Z669" s="155"/>
      <c r="AA669" s="348"/>
      <c r="AB669" s="390"/>
      <c r="AC669" s="392"/>
      <c r="AD669" s="392"/>
      <c r="AE669" s="392"/>
      <c r="AF669" s="392"/>
      <c r="AG669" s="392"/>
      <c r="AH669" s="392"/>
      <c r="AI669" s="392"/>
      <c r="AJ669" s="392"/>
      <c r="AK669" s="395"/>
    </row>
    <row r="670" spans="2:38" ht="18" customHeight="1" thickBot="1" x14ac:dyDescent="0.25">
      <c r="B670" s="17"/>
      <c r="C670" s="344"/>
      <c r="D670" s="16"/>
      <c r="E670" s="15"/>
      <c r="F670" s="150"/>
      <c r="G670" s="149"/>
      <c r="H670" s="344"/>
      <c r="I670" s="344"/>
      <c r="J670" s="344"/>
      <c r="K670" s="12" t="s">
        <v>87</v>
      </c>
      <c r="L670" s="13"/>
      <c r="M670" s="12" t="s">
        <v>86</v>
      </c>
      <c r="N670" s="13"/>
      <c r="O670" s="12" t="s">
        <v>85</v>
      </c>
      <c r="P670" s="13"/>
      <c r="Q670" s="12" t="s">
        <v>84</v>
      </c>
      <c r="R670" s="13"/>
      <c r="S670" s="12" t="s">
        <v>208</v>
      </c>
      <c r="T670" s="13"/>
      <c r="U670" s="12" t="s">
        <v>207</v>
      </c>
      <c r="V670" s="13"/>
      <c r="W670" s="10"/>
      <c r="X670" s="148"/>
      <c r="Y670" s="148"/>
      <c r="Z670" s="148"/>
      <c r="AA670" s="349"/>
      <c r="AB670" s="391"/>
      <c r="AC670" s="393"/>
      <c r="AD670" s="393"/>
      <c r="AE670" s="393"/>
      <c r="AF670" s="393"/>
      <c r="AG670" s="393"/>
      <c r="AH670" s="393"/>
      <c r="AI670" s="393"/>
      <c r="AJ670" s="393"/>
      <c r="AK670" s="396"/>
    </row>
    <row r="671" spans="2:38" ht="18" customHeight="1" x14ac:dyDescent="0.2">
      <c r="B671" s="17"/>
      <c r="C671" s="342">
        <v>14</v>
      </c>
      <c r="D671" s="30"/>
      <c r="E671" s="28"/>
      <c r="F671" s="159"/>
      <c r="G671" s="158"/>
      <c r="H671" s="345"/>
      <c r="I671" s="345"/>
      <c r="J671" s="345"/>
      <c r="K671" s="20" t="s">
        <v>95</v>
      </c>
      <c r="L671" s="21"/>
      <c r="M671" s="20" t="s">
        <v>94</v>
      </c>
      <c r="N671" s="21"/>
      <c r="O671" s="20" t="s">
        <v>93</v>
      </c>
      <c r="P671" s="21"/>
      <c r="Q671" s="20" t="s">
        <v>92</v>
      </c>
      <c r="R671" s="21"/>
      <c r="S671" s="20" t="s">
        <v>212</v>
      </c>
      <c r="T671" s="21"/>
      <c r="U671" s="20" t="s">
        <v>211</v>
      </c>
      <c r="V671" s="21"/>
      <c r="W671" s="25"/>
      <c r="X671" s="155"/>
      <c r="Y671" s="155"/>
      <c r="Z671" s="155"/>
      <c r="AA671" s="347"/>
      <c r="AB671" s="379">
        <f>SUMPRODUCT(LEN($L671:$R673)-LEN(SUBSTITUTE($L671:$R673,"A", "")))</f>
        <v>0</v>
      </c>
      <c r="AC671" s="365">
        <f>SUMPRODUCT(LEN($W671:$W673)-LEN(SUBSTITUTE($W671:$W673,"A", "")))</f>
        <v>0</v>
      </c>
      <c r="AD671" s="365">
        <f>SUMPRODUCT(LEN($L671:$R673)-LEN(SUBSTITUTE($L671:$R673,"S", "")))</f>
        <v>0</v>
      </c>
      <c r="AE671" s="365">
        <f>SUMPRODUCT(LEN($W671:$W673)-LEN(SUBSTITUTE($W671:$W673,"S", "")))</f>
        <v>0</v>
      </c>
      <c r="AF671" s="365">
        <f>SUMPRODUCT(LEN($L671:$R673)-LEN(SUBSTITUTE($L671:$R673,"F", "")))</f>
        <v>0</v>
      </c>
      <c r="AG671" s="365">
        <f>SUMPRODUCT(LEN($W671:$W673)-LEN(SUBSTITUTE($W671:$W673,"F", "")))</f>
        <v>0</v>
      </c>
      <c r="AH671" s="365">
        <f>SUMPRODUCT(LEN($L671:$R673)-LEN(SUBSTITUTE($L671:$R673,"G", "")))</f>
        <v>0</v>
      </c>
      <c r="AI671" s="365">
        <f>SUMPRODUCT(LEN($W671:$W673)-LEN(SUBSTITUTE($W671:$W673,"G", "")))</f>
        <v>0</v>
      </c>
      <c r="AJ671" s="365">
        <f>SUMPRODUCT(LEN($L671:$R673)-LEN(SUBSTITUTE($L671:$R673,"M", "")))</f>
        <v>0</v>
      </c>
      <c r="AK671" s="382">
        <f>SUMPRODUCT(LEN($W671:$W673)-LEN(SUBSTITUTE($W671:$W673,"M", "")))</f>
        <v>0</v>
      </c>
    </row>
    <row r="672" spans="2:38" ht="18" customHeight="1" x14ac:dyDescent="0.2">
      <c r="B672" s="17"/>
      <c r="C672" s="343"/>
      <c r="D672" s="24"/>
      <c r="E672" s="23"/>
      <c r="F672" s="157"/>
      <c r="G672" s="156"/>
      <c r="H672" s="343"/>
      <c r="I672" s="343"/>
      <c r="J672" s="343"/>
      <c r="K672" s="20" t="s">
        <v>91</v>
      </c>
      <c r="L672" s="21"/>
      <c r="M672" s="20" t="s">
        <v>90</v>
      </c>
      <c r="N672" s="21"/>
      <c r="O672" s="20" t="s">
        <v>89</v>
      </c>
      <c r="P672" s="21"/>
      <c r="Q672" s="20" t="s">
        <v>88</v>
      </c>
      <c r="R672" s="21"/>
      <c r="S672" s="20" t="s">
        <v>210</v>
      </c>
      <c r="T672" s="21"/>
      <c r="U672" s="20" t="s">
        <v>209</v>
      </c>
      <c r="V672" s="21"/>
      <c r="W672" s="18"/>
      <c r="X672" s="155"/>
      <c r="Y672" s="155"/>
      <c r="Z672" s="155"/>
      <c r="AA672" s="348"/>
      <c r="AB672" s="390"/>
      <c r="AC672" s="392"/>
      <c r="AD672" s="392"/>
      <c r="AE672" s="392"/>
      <c r="AF672" s="392"/>
      <c r="AG672" s="392"/>
      <c r="AH672" s="392"/>
      <c r="AI672" s="392"/>
      <c r="AJ672" s="392"/>
      <c r="AK672" s="395"/>
      <c r="AL672" s="58"/>
    </row>
    <row r="673" spans="2:37" ht="18" customHeight="1" thickBot="1" x14ac:dyDescent="0.25">
      <c r="B673" s="17"/>
      <c r="C673" s="344"/>
      <c r="D673" s="16"/>
      <c r="E673" s="15"/>
      <c r="F673" s="150"/>
      <c r="G673" s="149"/>
      <c r="H673" s="344"/>
      <c r="I673" s="344"/>
      <c r="J673" s="344"/>
      <c r="K673" s="12" t="s">
        <v>87</v>
      </c>
      <c r="L673" s="13"/>
      <c r="M673" s="12" t="s">
        <v>86</v>
      </c>
      <c r="N673" s="13"/>
      <c r="O673" s="12" t="s">
        <v>85</v>
      </c>
      <c r="P673" s="13"/>
      <c r="Q673" s="12" t="s">
        <v>84</v>
      </c>
      <c r="R673" s="13"/>
      <c r="S673" s="12" t="s">
        <v>208</v>
      </c>
      <c r="T673" s="13"/>
      <c r="U673" s="12" t="s">
        <v>207</v>
      </c>
      <c r="V673" s="13"/>
      <c r="W673" s="10"/>
      <c r="X673" s="148"/>
      <c r="Y673" s="148"/>
      <c r="Z673" s="148"/>
      <c r="AA673" s="349"/>
      <c r="AB673" s="391"/>
      <c r="AC673" s="393"/>
      <c r="AD673" s="393"/>
      <c r="AE673" s="393"/>
      <c r="AF673" s="393"/>
      <c r="AG673" s="393"/>
      <c r="AH673" s="393"/>
      <c r="AI673" s="393"/>
      <c r="AJ673" s="393"/>
      <c r="AK673" s="396"/>
    </row>
    <row r="674" spans="2:37" ht="18" customHeight="1" x14ac:dyDescent="0.2">
      <c r="B674" s="17"/>
      <c r="C674" s="342">
        <v>15</v>
      </c>
      <c r="D674" s="30"/>
      <c r="E674" s="28"/>
      <c r="F674" s="159"/>
      <c r="G674" s="158"/>
      <c r="H674" s="345"/>
      <c r="I674" s="345"/>
      <c r="J674" s="345"/>
      <c r="K674" s="20" t="s">
        <v>95</v>
      </c>
      <c r="L674" s="21"/>
      <c r="M674" s="20" t="s">
        <v>94</v>
      </c>
      <c r="N674" s="21"/>
      <c r="O674" s="20" t="s">
        <v>93</v>
      </c>
      <c r="P674" s="21"/>
      <c r="Q674" s="20" t="s">
        <v>92</v>
      </c>
      <c r="R674" s="21"/>
      <c r="S674" s="20" t="s">
        <v>212</v>
      </c>
      <c r="T674" s="21"/>
      <c r="U674" s="20" t="s">
        <v>211</v>
      </c>
      <c r="V674" s="21"/>
      <c r="W674" s="25"/>
      <c r="X674" s="155"/>
      <c r="Y674" s="155"/>
      <c r="Z674" s="155"/>
      <c r="AA674" s="347"/>
      <c r="AB674" s="379">
        <f>SUMPRODUCT(LEN($L674:$R676)-LEN(SUBSTITUTE($L674:$R676,"A", "")))</f>
        <v>0</v>
      </c>
      <c r="AC674" s="365">
        <f>SUMPRODUCT(LEN($W674:$W676)-LEN(SUBSTITUTE($W674:$W676,"A", "")))</f>
        <v>0</v>
      </c>
      <c r="AD674" s="365">
        <f>SUMPRODUCT(LEN($L674:$R676)-LEN(SUBSTITUTE($L674:$R676,"S", "")))</f>
        <v>0</v>
      </c>
      <c r="AE674" s="365">
        <f>SUMPRODUCT(LEN($W674:$W676)-LEN(SUBSTITUTE($W674:$W676,"S", "")))</f>
        <v>0</v>
      </c>
      <c r="AF674" s="365">
        <f>SUMPRODUCT(LEN($L674:$R676)-LEN(SUBSTITUTE($L674:$R676,"F", "")))</f>
        <v>0</v>
      </c>
      <c r="AG674" s="365">
        <f>SUMPRODUCT(LEN($W674:$W676)-LEN(SUBSTITUTE($W674:$W676,"F", "")))</f>
        <v>0</v>
      </c>
      <c r="AH674" s="365">
        <f>SUMPRODUCT(LEN($L674:$R676)-LEN(SUBSTITUTE($L674:$R676,"G", "")))</f>
        <v>0</v>
      </c>
      <c r="AI674" s="365">
        <f>SUMPRODUCT(LEN($W674:$W676)-LEN(SUBSTITUTE($W674:$W676,"G", "")))</f>
        <v>0</v>
      </c>
      <c r="AJ674" s="365">
        <f>SUMPRODUCT(LEN($L674:$R676)-LEN(SUBSTITUTE($L674:$R676,"M", "")))</f>
        <v>0</v>
      </c>
      <c r="AK674" s="382">
        <f>SUMPRODUCT(LEN($W674:$W676)-LEN(SUBSTITUTE($W674:$W676,"M", "")))</f>
        <v>0</v>
      </c>
    </row>
    <row r="675" spans="2:37" ht="18" customHeight="1" x14ac:dyDescent="0.2">
      <c r="B675" s="17"/>
      <c r="C675" s="343"/>
      <c r="D675" s="24"/>
      <c r="E675" s="23"/>
      <c r="F675" s="157"/>
      <c r="G675" s="156"/>
      <c r="H675" s="343"/>
      <c r="I675" s="343"/>
      <c r="J675" s="343"/>
      <c r="K675" s="20" t="s">
        <v>91</v>
      </c>
      <c r="L675" s="21"/>
      <c r="M675" s="20" t="s">
        <v>90</v>
      </c>
      <c r="N675" s="21"/>
      <c r="O675" s="20" t="s">
        <v>89</v>
      </c>
      <c r="P675" s="21"/>
      <c r="Q675" s="20" t="s">
        <v>88</v>
      </c>
      <c r="R675" s="21"/>
      <c r="S675" s="20" t="s">
        <v>210</v>
      </c>
      <c r="T675" s="21"/>
      <c r="U675" s="20" t="s">
        <v>209</v>
      </c>
      <c r="V675" s="21"/>
      <c r="W675" s="18"/>
      <c r="X675" s="155"/>
      <c r="Y675" s="155"/>
      <c r="Z675" s="155"/>
      <c r="AA675" s="348"/>
      <c r="AB675" s="390"/>
      <c r="AC675" s="392"/>
      <c r="AD675" s="392"/>
      <c r="AE675" s="392"/>
      <c r="AF675" s="392"/>
      <c r="AG675" s="392"/>
      <c r="AH675" s="392"/>
      <c r="AI675" s="392"/>
      <c r="AJ675" s="392"/>
      <c r="AK675" s="395"/>
    </row>
    <row r="676" spans="2:37" ht="18" customHeight="1" thickBot="1" x14ac:dyDescent="0.25">
      <c r="B676" s="17"/>
      <c r="C676" s="344"/>
      <c r="D676" s="16"/>
      <c r="E676" s="15"/>
      <c r="F676" s="150"/>
      <c r="G676" s="149"/>
      <c r="H676" s="344"/>
      <c r="I676" s="344"/>
      <c r="J676" s="344"/>
      <c r="K676" s="12" t="s">
        <v>87</v>
      </c>
      <c r="L676" s="13"/>
      <c r="M676" s="12" t="s">
        <v>86</v>
      </c>
      <c r="N676" s="13"/>
      <c r="O676" s="12" t="s">
        <v>85</v>
      </c>
      <c r="P676" s="13"/>
      <c r="Q676" s="12" t="s">
        <v>84</v>
      </c>
      <c r="R676" s="13"/>
      <c r="S676" s="12" t="s">
        <v>208</v>
      </c>
      <c r="T676" s="13"/>
      <c r="U676" s="12" t="s">
        <v>207</v>
      </c>
      <c r="V676" s="13"/>
      <c r="W676" s="10"/>
      <c r="X676" s="148"/>
      <c r="Y676" s="148"/>
      <c r="Z676" s="148"/>
      <c r="AA676" s="349"/>
      <c r="AB676" s="391"/>
      <c r="AC676" s="393"/>
      <c r="AD676" s="393"/>
      <c r="AE676" s="393"/>
      <c r="AF676" s="393"/>
      <c r="AG676" s="393"/>
      <c r="AH676" s="393"/>
      <c r="AI676" s="393"/>
      <c r="AJ676" s="393"/>
      <c r="AK676" s="396"/>
    </row>
    <row r="677" spans="2:37" ht="18" customHeight="1" x14ac:dyDescent="0.2">
      <c r="B677" s="17"/>
      <c r="C677" s="342">
        <v>16</v>
      </c>
      <c r="D677" s="30"/>
      <c r="E677" s="28"/>
      <c r="F677" s="159"/>
      <c r="G677" s="158"/>
      <c r="H677" s="345"/>
      <c r="I677" s="345"/>
      <c r="J677" s="345"/>
      <c r="K677" s="20" t="s">
        <v>95</v>
      </c>
      <c r="L677" s="21"/>
      <c r="M677" s="20" t="s">
        <v>94</v>
      </c>
      <c r="N677" s="21"/>
      <c r="O677" s="20" t="s">
        <v>93</v>
      </c>
      <c r="P677" s="21"/>
      <c r="Q677" s="20" t="s">
        <v>92</v>
      </c>
      <c r="R677" s="21"/>
      <c r="S677" s="20" t="s">
        <v>212</v>
      </c>
      <c r="T677" s="21"/>
      <c r="U677" s="20" t="s">
        <v>211</v>
      </c>
      <c r="V677" s="21"/>
      <c r="W677" s="25"/>
      <c r="X677" s="155"/>
      <c r="Y677" s="155"/>
      <c r="Z677" s="155"/>
      <c r="AA677" s="347"/>
      <c r="AB677" s="379">
        <f>SUMPRODUCT(LEN($L677:$R679)-LEN(SUBSTITUTE($L677:$R679,"A", "")))</f>
        <v>0</v>
      </c>
      <c r="AC677" s="365">
        <f>SUMPRODUCT(LEN($W677:$W679)-LEN(SUBSTITUTE($W677:$W679,"A", "")))</f>
        <v>0</v>
      </c>
      <c r="AD677" s="365">
        <f>SUMPRODUCT(LEN($L677:$R679)-LEN(SUBSTITUTE($L677:$R679,"S", "")))</f>
        <v>0</v>
      </c>
      <c r="AE677" s="365">
        <f>SUMPRODUCT(LEN($W677:$W679)-LEN(SUBSTITUTE($W677:$W679,"S", "")))</f>
        <v>0</v>
      </c>
      <c r="AF677" s="365">
        <f>SUMPRODUCT(LEN($L677:$R679)-LEN(SUBSTITUTE($L677:$R679,"F", "")))</f>
        <v>0</v>
      </c>
      <c r="AG677" s="365">
        <f>SUMPRODUCT(LEN($W677:$W679)-LEN(SUBSTITUTE($W677:$W679,"F", "")))</f>
        <v>0</v>
      </c>
      <c r="AH677" s="365">
        <f>SUMPRODUCT(LEN($L677:$R679)-LEN(SUBSTITUTE($L677:$R679,"G", "")))</f>
        <v>0</v>
      </c>
      <c r="AI677" s="365">
        <f>SUMPRODUCT(LEN($W677:$W679)-LEN(SUBSTITUTE($W677:$W679,"G", "")))</f>
        <v>0</v>
      </c>
      <c r="AJ677" s="365">
        <f>SUMPRODUCT(LEN($L677:$R679)-LEN(SUBSTITUTE($L677:$R679,"M", "")))</f>
        <v>0</v>
      </c>
      <c r="AK677" s="382">
        <f>SUMPRODUCT(LEN($W677:$W679)-LEN(SUBSTITUTE($W677:$W679,"M", "")))</f>
        <v>0</v>
      </c>
    </row>
    <row r="678" spans="2:37" ht="18" customHeight="1" x14ac:dyDescent="0.2">
      <c r="B678" s="17"/>
      <c r="C678" s="343"/>
      <c r="D678" s="24"/>
      <c r="E678" s="23"/>
      <c r="F678" s="157"/>
      <c r="G678" s="156"/>
      <c r="H678" s="343"/>
      <c r="I678" s="343"/>
      <c r="J678" s="343"/>
      <c r="K678" s="20" t="s">
        <v>91</v>
      </c>
      <c r="L678" s="21"/>
      <c r="M678" s="20" t="s">
        <v>90</v>
      </c>
      <c r="N678" s="21"/>
      <c r="O678" s="20" t="s">
        <v>89</v>
      </c>
      <c r="P678" s="21"/>
      <c r="Q678" s="20" t="s">
        <v>88</v>
      </c>
      <c r="R678" s="21"/>
      <c r="S678" s="20" t="s">
        <v>210</v>
      </c>
      <c r="T678" s="21"/>
      <c r="U678" s="20" t="s">
        <v>209</v>
      </c>
      <c r="V678" s="21"/>
      <c r="W678" s="18"/>
      <c r="X678" s="155"/>
      <c r="Y678" s="155"/>
      <c r="Z678" s="155"/>
      <c r="AA678" s="348"/>
      <c r="AB678" s="390"/>
      <c r="AC678" s="392"/>
      <c r="AD678" s="392"/>
      <c r="AE678" s="392"/>
      <c r="AF678" s="392"/>
      <c r="AG678" s="392"/>
      <c r="AH678" s="392"/>
      <c r="AI678" s="392"/>
      <c r="AJ678" s="392"/>
      <c r="AK678" s="395"/>
    </row>
    <row r="679" spans="2:37" ht="18" customHeight="1" thickBot="1" x14ac:dyDescent="0.25">
      <c r="B679" s="17"/>
      <c r="C679" s="344"/>
      <c r="D679" s="16"/>
      <c r="E679" s="15"/>
      <c r="F679" s="150"/>
      <c r="G679" s="149"/>
      <c r="H679" s="344"/>
      <c r="I679" s="344"/>
      <c r="J679" s="344"/>
      <c r="K679" s="12" t="s">
        <v>87</v>
      </c>
      <c r="L679" s="13"/>
      <c r="M679" s="12" t="s">
        <v>86</v>
      </c>
      <c r="N679" s="13"/>
      <c r="O679" s="12" t="s">
        <v>85</v>
      </c>
      <c r="P679" s="13"/>
      <c r="Q679" s="12" t="s">
        <v>84</v>
      </c>
      <c r="R679" s="13"/>
      <c r="S679" s="12" t="s">
        <v>208</v>
      </c>
      <c r="T679" s="13"/>
      <c r="U679" s="12" t="s">
        <v>207</v>
      </c>
      <c r="V679" s="13"/>
      <c r="W679" s="10"/>
      <c r="X679" s="148"/>
      <c r="Y679" s="148"/>
      <c r="Z679" s="148"/>
      <c r="AA679" s="349"/>
      <c r="AB679" s="391"/>
      <c r="AC679" s="393"/>
      <c r="AD679" s="393"/>
      <c r="AE679" s="393"/>
      <c r="AF679" s="393"/>
      <c r="AG679" s="393"/>
      <c r="AH679" s="393"/>
      <c r="AI679" s="393"/>
      <c r="AJ679" s="393"/>
      <c r="AK679" s="396"/>
    </row>
    <row r="680" spans="2:37" ht="18" customHeight="1" x14ac:dyDescent="0.2">
      <c r="B680" s="17"/>
      <c r="C680" s="342">
        <v>17</v>
      </c>
      <c r="D680" s="30"/>
      <c r="E680" s="28"/>
      <c r="F680" s="159"/>
      <c r="G680" s="158"/>
      <c r="H680" s="345"/>
      <c r="I680" s="345"/>
      <c r="J680" s="345"/>
      <c r="K680" s="20" t="s">
        <v>95</v>
      </c>
      <c r="L680" s="21"/>
      <c r="M680" s="20" t="s">
        <v>94</v>
      </c>
      <c r="N680" s="21"/>
      <c r="O680" s="20" t="s">
        <v>93</v>
      </c>
      <c r="P680" s="21"/>
      <c r="Q680" s="20" t="s">
        <v>92</v>
      </c>
      <c r="R680" s="21"/>
      <c r="S680" s="20" t="s">
        <v>212</v>
      </c>
      <c r="T680" s="21"/>
      <c r="U680" s="20" t="s">
        <v>211</v>
      </c>
      <c r="V680" s="21"/>
      <c r="W680" s="25"/>
      <c r="X680" s="155"/>
      <c r="Y680" s="155"/>
      <c r="Z680" s="155"/>
      <c r="AA680" s="347"/>
      <c r="AB680" s="379">
        <f>SUMPRODUCT(LEN($L680:$R682)-LEN(SUBSTITUTE($L680:$R682,"A", "")))</f>
        <v>0</v>
      </c>
      <c r="AC680" s="365">
        <f>SUMPRODUCT(LEN($W680:$W682)-LEN(SUBSTITUTE($W680:$W682,"A", "")))</f>
        <v>0</v>
      </c>
      <c r="AD680" s="365">
        <f>SUMPRODUCT(LEN($L680:$R682)-LEN(SUBSTITUTE($L680:$R682,"S", "")))</f>
        <v>0</v>
      </c>
      <c r="AE680" s="365">
        <f>SUMPRODUCT(LEN($W680:$W682)-LEN(SUBSTITUTE($W680:$W682,"S", "")))</f>
        <v>0</v>
      </c>
      <c r="AF680" s="365">
        <f>SUMPRODUCT(LEN($L680:$R682)-LEN(SUBSTITUTE($L680:$R682,"F", "")))</f>
        <v>0</v>
      </c>
      <c r="AG680" s="365">
        <f>SUMPRODUCT(LEN($W680:$W682)-LEN(SUBSTITUTE($W680:$W682,"F", "")))</f>
        <v>0</v>
      </c>
      <c r="AH680" s="365">
        <f>SUMPRODUCT(LEN($L680:$R682)-LEN(SUBSTITUTE($L680:$R682,"G", "")))</f>
        <v>0</v>
      </c>
      <c r="AI680" s="365">
        <f>SUMPRODUCT(LEN($W680:$W682)-LEN(SUBSTITUTE($W680:$W682,"G", "")))</f>
        <v>0</v>
      </c>
      <c r="AJ680" s="365">
        <f>SUMPRODUCT(LEN($L680:$R682)-LEN(SUBSTITUTE($L680:$R682,"M", "")))</f>
        <v>0</v>
      </c>
      <c r="AK680" s="382">
        <f>SUMPRODUCT(LEN($W680:$W682)-LEN(SUBSTITUTE($W680:$W682,"M", "")))</f>
        <v>0</v>
      </c>
    </row>
    <row r="681" spans="2:37" ht="18" customHeight="1" x14ac:dyDescent="0.2">
      <c r="B681" s="17"/>
      <c r="C681" s="343"/>
      <c r="D681" s="24"/>
      <c r="E681" s="23"/>
      <c r="F681" s="157"/>
      <c r="G681" s="156"/>
      <c r="H681" s="343"/>
      <c r="I681" s="343"/>
      <c r="J681" s="343"/>
      <c r="K681" s="20" t="s">
        <v>91</v>
      </c>
      <c r="L681" s="21"/>
      <c r="M681" s="20" t="s">
        <v>90</v>
      </c>
      <c r="N681" s="21"/>
      <c r="O681" s="20" t="s">
        <v>89</v>
      </c>
      <c r="P681" s="21"/>
      <c r="Q681" s="20" t="s">
        <v>88</v>
      </c>
      <c r="R681" s="21"/>
      <c r="S681" s="20" t="s">
        <v>210</v>
      </c>
      <c r="T681" s="21"/>
      <c r="U681" s="20" t="s">
        <v>209</v>
      </c>
      <c r="V681" s="21"/>
      <c r="W681" s="18"/>
      <c r="X681" s="155"/>
      <c r="Y681" s="155"/>
      <c r="Z681" s="155"/>
      <c r="AA681" s="348"/>
      <c r="AB681" s="390"/>
      <c r="AC681" s="392"/>
      <c r="AD681" s="392"/>
      <c r="AE681" s="392"/>
      <c r="AF681" s="392"/>
      <c r="AG681" s="392"/>
      <c r="AH681" s="392"/>
      <c r="AI681" s="392"/>
      <c r="AJ681" s="392"/>
      <c r="AK681" s="395"/>
    </row>
    <row r="682" spans="2:37" ht="18" customHeight="1" thickBot="1" x14ac:dyDescent="0.25">
      <c r="B682" s="17"/>
      <c r="C682" s="344"/>
      <c r="D682" s="16"/>
      <c r="E682" s="15"/>
      <c r="F682" s="150"/>
      <c r="G682" s="149"/>
      <c r="H682" s="344"/>
      <c r="I682" s="344"/>
      <c r="J682" s="344"/>
      <c r="K682" s="12" t="s">
        <v>87</v>
      </c>
      <c r="L682" s="13"/>
      <c r="M682" s="12" t="s">
        <v>86</v>
      </c>
      <c r="N682" s="13"/>
      <c r="O682" s="12" t="s">
        <v>85</v>
      </c>
      <c r="P682" s="13"/>
      <c r="Q682" s="12" t="s">
        <v>84</v>
      </c>
      <c r="R682" s="13"/>
      <c r="S682" s="12" t="s">
        <v>208</v>
      </c>
      <c r="T682" s="13"/>
      <c r="U682" s="12" t="s">
        <v>207</v>
      </c>
      <c r="V682" s="13"/>
      <c r="W682" s="10"/>
      <c r="X682" s="148"/>
      <c r="Y682" s="148"/>
      <c r="Z682" s="148"/>
      <c r="AA682" s="349"/>
      <c r="AB682" s="391"/>
      <c r="AC682" s="393"/>
      <c r="AD682" s="393"/>
      <c r="AE682" s="393"/>
      <c r="AF682" s="393"/>
      <c r="AG682" s="393"/>
      <c r="AH682" s="393"/>
      <c r="AI682" s="393"/>
      <c r="AJ682" s="393"/>
      <c r="AK682" s="396"/>
    </row>
    <row r="683" spans="2:37" ht="18" customHeight="1" x14ac:dyDescent="0.2">
      <c r="B683" s="17"/>
      <c r="C683" s="342">
        <v>18</v>
      </c>
      <c r="D683" s="30"/>
      <c r="E683" s="28"/>
      <c r="F683" s="159"/>
      <c r="G683" s="158"/>
      <c r="H683" s="345"/>
      <c r="I683" s="345"/>
      <c r="J683" s="345"/>
      <c r="K683" s="20" t="s">
        <v>95</v>
      </c>
      <c r="L683" s="21"/>
      <c r="M683" s="20" t="s">
        <v>94</v>
      </c>
      <c r="N683" s="21"/>
      <c r="O683" s="20" t="s">
        <v>93</v>
      </c>
      <c r="P683" s="21"/>
      <c r="Q683" s="20" t="s">
        <v>92</v>
      </c>
      <c r="R683" s="21"/>
      <c r="S683" s="20" t="s">
        <v>212</v>
      </c>
      <c r="T683" s="21"/>
      <c r="U683" s="20" t="s">
        <v>211</v>
      </c>
      <c r="V683" s="21"/>
      <c r="W683" s="25"/>
      <c r="X683" s="155"/>
      <c r="Y683" s="155"/>
      <c r="Z683" s="155"/>
      <c r="AA683" s="347"/>
      <c r="AB683" s="379">
        <f>SUMPRODUCT(LEN($L683:$R685)-LEN(SUBSTITUTE($L683:$R685,"A", "")))</f>
        <v>0</v>
      </c>
      <c r="AC683" s="365">
        <f>SUMPRODUCT(LEN($W683:$W685)-LEN(SUBSTITUTE($W683:$W685,"A", "")))</f>
        <v>0</v>
      </c>
      <c r="AD683" s="365">
        <f>SUMPRODUCT(LEN($L683:$R685)-LEN(SUBSTITUTE($L683:$R685,"S", "")))</f>
        <v>0</v>
      </c>
      <c r="AE683" s="365">
        <f>SUMPRODUCT(LEN($W683:$W685)-LEN(SUBSTITUTE($W683:$W685,"S", "")))</f>
        <v>0</v>
      </c>
      <c r="AF683" s="365">
        <f>SUMPRODUCT(LEN($L683:$R685)-LEN(SUBSTITUTE($L683:$R685,"F", "")))</f>
        <v>0</v>
      </c>
      <c r="AG683" s="365">
        <f>SUMPRODUCT(LEN($W683:$W685)-LEN(SUBSTITUTE($W683:$W685,"F", "")))</f>
        <v>0</v>
      </c>
      <c r="AH683" s="365">
        <f>SUMPRODUCT(LEN($L683:$R685)-LEN(SUBSTITUTE($L683:$R685,"G", "")))</f>
        <v>0</v>
      </c>
      <c r="AI683" s="365">
        <f>SUMPRODUCT(LEN($W683:$W685)-LEN(SUBSTITUTE($W683:$W685,"G", "")))</f>
        <v>0</v>
      </c>
      <c r="AJ683" s="365">
        <f>SUMPRODUCT(LEN($L683:$R685)-LEN(SUBSTITUTE($L683:$R685,"M", "")))</f>
        <v>0</v>
      </c>
      <c r="AK683" s="382">
        <f>SUMPRODUCT(LEN($W683:$W685)-LEN(SUBSTITUTE($W683:$W685,"M", "")))</f>
        <v>0</v>
      </c>
    </row>
    <row r="684" spans="2:37" ht="18" customHeight="1" x14ac:dyDescent="0.2">
      <c r="B684" s="17"/>
      <c r="C684" s="343"/>
      <c r="D684" s="24"/>
      <c r="E684" s="23"/>
      <c r="F684" s="157"/>
      <c r="G684" s="156"/>
      <c r="H684" s="343"/>
      <c r="I684" s="343"/>
      <c r="J684" s="343"/>
      <c r="K684" s="20" t="s">
        <v>91</v>
      </c>
      <c r="L684" s="21"/>
      <c r="M684" s="20" t="s">
        <v>90</v>
      </c>
      <c r="N684" s="21"/>
      <c r="O684" s="20" t="s">
        <v>89</v>
      </c>
      <c r="P684" s="21"/>
      <c r="Q684" s="20" t="s">
        <v>88</v>
      </c>
      <c r="R684" s="21"/>
      <c r="S684" s="20" t="s">
        <v>210</v>
      </c>
      <c r="T684" s="21"/>
      <c r="U684" s="20" t="s">
        <v>209</v>
      </c>
      <c r="V684" s="21"/>
      <c r="W684" s="18"/>
      <c r="X684" s="155"/>
      <c r="Y684" s="155"/>
      <c r="Z684" s="155"/>
      <c r="AA684" s="348"/>
      <c r="AB684" s="390"/>
      <c r="AC684" s="392"/>
      <c r="AD684" s="392"/>
      <c r="AE684" s="392"/>
      <c r="AF684" s="392"/>
      <c r="AG684" s="392"/>
      <c r="AH684" s="392"/>
      <c r="AI684" s="392"/>
      <c r="AJ684" s="392"/>
      <c r="AK684" s="395"/>
    </row>
    <row r="685" spans="2:37" ht="18" customHeight="1" thickBot="1" x14ac:dyDescent="0.25">
      <c r="B685" s="17"/>
      <c r="C685" s="344"/>
      <c r="D685" s="16"/>
      <c r="E685" s="15"/>
      <c r="F685" s="150"/>
      <c r="G685" s="149"/>
      <c r="H685" s="344"/>
      <c r="I685" s="344"/>
      <c r="J685" s="344"/>
      <c r="K685" s="12" t="s">
        <v>87</v>
      </c>
      <c r="L685" s="13"/>
      <c r="M685" s="12" t="s">
        <v>86</v>
      </c>
      <c r="N685" s="13"/>
      <c r="O685" s="12" t="s">
        <v>85</v>
      </c>
      <c r="P685" s="13"/>
      <c r="Q685" s="12" t="s">
        <v>84</v>
      </c>
      <c r="R685" s="13"/>
      <c r="S685" s="12" t="s">
        <v>208</v>
      </c>
      <c r="T685" s="13"/>
      <c r="U685" s="12" t="s">
        <v>207</v>
      </c>
      <c r="V685" s="13"/>
      <c r="W685" s="10"/>
      <c r="X685" s="148"/>
      <c r="Y685" s="148"/>
      <c r="Z685" s="148"/>
      <c r="AA685" s="349"/>
      <c r="AB685" s="391"/>
      <c r="AC685" s="393"/>
      <c r="AD685" s="393"/>
      <c r="AE685" s="393"/>
      <c r="AF685" s="393"/>
      <c r="AG685" s="393"/>
      <c r="AH685" s="393"/>
      <c r="AI685" s="393"/>
      <c r="AJ685" s="393"/>
      <c r="AK685" s="396"/>
    </row>
    <row r="686" spans="2:37" ht="18" customHeight="1" x14ac:dyDescent="0.2">
      <c r="B686" s="17"/>
      <c r="C686" s="342">
        <v>19</v>
      </c>
      <c r="D686" s="30"/>
      <c r="E686" s="28"/>
      <c r="F686" s="159"/>
      <c r="G686" s="158"/>
      <c r="H686" s="345"/>
      <c r="I686" s="345"/>
      <c r="J686" s="346"/>
      <c r="K686" s="20" t="s">
        <v>95</v>
      </c>
      <c r="L686" s="21"/>
      <c r="M686" s="20" t="s">
        <v>94</v>
      </c>
      <c r="N686" s="21"/>
      <c r="O686" s="20" t="s">
        <v>93</v>
      </c>
      <c r="P686" s="21"/>
      <c r="Q686" s="20" t="s">
        <v>92</v>
      </c>
      <c r="R686" s="21"/>
      <c r="S686" s="20" t="s">
        <v>212</v>
      </c>
      <c r="T686" s="21"/>
      <c r="U686" s="20" t="s">
        <v>211</v>
      </c>
      <c r="V686" s="21"/>
      <c r="W686" s="25"/>
      <c r="X686" s="155"/>
      <c r="Y686" s="155"/>
      <c r="Z686" s="155"/>
      <c r="AA686" s="347"/>
      <c r="AB686" s="379">
        <f>SUMPRODUCT(LEN($L686:$R688)-LEN(SUBSTITUTE($L686:$R688,"A", "")))</f>
        <v>0</v>
      </c>
      <c r="AC686" s="365">
        <f>SUMPRODUCT(LEN($W686:$W688)-LEN(SUBSTITUTE($W686:$W688,"A", "")))</f>
        <v>0</v>
      </c>
      <c r="AD686" s="365">
        <f>SUMPRODUCT(LEN($L686:$R688)-LEN(SUBSTITUTE($L686:$R688,"S", "")))</f>
        <v>0</v>
      </c>
      <c r="AE686" s="365">
        <f>SUMPRODUCT(LEN($W686:$W688)-LEN(SUBSTITUTE($W686:$W688,"S", "")))</f>
        <v>0</v>
      </c>
      <c r="AF686" s="365">
        <f>SUMPRODUCT(LEN($L686:$R688)-LEN(SUBSTITUTE($L686:$R688,"F", "")))</f>
        <v>0</v>
      </c>
      <c r="AG686" s="365">
        <f>SUMPRODUCT(LEN($W686:$W688)-LEN(SUBSTITUTE($W686:$W688,"F", "")))</f>
        <v>0</v>
      </c>
      <c r="AH686" s="365">
        <f>SUMPRODUCT(LEN($L686:$R688)-LEN(SUBSTITUTE($L686:$R688,"G", "")))</f>
        <v>0</v>
      </c>
      <c r="AI686" s="365">
        <f>SUMPRODUCT(LEN($W686:$W688)-LEN(SUBSTITUTE($W686:$W688,"G", "")))</f>
        <v>0</v>
      </c>
      <c r="AJ686" s="365">
        <f>SUMPRODUCT(LEN($L686:$R688)-LEN(SUBSTITUTE($L686:$R688,"M", "")))</f>
        <v>0</v>
      </c>
      <c r="AK686" s="382">
        <f>SUMPRODUCT(LEN($W686:$W688)-LEN(SUBSTITUTE($W686:$W688,"M", "")))</f>
        <v>0</v>
      </c>
    </row>
    <row r="687" spans="2:37" ht="18" customHeight="1" x14ac:dyDescent="0.2">
      <c r="B687" s="17"/>
      <c r="C687" s="343"/>
      <c r="D687" s="24"/>
      <c r="E687" s="23"/>
      <c r="F687" s="157"/>
      <c r="G687" s="156"/>
      <c r="H687" s="343"/>
      <c r="I687" s="343"/>
      <c r="J687" s="343"/>
      <c r="K687" s="20" t="s">
        <v>91</v>
      </c>
      <c r="L687" s="21"/>
      <c r="M687" s="20" t="s">
        <v>90</v>
      </c>
      <c r="N687" s="21"/>
      <c r="O687" s="20" t="s">
        <v>89</v>
      </c>
      <c r="P687" s="21"/>
      <c r="Q687" s="20" t="s">
        <v>88</v>
      </c>
      <c r="R687" s="21"/>
      <c r="S687" s="20" t="s">
        <v>210</v>
      </c>
      <c r="T687" s="21"/>
      <c r="U687" s="20" t="s">
        <v>209</v>
      </c>
      <c r="V687" s="21"/>
      <c r="W687" s="18"/>
      <c r="X687" s="155"/>
      <c r="Y687" s="155"/>
      <c r="Z687" s="155"/>
      <c r="AA687" s="348"/>
      <c r="AB687" s="390"/>
      <c r="AC687" s="392"/>
      <c r="AD687" s="392"/>
      <c r="AE687" s="392"/>
      <c r="AF687" s="392"/>
      <c r="AG687" s="392"/>
      <c r="AH687" s="392"/>
      <c r="AI687" s="392"/>
      <c r="AJ687" s="392"/>
      <c r="AK687" s="395"/>
    </row>
    <row r="688" spans="2:37" ht="18" customHeight="1" thickBot="1" x14ac:dyDescent="0.25">
      <c r="B688" s="17"/>
      <c r="C688" s="344"/>
      <c r="D688" s="16"/>
      <c r="E688" s="15"/>
      <c r="F688" s="150"/>
      <c r="G688" s="149"/>
      <c r="H688" s="344"/>
      <c r="I688" s="344"/>
      <c r="J688" s="344"/>
      <c r="K688" s="12" t="s">
        <v>87</v>
      </c>
      <c r="L688" s="13"/>
      <c r="M688" s="12" t="s">
        <v>86</v>
      </c>
      <c r="N688" s="13"/>
      <c r="O688" s="12" t="s">
        <v>85</v>
      </c>
      <c r="P688" s="13"/>
      <c r="Q688" s="12" t="s">
        <v>84</v>
      </c>
      <c r="R688" s="13"/>
      <c r="S688" s="12" t="s">
        <v>208</v>
      </c>
      <c r="T688" s="13"/>
      <c r="U688" s="12" t="s">
        <v>207</v>
      </c>
      <c r="V688" s="13"/>
      <c r="W688" s="10"/>
      <c r="X688" s="148"/>
      <c r="Y688" s="148"/>
      <c r="Z688" s="148"/>
      <c r="AA688" s="349"/>
      <c r="AB688" s="391"/>
      <c r="AC688" s="393"/>
      <c r="AD688" s="393"/>
      <c r="AE688" s="393"/>
      <c r="AF688" s="393"/>
      <c r="AG688" s="393"/>
      <c r="AH688" s="393"/>
      <c r="AI688" s="393"/>
      <c r="AJ688" s="393"/>
      <c r="AK688" s="396"/>
    </row>
    <row r="689" spans="2:45" ht="18" customHeight="1" x14ac:dyDescent="0.2">
      <c r="B689" s="17"/>
      <c r="C689" s="342">
        <v>20</v>
      </c>
      <c r="D689" s="30"/>
      <c r="E689" s="28"/>
      <c r="F689" s="159"/>
      <c r="G689" s="158"/>
      <c r="H689" s="345"/>
      <c r="I689" s="345"/>
      <c r="J689" s="345"/>
      <c r="K689" s="20" t="s">
        <v>95</v>
      </c>
      <c r="L689" s="21"/>
      <c r="M689" s="20" t="s">
        <v>94</v>
      </c>
      <c r="N689" s="21"/>
      <c r="O689" s="20" t="s">
        <v>93</v>
      </c>
      <c r="P689" s="21"/>
      <c r="Q689" s="20" t="s">
        <v>92</v>
      </c>
      <c r="R689" s="21"/>
      <c r="S689" s="20" t="s">
        <v>212</v>
      </c>
      <c r="T689" s="21"/>
      <c r="U689" s="20" t="s">
        <v>211</v>
      </c>
      <c r="V689" s="21"/>
      <c r="W689" s="25"/>
      <c r="X689" s="155"/>
      <c r="Y689" s="155"/>
      <c r="Z689" s="155"/>
      <c r="AA689" s="347"/>
      <c r="AB689" s="379">
        <f>SUMPRODUCT(LEN($L689:$R691)-LEN(SUBSTITUTE($L689:$R691,"A", "")))</f>
        <v>0</v>
      </c>
      <c r="AC689" s="365">
        <f>SUMPRODUCT(LEN($W689:$W691)-LEN(SUBSTITUTE($W689:$W691,"A", "")))</f>
        <v>0</v>
      </c>
      <c r="AD689" s="365">
        <f>SUMPRODUCT(LEN($L689:$R691)-LEN(SUBSTITUTE($L689:$R691,"S", "")))</f>
        <v>0</v>
      </c>
      <c r="AE689" s="365">
        <f>SUMPRODUCT(LEN($W689:$W691)-LEN(SUBSTITUTE($W689:$W691,"S", "")))</f>
        <v>0</v>
      </c>
      <c r="AF689" s="365">
        <f>SUMPRODUCT(LEN($L689:$R691)-LEN(SUBSTITUTE($L689:$R691,"F", "")))</f>
        <v>0</v>
      </c>
      <c r="AG689" s="365">
        <f>SUMPRODUCT(LEN($W689:$W691)-LEN(SUBSTITUTE($W689:$W691,"F", "")))</f>
        <v>0</v>
      </c>
      <c r="AH689" s="365">
        <f>SUMPRODUCT(LEN($L689:$R691)-LEN(SUBSTITUTE($L689:$R691,"G", "")))</f>
        <v>0</v>
      </c>
      <c r="AI689" s="365">
        <f>SUMPRODUCT(LEN($W689:$W691)-LEN(SUBSTITUTE($W689:$W691,"G", "")))</f>
        <v>0</v>
      </c>
      <c r="AJ689" s="365">
        <f>SUMPRODUCT(LEN($L689:$R691)-LEN(SUBSTITUTE($L689:$R691,"M", "")))</f>
        <v>0</v>
      </c>
      <c r="AK689" s="382">
        <f>SUMPRODUCT(LEN($W689:$W691)-LEN(SUBSTITUTE($W689:$W691,"M", "")))</f>
        <v>0</v>
      </c>
    </row>
    <row r="690" spans="2:45" ht="18" customHeight="1" x14ac:dyDescent="0.2">
      <c r="B690" s="17"/>
      <c r="C690" s="343"/>
      <c r="D690" s="24"/>
      <c r="E690" s="23"/>
      <c r="F690" s="157"/>
      <c r="G690" s="156"/>
      <c r="H690" s="343"/>
      <c r="I690" s="343"/>
      <c r="J690" s="343"/>
      <c r="K690" s="20" t="s">
        <v>91</v>
      </c>
      <c r="L690" s="21"/>
      <c r="M690" s="20" t="s">
        <v>90</v>
      </c>
      <c r="N690" s="21"/>
      <c r="O690" s="20" t="s">
        <v>89</v>
      </c>
      <c r="P690" s="21"/>
      <c r="Q690" s="20" t="s">
        <v>88</v>
      </c>
      <c r="R690" s="21"/>
      <c r="S690" s="20" t="s">
        <v>210</v>
      </c>
      <c r="T690" s="21"/>
      <c r="U690" s="20" t="s">
        <v>209</v>
      </c>
      <c r="V690" s="21"/>
      <c r="W690" s="18"/>
      <c r="X690" s="155"/>
      <c r="Y690" s="155"/>
      <c r="Z690" s="155"/>
      <c r="AA690" s="348"/>
      <c r="AB690" s="390"/>
      <c r="AC690" s="392"/>
      <c r="AD690" s="392"/>
      <c r="AE690" s="392"/>
      <c r="AF690" s="392"/>
      <c r="AG690" s="392"/>
      <c r="AH690" s="392"/>
      <c r="AI690" s="392"/>
      <c r="AJ690" s="392"/>
      <c r="AK690" s="395"/>
    </row>
    <row r="691" spans="2:45" ht="18" customHeight="1" thickBot="1" x14ac:dyDescent="0.25">
      <c r="B691" s="17"/>
      <c r="C691" s="344"/>
      <c r="D691" s="16"/>
      <c r="E691" s="15"/>
      <c r="F691" s="150"/>
      <c r="G691" s="149"/>
      <c r="H691" s="344"/>
      <c r="I691" s="344"/>
      <c r="J691" s="344"/>
      <c r="K691" s="12" t="s">
        <v>87</v>
      </c>
      <c r="L691" s="13"/>
      <c r="M691" s="12" t="s">
        <v>86</v>
      </c>
      <c r="N691" s="13"/>
      <c r="O691" s="12" t="s">
        <v>85</v>
      </c>
      <c r="P691" s="13"/>
      <c r="Q691" s="12" t="s">
        <v>84</v>
      </c>
      <c r="R691" s="13"/>
      <c r="S691" s="12" t="s">
        <v>208</v>
      </c>
      <c r="T691" s="13"/>
      <c r="U691" s="12" t="s">
        <v>207</v>
      </c>
      <c r="V691" s="13"/>
      <c r="W691" s="10"/>
      <c r="X691" s="148"/>
      <c r="Y691" s="148"/>
      <c r="Z691" s="148"/>
      <c r="AA691" s="349"/>
      <c r="AB691" s="391"/>
      <c r="AC691" s="393"/>
      <c r="AD691" s="393"/>
      <c r="AE691" s="393"/>
      <c r="AF691" s="393"/>
      <c r="AG691" s="393"/>
      <c r="AH691" s="393"/>
      <c r="AI691" s="393"/>
      <c r="AJ691" s="393"/>
      <c r="AK691" s="396"/>
    </row>
    <row r="692" spans="2:45" ht="74.45" customHeight="1" thickBot="1" x14ac:dyDescent="0.3">
      <c r="B692" s="51" t="s">
        <v>123</v>
      </c>
      <c r="C692" s="48" t="s">
        <v>122</v>
      </c>
      <c r="D692" s="48" t="s">
        <v>121</v>
      </c>
      <c r="E692" s="48" t="s">
        <v>120</v>
      </c>
      <c r="F692" s="163" t="s">
        <v>119</v>
      </c>
      <c r="G692" s="163" t="s">
        <v>118</v>
      </c>
      <c r="H692" s="48" t="s">
        <v>33</v>
      </c>
      <c r="I692" s="48" t="s">
        <v>117</v>
      </c>
      <c r="J692" s="48" t="s">
        <v>34</v>
      </c>
      <c r="K692" s="340" t="s">
        <v>116</v>
      </c>
      <c r="L692" s="341"/>
      <c r="M692" s="340" t="s">
        <v>115</v>
      </c>
      <c r="N692" s="341"/>
      <c r="O692" s="340" t="s">
        <v>115</v>
      </c>
      <c r="P692" s="394"/>
      <c r="Q692" s="340" t="s">
        <v>115</v>
      </c>
      <c r="R692" s="394"/>
      <c r="S692" s="340" t="s">
        <v>115</v>
      </c>
      <c r="T692" s="394"/>
      <c r="U692" s="340" t="s">
        <v>115</v>
      </c>
      <c r="V692" s="394"/>
      <c r="W692" s="49" t="s">
        <v>114</v>
      </c>
      <c r="X692" s="48" t="s">
        <v>223</v>
      </c>
      <c r="Y692" s="48" t="s">
        <v>222</v>
      </c>
      <c r="Z692" s="50" t="s">
        <v>221</v>
      </c>
      <c r="AA692" s="47" t="s">
        <v>112</v>
      </c>
      <c r="AB692" s="46" t="s">
        <v>111</v>
      </c>
      <c r="AC692" s="45" t="s">
        <v>110</v>
      </c>
      <c r="AD692" s="45" t="s">
        <v>109</v>
      </c>
      <c r="AE692" s="45" t="s">
        <v>108</v>
      </c>
      <c r="AF692" s="45" t="s">
        <v>107</v>
      </c>
      <c r="AG692" s="45" t="s">
        <v>106</v>
      </c>
      <c r="AH692" s="45" t="s">
        <v>105</v>
      </c>
      <c r="AI692" s="45" t="s">
        <v>104</v>
      </c>
      <c r="AJ692" s="45" t="s">
        <v>103</v>
      </c>
      <c r="AK692" s="45" t="s">
        <v>102</v>
      </c>
    </row>
    <row r="693" spans="2:45" ht="36" customHeight="1" thickBot="1" x14ac:dyDescent="0.25">
      <c r="B693" s="71" t="s">
        <v>101</v>
      </c>
      <c r="C693" s="43"/>
      <c r="D693" s="42">
        <v>175</v>
      </c>
      <c r="E693" s="41">
        <v>13</v>
      </c>
      <c r="F693" s="162">
        <v>9530.2000000000007</v>
      </c>
      <c r="G693" s="162">
        <v>815.12</v>
      </c>
      <c r="H693" s="35"/>
      <c r="I693" s="35"/>
      <c r="J693" s="70"/>
      <c r="K693" s="69"/>
      <c r="L693" s="37"/>
      <c r="M693" s="69"/>
      <c r="N693" s="37"/>
      <c r="O693" s="69"/>
      <c r="P693" s="37"/>
      <c r="Q693" s="69"/>
      <c r="R693" s="37"/>
      <c r="S693" s="69"/>
      <c r="T693" s="37"/>
      <c r="U693" s="69"/>
      <c r="V693" s="37"/>
      <c r="W693" s="36"/>
      <c r="X693" s="40"/>
      <c r="Y693" s="40"/>
      <c r="Z693" s="40"/>
      <c r="AA693" s="34"/>
      <c r="AB693" s="33">
        <f t="shared" ref="AB693:AK693" si="11">SUM(AB694:AB753)</f>
        <v>43</v>
      </c>
      <c r="AC693" s="54">
        <f t="shared" si="11"/>
        <v>3</v>
      </c>
      <c r="AD693" s="54">
        <f t="shared" si="11"/>
        <v>64</v>
      </c>
      <c r="AE693" s="54">
        <f t="shared" si="11"/>
        <v>6</v>
      </c>
      <c r="AF693" s="54">
        <f t="shared" si="11"/>
        <v>0</v>
      </c>
      <c r="AG693" s="54">
        <f t="shared" si="11"/>
        <v>0</v>
      </c>
      <c r="AH693" s="54">
        <f t="shared" si="11"/>
        <v>0</v>
      </c>
      <c r="AI693" s="54">
        <f t="shared" si="11"/>
        <v>0</v>
      </c>
      <c r="AJ693" s="54">
        <f t="shared" si="11"/>
        <v>0</v>
      </c>
      <c r="AK693" s="53">
        <f t="shared" si="11"/>
        <v>0</v>
      </c>
      <c r="AL693" s="32" t="s">
        <v>100</v>
      </c>
      <c r="AM693" s="31">
        <f>F693/(100*102)</f>
        <v>0.93433333333333346</v>
      </c>
      <c r="AO693" s="4">
        <f>SUM(AB693:AC693)/E693</f>
        <v>3.5384615384615383</v>
      </c>
      <c r="AP693" s="4">
        <f>SUM(AD693:AE693)/E693</f>
        <v>5.384615384615385</v>
      </c>
      <c r="AQ693" s="4">
        <f>SUM(AF693:AG693)/E693</f>
        <v>0</v>
      </c>
      <c r="AR693" s="4">
        <f>SUM(AH693:AI693)/E693</f>
        <v>0</v>
      </c>
      <c r="AS693" s="4">
        <f>SUM(AJ693:AK693)/E693</f>
        <v>0</v>
      </c>
    </row>
    <row r="694" spans="2:45" ht="18" customHeight="1" x14ac:dyDescent="0.2">
      <c r="B694" s="17" t="s">
        <v>99</v>
      </c>
      <c r="C694" s="342">
        <v>1</v>
      </c>
      <c r="D694" s="29" t="s">
        <v>137</v>
      </c>
      <c r="E694" s="28"/>
      <c r="F694" s="159"/>
      <c r="G694" s="158"/>
      <c r="H694" s="345">
        <v>39</v>
      </c>
      <c r="I694" s="345">
        <v>12</v>
      </c>
      <c r="J694" s="345">
        <v>6</v>
      </c>
      <c r="K694" s="20" t="s">
        <v>95</v>
      </c>
      <c r="L694" s="21" t="s">
        <v>213</v>
      </c>
      <c r="M694" s="20" t="s">
        <v>94</v>
      </c>
      <c r="N694" s="21" t="s">
        <v>214</v>
      </c>
      <c r="O694" s="20" t="s">
        <v>93</v>
      </c>
      <c r="P694" s="21"/>
      <c r="Q694" s="20" t="s">
        <v>92</v>
      </c>
      <c r="R694" s="26"/>
      <c r="S694" s="20" t="s">
        <v>212</v>
      </c>
      <c r="T694" s="21"/>
      <c r="U694" s="20" t="s">
        <v>211</v>
      </c>
      <c r="V694" s="26"/>
      <c r="W694" s="25" t="s">
        <v>214</v>
      </c>
      <c r="X694" s="155"/>
      <c r="Y694" s="155"/>
      <c r="Z694" s="155"/>
      <c r="AA694" s="347"/>
      <c r="AB694" s="379">
        <f>SUMPRODUCT(LEN($L694:$R696)-LEN(SUBSTITUTE($L694:$R696,"A", "")))</f>
        <v>5</v>
      </c>
      <c r="AC694" s="365">
        <f>SUMPRODUCT(LEN($W694:$W696)-LEN(SUBSTITUTE($W694:$W696,"A", "")))</f>
        <v>1</v>
      </c>
      <c r="AD694" s="365">
        <f>SUMPRODUCT(LEN($L694:$R696)-LEN(SUBSTITUTE($L694:$R696,"S", "")))</f>
        <v>5</v>
      </c>
      <c r="AE694" s="365">
        <f>SUMPRODUCT(LEN($W694:$W696)-LEN(SUBSTITUTE($W694:$W696,"S", "")))</f>
        <v>1</v>
      </c>
      <c r="AF694" s="365">
        <f>SUMPRODUCT(LEN($L694:$R696)-LEN(SUBSTITUTE($L694:$R696,"F", "")))</f>
        <v>0</v>
      </c>
      <c r="AG694" s="365">
        <f>SUMPRODUCT(LEN($W694:$W696)-LEN(SUBSTITUTE($W694:$W696,"F", "")))</f>
        <v>0</v>
      </c>
      <c r="AH694" s="365">
        <f>SUMPRODUCT(LEN($L694:$R696)-LEN(SUBSTITUTE($L694:$R696,"G", "")))</f>
        <v>0</v>
      </c>
      <c r="AI694" s="365">
        <f>SUMPRODUCT(LEN($W694:$W696)-LEN(SUBSTITUTE($W694:$W696,"G", "")))</f>
        <v>0</v>
      </c>
      <c r="AJ694" s="365">
        <f>SUMPRODUCT(LEN($L694:$R696)-LEN(SUBSTITUTE($L694:$R696,"M", "")))</f>
        <v>0</v>
      </c>
      <c r="AK694" s="382">
        <f>SUMPRODUCT(LEN($W694:$W696)-LEN(SUBSTITUTE($W694:$W696,"M", "")))</f>
        <v>0</v>
      </c>
    </row>
    <row r="695" spans="2:45" ht="18" customHeight="1" x14ac:dyDescent="0.2">
      <c r="B695" s="17"/>
      <c r="C695" s="343"/>
      <c r="D695" s="160"/>
      <c r="E695" s="23"/>
      <c r="F695" s="157"/>
      <c r="G695" s="156"/>
      <c r="H695" s="343"/>
      <c r="I695" s="343"/>
      <c r="J695" s="343"/>
      <c r="K695" s="20" t="s">
        <v>91</v>
      </c>
      <c r="L695" s="21" t="s">
        <v>218</v>
      </c>
      <c r="M695" s="20" t="s">
        <v>90</v>
      </c>
      <c r="N695" s="21" t="s">
        <v>98</v>
      </c>
      <c r="O695" s="20" t="s">
        <v>89</v>
      </c>
      <c r="P695" s="21"/>
      <c r="Q695" s="20" t="s">
        <v>88</v>
      </c>
      <c r="R695" s="19"/>
      <c r="S695" s="20" t="s">
        <v>210</v>
      </c>
      <c r="T695" s="21"/>
      <c r="U695" s="20" t="s">
        <v>209</v>
      </c>
      <c r="V695" s="19"/>
      <c r="W695" s="18"/>
      <c r="X695" s="155"/>
      <c r="Y695" s="155"/>
      <c r="Z695" s="155"/>
      <c r="AA695" s="348"/>
      <c r="AB695" s="390"/>
      <c r="AC695" s="392"/>
      <c r="AD695" s="392"/>
      <c r="AE695" s="392"/>
      <c r="AF695" s="392"/>
      <c r="AG695" s="392"/>
      <c r="AH695" s="392"/>
      <c r="AI695" s="392"/>
      <c r="AJ695" s="392"/>
      <c r="AK695" s="395"/>
    </row>
    <row r="696" spans="2:45" ht="18" customHeight="1" thickBot="1" x14ac:dyDescent="0.25">
      <c r="B696" s="17"/>
      <c r="C696" s="344"/>
      <c r="D696" s="68"/>
      <c r="E696" s="15"/>
      <c r="F696" s="150"/>
      <c r="G696" s="149"/>
      <c r="H696" s="344"/>
      <c r="I696" s="344"/>
      <c r="J696" s="344"/>
      <c r="K696" s="12" t="s">
        <v>87</v>
      </c>
      <c r="L696" s="13" t="s">
        <v>213</v>
      </c>
      <c r="M696" s="12" t="s">
        <v>86</v>
      </c>
      <c r="N696" s="13" t="s">
        <v>98</v>
      </c>
      <c r="O696" s="12" t="s">
        <v>85</v>
      </c>
      <c r="P696" s="13"/>
      <c r="Q696" s="12" t="s">
        <v>84</v>
      </c>
      <c r="R696" s="11"/>
      <c r="S696" s="12" t="s">
        <v>208</v>
      </c>
      <c r="T696" s="13"/>
      <c r="U696" s="12" t="s">
        <v>207</v>
      </c>
      <c r="V696" s="11"/>
      <c r="W696" s="10"/>
      <c r="X696" s="148"/>
      <c r="Y696" s="148"/>
      <c r="Z696" s="148"/>
      <c r="AA696" s="349"/>
      <c r="AB696" s="391"/>
      <c r="AC696" s="393"/>
      <c r="AD696" s="393"/>
      <c r="AE696" s="393"/>
      <c r="AF696" s="393"/>
      <c r="AG696" s="393"/>
      <c r="AH696" s="393"/>
      <c r="AI696" s="393"/>
      <c r="AJ696" s="393"/>
      <c r="AK696" s="396"/>
    </row>
    <row r="697" spans="2:45" ht="18" customHeight="1" x14ac:dyDescent="0.2">
      <c r="B697" s="17"/>
      <c r="C697" s="342">
        <v>2</v>
      </c>
      <c r="D697" s="30"/>
      <c r="E697" s="28"/>
      <c r="F697" s="159"/>
      <c r="G697" s="158"/>
      <c r="H697" s="345">
        <v>37</v>
      </c>
      <c r="I697" s="345">
        <v>12</v>
      </c>
      <c r="J697" s="345">
        <v>6</v>
      </c>
      <c r="K697" s="20" t="s">
        <v>95</v>
      </c>
      <c r="L697" s="21" t="s">
        <v>214</v>
      </c>
      <c r="M697" s="20" t="s">
        <v>94</v>
      </c>
      <c r="N697" s="21" t="s">
        <v>214</v>
      </c>
      <c r="O697" s="20" t="s">
        <v>93</v>
      </c>
      <c r="P697" s="21"/>
      <c r="Q697" s="20" t="s">
        <v>92</v>
      </c>
      <c r="R697" s="26"/>
      <c r="S697" s="20" t="s">
        <v>212</v>
      </c>
      <c r="T697" s="21"/>
      <c r="U697" s="20" t="s">
        <v>211</v>
      </c>
      <c r="V697" s="26"/>
      <c r="W697" s="25"/>
      <c r="X697" s="155"/>
      <c r="Y697" s="155"/>
      <c r="Z697" s="155"/>
      <c r="AA697" s="347"/>
      <c r="AB697" s="379">
        <f>SUMPRODUCT(LEN($L697:$R699)-LEN(SUBSTITUTE($L697:$R699,"A", "")))</f>
        <v>3</v>
      </c>
      <c r="AC697" s="365">
        <f>SUMPRODUCT(LEN($W697:$W699)-LEN(SUBSTITUTE($W697:$W699,"A", "")))</f>
        <v>0</v>
      </c>
      <c r="AD697" s="365">
        <f>SUMPRODUCT(LEN($L697:$R699)-LEN(SUBSTITUTE($L697:$R699,"S", "")))</f>
        <v>7</v>
      </c>
      <c r="AE697" s="365">
        <f>SUMPRODUCT(LEN($W697:$W699)-LEN(SUBSTITUTE($W697:$W699,"S", "")))</f>
        <v>0</v>
      </c>
      <c r="AF697" s="365">
        <f>SUMPRODUCT(LEN($L697:$R699)-LEN(SUBSTITUTE($L697:$R699,"F", "")))</f>
        <v>0</v>
      </c>
      <c r="AG697" s="365">
        <f>SUMPRODUCT(LEN($W697:$W699)-LEN(SUBSTITUTE($W697:$W699,"F", "")))</f>
        <v>0</v>
      </c>
      <c r="AH697" s="365">
        <f>SUMPRODUCT(LEN($L697:$R699)-LEN(SUBSTITUTE($L697:$R699,"G", "")))</f>
        <v>0</v>
      </c>
      <c r="AI697" s="365">
        <f>SUMPRODUCT(LEN($W697:$W699)-LEN(SUBSTITUTE($W697:$W699,"G", "")))</f>
        <v>0</v>
      </c>
      <c r="AJ697" s="365">
        <f>SUMPRODUCT(LEN($L697:$R699)-LEN(SUBSTITUTE($L697:$R699,"M", "")))</f>
        <v>0</v>
      </c>
      <c r="AK697" s="382">
        <f>SUMPRODUCT(LEN($W697:$W699)-LEN(SUBSTITUTE($W697:$W699,"M", "")))</f>
        <v>0</v>
      </c>
    </row>
    <row r="698" spans="2:45" ht="18" customHeight="1" x14ac:dyDescent="0.2">
      <c r="B698" s="17"/>
      <c r="C698" s="343"/>
      <c r="D698" s="24"/>
      <c r="E698" s="23"/>
      <c r="F698" s="157"/>
      <c r="G698" s="156"/>
      <c r="H698" s="343"/>
      <c r="I698" s="343"/>
      <c r="J698" s="343"/>
      <c r="K698" s="20" t="s">
        <v>91</v>
      </c>
      <c r="L698" s="21" t="s">
        <v>218</v>
      </c>
      <c r="M698" s="20" t="s">
        <v>90</v>
      </c>
      <c r="N698" s="21" t="s">
        <v>98</v>
      </c>
      <c r="O698" s="20" t="s">
        <v>89</v>
      </c>
      <c r="P698" s="21"/>
      <c r="Q698" s="20" t="s">
        <v>88</v>
      </c>
      <c r="R698" s="19"/>
      <c r="S698" s="20" t="s">
        <v>210</v>
      </c>
      <c r="T698" s="21"/>
      <c r="U698" s="20" t="s">
        <v>209</v>
      </c>
      <c r="V698" s="19"/>
      <c r="W698" s="18"/>
      <c r="X698" s="155"/>
      <c r="Y698" s="155"/>
      <c r="Z698" s="155"/>
      <c r="AA698" s="348"/>
      <c r="AB698" s="390"/>
      <c r="AC698" s="392"/>
      <c r="AD698" s="392"/>
      <c r="AE698" s="392"/>
      <c r="AF698" s="392"/>
      <c r="AG698" s="392"/>
      <c r="AH698" s="392"/>
      <c r="AI698" s="392"/>
      <c r="AJ698" s="392"/>
      <c r="AK698" s="395"/>
    </row>
    <row r="699" spans="2:45" ht="18" customHeight="1" thickBot="1" x14ac:dyDescent="0.25">
      <c r="B699" s="17"/>
      <c r="C699" s="344"/>
      <c r="D699" s="16"/>
      <c r="E699" s="15"/>
      <c r="F699" s="150"/>
      <c r="G699" s="149"/>
      <c r="H699" s="344"/>
      <c r="I699" s="344"/>
      <c r="J699" s="344"/>
      <c r="K699" s="12" t="s">
        <v>87</v>
      </c>
      <c r="L699" s="13" t="s">
        <v>214</v>
      </c>
      <c r="M699" s="12" t="s">
        <v>86</v>
      </c>
      <c r="N699" s="13" t="s">
        <v>98</v>
      </c>
      <c r="O699" s="12" t="s">
        <v>85</v>
      </c>
      <c r="P699" s="13"/>
      <c r="Q699" s="12" t="s">
        <v>84</v>
      </c>
      <c r="R699" s="11"/>
      <c r="S699" s="12" t="s">
        <v>208</v>
      </c>
      <c r="T699" s="13"/>
      <c r="U699" s="12" t="s">
        <v>207</v>
      </c>
      <c r="V699" s="11"/>
      <c r="W699" s="10"/>
      <c r="X699" s="148"/>
      <c r="Y699" s="148"/>
      <c r="Z699" s="148"/>
      <c r="AA699" s="349"/>
      <c r="AB699" s="391"/>
      <c r="AC699" s="393"/>
      <c r="AD699" s="393"/>
      <c r="AE699" s="393"/>
      <c r="AF699" s="393"/>
      <c r="AG699" s="393"/>
      <c r="AH699" s="393"/>
      <c r="AI699" s="393"/>
      <c r="AJ699" s="393"/>
      <c r="AK699" s="396"/>
    </row>
    <row r="700" spans="2:45" ht="18" customHeight="1" x14ac:dyDescent="0.2">
      <c r="B700" s="17"/>
      <c r="C700" s="342">
        <v>3</v>
      </c>
      <c r="D700" s="30"/>
      <c r="E700" s="28"/>
      <c r="F700" s="159"/>
      <c r="G700" s="158"/>
      <c r="H700" s="345">
        <v>35</v>
      </c>
      <c r="I700" s="345">
        <v>11</v>
      </c>
      <c r="J700" s="345">
        <v>5</v>
      </c>
      <c r="K700" s="20" t="s">
        <v>95</v>
      </c>
      <c r="L700" s="21" t="s">
        <v>97</v>
      </c>
      <c r="M700" s="20" t="s">
        <v>94</v>
      </c>
      <c r="N700" s="21" t="s">
        <v>98</v>
      </c>
      <c r="O700" s="20" t="s">
        <v>93</v>
      </c>
      <c r="P700" s="21"/>
      <c r="Q700" s="20" t="s">
        <v>92</v>
      </c>
      <c r="R700" s="26"/>
      <c r="S700" s="20" t="s">
        <v>212</v>
      </c>
      <c r="T700" s="21"/>
      <c r="U700" s="20" t="s">
        <v>211</v>
      </c>
      <c r="V700" s="26"/>
      <c r="W700" s="25"/>
      <c r="X700" s="155"/>
      <c r="Y700" s="155"/>
      <c r="Z700" s="155"/>
      <c r="AA700" s="347"/>
      <c r="AB700" s="379">
        <f>SUMPRODUCT(LEN($L700:$R702)-LEN(SUBSTITUTE($L700:$R702,"A", "")))</f>
        <v>4</v>
      </c>
      <c r="AC700" s="365">
        <f>SUMPRODUCT(LEN($W700:$W702)-LEN(SUBSTITUTE($W700:$W702,"A", "")))</f>
        <v>0</v>
      </c>
      <c r="AD700" s="365">
        <f>SUMPRODUCT(LEN($L700:$R702)-LEN(SUBSTITUTE($L700:$R702,"S", "")))</f>
        <v>2</v>
      </c>
      <c r="AE700" s="365">
        <f>SUMPRODUCT(LEN($W700:$W702)-LEN(SUBSTITUTE($W700:$W702,"S", "")))</f>
        <v>0</v>
      </c>
      <c r="AF700" s="365">
        <f>SUMPRODUCT(LEN($L700:$R702)-LEN(SUBSTITUTE($L700:$R702,"F", "")))</f>
        <v>0</v>
      </c>
      <c r="AG700" s="365">
        <f>SUMPRODUCT(LEN($W700:$W702)-LEN(SUBSTITUTE($W700:$W702,"F", "")))</f>
        <v>0</v>
      </c>
      <c r="AH700" s="365">
        <f>SUMPRODUCT(LEN($L700:$R702)-LEN(SUBSTITUTE($L700:$R702,"G", "")))</f>
        <v>0</v>
      </c>
      <c r="AI700" s="365">
        <f>SUMPRODUCT(LEN($W700:$W702)-LEN(SUBSTITUTE($W700:$W702,"G", "")))</f>
        <v>0</v>
      </c>
      <c r="AJ700" s="365">
        <f>SUMPRODUCT(LEN($L700:$R702)-LEN(SUBSTITUTE($L700:$R702,"M", "")))</f>
        <v>0</v>
      </c>
      <c r="AK700" s="382">
        <f>SUMPRODUCT(LEN($W700:$W702)-LEN(SUBSTITUTE($W700:$W702,"M", "")))</f>
        <v>0</v>
      </c>
    </row>
    <row r="701" spans="2:45" ht="18" customHeight="1" x14ac:dyDescent="0.2">
      <c r="B701" s="17"/>
      <c r="C701" s="343"/>
      <c r="D701" s="24"/>
      <c r="E701" s="23"/>
      <c r="F701" s="157"/>
      <c r="G701" s="156"/>
      <c r="H701" s="343"/>
      <c r="I701" s="343"/>
      <c r="J701" s="343"/>
      <c r="K701" s="20" t="s">
        <v>91</v>
      </c>
      <c r="L701" s="21" t="s">
        <v>98</v>
      </c>
      <c r="M701" s="20" t="s">
        <v>90</v>
      </c>
      <c r="N701" s="21" t="s">
        <v>97</v>
      </c>
      <c r="O701" s="20" t="s">
        <v>89</v>
      </c>
      <c r="P701" s="21"/>
      <c r="Q701" s="20" t="s">
        <v>88</v>
      </c>
      <c r="R701" s="19"/>
      <c r="S701" s="20" t="s">
        <v>210</v>
      </c>
      <c r="T701" s="21"/>
      <c r="U701" s="20" t="s">
        <v>209</v>
      </c>
      <c r="V701" s="19"/>
      <c r="W701" s="18"/>
      <c r="X701" s="155"/>
      <c r="Y701" s="155"/>
      <c r="Z701" s="155"/>
      <c r="AA701" s="348"/>
      <c r="AB701" s="390"/>
      <c r="AC701" s="392"/>
      <c r="AD701" s="392"/>
      <c r="AE701" s="392"/>
      <c r="AF701" s="392"/>
      <c r="AG701" s="392"/>
      <c r="AH701" s="392"/>
      <c r="AI701" s="392"/>
      <c r="AJ701" s="392"/>
      <c r="AK701" s="395"/>
    </row>
    <row r="702" spans="2:45" ht="18" customHeight="1" thickBot="1" x14ac:dyDescent="0.25">
      <c r="B702" s="17"/>
      <c r="C702" s="344"/>
      <c r="D702" s="16"/>
      <c r="E702" s="15"/>
      <c r="F702" s="150"/>
      <c r="G702" s="149"/>
      <c r="H702" s="344"/>
      <c r="I702" s="344"/>
      <c r="J702" s="344"/>
      <c r="K702" s="12" t="s">
        <v>87</v>
      </c>
      <c r="L702" s="13" t="s">
        <v>97</v>
      </c>
      <c r="M702" s="12" t="s">
        <v>86</v>
      </c>
      <c r="N702" s="13" t="s">
        <v>97</v>
      </c>
      <c r="O702" s="12" t="s">
        <v>85</v>
      </c>
      <c r="P702" s="13"/>
      <c r="Q702" s="12" t="s">
        <v>84</v>
      </c>
      <c r="R702" s="11"/>
      <c r="S702" s="12" t="s">
        <v>208</v>
      </c>
      <c r="T702" s="13"/>
      <c r="U702" s="12" t="s">
        <v>207</v>
      </c>
      <c r="V702" s="11"/>
      <c r="W702" s="10"/>
      <c r="X702" s="148"/>
      <c r="Y702" s="148"/>
      <c r="Z702" s="148"/>
      <c r="AA702" s="349"/>
      <c r="AB702" s="391"/>
      <c r="AC702" s="393"/>
      <c r="AD702" s="393"/>
      <c r="AE702" s="393"/>
      <c r="AF702" s="393"/>
      <c r="AG702" s="393"/>
      <c r="AH702" s="393"/>
      <c r="AI702" s="393"/>
      <c r="AJ702" s="393"/>
      <c r="AK702" s="396"/>
    </row>
    <row r="703" spans="2:45" ht="18" customHeight="1" x14ac:dyDescent="0.2">
      <c r="B703" s="17"/>
      <c r="C703" s="342">
        <v>4</v>
      </c>
      <c r="D703" s="30"/>
      <c r="E703" s="28"/>
      <c r="F703" s="159"/>
      <c r="G703" s="158"/>
      <c r="H703" s="345">
        <v>38</v>
      </c>
      <c r="I703" s="345">
        <v>12</v>
      </c>
      <c r="J703" s="346">
        <v>5</v>
      </c>
      <c r="K703" s="20" t="s">
        <v>95</v>
      </c>
      <c r="L703" s="21" t="s">
        <v>217</v>
      </c>
      <c r="M703" s="20" t="s">
        <v>94</v>
      </c>
      <c r="N703" s="21" t="s">
        <v>217</v>
      </c>
      <c r="O703" s="20" t="s">
        <v>93</v>
      </c>
      <c r="P703" s="21" t="s">
        <v>98</v>
      </c>
      <c r="Q703" s="20" t="s">
        <v>92</v>
      </c>
      <c r="R703" s="26"/>
      <c r="S703" s="20" t="s">
        <v>212</v>
      </c>
      <c r="T703" s="21"/>
      <c r="U703" s="20" t="s">
        <v>211</v>
      </c>
      <c r="V703" s="26"/>
      <c r="W703" s="25"/>
      <c r="X703" s="155"/>
      <c r="Y703" s="155"/>
      <c r="Z703" s="155"/>
      <c r="AA703" s="347"/>
      <c r="AB703" s="379">
        <f>SUMPRODUCT(LEN($L703:$R705)-LEN(SUBSTITUTE($L703:$R705,"A", "")))</f>
        <v>3</v>
      </c>
      <c r="AC703" s="365">
        <f>SUMPRODUCT(LEN($W703:$W705)-LEN(SUBSTITUTE($W703:$W705,"A", "")))</f>
        <v>0</v>
      </c>
      <c r="AD703" s="365">
        <f>SUMPRODUCT(LEN($L703:$R705)-LEN(SUBSTITUTE($L703:$R705,"S", "")))</f>
        <v>7</v>
      </c>
      <c r="AE703" s="365">
        <f>SUMPRODUCT(LEN($W703:$W705)-LEN(SUBSTITUTE($W703:$W705,"S", "")))</f>
        <v>0</v>
      </c>
      <c r="AF703" s="365">
        <f>SUMPRODUCT(LEN($L703:$R705)-LEN(SUBSTITUTE($L703:$R705,"F", "")))</f>
        <v>0</v>
      </c>
      <c r="AG703" s="365">
        <f>SUMPRODUCT(LEN($W703:$W705)-LEN(SUBSTITUTE($W703:$W705,"F", "")))</f>
        <v>0</v>
      </c>
      <c r="AH703" s="365">
        <f>SUMPRODUCT(LEN($L703:$R705)-LEN(SUBSTITUTE($L703:$R705,"G", "")))</f>
        <v>0</v>
      </c>
      <c r="AI703" s="365">
        <f>SUMPRODUCT(LEN($W703:$W705)-LEN(SUBSTITUTE($W703:$W705,"G", "")))</f>
        <v>0</v>
      </c>
      <c r="AJ703" s="365">
        <f>SUMPRODUCT(LEN($L703:$R705)-LEN(SUBSTITUTE($L703:$R705,"M", "")))</f>
        <v>0</v>
      </c>
      <c r="AK703" s="382">
        <f>SUMPRODUCT(LEN($W703:$W705)-LEN(SUBSTITUTE($W703:$W705,"M", "")))</f>
        <v>0</v>
      </c>
    </row>
    <row r="704" spans="2:45" ht="18" customHeight="1" x14ac:dyDescent="0.2">
      <c r="B704" s="17"/>
      <c r="C704" s="343"/>
      <c r="D704" s="24"/>
      <c r="E704" s="23"/>
      <c r="F704" s="157"/>
      <c r="G704" s="156"/>
      <c r="H704" s="343"/>
      <c r="I704" s="343"/>
      <c r="J704" s="343"/>
      <c r="K704" s="20" t="s">
        <v>91</v>
      </c>
      <c r="L704" s="161" t="s">
        <v>32</v>
      </c>
      <c r="M704" s="20" t="s">
        <v>90</v>
      </c>
      <c r="N704" s="21" t="s">
        <v>218</v>
      </c>
      <c r="O704" s="20" t="s">
        <v>89</v>
      </c>
      <c r="P704" s="21"/>
      <c r="Q704" s="20" t="s">
        <v>88</v>
      </c>
      <c r="R704" s="19"/>
      <c r="S704" s="20" t="s">
        <v>210</v>
      </c>
      <c r="T704" s="21"/>
      <c r="U704" s="20" t="s">
        <v>209</v>
      </c>
      <c r="V704" s="19"/>
      <c r="W704" s="18"/>
      <c r="X704" s="155"/>
      <c r="Y704" s="155"/>
      <c r="Z704" s="155"/>
      <c r="AA704" s="348"/>
      <c r="AB704" s="390"/>
      <c r="AC704" s="392"/>
      <c r="AD704" s="392"/>
      <c r="AE704" s="392"/>
      <c r="AF704" s="392"/>
      <c r="AG704" s="392"/>
      <c r="AH704" s="392"/>
      <c r="AI704" s="392"/>
      <c r="AJ704" s="392"/>
      <c r="AK704" s="395"/>
    </row>
    <row r="705" spans="2:37" ht="18" customHeight="1" thickBot="1" x14ac:dyDescent="0.25">
      <c r="B705" s="17"/>
      <c r="C705" s="344"/>
      <c r="D705" s="16"/>
      <c r="E705" s="15"/>
      <c r="F705" s="150"/>
      <c r="G705" s="149"/>
      <c r="H705" s="344"/>
      <c r="I705" s="344"/>
      <c r="J705" s="344"/>
      <c r="K705" s="12" t="s">
        <v>87</v>
      </c>
      <c r="L705" s="13" t="s">
        <v>218</v>
      </c>
      <c r="M705" s="12" t="s">
        <v>86</v>
      </c>
      <c r="N705" s="13" t="s">
        <v>97</v>
      </c>
      <c r="O705" s="12" t="s">
        <v>85</v>
      </c>
      <c r="P705" s="13"/>
      <c r="Q705" s="12" t="s">
        <v>84</v>
      </c>
      <c r="R705" s="11"/>
      <c r="S705" s="12" t="s">
        <v>208</v>
      </c>
      <c r="T705" s="13"/>
      <c r="U705" s="12" t="s">
        <v>207</v>
      </c>
      <c r="V705" s="11"/>
      <c r="W705" s="10"/>
      <c r="X705" s="148"/>
      <c r="Y705" s="148"/>
      <c r="Z705" s="148"/>
      <c r="AA705" s="349"/>
      <c r="AB705" s="391"/>
      <c r="AC705" s="393"/>
      <c r="AD705" s="393"/>
      <c r="AE705" s="393"/>
      <c r="AF705" s="393"/>
      <c r="AG705" s="393"/>
      <c r="AH705" s="393"/>
      <c r="AI705" s="393"/>
      <c r="AJ705" s="393"/>
      <c r="AK705" s="396"/>
    </row>
    <row r="706" spans="2:37" ht="18" customHeight="1" x14ac:dyDescent="0.2">
      <c r="B706" s="17"/>
      <c r="C706" s="342">
        <v>5</v>
      </c>
      <c r="D706" s="30"/>
      <c r="E706" s="28"/>
      <c r="F706" s="159"/>
      <c r="G706" s="158"/>
      <c r="H706" s="345">
        <v>37</v>
      </c>
      <c r="I706" s="345">
        <v>12</v>
      </c>
      <c r="J706" s="345">
        <v>7</v>
      </c>
      <c r="K706" s="20" t="s">
        <v>95</v>
      </c>
      <c r="L706" s="21" t="s">
        <v>217</v>
      </c>
      <c r="M706" s="20" t="s">
        <v>94</v>
      </c>
      <c r="N706" s="21" t="s">
        <v>97</v>
      </c>
      <c r="O706" s="20" t="s">
        <v>93</v>
      </c>
      <c r="P706" s="21"/>
      <c r="Q706" s="20" t="s">
        <v>92</v>
      </c>
      <c r="R706" s="26"/>
      <c r="S706" s="20" t="s">
        <v>212</v>
      </c>
      <c r="T706" s="21"/>
      <c r="U706" s="20" t="s">
        <v>211</v>
      </c>
      <c r="V706" s="26"/>
      <c r="W706" s="25"/>
      <c r="X706" s="155"/>
      <c r="Y706" s="155"/>
      <c r="Z706" s="155"/>
      <c r="AA706" s="347"/>
      <c r="AB706" s="379">
        <f>SUMPRODUCT(LEN($L706:$R708)-LEN(SUBSTITUTE($L706:$R708,"A", "")))</f>
        <v>4</v>
      </c>
      <c r="AC706" s="365">
        <f>SUMPRODUCT(LEN($W706:$W708)-LEN(SUBSTITUTE($W706:$W708,"A", "")))</f>
        <v>0</v>
      </c>
      <c r="AD706" s="365">
        <f>SUMPRODUCT(LEN($L706:$R708)-LEN(SUBSTITUTE($L706:$R708,"S", "")))</f>
        <v>3</v>
      </c>
      <c r="AE706" s="365">
        <f>SUMPRODUCT(LEN($W706:$W708)-LEN(SUBSTITUTE($W706:$W708,"S", "")))</f>
        <v>0</v>
      </c>
      <c r="AF706" s="365">
        <f>SUMPRODUCT(LEN($L706:$R708)-LEN(SUBSTITUTE($L706:$R708,"F", "")))</f>
        <v>0</v>
      </c>
      <c r="AG706" s="365">
        <f>SUMPRODUCT(LEN($W706:$W708)-LEN(SUBSTITUTE($W706:$W708,"F", "")))</f>
        <v>0</v>
      </c>
      <c r="AH706" s="365">
        <f>SUMPRODUCT(LEN($L706:$R708)-LEN(SUBSTITUTE($L706:$R708,"G", "")))</f>
        <v>0</v>
      </c>
      <c r="AI706" s="365">
        <f>SUMPRODUCT(LEN($W706:$W708)-LEN(SUBSTITUTE($W706:$W708,"G", "")))</f>
        <v>0</v>
      </c>
      <c r="AJ706" s="365">
        <f>SUMPRODUCT(LEN($L706:$R708)-LEN(SUBSTITUTE($L706:$R708,"M", "")))</f>
        <v>0</v>
      </c>
      <c r="AK706" s="382">
        <f>SUMPRODUCT(LEN($W706:$W708)-LEN(SUBSTITUTE($W706:$W708,"M", "")))</f>
        <v>0</v>
      </c>
    </row>
    <row r="707" spans="2:37" ht="18" customHeight="1" x14ac:dyDescent="0.2">
      <c r="B707" s="17"/>
      <c r="C707" s="343"/>
      <c r="D707" s="24"/>
      <c r="E707" s="23"/>
      <c r="F707" s="157"/>
      <c r="G707" s="156"/>
      <c r="H707" s="343"/>
      <c r="I707" s="343"/>
      <c r="J707" s="343"/>
      <c r="K707" s="20" t="s">
        <v>91</v>
      </c>
      <c r="L707" s="21" t="s">
        <v>214</v>
      </c>
      <c r="M707" s="20" t="s">
        <v>90</v>
      </c>
      <c r="N707" s="21" t="s">
        <v>98</v>
      </c>
      <c r="O707" s="20" t="s">
        <v>89</v>
      </c>
      <c r="P707" s="21"/>
      <c r="Q707" s="20" t="s">
        <v>88</v>
      </c>
      <c r="R707" s="19"/>
      <c r="S707" s="20" t="s">
        <v>210</v>
      </c>
      <c r="T707" s="21"/>
      <c r="U707" s="20" t="s">
        <v>209</v>
      </c>
      <c r="V707" s="19"/>
      <c r="W707" s="18"/>
      <c r="X707" s="155"/>
      <c r="Y707" s="155"/>
      <c r="Z707" s="155"/>
      <c r="AA707" s="348"/>
      <c r="AB707" s="390"/>
      <c r="AC707" s="392"/>
      <c r="AD707" s="392"/>
      <c r="AE707" s="392"/>
      <c r="AF707" s="392"/>
      <c r="AG707" s="392"/>
      <c r="AH707" s="392"/>
      <c r="AI707" s="392"/>
      <c r="AJ707" s="392"/>
      <c r="AK707" s="395"/>
    </row>
    <row r="708" spans="2:37" ht="18" customHeight="1" thickBot="1" x14ac:dyDescent="0.25">
      <c r="B708" s="17"/>
      <c r="C708" s="344"/>
      <c r="D708" s="16"/>
      <c r="E708" s="15"/>
      <c r="F708" s="150"/>
      <c r="G708" s="149"/>
      <c r="H708" s="344"/>
      <c r="I708" s="344"/>
      <c r="J708" s="344"/>
      <c r="K708" s="12" t="s">
        <v>87</v>
      </c>
      <c r="L708" s="13" t="s">
        <v>97</v>
      </c>
      <c r="M708" s="12" t="s">
        <v>86</v>
      </c>
      <c r="N708" s="13"/>
      <c r="O708" s="12" t="s">
        <v>85</v>
      </c>
      <c r="P708" s="13"/>
      <c r="Q708" s="12" t="s">
        <v>84</v>
      </c>
      <c r="R708" s="11"/>
      <c r="S708" s="12" t="s">
        <v>208</v>
      </c>
      <c r="T708" s="13"/>
      <c r="U708" s="12" t="s">
        <v>207</v>
      </c>
      <c r="V708" s="11"/>
      <c r="W708" s="10"/>
      <c r="X708" s="148"/>
      <c r="Y708" s="148"/>
      <c r="Z708" s="148"/>
      <c r="AA708" s="349"/>
      <c r="AB708" s="391"/>
      <c r="AC708" s="393"/>
      <c r="AD708" s="393"/>
      <c r="AE708" s="393"/>
      <c r="AF708" s="393"/>
      <c r="AG708" s="393"/>
      <c r="AH708" s="393"/>
      <c r="AI708" s="393"/>
      <c r="AJ708" s="393"/>
      <c r="AK708" s="396"/>
    </row>
    <row r="709" spans="2:37" ht="18" customHeight="1" x14ac:dyDescent="0.2">
      <c r="B709" s="17"/>
      <c r="C709" s="342">
        <v>6</v>
      </c>
      <c r="D709" s="30"/>
      <c r="E709" s="28"/>
      <c r="F709" s="159"/>
      <c r="G709" s="158"/>
      <c r="H709" s="345">
        <v>38</v>
      </c>
      <c r="I709" s="345">
        <v>12</v>
      </c>
      <c r="J709" s="345">
        <v>5</v>
      </c>
      <c r="K709" s="20" t="s">
        <v>95</v>
      </c>
      <c r="L709" s="21" t="s">
        <v>97</v>
      </c>
      <c r="M709" s="20" t="s">
        <v>94</v>
      </c>
      <c r="N709" s="21" t="s">
        <v>97</v>
      </c>
      <c r="O709" s="20" t="s">
        <v>93</v>
      </c>
      <c r="P709" s="21" t="s">
        <v>98</v>
      </c>
      <c r="Q709" s="20" t="s">
        <v>92</v>
      </c>
      <c r="R709" s="26"/>
      <c r="S709" s="20" t="s">
        <v>212</v>
      </c>
      <c r="T709" s="21"/>
      <c r="U709" s="20" t="s">
        <v>211</v>
      </c>
      <c r="V709" s="26"/>
      <c r="W709" s="25"/>
      <c r="X709" s="155"/>
      <c r="Y709" s="155"/>
      <c r="Z709" s="155"/>
      <c r="AA709" s="347"/>
      <c r="AB709" s="379">
        <f>SUMPRODUCT(LEN($L709:$R711)-LEN(SUBSTITUTE($L709:$R711,"A", "")))</f>
        <v>3</v>
      </c>
      <c r="AC709" s="365">
        <f>SUMPRODUCT(LEN($W709:$W711)-LEN(SUBSTITUTE($W709:$W711,"A", "")))</f>
        <v>0</v>
      </c>
      <c r="AD709" s="365">
        <f>SUMPRODUCT(LEN($L709:$R711)-LEN(SUBSTITUTE($L709:$R711,"S", "")))</f>
        <v>6</v>
      </c>
      <c r="AE709" s="365">
        <f>SUMPRODUCT(LEN($W709:$W711)-LEN(SUBSTITUTE($W709:$W711,"S", "")))</f>
        <v>0</v>
      </c>
      <c r="AF709" s="365">
        <f>SUMPRODUCT(LEN($L709:$R711)-LEN(SUBSTITUTE($L709:$R711,"F", "")))</f>
        <v>0</v>
      </c>
      <c r="AG709" s="365">
        <f>SUMPRODUCT(LEN($W709:$W711)-LEN(SUBSTITUTE($W709:$W711,"F", "")))</f>
        <v>0</v>
      </c>
      <c r="AH709" s="365">
        <f>SUMPRODUCT(LEN($L709:$R711)-LEN(SUBSTITUTE($L709:$R711,"G", "")))</f>
        <v>0</v>
      </c>
      <c r="AI709" s="365">
        <f>SUMPRODUCT(LEN($W709:$W711)-LEN(SUBSTITUTE($W709:$W711,"G", "")))</f>
        <v>0</v>
      </c>
      <c r="AJ709" s="365">
        <f>SUMPRODUCT(LEN($L709:$R711)-LEN(SUBSTITUTE($L709:$R711,"M", "")))</f>
        <v>0</v>
      </c>
      <c r="AK709" s="382">
        <f>SUMPRODUCT(LEN($W709:$W711)-LEN(SUBSTITUTE($W709:$W711,"M", "")))</f>
        <v>0</v>
      </c>
    </row>
    <row r="710" spans="2:37" ht="18" customHeight="1" x14ac:dyDescent="0.2">
      <c r="B710" s="17"/>
      <c r="C710" s="343"/>
      <c r="D710" s="24"/>
      <c r="E710" s="23"/>
      <c r="F710" s="157"/>
      <c r="G710" s="156"/>
      <c r="H710" s="343"/>
      <c r="I710" s="343"/>
      <c r="J710" s="343"/>
      <c r="K710" s="20" t="s">
        <v>91</v>
      </c>
      <c r="L710" s="21" t="s">
        <v>218</v>
      </c>
      <c r="M710" s="20" t="s">
        <v>90</v>
      </c>
      <c r="N710" s="21" t="s">
        <v>98</v>
      </c>
      <c r="O710" s="20" t="s">
        <v>89</v>
      </c>
      <c r="P710" s="21"/>
      <c r="Q710" s="20" t="s">
        <v>88</v>
      </c>
      <c r="R710" s="19"/>
      <c r="S710" s="20" t="s">
        <v>210</v>
      </c>
      <c r="T710" s="21"/>
      <c r="U710" s="20" t="s">
        <v>209</v>
      </c>
      <c r="V710" s="19"/>
      <c r="W710" s="18"/>
      <c r="X710" s="155"/>
      <c r="Y710" s="155"/>
      <c r="Z710" s="155"/>
      <c r="AA710" s="348"/>
      <c r="AB710" s="390"/>
      <c r="AC710" s="392"/>
      <c r="AD710" s="392"/>
      <c r="AE710" s="392"/>
      <c r="AF710" s="392"/>
      <c r="AG710" s="392"/>
      <c r="AH710" s="392"/>
      <c r="AI710" s="392"/>
      <c r="AJ710" s="392"/>
      <c r="AK710" s="395"/>
    </row>
    <row r="711" spans="2:37" ht="18" customHeight="1" thickBot="1" x14ac:dyDescent="0.25">
      <c r="B711" s="17"/>
      <c r="C711" s="344"/>
      <c r="D711" s="16"/>
      <c r="E711" s="15"/>
      <c r="F711" s="150"/>
      <c r="G711" s="149"/>
      <c r="H711" s="344"/>
      <c r="I711" s="344"/>
      <c r="J711" s="344"/>
      <c r="K711" s="12" t="s">
        <v>87</v>
      </c>
      <c r="L711" s="13" t="s">
        <v>214</v>
      </c>
      <c r="M711" s="12" t="s">
        <v>86</v>
      </c>
      <c r="N711" s="13" t="s">
        <v>98</v>
      </c>
      <c r="O711" s="12" t="s">
        <v>85</v>
      </c>
      <c r="P711" s="13"/>
      <c r="Q711" s="12" t="s">
        <v>84</v>
      </c>
      <c r="R711" s="11"/>
      <c r="S711" s="12" t="s">
        <v>208</v>
      </c>
      <c r="T711" s="13"/>
      <c r="U711" s="12" t="s">
        <v>207</v>
      </c>
      <c r="V711" s="11"/>
      <c r="W711" s="10"/>
      <c r="X711" s="148"/>
      <c r="Y711" s="148"/>
      <c r="Z711" s="148"/>
      <c r="AA711" s="349"/>
      <c r="AB711" s="391"/>
      <c r="AC711" s="393"/>
      <c r="AD711" s="393"/>
      <c r="AE711" s="393"/>
      <c r="AF711" s="393"/>
      <c r="AG711" s="393"/>
      <c r="AH711" s="393"/>
      <c r="AI711" s="393"/>
      <c r="AJ711" s="393"/>
      <c r="AK711" s="396"/>
    </row>
    <row r="712" spans="2:37" ht="18" customHeight="1" x14ac:dyDescent="0.2">
      <c r="B712" s="17"/>
      <c r="C712" s="342">
        <v>7</v>
      </c>
      <c r="D712" s="29"/>
      <c r="E712" s="28"/>
      <c r="F712" s="159"/>
      <c r="G712" s="158"/>
      <c r="H712" s="345">
        <v>39</v>
      </c>
      <c r="I712" s="345">
        <v>12</v>
      </c>
      <c r="J712" s="346">
        <v>6</v>
      </c>
      <c r="K712" s="20" t="s">
        <v>95</v>
      </c>
      <c r="L712" s="21" t="s">
        <v>97</v>
      </c>
      <c r="M712" s="20" t="s">
        <v>94</v>
      </c>
      <c r="N712" s="21" t="s">
        <v>98</v>
      </c>
      <c r="O712" s="20" t="s">
        <v>93</v>
      </c>
      <c r="P712" s="21"/>
      <c r="Q712" s="20" t="s">
        <v>92</v>
      </c>
      <c r="R712" s="26"/>
      <c r="S712" s="20" t="s">
        <v>212</v>
      </c>
      <c r="T712" s="21"/>
      <c r="U712" s="20" t="s">
        <v>211</v>
      </c>
      <c r="V712" s="26"/>
      <c r="W712" s="25" t="s">
        <v>98</v>
      </c>
      <c r="X712" s="155"/>
      <c r="Y712" s="155"/>
      <c r="Z712" s="155"/>
      <c r="AA712" s="347"/>
      <c r="AB712" s="379">
        <f>SUMPRODUCT(LEN($L712:$R714)-LEN(SUBSTITUTE($L712:$R714,"A", "")))</f>
        <v>2</v>
      </c>
      <c r="AC712" s="365">
        <f>SUMPRODUCT(LEN($W712:$W714)-LEN(SUBSTITUTE($W712:$W714,"A", "")))</f>
        <v>0</v>
      </c>
      <c r="AD712" s="365">
        <f>SUMPRODUCT(LEN($L712:$R714)-LEN(SUBSTITUTE($L712:$R714,"S", "")))</f>
        <v>4</v>
      </c>
      <c r="AE712" s="365">
        <f>SUMPRODUCT(LEN($W712:$W714)-LEN(SUBSTITUTE($W712:$W714,"S", "")))</f>
        <v>1</v>
      </c>
      <c r="AF712" s="365">
        <f>SUMPRODUCT(LEN($L712:$R714)-LEN(SUBSTITUTE($L712:$R714,"F", "")))</f>
        <v>0</v>
      </c>
      <c r="AG712" s="365">
        <f>SUMPRODUCT(LEN($W712:$W714)-LEN(SUBSTITUTE($W712:$W714,"F", "")))</f>
        <v>0</v>
      </c>
      <c r="AH712" s="365">
        <f>SUMPRODUCT(LEN($L712:$R714)-LEN(SUBSTITUTE($L712:$R714,"G", "")))</f>
        <v>0</v>
      </c>
      <c r="AI712" s="365">
        <f>SUMPRODUCT(LEN($W712:$W714)-LEN(SUBSTITUTE($W712:$W714,"G", "")))</f>
        <v>0</v>
      </c>
      <c r="AJ712" s="365">
        <f>SUMPRODUCT(LEN($L712:$R714)-LEN(SUBSTITUTE($L712:$R714,"M", "")))</f>
        <v>0</v>
      </c>
      <c r="AK712" s="382">
        <f>SUMPRODUCT(LEN($W712:$W714)-LEN(SUBSTITUTE($W712:$W714,"M", "")))</f>
        <v>0</v>
      </c>
    </row>
    <row r="713" spans="2:37" ht="18" customHeight="1" x14ac:dyDescent="0.2">
      <c r="B713" s="17"/>
      <c r="C713" s="343"/>
      <c r="D713" s="160"/>
      <c r="E713" s="23"/>
      <c r="F713" s="157"/>
      <c r="G713" s="156"/>
      <c r="H713" s="343"/>
      <c r="I713" s="343"/>
      <c r="J713" s="343"/>
      <c r="K713" s="20" t="s">
        <v>91</v>
      </c>
      <c r="L713" s="21" t="s">
        <v>217</v>
      </c>
      <c r="M713" s="20" t="s">
        <v>90</v>
      </c>
      <c r="N713" s="21" t="s">
        <v>98</v>
      </c>
      <c r="O713" s="20" t="s">
        <v>89</v>
      </c>
      <c r="P713" s="21"/>
      <c r="Q713" s="20" t="s">
        <v>88</v>
      </c>
      <c r="R713" s="19"/>
      <c r="S713" s="20" t="s">
        <v>210</v>
      </c>
      <c r="T713" s="21"/>
      <c r="U713" s="20" t="s">
        <v>209</v>
      </c>
      <c r="V713" s="19"/>
      <c r="W713" s="18"/>
      <c r="X713" s="155"/>
      <c r="Y713" s="155"/>
      <c r="Z713" s="155"/>
      <c r="AA713" s="348"/>
      <c r="AB713" s="390"/>
      <c r="AC713" s="392"/>
      <c r="AD713" s="392"/>
      <c r="AE713" s="392"/>
      <c r="AF713" s="392"/>
      <c r="AG713" s="392"/>
      <c r="AH713" s="392"/>
      <c r="AI713" s="392"/>
      <c r="AJ713" s="392"/>
      <c r="AK713" s="395"/>
    </row>
    <row r="714" spans="2:37" ht="18" customHeight="1" thickBot="1" x14ac:dyDescent="0.25">
      <c r="B714" s="17"/>
      <c r="C714" s="344"/>
      <c r="D714" s="68"/>
      <c r="E714" s="15"/>
      <c r="F714" s="150"/>
      <c r="G714" s="149"/>
      <c r="H714" s="344"/>
      <c r="I714" s="344"/>
      <c r="J714" s="344"/>
      <c r="K714" s="12" t="s">
        <v>87</v>
      </c>
      <c r="L714" s="13" t="s">
        <v>98</v>
      </c>
      <c r="M714" s="12" t="s">
        <v>86</v>
      </c>
      <c r="N714" s="13"/>
      <c r="O714" s="12" t="s">
        <v>85</v>
      </c>
      <c r="P714" s="13"/>
      <c r="Q714" s="12" t="s">
        <v>84</v>
      </c>
      <c r="R714" s="11"/>
      <c r="S714" s="12" t="s">
        <v>208</v>
      </c>
      <c r="T714" s="13"/>
      <c r="U714" s="12" t="s">
        <v>207</v>
      </c>
      <c r="V714" s="11"/>
      <c r="W714" s="10"/>
      <c r="X714" s="148"/>
      <c r="Y714" s="148"/>
      <c r="Z714" s="148"/>
      <c r="AA714" s="349"/>
      <c r="AB714" s="391"/>
      <c r="AC714" s="393"/>
      <c r="AD714" s="393"/>
      <c r="AE714" s="393"/>
      <c r="AF714" s="393"/>
      <c r="AG714" s="393"/>
      <c r="AH714" s="393"/>
      <c r="AI714" s="393"/>
      <c r="AJ714" s="393"/>
      <c r="AK714" s="396"/>
    </row>
    <row r="715" spans="2:37" ht="18" customHeight="1" x14ac:dyDescent="0.2">
      <c r="B715" s="17"/>
      <c r="C715" s="342">
        <v>8</v>
      </c>
      <c r="D715" s="29"/>
      <c r="E715" s="28"/>
      <c r="F715" s="159"/>
      <c r="G715" s="158"/>
      <c r="H715" s="345">
        <v>39</v>
      </c>
      <c r="I715" s="345">
        <v>13</v>
      </c>
      <c r="J715" s="346">
        <v>5</v>
      </c>
      <c r="K715" s="20" t="s">
        <v>95</v>
      </c>
      <c r="L715" s="21" t="s">
        <v>218</v>
      </c>
      <c r="M715" s="20" t="s">
        <v>94</v>
      </c>
      <c r="N715" s="21" t="s">
        <v>218</v>
      </c>
      <c r="O715" s="20" t="s">
        <v>93</v>
      </c>
      <c r="P715" s="21" t="s">
        <v>98</v>
      </c>
      <c r="Q715" s="20" t="s">
        <v>92</v>
      </c>
      <c r="R715" s="26"/>
      <c r="S715" s="20" t="s">
        <v>212</v>
      </c>
      <c r="T715" s="21"/>
      <c r="U715" s="20" t="s">
        <v>211</v>
      </c>
      <c r="V715" s="26"/>
      <c r="W715" s="25"/>
      <c r="X715" s="155"/>
      <c r="Y715" s="155"/>
      <c r="Z715" s="155"/>
      <c r="AA715" s="347"/>
      <c r="AB715" s="379">
        <f>SUMPRODUCT(LEN($L715:$R717)-LEN(SUBSTITUTE($L715:$R717,"A", "")))</f>
        <v>2</v>
      </c>
      <c r="AC715" s="365">
        <f>SUMPRODUCT(LEN($W715:$W717)-LEN(SUBSTITUTE($W715:$W717,"A", "")))</f>
        <v>0</v>
      </c>
      <c r="AD715" s="365">
        <f>SUMPRODUCT(LEN($L715:$R717)-LEN(SUBSTITUTE($L715:$R717,"S", "")))</f>
        <v>11</v>
      </c>
      <c r="AE715" s="365">
        <f>SUMPRODUCT(LEN($W715:$W717)-LEN(SUBSTITUTE($W715:$W717,"S", "")))</f>
        <v>0</v>
      </c>
      <c r="AF715" s="365">
        <f>SUMPRODUCT(LEN($L715:$R717)-LEN(SUBSTITUTE($L715:$R717,"F", "")))</f>
        <v>0</v>
      </c>
      <c r="AG715" s="365">
        <f>SUMPRODUCT(LEN($W715:$W717)-LEN(SUBSTITUTE($W715:$W717,"F", "")))</f>
        <v>0</v>
      </c>
      <c r="AH715" s="365">
        <f>SUMPRODUCT(LEN($L715:$R717)-LEN(SUBSTITUTE($L715:$R717,"G", "")))</f>
        <v>0</v>
      </c>
      <c r="AI715" s="365">
        <f>SUMPRODUCT(LEN($W715:$W717)-LEN(SUBSTITUTE($W715:$W717,"G", "")))</f>
        <v>0</v>
      </c>
      <c r="AJ715" s="365">
        <f>SUMPRODUCT(LEN($L715:$R717)-LEN(SUBSTITUTE($L715:$R717,"M", "")))</f>
        <v>0</v>
      </c>
      <c r="AK715" s="382">
        <f>SUMPRODUCT(LEN($W715:$W717)-LEN(SUBSTITUTE($W715:$W717,"M", "")))</f>
        <v>0</v>
      </c>
    </row>
    <row r="716" spans="2:37" ht="18" customHeight="1" x14ac:dyDescent="0.2">
      <c r="B716" s="17"/>
      <c r="C716" s="343"/>
      <c r="D716" s="160"/>
      <c r="E716" s="23"/>
      <c r="F716" s="157"/>
      <c r="G716" s="156"/>
      <c r="H716" s="343"/>
      <c r="I716" s="343"/>
      <c r="J716" s="343"/>
      <c r="K716" s="20" t="s">
        <v>91</v>
      </c>
      <c r="L716" s="21" t="s">
        <v>218</v>
      </c>
      <c r="M716" s="20" t="s">
        <v>90</v>
      </c>
      <c r="N716" s="21" t="s">
        <v>214</v>
      </c>
      <c r="O716" s="20" t="s">
        <v>89</v>
      </c>
      <c r="P716" s="21" t="s">
        <v>98</v>
      </c>
      <c r="Q716" s="20" t="s">
        <v>88</v>
      </c>
      <c r="R716" s="19"/>
      <c r="S716" s="20" t="s">
        <v>210</v>
      </c>
      <c r="T716" s="21"/>
      <c r="U716" s="20" t="s">
        <v>209</v>
      </c>
      <c r="V716" s="19"/>
      <c r="W716" s="18"/>
      <c r="X716" s="155"/>
      <c r="Y716" s="155"/>
      <c r="Z716" s="155"/>
      <c r="AA716" s="348"/>
      <c r="AB716" s="390"/>
      <c r="AC716" s="392"/>
      <c r="AD716" s="392"/>
      <c r="AE716" s="392"/>
      <c r="AF716" s="392"/>
      <c r="AG716" s="392"/>
      <c r="AH716" s="392"/>
      <c r="AI716" s="392"/>
      <c r="AJ716" s="392"/>
      <c r="AK716" s="395"/>
    </row>
    <row r="717" spans="2:37" ht="18" customHeight="1" thickBot="1" x14ac:dyDescent="0.25">
      <c r="B717" s="17"/>
      <c r="C717" s="344"/>
      <c r="D717" s="68"/>
      <c r="E717" s="15"/>
      <c r="F717" s="150"/>
      <c r="G717" s="149"/>
      <c r="H717" s="344"/>
      <c r="I717" s="344"/>
      <c r="J717" s="344"/>
      <c r="K717" s="12" t="s">
        <v>87</v>
      </c>
      <c r="L717" s="13" t="s">
        <v>218</v>
      </c>
      <c r="M717" s="12" t="s">
        <v>86</v>
      </c>
      <c r="N717" s="13" t="s">
        <v>97</v>
      </c>
      <c r="O717" s="12" t="s">
        <v>85</v>
      </c>
      <c r="P717" s="13"/>
      <c r="Q717" s="12" t="s">
        <v>84</v>
      </c>
      <c r="R717" s="11"/>
      <c r="S717" s="12" t="s">
        <v>208</v>
      </c>
      <c r="T717" s="13"/>
      <c r="U717" s="12" t="s">
        <v>207</v>
      </c>
      <c r="V717" s="11"/>
      <c r="W717" s="10"/>
      <c r="X717" s="148"/>
      <c r="Y717" s="148"/>
      <c r="Z717" s="148"/>
      <c r="AA717" s="349"/>
      <c r="AB717" s="391"/>
      <c r="AC717" s="393"/>
      <c r="AD717" s="393"/>
      <c r="AE717" s="393"/>
      <c r="AF717" s="393"/>
      <c r="AG717" s="393"/>
      <c r="AH717" s="393"/>
      <c r="AI717" s="393"/>
      <c r="AJ717" s="393"/>
      <c r="AK717" s="396"/>
    </row>
    <row r="718" spans="2:37" ht="18" customHeight="1" x14ac:dyDescent="0.2">
      <c r="B718" s="17"/>
      <c r="C718" s="342">
        <v>9</v>
      </c>
      <c r="D718" s="29" t="s">
        <v>137</v>
      </c>
      <c r="E718" s="28"/>
      <c r="F718" s="159"/>
      <c r="G718" s="158"/>
      <c r="H718" s="345">
        <v>40</v>
      </c>
      <c r="I718" s="345">
        <v>14</v>
      </c>
      <c r="J718" s="346">
        <v>7</v>
      </c>
      <c r="K718" s="20" t="s">
        <v>95</v>
      </c>
      <c r="L718" s="21" t="s">
        <v>214</v>
      </c>
      <c r="M718" s="20" t="s">
        <v>94</v>
      </c>
      <c r="N718" s="21" t="s">
        <v>97</v>
      </c>
      <c r="O718" s="20" t="s">
        <v>93</v>
      </c>
      <c r="P718" s="21" t="s">
        <v>98</v>
      </c>
      <c r="Q718" s="20" t="s">
        <v>92</v>
      </c>
      <c r="R718" s="26"/>
      <c r="S718" s="20" t="s">
        <v>212</v>
      </c>
      <c r="T718" s="21"/>
      <c r="U718" s="20" t="s">
        <v>211</v>
      </c>
      <c r="V718" s="26"/>
      <c r="W718" s="25" t="s">
        <v>220</v>
      </c>
      <c r="X718" s="155"/>
      <c r="Y718" s="155"/>
      <c r="Z718" s="155"/>
      <c r="AA718" s="347"/>
      <c r="AB718" s="379">
        <f>SUMPRODUCT(LEN($L718:$R720)-LEN(SUBSTITUTE($L718:$R720,"A", "")))</f>
        <v>6</v>
      </c>
      <c r="AC718" s="365">
        <f>SUMPRODUCT(LEN($W718:$W720)-LEN(SUBSTITUTE($W718:$W720,"A", "")))</f>
        <v>1</v>
      </c>
      <c r="AD718" s="365">
        <f>SUMPRODUCT(LEN($L718:$R720)-LEN(SUBSTITUTE($L718:$R720,"S", "")))</f>
        <v>3</v>
      </c>
      <c r="AE718" s="365">
        <f>SUMPRODUCT(LEN($W718:$W720)-LEN(SUBSTITUTE($W718:$W720,"S", "")))</f>
        <v>2</v>
      </c>
      <c r="AF718" s="365">
        <f>SUMPRODUCT(LEN($L718:$R720)-LEN(SUBSTITUTE($L718:$R720,"F", "")))</f>
        <v>0</v>
      </c>
      <c r="AG718" s="365">
        <f>SUMPRODUCT(LEN($W718:$W720)-LEN(SUBSTITUTE($W718:$W720,"F", "")))</f>
        <v>0</v>
      </c>
      <c r="AH718" s="365">
        <f>SUMPRODUCT(LEN($L718:$R720)-LEN(SUBSTITUTE($L718:$R720,"G", "")))</f>
        <v>0</v>
      </c>
      <c r="AI718" s="365">
        <f>SUMPRODUCT(LEN($W718:$W720)-LEN(SUBSTITUTE($W718:$W720,"G", "")))</f>
        <v>0</v>
      </c>
      <c r="AJ718" s="365">
        <f>SUMPRODUCT(LEN($L718:$R720)-LEN(SUBSTITUTE($L718:$R720,"M", "")))</f>
        <v>0</v>
      </c>
      <c r="AK718" s="382">
        <f>SUMPRODUCT(LEN($W718:$W720)-LEN(SUBSTITUTE($W718:$W720,"M", "")))</f>
        <v>0</v>
      </c>
    </row>
    <row r="719" spans="2:37" ht="18" customHeight="1" x14ac:dyDescent="0.2">
      <c r="B719" s="17"/>
      <c r="C719" s="343"/>
      <c r="D719" s="160"/>
      <c r="E719" s="23"/>
      <c r="F719" s="157"/>
      <c r="G719" s="156"/>
      <c r="H719" s="343"/>
      <c r="I719" s="343"/>
      <c r="J719" s="343"/>
      <c r="K719" s="20" t="s">
        <v>91</v>
      </c>
      <c r="L719" s="21" t="s">
        <v>213</v>
      </c>
      <c r="M719" s="20" t="s">
        <v>90</v>
      </c>
      <c r="N719" s="21" t="s">
        <v>97</v>
      </c>
      <c r="O719" s="20" t="s">
        <v>89</v>
      </c>
      <c r="P719" s="21"/>
      <c r="Q719" s="20" t="s">
        <v>88</v>
      </c>
      <c r="R719" s="19"/>
      <c r="S719" s="20" t="s">
        <v>210</v>
      </c>
      <c r="T719" s="21"/>
      <c r="U719" s="20" t="s">
        <v>209</v>
      </c>
      <c r="V719" s="19"/>
      <c r="W719" s="18"/>
      <c r="X719" s="155"/>
      <c r="Y719" s="155"/>
      <c r="Z719" s="155"/>
      <c r="AA719" s="348"/>
      <c r="AB719" s="390"/>
      <c r="AC719" s="392"/>
      <c r="AD719" s="392"/>
      <c r="AE719" s="392"/>
      <c r="AF719" s="392"/>
      <c r="AG719" s="392"/>
      <c r="AH719" s="392"/>
      <c r="AI719" s="392"/>
      <c r="AJ719" s="392"/>
      <c r="AK719" s="395"/>
    </row>
    <row r="720" spans="2:37" ht="18" customHeight="1" thickBot="1" x14ac:dyDescent="0.25">
      <c r="B720" s="17"/>
      <c r="C720" s="344"/>
      <c r="D720" s="68"/>
      <c r="E720" s="15"/>
      <c r="F720" s="150"/>
      <c r="G720" s="149"/>
      <c r="H720" s="344"/>
      <c r="I720" s="344"/>
      <c r="J720" s="344"/>
      <c r="K720" s="12" t="s">
        <v>87</v>
      </c>
      <c r="L720" s="13" t="s">
        <v>97</v>
      </c>
      <c r="M720" s="12" t="s">
        <v>86</v>
      </c>
      <c r="N720" s="13" t="s">
        <v>98</v>
      </c>
      <c r="O720" s="12" t="s">
        <v>85</v>
      </c>
      <c r="P720" s="13"/>
      <c r="Q720" s="12" t="s">
        <v>84</v>
      </c>
      <c r="R720" s="11"/>
      <c r="S720" s="12" t="s">
        <v>208</v>
      </c>
      <c r="T720" s="13"/>
      <c r="U720" s="12" t="s">
        <v>207</v>
      </c>
      <c r="V720" s="11"/>
      <c r="W720" s="10"/>
      <c r="X720" s="148"/>
      <c r="Y720" s="148"/>
      <c r="Z720" s="148"/>
      <c r="AA720" s="349"/>
      <c r="AB720" s="391"/>
      <c r="AC720" s="393"/>
      <c r="AD720" s="393"/>
      <c r="AE720" s="393"/>
      <c r="AF720" s="393"/>
      <c r="AG720" s="393"/>
      <c r="AH720" s="393"/>
      <c r="AI720" s="393"/>
      <c r="AJ720" s="393"/>
      <c r="AK720" s="396"/>
    </row>
    <row r="721" spans="2:38" ht="18" customHeight="1" x14ac:dyDescent="0.2">
      <c r="B721" s="17"/>
      <c r="C721" s="342">
        <v>10</v>
      </c>
      <c r="D721" s="29"/>
      <c r="E721" s="28"/>
      <c r="F721" s="159"/>
      <c r="G721" s="158"/>
      <c r="H721" s="345">
        <v>29</v>
      </c>
      <c r="I721" s="345">
        <v>8</v>
      </c>
      <c r="J721" s="346">
        <v>5</v>
      </c>
      <c r="K721" s="20" t="s">
        <v>95</v>
      </c>
      <c r="L721" s="21" t="s">
        <v>97</v>
      </c>
      <c r="M721" s="20" t="s">
        <v>94</v>
      </c>
      <c r="N721" s="21"/>
      <c r="O721" s="20" t="s">
        <v>93</v>
      </c>
      <c r="P721" s="21"/>
      <c r="Q721" s="20" t="s">
        <v>92</v>
      </c>
      <c r="R721" s="26"/>
      <c r="S721" s="20" t="s">
        <v>212</v>
      </c>
      <c r="T721" s="21"/>
      <c r="U721" s="20" t="s">
        <v>211</v>
      </c>
      <c r="V721" s="26"/>
      <c r="W721" s="25"/>
      <c r="X721" s="155"/>
      <c r="Y721" s="155"/>
      <c r="Z721" s="155"/>
      <c r="AA721" s="347"/>
      <c r="AB721" s="379">
        <f>SUMPRODUCT(LEN($L721:$R723)-LEN(SUBSTITUTE($L721:$R723,"A", "")))</f>
        <v>2</v>
      </c>
      <c r="AC721" s="365">
        <f>SUMPRODUCT(LEN($W721:$W723)-LEN(SUBSTITUTE($W721:$W723,"A", "")))</f>
        <v>0</v>
      </c>
      <c r="AD721" s="365">
        <f>SUMPRODUCT(LEN($L721:$R723)-LEN(SUBSTITUTE($L721:$R723,"S", "")))</f>
        <v>0</v>
      </c>
      <c r="AE721" s="365">
        <f>SUMPRODUCT(LEN($W721:$W723)-LEN(SUBSTITUTE($W721:$W723,"S", "")))</f>
        <v>0</v>
      </c>
      <c r="AF721" s="365">
        <f>SUMPRODUCT(LEN($L721:$R723)-LEN(SUBSTITUTE($L721:$R723,"F", "")))</f>
        <v>0</v>
      </c>
      <c r="AG721" s="365">
        <f>SUMPRODUCT(LEN($W721:$W723)-LEN(SUBSTITUTE($W721:$W723,"F", "")))</f>
        <v>0</v>
      </c>
      <c r="AH721" s="365">
        <f>SUMPRODUCT(LEN($L721:$R723)-LEN(SUBSTITUTE($L721:$R723,"G", "")))</f>
        <v>0</v>
      </c>
      <c r="AI721" s="365">
        <f>SUMPRODUCT(LEN($W721:$W723)-LEN(SUBSTITUTE($W721:$W723,"G", "")))</f>
        <v>0</v>
      </c>
      <c r="AJ721" s="365">
        <f>SUMPRODUCT(LEN($L721:$R723)-LEN(SUBSTITUTE($L721:$R723,"M", "")))</f>
        <v>0</v>
      </c>
      <c r="AK721" s="382">
        <f>SUMPRODUCT(LEN($W721:$W723)-LEN(SUBSTITUTE($W721:$W723,"M", "")))</f>
        <v>0</v>
      </c>
    </row>
    <row r="722" spans="2:38" ht="18" customHeight="1" x14ac:dyDescent="0.2">
      <c r="B722" s="17"/>
      <c r="C722" s="343"/>
      <c r="D722" s="160"/>
      <c r="E722" s="23"/>
      <c r="F722" s="157"/>
      <c r="G722" s="156"/>
      <c r="H722" s="343"/>
      <c r="I722" s="343"/>
      <c r="J722" s="343"/>
      <c r="K722" s="20" t="s">
        <v>91</v>
      </c>
      <c r="L722" s="161" t="s">
        <v>32</v>
      </c>
      <c r="M722" s="20" t="s">
        <v>90</v>
      </c>
      <c r="N722" s="21"/>
      <c r="O722" s="20" t="s">
        <v>89</v>
      </c>
      <c r="P722" s="21"/>
      <c r="Q722" s="20" t="s">
        <v>88</v>
      </c>
      <c r="R722" s="19"/>
      <c r="S722" s="20" t="s">
        <v>210</v>
      </c>
      <c r="T722" s="21"/>
      <c r="U722" s="20" t="s">
        <v>209</v>
      </c>
      <c r="V722" s="19"/>
      <c r="W722" s="18"/>
      <c r="X722" s="155"/>
      <c r="Y722" s="155"/>
      <c r="Z722" s="155"/>
      <c r="AA722" s="348"/>
      <c r="AB722" s="390"/>
      <c r="AC722" s="392"/>
      <c r="AD722" s="392"/>
      <c r="AE722" s="392"/>
      <c r="AF722" s="392"/>
      <c r="AG722" s="392"/>
      <c r="AH722" s="392"/>
      <c r="AI722" s="392"/>
      <c r="AJ722" s="392"/>
      <c r="AK722" s="395"/>
    </row>
    <row r="723" spans="2:38" ht="18" customHeight="1" thickBot="1" x14ac:dyDescent="0.25">
      <c r="B723" s="17"/>
      <c r="C723" s="344"/>
      <c r="D723" s="68"/>
      <c r="E723" s="15"/>
      <c r="F723" s="150"/>
      <c r="G723" s="149"/>
      <c r="H723" s="344"/>
      <c r="I723" s="344"/>
      <c r="J723" s="344"/>
      <c r="K723" s="12" t="s">
        <v>87</v>
      </c>
      <c r="L723" s="13" t="s">
        <v>97</v>
      </c>
      <c r="M723" s="12" t="s">
        <v>86</v>
      </c>
      <c r="N723" s="13"/>
      <c r="O723" s="12" t="s">
        <v>85</v>
      </c>
      <c r="P723" s="13"/>
      <c r="Q723" s="12" t="s">
        <v>84</v>
      </c>
      <c r="R723" s="11"/>
      <c r="S723" s="12" t="s">
        <v>208</v>
      </c>
      <c r="T723" s="13"/>
      <c r="U723" s="12" t="s">
        <v>207</v>
      </c>
      <c r="V723" s="11"/>
      <c r="W723" s="10"/>
      <c r="X723" s="148"/>
      <c r="Y723" s="148"/>
      <c r="Z723" s="148"/>
      <c r="AA723" s="349"/>
      <c r="AB723" s="391"/>
      <c r="AC723" s="393"/>
      <c r="AD723" s="393"/>
      <c r="AE723" s="393"/>
      <c r="AF723" s="393"/>
      <c r="AG723" s="393"/>
      <c r="AH723" s="393"/>
      <c r="AI723" s="393"/>
      <c r="AJ723" s="393"/>
      <c r="AK723" s="396"/>
    </row>
    <row r="724" spans="2:38" ht="18" customHeight="1" x14ac:dyDescent="0.2">
      <c r="B724" s="17"/>
      <c r="C724" s="342">
        <v>11</v>
      </c>
      <c r="D724" s="29" t="s">
        <v>137</v>
      </c>
      <c r="E724" s="28"/>
      <c r="F724" s="159"/>
      <c r="G724" s="158"/>
      <c r="H724" s="345">
        <v>37</v>
      </c>
      <c r="I724" s="345">
        <v>9</v>
      </c>
      <c r="J724" s="346">
        <v>4</v>
      </c>
      <c r="K724" s="20" t="s">
        <v>95</v>
      </c>
      <c r="L724" s="21" t="s">
        <v>213</v>
      </c>
      <c r="M724" s="20" t="s">
        <v>94</v>
      </c>
      <c r="N724" s="21" t="s">
        <v>98</v>
      </c>
      <c r="O724" s="20" t="s">
        <v>93</v>
      </c>
      <c r="P724" s="21"/>
      <c r="Q724" s="20" t="s">
        <v>92</v>
      </c>
      <c r="R724" s="26"/>
      <c r="S724" s="20" t="s">
        <v>212</v>
      </c>
      <c r="T724" s="21"/>
      <c r="U724" s="20" t="s">
        <v>211</v>
      </c>
      <c r="V724" s="26"/>
      <c r="W724" s="25" t="s">
        <v>219</v>
      </c>
      <c r="X724" s="155"/>
      <c r="Y724" s="155"/>
      <c r="Z724" s="155"/>
      <c r="AA724" s="347"/>
      <c r="AB724" s="379">
        <f>SUMPRODUCT(LEN($L724:$R726)-LEN(SUBSTITUTE($L724:$R726,"A", "")))</f>
        <v>3</v>
      </c>
      <c r="AC724" s="365">
        <f>SUMPRODUCT(LEN($W724:$W726)-LEN(SUBSTITUTE($W724:$W726,"A", "")))</f>
        <v>1</v>
      </c>
      <c r="AD724" s="365">
        <f>SUMPRODUCT(LEN($L724:$R726)-LEN(SUBSTITUTE($L724:$R726,"S", "")))</f>
        <v>4</v>
      </c>
      <c r="AE724" s="365">
        <f>SUMPRODUCT(LEN($W724:$W726)-LEN(SUBSTITUTE($W724:$W726,"S", "")))</f>
        <v>2</v>
      </c>
      <c r="AF724" s="365">
        <f>SUMPRODUCT(LEN($L724:$R726)-LEN(SUBSTITUTE($L724:$R726,"F", "")))</f>
        <v>0</v>
      </c>
      <c r="AG724" s="365">
        <f>SUMPRODUCT(LEN($W724:$W726)-LEN(SUBSTITUTE($W724:$W726,"F", "")))</f>
        <v>0</v>
      </c>
      <c r="AH724" s="365">
        <f>SUMPRODUCT(LEN($L724:$R726)-LEN(SUBSTITUTE($L724:$R726,"G", "")))</f>
        <v>0</v>
      </c>
      <c r="AI724" s="365">
        <f>SUMPRODUCT(LEN($W724:$W726)-LEN(SUBSTITUTE($W724:$W726,"G", "")))</f>
        <v>0</v>
      </c>
      <c r="AJ724" s="365">
        <f>SUMPRODUCT(LEN($L724:$R726)-LEN(SUBSTITUTE($L724:$R726,"M", "")))</f>
        <v>0</v>
      </c>
      <c r="AK724" s="382">
        <f>SUMPRODUCT(LEN($W724:$W726)-LEN(SUBSTITUTE($W724:$W726,"M", "")))</f>
        <v>0</v>
      </c>
    </row>
    <row r="725" spans="2:38" ht="18" customHeight="1" x14ac:dyDescent="0.2">
      <c r="B725" s="17"/>
      <c r="C725" s="343"/>
      <c r="D725" s="160"/>
      <c r="E725" s="23"/>
      <c r="F725" s="157"/>
      <c r="G725" s="156"/>
      <c r="H725" s="343"/>
      <c r="I725" s="343"/>
      <c r="J725" s="343"/>
      <c r="K725" s="20" t="s">
        <v>91</v>
      </c>
      <c r="L725" s="21" t="s">
        <v>97</v>
      </c>
      <c r="M725" s="20" t="s">
        <v>90</v>
      </c>
      <c r="N725" s="21" t="s">
        <v>98</v>
      </c>
      <c r="O725" s="20" t="s">
        <v>89</v>
      </c>
      <c r="P725" s="21"/>
      <c r="Q725" s="20" t="s">
        <v>88</v>
      </c>
      <c r="R725" s="19"/>
      <c r="S725" s="20" t="s">
        <v>210</v>
      </c>
      <c r="T725" s="21"/>
      <c r="U725" s="20" t="s">
        <v>209</v>
      </c>
      <c r="V725" s="19"/>
      <c r="W725" s="18"/>
      <c r="X725" s="155"/>
      <c r="Y725" s="155"/>
      <c r="Z725" s="155"/>
      <c r="AA725" s="348"/>
      <c r="AB725" s="390"/>
      <c r="AC725" s="392"/>
      <c r="AD725" s="392"/>
      <c r="AE725" s="392"/>
      <c r="AF725" s="392"/>
      <c r="AG725" s="392"/>
      <c r="AH725" s="392"/>
      <c r="AI725" s="392"/>
      <c r="AJ725" s="392"/>
      <c r="AK725" s="395"/>
    </row>
    <row r="726" spans="2:38" ht="18" customHeight="1" thickBot="1" x14ac:dyDescent="0.25">
      <c r="B726" s="17"/>
      <c r="C726" s="344"/>
      <c r="D726" s="68"/>
      <c r="E726" s="15"/>
      <c r="F726" s="150"/>
      <c r="G726" s="149"/>
      <c r="H726" s="344"/>
      <c r="I726" s="344"/>
      <c r="J726" s="344"/>
      <c r="K726" s="12" t="s">
        <v>87</v>
      </c>
      <c r="L726" s="13" t="s">
        <v>218</v>
      </c>
      <c r="M726" s="12" t="s">
        <v>86</v>
      </c>
      <c r="N726" s="13"/>
      <c r="O726" s="12" t="s">
        <v>85</v>
      </c>
      <c r="P726" s="13"/>
      <c r="Q726" s="12" t="s">
        <v>84</v>
      </c>
      <c r="R726" s="11"/>
      <c r="S726" s="12" t="s">
        <v>208</v>
      </c>
      <c r="T726" s="13"/>
      <c r="U726" s="12" t="s">
        <v>207</v>
      </c>
      <c r="V726" s="11"/>
      <c r="W726" s="10"/>
      <c r="X726" s="148"/>
      <c r="Y726" s="148"/>
      <c r="Z726" s="148"/>
      <c r="AA726" s="349"/>
      <c r="AB726" s="391"/>
      <c r="AC726" s="393"/>
      <c r="AD726" s="393"/>
      <c r="AE726" s="393"/>
      <c r="AF726" s="393"/>
      <c r="AG726" s="393"/>
      <c r="AH726" s="393"/>
      <c r="AI726" s="393"/>
      <c r="AJ726" s="393"/>
      <c r="AK726" s="396"/>
    </row>
    <row r="727" spans="2:38" ht="18" customHeight="1" x14ac:dyDescent="0.2">
      <c r="B727" s="17"/>
      <c r="C727" s="342">
        <v>12</v>
      </c>
      <c r="D727" s="29"/>
      <c r="E727" s="28"/>
      <c r="F727" s="159"/>
      <c r="G727" s="158"/>
      <c r="H727" s="345">
        <v>38</v>
      </c>
      <c r="I727" s="345">
        <v>12</v>
      </c>
      <c r="J727" s="345">
        <v>6</v>
      </c>
      <c r="K727" s="20" t="s">
        <v>95</v>
      </c>
      <c r="L727" s="21" t="s">
        <v>218</v>
      </c>
      <c r="M727" s="20" t="s">
        <v>94</v>
      </c>
      <c r="N727" s="21" t="s">
        <v>98</v>
      </c>
      <c r="O727" s="20" t="s">
        <v>93</v>
      </c>
      <c r="P727" s="21"/>
      <c r="Q727" s="20" t="s">
        <v>92</v>
      </c>
      <c r="R727" s="26"/>
      <c r="S727" s="20" t="s">
        <v>212</v>
      </c>
      <c r="T727" s="21"/>
      <c r="U727" s="20" t="s">
        <v>211</v>
      </c>
      <c r="V727" s="26"/>
      <c r="W727" s="25"/>
      <c r="X727" s="155"/>
      <c r="Y727" s="155"/>
      <c r="Z727" s="155"/>
      <c r="AA727" s="347"/>
      <c r="AB727" s="379">
        <f>SUMPRODUCT(LEN($L727:$R729)-LEN(SUBSTITUTE($L727:$R729,"A", "")))</f>
        <v>2</v>
      </c>
      <c r="AC727" s="365">
        <f>SUMPRODUCT(LEN($W727:$W729)-LEN(SUBSTITUTE($W727:$W729,"A", "")))</f>
        <v>0</v>
      </c>
      <c r="AD727" s="365">
        <f>SUMPRODUCT(LEN($L727:$R729)-LEN(SUBSTITUTE($L727:$R729,"S", "")))</f>
        <v>7</v>
      </c>
      <c r="AE727" s="365">
        <f>SUMPRODUCT(LEN($W727:$W729)-LEN(SUBSTITUTE($W727:$W729,"S", "")))</f>
        <v>0</v>
      </c>
      <c r="AF727" s="365">
        <f>SUMPRODUCT(LEN($L727:$R729)-LEN(SUBSTITUTE($L727:$R729,"F", "")))</f>
        <v>0</v>
      </c>
      <c r="AG727" s="365">
        <f>SUMPRODUCT(LEN($W727:$W729)-LEN(SUBSTITUTE($W727:$W729,"F", "")))</f>
        <v>0</v>
      </c>
      <c r="AH727" s="365">
        <f>SUMPRODUCT(LEN($L727:$R729)-LEN(SUBSTITUTE($L727:$R729,"G", "")))</f>
        <v>0</v>
      </c>
      <c r="AI727" s="365">
        <f>SUMPRODUCT(LEN($W727:$W729)-LEN(SUBSTITUTE($W727:$W729,"G", "")))</f>
        <v>0</v>
      </c>
      <c r="AJ727" s="365">
        <f>SUMPRODUCT(LEN($L727:$R729)-LEN(SUBSTITUTE($L727:$R729,"M", "")))</f>
        <v>0</v>
      </c>
      <c r="AK727" s="382">
        <f>SUMPRODUCT(LEN($W727:$W729)-LEN(SUBSTITUTE($W727:$W729,"M", "")))</f>
        <v>0</v>
      </c>
    </row>
    <row r="728" spans="2:38" ht="18" customHeight="1" x14ac:dyDescent="0.2">
      <c r="B728" s="17"/>
      <c r="C728" s="343"/>
      <c r="D728" s="160"/>
      <c r="E728" s="23"/>
      <c r="F728" s="157"/>
      <c r="G728" s="156"/>
      <c r="H728" s="343"/>
      <c r="I728" s="343"/>
      <c r="J728" s="343"/>
      <c r="K728" s="20" t="s">
        <v>91</v>
      </c>
      <c r="L728" s="21" t="s">
        <v>214</v>
      </c>
      <c r="M728" s="20" t="s">
        <v>90</v>
      </c>
      <c r="N728" s="21" t="s">
        <v>98</v>
      </c>
      <c r="O728" s="20" t="s">
        <v>89</v>
      </c>
      <c r="P728" s="21"/>
      <c r="Q728" s="20" t="s">
        <v>88</v>
      </c>
      <c r="R728" s="19"/>
      <c r="S728" s="20" t="s">
        <v>210</v>
      </c>
      <c r="T728" s="21"/>
      <c r="U728" s="20" t="s">
        <v>209</v>
      </c>
      <c r="V728" s="19"/>
      <c r="W728" s="18"/>
      <c r="X728" s="155"/>
      <c r="Y728" s="155"/>
      <c r="Z728" s="155"/>
      <c r="AA728" s="348"/>
      <c r="AB728" s="390"/>
      <c r="AC728" s="392"/>
      <c r="AD728" s="392"/>
      <c r="AE728" s="392"/>
      <c r="AF728" s="392"/>
      <c r="AG728" s="392"/>
      <c r="AH728" s="392"/>
      <c r="AI728" s="392"/>
      <c r="AJ728" s="392"/>
      <c r="AK728" s="395"/>
    </row>
    <row r="729" spans="2:38" ht="18" customHeight="1" thickBot="1" x14ac:dyDescent="0.25">
      <c r="B729" s="17"/>
      <c r="C729" s="344"/>
      <c r="D729" s="68"/>
      <c r="E729" s="15"/>
      <c r="F729" s="150"/>
      <c r="G729" s="149"/>
      <c r="H729" s="344"/>
      <c r="I729" s="344"/>
      <c r="J729" s="344"/>
      <c r="K729" s="12" t="s">
        <v>87</v>
      </c>
      <c r="L729" s="13" t="s">
        <v>217</v>
      </c>
      <c r="M729" s="12" t="s">
        <v>86</v>
      </c>
      <c r="N729" s="13" t="s">
        <v>98</v>
      </c>
      <c r="O729" s="12" t="s">
        <v>85</v>
      </c>
      <c r="P729" s="13"/>
      <c r="Q729" s="12" t="s">
        <v>84</v>
      </c>
      <c r="R729" s="11"/>
      <c r="S729" s="12" t="s">
        <v>208</v>
      </c>
      <c r="T729" s="13"/>
      <c r="U729" s="12" t="s">
        <v>207</v>
      </c>
      <c r="V729" s="11"/>
      <c r="W729" s="10"/>
      <c r="X729" s="148"/>
      <c r="Y729" s="148"/>
      <c r="Z729" s="148"/>
      <c r="AA729" s="349"/>
      <c r="AB729" s="391"/>
      <c r="AC729" s="393"/>
      <c r="AD729" s="393"/>
      <c r="AE729" s="393"/>
      <c r="AF729" s="393"/>
      <c r="AG729" s="393"/>
      <c r="AH729" s="393"/>
      <c r="AI729" s="393"/>
      <c r="AJ729" s="393"/>
      <c r="AK729" s="396"/>
    </row>
    <row r="730" spans="2:38" ht="18" customHeight="1" x14ac:dyDescent="0.2">
      <c r="B730" s="17"/>
      <c r="C730" s="342">
        <v>13</v>
      </c>
      <c r="D730" s="29" t="s">
        <v>216</v>
      </c>
      <c r="E730" s="28"/>
      <c r="F730" s="159"/>
      <c r="G730" s="158"/>
      <c r="H730" s="345">
        <v>39</v>
      </c>
      <c r="I730" s="345">
        <v>13</v>
      </c>
      <c r="J730" s="346">
        <v>7</v>
      </c>
      <c r="K730" s="20" t="s">
        <v>95</v>
      </c>
      <c r="L730" s="21" t="s">
        <v>214</v>
      </c>
      <c r="M730" s="20" t="s">
        <v>94</v>
      </c>
      <c r="N730" s="21" t="s">
        <v>98</v>
      </c>
      <c r="O730" s="20" t="s">
        <v>93</v>
      </c>
      <c r="P730" s="21"/>
      <c r="Q730" s="20" t="s">
        <v>92</v>
      </c>
      <c r="R730" s="26"/>
      <c r="S730" s="20" t="s">
        <v>212</v>
      </c>
      <c r="T730" s="21"/>
      <c r="U730" s="20" t="s">
        <v>211</v>
      </c>
      <c r="V730" s="26"/>
      <c r="W730" s="25"/>
      <c r="X730" s="155"/>
      <c r="Y730" s="155"/>
      <c r="Z730" s="155"/>
      <c r="AA730" s="347"/>
      <c r="AB730" s="379">
        <f>SUMPRODUCT(LEN($L730:$R732)-LEN(SUBSTITUTE($L730:$R732,"A", "")))</f>
        <v>4</v>
      </c>
      <c r="AC730" s="365">
        <f>SUMPRODUCT(LEN($W730:$W732)-LEN(SUBSTITUTE($W730:$W732,"A", "")))</f>
        <v>0</v>
      </c>
      <c r="AD730" s="365">
        <f>SUMPRODUCT(LEN($L730:$R732)-LEN(SUBSTITUTE($L730:$R732,"S", "")))</f>
        <v>5</v>
      </c>
      <c r="AE730" s="365">
        <f>SUMPRODUCT(LEN($W730:$W732)-LEN(SUBSTITUTE($W730:$W732,"S", "")))</f>
        <v>0</v>
      </c>
      <c r="AF730" s="365">
        <f>SUMPRODUCT(LEN($L730:$R732)-LEN(SUBSTITUTE($L730:$R732,"F", "")))</f>
        <v>0</v>
      </c>
      <c r="AG730" s="365">
        <f>SUMPRODUCT(LEN($W730:$W732)-LEN(SUBSTITUTE($W730:$W732,"F", "")))</f>
        <v>0</v>
      </c>
      <c r="AH730" s="365">
        <f>SUMPRODUCT(LEN($L730:$R732)-LEN(SUBSTITUTE($L730:$R732,"G", "")))</f>
        <v>0</v>
      </c>
      <c r="AI730" s="365">
        <f>SUMPRODUCT(LEN($W730:$W732)-LEN(SUBSTITUTE($W730:$W732,"G", "")))</f>
        <v>0</v>
      </c>
      <c r="AJ730" s="365">
        <f>SUMPRODUCT(LEN($L730:$R732)-LEN(SUBSTITUTE($L730:$R732,"M", "")))</f>
        <v>0</v>
      </c>
      <c r="AK730" s="382">
        <f>SUMPRODUCT(LEN($W730:$W732)-LEN(SUBSTITUTE($W730:$W732,"M", "")))</f>
        <v>0</v>
      </c>
    </row>
    <row r="731" spans="2:38" ht="18" customHeight="1" x14ac:dyDescent="0.2">
      <c r="B731" s="17"/>
      <c r="C731" s="343"/>
      <c r="D731" s="160" t="s">
        <v>215</v>
      </c>
      <c r="E731" s="23"/>
      <c r="F731" s="157"/>
      <c r="G731" s="156"/>
      <c r="H731" s="343"/>
      <c r="I731" s="343"/>
      <c r="J731" s="343"/>
      <c r="K731" s="20" t="s">
        <v>91</v>
      </c>
      <c r="L731" s="21" t="s">
        <v>214</v>
      </c>
      <c r="M731" s="20" t="s">
        <v>90</v>
      </c>
      <c r="N731" s="21" t="s">
        <v>98</v>
      </c>
      <c r="O731" s="20" t="s">
        <v>89</v>
      </c>
      <c r="P731" s="21"/>
      <c r="Q731" s="20" t="s">
        <v>88</v>
      </c>
      <c r="R731" s="19"/>
      <c r="S731" s="20" t="s">
        <v>210</v>
      </c>
      <c r="T731" s="21"/>
      <c r="U731" s="20" t="s">
        <v>209</v>
      </c>
      <c r="V731" s="19"/>
      <c r="W731" s="18"/>
      <c r="X731" s="155"/>
      <c r="Y731" s="155"/>
      <c r="Z731" s="155"/>
      <c r="AA731" s="348"/>
      <c r="AB731" s="390"/>
      <c r="AC731" s="392"/>
      <c r="AD731" s="392"/>
      <c r="AE731" s="392"/>
      <c r="AF731" s="392"/>
      <c r="AG731" s="392"/>
      <c r="AH731" s="392"/>
      <c r="AI731" s="392"/>
      <c r="AJ731" s="392"/>
      <c r="AK731" s="395"/>
    </row>
    <row r="732" spans="2:38" ht="18" customHeight="1" thickBot="1" x14ac:dyDescent="0.25">
      <c r="B732" s="17"/>
      <c r="C732" s="344"/>
      <c r="D732" s="68"/>
      <c r="E732" s="15"/>
      <c r="F732" s="150"/>
      <c r="G732" s="149"/>
      <c r="H732" s="344"/>
      <c r="I732" s="344"/>
      <c r="J732" s="344"/>
      <c r="K732" s="12" t="s">
        <v>87</v>
      </c>
      <c r="L732" s="13" t="s">
        <v>213</v>
      </c>
      <c r="M732" s="12" t="s">
        <v>86</v>
      </c>
      <c r="N732" s="13" t="s">
        <v>98</v>
      </c>
      <c r="O732" s="12" t="s">
        <v>85</v>
      </c>
      <c r="P732" s="13"/>
      <c r="Q732" s="12" t="s">
        <v>84</v>
      </c>
      <c r="R732" s="11"/>
      <c r="S732" s="12" t="s">
        <v>208</v>
      </c>
      <c r="T732" s="13"/>
      <c r="U732" s="12" t="s">
        <v>207</v>
      </c>
      <c r="V732" s="11"/>
      <c r="W732" s="10"/>
      <c r="X732" s="148"/>
      <c r="Y732" s="148"/>
      <c r="Z732" s="148"/>
      <c r="AA732" s="349"/>
      <c r="AB732" s="391"/>
      <c r="AC732" s="393"/>
      <c r="AD732" s="393"/>
      <c r="AE732" s="393"/>
      <c r="AF732" s="393"/>
      <c r="AG732" s="393"/>
      <c r="AH732" s="393"/>
      <c r="AI732" s="393"/>
      <c r="AJ732" s="393"/>
      <c r="AK732" s="396"/>
    </row>
    <row r="733" spans="2:38" ht="18" customHeight="1" x14ac:dyDescent="0.2">
      <c r="B733" s="17"/>
      <c r="C733" s="342">
        <v>14</v>
      </c>
      <c r="D733" s="29"/>
      <c r="E733" s="28"/>
      <c r="F733" s="159"/>
      <c r="G733" s="158"/>
      <c r="H733" s="345"/>
      <c r="I733" s="345"/>
      <c r="J733" s="345"/>
      <c r="K733" s="20" t="s">
        <v>95</v>
      </c>
      <c r="L733" s="21"/>
      <c r="M733" s="20" t="s">
        <v>94</v>
      </c>
      <c r="N733" s="21"/>
      <c r="O733" s="20" t="s">
        <v>93</v>
      </c>
      <c r="P733" s="21"/>
      <c r="Q733" s="20" t="s">
        <v>92</v>
      </c>
      <c r="R733" s="26"/>
      <c r="S733" s="20" t="s">
        <v>212</v>
      </c>
      <c r="T733" s="21"/>
      <c r="U733" s="20" t="s">
        <v>211</v>
      </c>
      <c r="V733" s="26"/>
      <c r="W733" s="25"/>
      <c r="X733" s="155"/>
      <c r="Y733" s="155"/>
      <c r="Z733" s="155"/>
      <c r="AA733" s="347"/>
      <c r="AB733" s="379">
        <f>SUMPRODUCT(LEN($L733:$R735)-LEN(SUBSTITUTE($L733:$R735,"A", "")))</f>
        <v>0</v>
      </c>
      <c r="AC733" s="365">
        <f>SUMPRODUCT(LEN($W733:$W735)-LEN(SUBSTITUTE($W733:$W735,"A", "")))</f>
        <v>0</v>
      </c>
      <c r="AD733" s="365">
        <f>SUMPRODUCT(LEN($L733:$R735)-LEN(SUBSTITUTE($L733:$R735,"S", "")))</f>
        <v>0</v>
      </c>
      <c r="AE733" s="365">
        <f>SUMPRODUCT(LEN($W733:$W735)-LEN(SUBSTITUTE($W733:$W735,"S", "")))</f>
        <v>0</v>
      </c>
      <c r="AF733" s="365">
        <f>SUMPRODUCT(LEN($L733:$R735)-LEN(SUBSTITUTE($L733:$R735,"F", "")))</f>
        <v>0</v>
      </c>
      <c r="AG733" s="365">
        <f>SUMPRODUCT(LEN($W733:$W735)-LEN(SUBSTITUTE($W733:$W735,"F", "")))</f>
        <v>0</v>
      </c>
      <c r="AH733" s="365">
        <f>SUMPRODUCT(LEN($L733:$R735)-LEN(SUBSTITUTE($L733:$R735,"G", "")))</f>
        <v>0</v>
      </c>
      <c r="AI733" s="365">
        <f>SUMPRODUCT(LEN($W733:$W735)-LEN(SUBSTITUTE($W733:$W735,"G", "")))</f>
        <v>0</v>
      </c>
      <c r="AJ733" s="365">
        <f>SUMPRODUCT(LEN($L733:$R735)-LEN(SUBSTITUTE($L733:$R735,"M", "")))</f>
        <v>0</v>
      </c>
      <c r="AK733" s="382">
        <f>SUMPRODUCT(LEN($W733:$W735)-LEN(SUBSTITUTE($W733:$W735,"M", "")))</f>
        <v>0</v>
      </c>
    </row>
    <row r="734" spans="2:38" ht="18" customHeight="1" x14ac:dyDescent="0.2">
      <c r="B734" s="17"/>
      <c r="C734" s="343"/>
      <c r="D734" s="160"/>
      <c r="E734" s="23"/>
      <c r="F734" s="157"/>
      <c r="G734" s="156"/>
      <c r="H734" s="343"/>
      <c r="I734" s="343"/>
      <c r="J734" s="343"/>
      <c r="K734" s="20" t="s">
        <v>91</v>
      </c>
      <c r="L734" s="21"/>
      <c r="M734" s="20" t="s">
        <v>90</v>
      </c>
      <c r="N734" s="21"/>
      <c r="O734" s="20" t="s">
        <v>89</v>
      </c>
      <c r="P734" s="21"/>
      <c r="Q734" s="20" t="s">
        <v>88</v>
      </c>
      <c r="R734" s="19"/>
      <c r="S734" s="20" t="s">
        <v>210</v>
      </c>
      <c r="T734" s="21"/>
      <c r="U734" s="20" t="s">
        <v>209</v>
      </c>
      <c r="V734" s="19"/>
      <c r="W734" s="18"/>
      <c r="X734" s="155"/>
      <c r="Y734" s="155"/>
      <c r="Z734" s="155"/>
      <c r="AA734" s="348"/>
      <c r="AB734" s="390"/>
      <c r="AC734" s="392"/>
      <c r="AD734" s="392"/>
      <c r="AE734" s="392"/>
      <c r="AF734" s="392"/>
      <c r="AG734" s="392"/>
      <c r="AH734" s="392"/>
      <c r="AI734" s="392"/>
      <c r="AJ734" s="392"/>
      <c r="AK734" s="395"/>
      <c r="AL734" s="58"/>
    </row>
    <row r="735" spans="2:38" ht="18" customHeight="1" thickBot="1" x14ac:dyDescent="0.25">
      <c r="B735" s="17"/>
      <c r="C735" s="344"/>
      <c r="D735" s="68"/>
      <c r="E735" s="15"/>
      <c r="F735" s="150"/>
      <c r="G735" s="149"/>
      <c r="H735" s="344"/>
      <c r="I735" s="344"/>
      <c r="J735" s="344"/>
      <c r="K735" s="12" t="s">
        <v>87</v>
      </c>
      <c r="L735" s="13"/>
      <c r="M735" s="12" t="s">
        <v>86</v>
      </c>
      <c r="N735" s="13"/>
      <c r="O735" s="12" t="s">
        <v>85</v>
      </c>
      <c r="P735" s="13"/>
      <c r="Q735" s="12" t="s">
        <v>84</v>
      </c>
      <c r="R735" s="11"/>
      <c r="S735" s="12" t="s">
        <v>208</v>
      </c>
      <c r="T735" s="13"/>
      <c r="U735" s="12" t="s">
        <v>207</v>
      </c>
      <c r="V735" s="11"/>
      <c r="W735" s="10"/>
      <c r="X735" s="148"/>
      <c r="Y735" s="148"/>
      <c r="Z735" s="148"/>
      <c r="AA735" s="349"/>
      <c r="AB735" s="391"/>
      <c r="AC735" s="393"/>
      <c r="AD735" s="393"/>
      <c r="AE735" s="393"/>
      <c r="AF735" s="393"/>
      <c r="AG735" s="393"/>
      <c r="AH735" s="393"/>
      <c r="AI735" s="393"/>
      <c r="AJ735" s="393"/>
      <c r="AK735" s="396"/>
    </row>
    <row r="736" spans="2:38" ht="18" customHeight="1" x14ac:dyDescent="0.2">
      <c r="B736" s="17"/>
      <c r="C736" s="342">
        <v>15</v>
      </c>
      <c r="D736" s="29"/>
      <c r="E736" s="28"/>
      <c r="F736" s="159"/>
      <c r="G736" s="158"/>
      <c r="H736" s="345"/>
      <c r="I736" s="345"/>
      <c r="J736" s="345"/>
      <c r="K736" s="20" t="s">
        <v>95</v>
      </c>
      <c r="L736" s="21"/>
      <c r="M736" s="20" t="s">
        <v>94</v>
      </c>
      <c r="N736" s="21"/>
      <c r="O736" s="20" t="s">
        <v>93</v>
      </c>
      <c r="P736" s="21"/>
      <c r="Q736" s="20" t="s">
        <v>92</v>
      </c>
      <c r="R736" s="26"/>
      <c r="S736" s="20" t="s">
        <v>212</v>
      </c>
      <c r="T736" s="21"/>
      <c r="U736" s="20" t="s">
        <v>211</v>
      </c>
      <c r="V736" s="26"/>
      <c r="W736" s="25"/>
      <c r="X736" s="155"/>
      <c r="Y736" s="155"/>
      <c r="Z736" s="155"/>
      <c r="AA736" s="347"/>
      <c r="AB736" s="379">
        <f>SUMPRODUCT(LEN($L736:$R738)-LEN(SUBSTITUTE($L736:$R738,"A", "")))</f>
        <v>0</v>
      </c>
      <c r="AC736" s="365">
        <f>SUMPRODUCT(LEN($W736:$W738)-LEN(SUBSTITUTE($W736:$W738,"A", "")))</f>
        <v>0</v>
      </c>
      <c r="AD736" s="365">
        <f>SUMPRODUCT(LEN($L736:$R738)-LEN(SUBSTITUTE($L736:$R738,"S", "")))</f>
        <v>0</v>
      </c>
      <c r="AE736" s="365">
        <f>SUMPRODUCT(LEN($W736:$W738)-LEN(SUBSTITUTE($W736:$W738,"S", "")))</f>
        <v>0</v>
      </c>
      <c r="AF736" s="365">
        <f>SUMPRODUCT(LEN($L736:$R738)-LEN(SUBSTITUTE($L736:$R738,"F", "")))</f>
        <v>0</v>
      </c>
      <c r="AG736" s="365">
        <f>SUMPRODUCT(LEN($W736:$W738)-LEN(SUBSTITUTE($W736:$W738,"F", "")))</f>
        <v>0</v>
      </c>
      <c r="AH736" s="365">
        <f>SUMPRODUCT(LEN($L736:$R738)-LEN(SUBSTITUTE($L736:$R738,"G", "")))</f>
        <v>0</v>
      </c>
      <c r="AI736" s="365">
        <f>SUMPRODUCT(LEN($W736:$W738)-LEN(SUBSTITUTE($W736:$W738,"G", "")))</f>
        <v>0</v>
      </c>
      <c r="AJ736" s="365">
        <f>SUMPRODUCT(LEN($L736:$R738)-LEN(SUBSTITUTE($L736:$R738,"M", "")))</f>
        <v>0</v>
      </c>
      <c r="AK736" s="382">
        <f>SUMPRODUCT(LEN($W736:$W738)-LEN(SUBSTITUTE($W736:$W738,"M", "")))</f>
        <v>0</v>
      </c>
    </row>
    <row r="737" spans="2:37" ht="18" customHeight="1" x14ac:dyDescent="0.2">
      <c r="B737" s="17"/>
      <c r="C737" s="343"/>
      <c r="D737" s="160"/>
      <c r="E737" s="23"/>
      <c r="F737" s="157"/>
      <c r="G737" s="156"/>
      <c r="H737" s="343"/>
      <c r="I737" s="343"/>
      <c r="J737" s="343"/>
      <c r="K737" s="20" t="s">
        <v>91</v>
      </c>
      <c r="L737" s="21"/>
      <c r="M737" s="20" t="s">
        <v>90</v>
      </c>
      <c r="N737" s="21"/>
      <c r="O737" s="20" t="s">
        <v>89</v>
      </c>
      <c r="P737" s="21"/>
      <c r="Q737" s="20" t="s">
        <v>88</v>
      </c>
      <c r="R737" s="19"/>
      <c r="S737" s="20" t="s">
        <v>210</v>
      </c>
      <c r="T737" s="21"/>
      <c r="U737" s="20" t="s">
        <v>209</v>
      </c>
      <c r="V737" s="19"/>
      <c r="W737" s="18"/>
      <c r="X737" s="155"/>
      <c r="Y737" s="155"/>
      <c r="Z737" s="155"/>
      <c r="AA737" s="348"/>
      <c r="AB737" s="390"/>
      <c r="AC737" s="392"/>
      <c r="AD737" s="392"/>
      <c r="AE737" s="392"/>
      <c r="AF737" s="392"/>
      <c r="AG737" s="392"/>
      <c r="AH737" s="392"/>
      <c r="AI737" s="392"/>
      <c r="AJ737" s="392"/>
      <c r="AK737" s="395"/>
    </row>
    <row r="738" spans="2:37" ht="18" customHeight="1" thickBot="1" x14ac:dyDescent="0.25">
      <c r="B738" s="17"/>
      <c r="C738" s="344"/>
      <c r="D738" s="68"/>
      <c r="E738" s="15"/>
      <c r="F738" s="150"/>
      <c r="G738" s="149"/>
      <c r="H738" s="344"/>
      <c r="I738" s="344"/>
      <c r="J738" s="344"/>
      <c r="K738" s="12" t="s">
        <v>87</v>
      </c>
      <c r="L738" s="13"/>
      <c r="M738" s="12" t="s">
        <v>86</v>
      </c>
      <c r="N738" s="13"/>
      <c r="O738" s="12" t="s">
        <v>85</v>
      </c>
      <c r="P738" s="13"/>
      <c r="Q738" s="12" t="s">
        <v>84</v>
      </c>
      <c r="R738" s="11"/>
      <c r="S738" s="12" t="s">
        <v>208</v>
      </c>
      <c r="T738" s="13"/>
      <c r="U738" s="12" t="s">
        <v>207</v>
      </c>
      <c r="V738" s="11"/>
      <c r="W738" s="10"/>
      <c r="X738" s="148"/>
      <c r="Y738" s="148"/>
      <c r="Z738" s="148"/>
      <c r="AA738" s="349"/>
      <c r="AB738" s="391"/>
      <c r="AC738" s="393"/>
      <c r="AD738" s="393"/>
      <c r="AE738" s="393"/>
      <c r="AF738" s="393"/>
      <c r="AG738" s="393"/>
      <c r="AH738" s="393"/>
      <c r="AI738" s="393"/>
      <c r="AJ738" s="393"/>
      <c r="AK738" s="396"/>
    </row>
    <row r="739" spans="2:37" ht="18" customHeight="1" x14ac:dyDescent="0.2">
      <c r="B739" s="17"/>
      <c r="C739" s="342">
        <v>16</v>
      </c>
      <c r="D739" s="29"/>
      <c r="E739" s="28"/>
      <c r="F739" s="159"/>
      <c r="G739" s="158"/>
      <c r="H739" s="345"/>
      <c r="I739" s="345"/>
      <c r="J739" s="346"/>
      <c r="K739" s="20" t="s">
        <v>95</v>
      </c>
      <c r="L739" s="21"/>
      <c r="M739" s="20" t="s">
        <v>94</v>
      </c>
      <c r="N739" s="21"/>
      <c r="O739" s="20" t="s">
        <v>93</v>
      </c>
      <c r="P739" s="21"/>
      <c r="Q739" s="20" t="s">
        <v>92</v>
      </c>
      <c r="R739" s="26"/>
      <c r="S739" s="20" t="s">
        <v>212</v>
      </c>
      <c r="T739" s="21"/>
      <c r="U739" s="20" t="s">
        <v>211</v>
      </c>
      <c r="V739" s="26"/>
      <c r="W739" s="25"/>
      <c r="X739" s="155"/>
      <c r="Y739" s="155"/>
      <c r="Z739" s="155"/>
      <c r="AA739" s="347"/>
      <c r="AB739" s="379">
        <f>SUMPRODUCT(LEN($L739:$R741)-LEN(SUBSTITUTE($L739:$R741,"A", "")))</f>
        <v>0</v>
      </c>
      <c r="AC739" s="365">
        <f>SUMPRODUCT(LEN($W739:$W741)-LEN(SUBSTITUTE($W739:$W741,"A", "")))</f>
        <v>0</v>
      </c>
      <c r="AD739" s="365">
        <f>SUMPRODUCT(LEN($L739:$R741)-LEN(SUBSTITUTE($L739:$R741,"S", "")))</f>
        <v>0</v>
      </c>
      <c r="AE739" s="365">
        <f>SUMPRODUCT(LEN($W739:$W741)-LEN(SUBSTITUTE($W739:$W741,"S", "")))</f>
        <v>0</v>
      </c>
      <c r="AF739" s="365">
        <f>SUMPRODUCT(LEN($L739:$R741)-LEN(SUBSTITUTE($L739:$R741,"F", "")))</f>
        <v>0</v>
      </c>
      <c r="AG739" s="365">
        <f>SUMPRODUCT(LEN($W739:$W741)-LEN(SUBSTITUTE($W739:$W741,"F", "")))</f>
        <v>0</v>
      </c>
      <c r="AH739" s="365">
        <f>SUMPRODUCT(LEN($L739:$R741)-LEN(SUBSTITUTE($L739:$R741,"G", "")))</f>
        <v>0</v>
      </c>
      <c r="AI739" s="365">
        <f>SUMPRODUCT(LEN($W739:$W741)-LEN(SUBSTITUTE($W739:$W741,"G", "")))</f>
        <v>0</v>
      </c>
      <c r="AJ739" s="365">
        <f>SUMPRODUCT(LEN($L739:$R741)-LEN(SUBSTITUTE($L739:$R741,"M", "")))</f>
        <v>0</v>
      </c>
      <c r="AK739" s="382">
        <f>SUMPRODUCT(LEN($W739:$W741)-LEN(SUBSTITUTE($W739:$W741,"M", "")))</f>
        <v>0</v>
      </c>
    </row>
    <row r="740" spans="2:37" ht="18" customHeight="1" x14ac:dyDescent="0.2">
      <c r="B740" s="17"/>
      <c r="C740" s="343"/>
      <c r="D740" s="160"/>
      <c r="E740" s="23"/>
      <c r="F740" s="157"/>
      <c r="G740" s="156"/>
      <c r="H740" s="343"/>
      <c r="I740" s="343"/>
      <c r="J740" s="343"/>
      <c r="K740" s="20" t="s">
        <v>91</v>
      </c>
      <c r="L740" s="21"/>
      <c r="M740" s="20" t="s">
        <v>90</v>
      </c>
      <c r="N740" s="21"/>
      <c r="O740" s="20" t="s">
        <v>89</v>
      </c>
      <c r="P740" s="21"/>
      <c r="Q740" s="20" t="s">
        <v>88</v>
      </c>
      <c r="R740" s="19"/>
      <c r="S740" s="20" t="s">
        <v>210</v>
      </c>
      <c r="T740" s="21"/>
      <c r="U740" s="20" t="s">
        <v>209</v>
      </c>
      <c r="V740" s="19"/>
      <c r="W740" s="18"/>
      <c r="X740" s="155"/>
      <c r="Y740" s="155"/>
      <c r="Z740" s="155"/>
      <c r="AA740" s="348"/>
      <c r="AB740" s="390"/>
      <c r="AC740" s="392"/>
      <c r="AD740" s="392"/>
      <c r="AE740" s="392"/>
      <c r="AF740" s="392"/>
      <c r="AG740" s="392"/>
      <c r="AH740" s="392"/>
      <c r="AI740" s="392"/>
      <c r="AJ740" s="392"/>
      <c r="AK740" s="395"/>
    </row>
    <row r="741" spans="2:37" ht="18" customHeight="1" thickBot="1" x14ac:dyDescent="0.25">
      <c r="B741" s="17"/>
      <c r="C741" s="344"/>
      <c r="D741" s="68"/>
      <c r="E741" s="15"/>
      <c r="F741" s="150"/>
      <c r="G741" s="149"/>
      <c r="H741" s="344"/>
      <c r="I741" s="344"/>
      <c r="J741" s="344"/>
      <c r="K741" s="12" t="s">
        <v>87</v>
      </c>
      <c r="L741" s="13"/>
      <c r="M741" s="12" t="s">
        <v>86</v>
      </c>
      <c r="N741" s="13"/>
      <c r="O741" s="12" t="s">
        <v>85</v>
      </c>
      <c r="P741" s="13"/>
      <c r="Q741" s="12" t="s">
        <v>84</v>
      </c>
      <c r="R741" s="11"/>
      <c r="S741" s="12" t="s">
        <v>208</v>
      </c>
      <c r="T741" s="13"/>
      <c r="U741" s="12" t="s">
        <v>207</v>
      </c>
      <c r="V741" s="11"/>
      <c r="W741" s="10"/>
      <c r="X741" s="148"/>
      <c r="Y741" s="148"/>
      <c r="Z741" s="148"/>
      <c r="AA741" s="349"/>
      <c r="AB741" s="391"/>
      <c r="AC741" s="393"/>
      <c r="AD741" s="393"/>
      <c r="AE741" s="393"/>
      <c r="AF741" s="393"/>
      <c r="AG741" s="393"/>
      <c r="AH741" s="393"/>
      <c r="AI741" s="393"/>
      <c r="AJ741" s="393"/>
      <c r="AK741" s="396"/>
    </row>
    <row r="742" spans="2:37" ht="18" customHeight="1" x14ac:dyDescent="0.2">
      <c r="B742" s="17"/>
      <c r="C742" s="342">
        <v>17</v>
      </c>
      <c r="D742" s="29"/>
      <c r="E742" s="28"/>
      <c r="F742" s="159"/>
      <c r="G742" s="158"/>
      <c r="H742" s="345"/>
      <c r="I742" s="345"/>
      <c r="J742" s="346"/>
      <c r="K742" s="20" t="s">
        <v>95</v>
      </c>
      <c r="L742" s="21"/>
      <c r="M742" s="20" t="s">
        <v>94</v>
      </c>
      <c r="N742" s="21"/>
      <c r="O742" s="20" t="s">
        <v>93</v>
      </c>
      <c r="P742" s="21"/>
      <c r="Q742" s="20" t="s">
        <v>92</v>
      </c>
      <c r="R742" s="26"/>
      <c r="S742" s="20" t="s">
        <v>212</v>
      </c>
      <c r="T742" s="21"/>
      <c r="U742" s="20" t="s">
        <v>211</v>
      </c>
      <c r="V742" s="26"/>
      <c r="W742" s="25"/>
      <c r="X742" s="155"/>
      <c r="Y742" s="155"/>
      <c r="Z742" s="155"/>
      <c r="AA742" s="347"/>
      <c r="AB742" s="379">
        <f>SUMPRODUCT(LEN($L742:$R744)-LEN(SUBSTITUTE($L742:$R744,"A", "")))</f>
        <v>0</v>
      </c>
      <c r="AC742" s="365">
        <f>SUMPRODUCT(LEN($W742:$W744)-LEN(SUBSTITUTE($W742:$W744,"A", "")))</f>
        <v>0</v>
      </c>
      <c r="AD742" s="365">
        <f>SUMPRODUCT(LEN($L742:$R744)-LEN(SUBSTITUTE($L742:$R744,"S", "")))</f>
        <v>0</v>
      </c>
      <c r="AE742" s="365">
        <f>SUMPRODUCT(LEN($W742:$W744)-LEN(SUBSTITUTE($W742:$W744,"S", "")))</f>
        <v>0</v>
      </c>
      <c r="AF742" s="365">
        <f>SUMPRODUCT(LEN($L742:$R744)-LEN(SUBSTITUTE($L742:$R744,"F", "")))</f>
        <v>0</v>
      </c>
      <c r="AG742" s="365">
        <f>SUMPRODUCT(LEN($W742:$W744)-LEN(SUBSTITUTE($W742:$W744,"F", "")))</f>
        <v>0</v>
      </c>
      <c r="AH742" s="365">
        <f>SUMPRODUCT(LEN($L742:$R744)-LEN(SUBSTITUTE($L742:$R744,"G", "")))</f>
        <v>0</v>
      </c>
      <c r="AI742" s="365">
        <f>SUMPRODUCT(LEN($W742:$W744)-LEN(SUBSTITUTE($W742:$W744,"G", "")))</f>
        <v>0</v>
      </c>
      <c r="AJ742" s="365">
        <f>SUMPRODUCT(LEN($L742:$R744)-LEN(SUBSTITUTE($L742:$R744,"M", "")))</f>
        <v>0</v>
      </c>
      <c r="AK742" s="382">
        <f>SUMPRODUCT(LEN($W742:$W744)-LEN(SUBSTITUTE($W742:$W744,"M", "")))</f>
        <v>0</v>
      </c>
    </row>
    <row r="743" spans="2:37" ht="18" customHeight="1" x14ac:dyDescent="0.2">
      <c r="B743" s="17"/>
      <c r="C743" s="343"/>
      <c r="D743" s="24"/>
      <c r="E743" s="23"/>
      <c r="F743" s="157"/>
      <c r="G743" s="156"/>
      <c r="H743" s="343"/>
      <c r="I743" s="343"/>
      <c r="J743" s="343"/>
      <c r="K743" s="20" t="s">
        <v>91</v>
      </c>
      <c r="L743" s="21"/>
      <c r="M743" s="20" t="s">
        <v>90</v>
      </c>
      <c r="N743" s="21"/>
      <c r="O743" s="20" t="s">
        <v>89</v>
      </c>
      <c r="P743" s="21"/>
      <c r="Q743" s="20" t="s">
        <v>88</v>
      </c>
      <c r="R743" s="19"/>
      <c r="S743" s="20" t="s">
        <v>210</v>
      </c>
      <c r="T743" s="21"/>
      <c r="U743" s="20" t="s">
        <v>209</v>
      </c>
      <c r="V743" s="19"/>
      <c r="W743" s="18"/>
      <c r="X743" s="155"/>
      <c r="Y743" s="155"/>
      <c r="Z743" s="155"/>
      <c r="AA743" s="348"/>
      <c r="AB743" s="390"/>
      <c r="AC743" s="392"/>
      <c r="AD743" s="392"/>
      <c r="AE743" s="392"/>
      <c r="AF743" s="392"/>
      <c r="AG743" s="392"/>
      <c r="AH743" s="392"/>
      <c r="AI743" s="392"/>
      <c r="AJ743" s="392"/>
      <c r="AK743" s="395"/>
    </row>
    <row r="744" spans="2:37" ht="18" customHeight="1" thickBot="1" x14ac:dyDescent="0.25">
      <c r="B744" s="17"/>
      <c r="C744" s="344"/>
      <c r="D744" s="16"/>
      <c r="E744" s="15"/>
      <c r="F744" s="150"/>
      <c r="G744" s="149"/>
      <c r="H744" s="344"/>
      <c r="I744" s="344"/>
      <c r="J744" s="344"/>
      <c r="K744" s="12" t="s">
        <v>87</v>
      </c>
      <c r="L744" s="13"/>
      <c r="M744" s="12" t="s">
        <v>86</v>
      </c>
      <c r="N744" s="13"/>
      <c r="O744" s="12" t="s">
        <v>85</v>
      </c>
      <c r="P744" s="13"/>
      <c r="Q744" s="12" t="s">
        <v>84</v>
      </c>
      <c r="R744" s="11"/>
      <c r="S744" s="12" t="s">
        <v>208</v>
      </c>
      <c r="T744" s="13"/>
      <c r="U744" s="12" t="s">
        <v>207</v>
      </c>
      <c r="V744" s="11"/>
      <c r="W744" s="10"/>
      <c r="X744" s="148"/>
      <c r="Y744" s="148"/>
      <c r="Z744" s="148"/>
      <c r="AA744" s="349"/>
      <c r="AB744" s="391"/>
      <c r="AC744" s="393"/>
      <c r="AD744" s="393"/>
      <c r="AE744" s="393"/>
      <c r="AF744" s="393"/>
      <c r="AG744" s="393"/>
      <c r="AH744" s="393"/>
      <c r="AI744" s="393"/>
      <c r="AJ744" s="393"/>
      <c r="AK744" s="396"/>
    </row>
    <row r="745" spans="2:37" ht="18" customHeight="1" x14ac:dyDescent="0.2">
      <c r="B745" s="17"/>
      <c r="C745" s="342">
        <v>18</v>
      </c>
      <c r="D745" s="30"/>
      <c r="E745" s="28"/>
      <c r="F745" s="159"/>
      <c r="G745" s="158"/>
      <c r="H745" s="345"/>
      <c r="I745" s="345"/>
      <c r="J745" s="346"/>
      <c r="K745" s="20" t="s">
        <v>95</v>
      </c>
      <c r="L745" s="21"/>
      <c r="M745" s="20" t="s">
        <v>94</v>
      </c>
      <c r="N745" s="21"/>
      <c r="O745" s="20" t="s">
        <v>93</v>
      </c>
      <c r="P745" s="21"/>
      <c r="Q745" s="20" t="s">
        <v>92</v>
      </c>
      <c r="R745" s="26"/>
      <c r="S745" s="20" t="s">
        <v>212</v>
      </c>
      <c r="T745" s="21"/>
      <c r="U745" s="20" t="s">
        <v>211</v>
      </c>
      <c r="V745" s="26"/>
      <c r="W745" s="25"/>
      <c r="X745" s="155"/>
      <c r="Y745" s="155"/>
      <c r="Z745" s="155"/>
      <c r="AA745" s="347"/>
      <c r="AB745" s="379">
        <f>SUMPRODUCT(LEN($L745:$R747)-LEN(SUBSTITUTE($L745:$R747,"A", "")))</f>
        <v>0</v>
      </c>
      <c r="AC745" s="365">
        <f>SUMPRODUCT(LEN($W745:$W747)-LEN(SUBSTITUTE($W745:$W747,"A", "")))</f>
        <v>0</v>
      </c>
      <c r="AD745" s="365">
        <f>SUMPRODUCT(LEN($L745:$R747)-LEN(SUBSTITUTE($L745:$R747,"S", "")))</f>
        <v>0</v>
      </c>
      <c r="AE745" s="365">
        <f>SUMPRODUCT(LEN($W745:$W747)-LEN(SUBSTITUTE($W745:$W747,"S", "")))</f>
        <v>0</v>
      </c>
      <c r="AF745" s="365">
        <f>SUMPRODUCT(LEN($L745:$R747)-LEN(SUBSTITUTE($L745:$R747,"F", "")))</f>
        <v>0</v>
      </c>
      <c r="AG745" s="365">
        <f>SUMPRODUCT(LEN($W745:$W747)-LEN(SUBSTITUTE($W745:$W747,"F", "")))</f>
        <v>0</v>
      </c>
      <c r="AH745" s="365">
        <f>SUMPRODUCT(LEN($L745:$R747)-LEN(SUBSTITUTE($L745:$R747,"G", "")))</f>
        <v>0</v>
      </c>
      <c r="AI745" s="365">
        <f>SUMPRODUCT(LEN($W745:$W747)-LEN(SUBSTITUTE($W745:$W747,"G", "")))</f>
        <v>0</v>
      </c>
      <c r="AJ745" s="365">
        <f>SUMPRODUCT(LEN($L745:$R747)-LEN(SUBSTITUTE($L745:$R747,"M", "")))</f>
        <v>0</v>
      </c>
      <c r="AK745" s="382">
        <f>SUMPRODUCT(LEN($W745:$W747)-LEN(SUBSTITUTE($W745:$W747,"M", "")))</f>
        <v>0</v>
      </c>
    </row>
    <row r="746" spans="2:37" ht="18" customHeight="1" x14ac:dyDescent="0.2">
      <c r="B746" s="17"/>
      <c r="C746" s="343"/>
      <c r="D746" s="24"/>
      <c r="E746" s="23"/>
      <c r="F746" s="157"/>
      <c r="G746" s="156"/>
      <c r="H746" s="343"/>
      <c r="I746" s="343"/>
      <c r="J746" s="343"/>
      <c r="K746" s="20" t="s">
        <v>91</v>
      </c>
      <c r="L746" s="21"/>
      <c r="M746" s="20" t="s">
        <v>90</v>
      </c>
      <c r="N746" s="21"/>
      <c r="O746" s="20" t="s">
        <v>89</v>
      </c>
      <c r="P746" s="21"/>
      <c r="Q746" s="20" t="s">
        <v>88</v>
      </c>
      <c r="R746" s="19"/>
      <c r="S746" s="20" t="s">
        <v>210</v>
      </c>
      <c r="T746" s="21"/>
      <c r="U746" s="20" t="s">
        <v>209</v>
      </c>
      <c r="V746" s="19"/>
      <c r="W746" s="18"/>
      <c r="X746" s="155"/>
      <c r="Y746" s="155"/>
      <c r="Z746" s="155"/>
      <c r="AA746" s="348"/>
      <c r="AB746" s="390"/>
      <c r="AC746" s="392"/>
      <c r="AD746" s="392"/>
      <c r="AE746" s="392"/>
      <c r="AF746" s="392"/>
      <c r="AG746" s="392"/>
      <c r="AH746" s="392"/>
      <c r="AI746" s="392"/>
      <c r="AJ746" s="392"/>
      <c r="AK746" s="395"/>
    </row>
    <row r="747" spans="2:37" ht="18" customHeight="1" thickBot="1" x14ac:dyDescent="0.25">
      <c r="B747" s="17"/>
      <c r="C747" s="344"/>
      <c r="D747" s="16"/>
      <c r="E747" s="15"/>
      <c r="F747" s="150"/>
      <c r="G747" s="149"/>
      <c r="H747" s="344"/>
      <c r="I747" s="344"/>
      <c r="J747" s="344"/>
      <c r="K747" s="12" t="s">
        <v>87</v>
      </c>
      <c r="L747" s="13"/>
      <c r="M747" s="12" t="s">
        <v>86</v>
      </c>
      <c r="N747" s="13"/>
      <c r="O747" s="12" t="s">
        <v>85</v>
      </c>
      <c r="P747" s="13"/>
      <c r="Q747" s="12" t="s">
        <v>84</v>
      </c>
      <c r="R747" s="11"/>
      <c r="S747" s="12" t="s">
        <v>208</v>
      </c>
      <c r="T747" s="13"/>
      <c r="U747" s="12" t="s">
        <v>207</v>
      </c>
      <c r="V747" s="11"/>
      <c r="W747" s="10"/>
      <c r="X747" s="148"/>
      <c r="Y747" s="148"/>
      <c r="Z747" s="148"/>
      <c r="AA747" s="349"/>
      <c r="AB747" s="391"/>
      <c r="AC747" s="393"/>
      <c r="AD747" s="393"/>
      <c r="AE747" s="393"/>
      <c r="AF747" s="393"/>
      <c r="AG747" s="393"/>
      <c r="AH747" s="393"/>
      <c r="AI747" s="393"/>
      <c r="AJ747" s="393"/>
      <c r="AK747" s="396"/>
    </row>
    <row r="748" spans="2:37" ht="18" customHeight="1" x14ac:dyDescent="0.2">
      <c r="B748" s="17"/>
      <c r="C748" s="342">
        <v>19</v>
      </c>
      <c r="D748" s="30"/>
      <c r="E748" s="28"/>
      <c r="F748" s="159"/>
      <c r="G748" s="158"/>
      <c r="H748" s="345"/>
      <c r="I748" s="345"/>
      <c r="J748" s="346"/>
      <c r="K748" s="20" t="s">
        <v>95</v>
      </c>
      <c r="L748" s="21"/>
      <c r="M748" s="20" t="s">
        <v>94</v>
      </c>
      <c r="N748" s="21"/>
      <c r="O748" s="20" t="s">
        <v>93</v>
      </c>
      <c r="P748" s="21"/>
      <c r="Q748" s="20" t="s">
        <v>92</v>
      </c>
      <c r="R748" s="26"/>
      <c r="S748" s="20" t="s">
        <v>212</v>
      </c>
      <c r="T748" s="21"/>
      <c r="U748" s="20" t="s">
        <v>211</v>
      </c>
      <c r="V748" s="26"/>
      <c r="W748" s="25"/>
      <c r="X748" s="155"/>
      <c r="Y748" s="155"/>
      <c r="Z748" s="155"/>
      <c r="AA748" s="347"/>
      <c r="AB748" s="379">
        <f>SUMPRODUCT(LEN($L748:$R750)-LEN(SUBSTITUTE($L748:$R750,"A", "")))</f>
        <v>0</v>
      </c>
      <c r="AC748" s="365">
        <f>SUMPRODUCT(LEN($W748:$W750)-LEN(SUBSTITUTE($W748:$W750,"A", "")))</f>
        <v>0</v>
      </c>
      <c r="AD748" s="365">
        <f>SUMPRODUCT(LEN($L748:$R750)-LEN(SUBSTITUTE($L748:$R750,"S", "")))</f>
        <v>0</v>
      </c>
      <c r="AE748" s="365">
        <f>SUMPRODUCT(LEN($W748:$W750)-LEN(SUBSTITUTE($W748:$W750,"S", "")))</f>
        <v>0</v>
      </c>
      <c r="AF748" s="365">
        <f>SUMPRODUCT(LEN($L748:$R750)-LEN(SUBSTITUTE($L748:$R750,"F", "")))</f>
        <v>0</v>
      </c>
      <c r="AG748" s="365">
        <f>SUMPRODUCT(LEN($W748:$W750)-LEN(SUBSTITUTE($W748:$W750,"F", "")))</f>
        <v>0</v>
      </c>
      <c r="AH748" s="365">
        <f>SUMPRODUCT(LEN($L748:$R750)-LEN(SUBSTITUTE($L748:$R750,"G", "")))</f>
        <v>0</v>
      </c>
      <c r="AI748" s="365">
        <f>SUMPRODUCT(LEN($W748:$W750)-LEN(SUBSTITUTE($W748:$W750,"G", "")))</f>
        <v>0</v>
      </c>
      <c r="AJ748" s="365">
        <f>SUMPRODUCT(LEN($L748:$R750)-LEN(SUBSTITUTE($L748:$R750,"M", "")))</f>
        <v>0</v>
      </c>
      <c r="AK748" s="382">
        <f>SUMPRODUCT(LEN($W748:$W750)-LEN(SUBSTITUTE($W748:$W750,"M", "")))</f>
        <v>0</v>
      </c>
    </row>
    <row r="749" spans="2:37" ht="18" customHeight="1" x14ac:dyDescent="0.2">
      <c r="B749" s="17"/>
      <c r="C749" s="343"/>
      <c r="D749" s="24"/>
      <c r="E749" s="23"/>
      <c r="F749" s="157"/>
      <c r="G749" s="156"/>
      <c r="H749" s="343"/>
      <c r="I749" s="343"/>
      <c r="J749" s="343"/>
      <c r="K749" s="20" t="s">
        <v>91</v>
      </c>
      <c r="L749" s="21"/>
      <c r="M749" s="20" t="s">
        <v>90</v>
      </c>
      <c r="N749" s="21"/>
      <c r="O749" s="20" t="s">
        <v>89</v>
      </c>
      <c r="P749" s="21"/>
      <c r="Q749" s="20" t="s">
        <v>88</v>
      </c>
      <c r="R749" s="19"/>
      <c r="S749" s="20" t="s">
        <v>210</v>
      </c>
      <c r="T749" s="21"/>
      <c r="U749" s="20" t="s">
        <v>209</v>
      </c>
      <c r="V749" s="19"/>
      <c r="W749" s="18"/>
      <c r="X749" s="155"/>
      <c r="Y749" s="155"/>
      <c r="Z749" s="155"/>
      <c r="AA749" s="348"/>
      <c r="AB749" s="390"/>
      <c r="AC749" s="392"/>
      <c r="AD749" s="392"/>
      <c r="AE749" s="392"/>
      <c r="AF749" s="392"/>
      <c r="AG749" s="392"/>
      <c r="AH749" s="392"/>
      <c r="AI749" s="392"/>
      <c r="AJ749" s="392"/>
      <c r="AK749" s="395"/>
    </row>
    <row r="750" spans="2:37" ht="18" customHeight="1" thickBot="1" x14ac:dyDescent="0.25">
      <c r="B750" s="17"/>
      <c r="C750" s="344"/>
      <c r="D750" s="16"/>
      <c r="E750" s="15"/>
      <c r="F750" s="150"/>
      <c r="G750" s="149"/>
      <c r="H750" s="344"/>
      <c r="I750" s="344"/>
      <c r="J750" s="344"/>
      <c r="K750" s="12" t="s">
        <v>87</v>
      </c>
      <c r="L750" s="13"/>
      <c r="M750" s="12" t="s">
        <v>86</v>
      </c>
      <c r="N750" s="13"/>
      <c r="O750" s="12" t="s">
        <v>85</v>
      </c>
      <c r="P750" s="13"/>
      <c r="Q750" s="12" t="s">
        <v>84</v>
      </c>
      <c r="R750" s="11"/>
      <c r="S750" s="12" t="s">
        <v>208</v>
      </c>
      <c r="T750" s="13"/>
      <c r="U750" s="12" t="s">
        <v>207</v>
      </c>
      <c r="V750" s="11"/>
      <c r="W750" s="10"/>
      <c r="X750" s="148"/>
      <c r="Y750" s="148"/>
      <c r="Z750" s="148"/>
      <c r="AA750" s="349"/>
      <c r="AB750" s="391"/>
      <c r="AC750" s="393"/>
      <c r="AD750" s="393"/>
      <c r="AE750" s="393"/>
      <c r="AF750" s="393"/>
      <c r="AG750" s="393"/>
      <c r="AH750" s="393"/>
      <c r="AI750" s="393"/>
      <c r="AJ750" s="393"/>
      <c r="AK750" s="396"/>
    </row>
    <row r="751" spans="2:37" ht="18" customHeight="1" x14ac:dyDescent="0.2">
      <c r="B751" s="17"/>
      <c r="C751" s="342">
        <v>20</v>
      </c>
      <c r="D751" s="29"/>
      <c r="E751" s="28"/>
      <c r="F751" s="159"/>
      <c r="G751" s="158"/>
      <c r="H751" s="345"/>
      <c r="I751" s="345"/>
      <c r="J751" s="346"/>
      <c r="K751" s="20" t="s">
        <v>95</v>
      </c>
      <c r="L751" s="21"/>
      <c r="M751" s="20" t="s">
        <v>94</v>
      </c>
      <c r="N751" s="21"/>
      <c r="O751" s="20" t="s">
        <v>93</v>
      </c>
      <c r="P751" s="21"/>
      <c r="Q751" s="20" t="s">
        <v>92</v>
      </c>
      <c r="R751" s="26"/>
      <c r="S751" s="20" t="s">
        <v>212</v>
      </c>
      <c r="T751" s="21"/>
      <c r="U751" s="20" t="s">
        <v>211</v>
      </c>
      <c r="V751" s="26"/>
      <c r="W751" s="25"/>
      <c r="X751" s="155"/>
      <c r="Y751" s="155"/>
      <c r="Z751" s="155"/>
      <c r="AA751" s="347"/>
      <c r="AB751" s="379">
        <f>SUMPRODUCT(LEN($L751:$R753)-LEN(SUBSTITUTE($L751:$R753,"A", "")))</f>
        <v>0</v>
      </c>
      <c r="AC751" s="365">
        <f>SUMPRODUCT(LEN($W751:$W753)-LEN(SUBSTITUTE($W751:$W753,"A", "")))</f>
        <v>0</v>
      </c>
      <c r="AD751" s="365">
        <f>SUMPRODUCT(LEN($L751:$R753)-LEN(SUBSTITUTE($L751:$R753,"S", "")))</f>
        <v>0</v>
      </c>
      <c r="AE751" s="365">
        <f>SUMPRODUCT(LEN($W751:$W753)-LEN(SUBSTITUTE($W751:$W753,"S", "")))</f>
        <v>0</v>
      </c>
      <c r="AF751" s="365">
        <f>SUMPRODUCT(LEN($L751:$R753)-LEN(SUBSTITUTE($L751:$R753,"F", "")))</f>
        <v>0</v>
      </c>
      <c r="AG751" s="365">
        <f>SUMPRODUCT(LEN($W751:$W753)-LEN(SUBSTITUTE($W751:$W753,"F", "")))</f>
        <v>0</v>
      </c>
      <c r="AH751" s="365">
        <f>SUMPRODUCT(LEN($L751:$R753)-LEN(SUBSTITUTE($L751:$R753,"G", "")))</f>
        <v>0</v>
      </c>
      <c r="AI751" s="365">
        <f>SUMPRODUCT(LEN($W751:$W753)-LEN(SUBSTITUTE($W751:$W753,"G", "")))</f>
        <v>0</v>
      </c>
      <c r="AJ751" s="365">
        <f>SUMPRODUCT(LEN($L751:$R753)-LEN(SUBSTITUTE($L751:$R753,"M", "")))</f>
        <v>0</v>
      </c>
      <c r="AK751" s="382">
        <f>SUMPRODUCT(LEN($W751:$W753)-LEN(SUBSTITUTE($W751:$W753,"M", "")))</f>
        <v>0</v>
      </c>
    </row>
    <row r="752" spans="2:37" ht="18" customHeight="1" x14ac:dyDescent="0.2">
      <c r="B752" s="17"/>
      <c r="C752" s="343"/>
      <c r="D752" s="24"/>
      <c r="E752" s="23"/>
      <c r="F752" s="157"/>
      <c r="G752" s="156"/>
      <c r="H752" s="343"/>
      <c r="I752" s="343"/>
      <c r="J752" s="343"/>
      <c r="K752" s="20" t="s">
        <v>91</v>
      </c>
      <c r="L752" s="21"/>
      <c r="M752" s="20" t="s">
        <v>90</v>
      </c>
      <c r="N752" s="21"/>
      <c r="O752" s="20" t="s">
        <v>89</v>
      </c>
      <c r="P752" s="21"/>
      <c r="Q752" s="20" t="s">
        <v>88</v>
      </c>
      <c r="R752" s="19"/>
      <c r="S752" s="20" t="s">
        <v>210</v>
      </c>
      <c r="T752" s="21"/>
      <c r="U752" s="20" t="s">
        <v>209</v>
      </c>
      <c r="V752" s="19"/>
      <c r="W752" s="18"/>
      <c r="X752" s="155"/>
      <c r="Y752" s="155"/>
      <c r="Z752" s="155"/>
      <c r="AA752" s="348"/>
      <c r="AB752" s="390"/>
      <c r="AC752" s="392"/>
      <c r="AD752" s="392"/>
      <c r="AE752" s="392"/>
      <c r="AF752" s="392"/>
      <c r="AG752" s="392"/>
      <c r="AH752" s="392"/>
      <c r="AI752" s="392"/>
      <c r="AJ752" s="392"/>
      <c r="AK752" s="395"/>
    </row>
    <row r="753" spans="2:39" ht="18" customHeight="1" thickBot="1" x14ac:dyDescent="0.25">
      <c r="B753" s="151"/>
      <c r="C753" s="344"/>
      <c r="D753" s="16"/>
      <c r="E753" s="15"/>
      <c r="F753" s="150"/>
      <c r="G753" s="149"/>
      <c r="H753" s="344"/>
      <c r="I753" s="344"/>
      <c r="J753" s="344"/>
      <c r="K753" s="12" t="s">
        <v>87</v>
      </c>
      <c r="L753" s="13"/>
      <c r="M753" s="12" t="s">
        <v>86</v>
      </c>
      <c r="N753" s="13"/>
      <c r="O753" s="12" t="s">
        <v>85</v>
      </c>
      <c r="P753" s="13"/>
      <c r="Q753" s="12" t="s">
        <v>84</v>
      </c>
      <c r="R753" s="11"/>
      <c r="S753" s="12" t="s">
        <v>208</v>
      </c>
      <c r="T753" s="13"/>
      <c r="U753" s="12" t="s">
        <v>207</v>
      </c>
      <c r="V753" s="11"/>
      <c r="W753" s="10"/>
      <c r="X753" s="148"/>
      <c r="Y753" s="148"/>
      <c r="Z753" s="148"/>
      <c r="AA753" s="349"/>
      <c r="AB753" s="391"/>
      <c r="AC753" s="393"/>
      <c r="AD753" s="393"/>
      <c r="AE753" s="393"/>
      <c r="AF753" s="393"/>
      <c r="AG753" s="393"/>
      <c r="AH753" s="393"/>
      <c r="AI753" s="393"/>
      <c r="AJ753" s="393"/>
      <c r="AK753" s="396"/>
    </row>
    <row r="756" spans="2:39" ht="24.75" customHeight="1" x14ac:dyDescent="0.2">
      <c r="G756" s="7" t="s">
        <v>83</v>
      </c>
      <c r="I756" s="8">
        <f>AVERAGE(I136:I165,I198:I230,I384:I425,I446:I475)</f>
        <v>12.844444444444445</v>
      </c>
      <c r="W756" s="8">
        <f>SUM(AB756:AK756)</f>
        <v>271.07843137254901</v>
      </c>
      <c r="AB756" s="8">
        <f t="shared" ref="AB756:AK756" si="12">SUM(AB136:AB165,AB198:AB230,AB384:AB425,AB446:AB475)/(2*1.02)</f>
        <v>56.372549019607845</v>
      </c>
      <c r="AC756" s="8">
        <f t="shared" si="12"/>
        <v>1.4705882352941175</v>
      </c>
      <c r="AD756" s="8">
        <f t="shared" si="12"/>
        <v>198.0392156862745</v>
      </c>
      <c r="AE756" s="8">
        <f t="shared" si="12"/>
        <v>15.196078431372548</v>
      </c>
      <c r="AF756" s="8">
        <f t="shared" si="12"/>
        <v>0</v>
      </c>
      <c r="AG756" s="8">
        <f t="shared" si="12"/>
        <v>0</v>
      </c>
      <c r="AH756" s="8">
        <f t="shared" si="12"/>
        <v>0</v>
      </c>
      <c r="AI756" s="8">
        <f t="shared" si="12"/>
        <v>0</v>
      </c>
      <c r="AJ756" s="8">
        <f t="shared" si="12"/>
        <v>0</v>
      </c>
      <c r="AK756" s="8">
        <f t="shared" si="12"/>
        <v>0</v>
      </c>
      <c r="AL756" s="7" t="s">
        <v>83</v>
      </c>
      <c r="AM756" s="9">
        <f>AVERAGE(AM135,AM197,AM383,AM445)</f>
        <v>1.0628759803921568</v>
      </c>
    </row>
    <row r="757" spans="2:39" ht="27.75" customHeight="1" x14ac:dyDescent="0.2">
      <c r="G757" s="7" t="s">
        <v>82</v>
      </c>
      <c r="I757" s="8">
        <f>AVERAGE(I12:I53,I74:I115,I508:I546,I570:I608)</f>
        <v>12.24074074074074</v>
      </c>
      <c r="W757" s="8">
        <f>SUM(AB757:AK757)</f>
        <v>312.74509803921569</v>
      </c>
      <c r="AB757" s="8">
        <f t="shared" ref="AB757:AK757" si="13">SUM(AB12:AB53,AB74:AB115,AB508:AB546,AB570:AB608)/(2*1.02)</f>
        <v>70.588235294117652</v>
      </c>
      <c r="AC757" s="8">
        <f t="shared" si="13"/>
        <v>1.9607843137254901</v>
      </c>
      <c r="AD757" s="8">
        <f t="shared" si="13"/>
        <v>224.01960784313724</v>
      </c>
      <c r="AE757" s="8">
        <f t="shared" si="13"/>
        <v>15.686274509803921</v>
      </c>
      <c r="AF757" s="8">
        <f t="shared" si="13"/>
        <v>0.49019607843137253</v>
      </c>
      <c r="AG757" s="8">
        <f t="shared" si="13"/>
        <v>0</v>
      </c>
      <c r="AH757" s="8">
        <f t="shared" si="13"/>
        <v>0</v>
      </c>
      <c r="AI757" s="8">
        <f t="shared" si="13"/>
        <v>0</v>
      </c>
      <c r="AJ757" s="8">
        <f t="shared" si="13"/>
        <v>0</v>
      </c>
      <c r="AK757" s="8">
        <f t="shared" si="13"/>
        <v>0</v>
      </c>
      <c r="AL757" s="7" t="s">
        <v>82</v>
      </c>
      <c r="AM757" s="9">
        <f>AVERAGE(AM11,AM73,AM507,AM569)</f>
        <v>0.95513970588235286</v>
      </c>
    </row>
    <row r="758" spans="2:39" ht="24" customHeight="1" x14ac:dyDescent="0.2">
      <c r="G758" s="7" t="s">
        <v>81</v>
      </c>
      <c r="I758" s="8">
        <f>AVERAGE(I260:I301,I322:I360,I632:I658,I694:I732)</f>
        <v>12.285714285714286</v>
      </c>
      <c r="W758" s="8">
        <f>SUM(AB758:AK758)</f>
        <v>246.56862745098039</v>
      </c>
      <c r="AB758" s="8">
        <f t="shared" ref="AB758:AK758" si="14">SUM(AB260:AB301,AB322:AB360,AB632:AB658,AB694:AB732)/(2*1.02)</f>
        <v>82.35294117647058</v>
      </c>
      <c r="AC758" s="8">
        <f t="shared" si="14"/>
        <v>1.4705882352941175</v>
      </c>
      <c r="AD758" s="8">
        <f t="shared" si="14"/>
        <v>153.43137254901961</v>
      </c>
      <c r="AE758" s="8">
        <f t="shared" si="14"/>
        <v>9.3137254901960791</v>
      </c>
      <c r="AF758" s="8">
        <f t="shared" si="14"/>
        <v>0</v>
      </c>
      <c r="AG758" s="8">
        <f t="shared" si="14"/>
        <v>0</v>
      </c>
      <c r="AH758" s="8">
        <f t="shared" si="14"/>
        <v>0</v>
      </c>
      <c r="AI758" s="8">
        <f t="shared" si="14"/>
        <v>0</v>
      </c>
      <c r="AJ758" s="8">
        <f t="shared" si="14"/>
        <v>0</v>
      </c>
      <c r="AK758" s="8">
        <f t="shared" si="14"/>
        <v>0</v>
      </c>
      <c r="AL758" s="7" t="s">
        <v>81</v>
      </c>
      <c r="AM758" s="9">
        <f>AVERAGE(AM259,AM321,AM631,AM693)</f>
        <v>1.0440468137254904</v>
      </c>
    </row>
    <row r="760" spans="2:39" ht="15" x14ac:dyDescent="0.2">
      <c r="AC760" s="8">
        <f>SUM(AB756:AC756)</f>
        <v>57.843137254901961</v>
      </c>
      <c r="AE760" s="8">
        <f>SUM(AD756:AE756)</f>
        <v>213.23529411764704</v>
      </c>
      <c r="AG760" s="8">
        <f>SUM(AF756:AG756)</f>
        <v>0</v>
      </c>
      <c r="AI760" s="8">
        <f>SUM(AH756:AI756)</f>
        <v>0</v>
      </c>
      <c r="AK760" s="8">
        <f>SUM(AJ756:AK756)</f>
        <v>0</v>
      </c>
      <c r="AL760" s="7" t="s">
        <v>83</v>
      </c>
      <c r="AM760" s="9">
        <f>AVERAGE(AM135,AM197)</f>
        <v>0.98648333333333338</v>
      </c>
    </row>
    <row r="761" spans="2:39" ht="15" x14ac:dyDescent="0.2">
      <c r="AC761" s="8">
        <f>SUM(AB757:AC757)</f>
        <v>72.549019607843135</v>
      </c>
      <c r="AE761" s="8">
        <f>SUM(AD757:AE757)</f>
        <v>239.70588235294116</v>
      </c>
      <c r="AG761" s="8">
        <f>SUM(AF757:AG757)</f>
        <v>0.49019607843137253</v>
      </c>
      <c r="AI761" s="8">
        <f>SUM(AH757:AI757)</f>
        <v>0</v>
      </c>
      <c r="AK761" s="8">
        <f>SUM(AJ757:AK757)</f>
        <v>0</v>
      </c>
      <c r="AL761" s="7" t="s">
        <v>82</v>
      </c>
      <c r="AM761" s="9">
        <f>AVERAGE(AM11,AM73)</f>
        <v>0.65494313725490194</v>
      </c>
    </row>
    <row r="762" spans="2:39" ht="15" x14ac:dyDescent="0.2">
      <c r="AC762" s="8">
        <f>SUM(AB758:AC758)</f>
        <v>83.823529411764696</v>
      </c>
      <c r="AE762" s="8">
        <f>SUM(AD758:AE758)</f>
        <v>162.74509803921569</v>
      </c>
      <c r="AG762" s="8">
        <f>SUM(AF758:AG758)</f>
        <v>0</v>
      </c>
      <c r="AI762" s="8">
        <f>SUM(AH758:AI758)</f>
        <v>0</v>
      </c>
      <c r="AK762" s="8">
        <f>SUM(AJ758:AK758)</f>
        <v>0</v>
      </c>
      <c r="AL762" s="7" t="s">
        <v>81</v>
      </c>
      <c r="AM762" s="9">
        <f>AVERAGE(AM259,AM321)</f>
        <v>1.1692769607843136</v>
      </c>
    </row>
    <row r="765" spans="2:39" ht="15" x14ac:dyDescent="0.2">
      <c r="AL765" s="7" t="s">
        <v>83</v>
      </c>
      <c r="AM765" s="9">
        <f>AVERAGE(AM383,AM445)</f>
        <v>1.1392686274509805</v>
      </c>
    </row>
    <row r="766" spans="2:39" ht="15" x14ac:dyDescent="0.2">
      <c r="AL766" s="7" t="s">
        <v>82</v>
      </c>
      <c r="AM766" s="9">
        <f>AVERAGE(AM507,AM569)</f>
        <v>1.255336274509804</v>
      </c>
    </row>
    <row r="767" spans="2:39" ht="15" x14ac:dyDescent="0.2">
      <c r="AL767" s="7" t="s">
        <v>81</v>
      </c>
      <c r="AM767" s="9">
        <f>AVERAGE(AM631,AM693)</f>
        <v>0.91881666666666673</v>
      </c>
    </row>
  </sheetData>
  <mergeCells count="3676">
    <mergeCell ref="AJ745:AJ747"/>
    <mergeCell ref="AK745:AK747"/>
    <mergeCell ref="AJ748:AJ750"/>
    <mergeCell ref="AK748:AK750"/>
    <mergeCell ref="AJ751:AJ753"/>
    <mergeCell ref="AK751:AK753"/>
    <mergeCell ref="AJ709:AJ711"/>
    <mergeCell ref="AK709:AK711"/>
    <mergeCell ref="AJ712:AJ714"/>
    <mergeCell ref="AK712:AK714"/>
    <mergeCell ref="AJ742:AJ744"/>
    <mergeCell ref="AK742:AK744"/>
    <mergeCell ref="AJ715:AJ717"/>
    <mergeCell ref="AK715:AK717"/>
    <mergeCell ref="AJ718:AJ720"/>
    <mergeCell ref="AK718:AK720"/>
    <mergeCell ref="AJ700:AJ702"/>
    <mergeCell ref="AK700:AK702"/>
    <mergeCell ref="AJ703:AJ705"/>
    <mergeCell ref="AK703:AK705"/>
    <mergeCell ref="AJ706:AJ708"/>
    <mergeCell ref="AK706:AK708"/>
    <mergeCell ref="AJ739:AJ741"/>
    <mergeCell ref="AK739:AK741"/>
    <mergeCell ref="AJ730:AJ732"/>
    <mergeCell ref="AK730:AK732"/>
    <mergeCell ref="AJ733:AJ735"/>
    <mergeCell ref="AK733:AK735"/>
    <mergeCell ref="AJ736:AJ738"/>
    <mergeCell ref="AK736:AK738"/>
    <mergeCell ref="AJ721:AJ723"/>
    <mergeCell ref="AK721:AK723"/>
    <mergeCell ref="AJ724:AJ726"/>
    <mergeCell ref="AK724:AK726"/>
    <mergeCell ref="AJ727:AJ729"/>
    <mergeCell ref="AK727:AK729"/>
    <mergeCell ref="AJ689:AJ691"/>
    <mergeCell ref="AK689:AK691"/>
    <mergeCell ref="AJ694:AJ696"/>
    <mergeCell ref="AK694:AK696"/>
    <mergeCell ref="AJ697:AJ699"/>
    <mergeCell ref="AK697:AK699"/>
    <mergeCell ref="AJ680:AJ682"/>
    <mergeCell ref="AK680:AK682"/>
    <mergeCell ref="AJ683:AJ685"/>
    <mergeCell ref="AK683:AK685"/>
    <mergeCell ref="AJ686:AJ688"/>
    <mergeCell ref="AK686:AK688"/>
    <mergeCell ref="AJ671:AJ673"/>
    <mergeCell ref="AK671:AK673"/>
    <mergeCell ref="AJ674:AJ676"/>
    <mergeCell ref="AK674:AK676"/>
    <mergeCell ref="AJ677:AJ679"/>
    <mergeCell ref="AK677:AK679"/>
    <mergeCell ref="AJ662:AJ664"/>
    <mergeCell ref="AK662:AK664"/>
    <mergeCell ref="AJ665:AJ667"/>
    <mergeCell ref="AK665:AK667"/>
    <mergeCell ref="AJ668:AJ670"/>
    <mergeCell ref="AK668:AK670"/>
    <mergeCell ref="AJ653:AJ655"/>
    <mergeCell ref="AK653:AK655"/>
    <mergeCell ref="AJ656:AJ658"/>
    <mergeCell ref="AK656:AK658"/>
    <mergeCell ref="AJ659:AJ661"/>
    <mergeCell ref="AK659:AK661"/>
    <mergeCell ref="AJ644:AJ646"/>
    <mergeCell ref="AK644:AK646"/>
    <mergeCell ref="AJ647:AJ649"/>
    <mergeCell ref="AK647:AK649"/>
    <mergeCell ref="AJ650:AJ652"/>
    <mergeCell ref="AK650:AK652"/>
    <mergeCell ref="AJ635:AJ637"/>
    <mergeCell ref="AK635:AK637"/>
    <mergeCell ref="AJ638:AJ640"/>
    <mergeCell ref="AK638:AK640"/>
    <mergeCell ref="AJ641:AJ643"/>
    <mergeCell ref="AK641:AK643"/>
    <mergeCell ref="AJ624:AJ626"/>
    <mergeCell ref="AK624:AK626"/>
    <mergeCell ref="AJ627:AJ629"/>
    <mergeCell ref="AK627:AK629"/>
    <mergeCell ref="AJ632:AJ634"/>
    <mergeCell ref="AK632:AK634"/>
    <mergeCell ref="AJ615:AJ617"/>
    <mergeCell ref="AK615:AK617"/>
    <mergeCell ref="AJ618:AJ620"/>
    <mergeCell ref="AK618:AK620"/>
    <mergeCell ref="AJ621:AJ623"/>
    <mergeCell ref="AK621:AK623"/>
    <mergeCell ref="AJ606:AJ608"/>
    <mergeCell ref="AK606:AK608"/>
    <mergeCell ref="AJ609:AJ611"/>
    <mergeCell ref="AK609:AK611"/>
    <mergeCell ref="AJ612:AJ614"/>
    <mergeCell ref="AK612:AK614"/>
    <mergeCell ref="AJ597:AJ599"/>
    <mergeCell ref="AK597:AK599"/>
    <mergeCell ref="AJ600:AJ602"/>
    <mergeCell ref="AK600:AK602"/>
    <mergeCell ref="AJ603:AJ605"/>
    <mergeCell ref="AK603:AK605"/>
    <mergeCell ref="AJ588:AJ590"/>
    <mergeCell ref="AK588:AK590"/>
    <mergeCell ref="AJ591:AJ593"/>
    <mergeCell ref="AK591:AK593"/>
    <mergeCell ref="AJ594:AJ596"/>
    <mergeCell ref="AK594:AK596"/>
    <mergeCell ref="AJ579:AJ581"/>
    <mergeCell ref="AK579:AK581"/>
    <mergeCell ref="AJ582:AJ584"/>
    <mergeCell ref="AK582:AK584"/>
    <mergeCell ref="AJ585:AJ587"/>
    <mergeCell ref="AK585:AK587"/>
    <mergeCell ref="AJ570:AJ572"/>
    <mergeCell ref="AK570:AK572"/>
    <mergeCell ref="AJ573:AJ575"/>
    <mergeCell ref="AK573:AK575"/>
    <mergeCell ref="AJ576:AJ578"/>
    <mergeCell ref="AK576:AK578"/>
    <mergeCell ref="AJ559:AJ561"/>
    <mergeCell ref="AK559:AK561"/>
    <mergeCell ref="AJ562:AJ564"/>
    <mergeCell ref="AK562:AK564"/>
    <mergeCell ref="AJ565:AJ567"/>
    <mergeCell ref="AK565:AK567"/>
    <mergeCell ref="AJ550:AJ552"/>
    <mergeCell ref="AK550:AK552"/>
    <mergeCell ref="AJ553:AJ555"/>
    <mergeCell ref="AK553:AK555"/>
    <mergeCell ref="AJ556:AJ558"/>
    <mergeCell ref="AK556:AK558"/>
    <mergeCell ref="AJ541:AJ543"/>
    <mergeCell ref="AK541:AK543"/>
    <mergeCell ref="AJ544:AJ546"/>
    <mergeCell ref="AK544:AK546"/>
    <mergeCell ref="AJ547:AJ549"/>
    <mergeCell ref="AK547:AK549"/>
    <mergeCell ref="AJ532:AJ534"/>
    <mergeCell ref="AK532:AK534"/>
    <mergeCell ref="AJ535:AJ537"/>
    <mergeCell ref="AK535:AK537"/>
    <mergeCell ref="AJ538:AJ540"/>
    <mergeCell ref="AK538:AK540"/>
    <mergeCell ref="AJ523:AJ525"/>
    <mergeCell ref="AK523:AK525"/>
    <mergeCell ref="AJ526:AJ528"/>
    <mergeCell ref="AK526:AK528"/>
    <mergeCell ref="AJ529:AJ531"/>
    <mergeCell ref="AK529:AK531"/>
    <mergeCell ref="AJ514:AJ516"/>
    <mergeCell ref="AK514:AK516"/>
    <mergeCell ref="AJ517:AJ519"/>
    <mergeCell ref="AK517:AK519"/>
    <mergeCell ref="AJ520:AJ522"/>
    <mergeCell ref="AK520:AK522"/>
    <mergeCell ref="AJ503:AJ505"/>
    <mergeCell ref="AK503:AK505"/>
    <mergeCell ref="AJ508:AJ510"/>
    <mergeCell ref="AK508:AK510"/>
    <mergeCell ref="AJ511:AJ513"/>
    <mergeCell ref="AK511:AK513"/>
    <mergeCell ref="AJ494:AJ496"/>
    <mergeCell ref="AK494:AK496"/>
    <mergeCell ref="AJ497:AJ499"/>
    <mergeCell ref="AK497:AK499"/>
    <mergeCell ref="AJ500:AJ502"/>
    <mergeCell ref="AK500:AK502"/>
    <mergeCell ref="AJ485:AJ487"/>
    <mergeCell ref="AK485:AK487"/>
    <mergeCell ref="AJ488:AJ490"/>
    <mergeCell ref="AK488:AK490"/>
    <mergeCell ref="AJ491:AJ493"/>
    <mergeCell ref="AK491:AK493"/>
    <mergeCell ref="AJ476:AJ478"/>
    <mergeCell ref="AK476:AK478"/>
    <mergeCell ref="AJ479:AJ481"/>
    <mergeCell ref="AK479:AK481"/>
    <mergeCell ref="AJ482:AJ484"/>
    <mergeCell ref="AK482:AK484"/>
    <mergeCell ref="AJ467:AJ469"/>
    <mergeCell ref="AK467:AK469"/>
    <mergeCell ref="AJ470:AJ472"/>
    <mergeCell ref="AK470:AK472"/>
    <mergeCell ref="AJ473:AJ475"/>
    <mergeCell ref="AK473:AK475"/>
    <mergeCell ref="AJ458:AJ460"/>
    <mergeCell ref="AK458:AK460"/>
    <mergeCell ref="AJ461:AJ463"/>
    <mergeCell ref="AK461:AK463"/>
    <mergeCell ref="AJ464:AJ466"/>
    <mergeCell ref="AK464:AK466"/>
    <mergeCell ref="AJ449:AJ451"/>
    <mergeCell ref="AK449:AK451"/>
    <mergeCell ref="AJ452:AJ454"/>
    <mergeCell ref="AK452:AK454"/>
    <mergeCell ref="AJ455:AJ457"/>
    <mergeCell ref="AK455:AK457"/>
    <mergeCell ref="AJ438:AJ440"/>
    <mergeCell ref="AK438:AK440"/>
    <mergeCell ref="AJ441:AJ443"/>
    <mergeCell ref="AK441:AK443"/>
    <mergeCell ref="AJ446:AJ448"/>
    <mergeCell ref="AK446:AK448"/>
    <mergeCell ref="AJ429:AJ431"/>
    <mergeCell ref="AK429:AK431"/>
    <mergeCell ref="AJ432:AJ434"/>
    <mergeCell ref="AK432:AK434"/>
    <mergeCell ref="AJ435:AJ437"/>
    <mergeCell ref="AK435:AK437"/>
    <mergeCell ref="AJ420:AJ422"/>
    <mergeCell ref="AK420:AK422"/>
    <mergeCell ref="AJ423:AJ425"/>
    <mergeCell ref="AK423:AK425"/>
    <mergeCell ref="AJ426:AJ428"/>
    <mergeCell ref="AK426:AK428"/>
    <mergeCell ref="AJ411:AJ413"/>
    <mergeCell ref="AK411:AK413"/>
    <mergeCell ref="AJ414:AJ416"/>
    <mergeCell ref="AK414:AK416"/>
    <mergeCell ref="AJ417:AJ419"/>
    <mergeCell ref="AK417:AK419"/>
    <mergeCell ref="AJ402:AJ404"/>
    <mergeCell ref="AK402:AK404"/>
    <mergeCell ref="AJ405:AJ407"/>
    <mergeCell ref="AK405:AK407"/>
    <mergeCell ref="AJ408:AJ410"/>
    <mergeCell ref="AK408:AK410"/>
    <mergeCell ref="AJ393:AJ395"/>
    <mergeCell ref="AK393:AK395"/>
    <mergeCell ref="AJ396:AJ398"/>
    <mergeCell ref="AK396:AK398"/>
    <mergeCell ref="AJ399:AJ401"/>
    <mergeCell ref="AK399:AK401"/>
    <mergeCell ref="AJ384:AJ386"/>
    <mergeCell ref="AK384:AK386"/>
    <mergeCell ref="AJ387:AJ389"/>
    <mergeCell ref="AK387:AK389"/>
    <mergeCell ref="AJ390:AJ392"/>
    <mergeCell ref="AK390:AK392"/>
    <mergeCell ref="AJ373:AJ375"/>
    <mergeCell ref="AK373:AK375"/>
    <mergeCell ref="AJ376:AJ378"/>
    <mergeCell ref="AK376:AK378"/>
    <mergeCell ref="AJ379:AJ381"/>
    <mergeCell ref="AK379:AK381"/>
    <mergeCell ref="AJ364:AJ366"/>
    <mergeCell ref="AK364:AK366"/>
    <mergeCell ref="AJ367:AJ369"/>
    <mergeCell ref="AK367:AK369"/>
    <mergeCell ref="AJ370:AJ372"/>
    <mergeCell ref="AK370:AK372"/>
    <mergeCell ref="AJ355:AJ357"/>
    <mergeCell ref="AK355:AK357"/>
    <mergeCell ref="AJ358:AJ360"/>
    <mergeCell ref="AK358:AK360"/>
    <mergeCell ref="AJ361:AJ363"/>
    <mergeCell ref="AK361:AK363"/>
    <mergeCell ref="AJ346:AJ348"/>
    <mergeCell ref="AK346:AK348"/>
    <mergeCell ref="AJ349:AJ351"/>
    <mergeCell ref="AK349:AK351"/>
    <mergeCell ref="AJ352:AJ354"/>
    <mergeCell ref="AK352:AK354"/>
    <mergeCell ref="AJ337:AJ339"/>
    <mergeCell ref="AK337:AK339"/>
    <mergeCell ref="AJ340:AJ342"/>
    <mergeCell ref="AK340:AK342"/>
    <mergeCell ref="AJ343:AJ345"/>
    <mergeCell ref="AK343:AK345"/>
    <mergeCell ref="AJ328:AJ330"/>
    <mergeCell ref="AK328:AK330"/>
    <mergeCell ref="AJ331:AJ333"/>
    <mergeCell ref="AK331:AK333"/>
    <mergeCell ref="AJ334:AJ336"/>
    <mergeCell ref="AK334:AK336"/>
    <mergeCell ref="AJ317:AJ319"/>
    <mergeCell ref="AK317:AK319"/>
    <mergeCell ref="AJ322:AJ324"/>
    <mergeCell ref="AK322:AK324"/>
    <mergeCell ref="AJ325:AJ327"/>
    <mergeCell ref="AK325:AK327"/>
    <mergeCell ref="AJ308:AJ310"/>
    <mergeCell ref="AK308:AK310"/>
    <mergeCell ref="AJ311:AJ313"/>
    <mergeCell ref="AK311:AK313"/>
    <mergeCell ref="AJ314:AJ316"/>
    <mergeCell ref="AK314:AK316"/>
    <mergeCell ref="AJ299:AJ301"/>
    <mergeCell ref="AK299:AK301"/>
    <mergeCell ref="AJ302:AJ304"/>
    <mergeCell ref="AK302:AK304"/>
    <mergeCell ref="AJ305:AJ307"/>
    <mergeCell ref="AK305:AK307"/>
    <mergeCell ref="AJ290:AJ292"/>
    <mergeCell ref="AK290:AK292"/>
    <mergeCell ref="AJ293:AJ295"/>
    <mergeCell ref="AK293:AK295"/>
    <mergeCell ref="AJ296:AJ298"/>
    <mergeCell ref="AK296:AK298"/>
    <mergeCell ref="AJ281:AJ283"/>
    <mergeCell ref="AK281:AK283"/>
    <mergeCell ref="AJ284:AJ286"/>
    <mergeCell ref="AK284:AK286"/>
    <mergeCell ref="AJ287:AJ289"/>
    <mergeCell ref="AK287:AK289"/>
    <mergeCell ref="AJ272:AJ274"/>
    <mergeCell ref="AK272:AK274"/>
    <mergeCell ref="AJ275:AJ277"/>
    <mergeCell ref="AK275:AK277"/>
    <mergeCell ref="AJ278:AJ280"/>
    <mergeCell ref="AK278:AK280"/>
    <mergeCell ref="AJ263:AJ265"/>
    <mergeCell ref="AK263:AK265"/>
    <mergeCell ref="AJ266:AJ268"/>
    <mergeCell ref="AK266:AK268"/>
    <mergeCell ref="AJ269:AJ271"/>
    <mergeCell ref="AK269:AK271"/>
    <mergeCell ref="AJ252:AJ254"/>
    <mergeCell ref="AK252:AK254"/>
    <mergeCell ref="AJ255:AJ257"/>
    <mergeCell ref="AK255:AK257"/>
    <mergeCell ref="AJ260:AJ262"/>
    <mergeCell ref="AK260:AK262"/>
    <mergeCell ref="AJ243:AJ245"/>
    <mergeCell ref="AK243:AK245"/>
    <mergeCell ref="AJ246:AJ248"/>
    <mergeCell ref="AK246:AK248"/>
    <mergeCell ref="AJ249:AJ251"/>
    <mergeCell ref="AK249:AK251"/>
    <mergeCell ref="AJ234:AJ236"/>
    <mergeCell ref="AK234:AK236"/>
    <mergeCell ref="AJ237:AJ239"/>
    <mergeCell ref="AK237:AK239"/>
    <mergeCell ref="AJ240:AJ242"/>
    <mergeCell ref="AK240:AK242"/>
    <mergeCell ref="AJ225:AJ227"/>
    <mergeCell ref="AK225:AK227"/>
    <mergeCell ref="AJ228:AJ230"/>
    <mergeCell ref="AK228:AK230"/>
    <mergeCell ref="AJ231:AJ233"/>
    <mergeCell ref="AK231:AK233"/>
    <mergeCell ref="AJ216:AJ218"/>
    <mergeCell ref="AK216:AK218"/>
    <mergeCell ref="AJ219:AJ221"/>
    <mergeCell ref="AK219:AK221"/>
    <mergeCell ref="AJ222:AJ224"/>
    <mergeCell ref="AK222:AK224"/>
    <mergeCell ref="AJ207:AJ209"/>
    <mergeCell ref="AK207:AK209"/>
    <mergeCell ref="AJ210:AJ212"/>
    <mergeCell ref="AK210:AK212"/>
    <mergeCell ref="AJ213:AJ215"/>
    <mergeCell ref="AK213:AK215"/>
    <mergeCell ref="AJ198:AJ200"/>
    <mergeCell ref="AK198:AK200"/>
    <mergeCell ref="AJ201:AJ203"/>
    <mergeCell ref="AK201:AK203"/>
    <mergeCell ref="AJ204:AJ206"/>
    <mergeCell ref="AK204:AK206"/>
    <mergeCell ref="AJ187:AJ189"/>
    <mergeCell ref="AK187:AK189"/>
    <mergeCell ref="AJ190:AJ192"/>
    <mergeCell ref="AK190:AK192"/>
    <mergeCell ref="AJ193:AJ195"/>
    <mergeCell ref="AK193:AK195"/>
    <mergeCell ref="AJ178:AJ180"/>
    <mergeCell ref="AK178:AK180"/>
    <mergeCell ref="AJ181:AJ183"/>
    <mergeCell ref="AK181:AK183"/>
    <mergeCell ref="AJ184:AJ186"/>
    <mergeCell ref="AK184:AK186"/>
    <mergeCell ref="AJ169:AJ171"/>
    <mergeCell ref="AK169:AK171"/>
    <mergeCell ref="AJ172:AJ174"/>
    <mergeCell ref="AK172:AK174"/>
    <mergeCell ref="AJ175:AJ177"/>
    <mergeCell ref="AK175:AK177"/>
    <mergeCell ref="AJ160:AJ162"/>
    <mergeCell ref="AK160:AK162"/>
    <mergeCell ref="AJ163:AJ165"/>
    <mergeCell ref="AK163:AK165"/>
    <mergeCell ref="AJ166:AJ168"/>
    <mergeCell ref="AK166:AK168"/>
    <mergeCell ref="AJ151:AJ153"/>
    <mergeCell ref="AK151:AK153"/>
    <mergeCell ref="AJ154:AJ156"/>
    <mergeCell ref="AK154:AK156"/>
    <mergeCell ref="AJ157:AJ159"/>
    <mergeCell ref="AK157:AK159"/>
    <mergeCell ref="AJ142:AJ144"/>
    <mergeCell ref="AK142:AK144"/>
    <mergeCell ref="AJ145:AJ147"/>
    <mergeCell ref="AK145:AK147"/>
    <mergeCell ref="AJ148:AJ150"/>
    <mergeCell ref="AK148:AK150"/>
    <mergeCell ref="AJ131:AJ133"/>
    <mergeCell ref="AK131:AK133"/>
    <mergeCell ref="AJ136:AJ138"/>
    <mergeCell ref="AK136:AK138"/>
    <mergeCell ref="AJ139:AJ141"/>
    <mergeCell ref="AK139:AK141"/>
    <mergeCell ref="AJ122:AJ124"/>
    <mergeCell ref="AK122:AK124"/>
    <mergeCell ref="AJ125:AJ127"/>
    <mergeCell ref="AK125:AK127"/>
    <mergeCell ref="AJ128:AJ130"/>
    <mergeCell ref="AK128:AK130"/>
    <mergeCell ref="AJ113:AJ115"/>
    <mergeCell ref="AK113:AK115"/>
    <mergeCell ref="AJ116:AJ118"/>
    <mergeCell ref="AK116:AK118"/>
    <mergeCell ref="AJ119:AJ121"/>
    <mergeCell ref="AK119:AK121"/>
    <mergeCell ref="AJ104:AJ106"/>
    <mergeCell ref="AK104:AK106"/>
    <mergeCell ref="AJ107:AJ109"/>
    <mergeCell ref="AK107:AK109"/>
    <mergeCell ref="AJ110:AJ112"/>
    <mergeCell ref="AK110:AK112"/>
    <mergeCell ref="AJ95:AJ97"/>
    <mergeCell ref="AK95:AK97"/>
    <mergeCell ref="AJ98:AJ100"/>
    <mergeCell ref="AK98:AK100"/>
    <mergeCell ref="AJ101:AJ103"/>
    <mergeCell ref="AK101:AK103"/>
    <mergeCell ref="AJ86:AJ88"/>
    <mergeCell ref="AK86:AK88"/>
    <mergeCell ref="AJ89:AJ91"/>
    <mergeCell ref="AK89:AK91"/>
    <mergeCell ref="AJ92:AJ94"/>
    <mergeCell ref="AK92:AK94"/>
    <mergeCell ref="AJ77:AJ79"/>
    <mergeCell ref="AK77:AK79"/>
    <mergeCell ref="AJ80:AJ82"/>
    <mergeCell ref="AK80:AK82"/>
    <mergeCell ref="AJ83:AJ85"/>
    <mergeCell ref="AK83:AK85"/>
    <mergeCell ref="AH69:AH71"/>
    <mergeCell ref="AI69:AI71"/>
    <mergeCell ref="AJ69:AJ71"/>
    <mergeCell ref="AK69:AK71"/>
    <mergeCell ref="AJ74:AJ76"/>
    <mergeCell ref="AK74:AK76"/>
    <mergeCell ref="AH66:AH68"/>
    <mergeCell ref="AI66:AI68"/>
    <mergeCell ref="AJ66:AJ68"/>
    <mergeCell ref="AK66:AK68"/>
    <mergeCell ref="AB69:AB71"/>
    <mergeCell ref="AC69:AC71"/>
    <mergeCell ref="AD69:AD71"/>
    <mergeCell ref="AE69:AE71"/>
    <mergeCell ref="AF69:AF71"/>
    <mergeCell ref="AG69:AG71"/>
    <mergeCell ref="AJ12:AJ14"/>
    <mergeCell ref="AK12:AK14"/>
    <mergeCell ref="AJ15:AJ17"/>
    <mergeCell ref="AK15:AK17"/>
    <mergeCell ref="AJ18:AJ20"/>
    <mergeCell ref="AK18:AK20"/>
    <mergeCell ref="AJ21:AJ23"/>
    <mergeCell ref="AK21:AK23"/>
    <mergeCell ref="Q258:R258"/>
    <mergeCell ref="AA296:AA298"/>
    <mergeCell ref="AA284:AA286"/>
    <mergeCell ref="AA278:AA280"/>
    <mergeCell ref="AA255:AA257"/>
    <mergeCell ref="AA231:AA233"/>
    <mergeCell ref="AA252:AA254"/>
    <mergeCell ref="AA216:AA218"/>
    <mergeCell ref="AA98:AA100"/>
    <mergeCell ref="S72:T72"/>
    <mergeCell ref="AJ60:AJ62"/>
    <mergeCell ref="AK60:AK62"/>
    <mergeCell ref="AJ63:AJ65"/>
    <mergeCell ref="AK63:AK65"/>
    <mergeCell ref="AB66:AB68"/>
    <mergeCell ref="AC66:AC68"/>
    <mergeCell ref="AD66:AD68"/>
    <mergeCell ref="AE66:AE68"/>
    <mergeCell ref="AF66:AF68"/>
    <mergeCell ref="AG66:AG68"/>
    <mergeCell ref="AJ51:AJ53"/>
    <mergeCell ref="AK51:AK53"/>
    <mergeCell ref="AJ54:AJ56"/>
    <mergeCell ref="AK54:AK56"/>
    <mergeCell ref="M258:N258"/>
    <mergeCell ref="M320:N320"/>
    <mergeCell ref="Q320:R320"/>
    <mergeCell ref="AJ33:AJ35"/>
    <mergeCell ref="AK33:AK35"/>
    <mergeCell ref="AJ36:AJ38"/>
    <mergeCell ref="AK36:AK38"/>
    <mergeCell ref="AJ39:AJ41"/>
    <mergeCell ref="AK39:AK41"/>
    <mergeCell ref="AJ24:AJ26"/>
    <mergeCell ref="AK24:AK26"/>
    <mergeCell ref="AJ27:AJ29"/>
    <mergeCell ref="AK27:AK29"/>
    <mergeCell ref="AJ30:AJ32"/>
    <mergeCell ref="AK30:AK32"/>
    <mergeCell ref="Q568:R568"/>
    <mergeCell ref="O568:P568"/>
    <mergeCell ref="AJ57:AJ59"/>
    <mergeCell ref="AK57:AK59"/>
    <mergeCell ref="AJ42:AJ44"/>
    <mergeCell ref="AK42:AK44"/>
    <mergeCell ref="AJ45:AJ47"/>
    <mergeCell ref="AK45:AK47"/>
    <mergeCell ref="AJ48:AJ50"/>
    <mergeCell ref="AK48:AK50"/>
    <mergeCell ref="AH51:AH53"/>
    <mergeCell ref="AI51:AI53"/>
    <mergeCell ref="AB54:AB56"/>
    <mergeCell ref="AC54:AC56"/>
    <mergeCell ref="AD54:AD56"/>
    <mergeCell ref="AE54:AE56"/>
    <mergeCell ref="AF54:AF56"/>
    <mergeCell ref="C715:C717"/>
    <mergeCell ref="H715:H717"/>
    <mergeCell ref="I715:I717"/>
    <mergeCell ref="J715:J717"/>
    <mergeCell ref="AA715:AA717"/>
    <mergeCell ref="C712:C714"/>
    <mergeCell ref="C724:C726"/>
    <mergeCell ref="H724:H726"/>
    <mergeCell ref="I724:I726"/>
    <mergeCell ref="J724:J726"/>
    <mergeCell ref="AA724:AA726"/>
    <mergeCell ref="K692:L692"/>
    <mergeCell ref="M692:N692"/>
    <mergeCell ref="Q692:R692"/>
    <mergeCell ref="O692:P692"/>
    <mergeCell ref="J709:J711"/>
    <mergeCell ref="C721:C723"/>
    <mergeCell ref="H721:H723"/>
    <mergeCell ref="I721:I723"/>
    <mergeCell ref="J721:J723"/>
    <mergeCell ref="AA721:AA723"/>
    <mergeCell ref="C718:C720"/>
    <mergeCell ref="H718:H720"/>
    <mergeCell ref="I718:I720"/>
    <mergeCell ref="J718:J720"/>
    <mergeCell ref="AA718:AA720"/>
    <mergeCell ref="C694:C696"/>
    <mergeCell ref="H694:H696"/>
    <mergeCell ref="C680:C682"/>
    <mergeCell ref="H680:H682"/>
    <mergeCell ref="I680:I682"/>
    <mergeCell ref="J680:J682"/>
    <mergeCell ref="AA680:AA682"/>
    <mergeCell ref="C662:C664"/>
    <mergeCell ref="H662:H664"/>
    <mergeCell ref="I662:I664"/>
    <mergeCell ref="J662:J664"/>
    <mergeCell ref="AA662:AA664"/>
    <mergeCell ref="C697:C699"/>
    <mergeCell ref="H697:H699"/>
    <mergeCell ref="I697:I699"/>
    <mergeCell ref="J697:J699"/>
    <mergeCell ref="AA697:AA699"/>
    <mergeCell ref="I674:I676"/>
    <mergeCell ref="J674:J676"/>
    <mergeCell ref="AA674:AA676"/>
    <mergeCell ref="C683:C685"/>
    <mergeCell ref="H683:H685"/>
    <mergeCell ref="I683:I685"/>
    <mergeCell ref="J683:J685"/>
    <mergeCell ref="AA683:AA685"/>
    <mergeCell ref="H712:H714"/>
    <mergeCell ref="I712:I714"/>
    <mergeCell ref="J712:J714"/>
    <mergeCell ref="AA712:AA714"/>
    <mergeCell ref="C665:C667"/>
    <mergeCell ref="H665:H667"/>
    <mergeCell ref="I665:I667"/>
    <mergeCell ref="J665:J667"/>
    <mergeCell ref="AA665:AA667"/>
    <mergeCell ref="AA650:AA652"/>
    <mergeCell ref="C659:C661"/>
    <mergeCell ref="H659:H661"/>
    <mergeCell ref="I659:I661"/>
    <mergeCell ref="J659:J661"/>
    <mergeCell ref="AA659:AA661"/>
    <mergeCell ref="C656:C658"/>
    <mergeCell ref="H656:H658"/>
    <mergeCell ref="I656:I658"/>
    <mergeCell ref="J656:J658"/>
    <mergeCell ref="C668:C670"/>
    <mergeCell ref="H668:H670"/>
    <mergeCell ref="I668:I670"/>
    <mergeCell ref="J668:J670"/>
    <mergeCell ref="AA668:AA670"/>
    <mergeCell ref="C671:C673"/>
    <mergeCell ref="H671:H673"/>
    <mergeCell ref="I671:I673"/>
    <mergeCell ref="J671:J673"/>
    <mergeCell ref="AA671:AA673"/>
    <mergeCell ref="C674:C676"/>
    <mergeCell ref="H674:H676"/>
    <mergeCell ref="I694:I696"/>
    <mergeCell ref="H600:H602"/>
    <mergeCell ref="I600:I602"/>
    <mergeCell ref="J600:J602"/>
    <mergeCell ref="AA600:AA602"/>
    <mergeCell ref="C597:C599"/>
    <mergeCell ref="H597:H599"/>
    <mergeCell ref="I597:I599"/>
    <mergeCell ref="J597:J599"/>
    <mergeCell ref="AA597:AA599"/>
    <mergeCell ref="C594:C596"/>
    <mergeCell ref="H594:H596"/>
    <mergeCell ref="I594:I596"/>
    <mergeCell ref="J594:J596"/>
    <mergeCell ref="AA594:AA596"/>
    <mergeCell ref="AA644:AA646"/>
    <mergeCell ref="C653:C655"/>
    <mergeCell ref="H653:H655"/>
    <mergeCell ref="I653:I655"/>
    <mergeCell ref="J653:J655"/>
    <mergeCell ref="AA653:AA655"/>
    <mergeCell ref="C650:C652"/>
    <mergeCell ref="H650:H652"/>
    <mergeCell ref="I650:I652"/>
    <mergeCell ref="J650:J652"/>
    <mergeCell ref="C615:C617"/>
    <mergeCell ref="H615:H617"/>
    <mergeCell ref="I615:I617"/>
    <mergeCell ref="J615:J617"/>
    <mergeCell ref="AA615:AA617"/>
    <mergeCell ref="C618:C620"/>
    <mergeCell ref="H618:H620"/>
    <mergeCell ref="I618:I620"/>
    <mergeCell ref="C550:C552"/>
    <mergeCell ref="H550:H552"/>
    <mergeCell ref="I550:I552"/>
    <mergeCell ref="J550:J552"/>
    <mergeCell ref="AA550:AA552"/>
    <mergeCell ref="AA553:AA555"/>
    <mergeCell ref="C591:C593"/>
    <mergeCell ref="H591:H593"/>
    <mergeCell ref="I591:I593"/>
    <mergeCell ref="J591:J593"/>
    <mergeCell ref="AA591:AA593"/>
    <mergeCell ref="C588:C590"/>
    <mergeCell ref="H588:H590"/>
    <mergeCell ref="I588:I590"/>
    <mergeCell ref="J588:J590"/>
    <mergeCell ref="AA588:AA590"/>
    <mergeCell ref="C585:C587"/>
    <mergeCell ref="H585:H587"/>
    <mergeCell ref="I585:I587"/>
    <mergeCell ref="J585:J587"/>
    <mergeCell ref="AA585:AA587"/>
    <mergeCell ref="C582:C584"/>
    <mergeCell ref="H582:H584"/>
    <mergeCell ref="I582:I584"/>
    <mergeCell ref="J582:J584"/>
    <mergeCell ref="AA582:AA584"/>
    <mergeCell ref="K568:L568"/>
    <mergeCell ref="M568:N568"/>
    <mergeCell ref="C544:C546"/>
    <mergeCell ref="H544:H546"/>
    <mergeCell ref="I544:I546"/>
    <mergeCell ref="J544:J546"/>
    <mergeCell ref="AA544:AA546"/>
    <mergeCell ref="C541:C543"/>
    <mergeCell ref="H541:H543"/>
    <mergeCell ref="I541:I543"/>
    <mergeCell ref="J541:J543"/>
    <mergeCell ref="AA541:AA543"/>
    <mergeCell ref="C538:C540"/>
    <mergeCell ref="H538:H540"/>
    <mergeCell ref="I538:I540"/>
    <mergeCell ref="J538:J540"/>
    <mergeCell ref="AA538:AA540"/>
    <mergeCell ref="C547:C549"/>
    <mergeCell ref="H547:H549"/>
    <mergeCell ref="I547:I549"/>
    <mergeCell ref="J547:J549"/>
    <mergeCell ref="AA547:AA549"/>
    <mergeCell ref="C535:C537"/>
    <mergeCell ref="H535:H537"/>
    <mergeCell ref="I535:I537"/>
    <mergeCell ref="J535:J537"/>
    <mergeCell ref="AA535:AA537"/>
    <mergeCell ref="C532:C534"/>
    <mergeCell ref="H532:H534"/>
    <mergeCell ref="I532:I534"/>
    <mergeCell ref="J532:J534"/>
    <mergeCell ref="AA532:AA534"/>
    <mergeCell ref="C529:C531"/>
    <mergeCell ref="H529:H531"/>
    <mergeCell ref="I529:I531"/>
    <mergeCell ref="J529:J531"/>
    <mergeCell ref="AA529:AA531"/>
    <mergeCell ref="C526:C528"/>
    <mergeCell ref="H526:H528"/>
    <mergeCell ref="I526:I528"/>
    <mergeCell ref="J526:J528"/>
    <mergeCell ref="AA526:AA528"/>
    <mergeCell ref="C523:C525"/>
    <mergeCell ref="H523:H525"/>
    <mergeCell ref="I523:I525"/>
    <mergeCell ref="J523:J525"/>
    <mergeCell ref="AA523:AA525"/>
    <mergeCell ref="C520:C522"/>
    <mergeCell ref="H520:H522"/>
    <mergeCell ref="I520:I522"/>
    <mergeCell ref="J520:J522"/>
    <mergeCell ref="AA520:AA522"/>
    <mergeCell ref="C517:C519"/>
    <mergeCell ref="H517:H519"/>
    <mergeCell ref="I517:I519"/>
    <mergeCell ref="J517:J519"/>
    <mergeCell ref="AA517:AA519"/>
    <mergeCell ref="C514:C516"/>
    <mergeCell ref="H514:H516"/>
    <mergeCell ref="I514:I516"/>
    <mergeCell ref="J514:J516"/>
    <mergeCell ref="AA514:AA516"/>
    <mergeCell ref="C511:C513"/>
    <mergeCell ref="H511:H513"/>
    <mergeCell ref="I511:I513"/>
    <mergeCell ref="J511:J513"/>
    <mergeCell ref="AA511:AA513"/>
    <mergeCell ref="C491:C493"/>
    <mergeCell ref="H491:H493"/>
    <mergeCell ref="I491:I493"/>
    <mergeCell ref="J491:J493"/>
    <mergeCell ref="AA491:AA493"/>
    <mergeCell ref="C479:C481"/>
    <mergeCell ref="H479:H481"/>
    <mergeCell ref="C485:C487"/>
    <mergeCell ref="H485:H487"/>
    <mergeCell ref="I485:I487"/>
    <mergeCell ref="J485:J487"/>
    <mergeCell ref="AA485:AA487"/>
    <mergeCell ref="C488:C490"/>
    <mergeCell ref="H488:H490"/>
    <mergeCell ref="I488:I490"/>
    <mergeCell ref="J488:J490"/>
    <mergeCell ref="AA488:AA490"/>
    <mergeCell ref="AA500:AA502"/>
    <mergeCell ref="C503:C505"/>
    <mergeCell ref="H503:H505"/>
    <mergeCell ref="I503:I505"/>
    <mergeCell ref="J503:J505"/>
    <mergeCell ref="AA503:AA505"/>
    <mergeCell ref="K506:L506"/>
    <mergeCell ref="M506:N506"/>
    <mergeCell ref="O506:P506"/>
    <mergeCell ref="Q506:R506"/>
    <mergeCell ref="C482:C484"/>
    <mergeCell ref="H482:H484"/>
    <mergeCell ref="I482:I484"/>
    <mergeCell ref="J482:J484"/>
    <mergeCell ref="AA482:AA484"/>
    <mergeCell ref="I470:I472"/>
    <mergeCell ref="J470:J472"/>
    <mergeCell ref="AA470:AA472"/>
    <mergeCell ref="C508:C510"/>
    <mergeCell ref="H508:H510"/>
    <mergeCell ref="I508:I510"/>
    <mergeCell ref="J508:J510"/>
    <mergeCell ref="AA508:AA510"/>
    <mergeCell ref="C476:C478"/>
    <mergeCell ref="H476:H478"/>
    <mergeCell ref="C494:C496"/>
    <mergeCell ref="H494:H496"/>
    <mergeCell ref="I494:I496"/>
    <mergeCell ref="J494:J496"/>
    <mergeCell ref="AA494:AA496"/>
    <mergeCell ref="C497:C499"/>
    <mergeCell ref="H497:H499"/>
    <mergeCell ref="I497:I499"/>
    <mergeCell ref="J497:J499"/>
    <mergeCell ref="AA497:AA499"/>
    <mergeCell ref="C500:C502"/>
    <mergeCell ref="H500:H502"/>
    <mergeCell ref="I500:I502"/>
    <mergeCell ref="J500:J502"/>
    <mergeCell ref="C441:C443"/>
    <mergeCell ref="H441:H443"/>
    <mergeCell ref="I441:I443"/>
    <mergeCell ref="J441:J443"/>
    <mergeCell ref="AA441:AA443"/>
    <mergeCell ref="I467:I469"/>
    <mergeCell ref="J467:J469"/>
    <mergeCell ref="AA467:AA469"/>
    <mergeCell ref="C464:C466"/>
    <mergeCell ref="H464:H466"/>
    <mergeCell ref="C467:C469"/>
    <mergeCell ref="H467:H469"/>
    <mergeCell ref="I446:I448"/>
    <mergeCell ref="J446:J448"/>
    <mergeCell ref="AA446:AA448"/>
    <mergeCell ref="C455:C457"/>
    <mergeCell ref="H455:H457"/>
    <mergeCell ref="I455:I457"/>
    <mergeCell ref="J455:J457"/>
    <mergeCell ref="AA455:AA457"/>
    <mergeCell ref="C446:C448"/>
    <mergeCell ref="H446:H448"/>
    <mergeCell ref="K444:L444"/>
    <mergeCell ref="M444:N444"/>
    <mergeCell ref="O444:P444"/>
    <mergeCell ref="Q444:R444"/>
    <mergeCell ref="H417:H419"/>
    <mergeCell ref="I417:I419"/>
    <mergeCell ref="J417:J419"/>
    <mergeCell ref="AA417:AA419"/>
    <mergeCell ref="I452:I454"/>
    <mergeCell ref="J452:J454"/>
    <mergeCell ref="AA452:AA454"/>
    <mergeCell ref="H411:H413"/>
    <mergeCell ref="I411:I413"/>
    <mergeCell ref="J411:J413"/>
    <mergeCell ref="AA411:AA413"/>
    <mergeCell ref="C420:C422"/>
    <mergeCell ref="H420:H422"/>
    <mergeCell ref="I420:I422"/>
    <mergeCell ref="J420:J422"/>
    <mergeCell ref="AA420:AA422"/>
    <mergeCell ref="C417:C419"/>
    <mergeCell ref="C423:C425"/>
    <mergeCell ref="H423:H425"/>
    <mergeCell ref="I423:I425"/>
    <mergeCell ref="J423:J425"/>
    <mergeCell ref="AA423:AA425"/>
    <mergeCell ref="C426:C428"/>
    <mergeCell ref="H426:H428"/>
    <mergeCell ref="I426:I428"/>
    <mergeCell ref="J426:J428"/>
    <mergeCell ref="AA426:AA428"/>
    <mergeCell ref="C452:C454"/>
    <mergeCell ref="H452:H454"/>
    <mergeCell ref="H438:H440"/>
    <mergeCell ref="I438:I440"/>
    <mergeCell ref="J438:J440"/>
    <mergeCell ref="J396:J398"/>
    <mergeCell ref="AA396:AA398"/>
    <mergeCell ref="C393:C395"/>
    <mergeCell ref="H393:H395"/>
    <mergeCell ref="C414:C416"/>
    <mergeCell ref="H414:H416"/>
    <mergeCell ref="I414:I416"/>
    <mergeCell ref="J414:J416"/>
    <mergeCell ref="AA414:AA416"/>
    <mergeCell ref="C411:C413"/>
    <mergeCell ref="C408:C410"/>
    <mergeCell ref="H408:H410"/>
    <mergeCell ref="I408:I410"/>
    <mergeCell ref="J408:J410"/>
    <mergeCell ref="AA408:AA410"/>
    <mergeCell ref="C405:C407"/>
    <mergeCell ref="H405:H407"/>
    <mergeCell ref="I405:I407"/>
    <mergeCell ref="J405:J407"/>
    <mergeCell ref="AA405:AA407"/>
    <mergeCell ref="C402:C404"/>
    <mergeCell ref="H402:H404"/>
    <mergeCell ref="I402:I404"/>
    <mergeCell ref="J402:J404"/>
    <mergeCell ref="AA402:AA404"/>
    <mergeCell ref="C399:C401"/>
    <mergeCell ref="H399:H401"/>
    <mergeCell ref="I399:I401"/>
    <mergeCell ref="J399:J401"/>
    <mergeCell ref="AA399:AA401"/>
    <mergeCell ref="C396:C398"/>
    <mergeCell ref="H396:H398"/>
    <mergeCell ref="C367:C369"/>
    <mergeCell ref="H367:H369"/>
    <mergeCell ref="I367:I369"/>
    <mergeCell ref="I393:I395"/>
    <mergeCell ref="J393:J395"/>
    <mergeCell ref="AA393:AA395"/>
    <mergeCell ref="C370:C372"/>
    <mergeCell ref="H370:H372"/>
    <mergeCell ref="I370:I372"/>
    <mergeCell ref="J370:J372"/>
    <mergeCell ref="AA370:AA372"/>
    <mergeCell ref="C373:C375"/>
    <mergeCell ref="H373:H375"/>
    <mergeCell ref="I373:I375"/>
    <mergeCell ref="J373:J375"/>
    <mergeCell ref="AA373:AA375"/>
    <mergeCell ref="H361:H363"/>
    <mergeCell ref="I361:I363"/>
    <mergeCell ref="J361:J363"/>
    <mergeCell ref="AA361:AA363"/>
    <mergeCell ref="C364:C366"/>
    <mergeCell ref="H364:H366"/>
    <mergeCell ref="I364:I366"/>
    <mergeCell ref="J364:J366"/>
    <mergeCell ref="AA364:AA366"/>
    <mergeCell ref="U382:V382"/>
    <mergeCell ref="C355:C357"/>
    <mergeCell ref="H355:H357"/>
    <mergeCell ref="I355:I357"/>
    <mergeCell ref="J355:J357"/>
    <mergeCell ref="AA355:AA357"/>
    <mergeCell ref="K382:L382"/>
    <mergeCell ref="M382:N382"/>
    <mergeCell ref="O382:P382"/>
    <mergeCell ref="Q382:R382"/>
    <mergeCell ref="C361:C363"/>
    <mergeCell ref="I349:I351"/>
    <mergeCell ref="J349:J351"/>
    <mergeCell ref="AA349:AA351"/>
    <mergeCell ref="J340:J342"/>
    <mergeCell ref="AA340:AA342"/>
    <mergeCell ref="C337:C339"/>
    <mergeCell ref="H337:H339"/>
    <mergeCell ref="I343:I345"/>
    <mergeCell ref="J343:J345"/>
    <mergeCell ref="AA343:AA345"/>
    <mergeCell ref="C352:C354"/>
    <mergeCell ref="H352:H354"/>
    <mergeCell ref="I352:I354"/>
    <mergeCell ref="J352:J354"/>
    <mergeCell ref="AA352:AA354"/>
    <mergeCell ref="C349:C351"/>
    <mergeCell ref="H349:H351"/>
    <mergeCell ref="I337:I339"/>
    <mergeCell ref="J337:J339"/>
    <mergeCell ref="AA337:AA339"/>
    <mergeCell ref="C346:C348"/>
    <mergeCell ref="H346:H348"/>
    <mergeCell ref="I346:I348"/>
    <mergeCell ref="J346:J348"/>
    <mergeCell ref="AA346:AA348"/>
    <mergeCell ref="C343:C345"/>
    <mergeCell ref="H343:H345"/>
    <mergeCell ref="AA328:AA330"/>
    <mergeCell ref="I305:I307"/>
    <mergeCell ref="J305:J307"/>
    <mergeCell ref="AA305:AA307"/>
    <mergeCell ref="C317:C319"/>
    <mergeCell ref="H317:H319"/>
    <mergeCell ref="I317:I319"/>
    <mergeCell ref="J317:J319"/>
    <mergeCell ref="AA317:AA319"/>
    <mergeCell ref="AA302:AA304"/>
    <mergeCell ref="C305:C307"/>
    <mergeCell ref="H305:H307"/>
    <mergeCell ref="H308:H310"/>
    <mergeCell ref="I308:I310"/>
    <mergeCell ref="J308:J310"/>
    <mergeCell ref="AA308:AA310"/>
    <mergeCell ref="I302:I304"/>
    <mergeCell ref="J302:J304"/>
    <mergeCell ref="C308:C310"/>
    <mergeCell ref="H331:H333"/>
    <mergeCell ref="I331:I333"/>
    <mergeCell ref="J331:J333"/>
    <mergeCell ref="C328:C330"/>
    <mergeCell ref="H328:H330"/>
    <mergeCell ref="I328:I330"/>
    <mergeCell ref="J328:J330"/>
    <mergeCell ref="O320:P320"/>
    <mergeCell ref="C299:C301"/>
    <mergeCell ref="H299:H301"/>
    <mergeCell ref="I299:I301"/>
    <mergeCell ref="J299:J301"/>
    <mergeCell ref="AA299:AA301"/>
    <mergeCell ref="C302:C304"/>
    <mergeCell ref="H302:H304"/>
    <mergeCell ref="AA290:AA292"/>
    <mergeCell ref="C322:C324"/>
    <mergeCell ref="H322:H324"/>
    <mergeCell ref="I322:I324"/>
    <mergeCell ref="J322:J324"/>
    <mergeCell ref="AA322:AA324"/>
    <mergeCell ref="C296:C298"/>
    <mergeCell ref="H296:H298"/>
    <mergeCell ref="I296:I298"/>
    <mergeCell ref="J296:J298"/>
    <mergeCell ref="C293:C295"/>
    <mergeCell ref="H293:H295"/>
    <mergeCell ref="I293:I295"/>
    <mergeCell ref="J293:J295"/>
    <mergeCell ref="AA293:AA295"/>
    <mergeCell ref="C290:C292"/>
    <mergeCell ref="H290:H292"/>
    <mergeCell ref="I290:I292"/>
    <mergeCell ref="J290:J292"/>
    <mergeCell ref="K320:L320"/>
    <mergeCell ref="C287:C289"/>
    <mergeCell ref="H287:H289"/>
    <mergeCell ref="I287:I289"/>
    <mergeCell ref="J287:J289"/>
    <mergeCell ref="AA287:AA289"/>
    <mergeCell ref="C284:C286"/>
    <mergeCell ref="H284:H286"/>
    <mergeCell ref="I284:I286"/>
    <mergeCell ref="J284:J286"/>
    <mergeCell ref="AA263:AA265"/>
    <mergeCell ref="C281:C283"/>
    <mergeCell ref="H281:H283"/>
    <mergeCell ref="I281:I283"/>
    <mergeCell ref="J281:J283"/>
    <mergeCell ref="AA281:AA283"/>
    <mergeCell ref="C278:C280"/>
    <mergeCell ref="H278:H280"/>
    <mergeCell ref="I278:I280"/>
    <mergeCell ref="J278:J280"/>
    <mergeCell ref="C269:C271"/>
    <mergeCell ref="H269:H271"/>
    <mergeCell ref="I269:I271"/>
    <mergeCell ref="J269:J271"/>
    <mergeCell ref="AA269:AA271"/>
    <mergeCell ref="C263:C265"/>
    <mergeCell ref="H263:H265"/>
    <mergeCell ref="I263:I265"/>
    <mergeCell ref="J263:J265"/>
    <mergeCell ref="J272:J274"/>
    <mergeCell ref="AA272:AA274"/>
    <mergeCell ref="J237:J239"/>
    <mergeCell ref="AA237:AA239"/>
    <mergeCell ref="C246:C248"/>
    <mergeCell ref="H246:H248"/>
    <mergeCell ref="I246:I248"/>
    <mergeCell ref="J246:J248"/>
    <mergeCell ref="AA246:AA248"/>
    <mergeCell ref="J266:J268"/>
    <mergeCell ref="AA266:AA268"/>
    <mergeCell ref="C275:C277"/>
    <mergeCell ref="H275:H277"/>
    <mergeCell ref="I275:I277"/>
    <mergeCell ref="J275:J277"/>
    <mergeCell ref="AA275:AA277"/>
    <mergeCell ref="C272:C274"/>
    <mergeCell ref="H272:H274"/>
    <mergeCell ref="I272:I274"/>
    <mergeCell ref="C255:C257"/>
    <mergeCell ref="H255:H257"/>
    <mergeCell ref="I255:I257"/>
    <mergeCell ref="J255:J257"/>
    <mergeCell ref="S258:T258"/>
    <mergeCell ref="C260:C262"/>
    <mergeCell ref="H260:H262"/>
    <mergeCell ref="I260:I262"/>
    <mergeCell ref="J260:J262"/>
    <mergeCell ref="O258:P258"/>
    <mergeCell ref="C252:C254"/>
    <mergeCell ref="H252:H254"/>
    <mergeCell ref="I252:I254"/>
    <mergeCell ref="J252:J254"/>
    <mergeCell ref="K258:L258"/>
    <mergeCell ref="C237:C239"/>
    <mergeCell ref="H237:H239"/>
    <mergeCell ref="C231:C233"/>
    <mergeCell ref="H231:H233"/>
    <mergeCell ref="I231:I233"/>
    <mergeCell ref="J231:J233"/>
    <mergeCell ref="H225:H227"/>
    <mergeCell ref="I225:I227"/>
    <mergeCell ref="J225:J227"/>
    <mergeCell ref="AA225:AA227"/>
    <mergeCell ref="AA260:AA262"/>
    <mergeCell ref="C234:C236"/>
    <mergeCell ref="H234:H236"/>
    <mergeCell ref="I234:I236"/>
    <mergeCell ref="J234:J236"/>
    <mergeCell ref="AA234:AA236"/>
    <mergeCell ref="C228:C230"/>
    <mergeCell ref="H228:H230"/>
    <mergeCell ref="I228:I230"/>
    <mergeCell ref="J228:J230"/>
    <mergeCell ref="AA228:AA230"/>
    <mergeCell ref="C225:C227"/>
    <mergeCell ref="I240:I242"/>
    <mergeCell ref="J240:J242"/>
    <mergeCell ref="AA240:AA242"/>
    <mergeCell ref="C243:C245"/>
    <mergeCell ref="H243:H245"/>
    <mergeCell ref="I243:I245"/>
    <mergeCell ref="J243:J245"/>
    <mergeCell ref="AA243:AA245"/>
    <mergeCell ref="H249:H251"/>
    <mergeCell ref="I237:I239"/>
    <mergeCell ref="J207:J209"/>
    <mergeCell ref="AA207:AA209"/>
    <mergeCell ref="I219:I221"/>
    <mergeCell ref="J219:J221"/>
    <mergeCell ref="C213:C215"/>
    <mergeCell ref="H213:H215"/>
    <mergeCell ref="I213:I215"/>
    <mergeCell ref="J213:J215"/>
    <mergeCell ref="AA213:AA215"/>
    <mergeCell ref="AA219:AA221"/>
    <mergeCell ref="I198:I200"/>
    <mergeCell ref="J198:J200"/>
    <mergeCell ref="AA198:AA200"/>
    <mergeCell ref="C204:C206"/>
    <mergeCell ref="H204:H206"/>
    <mergeCell ref="C216:C218"/>
    <mergeCell ref="H216:H218"/>
    <mergeCell ref="I216:I218"/>
    <mergeCell ref="J216:J218"/>
    <mergeCell ref="AA210:AA212"/>
    <mergeCell ref="C207:C209"/>
    <mergeCell ref="H207:H209"/>
    <mergeCell ref="I207:I209"/>
    <mergeCell ref="C198:C200"/>
    <mergeCell ref="H198:H200"/>
    <mergeCell ref="C187:C189"/>
    <mergeCell ref="H187:H189"/>
    <mergeCell ref="I187:I189"/>
    <mergeCell ref="J187:J189"/>
    <mergeCell ref="O196:P196"/>
    <mergeCell ref="Q196:R196"/>
    <mergeCell ref="AA190:AA192"/>
    <mergeCell ref="C193:C195"/>
    <mergeCell ref="H193:H195"/>
    <mergeCell ref="I193:I195"/>
    <mergeCell ref="J193:J195"/>
    <mergeCell ref="AA193:AA195"/>
    <mergeCell ref="I204:I206"/>
    <mergeCell ref="J204:J206"/>
    <mergeCell ref="AA204:AA206"/>
    <mergeCell ref="C201:C203"/>
    <mergeCell ref="H201:H203"/>
    <mergeCell ref="I201:I203"/>
    <mergeCell ref="J201:J203"/>
    <mergeCell ref="AA201:AA203"/>
    <mergeCell ref="AA187:AA189"/>
    <mergeCell ref="C190:C192"/>
    <mergeCell ref="H190:H192"/>
    <mergeCell ref="I190:I192"/>
    <mergeCell ref="J190:J192"/>
    <mergeCell ref="K196:L196"/>
    <mergeCell ref="M196:N196"/>
    <mergeCell ref="C181:C183"/>
    <mergeCell ref="H181:H183"/>
    <mergeCell ref="I181:I183"/>
    <mergeCell ref="J181:J183"/>
    <mergeCell ref="AA181:AA183"/>
    <mergeCell ref="C184:C186"/>
    <mergeCell ref="H184:H186"/>
    <mergeCell ref="I184:I186"/>
    <mergeCell ref="J184:J186"/>
    <mergeCell ref="AA184:AA186"/>
    <mergeCell ref="C169:C171"/>
    <mergeCell ref="H169:H171"/>
    <mergeCell ref="I169:I171"/>
    <mergeCell ref="J169:J171"/>
    <mergeCell ref="AA169:AA171"/>
    <mergeCell ref="C175:C177"/>
    <mergeCell ref="H175:H177"/>
    <mergeCell ref="I175:I177"/>
    <mergeCell ref="J175:J177"/>
    <mergeCell ref="AA175:AA177"/>
    <mergeCell ref="C178:C180"/>
    <mergeCell ref="H178:H180"/>
    <mergeCell ref="I178:I180"/>
    <mergeCell ref="J178:J180"/>
    <mergeCell ref="AA178:AA180"/>
    <mergeCell ref="C163:C165"/>
    <mergeCell ref="H163:H165"/>
    <mergeCell ref="I163:I165"/>
    <mergeCell ref="J163:J165"/>
    <mergeCell ref="AA163:AA165"/>
    <mergeCell ref="C172:C174"/>
    <mergeCell ref="H172:H174"/>
    <mergeCell ref="I172:I174"/>
    <mergeCell ref="J172:J174"/>
    <mergeCell ref="AA172:AA174"/>
    <mergeCell ref="C157:C159"/>
    <mergeCell ref="H157:H159"/>
    <mergeCell ref="I157:I159"/>
    <mergeCell ref="J157:J159"/>
    <mergeCell ref="AA157:AA159"/>
    <mergeCell ref="C166:C168"/>
    <mergeCell ref="H166:H168"/>
    <mergeCell ref="I166:I168"/>
    <mergeCell ref="J166:J168"/>
    <mergeCell ref="AA166:AA168"/>
    <mergeCell ref="C160:C162"/>
    <mergeCell ref="H160:H162"/>
    <mergeCell ref="I160:I162"/>
    <mergeCell ref="J160:J162"/>
    <mergeCell ref="AA160:AA162"/>
    <mergeCell ref="C131:C133"/>
    <mergeCell ref="H131:H133"/>
    <mergeCell ref="J148:J150"/>
    <mergeCell ref="AA148:AA150"/>
    <mergeCell ref="C145:C147"/>
    <mergeCell ref="H145:H147"/>
    <mergeCell ref="I145:I147"/>
    <mergeCell ref="J145:J147"/>
    <mergeCell ref="AA145:AA147"/>
    <mergeCell ref="C148:C150"/>
    <mergeCell ref="H148:H150"/>
    <mergeCell ref="I148:I150"/>
    <mergeCell ref="J116:J118"/>
    <mergeCell ref="AA116:AA118"/>
    <mergeCell ref="C125:C127"/>
    <mergeCell ref="H125:H127"/>
    <mergeCell ref="I125:I127"/>
    <mergeCell ref="J125:J127"/>
    <mergeCell ref="AA110:AA112"/>
    <mergeCell ref="C113:C115"/>
    <mergeCell ref="H113:H115"/>
    <mergeCell ref="I113:I115"/>
    <mergeCell ref="J113:J115"/>
    <mergeCell ref="AA113:AA115"/>
    <mergeCell ref="M134:N134"/>
    <mergeCell ref="O134:P134"/>
    <mergeCell ref="Q134:R134"/>
    <mergeCell ref="C110:C112"/>
    <mergeCell ref="H110:H112"/>
    <mergeCell ref="I110:I112"/>
    <mergeCell ref="J110:J112"/>
    <mergeCell ref="C116:C118"/>
    <mergeCell ref="H116:H118"/>
    <mergeCell ref="I116:I118"/>
    <mergeCell ref="C122:C124"/>
    <mergeCell ref="H122:H124"/>
    <mergeCell ref="I122:I124"/>
    <mergeCell ref="J122:J124"/>
    <mergeCell ref="AA122:AA124"/>
    <mergeCell ref="AA125:AA127"/>
    <mergeCell ref="C128:C130"/>
    <mergeCell ref="H128:H130"/>
    <mergeCell ref="I128:I130"/>
    <mergeCell ref="J128:J130"/>
    <mergeCell ref="C107:C109"/>
    <mergeCell ref="H107:H109"/>
    <mergeCell ref="I107:I109"/>
    <mergeCell ref="J107:J109"/>
    <mergeCell ref="AA107:AA109"/>
    <mergeCell ref="AA60:AA62"/>
    <mergeCell ref="C63:C65"/>
    <mergeCell ref="H63:H65"/>
    <mergeCell ref="I63:I65"/>
    <mergeCell ref="J63:J65"/>
    <mergeCell ref="AA63:AA65"/>
    <mergeCell ref="H95:H97"/>
    <mergeCell ref="I95:I97"/>
    <mergeCell ref="J95:J97"/>
    <mergeCell ref="AA95:AA97"/>
    <mergeCell ref="H89:H91"/>
    <mergeCell ref="I89:I91"/>
    <mergeCell ref="J89:J91"/>
    <mergeCell ref="C60:C62"/>
    <mergeCell ref="H60:H62"/>
    <mergeCell ref="I60:I62"/>
    <mergeCell ref="J60:J62"/>
    <mergeCell ref="AA89:AA91"/>
    <mergeCell ref="C98:C100"/>
    <mergeCell ref="H98:H100"/>
    <mergeCell ref="I98:I100"/>
    <mergeCell ref="J98:J100"/>
    <mergeCell ref="C83:C85"/>
    <mergeCell ref="H83:H85"/>
    <mergeCell ref="I83:I85"/>
    <mergeCell ref="J83:J85"/>
    <mergeCell ref="AA83:AA85"/>
    <mergeCell ref="AA48:AA50"/>
    <mergeCell ref="K72:L72"/>
    <mergeCell ref="M72:N72"/>
    <mergeCell ref="O72:P72"/>
    <mergeCell ref="Q72:R72"/>
    <mergeCell ref="C51:C53"/>
    <mergeCell ref="H51:H53"/>
    <mergeCell ref="I51:I53"/>
    <mergeCell ref="J51:J53"/>
    <mergeCell ref="AA51:AA53"/>
    <mergeCell ref="AA42:AA44"/>
    <mergeCell ref="C74:C76"/>
    <mergeCell ref="H74:H76"/>
    <mergeCell ref="I74:I76"/>
    <mergeCell ref="J74:J76"/>
    <mergeCell ref="AA74:AA76"/>
    <mergeCell ref="C48:C50"/>
    <mergeCell ref="H48:H50"/>
    <mergeCell ref="I48:I50"/>
    <mergeCell ref="J48:J50"/>
    <mergeCell ref="J57:J59"/>
    <mergeCell ref="AA57:AA59"/>
    <mergeCell ref="C54:C56"/>
    <mergeCell ref="H54:H56"/>
    <mergeCell ref="C45:C47"/>
    <mergeCell ref="H45:H47"/>
    <mergeCell ref="I45:I47"/>
    <mergeCell ref="J45:J47"/>
    <mergeCell ref="AA45:AA47"/>
    <mergeCell ref="C42:C44"/>
    <mergeCell ref="H42:H44"/>
    <mergeCell ref="I42:I44"/>
    <mergeCell ref="J42:J44"/>
    <mergeCell ref="AA30:AA32"/>
    <mergeCell ref="C39:C41"/>
    <mergeCell ref="H39:H41"/>
    <mergeCell ref="I39:I41"/>
    <mergeCell ref="J39:J41"/>
    <mergeCell ref="AA39:AA41"/>
    <mergeCell ref="C36:C38"/>
    <mergeCell ref="H36:H38"/>
    <mergeCell ref="I36:I38"/>
    <mergeCell ref="J36:J38"/>
    <mergeCell ref="C33:C35"/>
    <mergeCell ref="H33:H35"/>
    <mergeCell ref="I33:I35"/>
    <mergeCell ref="J33:J35"/>
    <mergeCell ref="AA33:AA35"/>
    <mergeCell ref="C30:C32"/>
    <mergeCell ref="H30:H32"/>
    <mergeCell ref="I30:I32"/>
    <mergeCell ref="J30:J32"/>
    <mergeCell ref="AA18:AA20"/>
    <mergeCell ref="C27:C29"/>
    <mergeCell ref="H27:H29"/>
    <mergeCell ref="I27:I29"/>
    <mergeCell ref="J27:J29"/>
    <mergeCell ref="AA27:AA29"/>
    <mergeCell ref="C24:C26"/>
    <mergeCell ref="H24:H26"/>
    <mergeCell ref="I24:I26"/>
    <mergeCell ref="J24:J26"/>
    <mergeCell ref="C21:C23"/>
    <mergeCell ref="H21:H23"/>
    <mergeCell ref="I21:I23"/>
    <mergeCell ref="J21:J23"/>
    <mergeCell ref="AA21:AA23"/>
    <mergeCell ref="C18:C20"/>
    <mergeCell ref="H18:H20"/>
    <mergeCell ref="I18:I20"/>
    <mergeCell ref="J18:J20"/>
    <mergeCell ref="O10:P10"/>
    <mergeCell ref="Q10:R10"/>
    <mergeCell ref="C12:C14"/>
    <mergeCell ref="H12:H14"/>
    <mergeCell ref="I12:I14"/>
    <mergeCell ref="J12:J14"/>
    <mergeCell ref="AA12:AA14"/>
    <mergeCell ref="C15:C17"/>
    <mergeCell ref="H15:H17"/>
    <mergeCell ref="I15:I17"/>
    <mergeCell ref="J15:J17"/>
    <mergeCell ref="AA15:AA17"/>
    <mergeCell ref="D5:E5"/>
    <mergeCell ref="K10:L10"/>
    <mergeCell ref="M10:N10"/>
    <mergeCell ref="J6:L6"/>
    <mergeCell ref="J7:L7"/>
    <mergeCell ref="J8:L8"/>
    <mergeCell ref="C66:C68"/>
    <mergeCell ref="H66:H68"/>
    <mergeCell ref="I66:I68"/>
    <mergeCell ref="J66:J68"/>
    <mergeCell ref="AA66:AA68"/>
    <mergeCell ref="C69:C71"/>
    <mergeCell ref="H69:H71"/>
    <mergeCell ref="I69:I71"/>
    <mergeCell ref="J69:J71"/>
    <mergeCell ref="AA69:AA71"/>
    <mergeCell ref="C80:C82"/>
    <mergeCell ref="H80:H82"/>
    <mergeCell ref="I80:I82"/>
    <mergeCell ref="J80:J82"/>
    <mergeCell ref="AA80:AA82"/>
    <mergeCell ref="C77:C79"/>
    <mergeCell ref="H77:H79"/>
    <mergeCell ref="I77:I79"/>
    <mergeCell ref="J77:J79"/>
    <mergeCell ref="AA77:AA79"/>
    <mergeCell ref="I54:I56"/>
    <mergeCell ref="J54:J56"/>
    <mergeCell ref="AA54:AA56"/>
    <mergeCell ref="C57:C59"/>
    <mergeCell ref="H57:H59"/>
    <mergeCell ref="I57:I59"/>
    <mergeCell ref="I131:I133"/>
    <mergeCell ref="J131:J133"/>
    <mergeCell ref="AA131:AA133"/>
    <mergeCell ref="C136:C138"/>
    <mergeCell ref="H136:H138"/>
    <mergeCell ref="AA86:AA88"/>
    <mergeCell ref="C104:C106"/>
    <mergeCell ref="H104:H106"/>
    <mergeCell ref="I104:I106"/>
    <mergeCell ref="J104:J106"/>
    <mergeCell ref="AA104:AA106"/>
    <mergeCell ref="C101:C103"/>
    <mergeCell ref="H101:H103"/>
    <mergeCell ref="I101:I103"/>
    <mergeCell ref="C95:C97"/>
    <mergeCell ref="C92:C94"/>
    <mergeCell ref="H92:H94"/>
    <mergeCell ref="I92:I94"/>
    <mergeCell ref="J92:J94"/>
    <mergeCell ref="AA92:AA94"/>
    <mergeCell ref="C89:C91"/>
    <mergeCell ref="C119:C121"/>
    <mergeCell ref="H119:H121"/>
    <mergeCell ref="I119:I121"/>
    <mergeCell ref="J119:J121"/>
    <mergeCell ref="AA119:AA121"/>
    <mergeCell ref="J86:J88"/>
    <mergeCell ref="C86:C88"/>
    <mergeCell ref="H86:H88"/>
    <mergeCell ref="I86:I88"/>
    <mergeCell ref="J101:J103"/>
    <mergeCell ref="AA101:AA103"/>
    <mergeCell ref="I142:I144"/>
    <mergeCell ref="J142:J144"/>
    <mergeCell ref="AA142:AA144"/>
    <mergeCell ref="C139:C141"/>
    <mergeCell ref="H139:H141"/>
    <mergeCell ref="I139:I141"/>
    <mergeCell ref="J139:J141"/>
    <mergeCell ref="AA139:AA141"/>
    <mergeCell ref="K134:L134"/>
    <mergeCell ref="I136:I138"/>
    <mergeCell ref="J136:J138"/>
    <mergeCell ref="AA136:AA138"/>
    <mergeCell ref="C142:C144"/>
    <mergeCell ref="H142:H144"/>
    <mergeCell ref="C154:C156"/>
    <mergeCell ref="H154:H156"/>
    <mergeCell ref="I154:I156"/>
    <mergeCell ref="J154:J156"/>
    <mergeCell ref="AA154:AA156"/>
    <mergeCell ref="C151:C153"/>
    <mergeCell ref="H151:H153"/>
    <mergeCell ref="I151:I153"/>
    <mergeCell ref="J151:J153"/>
    <mergeCell ref="AA151:AA153"/>
    <mergeCell ref="I249:I251"/>
    <mergeCell ref="J249:J251"/>
    <mergeCell ref="AA249:AA251"/>
    <mergeCell ref="C240:C242"/>
    <mergeCell ref="H240:H242"/>
    <mergeCell ref="C222:C224"/>
    <mergeCell ref="H222:H224"/>
    <mergeCell ref="C210:C212"/>
    <mergeCell ref="H210:H212"/>
    <mergeCell ref="I210:I212"/>
    <mergeCell ref="J210:J212"/>
    <mergeCell ref="I325:I327"/>
    <mergeCell ref="J325:J327"/>
    <mergeCell ref="AA325:AA327"/>
    <mergeCell ref="C334:C336"/>
    <mergeCell ref="H334:H336"/>
    <mergeCell ref="I334:I336"/>
    <mergeCell ref="J334:J336"/>
    <mergeCell ref="AA334:AA336"/>
    <mergeCell ref="C331:C333"/>
    <mergeCell ref="AA331:AA333"/>
    <mergeCell ref="C314:C316"/>
    <mergeCell ref="H314:H316"/>
    <mergeCell ref="I314:I316"/>
    <mergeCell ref="J314:J316"/>
    <mergeCell ref="AA314:AA316"/>
    <mergeCell ref="I222:I224"/>
    <mergeCell ref="J222:J224"/>
    <mergeCell ref="AA222:AA224"/>
    <mergeCell ref="C219:C221"/>
    <mergeCell ref="H219:H221"/>
    <mergeCell ref="C249:C251"/>
    <mergeCell ref="C340:C342"/>
    <mergeCell ref="H340:H342"/>
    <mergeCell ref="I340:I342"/>
    <mergeCell ref="C325:C327"/>
    <mergeCell ref="H325:H327"/>
    <mergeCell ref="C358:C360"/>
    <mergeCell ref="H358:H360"/>
    <mergeCell ref="I358:I360"/>
    <mergeCell ref="J358:J360"/>
    <mergeCell ref="AA358:AA360"/>
    <mergeCell ref="C311:C313"/>
    <mergeCell ref="H311:H313"/>
    <mergeCell ref="I311:I313"/>
    <mergeCell ref="J311:J313"/>
    <mergeCell ref="AA311:AA313"/>
    <mergeCell ref="I390:I392"/>
    <mergeCell ref="J390:J392"/>
    <mergeCell ref="AA390:AA392"/>
    <mergeCell ref="C387:C389"/>
    <mergeCell ref="H387:H389"/>
    <mergeCell ref="I387:I389"/>
    <mergeCell ref="C376:C378"/>
    <mergeCell ref="H376:H378"/>
    <mergeCell ref="I376:I378"/>
    <mergeCell ref="J376:J378"/>
    <mergeCell ref="AA376:AA378"/>
    <mergeCell ref="C379:C381"/>
    <mergeCell ref="H379:H381"/>
    <mergeCell ref="I379:I381"/>
    <mergeCell ref="J379:J381"/>
    <mergeCell ref="AA379:AA381"/>
    <mergeCell ref="AA387:AA389"/>
    <mergeCell ref="I396:I398"/>
    <mergeCell ref="C266:C268"/>
    <mergeCell ref="H266:H268"/>
    <mergeCell ref="S320:T320"/>
    <mergeCell ref="I266:I268"/>
    <mergeCell ref="J367:J369"/>
    <mergeCell ref="AA367:AA369"/>
    <mergeCell ref="AA438:AA440"/>
    <mergeCell ref="C429:C431"/>
    <mergeCell ref="H429:H431"/>
    <mergeCell ref="I429:I431"/>
    <mergeCell ref="J429:J431"/>
    <mergeCell ref="AA429:AA431"/>
    <mergeCell ref="C432:C434"/>
    <mergeCell ref="H432:H434"/>
    <mergeCell ref="I432:I434"/>
    <mergeCell ref="J432:J434"/>
    <mergeCell ref="AA384:AA386"/>
    <mergeCell ref="C390:C392"/>
    <mergeCell ref="H390:H392"/>
    <mergeCell ref="C435:C437"/>
    <mergeCell ref="H435:H437"/>
    <mergeCell ref="I435:I437"/>
    <mergeCell ref="J435:J437"/>
    <mergeCell ref="AA435:AA437"/>
    <mergeCell ref="AA432:AA434"/>
    <mergeCell ref="J387:J389"/>
    <mergeCell ref="C384:C386"/>
    <mergeCell ref="H384:H386"/>
    <mergeCell ref="I384:I386"/>
    <mergeCell ref="J384:J386"/>
    <mergeCell ref="C438:C440"/>
    <mergeCell ref="C461:C463"/>
    <mergeCell ref="H461:H463"/>
    <mergeCell ref="I461:I463"/>
    <mergeCell ref="J461:J463"/>
    <mergeCell ref="C458:C460"/>
    <mergeCell ref="H458:H460"/>
    <mergeCell ref="I458:I460"/>
    <mergeCell ref="J458:J460"/>
    <mergeCell ref="I479:I481"/>
    <mergeCell ref="J479:J481"/>
    <mergeCell ref="AA479:AA481"/>
    <mergeCell ref="C449:C451"/>
    <mergeCell ref="H449:H451"/>
    <mergeCell ref="I449:I451"/>
    <mergeCell ref="J449:J451"/>
    <mergeCell ref="AA449:AA451"/>
    <mergeCell ref="AA461:AA463"/>
    <mergeCell ref="AA458:AA460"/>
    <mergeCell ref="I464:I466"/>
    <mergeCell ref="J464:J466"/>
    <mergeCell ref="AA464:AA466"/>
    <mergeCell ref="C473:C475"/>
    <mergeCell ref="H473:H475"/>
    <mergeCell ref="I473:I475"/>
    <mergeCell ref="J473:J475"/>
    <mergeCell ref="AA473:AA475"/>
    <mergeCell ref="C470:C472"/>
    <mergeCell ref="H470:H472"/>
    <mergeCell ref="I476:I478"/>
    <mergeCell ref="J476:J478"/>
    <mergeCell ref="AA476:AA478"/>
    <mergeCell ref="C556:C558"/>
    <mergeCell ref="H556:H558"/>
    <mergeCell ref="I556:I558"/>
    <mergeCell ref="J556:J558"/>
    <mergeCell ref="AA556:AA558"/>
    <mergeCell ref="C579:C581"/>
    <mergeCell ref="H579:H581"/>
    <mergeCell ref="C553:C555"/>
    <mergeCell ref="H553:H555"/>
    <mergeCell ref="I553:I555"/>
    <mergeCell ref="J553:J555"/>
    <mergeCell ref="I579:I581"/>
    <mergeCell ref="J579:J581"/>
    <mergeCell ref="C573:C575"/>
    <mergeCell ref="H573:H575"/>
    <mergeCell ref="I573:I575"/>
    <mergeCell ref="J573:J575"/>
    <mergeCell ref="AA573:AA575"/>
    <mergeCell ref="C570:C572"/>
    <mergeCell ref="H570:H572"/>
    <mergeCell ref="I570:I572"/>
    <mergeCell ref="J570:J572"/>
    <mergeCell ref="AA570:AA572"/>
    <mergeCell ref="C559:C561"/>
    <mergeCell ref="H559:H561"/>
    <mergeCell ref="I559:I561"/>
    <mergeCell ref="J559:J561"/>
    <mergeCell ref="AA559:AA561"/>
    <mergeCell ref="C562:C564"/>
    <mergeCell ref="H562:H564"/>
    <mergeCell ref="I562:I564"/>
    <mergeCell ref="J562:J564"/>
    <mergeCell ref="C565:C567"/>
    <mergeCell ref="H565:H567"/>
    <mergeCell ref="I565:I567"/>
    <mergeCell ref="J565:J567"/>
    <mergeCell ref="AA565:AA567"/>
    <mergeCell ref="C606:C608"/>
    <mergeCell ref="H606:H608"/>
    <mergeCell ref="I606:I608"/>
    <mergeCell ref="J606:J608"/>
    <mergeCell ref="AA606:AA608"/>
    <mergeCell ref="C621:C623"/>
    <mergeCell ref="H621:H623"/>
    <mergeCell ref="I621:I623"/>
    <mergeCell ref="J621:J623"/>
    <mergeCell ref="AA621:AA623"/>
    <mergeCell ref="C624:C626"/>
    <mergeCell ref="H624:H626"/>
    <mergeCell ref="I624:I626"/>
    <mergeCell ref="J624:J626"/>
    <mergeCell ref="AA624:AA626"/>
    <mergeCell ref="AA579:AA581"/>
    <mergeCell ref="C576:C578"/>
    <mergeCell ref="H576:H578"/>
    <mergeCell ref="I576:I578"/>
    <mergeCell ref="J576:J578"/>
    <mergeCell ref="AA576:AA578"/>
    <mergeCell ref="C603:C605"/>
    <mergeCell ref="H603:H605"/>
    <mergeCell ref="I603:I605"/>
    <mergeCell ref="J603:J605"/>
    <mergeCell ref="AA603:AA605"/>
    <mergeCell ref="C600:C602"/>
    <mergeCell ref="C612:C614"/>
    <mergeCell ref="H612:H614"/>
    <mergeCell ref="I612:I614"/>
    <mergeCell ref="J612:J614"/>
    <mergeCell ref="AA612:AA614"/>
    <mergeCell ref="C609:C611"/>
    <mergeCell ref="H609:H611"/>
    <mergeCell ref="C644:C646"/>
    <mergeCell ref="H644:H646"/>
    <mergeCell ref="I644:I646"/>
    <mergeCell ref="J644:J646"/>
    <mergeCell ref="I609:I611"/>
    <mergeCell ref="J609:J611"/>
    <mergeCell ref="C627:C629"/>
    <mergeCell ref="H627:H629"/>
    <mergeCell ref="I627:I629"/>
    <mergeCell ref="J627:J629"/>
    <mergeCell ref="J618:J620"/>
    <mergeCell ref="AA618:AA620"/>
    <mergeCell ref="I635:I637"/>
    <mergeCell ref="J635:J637"/>
    <mergeCell ref="AA635:AA637"/>
    <mergeCell ref="C632:C634"/>
    <mergeCell ref="H632:H634"/>
    <mergeCell ref="I632:I634"/>
    <mergeCell ref="J632:J634"/>
    <mergeCell ref="AA632:AA634"/>
    <mergeCell ref="AA627:AA629"/>
    <mergeCell ref="C641:C643"/>
    <mergeCell ref="H641:H643"/>
    <mergeCell ref="I641:I643"/>
    <mergeCell ref="K630:L630"/>
    <mergeCell ref="C647:C649"/>
    <mergeCell ref="H647:H649"/>
    <mergeCell ref="I647:I649"/>
    <mergeCell ref="J647:J649"/>
    <mergeCell ref="AA647:AA649"/>
    <mergeCell ref="C677:C679"/>
    <mergeCell ref="H677:H679"/>
    <mergeCell ref="I677:I679"/>
    <mergeCell ref="J677:J679"/>
    <mergeCell ref="AA677:AA679"/>
    <mergeCell ref="AA641:AA643"/>
    <mergeCell ref="C638:C640"/>
    <mergeCell ref="H638:H640"/>
    <mergeCell ref="Q630:R630"/>
    <mergeCell ref="O630:P630"/>
    <mergeCell ref="I638:I640"/>
    <mergeCell ref="J638:J640"/>
    <mergeCell ref="AA638:AA640"/>
    <mergeCell ref="C635:C637"/>
    <mergeCell ref="H635:H637"/>
    <mergeCell ref="J641:J643"/>
    <mergeCell ref="AA656:AA658"/>
    <mergeCell ref="M630:N630"/>
    <mergeCell ref="C700:C702"/>
    <mergeCell ref="H700:H702"/>
    <mergeCell ref="I700:I702"/>
    <mergeCell ref="J700:J702"/>
    <mergeCell ref="AA700:AA702"/>
    <mergeCell ref="C709:C711"/>
    <mergeCell ref="H709:H711"/>
    <mergeCell ref="I709:I711"/>
    <mergeCell ref="AA709:AA711"/>
    <mergeCell ref="C706:C708"/>
    <mergeCell ref="C686:C688"/>
    <mergeCell ref="H686:H688"/>
    <mergeCell ref="I686:I688"/>
    <mergeCell ref="J686:J688"/>
    <mergeCell ref="AA686:AA688"/>
    <mergeCell ref="C703:C705"/>
    <mergeCell ref="H703:H705"/>
    <mergeCell ref="I703:I705"/>
    <mergeCell ref="J703:J705"/>
    <mergeCell ref="AA703:AA705"/>
    <mergeCell ref="C689:C691"/>
    <mergeCell ref="H689:H691"/>
    <mergeCell ref="I689:I691"/>
    <mergeCell ref="J689:J691"/>
    <mergeCell ref="AA689:AA691"/>
    <mergeCell ref="J694:J696"/>
    <mergeCell ref="AA694:AA696"/>
    <mergeCell ref="H706:H708"/>
    <mergeCell ref="I706:I708"/>
    <mergeCell ref="J706:J708"/>
    <mergeCell ref="AA706:AA708"/>
    <mergeCell ref="AA751:AA753"/>
    <mergeCell ref="AA742:AA744"/>
    <mergeCell ref="C745:C747"/>
    <mergeCell ref="J745:J747"/>
    <mergeCell ref="I736:I738"/>
    <mergeCell ref="H739:H741"/>
    <mergeCell ref="I739:I741"/>
    <mergeCell ref="H730:H732"/>
    <mergeCell ref="I730:I732"/>
    <mergeCell ref="H733:H735"/>
    <mergeCell ref="I733:I735"/>
    <mergeCell ref="H742:H744"/>
    <mergeCell ref="I742:I744"/>
    <mergeCell ref="H745:H747"/>
    <mergeCell ref="I745:I747"/>
    <mergeCell ref="C742:C744"/>
    <mergeCell ref="J742:J744"/>
    <mergeCell ref="H748:H750"/>
    <mergeCell ref="I748:I750"/>
    <mergeCell ref="H751:H753"/>
    <mergeCell ref="I751:I753"/>
    <mergeCell ref="C751:C753"/>
    <mergeCell ref="J751:J753"/>
    <mergeCell ref="AA739:AA741"/>
    <mergeCell ref="C727:C729"/>
    <mergeCell ref="H727:H729"/>
    <mergeCell ref="I727:I729"/>
    <mergeCell ref="J727:J729"/>
    <mergeCell ref="AA727:AA729"/>
    <mergeCell ref="C730:C732"/>
    <mergeCell ref="J730:J732"/>
    <mergeCell ref="AA730:AA732"/>
    <mergeCell ref="H736:H738"/>
    <mergeCell ref="AA745:AA747"/>
    <mergeCell ref="C748:C750"/>
    <mergeCell ref="J748:J750"/>
    <mergeCell ref="AA748:AA750"/>
    <mergeCell ref="AA733:AA735"/>
    <mergeCell ref="C736:C738"/>
    <mergeCell ref="J736:J738"/>
    <mergeCell ref="AA736:AA738"/>
    <mergeCell ref="C739:C741"/>
    <mergeCell ref="J739:J741"/>
    <mergeCell ref="C733:C735"/>
    <mergeCell ref="J733:J735"/>
    <mergeCell ref="AH27:AH29"/>
    <mergeCell ref="AI27:AI29"/>
    <mergeCell ref="U444:V444"/>
    <mergeCell ref="U506:V506"/>
    <mergeCell ref="U568:V568"/>
    <mergeCell ref="U630:V630"/>
    <mergeCell ref="U692:V692"/>
    <mergeCell ref="U10:V10"/>
    <mergeCell ref="U72:V72"/>
    <mergeCell ref="U134:V134"/>
    <mergeCell ref="U196:V196"/>
    <mergeCell ref="U258:V258"/>
    <mergeCell ref="U320:V320"/>
    <mergeCell ref="S382:T382"/>
    <mergeCell ref="S444:T444"/>
    <mergeCell ref="S506:T506"/>
    <mergeCell ref="S568:T568"/>
    <mergeCell ref="S630:T630"/>
    <mergeCell ref="S692:T692"/>
    <mergeCell ref="AA609:AA611"/>
    <mergeCell ref="AA562:AA564"/>
    <mergeCell ref="AA128:AA130"/>
    <mergeCell ref="S134:T134"/>
    <mergeCell ref="S10:T10"/>
    <mergeCell ref="AA24:AA26"/>
    <mergeCell ref="AA36:AA38"/>
    <mergeCell ref="S196:T196"/>
    <mergeCell ref="AG54:AG56"/>
    <mergeCell ref="AH54:AH56"/>
    <mergeCell ref="AI54:AI56"/>
    <mergeCell ref="AB24:AB26"/>
    <mergeCell ref="AC24:AC26"/>
    <mergeCell ref="AD24:AD26"/>
    <mergeCell ref="AE24:AE26"/>
    <mergeCell ref="AF24:AF26"/>
    <mergeCell ref="AG24:AG26"/>
    <mergeCell ref="AH24:AH26"/>
    <mergeCell ref="AI24:AI26"/>
    <mergeCell ref="AB21:AB23"/>
    <mergeCell ref="AC21:AC23"/>
    <mergeCell ref="AD21:AD23"/>
    <mergeCell ref="AE21:AE23"/>
    <mergeCell ref="AF21:AF23"/>
    <mergeCell ref="AG21:AG23"/>
    <mergeCell ref="AH15:AH17"/>
    <mergeCell ref="AI15:AI17"/>
    <mergeCell ref="AB18:AB20"/>
    <mergeCell ref="AC18:AC20"/>
    <mergeCell ref="AD18:AD20"/>
    <mergeCell ref="AE18:AE20"/>
    <mergeCell ref="AF18:AF20"/>
    <mergeCell ref="AG18:AG20"/>
    <mergeCell ref="AH18:AH20"/>
    <mergeCell ref="AI18:AI20"/>
    <mergeCell ref="AB15:AB17"/>
    <mergeCell ref="AC15:AC17"/>
    <mergeCell ref="AD15:AD17"/>
    <mergeCell ref="AE15:AE17"/>
    <mergeCell ref="AF15:AF17"/>
    <mergeCell ref="AG15:AG17"/>
    <mergeCell ref="AB36:AB38"/>
    <mergeCell ref="AC36:AC38"/>
    <mergeCell ref="AD36:AD38"/>
    <mergeCell ref="AE36:AE38"/>
    <mergeCell ref="AF36:AF38"/>
    <mergeCell ref="AG36:AG38"/>
    <mergeCell ref="AH36:AH38"/>
    <mergeCell ref="AI36:AI38"/>
    <mergeCell ref="AB33:AB35"/>
    <mergeCell ref="AC33:AC35"/>
    <mergeCell ref="AD33:AD35"/>
    <mergeCell ref="AE33:AE35"/>
    <mergeCell ref="AF33:AF35"/>
    <mergeCell ref="AG33:AG35"/>
    <mergeCell ref="AH45:AH47"/>
    <mergeCell ref="AI45:AI47"/>
    <mergeCell ref="AB12:AB14"/>
    <mergeCell ref="AC12:AC14"/>
    <mergeCell ref="AD12:AD14"/>
    <mergeCell ref="AE12:AE14"/>
    <mergeCell ref="AF12:AF14"/>
    <mergeCell ref="AG12:AG14"/>
    <mergeCell ref="AH12:AH14"/>
    <mergeCell ref="AI12:AI14"/>
    <mergeCell ref="AB27:AB29"/>
    <mergeCell ref="AC27:AC29"/>
    <mergeCell ref="AD27:AD29"/>
    <mergeCell ref="AE27:AE29"/>
    <mergeCell ref="AF27:AF29"/>
    <mergeCell ref="AG27:AG29"/>
    <mergeCell ref="AH21:AH23"/>
    <mergeCell ref="AI21:AI23"/>
    <mergeCell ref="AB30:AB32"/>
    <mergeCell ref="AC30:AC32"/>
    <mergeCell ref="AD30:AD32"/>
    <mergeCell ref="AE30:AE32"/>
    <mergeCell ref="AF30:AF32"/>
    <mergeCell ref="AG30:AG32"/>
    <mergeCell ref="AH30:AH32"/>
    <mergeCell ref="AI30:AI32"/>
    <mergeCell ref="AB45:AB47"/>
    <mergeCell ref="AC45:AC47"/>
    <mergeCell ref="AD45:AD47"/>
    <mergeCell ref="AE45:AE47"/>
    <mergeCell ref="AF45:AF47"/>
    <mergeCell ref="AG45:AG47"/>
    <mergeCell ref="AH39:AH41"/>
    <mergeCell ref="AI39:AI41"/>
    <mergeCell ref="AB42:AB44"/>
    <mergeCell ref="AC42:AC44"/>
    <mergeCell ref="AD42:AD44"/>
    <mergeCell ref="AE42:AE44"/>
    <mergeCell ref="AF42:AF44"/>
    <mergeCell ref="AG42:AG44"/>
    <mergeCell ref="AH42:AH44"/>
    <mergeCell ref="AI42:AI44"/>
    <mergeCell ref="AB39:AB41"/>
    <mergeCell ref="AC39:AC41"/>
    <mergeCell ref="AD39:AD41"/>
    <mergeCell ref="AE39:AE41"/>
    <mergeCell ref="AF39:AF41"/>
    <mergeCell ref="AG39:AG41"/>
    <mergeCell ref="AH33:AH35"/>
    <mergeCell ref="AI33:AI35"/>
    <mergeCell ref="AB51:AB53"/>
    <mergeCell ref="AC51:AC53"/>
    <mergeCell ref="AD51:AD53"/>
    <mergeCell ref="AE51:AE53"/>
    <mergeCell ref="AF51:AF53"/>
    <mergeCell ref="AG51:AG53"/>
    <mergeCell ref="AH63:AH65"/>
    <mergeCell ref="AI63:AI65"/>
    <mergeCell ref="AB48:AB50"/>
    <mergeCell ref="AC48:AC50"/>
    <mergeCell ref="AD48:AD50"/>
    <mergeCell ref="AE48:AE50"/>
    <mergeCell ref="AF48:AF50"/>
    <mergeCell ref="AG48:AG50"/>
    <mergeCell ref="AH48:AH50"/>
    <mergeCell ref="AI48:AI50"/>
    <mergeCell ref="AB63:AB65"/>
    <mergeCell ref="AC63:AC65"/>
    <mergeCell ref="AD63:AD65"/>
    <mergeCell ref="AE63:AE65"/>
    <mergeCell ref="AF63:AF65"/>
    <mergeCell ref="AG63:AG65"/>
    <mergeCell ref="AH57:AH59"/>
    <mergeCell ref="AI57:AI59"/>
    <mergeCell ref="AB60:AB62"/>
    <mergeCell ref="AC60:AC62"/>
    <mergeCell ref="AD60:AD62"/>
    <mergeCell ref="AE60:AE62"/>
    <mergeCell ref="AF60:AF62"/>
    <mergeCell ref="AG60:AG62"/>
    <mergeCell ref="AH60:AH62"/>
    <mergeCell ref="AI60:AI62"/>
    <mergeCell ref="AF83:AF85"/>
    <mergeCell ref="AG83:AG85"/>
    <mergeCell ref="AB57:AB59"/>
    <mergeCell ref="AC57:AC59"/>
    <mergeCell ref="AD57:AD59"/>
    <mergeCell ref="AE57:AE59"/>
    <mergeCell ref="AF57:AF59"/>
    <mergeCell ref="AG57:AG59"/>
    <mergeCell ref="AH77:AH79"/>
    <mergeCell ref="AI77:AI79"/>
    <mergeCell ref="AB80:AB82"/>
    <mergeCell ref="AC80:AC82"/>
    <mergeCell ref="AD80:AD82"/>
    <mergeCell ref="AE80:AE82"/>
    <mergeCell ref="AF80:AF82"/>
    <mergeCell ref="AG80:AG82"/>
    <mergeCell ref="AH80:AH82"/>
    <mergeCell ref="AI80:AI82"/>
    <mergeCell ref="AB77:AB79"/>
    <mergeCell ref="AC77:AC79"/>
    <mergeCell ref="AD77:AD79"/>
    <mergeCell ref="AE77:AE79"/>
    <mergeCell ref="AF77:AF79"/>
    <mergeCell ref="AG77:AG79"/>
    <mergeCell ref="AH107:AH109"/>
    <mergeCell ref="AI107:AI109"/>
    <mergeCell ref="AH89:AH91"/>
    <mergeCell ref="AI89:AI91"/>
    <mergeCell ref="AB74:AB76"/>
    <mergeCell ref="AC74:AC76"/>
    <mergeCell ref="AD74:AD76"/>
    <mergeCell ref="AE74:AE76"/>
    <mergeCell ref="AF74:AF76"/>
    <mergeCell ref="AG74:AG76"/>
    <mergeCell ref="AH74:AH76"/>
    <mergeCell ref="AI74:AI76"/>
    <mergeCell ref="AB89:AB91"/>
    <mergeCell ref="AC89:AC91"/>
    <mergeCell ref="AD89:AD91"/>
    <mergeCell ref="AE89:AE91"/>
    <mergeCell ref="AF89:AF91"/>
    <mergeCell ref="AG89:AG91"/>
    <mergeCell ref="AH83:AH85"/>
    <mergeCell ref="AI83:AI85"/>
    <mergeCell ref="AB86:AB88"/>
    <mergeCell ref="AC86:AC88"/>
    <mergeCell ref="AD86:AD88"/>
    <mergeCell ref="AE86:AE88"/>
    <mergeCell ref="AF86:AF88"/>
    <mergeCell ref="AG86:AG88"/>
    <mergeCell ref="AH86:AH88"/>
    <mergeCell ref="AI86:AI88"/>
    <mergeCell ref="AB83:AB85"/>
    <mergeCell ref="AC83:AC85"/>
    <mergeCell ref="AD83:AD85"/>
    <mergeCell ref="AE83:AE85"/>
    <mergeCell ref="AB104:AB106"/>
    <mergeCell ref="AC104:AC106"/>
    <mergeCell ref="AD104:AD106"/>
    <mergeCell ref="AE104:AE106"/>
    <mergeCell ref="AF104:AF106"/>
    <mergeCell ref="AG104:AG106"/>
    <mergeCell ref="AH104:AH106"/>
    <mergeCell ref="AI104:AI106"/>
    <mergeCell ref="AB101:AB103"/>
    <mergeCell ref="AC101:AC103"/>
    <mergeCell ref="AD101:AD103"/>
    <mergeCell ref="AE101:AE103"/>
    <mergeCell ref="AF101:AF103"/>
    <mergeCell ref="AG101:AG103"/>
    <mergeCell ref="AH95:AH97"/>
    <mergeCell ref="AI95:AI97"/>
    <mergeCell ref="AB98:AB100"/>
    <mergeCell ref="AC98:AC100"/>
    <mergeCell ref="AD98:AD100"/>
    <mergeCell ref="AE98:AE100"/>
    <mergeCell ref="AF98:AF100"/>
    <mergeCell ref="AG98:AG100"/>
    <mergeCell ref="AH98:AH100"/>
    <mergeCell ref="AI98:AI100"/>
    <mergeCell ref="AB95:AB97"/>
    <mergeCell ref="AC95:AC97"/>
    <mergeCell ref="AD95:AD97"/>
    <mergeCell ref="AE95:AE97"/>
    <mergeCell ref="AF95:AF97"/>
    <mergeCell ref="AG95:AG97"/>
    <mergeCell ref="AB116:AB118"/>
    <mergeCell ref="AC116:AC118"/>
    <mergeCell ref="AD116:AD118"/>
    <mergeCell ref="AE116:AE118"/>
    <mergeCell ref="AF116:AF118"/>
    <mergeCell ref="AG116:AG118"/>
    <mergeCell ref="AH116:AH118"/>
    <mergeCell ref="AI116:AI118"/>
    <mergeCell ref="AB113:AB115"/>
    <mergeCell ref="AC113:AC115"/>
    <mergeCell ref="AD113:AD115"/>
    <mergeCell ref="AE113:AE115"/>
    <mergeCell ref="AF113:AF115"/>
    <mergeCell ref="AG113:AG115"/>
    <mergeCell ref="AH125:AH127"/>
    <mergeCell ref="AI125:AI127"/>
    <mergeCell ref="AB92:AB94"/>
    <mergeCell ref="AC92:AC94"/>
    <mergeCell ref="AD92:AD94"/>
    <mergeCell ref="AE92:AE94"/>
    <mergeCell ref="AF92:AF94"/>
    <mergeCell ref="AG92:AG94"/>
    <mergeCell ref="AH92:AH94"/>
    <mergeCell ref="AI92:AI94"/>
    <mergeCell ref="AB107:AB109"/>
    <mergeCell ref="AC107:AC109"/>
    <mergeCell ref="AD107:AD109"/>
    <mergeCell ref="AE107:AE109"/>
    <mergeCell ref="AF107:AF109"/>
    <mergeCell ref="AG107:AG109"/>
    <mergeCell ref="AH101:AH103"/>
    <mergeCell ref="AI101:AI103"/>
    <mergeCell ref="AB110:AB112"/>
    <mergeCell ref="AC110:AC112"/>
    <mergeCell ref="AD110:AD112"/>
    <mergeCell ref="AE110:AE112"/>
    <mergeCell ref="AF110:AF112"/>
    <mergeCell ref="AG110:AG112"/>
    <mergeCell ref="AH110:AH112"/>
    <mergeCell ref="AI110:AI112"/>
    <mergeCell ref="AB125:AB127"/>
    <mergeCell ref="AC125:AC127"/>
    <mergeCell ref="AD125:AD127"/>
    <mergeCell ref="AE125:AE127"/>
    <mergeCell ref="AF125:AF127"/>
    <mergeCell ref="AG125:AG127"/>
    <mergeCell ref="AH119:AH121"/>
    <mergeCell ref="AI119:AI121"/>
    <mergeCell ref="AB122:AB124"/>
    <mergeCell ref="AC122:AC124"/>
    <mergeCell ref="AD122:AD124"/>
    <mergeCell ref="AE122:AE124"/>
    <mergeCell ref="AF122:AF124"/>
    <mergeCell ref="AG122:AG124"/>
    <mergeCell ref="AH122:AH124"/>
    <mergeCell ref="AI122:AI124"/>
    <mergeCell ref="AB119:AB121"/>
    <mergeCell ref="AC119:AC121"/>
    <mergeCell ref="AD119:AD121"/>
    <mergeCell ref="AE119:AE121"/>
    <mergeCell ref="AF119:AF121"/>
    <mergeCell ref="AG119:AG121"/>
    <mergeCell ref="AH113:AH115"/>
    <mergeCell ref="AI113:AI115"/>
    <mergeCell ref="AH131:AH133"/>
    <mergeCell ref="AI131:AI133"/>
    <mergeCell ref="AB136:AB138"/>
    <mergeCell ref="AC136:AC138"/>
    <mergeCell ref="AD136:AD138"/>
    <mergeCell ref="AE136:AE138"/>
    <mergeCell ref="AF136:AF138"/>
    <mergeCell ref="AG136:AG138"/>
    <mergeCell ref="AH136:AH138"/>
    <mergeCell ref="AI136:AI138"/>
    <mergeCell ref="AB131:AB133"/>
    <mergeCell ref="AC131:AC133"/>
    <mergeCell ref="AD131:AD133"/>
    <mergeCell ref="AE131:AE133"/>
    <mergeCell ref="AF131:AF133"/>
    <mergeCell ref="AG131:AG133"/>
    <mergeCell ref="AH145:AH147"/>
    <mergeCell ref="AI145:AI147"/>
    <mergeCell ref="AH163:AH165"/>
    <mergeCell ref="AI163:AI165"/>
    <mergeCell ref="AB128:AB130"/>
    <mergeCell ref="AC128:AC130"/>
    <mergeCell ref="AD128:AD130"/>
    <mergeCell ref="AE128:AE130"/>
    <mergeCell ref="AF128:AF130"/>
    <mergeCell ref="AG128:AG130"/>
    <mergeCell ref="AH128:AH130"/>
    <mergeCell ref="AI128:AI130"/>
    <mergeCell ref="AB145:AB147"/>
    <mergeCell ref="AC145:AC147"/>
    <mergeCell ref="AD145:AD147"/>
    <mergeCell ref="AE145:AE147"/>
    <mergeCell ref="AF145:AF147"/>
    <mergeCell ref="AG145:AG147"/>
    <mergeCell ref="AH139:AH141"/>
    <mergeCell ref="AI139:AI141"/>
    <mergeCell ref="AB142:AB144"/>
    <mergeCell ref="AC142:AC144"/>
    <mergeCell ref="AD142:AD144"/>
    <mergeCell ref="AE142:AE144"/>
    <mergeCell ref="AF142:AF144"/>
    <mergeCell ref="AG142:AG144"/>
    <mergeCell ref="AH142:AH144"/>
    <mergeCell ref="AI142:AI144"/>
    <mergeCell ref="AB139:AB141"/>
    <mergeCell ref="AC139:AC141"/>
    <mergeCell ref="AD139:AD141"/>
    <mergeCell ref="AE139:AE141"/>
    <mergeCell ref="AF139:AF141"/>
    <mergeCell ref="AG139:AG141"/>
    <mergeCell ref="AB160:AB162"/>
    <mergeCell ref="AC160:AC162"/>
    <mergeCell ref="AD160:AD162"/>
    <mergeCell ref="AE160:AE162"/>
    <mergeCell ref="AF160:AF162"/>
    <mergeCell ref="AG160:AG162"/>
    <mergeCell ref="AH160:AH162"/>
    <mergeCell ref="AI160:AI162"/>
    <mergeCell ref="AB157:AB159"/>
    <mergeCell ref="AC157:AC159"/>
    <mergeCell ref="AD157:AD159"/>
    <mergeCell ref="AE157:AE159"/>
    <mergeCell ref="AF157:AF159"/>
    <mergeCell ref="AG157:AG159"/>
    <mergeCell ref="AH151:AH153"/>
    <mergeCell ref="AI151:AI153"/>
    <mergeCell ref="AB154:AB156"/>
    <mergeCell ref="AC154:AC156"/>
    <mergeCell ref="AD154:AD156"/>
    <mergeCell ref="AE154:AE156"/>
    <mergeCell ref="AF154:AF156"/>
    <mergeCell ref="AG154:AG156"/>
    <mergeCell ref="AH154:AH156"/>
    <mergeCell ref="AI154:AI156"/>
    <mergeCell ref="AB151:AB153"/>
    <mergeCell ref="AC151:AC153"/>
    <mergeCell ref="AD151:AD153"/>
    <mergeCell ref="AE151:AE153"/>
    <mergeCell ref="AF151:AF153"/>
    <mergeCell ref="AG151:AG153"/>
    <mergeCell ref="AB172:AB174"/>
    <mergeCell ref="AC172:AC174"/>
    <mergeCell ref="AD172:AD174"/>
    <mergeCell ref="AE172:AE174"/>
    <mergeCell ref="AF172:AF174"/>
    <mergeCell ref="AG172:AG174"/>
    <mergeCell ref="AH172:AH174"/>
    <mergeCell ref="AI172:AI174"/>
    <mergeCell ref="AB169:AB171"/>
    <mergeCell ref="AC169:AC171"/>
    <mergeCell ref="AD169:AD171"/>
    <mergeCell ref="AE169:AE171"/>
    <mergeCell ref="AF169:AF171"/>
    <mergeCell ref="AG169:AG171"/>
    <mergeCell ref="AH181:AH183"/>
    <mergeCell ref="AI181:AI183"/>
    <mergeCell ref="AB148:AB150"/>
    <mergeCell ref="AC148:AC150"/>
    <mergeCell ref="AD148:AD150"/>
    <mergeCell ref="AE148:AE150"/>
    <mergeCell ref="AF148:AF150"/>
    <mergeCell ref="AG148:AG150"/>
    <mergeCell ref="AH148:AH150"/>
    <mergeCell ref="AI148:AI150"/>
    <mergeCell ref="AB163:AB165"/>
    <mergeCell ref="AC163:AC165"/>
    <mergeCell ref="AD163:AD165"/>
    <mergeCell ref="AE163:AE165"/>
    <mergeCell ref="AF163:AF165"/>
    <mergeCell ref="AG163:AG165"/>
    <mergeCell ref="AH157:AH159"/>
    <mergeCell ref="AI157:AI159"/>
    <mergeCell ref="AB166:AB168"/>
    <mergeCell ref="AC166:AC168"/>
    <mergeCell ref="AD166:AD168"/>
    <mergeCell ref="AE166:AE168"/>
    <mergeCell ref="AF166:AF168"/>
    <mergeCell ref="AG166:AG168"/>
    <mergeCell ref="AH166:AH168"/>
    <mergeCell ref="AI166:AI168"/>
    <mergeCell ref="AB181:AB183"/>
    <mergeCell ref="AC181:AC183"/>
    <mergeCell ref="AD181:AD183"/>
    <mergeCell ref="AE181:AE183"/>
    <mergeCell ref="AF181:AF183"/>
    <mergeCell ref="AG181:AG183"/>
    <mergeCell ref="AH175:AH177"/>
    <mergeCell ref="AI175:AI177"/>
    <mergeCell ref="AB178:AB180"/>
    <mergeCell ref="AC178:AC180"/>
    <mergeCell ref="AD178:AD180"/>
    <mergeCell ref="AE178:AE180"/>
    <mergeCell ref="AF178:AF180"/>
    <mergeCell ref="AG178:AG180"/>
    <mergeCell ref="AH178:AH180"/>
    <mergeCell ref="AI178:AI180"/>
    <mergeCell ref="AB175:AB177"/>
    <mergeCell ref="AC175:AC177"/>
    <mergeCell ref="AD175:AD177"/>
    <mergeCell ref="AE175:AE177"/>
    <mergeCell ref="AF175:AF177"/>
    <mergeCell ref="AG175:AG177"/>
    <mergeCell ref="AH169:AH171"/>
    <mergeCell ref="AI169:AI171"/>
    <mergeCell ref="AH187:AH189"/>
    <mergeCell ref="AI187:AI189"/>
    <mergeCell ref="AB190:AB192"/>
    <mergeCell ref="AC190:AC192"/>
    <mergeCell ref="AD190:AD192"/>
    <mergeCell ref="AE190:AE192"/>
    <mergeCell ref="AF190:AF192"/>
    <mergeCell ref="AG190:AG192"/>
    <mergeCell ref="AH190:AH192"/>
    <mergeCell ref="AI190:AI192"/>
    <mergeCell ref="AB187:AB189"/>
    <mergeCell ref="AC187:AC189"/>
    <mergeCell ref="AD187:AD189"/>
    <mergeCell ref="AE187:AE189"/>
    <mergeCell ref="AF187:AF189"/>
    <mergeCell ref="AG187:AG189"/>
    <mergeCell ref="AH201:AH203"/>
    <mergeCell ref="AI201:AI203"/>
    <mergeCell ref="AH219:AH221"/>
    <mergeCell ref="AI219:AI221"/>
    <mergeCell ref="AB184:AB186"/>
    <mergeCell ref="AC184:AC186"/>
    <mergeCell ref="AD184:AD186"/>
    <mergeCell ref="AE184:AE186"/>
    <mergeCell ref="AF184:AF186"/>
    <mergeCell ref="AG184:AG186"/>
    <mergeCell ref="AH184:AH186"/>
    <mergeCell ref="AI184:AI186"/>
    <mergeCell ref="AB201:AB203"/>
    <mergeCell ref="AC201:AC203"/>
    <mergeCell ref="AD201:AD203"/>
    <mergeCell ref="AE201:AE203"/>
    <mergeCell ref="AF201:AF203"/>
    <mergeCell ref="AG201:AG203"/>
    <mergeCell ref="AH193:AH195"/>
    <mergeCell ref="AI193:AI195"/>
    <mergeCell ref="AB198:AB200"/>
    <mergeCell ref="AC198:AC200"/>
    <mergeCell ref="AD198:AD200"/>
    <mergeCell ref="AE198:AE200"/>
    <mergeCell ref="AF198:AF200"/>
    <mergeCell ref="AG198:AG200"/>
    <mergeCell ref="AH198:AH200"/>
    <mergeCell ref="AI198:AI200"/>
    <mergeCell ref="AB193:AB195"/>
    <mergeCell ref="AC193:AC195"/>
    <mergeCell ref="AD193:AD195"/>
    <mergeCell ref="AE193:AE195"/>
    <mergeCell ref="AF193:AF195"/>
    <mergeCell ref="AG193:AG195"/>
    <mergeCell ref="AB216:AB218"/>
    <mergeCell ref="AC216:AC218"/>
    <mergeCell ref="AD216:AD218"/>
    <mergeCell ref="AE216:AE218"/>
    <mergeCell ref="AF216:AF218"/>
    <mergeCell ref="AG216:AG218"/>
    <mergeCell ref="AH216:AH218"/>
    <mergeCell ref="AI216:AI218"/>
    <mergeCell ref="AB213:AB215"/>
    <mergeCell ref="AC213:AC215"/>
    <mergeCell ref="AD213:AD215"/>
    <mergeCell ref="AE213:AE215"/>
    <mergeCell ref="AF213:AF215"/>
    <mergeCell ref="AG213:AG215"/>
    <mergeCell ref="AH207:AH209"/>
    <mergeCell ref="AI207:AI209"/>
    <mergeCell ref="AB210:AB212"/>
    <mergeCell ref="AC210:AC212"/>
    <mergeCell ref="AD210:AD212"/>
    <mergeCell ref="AE210:AE212"/>
    <mergeCell ref="AF210:AF212"/>
    <mergeCell ref="AG210:AG212"/>
    <mergeCell ref="AH210:AH212"/>
    <mergeCell ref="AI210:AI212"/>
    <mergeCell ref="AB207:AB209"/>
    <mergeCell ref="AC207:AC209"/>
    <mergeCell ref="AD207:AD209"/>
    <mergeCell ref="AE207:AE209"/>
    <mergeCell ref="AF207:AF209"/>
    <mergeCell ref="AG207:AG209"/>
    <mergeCell ref="AB228:AB230"/>
    <mergeCell ref="AC228:AC230"/>
    <mergeCell ref="AD228:AD230"/>
    <mergeCell ref="AE228:AE230"/>
    <mergeCell ref="AF228:AF230"/>
    <mergeCell ref="AG228:AG230"/>
    <mergeCell ref="AH228:AH230"/>
    <mergeCell ref="AI228:AI230"/>
    <mergeCell ref="AB225:AB227"/>
    <mergeCell ref="AC225:AC227"/>
    <mergeCell ref="AD225:AD227"/>
    <mergeCell ref="AE225:AE227"/>
    <mergeCell ref="AF225:AF227"/>
    <mergeCell ref="AG225:AG227"/>
    <mergeCell ref="AH237:AH239"/>
    <mergeCell ref="AI237:AI239"/>
    <mergeCell ref="AB204:AB206"/>
    <mergeCell ref="AC204:AC206"/>
    <mergeCell ref="AD204:AD206"/>
    <mergeCell ref="AE204:AE206"/>
    <mergeCell ref="AF204:AF206"/>
    <mergeCell ref="AG204:AG206"/>
    <mergeCell ref="AH204:AH206"/>
    <mergeCell ref="AI204:AI206"/>
    <mergeCell ref="AB219:AB221"/>
    <mergeCell ref="AC219:AC221"/>
    <mergeCell ref="AD219:AD221"/>
    <mergeCell ref="AE219:AE221"/>
    <mergeCell ref="AF219:AF221"/>
    <mergeCell ref="AG219:AG221"/>
    <mergeCell ref="AH213:AH215"/>
    <mergeCell ref="AI213:AI215"/>
    <mergeCell ref="AB222:AB224"/>
    <mergeCell ref="AC222:AC224"/>
    <mergeCell ref="AD222:AD224"/>
    <mergeCell ref="AE222:AE224"/>
    <mergeCell ref="AF222:AF224"/>
    <mergeCell ref="AG222:AG224"/>
    <mergeCell ref="AH222:AH224"/>
    <mergeCell ref="AI222:AI224"/>
    <mergeCell ref="AB237:AB239"/>
    <mergeCell ref="AC237:AC239"/>
    <mergeCell ref="AD237:AD239"/>
    <mergeCell ref="AE237:AE239"/>
    <mergeCell ref="AF237:AF239"/>
    <mergeCell ref="AG237:AG239"/>
    <mergeCell ref="AH231:AH233"/>
    <mergeCell ref="AI231:AI233"/>
    <mergeCell ref="AB234:AB236"/>
    <mergeCell ref="AC234:AC236"/>
    <mergeCell ref="AD234:AD236"/>
    <mergeCell ref="AE234:AE236"/>
    <mergeCell ref="AF234:AF236"/>
    <mergeCell ref="AG234:AG236"/>
    <mergeCell ref="AH234:AH236"/>
    <mergeCell ref="AI234:AI236"/>
    <mergeCell ref="AB231:AB233"/>
    <mergeCell ref="AC231:AC233"/>
    <mergeCell ref="AD231:AD233"/>
    <mergeCell ref="AE231:AE233"/>
    <mergeCell ref="AF231:AF233"/>
    <mergeCell ref="AG231:AG233"/>
    <mergeCell ref="AH225:AH227"/>
    <mergeCell ref="AI225:AI227"/>
    <mergeCell ref="AH243:AH245"/>
    <mergeCell ref="AI243:AI245"/>
    <mergeCell ref="AB246:AB248"/>
    <mergeCell ref="AC246:AC248"/>
    <mergeCell ref="AD246:AD248"/>
    <mergeCell ref="AE246:AE248"/>
    <mergeCell ref="AF246:AF248"/>
    <mergeCell ref="AG246:AG248"/>
    <mergeCell ref="AH246:AH248"/>
    <mergeCell ref="AI246:AI248"/>
    <mergeCell ref="AB243:AB245"/>
    <mergeCell ref="AC243:AC245"/>
    <mergeCell ref="AD243:AD245"/>
    <mergeCell ref="AE243:AE245"/>
    <mergeCell ref="AF243:AF245"/>
    <mergeCell ref="AG243:AG245"/>
    <mergeCell ref="AH255:AH257"/>
    <mergeCell ref="AI255:AI257"/>
    <mergeCell ref="AH275:AH277"/>
    <mergeCell ref="AI275:AI277"/>
    <mergeCell ref="AB240:AB242"/>
    <mergeCell ref="AC240:AC242"/>
    <mergeCell ref="AD240:AD242"/>
    <mergeCell ref="AE240:AE242"/>
    <mergeCell ref="AF240:AF242"/>
    <mergeCell ref="AG240:AG242"/>
    <mergeCell ref="AH240:AH242"/>
    <mergeCell ref="AI240:AI242"/>
    <mergeCell ref="AB255:AB257"/>
    <mergeCell ref="AC255:AC257"/>
    <mergeCell ref="AD255:AD257"/>
    <mergeCell ref="AE255:AE257"/>
    <mergeCell ref="AF255:AF257"/>
    <mergeCell ref="AG255:AG257"/>
    <mergeCell ref="AH249:AH251"/>
    <mergeCell ref="AI249:AI251"/>
    <mergeCell ref="AB252:AB254"/>
    <mergeCell ref="AC252:AC254"/>
    <mergeCell ref="AD252:AD254"/>
    <mergeCell ref="AE252:AE254"/>
    <mergeCell ref="AF252:AF254"/>
    <mergeCell ref="AG252:AG254"/>
    <mergeCell ref="AH252:AH254"/>
    <mergeCell ref="AI252:AI254"/>
    <mergeCell ref="AB249:AB251"/>
    <mergeCell ref="AC249:AC251"/>
    <mergeCell ref="AD249:AD251"/>
    <mergeCell ref="AE249:AE251"/>
    <mergeCell ref="AF249:AF251"/>
    <mergeCell ref="AG249:AG251"/>
    <mergeCell ref="AB272:AB274"/>
    <mergeCell ref="AC272:AC274"/>
    <mergeCell ref="AD272:AD274"/>
    <mergeCell ref="AE272:AE274"/>
    <mergeCell ref="AF272:AF274"/>
    <mergeCell ref="AG272:AG274"/>
    <mergeCell ref="AH272:AH274"/>
    <mergeCell ref="AI272:AI274"/>
    <mergeCell ref="AB269:AB271"/>
    <mergeCell ref="AC269:AC271"/>
    <mergeCell ref="AD269:AD271"/>
    <mergeCell ref="AE269:AE271"/>
    <mergeCell ref="AF269:AF271"/>
    <mergeCell ref="AG269:AG271"/>
    <mergeCell ref="AH263:AH265"/>
    <mergeCell ref="AI263:AI265"/>
    <mergeCell ref="AB266:AB268"/>
    <mergeCell ref="AC266:AC268"/>
    <mergeCell ref="AD266:AD268"/>
    <mergeCell ref="AE266:AE268"/>
    <mergeCell ref="AF266:AF268"/>
    <mergeCell ref="AG266:AG268"/>
    <mergeCell ref="AH266:AH268"/>
    <mergeCell ref="AI266:AI268"/>
    <mergeCell ref="AB263:AB265"/>
    <mergeCell ref="AC263:AC265"/>
    <mergeCell ref="AD263:AD265"/>
    <mergeCell ref="AE263:AE265"/>
    <mergeCell ref="AF263:AF265"/>
    <mergeCell ref="AG263:AG265"/>
    <mergeCell ref="AB284:AB286"/>
    <mergeCell ref="AC284:AC286"/>
    <mergeCell ref="AD284:AD286"/>
    <mergeCell ref="AE284:AE286"/>
    <mergeCell ref="AF284:AF286"/>
    <mergeCell ref="AG284:AG286"/>
    <mergeCell ref="AH284:AH286"/>
    <mergeCell ref="AI284:AI286"/>
    <mergeCell ref="AB281:AB283"/>
    <mergeCell ref="AC281:AC283"/>
    <mergeCell ref="AD281:AD283"/>
    <mergeCell ref="AE281:AE283"/>
    <mergeCell ref="AF281:AF283"/>
    <mergeCell ref="AG281:AG283"/>
    <mergeCell ref="AH293:AH295"/>
    <mergeCell ref="AI293:AI295"/>
    <mergeCell ref="AB260:AB262"/>
    <mergeCell ref="AC260:AC262"/>
    <mergeCell ref="AD260:AD262"/>
    <mergeCell ref="AE260:AE262"/>
    <mergeCell ref="AF260:AF262"/>
    <mergeCell ref="AG260:AG262"/>
    <mergeCell ref="AH260:AH262"/>
    <mergeCell ref="AI260:AI262"/>
    <mergeCell ref="AB275:AB277"/>
    <mergeCell ref="AC275:AC277"/>
    <mergeCell ref="AD275:AD277"/>
    <mergeCell ref="AE275:AE277"/>
    <mergeCell ref="AF275:AF277"/>
    <mergeCell ref="AG275:AG277"/>
    <mergeCell ref="AH269:AH271"/>
    <mergeCell ref="AI269:AI271"/>
    <mergeCell ref="AB278:AB280"/>
    <mergeCell ref="AC278:AC280"/>
    <mergeCell ref="AD278:AD280"/>
    <mergeCell ref="AE278:AE280"/>
    <mergeCell ref="AF278:AF280"/>
    <mergeCell ref="AG278:AG280"/>
    <mergeCell ref="AH278:AH280"/>
    <mergeCell ref="AI278:AI280"/>
    <mergeCell ref="AB293:AB295"/>
    <mergeCell ref="AC293:AC295"/>
    <mergeCell ref="AD293:AD295"/>
    <mergeCell ref="AE293:AE295"/>
    <mergeCell ref="AF293:AF295"/>
    <mergeCell ref="AG293:AG295"/>
    <mergeCell ref="AH287:AH289"/>
    <mergeCell ref="AI287:AI289"/>
    <mergeCell ref="AB290:AB292"/>
    <mergeCell ref="AC290:AC292"/>
    <mergeCell ref="AD290:AD292"/>
    <mergeCell ref="AE290:AE292"/>
    <mergeCell ref="AF290:AF292"/>
    <mergeCell ref="AG290:AG292"/>
    <mergeCell ref="AH290:AH292"/>
    <mergeCell ref="AI290:AI292"/>
    <mergeCell ref="AB287:AB289"/>
    <mergeCell ref="AC287:AC289"/>
    <mergeCell ref="AD287:AD289"/>
    <mergeCell ref="AE287:AE289"/>
    <mergeCell ref="AF287:AF289"/>
    <mergeCell ref="AG287:AG289"/>
    <mergeCell ref="AH281:AH283"/>
    <mergeCell ref="AI281:AI283"/>
    <mergeCell ref="AH299:AH301"/>
    <mergeCell ref="AI299:AI301"/>
    <mergeCell ref="AB302:AB304"/>
    <mergeCell ref="AC302:AC304"/>
    <mergeCell ref="AD302:AD304"/>
    <mergeCell ref="AE302:AE304"/>
    <mergeCell ref="AF302:AF304"/>
    <mergeCell ref="AG302:AG304"/>
    <mergeCell ref="AH302:AH304"/>
    <mergeCell ref="AI302:AI304"/>
    <mergeCell ref="AB299:AB301"/>
    <mergeCell ref="AC299:AC301"/>
    <mergeCell ref="AD299:AD301"/>
    <mergeCell ref="AE299:AE301"/>
    <mergeCell ref="AF299:AF301"/>
    <mergeCell ref="AG299:AG301"/>
    <mergeCell ref="AH311:AH313"/>
    <mergeCell ref="AI311:AI313"/>
    <mergeCell ref="AH331:AH333"/>
    <mergeCell ref="AI331:AI333"/>
    <mergeCell ref="AB296:AB298"/>
    <mergeCell ref="AC296:AC298"/>
    <mergeCell ref="AD296:AD298"/>
    <mergeCell ref="AE296:AE298"/>
    <mergeCell ref="AF296:AF298"/>
    <mergeCell ref="AG296:AG298"/>
    <mergeCell ref="AH296:AH298"/>
    <mergeCell ref="AI296:AI298"/>
    <mergeCell ref="AB311:AB313"/>
    <mergeCell ref="AC311:AC313"/>
    <mergeCell ref="AD311:AD313"/>
    <mergeCell ref="AE311:AE313"/>
    <mergeCell ref="AF311:AF313"/>
    <mergeCell ref="AG311:AG313"/>
    <mergeCell ref="AH305:AH307"/>
    <mergeCell ref="AI305:AI307"/>
    <mergeCell ref="AB308:AB310"/>
    <mergeCell ref="AC308:AC310"/>
    <mergeCell ref="AD308:AD310"/>
    <mergeCell ref="AE308:AE310"/>
    <mergeCell ref="AF308:AF310"/>
    <mergeCell ref="AG308:AG310"/>
    <mergeCell ref="AH308:AH310"/>
    <mergeCell ref="AI308:AI310"/>
    <mergeCell ref="AB305:AB307"/>
    <mergeCell ref="AC305:AC307"/>
    <mergeCell ref="AD305:AD307"/>
    <mergeCell ref="AE305:AE307"/>
    <mergeCell ref="AF305:AF307"/>
    <mergeCell ref="AG305:AG307"/>
    <mergeCell ref="AB328:AB330"/>
    <mergeCell ref="AC328:AC330"/>
    <mergeCell ref="AD328:AD330"/>
    <mergeCell ref="AE328:AE330"/>
    <mergeCell ref="AF328:AF330"/>
    <mergeCell ref="AG328:AG330"/>
    <mergeCell ref="AH328:AH330"/>
    <mergeCell ref="AI328:AI330"/>
    <mergeCell ref="AB325:AB327"/>
    <mergeCell ref="AC325:AC327"/>
    <mergeCell ref="AD325:AD327"/>
    <mergeCell ref="AE325:AE327"/>
    <mergeCell ref="AF325:AF327"/>
    <mergeCell ref="AG325:AG327"/>
    <mergeCell ref="AH317:AH319"/>
    <mergeCell ref="AI317:AI319"/>
    <mergeCell ref="AB322:AB324"/>
    <mergeCell ref="AC322:AC324"/>
    <mergeCell ref="AD322:AD324"/>
    <mergeCell ref="AE322:AE324"/>
    <mergeCell ref="AF322:AF324"/>
    <mergeCell ref="AG322:AG324"/>
    <mergeCell ref="AH322:AH324"/>
    <mergeCell ref="AI322:AI324"/>
    <mergeCell ref="AB317:AB319"/>
    <mergeCell ref="AC317:AC319"/>
    <mergeCell ref="AD317:AD319"/>
    <mergeCell ref="AE317:AE319"/>
    <mergeCell ref="AF317:AF319"/>
    <mergeCell ref="AG317:AG319"/>
    <mergeCell ref="AB340:AB342"/>
    <mergeCell ref="AC340:AC342"/>
    <mergeCell ref="AD340:AD342"/>
    <mergeCell ref="AE340:AE342"/>
    <mergeCell ref="AF340:AF342"/>
    <mergeCell ref="AG340:AG342"/>
    <mergeCell ref="AH340:AH342"/>
    <mergeCell ref="AI340:AI342"/>
    <mergeCell ref="AB337:AB339"/>
    <mergeCell ref="AC337:AC339"/>
    <mergeCell ref="AD337:AD339"/>
    <mergeCell ref="AE337:AE339"/>
    <mergeCell ref="AF337:AF339"/>
    <mergeCell ref="AG337:AG339"/>
    <mergeCell ref="AH349:AH351"/>
    <mergeCell ref="AI349:AI351"/>
    <mergeCell ref="AB314:AB316"/>
    <mergeCell ref="AC314:AC316"/>
    <mergeCell ref="AD314:AD316"/>
    <mergeCell ref="AE314:AE316"/>
    <mergeCell ref="AF314:AF316"/>
    <mergeCell ref="AG314:AG316"/>
    <mergeCell ref="AH314:AH316"/>
    <mergeCell ref="AI314:AI316"/>
    <mergeCell ref="AB331:AB333"/>
    <mergeCell ref="AC331:AC333"/>
    <mergeCell ref="AD331:AD333"/>
    <mergeCell ref="AE331:AE333"/>
    <mergeCell ref="AF331:AF333"/>
    <mergeCell ref="AG331:AG333"/>
    <mergeCell ref="AH325:AH327"/>
    <mergeCell ref="AI325:AI327"/>
    <mergeCell ref="AB334:AB336"/>
    <mergeCell ref="AC334:AC336"/>
    <mergeCell ref="AD334:AD336"/>
    <mergeCell ref="AE334:AE336"/>
    <mergeCell ref="AF334:AF336"/>
    <mergeCell ref="AG334:AG336"/>
    <mergeCell ref="AH334:AH336"/>
    <mergeCell ref="AI334:AI336"/>
    <mergeCell ref="AB349:AB351"/>
    <mergeCell ref="AC349:AC351"/>
    <mergeCell ref="AD349:AD351"/>
    <mergeCell ref="AE349:AE351"/>
    <mergeCell ref="AF349:AF351"/>
    <mergeCell ref="AG349:AG351"/>
    <mergeCell ref="AH343:AH345"/>
    <mergeCell ref="AI343:AI345"/>
    <mergeCell ref="AB346:AB348"/>
    <mergeCell ref="AC346:AC348"/>
    <mergeCell ref="AD346:AD348"/>
    <mergeCell ref="AE346:AE348"/>
    <mergeCell ref="AF346:AF348"/>
    <mergeCell ref="AG346:AG348"/>
    <mergeCell ref="AH346:AH348"/>
    <mergeCell ref="AI346:AI348"/>
    <mergeCell ref="AB343:AB345"/>
    <mergeCell ref="AC343:AC345"/>
    <mergeCell ref="AD343:AD345"/>
    <mergeCell ref="AE343:AE345"/>
    <mergeCell ref="AF343:AF345"/>
    <mergeCell ref="AG343:AG345"/>
    <mergeCell ref="AH337:AH339"/>
    <mergeCell ref="AI337:AI339"/>
    <mergeCell ref="AH355:AH357"/>
    <mergeCell ref="AI355:AI357"/>
    <mergeCell ref="AB358:AB360"/>
    <mergeCell ref="AC358:AC360"/>
    <mergeCell ref="AD358:AD360"/>
    <mergeCell ref="AE358:AE360"/>
    <mergeCell ref="AF358:AF360"/>
    <mergeCell ref="AG358:AG360"/>
    <mergeCell ref="AH358:AH360"/>
    <mergeCell ref="AI358:AI360"/>
    <mergeCell ref="AB355:AB357"/>
    <mergeCell ref="AC355:AC357"/>
    <mergeCell ref="AD355:AD357"/>
    <mergeCell ref="AE355:AE357"/>
    <mergeCell ref="AF355:AF357"/>
    <mergeCell ref="AG355:AG357"/>
    <mergeCell ref="AH367:AH369"/>
    <mergeCell ref="AI367:AI369"/>
    <mergeCell ref="AH387:AH389"/>
    <mergeCell ref="AI387:AI389"/>
    <mergeCell ref="AB352:AB354"/>
    <mergeCell ref="AC352:AC354"/>
    <mergeCell ref="AD352:AD354"/>
    <mergeCell ref="AE352:AE354"/>
    <mergeCell ref="AF352:AF354"/>
    <mergeCell ref="AG352:AG354"/>
    <mergeCell ref="AH352:AH354"/>
    <mergeCell ref="AI352:AI354"/>
    <mergeCell ref="AB367:AB369"/>
    <mergeCell ref="AC367:AC369"/>
    <mergeCell ref="AD367:AD369"/>
    <mergeCell ref="AE367:AE369"/>
    <mergeCell ref="AF367:AF369"/>
    <mergeCell ref="AG367:AG369"/>
    <mergeCell ref="AH361:AH363"/>
    <mergeCell ref="AI361:AI363"/>
    <mergeCell ref="AB364:AB366"/>
    <mergeCell ref="AC364:AC366"/>
    <mergeCell ref="AD364:AD366"/>
    <mergeCell ref="AE364:AE366"/>
    <mergeCell ref="AF364:AF366"/>
    <mergeCell ref="AG364:AG366"/>
    <mergeCell ref="AH364:AH366"/>
    <mergeCell ref="AI364:AI366"/>
    <mergeCell ref="AB361:AB363"/>
    <mergeCell ref="AC361:AC363"/>
    <mergeCell ref="AD361:AD363"/>
    <mergeCell ref="AE361:AE363"/>
    <mergeCell ref="AF361:AF363"/>
    <mergeCell ref="AG361:AG363"/>
    <mergeCell ref="AB384:AB386"/>
    <mergeCell ref="AC384:AC386"/>
    <mergeCell ref="AD384:AD386"/>
    <mergeCell ref="AE384:AE386"/>
    <mergeCell ref="AF384:AF386"/>
    <mergeCell ref="AG384:AG386"/>
    <mergeCell ref="AH384:AH386"/>
    <mergeCell ref="AI384:AI386"/>
    <mergeCell ref="AB379:AB381"/>
    <mergeCell ref="AC379:AC381"/>
    <mergeCell ref="AD379:AD381"/>
    <mergeCell ref="AE379:AE381"/>
    <mergeCell ref="AF379:AF381"/>
    <mergeCell ref="AG379:AG381"/>
    <mergeCell ref="AH373:AH375"/>
    <mergeCell ref="AI373:AI375"/>
    <mergeCell ref="AB376:AB378"/>
    <mergeCell ref="AC376:AC378"/>
    <mergeCell ref="AD376:AD378"/>
    <mergeCell ref="AE376:AE378"/>
    <mergeCell ref="AF376:AF378"/>
    <mergeCell ref="AG376:AG378"/>
    <mergeCell ref="AH376:AH378"/>
    <mergeCell ref="AI376:AI378"/>
    <mergeCell ref="AB373:AB375"/>
    <mergeCell ref="AC373:AC375"/>
    <mergeCell ref="AD373:AD375"/>
    <mergeCell ref="AE373:AE375"/>
    <mergeCell ref="AF373:AF375"/>
    <mergeCell ref="AG373:AG375"/>
    <mergeCell ref="AB396:AB398"/>
    <mergeCell ref="AC396:AC398"/>
    <mergeCell ref="AD396:AD398"/>
    <mergeCell ref="AE396:AE398"/>
    <mergeCell ref="AF396:AF398"/>
    <mergeCell ref="AG396:AG398"/>
    <mergeCell ref="AH396:AH398"/>
    <mergeCell ref="AI396:AI398"/>
    <mergeCell ref="AB393:AB395"/>
    <mergeCell ref="AC393:AC395"/>
    <mergeCell ref="AD393:AD395"/>
    <mergeCell ref="AE393:AE395"/>
    <mergeCell ref="AF393:AF395"/>
    <mergeCell ref="AG393:AG395"/>
    <mergeCell ref="AH405:AH407"/>
    <mergeCell ref="AI405:AI407"/>
    <mergeCell ref="AB370:AB372"/>
    <mergeCell ref="AC370:AC372"/>
    <mergeCell ref="AD370:AD372"/>
    <mergeCell ref="AE370:AE372"/>
    <mergeCell ref="AF370:AF372"/>
    <mergeCell ref="AG370:AG372"/>
    <mergeCell ref="AH370:AH372"/>
    <mergeCell ref="AI370:AI372"/>
    <mergeCell ref="AB387:AB389"/>
    <mergeCell ref="AC387:AC389"/>
    <mergeCell ref="AD387:AD389"/>
    <mergeCell ref="AE387:AE389"/>
    <mergeCell ref="AF387:AF389"/>
    <mergeCell ref="AG387:AG389"/>
    <mergeCell ref="AH379:AH381"/>
    <mergeCell ref="AI379:AI381"/>
    <mergeCell ref="AB390:AB392"/>
    <mergeCell ref="AC390:AC392"/>
    <mergeCell ref="AD390:AD392"/>
    <mergeCell ref="AE390:AE392"/>
    <mergeCell ref="AF390:AF392"/>
    <mergeCell ref="AG390:AG392"/>
    <mergeCell ref="AH390:AH392"/>
    <mergeCell ref="AI390:AI392"/>
    <mergeCell ref="AB405:AB407"/>
    <mergeCell ref="AC405:AC407"/>
    <mergeCell ref="AD405:AD407"/>
    <mergeCell ref="AE405:AE407"/>
    <mergeCell ref="AF405:AF407"/>
    <mergeCell ref="AG405:AG407"/>
    <mergeCell ref="AH399:AH401"/>
    <mergeCell ref="AI399:AI401"/>
    <mergeCell ref="AB402:AB404"/>
    <mergeCell ref="AC402:AC404"/>
    <mergeCell ref="AD402:AD404"/>
    <mergeCell ref="AE402:AE404"/>
    <mergeCell ref="AF402:AF404"/>
    <mergeCell ref="AG402:AG404"/>
    <mergeCell ref="AH402:AH404"/>
    <mergeCell ref="AI402:AI404"/>
    <mergeCell ref="AB399:AB401"/>
    <mergeCell ref="AC399:AC401"/>
    <mergeCell ref="AD399:AD401"/>
    <mergeCell ref="AE399:AE401"/>
    <mergeCell ref="AF399:AF401"/>
    <mergeCell ref="AG399:AG401"/>
    <mergeCell ref="AH393:AH395"/>
    <mergeCell ref="AI393:AI395"/>
    <mergeCell ref="AH411:AH413"/>
    <mergeCell ref="AI411:AI413"/>
    <mergeCell ref="AB414:AB416"/>
    <mergeCell ref="AC414:AC416"/>
    <mergeCell ref="AD414:AD416"/>
    <mergeCell ref="AE414:AE416"/>
    <mergeCell ref="AF414:AF416"/>
    <mergeCell ref="AG414:AG416"/>
    <mergeCell ref="AH414:AH416"/>
    <mergeCell ref="AI414:AI416"/>
    <mergeCell ref="AB411:AB413"/>
    <mergeCell ref="AC411:AC413"/>
    <mergeCell ref="AD411:AD413"/>
    <mergeCell ref="AE411:AE413"/>
    <mergeCell ref="AF411:AF413"/>
    <mergeCell ref="AG411:AG413"/>
    <mergeCell ref="AH423:AH425"/>
    <mergeCell ref="AI423:AI425"/>
    <mergeCell ref="AH441:AH443"/>
    <mergeCell ref="AI441:AI443"/>
    <mergeCell ref="AB408:AB410"/>
    <mergeCell ref="AC408:AC410"/>
    <mergeCell ref="AD408:AD410"/>
    <mergeCell ref="AE408:AE410"/>
    <mergeCell ref="AF408:AF410"/>
    <mergeCell ref="AG408:AG410"/>
    <mergeCell ref="AH408:AH410"/>
    <mergeCell ref="AI408:AI410"/>
    <mergeCell ref="AB423:AB425"/>
    <mergeCell ref="AC423:AC425"/>
    <mergeCell ref="AD423:AD425"/>
    <mergeCell ref="AE423:AE425"/>
    <mergeCell ref="AF423:AF425"/>
    <mergeCell ref="AG423:AG425"/>
    <mergeCell ref="AH417:AH419"/>
    <mergeCell ref="AI417:AI419"/>
    <mergeCell ref="AB420:AB422"/>
    <mergeCell ref="AC420:AC422"/>
    <mergeCell ref="AD420:AD422"/>
    <mergeCell ref="AE420:AE422"/>
    <mergeCell ref="AF420:AF422"/>
    <mergeCell ref="AG420:AG422"/>
    <mergeCell ref="AH420:AH422"/>
    <mergeCell ref="AI420:AI422"/>
    <mergeCell ref="AB417:AB419"/>
    <mergeCell ref="AC417:AC419"/>
    <mergeCell ref="AD417:AD419"/>
    <mergeCell ref="AE417:AE419"/>
    <mergeCell ref="AF417:AF419"/>
    <mergeCell ref="AG417:AG419"/>
    <mergeCell ref="AB438:AB440"/>
    <mergeCell ref="AC438:AC440"/>
    <mergeCell ref="AD438:AD440"/>
    <mergeCell ref="AE438:AE440"/>
    <mergeCell ref="AF438:AF440"/>
    <mergeCell ref="AG438:AG440"/>
    <mergeCell ref="AH438:AH440"/>
    <mergeCell ref="AI438:AI440"/>
    <mergeCell ref="AB435:AB437"/>
    <mergeCell ref="AC435:AC437"/>
    <mergeCell ref="AD435:AD437"/>
    <mergeCell ref="AE435:AE437"/>
    <mergeCell ref="AF435:AF437"/>
    <mergeCell ref="AG435:AG437"/>
    <mergeCell ref="AH429:AH431"/>
    <mergeCell ref="AI429:AI431"/>
    <mergeCell ref="AB432:AB434"/>
    <mergeCell ref="AC432:AC434"/>
    <mergeCell ref="AD432:AD434"/>
    <mergeCell ref="AE432:AE434"/>
    <mergeCell ref="AF432:AF434"/>
    <mergeCell ref="AG432:AG434"/>
    <mergeCell ref="AH432:AH434"/>
    <mergeCell ref="AI432:AI434"/>
    <mergeCell ref="AB429:AB431"/>
    <mergeCell ref="AC429:AC431"/>
    <mergeCell ref="AD429:AD431"/>
    <mergeCell ref="AE429:AE431"/>
    <mergeCell ref="AF429:AF431"/>
    <mergeCell ref="AG429:AG431"/>
    <mergeCell ref="AB452:AB454"/>
    <mergeCell ref="AC452:AC454"/>
    <mergeCell ref="AD452:AD454"/>
    <mergeCell ref="AE452:AE454"/>
    <mergeCell ref="AF452:AF454"/>
    <mergeCell ref="AG452:AG454"/>
    <mergeCell ref="AH452:AH454"/>
    <mergeCell ref="AI452:AI454"/>
    <mergeCell ref="AB449:AB451"/>
    <mergeCell ref="AC449:AC451"/>
    <mergeCell ref="AD449:AD451"/>
    <mergeCell ref="AE449:AE451"/>
    <mergeCell ref="AF449:AF451"/>
    <mergeCell ref="AG449:AG451"/>
    <mergeCell ref="AH461:AH463"/>
    <mergeCell ref="AI461:AI463"/>
    <mergeCell ref="AB426:AB428"/>
    <mergeCell ref="AC426:AC428"/>
    <mergeCell ref="AD426:AD428"/>
    <mergeCell ref="AE426:AE428"/>
    <mergeCell ref="AF426:AF428"/>
    <mergeCell ref="AG426:AG428"/>
    <mergeCell ref="AH426:AH428"/>
    <mergeCell ref="AI426:AI428"/>
    <mergeCell ref="AB441:AB443"/>
    <mergeCell ref="AC441:AC443"/>
    <mergeCell ref="AD441:AD443"/>
    <mergeCell ref="AE441:AE443"/>
    <mergeCell ref="AF441:AF443"/>
    <mergeCell ref="AG441:AG443"/>
    <mergeCell ref="AH435:AH437"/>
    <mergeCell ref="AI435:AI437"/>
    <mergeCell ref="AB446:AB448"/>
    <mergeCell ref="AC446:AC448"/>
    <mergeCell ref="AD446:AD448"/>
    <mergeCell ref="AE446:AE448"/>
    <mergeCell ref="AF446:AF448"/>
    <mergeCell ref="AG446:AG448"/>
    <mergeCell ref="AH446:AH448"/>
    <mergeCell ref="AI446:AI448"/>
    <mergeCell ref="AB461:AB463"/>
    <mergeCell ref="AC461:AC463"/>
    <mergeCell ref="AD461:AD463"/>
    <mergeCell ref="AE461:AE463"/>
    <mergeCell ref="AF461:AF463"/>
    <mergeCell ref="AG461:AG463"/>
    <mergeCell ref="AH455:AH457"/>
    <mergeCell ref="AI455:AI457"/>
    <mergeCell ref="AB458:AB460"/>
    <mergeCell ref="AC458:AC460"/>
    <mergeCell ref="AD458:AD460"/>
    <mergeCell ref="AE458:AE460"/>
    <mergeCell ref="AF458:AF460"/>
    <mergeCell ref="AG458:AG460"/>
    <mergeCell ref="AH458:AH460"/>
    <mergeCell ref="AI458:AI460"/>
    <mergeCell ref="AB455:AB457"/>
    <mergeCell ref="AC455:AC457"/>
    <mergeCell ref="AD455:AD457"/>
    <mergeCell ref="AE455:AE457"/>
    <mergeCell ref="AF455:AF457"/>
    <mergeCell ref="AG455:AG457"/>
    <mergeCell ref="AH449:AH451"/>
    <mergeCell ref="AI449:AI451"/>
    <mergeCell ref="AH467:AH469"/>
    <mergeCell ref="AI467:AI469"/>
    <mergeCell ref="AB470:AB472"/>
    <mergeCell ref="AC470:AC472"/>
    <mergeCell ref="AD470:AD472"/>
    <mergeCell ref="AE470:AE472"/>
    <mergeCell ref="AF470:AF472"/>
    <mergeCell ref="AG470:AG472"/>
    <mergeCell ref="AH470:AH472"/>
    <mergeCell ref="AI470:AI472"/>
    <mergeCell ref="AB467:AB469"/>
    <mergeCell ref="AC467:AC469"/>
    <mergeCell ref="AD467:AD469"/>
    <mergeCell ref="AE467:AE469"/>
    <mergeCell ref="AF467:AF469"/>
    <mergeCell ref="AG467:AG469"/>
    <mergeCell ref="AH479:AH481"/>
    <mergeCell ref="AI479:AI481"/>
    <mergeCell ref="AH497:AH499"/>
    <mergeCell ref="AI497:AI499"/>
    <mergeCell ref="AB464:AB466"/>
    <mergeCell ref="AC464:AC466"/>
    <mergeCell ref="AD464:AD466"/>
    <mergeCell ref="AE464:AE466"/>
    <mergeCell ref="AF464:AF466"/>
    <mergeCell ref="AG464:AG466"/>
    <mergeCell ref="AH464:AH466"/>
    <mergeCell ref="AI464:AI466"/>
    <mergeCell ref="AB479:AB481"/>
    <mergeCell ref="AC479:AC481"/>
    <mergeCell ref="AD479:AD481"/>
    <mergeCell ref="AE479:AE481"/>
    <mergeCell ref="AF479:AF481"/>
    <mergeCell ref="AG479:AG481"/>
    <mergeCell ref="AH473:AH475"/>
    <mergeCell ref="AI473:AI475"/>
    <mergeCell ref="AB476:AB478"/>
    <mergeCell ref="AC476:AC478"/>
    <mergeCell ref="AD476:AD478"/>
    <mergeCell ref="AE476:AE478"/>
    <mergeCell ref="AF476:AF478"/>
    <mergeCell ref="AG476:AG478"/>
    <mergeCell ref="AH476:AH478"/>
    <mergeCell ref="AI476:AI478"/>
    <mergeCell ref="AB473:AB475"/>
    <mergeCell ref="AC473:AC475"/>
    <mergeCell ref="AD473:AD475"/>
    <mergeCell ref="AE473:AE475"/>
    <mergeCell ref="AF473:AF475"/>
    <mergeCell ref="AG473:AG475"/>
    <mergeCell ref="AB494:AB496"/>
    <mergeCell ref="AC494:AC496"/>
    <mergeCell ref="AD494:AD496"/>
    <mergeCell ref="AE494:AE496"/>
    <mergeCell ref="AF494:AF496"/>
    <mergeCell ref="AG494:AG496"/>
    <mergeCell ref="AH494:AH496"/>
    <mergeCell ref="AI494:AI496"/>
    <mergeCell ref="AB491:AB493"/>
    <mergeCell ref="AC491:AC493"/>
    <mergeCell ref="AD491:AD493"/>
    <mergeCell ref="AE491:AE493"/>
    <mergeCell ref="AF491:AF493"/>
    <mergeCell ref="AG491:AG493"/>
    <mergeCell ref="AH485:AH487"/>
    <mergeCell ref="AI485:AI487"/>
    <mergeCell ref="AB488:AB490"/>
    <mergeCell ref="AC488:AC490"/>
    <mergeCell ref="AD488:AD490"/>
    <mergeCell ref="AE488:AE490"/>
    <mergeCell ref="AF488:AF490"/>
    <mergeCell ref="AG488:AG490"/>
    <mergeCell ref="AH488:AH490"/>
    <mergeCell ref="AI488:AI490"/>
    <mergeCell ref="AB485:AB487"/>
    <mergeCell ref="AC485:AC487"/>
    <mergeCell ref="AD485:AD487"/>
    <mergeCell ref="AE485:AE487"/>
    <mergeCell ref="AF485:AF487"/>
    <mergeCell ref="AG485:AG487"/>
    <mergeCell ref="AB508:AB510"/>
    <mergeCell ref="AC508:AC510"/>
    <mergeCell ref="AD508:AD510"/>
    <mergeCell ref="AE508:AE510"/>
    <mergeCell ref="AF508:AF510"/>
    <mergeCell ref="AG508:AG510"/>
    <mergeCell ref="AH508:AH510"/>
    <mergeCell ref="AI508:AI510"/>
    <mergeCell ref="AB503:AB505"/>
    <mergeCell ref="AC503:AC505"/>
    <mergeCell ref="AD503:AD505"/>
    <mergeCell ref="AE503:AE505"/>
    <mergeCell ref="AF503:AF505"/>
    <mergeCell ref="AG503:AG505"/>
    <mergeCell ref="AH517:AH519"/>
    <mergeCell ref="AI517:AI519"/>
    <mergeCell ref="AB482:AB484"/>
    <mergeCell ref="AC482:AC484"/>
    <mergeCell ref="AD482:AD484"/>
    <mergeCell ref="AE482:AE484"/>
    <mergeCell ref="AF482:AF484"/>
    <mergeCell ref="AG482:AG484"/>
    <mergeCell ref="AH482:AH484"/>
    <mergeCell ref="AI482:AI484"/>
    <mergeCell ref="AB497:AB499"/>
    <mergeCell ref="AC497:AC499"/>
    <mergeCell ref="AD497:AD499"/>
    <mergeCell ref="AE497:AE499"/>
    <mergeCell ref="AF497:AF499"/>
    <mergeCell ref="AG497:AG499"/>
    <mergeCell ref="AH491:AH493"/>
    <mergeCell ref="AI491:AI493"/>
    <mergeCell ref="AB500:AB502"/>
    <mergeCell ref="AC500:AC502"/>
    <mergeCell ref="AD500:AD502"/>
    <mergeCell ref="AE500:AE502"/>
    <mergeCell ref="AF500:AF502"/>
    <mergeCell ref="AG500:AG502"/>
    <mergeCell ref="AH500:AH502"/>
    <mergeCell ref="AI500:AI502"/>
    <mergeCell ref="AB517:AB519"/>
    <mergeCell ref="AC517:AC519"/>
    <mergeCell ref="AD517:AD519"/>
    <mergeCell ref="AE517:AE519"/>
    <mergeCell ref="AF517:AF519"/>
    <mergeCell ref="AG517:AG519"/>
    <mergeCell ref="AH511:AH513"/>
    <mergeCell ref="AI511:AI513"/>
    <mergeCell ref="AB514:AB516"/>
    <mergeCell ref="AC514:AC516"/>
    <mergeCell ref="AD514:AD516"/>
    <mergeCell ref="AE514:AE516"/>
    <mergeCell ref="AF514:AF516"/>
    <mergeCell ref="AG514:AG516"/>
    <mergeCell ref="AH514:AH516"/>
    <mergeCell ref="AI514:AI516"/>
    <mergeCell ref="AB511:AB513"/>
    <mergeCell ref="AC511:AC513"/>
    <mergeCell ref="AD511:AD513"/>
    <mergeCell ref="AE511:AE513"/>
    <mergeCell ref="AF511:AF513"/>
    <mergeCell ref="AG511:AG513"/>
    <mergeCell ref="AH503:AH505"/>
    <mergeCell ref="AI503:AI505"/>
    <mergeCell ref="AH523:AH525"/>
    <mergeCell ref="AI523:AI525"/>
    <mergeCell ref="AB526:AB528"/>
    <mergeCell ref="AC526:AC528"/>
    <mergeCell ref="AD526:AD528"/>
    <mergeCell ref="AE526:AE528"/>
    <mergeCell ref="AF526:AF528"/>
    <mergeCell ref="AG526:AG528"/>
    <mergeCell ref="AH526:AH528"/>
    <mergeCell ref="AI526:AI528"/>
    <mergeCell ref="AB523:AB525"/>
    <mergeCell ref="AC523:AC525"/>
    <mergeCell ref="AD523:AD525"/>
    <mergeCell ref="AE523:AE525"/>
    <mergeCell ref="AF523:AF525"/>
    <mergeCell ref="AG523:AG525"/>
    <mergeCell ref="AH535:AH537"/>
    <mergeCell ref="AI535:AI537"/>
    <mergeCell ref="AH553:AH555"/>
    <mergeCell ref="AI553:AI555"/>
    <mergeCell ref="AB520:AB522"/>
    <mergeCell ref="AC520:AC522"/>
    <mergeCell ref="AD520:AD522"/>
    <mergeCell ref="AE520:AE522"/>
    <mergeCell ref="AF520:AF522"/>
    <mergeCell ref="AG520:AG522"/>
    <mergeCell ref="AH520:AH522"/>
    <mergeCell ref="AI520:AI522"/>
    <mergeCell ref="AB535:AB537"/>
    <mergeCell ref="AC535:AC537"/>
    <mergeCell ref="AD535:AD537"/>
    <mergeCell ref="AE535:AE537"/>
    <mergeCell ref="AF535:AF537"/>
    <mergeCell ref="AG535:AG537"/>
    <mergeCell ref="AH529:AH531"/>
    <mergeCell ref="AI529:AI531"/>
    <mergeCell ref="AB532:AB534"/>
    <mergeCell ref="AC532:AC534"/>
    <mergeCell ref="AD532:AD534"/>
    <mergeCell ref="AE532:AE534"/>
    <mergeCell ref="AF532:AF534"/>
    <mergeCell ref="AG532:AG534"/>
    <mergeCell ref="AH532:AH534"/>
    <mergeCell ref="AI532:AI534"/>
    <mergeCell ref="AB529:AB531"/>
    <mergeCell ref="AC529:AC531"/>
    <mergeCell ref="AD529:AD531"/>
    <mergeCell ref="AE529:AE531"/>
    <mergeCell ref="AF529:AF531"/>
    <mergeCell ref="AG529:AG531"/>
    <mergeCell ref="AB550:AB552"/>
    <mergeCell ref="AC550:AC552"/>
    <mergeCell ref="AD550:AD552"/>
    <mergeCell ref="AE550:AE552"/>
    <mergeCell ref="AF550:AF552"/>
    <mergeCell ref="AG550:AG552"/>
    <mergeCell ref="AH550:AH552"/>
    <mergeCell ref="AI550:AI552"/>
    <mergeCell ref="AB547:AB549"/>
    <mergeCell ref="AC547:AC549"/>
    <mergeCell ref="AD547:AD549"/>
    <mergeCell ref="AE547:AE549"/>
    <mergeCell ref="AF547:AF549"/>
    <mergeCell ref="AG547:AG549"/>
    <mergeCell ref="AH541:AH543"/>
    <mergeCell ref="AI541:AI543"/>
    <mergeCell ref="AB544:AB546"/>
    <mergeCell ref="AC544:AC546"/>
    <mergeCell ref="AD544:AD546"/>
    <mergeCell ref="AE544:AE546"/>
    <mergeCell ref="AF544:AF546"/>
    <mergeCell ref="AG544:AG546"/>
    <mergeCell ref="AH544:AH546"/>
    <mergeCell ref="AI544:AI546"/>
    <mergeCell ref="AB541:AB543"/>
    <mergeCell ref="AC541:AC543"/>
    <mergeCell ref="AD541:AD543"/>
    <mergeCell ref="AE541:AE543"/>
    <mergeCell ref="AF541:AF543"/>
    <mergeCell ref="AG541:AG543"/>
    <mergeCell ref="AB562:AB564"/>
    <mergeCell ref="AC562:AC564"/>
    <mergeCell ref="AD562:AD564"/>
    <mergeCell ref="AE562:AE564"/>
    <mergeCell ref="AF562:AF564"/>
    <mergeCell ref="AG562:AG564"/>
    <mergeCell ref="AH562:AH564"/>
    <mergeCell ref="AI562:AI564"/>
    <mergeCell ref="AB559:AB561"/>
    <mergeCell ref="AC559:AC561"/>
    <mergeCell ref="AD559:AD561"/>
    <mergeCell ref="AE559:AE561"/>
    <mergeCell ref="AF559:AF561"/>
    <mergeCell ref="AG559:AG561"/>
    <mergeCell ref="AH573:AH575"/>
    <mergeCell ref="AI573:AI575"/>
    <mergeCell ref="AB538:AB540"/>
    <mergeCell ref="AC538:AC540"/>
    <mergeCell ref="AD538:AD540"/>
    <mergeCell ref="AE538:AE540"/>
    <mergeCell ref="AF538:AF540"/>
    <mergeCell ref="AG538:AG540"/>
    <mergeCell ref="AH538:AH540"/>
    <mergeCell ref="AI538:AI540"/>
    <mergeCell ref="AB553:AB555"/>
    <mergeCell ref="AC553:AC555"/>
    <mergeCell ref="AD553:AD555"/>
    <mergeCell ref="AE553:AE555"/>
    <mergeCell ref="AF553:AF555"/>
    <mergeCell ref="AG553:AG555"/>
    <mergeCell ref="AH547:AH549"/>
    <mergeCell ref="AI547:AI549"/>
    <mergeCell ref="AB556:AB558"/>
    <mergeCell ref="AC556:AC558"/>
    <mergeCell ref="AD556:AD558"/>
    <mergeCell ref="AE556:AE558"/>
    <mergeCell ref="AF556:AF558"/>
    <mergeCell ref="AG556:AG558"/>
    <mergeCell ref="AH556:AH558"/>
    <mergeCell ref="AI556:AI558"/>
    <mergeCell ref="AB573:AB575"/>
    <mergeCell ref="AC573:AC575"/>
    <mergeCell ref="AD573:AD575"/>
    <mergeCell ref="AE573:AE575"/>
    <mergeCell ref="AF573:AF575"/>
    <mergeCell ref="AG573:AG575"/>
    <mergeCell ref="AH565:AH567"/>
    <mergeCell ref="AI565:AI567"/>
    <mergeCell ref="AB570:AB572"/>
    <mergeCell ref="AC570:AC572"/>
    <mergeCell ref="AD570:AD572"/>
    <mergeCell ref="AE570:AE572"/>
    <mergeCell ref="AF570:AF572"/>
    <mergeCell ref="AG570:AG572"/>
    <mergeCell ref="AH570:AH572"/>
    <mergeCell ref="AI570:AI572"/>
    <mergeCell ref="AB565:AB567"/>
    <mergeCell ref="AC565:AC567"/>
    <mergeCell ref="AD565:AD567"/>
    <mergeCell ref="AE565:AE567"/>
    <mergeCell ref="AF565:AF567"/>
    <mergeCell ref="AG565:AG567"/>
    <mergeCell ref="AH559:AH561"/>
    <mergeCell ref="AI559:AI561"/>
    <mergeCell ref="AH579:AH581"/>
    <mergeCell ref="AI579:AI581"/>
    <mergeCell ref="AB582:AB584"/>
    <mergeCell ref="AC582:AC584"/>
    <mergeCell ref="AD582:AD584"/>
    <mergeCell ref="AE582:AE584"/>
    <mergeCell ref="AF582:AF584"/>
    <mergeCell ref="AG582:AG584"/>
    <mergeCell ref="AH582:AH584"/>
    <mergeCell ref="AI582:AI584"/>
    <mergeCell ref="AB579:AB581"/>
    <mergeCell ref="AC579:AC581"/>
    <mergeCell ref="AD579:AD581"/>
    <mergeCell ref="AE579:AE581"/>
    <mergeCell ref="AF579:AF581"/>
    <mergeCell ref="AG579:AG581"/>
    <mergeCell ref="AH591:AH593"/>
    <mergeCell ref="AI591:AI593"/>
    <mergeCell ref="AH609:AH611"/>
    <mergeCell ref="AI609:AI611"/>
    <mergeCell ref="AB576:AB578"/>
    <mergeCell ref="AC576:AC578"/>
    <mergeCell ref="AD576:AD578"/>
    <mergeCell ref="AE576:AE578"/>
    <mergeCell ref="AF576:AF578"/>
    <mergeCell ref="AG576:AG578"/>
    <mergeCell ref="AH576:AH578"/>
    <mergeCell ref="AI576:AI578"/>
    <mergeCell ref="AB591:AB593"/>
    <mergeCell ref="AC591:AC593"/>
    <mergeCell ref="AD591:AD593"/>
    <mergeCell ref="AE591:AE593"/>
    <mergeCell ref="AF591:AF593"/>
    <mergeCell ref="AG591:AG593"/>
    <mergeCell ref="AH585:AH587"/>
    <mergeCell ref="AI585:AI587"/>
    <mergeCell ref="AB588:AB590"/>
    <mergeCell ref="AC588:AC590"/>
    <mergeCell ref="AD588:AD590"/>
    <mergeCell ref="AE588:AE590"/>
    <mergeCell ref="AF588:AF590"/>
    <mergeCell ref="AG588:AG590"/>
    <mergeCell ref="AH588:AH590"/>
    <mergeCell ref="AI588:AI590"/>
    <mergeCell ref="AB585:AB587"/>
    <mergeCell ref="AC585:AC587"/>
    <mergeCell ref="AD585:AD587"/>
    <mergeCell ref="AE585:AE587"/>
    <mergeCell ref="AF585:AF587"/>
    <mergeCell ref="AG585:AG587"/>
    <mergeCell ref="AB606:AB608"/>
    <mergeCell ref="AC606:AC608"/>
    <mergeCell ref="AD606:AD608"/>
    <mergeCell ref="AE606:AE608"/>
    <mergeCell ref="AF606:AF608"/>
    <mergeCell ref="AG606:AG608"/>
    <mergeCell ref="AH606:AH608"/>
    <mergeCell ref="AI606:AI608"/>
    <mergeCell ref="AB603:AB605"/>
    <mergeCell ref="AC603:AC605"/>
    <mergeCell ref="AD603:AD605"/>
    <mergeCell ref="AE603:AE605"/>
    <mergeCell ref="AF603:AF605"/>
    <mergeCell ref="AG603:AG605"/>
    <mergeCell ref="AH597:AH599"/>
    <mergeCell ref="AI597:AI599"/>
    <mergeCell ref="AB600:AB602"/>
    <mergeCell ref="AC600:AC602"/>
    <mergeCell ref="AD600:AD602"/>
    <mergeCell ref="AE600:AE602"/>
    <mergeCell ref="AF600:AF602"/>
    <mergeCell ref="AG600:AG602"/>
    <mergeCell ref="AH600:AH602"/>
    <mergeCell ref="AI600:AI602"/>
    <mergeCell ref="AB597:AB599"/>
    <mergeCell ref="AC597:AC599"/>
    <mergeCell ref="AD597:AD599"/>
    <mergeCell ref="AE597:AE599"/>
    <mergeCell ref="AF597:AF599"/>
    <mergeCell ref="AG597:AG599"/>
    <mergeCell ref="AB618:AB620"/>
    <mergeCell ref="AC618:AC620"/>
    <mergeCell ref="AD618:AD620"/>
    <mergeCell ref="AE618:AE620"/>
    <mergeCell ref="AF618:AF620"/>
    <mergeCell ref="AG618:AG620"/>
    <mergeCell ref="AH618:AH620"/>
    <mergeCell ref="AI618:AI620"/>
    <mergeCell ref="AB615:AB617"/>
    <mergeCell ref="AC615:AC617"/>
    <mergeCell ref="AD615:AD617"/>
    <mergeCell ref="AE615:AE617"/>
    <mergeCell ref="AF615:AF617"/>
    <mergeCell ref="AG615:AG617"/>
    <mergeCell ref="AH627:AH629"/>
    <mergeCell ref="AI627:AI629"/>
    <mergeCell ref="AB594:AB596"/>
    <mergeCell ref="AC594:AC596"/>
    <mergeCell ref="AD594:AD596"/>
    <mergeCell ref="AE594:AE596"/>
    <mergeCell ref="AF594:AF596"/>
    <mergeCell ref="AG594:AG596"/>
    <mergeCell ref="AH594:AH596"/>
    <mergeCell ref="AI594:AI596"/>
    <mergeCell ref="AB609:AB611"/>
    <mergeCell ref="AC609:AC611"/>
    <mergeCell ref="AD609:AD611"/>
    <mergeCell ref="AE609:AE611"/>
    <mergeCell ref="AF609:AF611"/>
    <mergeCell ref="AG609:AG611"/>
    <mergeCell ref="AH603:AH605"/>
    <mergeCell ref="AI603:AI605"/>
    <mergeCell ref="AB612:AB614"/>
    <mergeCell ref="AC612:AC614"/>
    <mergeCell ref="AD612:AD614"/>
    <mergeCell ref="AE612:AE614"/>
    <mergeCell ref="AF612:AF614"/>
    <mergeCell ref="AG612:AG614"/>
    <mergeCell ref="AH612:AH614"/>
    <mergeCell ref="AI612:AI614"/>
    <mergeCell ref="AB627:AB629"/>
    <mergeCell ref="AC627:AC629"/>
    <mergeCell ref="AD627:AD629"/>
    <mergeCell ref="AE627:AE629"/>
    <mergeCell ref="AF627:AF629"/>
    <mergeCell ref="AG627:AG629"/>
    <mergeCell ref="AH621:AH623"/>
    <mergeCell ref="AI621:AI623"/>
    <mergeCell ref="AB624:AB626"/>
    <mergeCell ref="AC624:AC626"/>
    <mergeCell ref="AD624:AD626"/>
    <mergeCell ref="AE624:AE626"/>
    <mergeCell ref="AF624:AF626"/>
    <mergeCell ref="AG624:AG626"/>
    <mergeCell ref="AH624:AH626"/>
    <mergeCell ref="AI624:AI626"/>
    <mergeCell ref="AB621:AB623"/>
    <mergeCell ref="AC621:AC623"/>
    <mergeCell ref="AD621:AD623"/>
    <mergeCell ref="AE621:AE623"/>
    <mergeCell ref="AF621:AF623"/>
    <mergeCell ref="AG621:AG623"/>
    <mergeCell ref="AH615:AH617"/>
    <mergeCell ref="AI615:AI617"/>
    <mergeCell ref="AH635:AH637"/>
    <mergeCell ref="AI635:AI637"/>
    <mergeCell ref="AB638:AB640"/>
    <mergeCell ref="AC638:AC640"/>
    <mergeCell ref="AD638:AD640"/>
    <mergeCell ref="AE638:AE640"/>
    <mergeCell ref="AF638:AF640"/>
    <mergeCell ref="AG638:AG640"/>
    <mergeCell ref="AH638:AH640"/>
    <mergeCell ref="AI638:AI640"/>
    <mergeCell ref="AB635:AB637"/>
    <mergeCell ref="AC635:AC637"/>
    <mergeCell ref="AD635:AD637"/>
    <mergeCell ref="AE635:AE637"/>
    <mergeCell ref="AF635:AF637"/>
    <mergeCell ref="AG635:AG637"/>
    <mergeCell ref="AH647:AH649"/>
    <mergeCell ref="AI647:AI649"/>
    <mergeCell ref="AH665:AH667"/>
    <mergeCell ref="AI665:AI667"/>
    <mergeCell ref="AB632:AB634"/>
    <mergeCell ref="AC632:AC634"/>
    <mergeCell ref="AD632:AD634"/>
    <mergeCell ref="AE632:AE634"/>
    <mergeCell ref="AF632:AF634"/>
    <mergeCell ref="AG632:AG634"/>
    <mergeCell ref="AH632:AH634"/>
    <mergeCell ref="AI632:AI634"/>
    <mergeCell ref="AB647:AB649"/>
    <mergeCell ref="AC647:AC649"/>
    <mergeCell ref="AD647:AD649"/>
    <mergeCell ref="AE647:AE649"/>
    <mergeCell ref="AF647:AF649"/>
    <mergeCell ref="AG647:AG649"/>
    <mergeCell ref="AH641:AH643"/>
    <mergeCell ref="AI641:AI643"/>
    <mergeCell ref="AB644:AB646"/>
    <mergeCell ref="AC644:AC646"/>
    <mergeCell ref="AD644:AD646"/>
    <mergeCell ref="AE644:AE646"/>
    <mergeCell ref="AF644:AF646"/>
    <mergeCell ref="AG644:AG646"/>
    <mergeCell ref="AH644:AH646"/>
    <mergeCell ref="AI644:AI646"/>
    <mergeCell ref="AB641:AB643"/>
    <mergeCell ref="AC641:AC643"/>
    <mergeCell ref="AD641:AD643"/>
    <mergeCell ref="AE641:AE643"/>
    <mergeCell ref="AF641:AF643"/>
    <mergeCell ref="AG641:AG643"/>
    <mergeCell ref="AB662:AB664"/>
    <mergeCell ref="AC662:AC664"/>
    <mergeCell ref="AD662:AD664"/>
    <mergeCell ref="AE662:AE664"/>
    <mergeCell ref="AF662:AF664"/>
    <mergeCell ref="AG662:AG664"/>
    <mergeCell ref="AH662:AH664"/>
    <mergeCell ref="AI662:AI664"/>
    <mergeCell ref="AB659:AB661"/>
    <mergeCell ref="AC659:AC661"/>
    <mergeCell ref="AD659:AD661"/>
    <mergeCell ref="AE659:AE661"/>
    <mergeCell ref="AF659:AF661"/>
    <mergeCell ref="AG659:AG661"/>
    <mergeCell ref="AH653:AH655"/>
    <mergeCell ref="AI653:AI655"/>
    <mergeCell ref="AB656:AB658"/>
    <mergeCell ref="AC656:AC658"/>
    <mergeCell ref="AD656:AD658"/>
    <mergeCell ref="AE656:AE658"/>
    <mergeCell ref="AF656:AF658"/>
    <mergeCell ref="AG656:AG658"/>
    <mergeCell ref="AH656:AH658"/>
    <mergeCell ref="AI656:AI658"/>
    <mergeCell ref="AB653:AB655"/>
    <mergeCell ref="AC653:AC655"/>
    <mergeCell ref="AD653:AD655"/>
    <mergeCell ref="AE653:AE655"/>
    <mergeCell ref="AF653:AF655"/>
    <mergeCell ref="AG653:AG655"/>
    <mergeCell ref="AB674:AB676"/>
    <mergeCell ref="AC674:AC676"/>
    <mergeCell ref="AD674:AD676"/>
    <mergeCell ref="AE674:AE676"/>
    <mergeCell ref="AF674:AF676"/>
    <mergeCell ref="AG674:AG676"/>
    <mergeCell ref="AH674:AH676"/>
    <mergeCell ref="AI674:AI676"/>
    <mergeCell ref="AB671:AB673"/>
    <mergeCell ref="AC671:AC673"/>
    <mergeCell ref="AD671:AD673"/>
    <mergeCell ref="AE671:AE673"/>
    <mergeCell ref="AF671:AF673"/>
    <mergeCell ref="AG671:AG673"/>
    <mergeCell ref="AH683:AH685"/>
    <mergeCell ref="AI683:AI685"/>
    <mergeCell ref="AB650:AB652"/>
    <mergeCell ref="AC650:AC652"/>
    <mergeCell ref="AD650:AD652"/>
    <mergeCell ref="AE650:AE652"/>
    <mergeCell ref="AF650:AF652"/>
    <mergeCell ref="AG650:AG652"/>
    <mergeCell ref="AH650:AH652"/>
    <mergeCell ref="AI650:AI652"/>
    <mergeCell ref="AB665:AB667"/>
    <mergeCell ref="AC665:AC667"/>
    <mergeCell ref="AD665:AD667"/>
    <mergeCell ref="AE665:AE667"/>
    <mergeCell ref="AF665:AF667"/>
    <mergeCell ref="AG665:AG667"/>
    <mergeCell ref="AH659:AH661"/>
    <mergeCell ref="AI659:AI661"/>
    <mergeCell ref="AB668:AB670"/>
    <mergeCell ref="AC668:AC670"/>
    <mergeCell ref="AD668:AD670"/>
    <mergeCell ref="AE668:AE670"/>
    <mergeCell ref="AF668:AF670"/>
    <mergeCell ref="AG668:AG670"/>
    <mergeCell ref="AH668:AH670"/>
    <mergeCell ref="AI668:AI670"/>
    <mergeCell ref="AB683:AB685"/>
    <mergeCell ref="AC683:AC685"/>
    <mergeCell ref="AD683:AD685"/>
    <mergeCell ref="AE683:AE685"/>
    <mergeCell ref="AF683:AF685"/>
    <mergeCell ref="AG683:AG685"/>
    <mergeCell ref="AH677:AH679"/>
    <mergeCell ref="AI677:AI679"/>
    <mergeCell ref="AB680:AB682"/>
    <mergeCell ref="AC680:AC682"/>
    <mergeCell ref="AD680:AD682"/>
    <mergeCell ref="AE680:AE682"/>
    <mergeCell ref="AF680:AF682"/>
    <mergeCell ref="AG680:AG682"/>
    <mergeCell ref="AH680:AH682"/>
    <mergeCell ref="AI680:AI682"/>
    <mergeCell ref="AB677:AB679"/>
    <mergeCell ref="AC677:AC679"/>
    <mergeCell ref="AD677:AD679"/>
    <mergeCell ref="AE677:AE679"/>
    <mergeCell ref="AF677:AF679"/>
    <mergeCell ref="AG677:AG679"/>
    <mergeCell ref="AH671:AH673"/>
    <mergeCell ref="AI671:AI673"/>
    <mergeCell ref="AH689:AH691"/>
    <mergeCell ref="AI689:AI691"/>
    <mergeCell ref="AB694:AB696"/>
    <mergeCell ref="AC694:AC696"/>
    <mergeCell ref="AD694:AD696"/>
    <mergeCell ref="AE694:AE696"/>
    <mergeCell ref="AF694:AF696"/>
    <mergeCell ref="AG694:AG696"/>
    <mergeCell ref="AH694:AH696"/>
    <mergeCell ref="AI694:AI696"/>
    <mergeCell ref="AB689:AB691"/>
    <mergeCell ref="AC689:AC691"/>
    <mergeCell ref="AD689:AD691"/>
    <mergeCell ref="AE689:AE691"/>
    <mergeCell ref="AF689:AF691"/>
    <mergeCell ref="AG689:AG691"/>
    <mergeCell ref="AH703:AH705"/>
    <mergeCell ref="AI703:AI705"/>
    <mergeCell ref="AH721:AH723"/>
    <mergeCell ref="AI721:AI723"/>
    <mergeCell ref="AB686:AB688"/>
    <mergeCell ref="AC686:AC688"/>
    <mergeCell ref="AD686:AD688"/>
    <mergeCell ref="AE686:AE688"/>
    <mergeCell ref="AF686:AF688"/>
    <mergeCell ref="AG686:AG688"/>
    <mergeCell ref="AH686:AH688"/>
    <mergeCell ref="AI686:AI688"/>
    <mergeCell ref="AB703:AB705"/>
    <mergeCell ref="AC703:AC705"/>
    <mergeCell ref="AD703:AD705"/>
    <mergeCell ref="AE703:AE705"/>
    <mergeCell ref="AF703:AF705"/>
    <mergeCell ref="AG703:AG705"/>
    <mergeCell ref="AH697:AH699"/>
    <mergeCell ref="AI697:AI699"/>
    <mergeCell ref="AB700:AB702"/>
    <mergeCell ref="AC700:AC702"/>
    <mergeCell ref="AD700:AD702"/>
    <mergeCell ref="AE700:AE702"/>
    <mergeCell ref="AF700:AF702"/>
    <mergeCell ref="AG700:AG702"/>
    <mergeCell ref="AH700:AH702"/>
    <mergeCell ref="AI700:AI702"/>
    <mergeCell ref="AB697:AB699"/>
    <mergeCell ref="AC697:AC699"/>
    <mergeCell ref="AD697:AD699"/>
    <mergeCell ref="AE697:AE699"/>
    <mergeCell ref="AF697:AF699"/>
    <mergeCell ref="AG697:AG699"/>
    <mergeCell ref="AB718:AB720"/>
    <mergeCell ref="AC718:AC720"/>
    <mergeCell ref="AD718:AD720"/>
    <mergeCell ref="AE718:AE720"/>
    <mergeCell ref="AF718:AF720"/>
    <mergeCell ref="AG718:AG720"/>
    <mergeCell ref="AH718:AH720"/>
    <mergeCell ref="AI718:AI720"/>
    <mergeCell ref="AB715:AB717"/>
    <mergeCell ref="AC715:AC717"/>
    <mergeCell ref="AD715:AD717"/>
    <mergeCell ref="AE715:AE717"/>
    <mergeCell ref="AF715:AF717"/>
    <mergeCell ref="AG715:AG717"/>
    <mergeCell ref="AH709:AH711"/>
    <mergeCell ref="AI709:AI711"/>
    <mergeCell ref="AB712:AB714"/>
    <mergeCell ref="AC712:AC714"/>
    <mergeCell ref="AD712:AD714"/>
    <mergeCell ref="AE712:AE714"/>
    <mergeCell ref="AF712:AF714"/>
    <mergeCell ref="AG712:AG714"/>
    <mergeCell ref="AH712:AH714"/>
    <mergeCell ref="AI712:AI714"/>
    <mergeCell ref="AB709:AB711"/>
    <mergeCell ref="AC709:AC711"/>
    <mergeCell ref="AD709:AD711"/>
    <mergeCell ref="AE709:AE711"/>
    <mergeCell ref="AF709:AF711"/>
    <mergeCell ref="AG709:AG711"/>
    <mergeCell ref="AB730:AB732"/>
    <mergeCell ref="AC730:AC732"/>
    <mergeCell ref="AD730:AD732"/>
    <mergeCell ref="AE730:AE732"/>
    <mergeCell ref="AF730:AF732"/>
    <mergeCell ref="AG730:AG732"/>
    <mergeCell ref="AH730:AH732"/>
    <mergeCell ref="AI730:AI732"/>
    <mergeCell ref="AB727:AB729"/>
    <mergeCell ref="AC727:AC729"/>
    <mergeCell ref="AD727:AD729"/>
    <mergeCell ref="AE727:AE729"/>
    <mergeCell ref="AF727:AF729"/>
    <mergeCell ref="AG727:AG729"/>
    <mergeCell ref="AH739:AH741"/>
    <mergeCell ref="AI739:AI741"/>
    <mergeCell ref="AB706:AB708"/>
    <mergeCell ref="AC706:AC708"/>
    <mergeCell ref="AD706:AD708"/>
    <mergeCell ref="AE706:AE708"/>
    <mergeCell ref="AF706:AF708"/>
    <mergeCell ref="AG706:AG708"/>
    <mergeCell ref="AH706:AH708"/>
    <mergeCell ref="AI706:AI708"/>
    <mergeCell ref="AB721:AB723"/>
    <mergeCell ref="AC721:AC723"/>
    <mergeCell ref="AD721:AD723"/>
    <mergeCell ref="AE721:AE723"/>
    <mergeCell ref="AF721:AF723"/>
    <mergeCell ref="AG721:AG723"/>
    <mergeCell ref="AH715:AH717"/>
    <mergeCell ref="AI715:AI717"/>
    <mergeCell ref="AB724:AB726"/>
    <mergeCell ref="AC724:AC726"/>
    <mergeCell ref="AD724:AD726"/>
    <mergeCell ref="AE724:AE726"/>
    <mergeCell ref="AF724:AF726"/>
    <mergeCell ref="AG724:AG726"/>
    <mergeCell ref="AH724:AH726"/>
    <mergeCell ref="AI724:AI726"/>
    <mergeCell ref="AB739:AB741"/>
    <mergeCell ref="AC739:AC741"/>
    <mergeCell ref="AD739:AD741"/>
    <mergeCell ref="AE739:AE741"/>
    <mergeCell ref="AF739:AF741"/>
    <mergeCell ref="AG739:AG741"/>
    <mergeCell ref="AH733:AH735"/>
    <mergeCell ref="AI733:AI735"/>
    <mergeCell ref="AB736:AB738"/>
    <mergeCell ref="AC736:AC738"/>
    <mergeCell ref="AD736:AD738"/>
    <mergeCell ref="AE736:AE738"/>
    <mergeCell ref="AF736:AF738"/>
    <mergeCell ref="AG736:AG738"/>
    <mergeCell ref="AH736:AH738"/>
    <mergeCell ref="AI736:AI738"/>
    <mergeCell ref="AB733:AB735"/>
    <mergeCell ref="AC733:AC735"/>
    <mergeCell ref="AD733:AD735"/>
    <mergeCell ref="AE733:AE735"/>
    <mergeCell ref="AF733:AF735"/>
    <mergeCell ref="AG733:AG735"/>
    <mergeCell ref="AH727:AH729"/>
    <mergeCell ref="AI727:AI729"/>
    <mergeCell ref="AB742:AB744"/>
    <mergeCell ref="AC742:AC744"/>
    <mergeCell ref="AD742:AD744"/>
    <mergeCell ref="AE742:AE744"/>
    <mergeCell ref="AF742:AF744"/>
    <mergeCell ref="AG742:AG744"/>
    <mergeCell ref="AH742:AH744"/>
    <mergeCell ref="AI742:AI744"/>
    <mergeCell ref="AB751:AB753"/>
    <mergeCell ref="AC751:AC753"/>
    <mergeCell ref="AD751:AD753"/>
    <mergeCell ref="AE751:AE753"/>
    <mergeCell ref="AF751:AF753"/>
    <mergeCell ref="AG751:AG753"/>
    <mergeCell ref="AH745:AH747"/>
    <mergeCell ref="AI745:AI747"/>
    <mergeCell ref="AB748:AB750"/>
    <mergeCell ref="AC748:AC750"/>
    <mergeCell ref="AD748:AD750"/>
    <mergeCell ref="AE748:AE750"/>
    <mergeCell ref="AF748:AF750"/>
    <mergeCell ref="AG748:AG750"/>
    <mergeCell ref="AH748:AH750"/>
    <mergeCell ref="AI748:AI750"/>
    <mergeCell ref="AB745:AB747"/>
    <mergeCell ref="AC745:AC747"/>
    <mergeCell ref="AD745:AD747"/>
    <mergeCell ref="AE745:AE747"/>
    <mergeCell ref="AF745:AF747"/>
    <mergeCell ref="AG745:AG747"/>
    <mergeCell ref="AH751:AH753"/>
    <mergeCell ref="AI751:AI753"/>
  </mergeCells>
  <pageMargins left="0.2" right="0.2" top="0.5" bottom="0.5" header="0" footer="0.17"/>
  <pageSetup scale="50" fitToHeight="12" orientation="portrait" r:id="rId1"/>
  <headerFooter alignWithMargins="0">
    <oddFooter>&amp;R&amp;Z&amp;F       page 1 of &amp;P</oddFooter>
  </headerFooter>
  <rowBreaks count="11" manualBreakCount="11">
    <brk id="71" max="25" man="1"/>
    <brk id="133" max="25" man="1"/>
    <brk id="195" max="25" man="1"/>
    <brk id="257" max="25" man="1"/>
    <brk id="319" max="25" man="1"/>
    <brk id="381" max="25" man="1"/>
    <brk id="443" max="25" man="1"/>
    <brk id="505" max="25" man="1"/>
    <brk id="567" max="25" man="1"/>
    <brk id="629" max="25" man="1"/>
    <brk id="691"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34E74-E036-4957-A934-D47BBFC03979}">
  <dimension ref="A1:Y33"/>
  <sheetViews>
    <sheetView topLeftCell="G1" zoomScale="85" zoomScaleNormal="85" workbookViewId="0">
      <selection activeCell="Q9" sqref="Q9:Y21"/>
    </sheetView>
  </sheetViews>
  <sheetFormatPr defaultRowHeight="12.75" x14ac:dyDescent="0.2"/>
  <cols>
    <col min="1" max="3" width="9.140625" style="4"/>
    <col min="4" max="4" width="9.28515625" style="4" bestFit="1" customWidth="1"/>
    <col min="5" max="6" width="9.140625" style="4"/>
    <col min="7" max="7" width="9.28515625" style="4" bestFit="1" customWidth="1"/>
    <col min="8" max="8" width="10.7109375" style="4" customWidth="1"/>
    <col min="9" max="12" width="9.140625" style="4"/>
    <col min="13" max="13" width="11.7109375" style="4" bestFit="1" customWidth="1"/>
    <col min="14" max="16384" width="9.140625" style="4"/>
  </cols>
  <sheetData>
    <row r="1" spans="1:25" ht="23.25" x14ac:dyDescent="0.35">
      <c r="A1" s="72">
        <v>2015</v>
      </c>
      <c r="B1" s="83" t="s">
        <v>158</v>
      </c>
      <c r="C1" s="84"/>
      <c r="D1" s="83" t="s">
        <v>157</v>
      </c>
    </row>
    <row r="3" spans="1:25" ht="15.75" x14ac:dyDescent="0.25">
      <c r="B3" s="114" t="s">
        <v>156</v>
      </c>
    </row>
    <row r="4" spans="1:25" x14ac:dyDescent="0.2">
      <c r="F4" s="77"/>
    </row>
    <row r="5" spans="1:25" ht="13.5" thickBot="1" x14ac:dyDescent="0.25">
      <c r="C5" s="77" t="s">
        <v>153</v>
      </c>
      <c r="D5" s="113">
        <v>42178</v>
      </c>
      <c r="E5" s="110"/>
      <c r="F5" s="77" t="s">
        <v>180</v>
      </c>
      <c r="G5" s="113">
        <v>42186</v>
      </c>
      <c r="H5" s="110"/>
    </row>
    <row r="6" spans="1:25" ht="13.5" thickBot="1" x14ac:dyDescent="0.25">
      <c r="C6" s="77" t="s">
        <v>152</v>
      </c>
      <c r="D6" s="111">
        <v>174</v>
      </c>
      <c r="E6" s="112"/>
      <c r="F6" s="77" t="s">
        <v>179</v>
      </c>
      <c r="G6" s="111" t="s">
        <v>178</v>
      </c>
      <c r="H6" s="111"/>
    </row>
    <row r="7" spans="1:25" ht="22.9" customHeight="1" thickBot="1" x14ac:dyDescent="0.25">
      <c r="B7" s="77" t="s">
        <v>177</v>
      </c>
      <c r="C7" s="110" t="s">
        <v>176</v>
      </c>
      <c r="D7" s="110"/>
      <c r="E7" s="110"/>
      <c r="F7" s="110"/>
      <c r="G7" s="110"/>
      <c r="H7" s="110"/>
    </row>
    <row r="8" spans="1:25" ht="15" customHeight="1" thickBot="1" x14ac:dyDescent="0.35">
      <c r="C8" s="109"/>
    </row>
    <row r="9" spans="1:25" ht="40.9" customHeight="1" thickBot="1" x14ac:dyDescent="0.25">
      <c r="B9" s="108" t="s">
        <v>123</v>
      </c>
      <c r="C9" s="107" t="s">
        <v>175</v>
      </c>
      <c r="D9" s="107" t="s">
        <v>174</v>
      </c>
      <c r="E9" s="107" t="s">
        <v>173</v>
      </c>
      <c r="F9" s="107" t="s">
        <v>172</v>
      </c>
      <c r="G9" s="107" t="s">
        <v>171</v>
      </c>
      <c r="H9" s="106" t="s">
        <v>170</v>
      </c>
      <c r="I9" s="176" t="s">
        <v>169</v>
      </c>
      <c r="J9" s="179"/>
      <c r="P9" s="4" t="s">
        <v>4</v>
      </c>
      <c r="Q9" s="4" t="s">
        <v>23</v>
      </c>
      <c r="R9" s="4" t="s">
        <v>24</v>
      </c>
      <c r="S9" s="4" t="s">
        <v>25</v>
      </c>
      <c r="T9" s="4" t="s">
        <v>26</v>
      </c>
      <c r="U9" s="4" t="s">
        <v>27</v>
      </c>
      <c r="V9" s="4" t="s">
        <v>28</v>
      </c>
      <c r="W9" s="4" t="s">
        <v>29</v>
      </c>
      <c r="X9" s="4" t="s">
        <v>30</v>
      </c>
      <c r="Y9" s="4" t="s">
        <v>31</v>
      </c>
    </row>
    <row r="10" spans="1:25" ht="20.25" x14ac:dyDescent="0.2">
      <c r="B10" s="104" t="s">
        <v>168</v>
      </c>
      <c r="C10" s="175">
        <v>182</v>
      </c>
      <c r="D10" s="100" t="s">
        <v>257</v>
      </c>
      <c r="E10" s="99">
        <v>74.569999999999993</v>
      </c>
      <c r="F10" s="99"/>
      <c r="G10" s="99">
        <v>55.87</v>
      </c>
      <c r="H10" s="98">
        <v>5.22</v>
      </c>
      <c r="I10" s="4">
        <v>11371.58</v>
      </c>
      <c r="K10" s="4">
        <f t="shared" ref="K10:K21" si="0">E10/(100*102)*100*100/1000*10000</f>
        <v>731.07843137254906</v>
      </c>
      <c r="L10" s="4">
        <f t="shared" ref="L10:L21" si="1">G10/(100*102)*100*100/1000*10000</f>
        <v>547.74509803921569</v>
      </c>
      <c r="M10" s="4">
        <f t="shared" ref="M10:M21" si="2">H10/(100*102)*100*100/1000*10000</f>
        <v>51.176470588235297</v>
      </c>
      <c r="N10" s="87">
        <f t="shared" ref="N10:N21" si="3">SUM(E10,G10:H10)/(100*102)*100*100/1000*10000</f>
        <v>1329.9999999999998</v>
      </c>
      <c r="P10" s="4">
        <v>14</v>
      </c>
      <c r="Q10" s="4">
        <f t="shared" ref="Q10:Q21" si="4">E10/P10</f>
        <v>5.3264285714285711</v>
      </c>
      <c r="R10" s="4">
        <f t="shared" ref="R10:R21" si="5">G10/P10</f>
        <v>3.9907142857142857</v>
      </c>
      <c r="S10" s="4">
        <f t="shared" ref="S10:S21" si="6">SUM(E10,G10,H10)/P10</f>
        <v>9.69</v>
      </c>
      <c r="T10" s="87">
        <f t="shared" ref="T10:T21" si="7">(E10/1000)/(1.016*1)*10000</f>
        <v>733.95669291338572</v>
      </c>
      <c r="U10" s="87">
        <f t="shared" ref="U10:U21" si="8">(G10/1000)/(1.016*1)*10000</f>
        <v>549.90157480314963</v>
      </c>
      <c r="V10" s="4">
        <v>0</v>
      </c>
      <c r="W10" s="87">
        <f t="shared" ref="W10:W21" si="9">(H10/1000)/(1.016*1)*10000</f>
        <v>51.377952755905511</v>
      </c>
      <c r="X10" s="87">
        <f t="shared" ref="X10:X21" si="10">SUM(T10,U10,W10)</f>
        <v>1335.2362204724409</v>
      </c>
      <c r="Y10" s="4">
        <f t="shared" ref="Y10:Y21" si="11">I10/(100*101.6)</f>
        <v>1.1192500000000001</v>
      </c>
    </row>
    <row r="11" spans="1:25" ht="21" thickBot="1" x14ac:dyDescent="0.25">
      <c r="B11" s="92" t="s">
        <v>166</v>
      </c>
      <c r="C11" s="91" t="s">
        <v>139</v>
      </c>
      <c r="D11" s="90" t="s">
        <v>139</v>
      </c>
      <c r="E11" s="89">
        <v>66.3</v>
      </c>
      <c r="F11" s="89"/>
      <c r="G11" s="89">
        <v>48.66</v>
      </c>
      <c r="H11" s="88">
        <v>3.41</v>
      </c>
      <c r="I11" s="4">
        <v>1989.26</v>
      </c>
      <c r="K11" s="4">
        <f t="shared" si="0"/>
        <v>650</v>
      </c>
      <c r="L11" s="4">
        <f t="shared" si="1"/>
        <v>477.05882352941177</v>
      </c>
      <c r="M11" s="4">
        <f t="shared" si="2"/>
        <v>33.431372549019613</v>
      </c>
      <c r="N11" s="87">
        <f t="shared" si="3"/>
        <v>1160.4901960784314</v>
      </c>
      <c r="P11" s="4">
        <v>14</v>
      </c>
      <c r="Q11" s="4">
        <f t="shared" si="4"/>
        <v>4.7357142857142858</v>
      </c>
      <c r="R11" s="4">
        <f t="shared" si="5"/>
        <v>3.4757142857142855</v>
      </c>
      <c r="S11" s="4">
        <f t="shared" si="6"/>
        <v>8.4550000000000001</v>
      </c>
      <c r="T11" s="87">
        <f t="shared" si="7"/>
        <v>652.55905511811022</v>
      </c>
      <c r="U11" s="87">
        <f t="shared" si="8"/>
        <v>478.93700787401571</v>
      </c>
      <c r="V11" s="4">
        <v>0</v>
      </c>
      <c r="W11" s="87">
        <f t="shared" si="9"/>
        <v>33.562992125984252</v>
      </c>
      <c r="X11" s="87">
        <f t="shared" si="10"/>
        <v>1165.0590551181101</v>
      </c>
      <c r="Y11" s="4">
        <f t="shared" si="11"/>
        <v>0.19579330708661416</v>
      </c>
    </row>
    <row r="12" spans="1:25" ht="20.25" x14ac:dyDescent="0.2">
      <c r="B12" s="102" t="s">
        <v>165</v>
      </c>
      <c r="C12" s="101"/>
      <c r="D12" s="100"/>
      <c r="E12" s="99">
        <v>72.83</v>
      </c>
      <c r="F12" s="99"/>
      <c r="G12" s="99">
        <v>54.17</v>
      </c>
      <c r="H12" s="98">
        <v>4.95</v>
      </c>
      <c r="I12" s="4">
        <v>10754.44</v>
      </c>
      <c r="K12" s="4">
        <f t="shared" si="0"/>
        <v>714.01960784313724</v>
      </c>
      <c r="L12" s="4">
        <f t="shared" si="1"/>
        <v>531.07843137254906</v>
      </c>
      <c r="M12" s="4">
        <f t="shared" si="2"/>
        <v>48.529411764705884</v>
      </c>
      <c r="N12" s="87">
        <f t="shared" si="3"/>
        <v>1293.6274509803918</v>
      </c>
      <c r="P12" s="4">
        <v>10</v>
      </c>
      <c r="Q12" s="4">
        <f t="shared" si="4"/>
        <v>7.2829999999999995</v>
      </c>
      <c r="R12" s="4">
        <f t="shared" si="5"/>
        <v>5.4169999999999998</v>
      </c>
      <c r="S12" s="4">
        <f t="shared" si="6"/>
        <v>13.194999999999999</v>
      </c>
      <c r="T12" s="87">
        <f t="shared" si="7"/>
        <v>716.83070866141725</v>
      </c>
      <c r="U12" s="87">
        <f t="shared" si="8"/>
        <v>533.16929133858275</v>
      </c>
      <c r="V12" s="4">
        <v>0</v>
      </c>
      <c r="W12" s="87">
        <f t="shared" si="9"/>
        <v>48.720472440944889</v>
      </c>
      <c r="X12" s="87">
        <f t="shared" si="10"/>
        <v>1298.7204724409448</v>
      </c>
      <c r="Y12" s="4">
        <f t="shared" si="11"/>
        <v>1.0585078740157481</v>
      </c>
    </row>
    <row r="13" spans="1:25" ht="21" thickBot="1" x14ac:dyDescent="0.25">
      <c r="B13" s="92" t="s">
        <v>164</v>
      </c>
      <c r="C13" s="91"/>
      <c r="D13" s="90"/>
      <c r="E13" s="89">
        <v>60.86</v>
      </c>
      <c r="F13" s="89"/>
      <c r="G13" s="89">
        <v>42.63</v>
      </c>
      <c r="H13" s="88">
        <v>2.74</v>
      </c>
      <c r="I13" s="4">
        <v>9369.82</v>
      </c>
      <c r="K13" s="4">
        <f t="shared" si="0"/>
        <v>596.66666666666674</v>
      </c>
      <c r="L13" s="4">
        <f t="shared" si="1"/>
        <v>417.94117647058829</v>
      </c>
      <c r="M13" s="4">
        <f t="shared" si="2"/>
        <v>26.86274509803922</v>
      </c>
      <c r="N13" s="87">
        <f t="shared" si="3"/>
        <v>1041.4705882352944</v>
      </c>
      <c r="P13" s="4">
        <v>11</v>
      </c>
      <c r="Q13" s="4">
        <f t="shared" si="4"/>
        <v>5.5327272727272723</v>
      </c>
      <c r="R13" s="4">
        <f t="shared" si="5"/>
        <v>3.8754545454545455</v>
      </c>
      <c r="S13" s="4">
        <f t="shared" si="6"/>
        <v>9.6572727272727281</v>
      </c>
      <c r="T13" s="87">
        <f t="shared" si="7"/>
        <v>599.01574803149606</v>
      </c>
      <c r="U13" s="87">
        <f t="shared" si="8"/>
        <v>419.58661417322838</v>
      </c>
      <c r="V13" s="4">
        <v>0</v>
      </c>
      <c r="W13" s="87">
        <f t="shared" si="9"/>
        <v>26.968503937007874</v>
      </c>
      <c r="X13" s="87">
        <f t="shared" si="10"/>
        <v>1045.5708661417323</v>
      </c>
      <c r="Y13" s="4">
        <f t="shared" si="11"/>
        <v>0.92222637795275586</v>
      </c>
    </row>
    <row r="14" spans="1:25" ht="20.25" x14ac:dyDescent="0.2">
      <c r="B14" s="102" t="s">
        <v>163</v>
      </c>
      <c r="C14" s="101"/>
      <c r="D14" s="100"/>
      <c r="E14" s="99">
        <v>62.82</v>
      </c>
      <c r="F14" s="99"/>
      <c r="G14" s="99">
        <v>46.07</v>
      </c>
      <c r="H14" s="98">
        <v>2.63</v>
      </c>
      <c r="I14" s="4">
        <v>9499.3799999999992</v>
      </c>
      <c r="K14" s="4">
        <f t="shared" si="0"/>
        <v>615.88235294117646</v>
      </c>
      <c r="L14" s="4">
        <f t="shared" si="1"/>
        <v>451.66666666666674</v>
      </c>
      <c r="M14" s="4">
        <f t="shared" si="2"/>
        <v>25.784313725490193</v>
      </c>
      <c r="N14" s="87">
        <f t="shared" si="3"/>
        <v>1093.3333333333333</v>
      </c>
      <c r="P14" s="4">
        <v>14</v>
      </c>
      <c r="Q14" s="4">
        <f t="shared" si="4"/>
        <v>4.4871428571428575</v>
      </c>
      <c r="R14" s="4">
        <f t="shared" si="5"/>
        <v>3.2907142857142859</v>
      </c>
      <c r="S14" s="4">
        <f t="shared" si="6"/>
        <v>7.9657142857142853</v>
      </c>
      <c r="T14" s="87">
        <f t="shared" si="7"/>
        <v>618.30708661417327</v>
      </c>
      <c r="U14" s="87">
        <f t="shared" si="8"/>
        <v>453.44488188976379</v>
      </c>
      <c r="V14" s="4">
        <v>0</v>
      </c>
      <c r="W14" s="87">
        <f t="shared" si="9"/>
        <v>25.885826771653544</v>
      </c>
      <c r="X14" s="87">
        <f t="shared" si="10"/>
        <v>1097.6377952755904</v>
      </c>
      <c r="Y14" s="4">
        <f t="shared" si="11"/>
        <v>0.93497834645669287</v>
      </c>
    </row>
    <row r="15" spans="1:25" ht="21" thickBot="1" x14ac:dyDescent="0.25">
      <c r="B15" s="92" t="s">
        <v>162</v>
      </c>
      <c r="C15" s="91"/>
      <c r="D15" s="90"/>
      <c r="E15" s="89">
        <v>85.48</v>
      </c>
      <c r="F15" s="89"/>
      <c r="G15" s="89">
        <v>71.430000000000007</v>
      </c>
      <c r="H15" s="88">
        <v>4.5999999999999996</v>
      </c>
      <c r="I15" s="4">
        <v>14353.87</v>
      </c>
      <c r="K15" s="4">
        <f t="shared" si="0"/>
        <v>838.03921568627459</v>
      </c>
      <c r="L15" s="4">
        <f t="shared" si="1"/>
        <v>700.29411764705878</v>
      </c>
      <c r="M15" s="4">
        <f t="shared" si="2"/>
        <v>45.098039215686278</v>
      </c>
      <c r="N15" s="87">
        <f t="shared" si="3"/>
        <v>1583.4313725490199</v>
      </c>
      <c r="P15" s="4">
        <v>13</v>
      </c>
      <c r="Q15" s="4">
        <f t="shared" si="4"/>
        <v>6.5753846153846158</v>
      </c>
      <c r="R15" s="4">
        <f t="shared" si="5"/>
        <v>5.4946153846153853</v>
      </c>
      <c r="S15" s="4">
        <f t="shared" si="6"/>
        <v>12.423846153846155</v>
      </c>
      <c r="T15" s="87">
        <f t="shared" si="7"/>
        <v>841.33858267716539</v>
      </c>
      <c r="U15" s="87">
        <f t="shared" si="8"/>
        <v>703.05118110236219</v>
      </c>
      <c r="V15" s="4">
        <v>0</v>
      </c>
      <c r="W15" s="87">
        <f t="shared" si="9"/>
        <v>45.275590551181104</v>
      </c>
      <c r="X15" s="87">
        <f t="shared" si="10"/>
        <v>1589.6653543307086</v>
      </c>
      <c r="Y15" s="4">
        <f t="shared" si="11"/>
        <v>1.4127824803149607</v>
      </c>
    </row>
    <row r="16" spans="1:25" ht="20.25" x14ac:dyDescent="0.2">
      <c r="B16" s="102" t="s">
        <v>161</v>
      </c>
      <c r="C16" s="101"/>
      <c r="D16" s="100"/>
      <c r="E16" s="99">
        <v>80.92</v>
      </c>
      <c r="F16" s="99"/>
      <c r="G16" s="99">
        <v>66.05</v>
      </c>
      <c r="H16" s="98">
        <v>5.71</v>
      </c>
      <c r="I16" s="4">
        <v>13487.5</v>
      </c>
      <c r="K16" s="4">
        <f t="shared" si="0"/>
        <v>793.33333333333337</v>
      </c>
      <c r="L16" s="4">
        <f t="shared" si="1"/>
        <v>647.54901960784298</v>
      </c>
      <c r="M16" s="4">
        <f t="shared" si="2"/>
        <v>55.980392156862756</v>
      </c>
      <c r="N16" s="87">
        <f t="shared" si="3"/>
        <v>1496.8627450980396</v>
      </c>
      <c r="P16" s="4">
        <v>14</v>
      </c>
      <c r="Q16" s="4">
        <f t="shared" si="4"/>
        <v>5.78</v>
      </c>
      <c r="R16" s="4">
        <f t="shared" si="5"/>
        <v>4.7178571428571425</v>
      </c>
      <c r="S16" s="4">
        <f t="shared" si="6"/>
        <v>10.905714285714286</v>
      </c>
      <c r="T16" s="87">
        <f t="shared" si="7"/>
        <v>796.45669291338584</v>
      </c>
      <c r="U16" s="87">
        <f t="shared" si="8"/>
        <v>650.09842519685026</v>
      </c>
      <c r="V16" s="4">
        <v>0</v>
      </c>
      <c r="W16" s="87">
        <f t="shared" si="9"/>
        <v>56.2007874015748</v>
      </c>
      <c r="X16" s="87">
        <f t="shared" si="10"/>
        <v>1502.7559055118109</v>
      </c>
      <c r="Y16" s="4">
        <f t="shared" si="11"/>
        <v>1.327509842519685</v>
      </c>
    </row>
    <row r="17" spans="2:25" ht="21" thickBot="1" x14ac:dyDescent="0.25">
      <c r="B17" s="92" t="s">
        <v>160</v>
      </c>
      <c r="C17" s="91"/>
      <c r="D17" s="90"/>
      <c r="E17" s="89">
        <v>61.6</v>
      </c>
      <c r="F17" s="89"/>
      <c r="G17" s="89">
        <v>44.65</v>
      </c>
      <c r="H17" s="88">
        <v>2.84</v>
      </c>
      <c r="I17" s="4">
        <v>9753.58</v>
      </c>
      <c r="K17" s="4">
        <f t="shared" si="0"/>
        <v>603.92156862745105</v>
      </c>
      <c r="L17" s="4">
        <f t="shared" si="1"/>
        <v>437.74509803921563</v>
      </c>
      <c r="M17" s="4">
        <f t="shared" si="2"/>
        <v>27.843137254901958</v>
      </c>
      <c r="N17" s="87">
        <f t="shared" si="3"/>
        <v>1069.5098039215686</v>
      </c>
      <c r="P17" s="4">
        <v>10</v>
      </c>
      <c r="Q17" s="4">
        <f t="shared" si="4"/>
        <v>6.16</v>
      </c>
      <c r="R17" s="4">
        <f t="shared" si="5"/>
        <v>4.4649999999999999</v>
      </c>
      <c r="S17" s="4">
        <f t="shared" si="6"/>
        <v>10.909000000000001</v>
      </c>
      <c r="T17" s="87">
        <f t="shared" si="7"/>
        <v>606.29921259842524</v>
      </c>
      <c r="U17" s="87">
        <f t="shared" si="8"/>
        <v>439.46850393700782</v>
      </c>
      <c r="V17" s="4">
        <v>0</v>
      </c>
      <c r="W17" s="87">
        <f t="shared" si="9"/>
        <v>27.952755905511808</v>
      </c>
      <c r="X17" s="87">
        <f t="shared" si="10"/>
        <v>1073.7204724409448</v>
      </c>
      <c r="Y17" s="4">
        <f t="shared" si="11"/>
        <v>0.959998031496063</v>
      </c>
    </row>
    <row r="18" spans="2:25" ht="20.25" x14ac:dyDescent="0.2">
      <c r="B18" s="102" t="s">
        <v>128</v>
      </c>
      <c r="C18" s="101"/>
      <c r="D18" s="100"/>
      <c r="E18" s="99">
        <v>74.19</v>
      </c>
      <c r="F18" s="99"/>
      <c r="G18" s="99">
        <v>57.25</v>
      </c>
      <c r="H18" s="98">
        <v>3.71</v>
      </c>
      <c r="I18" s="4">
        <v>12328.2</v>
      </c>
      <c r="K18" s="4">
        <f t="shared" si="0"/>
        <v>727.35294117647061</v>
      </c>
      <c r="L18" s="4">
        <f t="shared" si="1"/>
        <v>561.27450980392155</v>
      </c>
      <c r="M18" s="4">
        <f t="shared" si="2"/>
        <v>36.372549019607838</v>
      </c>
      <c r="N18" s="87">
        <f t="shared" si="3"/>
        <v>1325.0000000000005</v>
      </c>
      <c r="P18" s="4">
        <v>13</v>
      </c>
      <c r="Q18" s="4">
        <f t="shared" si="4"/>
        <v>5.7069230769230765</v>
      </c>
      <c r="R18" s="4">
        <f t="shared" si="5"/>
        <v>4.4038461538461542</v>
      </c>
      <c r="S18" s="4">
        <f t="shared" si="6"/>
        <v>10.396153846153847</v>
      </c>
      <c r="T18" s="87">
        <f t="shared" si="7"/>
        <v>730.2165354330707</v>
      </c>
      <c r="U18" s="87">
        <f t="shared" si="8"/>
        <v>563.48425196850394</v>
      </c>
      <c r="V18" s="4">
        <v>0</v>
      </c>
      <c r="W18" s="87">
        <f t="shared" si="9"/>
        <v>36.515748031496059</v>
      </c>
      <c r="X18" s="87">
        <f t="shared" si="10"/>
        <v>1330.2165354330707</v>
      </c>
      <c r="Y18" s="4">
        <f t="shared" si="11"/>
        <v>1.2134055118110236</v>
      </c>
    </row>
    <row r="19" spans="2:25" ht="21" thickBot="1" x14ac:dyDescent="0.25">
      <c r="B19" s="92" t="s">
        <v>126</v>
      </c>
      <c r="C19" s="91"/>
      <c r="D19" s="90"/>
      <c r="E19" s="89">
        <v>82.64</v>
      </c>
      <c r="F19" s="89"/>
      <c r="G19" s="89">
        <v>64.53</v>
      </c>
      <c r="H19" s="88">
        <v>4.1900000000000004</v>
      </c>
      <c r="I19" s="4">
        <v>13280.66</v>
      </c>
      <c r="K19" s="4">
        <f t="shared" si="0"/>
        <v>810.19607843137248</v>
      </c>
      <c r="L19" s="4">
        <f t="shared" si="1"/>
        <v>632.64705882352951</v>
      </c>
      <c r="M19" s="4">
        <f t="shared" si="2"/>
        <v>41.078431372549026</v>
      </c>
      <c r="N19" s="87">
        <f t="shared" si="3"/>
        <v>1483.9215686274511</v>
      </c>
      <c r="P19" s="4">
        <v>13</v>
      </c>
      <c r="Q19" s="4">
        <f t="shared" si="4"/>
        <v>6.3569230769230769</v>
      </c>
      <c r="R19" s="4">
        <f t="shared" si="5"/>
        <v>4.9638461538461538</v>
      </c>
      <c r="S19" s="4">
        <f t="shared" si="6"/>
        <v>11.643076923076924</v>
      </c>
      <c r="T19" s="87">
        <f t="shared" si="7"/>
        <v>813.38582677165357</v>
      </c>
      <c r="U19" s="87">
        <f t="shared" si="8"/>
        <v>635.13779527559063</v>
      </c>
      <c r="V19" s="4">
        <v>0</v>
      </c>
      <c r="W19" s="87">
        <f t="shared" si="9"/>
        <v>41.240157480314963</v>
      </c>
      <c r="X19" s="87">
        <f t="shared" si="10"/>
        <v>1489.7637795275593</v>
      </c>
      <c r="Y19" s="4">
        <f t="shared" si="11"/>
        <v>1.3071515748031497</v>
      </c>
    </row>
    <row r="20" spans="2:25" ht="20.25" x14ac:dyDescent="0.2">
      <c r="B20" s="97" t="s">
        <v>125</v>
      </c>
      <c r="C20" s="96"/>
      <c r="D20" s="95"/>
      <c r="E20" s="94">
        <v>57.69</v>
      </c>
      <c r="F20" s="94"/>
      <c r="G20" s="94">
        <v>39.17</v>
      </c>
      <c r="H20" s="93">
        <v>1.85</v>
      </c>
      <c r="I20" s="4">
        <v>9213.66</v>
      </c>
      <c r="K20" s="4">
        <f t="shared" si="0"/>
        <v>565.58823529411757</v>
      </c>
      <c r="L20" s="4">
        <f t="shared" si="1"/>
        <v>384.01960784313729</v>
      </c>
      <c r="M20" s="4">
        <f t="shared" si="2"/>
        <v>18.137254901960787</v>
      </c>
      <c r="N20" s="87">
        <f t="shared" si="3"/>
        <v>967.7450980392158</v>
      </c>
      <c r="P20" s="4">
        <v>9</v>
      </c>
      <c r="Q20" s="4">
        <f t="shared" si="4"/>
        <v>6.41</v>
      </c>
      <c r="R20" s="4">
        <f t="shared" si="5"/>
        <v>4.3522222222222222</v>
      </c>
      <c r="S20" s="4">
        <f t="shared" si="6"/>
        <v>10.967777777777776</v>
      </c>
      <c r="T20" s="87">
        <f t="shared" si="7"/>
        <v>567.8149606299213</v>
      </c>
      <c r="U20" s="87">
        <f t="shared" si="8"/>
        <v>385.53149606299212</v>
      </c>
      <c r="V20" s="4">
        <v>0</v>
      </c>
      <c r="W20" s="87">
        <f t="shared" si="9"/>
        <v>18.208661417322833</v>
      </c>
      <c r="X20" s="87">
        <f t="shared" si="10"/>
        <v>971.55511811023621</v>
      </c>
      <c r="Y20" s="4">
        <f t="shared" si="11"/>
        <v>0.90685629921259836</v>
      </c>
    </row>
    <row r="21" spans="2:25" ht="21" thickBot="1" x14ac:dyDescent="0.25">
      <c r="B21" s="92" t="s">
        <v>159</v>
      </c>
      <c r="C21" s="91"/>
      <c r="D21" s="90"/>
      <c r="E21" s="89">
        <v>59.08</v>
      </c>
      <c r="F21" s="89"/>
      <c r="G21" s="89">
        <v>41.05</v>
      </c>
      <c r="H21" s="88">
        <v>1.59</v>
      </c>
      <c r="I21" s="4">
        <v>9530.2000000000007</v>
      </c>
      <c r="K21" s="4">
        <f t="shared" si="0"/>
        <v>579.21568627450984</v>
      </c>
      <c r="L21" s="4">
        <f t="shared" si="1"/>
        <v>402.45098039215685</v>
      </c>
      <c r="M21" s="4">
        <f t="shared" si="2"/>
        <v>15.588235294117649</v>
      </c>
      <c r="N21" s="87">
        <f t="shared" si="3"/>
        <v>997.25490196078442</v>
      </c>
      <c r="P21" s="4">
        <v>13</v>
      </c>
      <c r="Q21" s="4">
        <f t="shared" si="4"/>
        <v>4.5446153846153843</v>
      </c>
      <c r="R21" s="4">
        <f t="shared" si="5"/>
        <v>3.1576923076923076</v>
      </c>
      <c r="S21" s="4">
        <f t="shared" si="6"/>
        <v>7.8246153846153845</v>
      </c>
      <c r="T21" s="87">
        <f t="shared" si="7"/>
        <v>581.49606299212599</v>
      </c>
      <c r="U21" s="87">
        <f t="shared" si="8"/>
        <v>404.03543307086613</v>
      </c>
      <c r="V21" s="4">
        <v>0</v>
      </c>
      <c r="W21" s="87">
        <f t="shared" si="9"/>
        <v>15.6496062992126</v>
      </c>
      <c r="X21" s="87">
        <f t="shared" si="10"/>
        <v>1001.1811023622047</v>
      </c>
      <c r="Y21" s="4">
        <f t="shared" si="11"/>
        <v>0.93801181102362208</v>
      </c>
    </row>
    <row r="23" spans="2:25" x14ac:dyDescent="0.2">
      <c r="J23" s="4" t="s">
        <v>83</v>
      </c>
      <c r="K23" s="8">
        <f>AVERAGE(K12:K13,K16:K17)</f>
        <v>676.98529411764707</v>
      </c>
      <c r="L23" s="8">
        <f>AVERAGE(L12:L13,L16:L17)</f>
        <v>508.57843137254901</v>
      </c>
      <c r="M23" s="8">
        <f>AVERAGE(M12:M13,M16:M17)</f>
        <v>39.803921568627459</v>
      </c>
      <c r="N23" s="8">
        <f>AVERAGE(N12:N13,N16:N17)</f>
        <v>1225.3676470588234</v>
      </c>
    </row>
    <row r="24" spans="2:25" x14ac:dyDescent="0.2">
      <c r="J24" s="4" t="s">
        <v>82</v>
      </c>
      <c r="K24" s="8">
        <f>AVERAGE(K10:K11,K18:K19)</f>
        <v>729.65686274509801</v>
      </c>
      <c r="L24" s="8">
        <f>AVERAGE(L10:L11,L18:L19)</f>
        <v>554.68137254901967</v>
      </c>
      <c r="M24" s="8">
        <f>AVERAGE(M10:M11,M18:M19)</f>
        <v>40.514705882352949</v>
      </c>
      <c r="N24" s="8">
        <f>AVERAGE(N10:N11,N18:N19)</f>
        <v>1324.8529411764707</v>
      </c>
    </row>
    <row r="25" spans="2:25" x14ac:dyDescent="0.2">
      <c r="J25" s="4" t="s">
        <v>81</v>
      </c>
      <c r="K25" s="8">
        <f>AVERAGE(K14:K15,K20:K21)</f>
        <v>649.68137254901967</v>
      </c>
      <c r="L25" s="8">
        <f>AVERAGE(L14:L15,L20:L21)</f>
        <v>484.60784313725492</v>
      </c>
      <c r="M25" s="8">
        <f>AVERAGE(M14:M15,M20:M21)</f>
        <v>26.151960784313726</v>
      </c>
      <c r="N25" s="8">
        <f>AVERAGE(N14:N15,N20:N21)</f>
        <v>1160.4411764705883</v>
      </c>
    </row>
    <row r="27" spans="2:25" x14ac:dyDescent="0.2">
      <c r="J27" s="4" t="s">
        <v>83</v>
      </c>
      <c r="N27" s="8">
        <f>AVERAGE(N12:N13)</f>
        <v>1167.5490196078431</v>
      </c>
    </row>
    <row r="28" spans="2:25" x14ac:dyDescent="0.2">
      <c r="J28" s="4" t="s">
        <v>82</v>
      </c>
      <c r="N28" s="8">
        <f>AVERAGE(N10:N11)</f>
        <v>1245.2450980392155</v>
      </c>
    </row>
    <row r="29" spans="2:25" x14ac:dyDescent="0.2">
      <c r="J29" s="4" t="s">
        <v>81</v>
      </c>
      <c r="N29" s="8">
        <f>AVERAGE(N14:N15)</f>
        <v>1338.3823529411766</v>
      </c>
    </row>
    <row r="30" spans="2:25" x14ac:dyDescent="0.2">
      <c r="N30" s="8"/>
    </row>
    <row r="31" spans="2:25" x14ac:dyDescent="0.2">
      <c r="J31" s="4" t="s">
        <v>83</v>
      </c>
      <c r="N31" s="8">
        <f>AVERAGE(N16:N17)</f>
        <v>1283.1862745098042</v>
      </c>
    </row>
    <row r="32" spans="2:25" x14ac:dyDescent="0.2">
      <c r="J32" s="4" t="s">
        <v>82</v>
      </c>
      <c r="N32" s="8">
        <f>AVERAGE(N18:N19)</f>
        <v>1404.4607843137258</v>
      </c>
    </row>
    <row r="33" spans="10:14" x14ac:dyDescent="0.2">
      <c r="J33" s="4" t="s">
        <v>81</v>
      </c>
      <c r="N33" s="8">
        <f>AVERAGE(N20:N21)</f>
        <v>982.50000000000011</v>
      </c>
    </row>
  </sheetData>
  <pageMargins left="0.25" right="0.25" top="0.5" bottom="0.5" header="0" footer="0"/>
  <pageSetup scale="12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7DF8A-334F-420E-970E-1CEF5DD9EBBA}">
  <dimension ref="A1:J26"/>
  <sheetViews>
    <sheetView topLeftCell="A3" zoomScale="110" zoomScaleNormal="110" workbookViewId="0">
      <selection activeCell="I18" sqref="I18"/>
    </sheetView>
  </sheetViews>
  <sheetFormatPr defaultRowHeight="12.75" x14ac:dyDescent="0.2"/>
  <cols>
    <col min="1" max="2" width="9.140625" style="4"/>
    <col min="3" max="3" width="9.28515625" style="4" bestFit="1" customWidth="1"/>
    <col min="4" max="16384" width="9.140625" style="4"/>
  </cols>
  <sheetData>
    <row r="1" spans="1:10" ht="15.75" x14ac:dyDescent="0.25">
      <c r="A1" s="146">
        <v>2015</v>
      </c>
      <c r="B1" s="145" t="s">
        <v>206</v>
      </c>
      <c r="C1" s="145"/>
      <c r="D1" s="145"/>
      <c r="E1" s="145"/>
      <c r="F1" s="145"/>
      <c r="G1" s="145"/>
    </row>
    <row r="2" spans="1:10" ht="15.75" x14ac:dyDescent="0.25">
      <c r="A2" s="145"/>
      <c r="B2" s="145" t="s">
        <v>205</v>
      </c>
      <c r="C2" s="145"/>
      <c r="D2" s="145" t="s">
        <v>204</v>
      </c>
      <c r="E2" s="145"/>
      <c r="F2" s="145"/>
      <c r="G2" s="145"/>
    </row>
    <row r="3" spans="1:10" ht="15.75" x14ac:dyDescent="0.25">
      <c r="A3" s="144"/>
      <c r="B3" s="145"/>
      <c r="C3" s="145"/>
      <c r="D3" s="145"/>
      <c r="E3" s="145"/>
      <c r="F3" s="144"/>
      <c r="G3" s="127"/>
    </row>
    <row r="4" spans="1:10" ht="15.75" x14ac:dyDescent="0.25">
      <c r="A4" s="145" t="s">
        <v>203</v>
      </c>
      <c r="B4" s="145"/>
      <c r="C4" s="145"/>
      <c r="D4" s="145"/>
      <c r="E4" s="145"/>
      <c r="F4" s="144"/>
    </row>
    <row r="5" spans="1:10" ht="15.75" x14ac:dyDescent="0.25">
      <c r="A5" s="144"/>
      <c r="B5" s="145"/>
      <c r="C5" s="145" t="s">
        <v>202</v>
      </c>
      <c r="D5" s="145"/>
      <c r="E5" s="145"/>
      <c r="F5" s="144"/>
      <c r="G5" s="138"/>
    </row>
    <row r="6" spans="1:10" ht="18" x14ac:dyDescent="0.25">
      <c r="A6" s="127"/>
      <c r="B6" s="140"/>
      <c r="C6" s="140"/>
      <c r="F6" s="138"/>
      <c r="G6" s="138"/>
    </row>
    <row r="7" spans="1:10" ht="16.5" thickBot="1" x14ac:dyDescent="0.3">
      <c r="A7" s="127"/>
      <c r="B7" s="139" t="s">
        <v>201</v>
      </c>
      <c r="C7" s="143" t="s">
        <v>258</v>
      </c>
      <c r="D7" s="142"/>
      <c r="E7" s="137"/>
      <c r="F7" s="139" t="s">
        <v>199</v>
      </c>
      <c r="G7" s="141">
        <v>173</v>
      </c>
    </row>
    <row r="8" spans="1:10" ht="18" x14ac:dyDescent="0.25">
      <c r="A8" s="127"/>
      <c r="B8" s="140"/>
      <c r="C8" s="139"/>
      <c r="D8" s="137"/>
      <c r="E8" s="388"/>
      <c r="F8" s="138"/>
      <c r="G8" s="138"/>
    </row>
    <row r="9" spans="1:10" ht="15" x14ac:dyDescent="0.25">
      <c r="A9" s="127"/>
      <c r="B9" s="137"/>
      <c r="C9" s="385" t="s">
        <v>197</v>
      </c>
      <c r="D9" s="386"/>
      <c r="E9" s="389"/>
      <c r="F9" s="385" t="s">
        <v>196</v>
      </c>
      <c r="G9" s="387"/>
    </row>
    <row r="10" spans="1:10" ht="27" thickBot="1" x14ac:dyDescent="0.3">
      <c r="A10" s="127"/>
      <c r="B10" s="137"/>
      <c r="C10" s="136" t="s">
        <v>194</v>
      </c>
      <c r="D10" s="135" t="s">
        <v>193</v>
      </c>
      <c r="E10" s="177" t="s">
        <v>195</v>
      </c>
      <c r="F10" s="133" t="s">
        <v>194</v>
      </c>
      <c r="G10" s="132" t="s">
        <v>193</v>
      </c>
    </row>
    <row r="11" spans="1:10" ht="14.25" x14ac:dyDescent="0.2">
      <c r="A11" s="127"/>
      <c r="B11" s="131" t="s">
        <v>192</v>
      </c>
      <c r="C11" s="130">
        <v>44</v>
      </c>
      <c r="D11" s="129">
        <v>39</v>
      </c>
      <c r="E11" s="128">
        <v>55</v>
      </c>
      <c r="F11" s="122">
        <v>42</v>
      </c>
      <c r="G11" s="121">
        <v>41</v>
      </c>
      <c r="I11" s="4">
        <f t="shared" ref="I11:I22" si="0">AVERAGE(C11,F11)/100</f>
        <v>0.43</v>
      </c>
      <c r="J11" s="4">
        <f t="shared" ref="J11:J22" si="1">AVERAGE(D11,G11)/100</f>
        <v>0.4</v>
      </c>
    </row>
    <row r="12" spans="1:10" ht="15" thickBot="1" x14ac:dyDescent="0.25">
      <c r="A12" s="127"/>
      <c r="B12" s="120" t="s">
        <v>191</v>
      </c>
      <c r="C12" s="119">
        <v>39</v>
      </c>
      <c r="D12" s="118">
        <v>39</v>
      </c>
      <c r="E12" s="117">
        <v>53</v>
      </c>
      <c r="F12" s="116">
        <v>41</v>
      </c>
      <c r="G12" s="115">
        <v>40</v>
      </c>
      <c r="I12" s="4">
        <f t="shared" si="0"/>
        <v>0.4</v>
      </c>
      <c r="J12" s="4">
        <f t="shared" si="1"/>
        <v>0.39500000000000002</v>
      </c>
    </row>
    <row r="13" spans="1:10" ht="14.25" x14ac:dyDescent="0.2">
      <c r="A13" s="127"/>
      <c r="B13" s="126" t="s">
        <v>190</v>
      </c>
      <c r="C13" s="125">
        <v>42</v>
      </c>
      <c r="D13" s="124">
        <v>38</v>
      </c>
      <c r="E13" s="123">
        <v>59</v>
      </c>
      <c r="F13" s="122">
        <v>40</v>
      </c>
      <c r="G13" s="121">
        <v>41</v>
      </c>
      <c r="I13" s="4">
        <f t="shared" si="0"/>
        <v>0.41</v>
      </c>
      <c r="J13" s="4">
        <f t="shared" si="1"/>
        <v>0.39500000000000002</v>
      </c>
    </row>
    <row r="14" spans="1:10" ht="15" thickBot="1" x14ac:dyDescent="0.25">
      <c r="A14" s="127"/>
      <c r="B14" s="120" t="s">
        <v>189</v>
      </c>
      <c r="C14" s="119">
        <v>38</v>
      </c>
      <c r="D14" s="118">
        <v>37</v>
      </c>
      <c r="E14" s="117">
        <v>61</v>
      </c>
      <c r="F14" s="116">
        <v>38</v>
      </c>
      <c r="G14" s="115">
        <v>39</v>
      </c>
      <c r="I14" s="4">
        <f t="shared" si="0"/>
        <v>0.38</v>
      </c>
      <c r="J14" s="4">
        <f t="shared" si="1"/>
        <v>0.38</v>
      </c>
    </row>
    <row r="15" spans="1:10" ht="14.25" x14ac:dyDescent="0.2">
      <c r="A15" s="127"/>
      <c r="B15" s="126" t="s">
        <v>188</v>
      </c>
      <c r="C15" s="125">
        <v>39</v>
      </c>
      <c r="D15" s="124">
        <v>38</v>
      </c>
      <c r="E15" s="123">
        <v>56</v>
      </c>
      <c r="F15" s="122">
        <v>44</v>
      </c>
      <c r="G15" s="121">
        <v>41</v>
      </c>
      <c r="I15" s="4">
        <f t="shared" si="0"/>
        <v>0.41499999999999998</v>
      </c>
      <c r="J15" s="4">
        <f t="shared" si="1"/>
        <v>0.39500000000000002</v>
      </c>
    </row>
    <row r="16" spans="1:10" ht="15" thickBot="1" x14ac:dyDescent="0.25">
      <c r="A16" s="127"/>
      <c r="B16" s="120" t="s">
        <v>187</v>
      </c>
      <c r="C16" s="119">
        <v>45</v>
      </c>
      <c r="D16" s="118">
        <v>44</v>
      </c>
      <c r="E16" s="117">
        <v>59</v>
      </c>
      <c r="F16" s="116">
        <v>47</v>
      </c>
      <c r="G16" s="115">
        <v>45</v>
      </c>
      <c r="I16" s="4">
        <f t="shared" si="0"/>
        <v>0.46</v>
      </c>
      <c r="J16" s="4">
        <f t="shared" si="1"/>
        <v>0.44500000000000001</v>
      </c>
    </row>
    <row r="17" spans="1:10" ht="14.25" x14ac:dyDescent="0.2">
      <c r="A17" s="127"/>
      <c r="B17" s="126" t="s">
        <v>186</v>
      </c>
      <c r="C17" s="125">
        <v>47</v>
      </c>
      <c r="D17" s="124">
        <v>42</v>
      </c>
      <c r="E17" s="123">
        <v>57</v>
      </c>
      <c r="F17" s="122">
        <v>40</v>
      </c>
      <c r="G17" s="121">
        <v>40</v>
      </c>
      <c r="I17" s="4">
        <f t="shared" si="0"/>
        <v>0.435</v>
      </c>
      <c r="J17" s="4">
        <f t="shared" si="1"/>
        <v>0.41</v>
      </c>
    </row>
    <row r="18" spans="1:10" ht="15" thickBot="1" x14ac:dyDescent="0.25">
      <c r="A18" s="127"/>
      <c r="B18" s="120" t="s">
        <v>185</v>
      </c>
      <c r="C18" s="119">
        <v>40</v>
      </c>
      <c r="D18" s="118">
        <v>41</v>
      </c>
      <c r="E18" s="117">
        <v>64</v>
      </c>
      <c r="F18" s="116">
        <v>39</v>
      </c>
      <c r="G18" s="115">
        <v>42</v>
      </c>
      <c r="I18" s="4">
        <f t="shared" si="0"/>
        <v>0.39500000000000002</v>
      </c>
      <c r="J18" s="4">
        <f t="shared" si="1"/>
        <v>0.41499999999999998</v>
      </c>
    </row>
    <row r="19" spans="1:10" ht="14.25" x14ac:dyDescent="0.2">
      <c r="A19" s="127"/>
      <c r="B19" s="126" t="s">
        <v>184</v>
      </c>
      <c r="C19" s="125">
        <v>40</v>
      </c>
      <c r="D19" s="124">
        <v>39</v>
      </c>
      <c r="E19" s="123">
        <v>60</v>
      </c>
      <c r="F19" s="122">
        <v>42</v>
      </c>
      <c r="G19" s="121">
        <v>40</v>
      </c>
      <c r="I19" s="4">
        <f t="shared" si="0"/>
        <v>0.41</v>
      </c>
      <c r="J19" s="4">
        <f t="shared" si="1"/>
        <v>0.39500000000000002</v>
      </c>
    </row>
    <row r="20" spans="1:10" ht="13.5" thickBot="1" x14ac:dyDescent="0.25">
      <c r="B20" s="120" t="s">
        <v>183</v>
      </c>
      <c r="C20" s="119">
        <v>46</v>
      </c>
      <c r="D20" s="118">
        <v>44</v>
      </c>
      <c r="E20" s="117">
        <v>54</v>
      </c>
      <c r="F20" s="116">
        <v>48</v>
      </c>
      <c r="G20" s="115">
        <v>46</v>
      </c>
      <c r="I20" s="4">
        <f t="shared" si="0"/>
        <v>0.47</v>
      </c>
      <c r="J20" s="4">
        <f t="shared" si="1"/>
        <v>0.45</v>
      </c>
    </row>
    <row r="21" spans="1:10" x14ac:dyDescent="0.2">
      <c r="B21" s="126" t="s">
        <v>182</v>
      </c>
      <c r="C21" s="125">
        <v>42</v>
      </c>
      <c r="D21" s="124">
        <v>42</v>
      </c>
      <c r="E21" s="123">
        <v>59</v>
      </c>
      <c r="F21" s="122">
        <v>44</v>
      </c>
      <c r="G21" s="121">
        <v>42</v>
      </c>
      <c r="I21" s="4">
        <f t="shared" si="0"/>
        <v>0.43</v>
      </c>
      <c r="J21" s="4">
        <f t="shared" si="1"/>
        <v>0.42</v>
      </c>
    </row>
    <row r="22" spans="1:10" ht="13.5" thickBot="1" x14ac:dyDescent="0.25">
      <c r="B22" s="120" t="s">
        <v>181</v>
      </c>
      <c r="C22" s="119">
        <v>36</v>
      </c>
      <c r="D22" s="118">
        <v>44</v>
      </c>
      <c r="E22" s="117">
        <v>60</v>
      </c>
      <c r="F22" s="116">
        <v>40</v>
      </c>
      <c r="G22" s="115">
        <v>40</v>
      </c>
      <c r="I22" s="4">
        <f t="shared" si="0"/>
        <v>0.38</v>
      </c>
      <c r="J22" s="4">
        <f t="shared" si="1"/>
        <v>0.42</v>
      </c>
    </row>
    <row r="24" spans="1:10" x14ac:dyDescent="0.2">
      <c r="H24" s="4" t="s">
        <v>83</v>
      </c>
      <c r="I24" s="6">
        <f>AVERAGE(I13:I14,I17:I18)</f>
        <v>0.40500000000000003</v>
      </c>
      <c r="J24" s="6">
        <f>AVERAGE(J13:J14,J17:J18)</f>
        <v>0.4</v>
      </c>
    </row>
    <row r="25" spans="1:10" x14ac:dyDescent="0.2">
      <c r="H25" s="4" t="s">
        <v>82</v>
      </c>
      <c r="I25" s="6">
        <f>AVERAGE(I11:I12,I19:I20)</f>
        <v>0.42749999999999999</v>
      </c>
      <c r="J25" s="6">
        <f>AVERAGE(J11:J12,J19:J20)</f>
        <v>0.41</v>
      </c>
    </row>
    <row r="26" spans="1:10" x14ac:dyDescent="0.2">
      <c r="H26" s="4" t="s">
        <v>81</v>
      </c>
      <c r="I26" s="6">
        <f>AVERAGE(I15:I16,I21:I22)</f>
        <v>0.42125000000000001</v>
      </c>
      <c r="J26" s="6">
        <f>AVERAGE(J15:J16,J21:J22)</f>
        <v>0.42</v>
      </c>
    </row>
  </sheetData>
  <mergeCells count="3">
    <mergeCell ref="C9:D9"/>
    <mergeCell ref="F9:G9"/>
    <mergeCell ref="E8:E9"/>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D4591-8544-4219-99B7-48E95B3DBB42}">
  <dimension ref="A1:AT768"/>
  <sheetViews>
    <sheetView topLeftCell="B1" zoomScale="55" zoomScaleNormal="55" zoomScaleSheetLayoutView="40" workbookViewId="0">
      <pane xSplit="1" topLeftCell="Y1" activePane="topRight" state="frozen"/>
      <selection activeCell="B714" sqref="B714"/>
      <selection pane="topRight" activeCell="AT693" sqref="AP11:AT693"/>
    </sheetView>
  </sheetViews>
  <sheetFormatPr defaultRowHeight="12.75" x14ac:dyDescent="0.2"/>
  <cols>
    <col min="1" max="1" width="9.140625" style="4" customWidth="1"/>
    <col min="2" max="2" width="11.5703125" style="5" customWidth="1"/>
    <col min="3" max="3" width="7.85546875" style="4" customWidth="1"/>
    <col min="4" max="4" width="10.28515625" style="81" customWidth="1"/>
    <col min="5" max="5" width="11.7109375" style="4" customWidth="1"/>
    <col min="6" max="6" width="20.7109375" style="4" customWidth="1"/>
    <col min="7" max="7" width="14.28515625" style="4" customWidth="1"/>
    <col min="8" max="9" width="12.7109375" style="4" customWidth="1"/>
    <col min="10" max="10" width="14.5703125" style="4" customWidth="1"/>
    <col min="11" max="11" width="4.5703125" style="4" customWidth="1"/>
    <col min="12" max="12" width="20.42578125" style="4" customWidth="1"/>
    <col min="13" max="13" width="4.28515625" style="4" customWidth="1"/>
    <col min="14" max="14" width="20.7109375" style="4" customWidth="1"/>
    <col min="15" max="15" width="3.5703125" style="4" customWidth="1"/>
    <col min="16" max="16" width="20.7109375" style="4" customWidth="1"/>
    <col min="17" max="17" width="4.7109375" style="4" customWidth="1"/>
    <col min="18" max="18" width="20.7109375" style="4" customWidth="1"/>
    <col min="19" max="19" width="4.7109375" style="4" customWidth="1"/>
    <col min="20" max="20" width="20.7109375" style="4" customWidth="1"/>
    <col min="21" max="21" width="4.7109375" style="4" customWidth="1"/>
    <col min="22" max="22" width="20.7109375" style="4" customWidth="1"/>
    <col min="23" max="23" width="4.7109375" style="4" customWidth="1"/>
    <col min="24" max="24" width="20.7109375" style="4" customWidth="1"/>
    <col min="25" max="25" width="34.42578125" style="81" customWidth="1"/>
    <col min="26" max="27" width="12.7109375" style="4" customWidth="1"/>
    <col min="28" max="28" width="12.140625" style="4" customWidth="1"/>
    <col min="29" max="30" width="14" style="4" customWidth="1"/>
    <col min="31" max="38" width="13.7109375" style="4" customWidth="1"/>
    <col min="39" max="39" width="17.7109375" style="4" customWidth="1"/>
    <col min="40" max="40" width="22.28515625" style="4" bestFit="1" customWidth="1"/>
    <col min="41" max="16384" width="9.140625" style="4"/>
  </cols>
  <sheetData>
    <row r="1" spans="1:46" ht="31.9" customHeight="1" x14ac:dyDescent="0.35">
      <c r="A1" s="86">
        <v>2015</v>
      </c>
      <c r="B1" s="85" t="s">
        <v>158</v>
      </c>
      <c r="C1" s="84"/>
      <c r="D1" s="85" t="s">
        <v>157</v>
      </c>
      <c r="E1" s="83"/>
    </row>
    <row r="3" spans="1:46" ht="15.75" x14ac:dyDescent="0.25">
      <c r="B3" s="82" t="s">
        <v>156</v>
      </c>
      <c r="H3" s="77" t="s">
        <v>155</v>
      </c>
      <c r="I3" s="74" t="s">
        <v>420</v>
      </c>
      <c r="J3" s="74"/>
      <c r="K3" s="74"/>
      <c r="L3" s="74"/>
      <c r="M3" s="74"/>
      <c r="N3" s="74"/>
      <c r="O3" s="74"/>
      <c r="P3" s="74"/>
    </row>
    <row r="4" spans="1:46" ht="6.6" customHeight="1" x14ac:dyDescent="0.3">
      <c r="B4" s="81"/>
      <c r="Y4" s="229"/>
      <c r="Z4" s="72"/>
      <c r="AA4" s="174"/>
      <c r="AB4" s="72"/>
    </row>
    <row r="5" spans="1:46" ht="18" customHeight="1" thickBot="1" x14ac:dyDescent="0.25">
      <c r="C5" s="77" t="s">
        <v>153</v>
      </c>
      <c r="D5" s="80">
        <v>42192</v>
      </c>
      <c r="E5" s="79"/>
      <c r="H5" s="77"/>
      <c r="M5" s="73"/>
      <c r="N5" s="73"/>
      <c r="O5" s="73"/>
      <c r="P5" s="73"/>
      <c r="Q5" s="73"/>
      <c r="R5" s="73"/>
      <c r="S5" s="73"/>
      <c r="T5" s="73"/>
      <c r="U5" s="73"/>
      <c r="V5" s="73"/>
      <c r="W5" s="73"/>
      <c r="X5" s="73"/>
    </row>
    <row r="6" spans="1:46" ht="18" customHeight="1" thickTop="1" x14ac:dyDescent="0.25">
      <c r="C6" s="77" t="s">
        <v>152</v>
      </c>
      <c r="D6" s="227">
        <v>188</v>
      </c>
      <c r="E6" s="78"/>
      <c r="F6" s="77"/>
      <c r="G6" s="77"/>
      <c r="H6" s="77"/>
      <c r="J6" s="370" t="s">
        <v>151</v>
      </c>
      <c r="K6" s="371"/>
      <c r="L6" s="372"/>
      <c r="M6" s="73"/>
      <c r="N6" s="73"/>
      <c r="O6" s="73"/>
      <c r="P6" s="73"/>
      <c r="Q6" s="73"/>
      <c r="R6" s="73"/>
      <c r="S6" s="73"/>
      <c r="T6" s="73"/>
      <c r="U6" s="73"/>
      <c r="V6" s="73"/>
      <c r="W6" s="73"/>
      <c r="X6" s="73"/>
      <c r="AC6" s="171"/>
    </row>
    <row r="7" spans="1:46" ht="18" customHeight="1" x14ac:dyDescent="0.25">
      <c r="C7" s="77" t="s">
        <v>150</v>
      </c>
      <c r="D7" s="228" t="s">
        <v>419</v>
      </c>
      <c r="J7" s="373" t="s">
        <v>148</v>
      </c>
      <c r="K7" s="374"/>
      <c r="L7" s="375"/>
      <c r="M7" s="73"/>
      <c r="N7" s="73"/>
      <c r="O7" s="73"/>
      <c r="P7" s="73"/>
      <c r="Q7" s="73"/>
      <c r="R7" s="73"/>
      <c r="S7" s="73"/>
      <c r="T7" s="73"/>
      <c r="U7" s="73"/>
      <c r="V7" s="73"/>
      <c r="W7" s="73"/>
      <c r="X7" s="73"/>
      <c r="AC7" s="171"/>
    </row>
    <row r="8" spans="1:46" ht="18" customHeight="1" thickBot="1" x14ac:dyDescent="0.3">
      <c r="C8" s="77" t="s">
        <v>147</v>
      </c>
      <c r="D8" s="227" t="s">
        <v>418</v>
      </c>
      <c r="E8" s="75"/>
      <c r="F8" s="74"/>
      <c r="J8" s="376" t="s">
        <v>145</v>
      </c>
      <c r="K8" s="377"/>
      <c r="L8" s="378"/>
      <c r="M8" s="73"/>
      <c r="N8" s="73"/>
      <c r="O8" s="73"/>
      <c r="P8" s="73"/>
      <c r="Q8" s="73"/>
      <c r="R8" s="73"/>
      <c r="S8" s="73"/>
      <c r="T8" s="73"/>
      <c r="U8" s="73"/>
      <c r="V8" s="73"/>
      <c r="W8" s="73"/>
      <c r="X8" s="73"/>
      <c r="AC8" s="171"/>
    </row>
    <row r="9" spans="1:46" ht="11.45" customHeight="1" thickTop="1" thickBot="1" x14ac:dyDescent="0.35">
      <c r="B9" s="72"/>
      <c r="AC9" s="171"/>
    </row>
    <row r="10" spans="1:46" ht="90.6" customHeight="1" thickBot="1" x14ac:dyDescent="0.3">
      <c r="B10" s="51" t="s">
        <v>123</v>
      </c>
      <c r="C10" s="48" t="s">
        <v>122</v>
      </c>
      <c r="D10" s="48" t="s">
        <v>121</v>
      </c>
      <c r="E10" s="48" t="s">
        <v>120</v>
      </c>
      <c r="F10" s="48" t="s">
        <v>119</v>
      </c>
      <c r="G10" s="48" t="s">
        <v>118</v>
      </c>
      <c r="H10" s="48" t="s">
        <v>33</v>
      </c>
      <c r="I10" s="48" t="s">
        <v>117</v>
      </c>
      <c r="J10" s="48" t="s">
        <v>34</v>
      </c>
      <c r="K10" s="340" t="s">
        <v>116</v>
      </c>
      <c r="L10" s="341"/>
      <c r="M10" s="340" t="s">
        <v>115</v>
      </c>
      <c r="N10" s="341"/>
      <c r="O10" s="340" t="s">
        <v>115</v>
      </c>
      <c r="P10" s="394"/>
      <c r="Q10" s="340" t="s">
        <v>115</v>
      </c>
      <c r="R10" s="394"/>
      <c r="S10" s="340" t="s">
        <v>115</v>
      </c>
      <c r="T10" s="394"/>
      <c r="U10" s="340" t="s">
        <v>115</v>
      </c>
      <c r="V10" s="394"/>
      <c r="W10" s="340" t="s">
        <v>115</v>
      </c>
      <c r="X10" s="394"/>
      <c r="Y10" s="48" t="s">
        <v>114</v>
      </c>
      <c r="Z10" s="48" t="s">
        <v>113</v>
      </c>
      <c r="AA10" s="48" t="s">
        <v>294</v>
      </c>
      <c r="AB10" s="47" t="s">
        <v>112</v>
      </c>
      <c r="AC10" s="46" t="s">
        <v>111</v>
      </c>
      <c r="AD10" s="45" t="s">
        <v>110</v>
      </c>
      <c r="AE10" s="45" t="s">
        <v>109</v>
      </c>
      <c r="AF10" s="45" t="s">
        <v>108</v>
      </c>
      <c r="AG10" s="45" t="s">
        <v>107</v>
      </c>
      <c r="AH10" s="45" t="s">
        <v>106</v>
      </c>
      <c r="AI10" s="45" t="s">
        <v>105</v>
      </c>
      <c r="AJ10" s="45" t="s">
        <v>104</v>
      </c>
      <c r="AK10" s="45" t="s">
        <v>103</v>
      </c>
      <c r="AL10" s="45" t="s">
        <v>102</v>
      </c>
    </row>
    <row r="11" spans="1:46" ht="36" customHeight="1" thickBot="1" x14ac:dyDescent="0.25">
      <c r="B11" s="71" t="s">
        <v>144</v>
      </c>
      <c r="C11" s="215"/>
      <c r="D11" s="214">
        <v>190</v>
      </c>
      <c r="E11" s="213">
        <v>13</v>
      </c>
      <c r="F11" s="212">
        <v>26704.080000000002</v>
      </c>
      <c r="G11" s="211">
        <v>1073.33</v>
      </c>
      <c r="H11" s="210"/>
      <c r="I11" s="210"/>
      <c r="J11" s="209"/>
      <c r="K11" s="208"/>
      <c r="L11" s="36"/>
      <c r="M11" s="208"/>
      <c r="N11" s="36"/>
      <c r="O11" s="208"/>
      <c r="P11" s="36"/>
      <c r="Q11" s="208"/>
      <c r="R11" s="36"/>
      <c r="S11" s="208"/>
      <c r="T11" s="36"/>
      <c r="U11" s="208"/>
      <c r="V11" s="36"/>
      <c r="W11" s="208"/>
      <c r="X11" s="36"/>
      <c r="Y11" s="207"/>
      <c r="Z11" s="206"/>
      <c r="AA11" s="206"/>
      <c r="AB11" s="205">
        <v>190</v>
      </c>
      <c r="AC11" s="33">
        <f t="shared" ref="AC11:AL11" si="0">SUM(AC12:AC65)</f>
        <v>104</v>
      </c>
      <c r="AD11" s="54">
        <f t="shared" si="0"/>
        <v>4</v>
      </c>
      <c r="AE11" s="54">
        <f t="shared" si="0"/>
        <v>208</v>
      </c>
      <c r="AF11" s="54">
        <f t="shared" si="0"/>
        <v>36</v>
      </c>
      <c r="AG11" s="54">
        <f t="shared" si="0"/>
        <v>8</v>
      </c>
      <c r="AH11" s="54">
        <f t="shared" si="0"/>
        <v>1</v>
      </c>
      <c r="AI11" s="54">
        <f t="shared" si="0"/>
        <v>48</v>
      </c>
      <c r="AJ11" s="54">
        <f t="shared" si="0"/>
        <v>3</v>
      </c>
      <c r="AK11" s="54">
        <f t="shared" si="0"/>
        <v>0</v>
      </c>
      <c r="AL11" s="53">
        <f t="shared" si="0"/>
        <v>0</v>
      </c>
      <c r="AM11" s="32" t="s">
        <v>100</v>
      </c>
      <c r="AN11" s="31">
        <f>F11/(100*102)</f>
        <v>2.6180470588235294</v>
      </c>
      <c r="AP11" s="4">
        <f>SUM(AC11:AD11)/E11</f>
        <v>8.3076923076923084</v>
      </c>
      <c r="AQ11" s="4">
        <f>SUM(AE11:AF11)/E11</f>
        <v>18.76923076923077</v>
      </c>
      <c r="AR11" s="4">
        <f>SUM(AG11:AH11)/E11</f>
        <v>0.69230769230769229</v>
      </c>
      <c r="AS11" s="4">
        <f>SUM(AI11:AJ11)/E11</f>
        <v>3.9230769230769229</v>
      </c>
      <c r="AT11" s="4">
        <f>SUM(AK11:AL11)/E11</f>
        <v>0</v>
      </c>
    </row>
    <row r="12" spans="1:46" ht="18" customHeight="1" x14ac:dyDescent="0.2">
      <c r="B12" s="17" t="s">
        <v>82</v>
      </c>
      <c r="C12" s="405">
        <v>1</v>
      </c>
      <c r="D12" s="198"/>
      <c r="E12" s="197"/>
      <c r="F12" s="197"/>
      <c r="G12" s="196"/>
      <c r="H12" s="408">
        <v>69</v>
      </c>
      <c r="I12" s="408">
        <v>20</v>
      </c>
      <c r="J12" s="408">
        <v>5</v>
      </c>
      <c r="K12" s="195" t="s">
        <v>95</v>
      </c>
      <c r="L12" s="194" t="s">
        <v>319</v>
      </c>
      <c r="M12" s="195" t="s">
        <v>94</v>
      </c>
      <c r="N12" s="194" t="s">
        <v>416</v>
      </c>
      <c r="O12" s="195" t="s">
        <v>93</v>
      </c>
      <c r="P12" s="194" t="s">
        <v>219</v>
      </c>
      <c r="Q12" s="195" t="s">
        <v>92</v>
      </c>
      <c r="R12" s="194" t="s">
        <v>218</v>
      </c>
      <c r="S12" s="195" t="s">
        <v>212</v>
      </c>
      <c r="T12" s="194" t="s">
        <v>98</v>
      </c>
      <c r="U12" s="195" t="s">
        <v>211</v>
      </c>
      <c r="V12" s="194"/>
      <c r="W12" s="195" t="s">
        <v>292</v>
      </c>
      <c r="X12" s="194"/>
      <c r="Y12" s="25" t="s">
        <v>218</v>
      </c>
      <c r="Z12" s="397"/>
      <c r="AA12" s="397" t="s">
        <v>320</v>
      </c>
      <c r="AB12" s="193"/>
      <c r="AC12" s="379">
        <f>SUMPRODUCT(LEN($L12:$Y14)-LEN(SUBSTITUTE($L12:$Y14,"A", "")))</f>
        <v>7</v>
      </c>
      <c r="AD12" s="365">
        <f>SUMPRODUCT(LEN($Y12:$Y14)-LEN(SUBSTITUTE($Y12:$Y14,"A", "")))</f>
        <v>0</v>
      </c>
      <c r="AE12" s="365">
        <f>SUMPRODUCT(LEN($L12:$Y14)-LEN(SUBSTITUTE($L12:$Y14,"S", "")))</f>
        <v>19</v>
      </c>
      <c r="AF12" s="365">
        <f>SUMPRODUCT(LEN($Y12:$Y14)-LEN(SUBSTITUTE($Y12:$Y14,"S", "")))</f>
        <v>2</v>
      </c>
      <c r="AG12" s="365">
        <f>SUMPRODUCT(LEN($L12:$Y14)-LEN(SUBSTITUTE($L12:$Y14,"F", "")))</f>
        <v>1</v>
      </c>
      <c r="AH12" s="365">
        <f>SUMPRODUCT(LEN($Y12:$Y14)-LEN(SUBSTITUTE($Y12:$Y14,"F", "")))</f>
        <v>0</v>
      </c>
      <c r="AI12" s="365">
        <f>SUMPRODUCT(LEN($L12:$Y14)-LEN(SUBSTITUTE($L12:$Y14,"G", "")))</f>
        <v>7</v>
      </c>
      <c r="AJ12" s="365">
        <f>SUMPRODUCT(LEN($Y12:$Y14)-LEN(SUBSTITUTE($Y12:$Y14,"G", "")))</f>
        <v>0</v>
      </c>
      <c r="AK12" s="365">
        <f>SUMPRODUCT(LEN($L12:$Y14)-LEN(SUBSTITUTE($L12:$Y14,"M", "")))</f>
        <v>0</v>
      </c>
      <c r="AL12" s="382">
        <f>SUMPRODUCT(LEN($Y12:$Y14)-LEN(SUBSTITUTE($Y12:$Y14,"M", "")))</f>
        <v>0</v>
      </c>
    </row>
    <row r="13" spans="1:46" ht="18" customHeight="1" x14ac:dyDescent="0.2">
      <c r="B13" s="17"/>
      <c r="C13" s="406"/>
      <c r="D13" s="192"/>
      <c r="E13" s="23"/>
      <c r="F13" s="23"/>
      <c r="G13" s="191"/>
      <c r="H13" s="409"/>
      <c r="I13" s="409"/>
      <c r="J13" s="409"/>
      <c r="K13" s="190" t="s">
        <v>91</v>
      </c>
      <c r="L13" s="189" t="s">
        <v>382</v>
      </c>
      <c r="M13" s="190" t="s">
        <v>90</v>
      </c>
      <c r="N13" s="189" t="s">
        <v>217</v>
      </c>
      <c r="O13" s="190" t="s">
        <v>89</v>
      </c>
      <c r="P13" s="189" t="s">
        <v>228</v>
      </c>
      <c r="Q13" s="190" t="s">
        <v>88</v>
      </c>
      <c r="R13" s="189" t="s">
        <v>214</v>
      </c>
      <c r="S13" s="190" t="s">
        <v>210</v>
      </c>
      <c r="T13" s="189" t="s">
        <v>98</v>
      </c>
      <c r="U13" s="190" t="s">
        <v>209</v>
      </c>
      <c r="V13" s="189"/>
      <c r="W13" s="190" t="s">
        <v>291</v>
      </c>
      <c r="X13" s="189"/>
      <c r="Y13" s="18"/>
      <c r="Z13" s="366"/>
      <c r="AA13" s="366"/>
      <c r="AB13" s="188"/>
      <c r="AC13" s="380"/>
      <c r="AD13" s="366"/>
      <c r="AE13" s="366"/>
      <c r="AF13" s="366"/>
      <c r="AG13" s="366"/>
      <c r="AH13" s="366"/>
      <c r="AI13" s="366"/>
      <c r="AJ13" s="366"/>
      <c r="AK13" s="366"/>
      <c r="AL13" s="383"/>
    </row>
    <row r="14" spans="1:46" ht="18" customHeight="1" thickBot="1" x14ac:dyDescent="0.25">
      <c r="B14" s="17"/>
      <c r="C14" s="407"/>
      <c r="D14" s="204"/>
      <c r="E14" s="203"/>
      <c r="F14" s="203"/>
      <c r="G14" s="202"/>
      <c r="H14" s="410"/>
      <c r="I14" s="410"/>
      <c r="J14" s="410"/>
      <c r="K14" s="201" t="s">
        <v>87</v>
      </c>
      <c r="L14" s="200" t="s">
        <v>263</v>
      </c>
      <c r="M14" s="201" t="s">
        <v>86</v>
      </c>
      <c r="N14" s="200" t="s">
        <v>264</v>
      </c>
      <c r="O14" s="201" t="s">
        <v>85</v>
      </c>
      <c r="P14" s="200" t="s">
        <v>218</v>
      </c>
      <c r="Q14" s="201" t="s">
        <v>84</v>
      </c>
      <c r="R14" s="200" t="s">
        <v>218</v>
      </c>
      <c r="S14" s="201" t="s">
        <v>208</v>
      </c>
      <c r="T14" s="200"/>
      <c r="U14" s="201" t="s">
        <v>207</v>
      </c>
      <c r="V14" s="200"/>
      <c r="W14" s="201" t="s">
        <v>290</v>
      </c>
      <c r="X14" s="200"/>
      <c r="Y14" s="10"/>
      <c r="Z14" s="398"/>
      <c r="AA14" s="398"/>
      <c r="AB14" s="199"/>
      <c r="AC14" s="381"/>
      <c r="AD14" s="367"/>
      <c r="AE14" s="367"/>
      <c r="AF14" s="367"/>
      <c r="AG14" s="367"/>
      <c r="AH14" s="367"/>
      <c r="AI14" s="367"/>
      <c r="AJ14" s="367"/>
      <c r="AK14" s="367"/>
      <c r="AL14" s="384"/>
    </row>
    <row r="15" spans="1:46" ht="18" customHeight="1" x14ac:dyDescent="0.2">
      <c r="B15" s="17"/>
      <c r="C15" s="405">
        <v>2</v>
      </c>
      <c r="D15" s="198"/>
      <c r="E15" s="197"/>
      <c r="F15" s="197"/>
      <c r="G15" s="196"/>
      <c r="H15" s="408">
        <v>63</v>
      </c>
      <c r="I15" s="408">
        <v>17</v>
      </c>
      <c r="J15" s="408">
        <v>5</v>
      </c>
      <c r="K15" s="195" t="s">
        <v>95</v>
      </c>
      <c r="L15" s="194" t="s">
        <v>97</v>
      </c>
      <c r="M15" s="195" t="s">
        <v>94</v>
      </c>
      <c r="N15" s="194" t="s">
        <v>97</v>
      </c>
      <c r="O15" s="195" t="s">
        <v>93</v>
      </c>
      <c r="P15" s="194" t="s">
        <v>226</v>
      </c>
      <c r="Q15" s="195" t="s">
        <v>92</v>
      </c>
      <c r="R15" s="194" t="s">
        <v>218</v>
      </c>
      <c r="S15" s="195" t="s">
        <v>212</v>
      </c>
      <c r="T15" s="194"/>
      <c r="U15" s="195" t="s">
        <v>211</v>
      </c>
      <c r="V15" s="194"/>
      <c r="W15" s="195" t="s">
        <v>211</v>
      </c>
      <c r="X15" s="194"/>
      <c r="Y15" s="25" t="s">
        <v>219</v>
      </c>
      <c r="Z15" s="397"/>
      <c r="AA15" s="397" t="s">
        <v>261</v>
      </c>
      <c r="AB15" s="193"/>
      <c r="AC15" s="379">
        <f>SUMPRODUCT(LEN($L15:$Y17)-LEN(SUBSTITUTE($L15:$Y17,"A", "")))</f>
        <v>10</v>
      </c>
      <c r="AD15" s="365">
        <f>SUMPRODUCT(LEN($Y15:$Y17)-LEN(SUBSTITUTE($Y15:$Y17,"A", "")))</f>
        <v>1</v>
      </c>
      <c r="AE15" s="365">
        <f>SUMPRODUCT(LEN($L15:$Y17)-LEN(SUBSTITUTE($L15:$Y17,"S", "")))</f>
        <v>15</v>
      </c>
      <c r="AF15" s="365">
        <f>SUMPRODUCT(LEN($Y15:$Y17)-LEN(SUBSTITUTE($Y15:$Y17,"S", "")))</f>
        <v>2</v>
      </c>
      <c r="AG15" s="365">
        <f>SUMPRODUCT(LEN($L15:$Y17)-LEN(SUBSTITUTE($L15:$Y17,"F", "")))</f>
        <v>0</v>
      </c>
      <c r="AH15" s="365">
        <f>SUMPRODUCT(LEN($Y15:$Y17)-LEN(SUBSTITUTE($Y15:$Y17,"F", "")))</f>
        <v>0</v>
      </c>
      <c r="AI15" s="365">
        <f>SUMPRODUCT(LEN($L15:$Y17)-LEN(SUBSTITUTE($L15:$Y17,"G", "")))</f>
        <v>1</v>
      </c>
      <c r="AJ15" s="365">
        <f>SUMPRODUCT(LEN($Y15:$Y17)-LEN(SUBSTITUTE($Y15:$Y17,"G", "")))</f>
        <v>0</v>
      </c>
      <c r="AK15" s="365">
        <f>SUMPRODUCT(LEN($L15:$Y17)-LEN(SUBSTITUTE($L15:$Y17,"M", "")))</f>
        <v>0</v>
      </c>
      <c r="AL15" s="382">
        <f>SUMPRODUCT(LEN($Y15:$Y17)-LEN(SUBSTITUTE($Y15:$Y17,"M", "")))</f>
        <v>0</v>
      </c>
    </row>
    <row r="16" spans="1:46" ht="18" customHeight="1" x14ac:dyDescent="0.2">
      <c r="B16" s="17"/>
      <c r="C16" s="406"/>
      <c r="D16" s="192"/>
      <c r="E16" s="23"/>
      <c r="F16" s="23"/>
      <c r="G16" s="191"/>
      <c r="H16" s="409"/>
      <c r="I16" s="409"/>
      <c r="J16" s="409"/>
      <c r="K16" s="190" t="s">
        <v>91</v>
      </c>
      <c r="L16" s="189" t="s">
        <v>213</v>
      </c>
      <c r="M16" s="190" t="s">
        <v>90</v>
      </c>
      <c r="N16" s="189" t="s">
        <v>227</v>
      </c>
      <c r="O16" s="190" t="s">
        <v>89</v>
      </c>
      <c r="P16" s="189" t="s">
        <v>226</v>
      </c>
      <c r="Q16" s="190" t="s">
        <v>88</v>
      </c>
      <c r="R16" s="189" t="s">
        <v>98</v>
      </c>
      <c r="S16" s="190" t="s">
        <v>210</v>
      </c>
      <c r="T16" s="189"/>
      <c r="U16" s="190" t="s">
        <v>209</v>
      </c>
      <c r="V16" s="189"/>
      <c r="W16" s="190" t="s">
        <v>209</v>
      </c>
      <c r="X16" s="189"/>
      <c r="Y16" s="18"/>
      <c r="Z16" s="366"/>
      <c r="AA16" s="366"/>
      <c r="AB16" s="188"/>
      <c r="AC16" s="380"/>
      <c r="AD16" s="366"/>
      <c r="AE16" s="366"/>
      <c r="AF16" s="366"/>
      <c r="AG16" s="366"/>
      <c r="AH16" s="366"/>
      <c r="AI16" s="366"/>
      <c r="AJ16" s="366"/>
      <c r="AK16" s="366"/>
      <c r="AL16" s="383"/>
    </row>
    <row r="17" spans="2:38" ht="18" customHeight="1" thickBot="1" x14ac:dyDescent="0.25">
      <c r="B17" s="17"/>
      <c r="C17" s="407"/>
      <c r="D17" s="204"/>
      <c r="E17" s="203"/>
      <c r="F17" s="203"/>
      <c r="G17" s="202"/>
      <c r="H17" s="410"/>
      <c r="I17" s="410"/>
      <c r="J17" s="410"/>
      <c r="K17" s="201" t="s">
        <v>87</v>
      </c>
      <c r="L17" s="200" t="s">
        <v>264</v>
      </c>
      <c r="M17" s="201" t="s">
        <v>86</v>
      </c>
      <c r="N17" s="200" t="s">
        <v>218</v>
      </c>
      <c r="O17" s="201" t="s">
        <v>85</v>
      </c>
      <c r="P17" s="200" t="s">
        <v>218</v>
      </c>
      <c r="Q17" s="201" t="s">
        <v>84</v>
      </c>
      <c r="R17" s="200" t="s">
        <v>98</v>
      </c>
      <c r="S17" s="201" t="s">
        <v>208</v>
      </c>
      <c r="T17" s="200"/>
      <c r="U17" s="201" t="s">
        <v>207</v>
      </c>
      <c r="V17" s="200"/>
      <c r="W17" s="201" t="s">
        <v>207</v>
      </c>
      <c r="X17" s="200"/>
      <c r="Y17" s="10"/>
      <c r="Z17" s="398"/>
      <c r="AA17" s="398"/>
      <c r="AB17" s="199"/>
      <c r="AC17" s="381"/>
      <c r="AD17" s="367"/>
      <c r="AE17" s="367"/>
      <c r="AF17" s="367"/>
      <c r="AG17" s="367"/>
      <c r="AH17" s="367"/>
      <c r="AI17" s="367"/>
      <c r="AJ17" s="367"/>
      <c r="AK17" s="367"/>
      <c r="AL17" s="384"/>
    </row>
    <row r="18" spans="2:38" ht="18" customHeight="1" x14ac:dyDescent="0.2">
      <c r="B18" s="17"/>
      <c r="C18" s="405">
        <v>3</v>
      </c>
      <c r="D18" s="198"/>
      <c r="E18" s="197"/>
      <c r="F18" s="197"/>
      <c r="G18" s="196"/>
      <c r="H18" s="408">
        <v>67</v>
      </c>
      <c r="I18" s="408">
        <v>19</v>
      </c>
      <c r="J18" s="408">
        <v>5</v>
      </c>
      <c r="K18" s="195" t="s">
        <v>95</v>
      </c>
      <c r="L18" s="194" t="s">
        <v>271</v>
      </c>
      <c r="M18" s="195" t="s">
        <v>94</v>
      </c>
      <c r="N18" s="194" t="s">
        <v>323</v>
      </c>
      <c r="O18" s="195" t="s">
        <v>93</v>
      </c>
      <c r="P18" s="194" t="s">
        <v>283</v>
      </c>
      <c r="Q18" s="195" t="s">
        <v>92</v>
      </c>
      <c r="R18" s="194" t="s">
        <v>228</v>
      </c>
      <c r="S18" s="195" t="s">
        <v>212</v>
      </c>
      <c r="T18" s="194" t="s">
        <v>98</v>
      </c>
      <c r="U18" s="195" t="s">
        <v>211</v>
      </c>
      <c r="V18" s="194"/>
      <c r="W18" s="195" t="s">
        <v>211</v>
      </c>
      <c r="X18" s="194"/>
      <c r="Y18" s="25" t="s">
        <v>98</v>
      </c>
      <c r="Z18" s="397">
        <v>7</v>
      </c>
      <c r="AA18" s="397" t="s">
        <v>261</v>
      </c>
      <c r="AB18" s="193"/>
      <c r="AC18" s="379">
        <f>SUMPRODUCT(LEN($L18:$Y20)-LEN(SUBSTITUTE($L18:$Y20,"A", "")))</f>
        <v>6</v>
      </c>
      <c r="AD18" s="365">
        <f>SUMPRODUCT(LEN($Y18:$Y20)-LEN(SUBSTITUTE($Y18:$Y20,"A", "")))</f>
        <v>0</v>
      </c>
      <c r="AE18" s="365">
        <f>SUMPRODUCT(LEN($L18:$Y20)-LEN(SUBSTITUTE($L18:$Y20,"S", "")))</f>
        <v>24</v>
      </c>
      <c r="AF18" s="365">
        <f>SUMPRODUCT(LEN($Y18:$Y20)-LEN(SUBSTITUTE($Y18:$Y20,"S", "")))</f>
        <v>6</v>
      </c>
      <c r="AG18" s="365">
        <f>SUMPRODUCT(LEN($L18:$Y20)-LEN(SUBSTITUTE($L18:$Y20,"F", "")))</f>
        <v>2</v>
      </c>
      <c r="AH18" s="365">
        <f>SUMPRODUCT(LEN($Y18:$Y20)-LEN(SUBSTITUTE($Y18:$Y20,"F", "")))</f>
        <v>0</v>
      </c>
      <c r="AI18" s="365">
        <f>SUMPRODUCT(LEN($L18:$Y20)-LEN(SUBSTITUTE($L18:$Y20,"G", "")))</f>
        <v>4</v>
      </c>
      <c r="AJ18" s="365">
        <f>SUMPRODUCT(LEN($Y18:$Y20)-LEN(SUBSTITUTE($Y18:$Y20,"G", "")))</f>
        <v>0</v>
      </c>
      <c r="AK18" s="365">
        <f>SUMPRODUCT(LEN($L18:$Y20)-LEN(SUBSTITUTE($L18:$Y20,"M", "")))</f>
        <v>0</v>
      </c>
      <c r="AL18" s="382">
        <f>SUMPRODUCT(LEN($Y18:$Y20)-LEN(SUBSTITUTE($Y18:$Y20,"M", "")))</f>
        <v>0</v>
      </c>
    </row>
    <row r="19" spans="2:38" ht="18" customHeight="1" x14ac:dyDescent="0.2">
      <c r="B19" s="17"/>
      <c r="C19" s="406"/>
      <c r="D19" s="192"/>
      <c r="E19" s="23"/>
      <c r="F19" s="23"/>
      <c r="G19" s="191"/>
      <c r="H19" s="409"/>
      <c r="I19" s="409"/>
      <c r="J19" s="409"/>
      <c r="K19" s="190" t="s">
        <v>91</v>
      </c>
      <c r="L19" s="189" t="s">
        <v>97</v>
      </c>
      <c r="M19" s="190" t="s">
        <v>90</v>
      </c>
      <c r="N19" s="189" t="s">
        <v>305</v>
      </c>
      <c r="O19" s="190" t="s">
        <v>89</v>
      </c>
      <c r="P19" s="189" t="s">
        <v>225</v>
      </c>
      <c r="Q19" s="190" t="s">
        <v>88</v>
      </c>
      <c r="R19" s="189" t="s">
        <v>218</v>
      </c>
      <c r="S19" s="190" t="s">
        <v>210</v>
      </c>
      <c r="T19" s="189" t="s">
        <v>98</v>
      </c>
      <c r="U19" s="190" t="s">
        <v>209</v>
      </c>
      <c r="V19" s="189"/>
      <c r="W19" s="190" t="s">
        <v>209</v>
      </c>
      <c r="X19" s="189"/>
      <c r="Y19" s="18" t="s">
        <v>234</v>
      </c>
      <c r="Z19" s="366"/>
      <c r="AA19" s="366"/>
      <c r="AB19" s="188"/>
      <c r="AC19" s="380"/>
      <c r="AD19" s="366"/>
      <c r="AE19" s="366"/>
      <c r="AF19" s="366"/>
      <c r="AG19" s="366"/>
      <c r="AH19" s="366"/>
      <c r="AI19" s="366"/>
      <c r="AJ19" s="366"/>
      <c r="AK19" s="366"/>
      <c r="AL19" s="383"/>
    </row>
    <row r="20" spans="2:38" ht="18" customHeight="1" thickBot="1" x14ac:dyDescent="0.25">
      <c r="B20" s="17"/>
      <c r="C20" s="407"/>
      <c r="D20" s="204"/>
      <c r="E20" s="203"/>
      <c r="F20" s="203"/>
      <c r="G20" s="202"/>
      <c r="H20" s="410"/>
      <c r="I20" s="410"/>
      <c r="J20" s="410"/>
      <c r="K20" s="201" t="s">
        <v>87</v>
      </c>
      <c r="L20" s="200" t="s">
        <v>336</v>
      </c>
      <c r="M20" s="201" t="s">
        <v>86</v>
      </c>
      <c r="N20" s="200" t="s">
        <v>220</v>
      </c>
      <c r="O20" s="201" t="s">
        <v>85</v>
      </c>
      <c r="P20" s="200" t="s">
        <v>218</v>
      </c>
      <c r="Q20" s="201" t="s">
        <v>84</v>
      </c>
      <c r="R20" s="200" t="s">
        <v>218</v>
      </c>
      <c r="S20" s="201" t="s">
        <v>208</v>
      </c>
      <c r="T20" s="200"/>
      <c r="U20" s="201" t="s">
        <v>207</v>
      </c>
      <c r="V20" s="200"/>
      <c r="W20" s="201" t="s">
        <v>207</v>
      </c>
      <c r="X20" s="200"/>
      <c r="Y20" s="10"/>
      <c r="Z20" s="398"/>
      <c r="AA20" s="398"/>
      <c r="AB20" s="199"/>
      <c r="AC20" s="381"/>
      <c r="AD20" s="367"/>
      <c r="AE20" s="367"/>
      <c r="AF20" s="367"/>
      <c r="AG20" s="367"/>
      <c r="AH20" s="367"/>
      <c r="AI20" s="367"/>
      <c r="AJ20" s="367"/>
      <c r="AK20" s="367"/>
      <c r="AL20" s="384"/>
    </row>
    <row r="21" spans="2:38" ht="18" customHeight="1" x14ac:dyDescent="0.2">
      <c r="B21" s="17"/>
      <c r="C21" s="405">
        <v>4</v>
      </c>
      <c r="D21" s="198"/>
      <c r="E21" s="197"/>
      <c r="F21" s="197"/>
      <c r="G21" s="196"/>
      <c r="H21" s="408">
        <v>65</v>
      </c>
      <c r="I21" s="408">
        <v>20</v>
      </c>
      <c r="J21" s="408">
        <v>5</v>
      </c>
      <c r="K21" s="195" t="s">
        <v>95</v>
      </c>
      <c r="L21" s="194" t="s">
        <v>97</v>
      </c>
      <c r="M21" s="195" t="s">
        <v>94</v>
      </c>
      <c r="N21" s="194" t="s">
        <v>305</v>
      </c>
      <c r="O21" s="195" t="s">
        <v>93</v>
      </c>
      <c r="P21" s="194" t="s">
        <v>226</v>
      </c>
      <c r="Q21" s="195" t="s">
        <v>92</v>
      </c>
      <c r="R21" s="194" t="s">
        <v>218</v>
      </c>
      <c r="S21" s="195" t="s">
        <v>212</v>
      </c>
      <c r="T21" s="194" t="s">
        <v>98</v>
      </c>
      <c r="U21" s="195" t="s">
        <v>211</v>
      </c>
      <c r="V21" s="194"/>
      <c r="W21" s="195" t="s">
        <v>211</v>
      </c>
      <c r="X21" s="194"/>
      <c r="Y21" s="25"/>
      <c r="Z21" s="397"/>
      <c r="AA21" s="397" t="s">
        <v>320</v>
      </c>
      <c r="AB21" s="193"/>
      <c r="AC21" s="379">
        <f>SUMPRODUCT(LEN($L21:$Y23)-LEN(SUBSTITUTE($L21:$Y23,"A", "")))</f>
        <v>7</v>
      </c>
      <c r="AD21" s="365">
        <f>SUMPRODUCT(LEN($Y21:$Y23)-LEN(SUBSTITUTE($Y21:$Y23,"A", "")))</f>
        <v>0</v>
      </c>
      <c r="AE21" s="365">
        <f>SUMPRODUCT(LEN($L21:$Y23)-LEN(SUBSTITUTE($L21:$Y23,"S", "")))</f>
        <v>17</v>
      </c>
      <c r="AF21" s="365">
        <f>SUMPRODUCT(LEN($Y21:$Y23)-LEN(SUBSTITUTE($Y21:$Y23,"S", "")))</f>
        <v>0</v>
      </c>
      <c r="AG21" s="365">
        <f>SUMPRODUCT(LEN($L21:$Y23)-LEN(SUBSTITUTE($L21:$Y23,"F", "")))</f>
        <v>0</v>
      </c>
      <c r="AH21" s="365">
        <f>SUMPRODUCT(LEN($Y21:$Y23)-LEN(SUBSTITUTE($Y21:$Y23,"F", "")))</f>
        <v>0</v>
      </c>
      <c r="AI21" s="365">
        <f>SUMPRODUCT(LEN($L21:$Y23)-LEN(SUBSTITUTE($L21:$Y23,"G", "")))</f>
        <v>4</v>
      </c>
      <c r="AJ21" s="365">
        <f>SUMPRODUCT(LEN($Y21:$Y23)-LEN(SUBSTITUTE($Y21:$Y23,"G", "")))</f>
        <v>0</v>
      </c>
      <c r="AK21" s="365">
        <f>SUMPRODUCT(LEN($L21:$Y23)-LEN(SUBSTITUTE($L21:$Y23,"M", "")))</f>
        <v>0</v>
      </c>
      <c r="AL21" s="382">
        <f>SUMPRODUCT(LEN($Y21:$Y23)-LEN(SUBSTITUTE($Y21:$Y23,"M", "")))</f>
        <v>0</v>
      </c>
    </row>
    <row r="22" spans="2:38" ht="18" customHeight="1" x14ac:dyDescent="0.2">
      <c r="B22" s="17"/>
      <c r="C22" s="406"/>
      <c r="D22" s="192"/>
      <c r="E22" s="23"/>
      <c r="F22" s="23"/>
      <c r="G22" s="191"/>
      <c r="H22" s="409"/>
      <c r="I22" s="409"/>
      <c r="J22" s="409"/>
      <c r="K22" s="190" t="s">
        <v>91</v>
      </c>
      <c r="L22" s="189" t="s">
        <v>264</v>
      </c>
      <c r="M22" s="190" t="s">
        <v>90</v>
      </c>
      <c r="N22" s="189" t="s">
        <v>264</v>
      </c>
      <c r="O22" s="190" t="s">
        <v>89</v>
      </c>
      <c r="P22" s="189" t="s">
        <v>214</v>
      </c>
      <c r="Q22" s="190" t="s">
        <v>88</v>
      </c>
      <c r="R22" s="189" t="s">
        <v>214</v>
      </c>
      <c r="S22" s="190" t="s">
        <v>210</v>
      </c>
      <c r="T22" s="189" t="s">
        <v>98</v>
      </c>
      <c r="U22" s="190" t="s">
        <v>209</v>
      </c>
      <c r="V22" s="189"/>
      <c r="W22" s="190" t="s">
        <v>209</v>
      </c>
      <c r="X22" s="189"/>
      <c r="Y22" s="18"/>
      <c r="Z22" s="366"/>
      <c r="AA22" s="366"/>
      <c r="AB22" s="188"/>
      <c r="AC22" s="380"/>
      <c r="AD22" s="366"/>
      <c r="AE22" s="366"/>
      <c r="AF22" s="366"/>
      <c r="AG22" s="366"/>
      <c r="AH22" s="366"/>
      <c r="AI22" s="366"/>
      <c r="AJ22" s="366"/>
      <c r="AK22" s="366"/>
      <c r="AL22" s="383"/>
    </row>
    <row r="23" spans="2:38" ht="18" customHeight="1" thickBot="1" x14ac:dyDescent="0.25">
      <c r="B23" s="17"/>
      <c r="C23" s="407"/>
      <c r="D23" s="204"/>
      <c r="E23" s="203"/>
      <c r="F23" s="203"/>
      <c r="G23" s="202"/>
      <c r="H23" s="410"/>
      <c r="I23" s="410"/>
      <c r="J23" s="410"/>
      <c r="K23" s="201" t="s">
        <v>87</v>
      </c>
      <c r="L23" s="200" t="s">
        <v>264</v>
      </c>
      <c r="M23" s="201" t="s">
        <v>86</v>
      </c>
      <c r="N23" s="200" t="s">
        <v>247</v>
      </c>
      <c r="O23" s="201" t="s">
        <v>85</v>
      </c>
      <c r="P23" s="200" t="s">
        <v>214</v>
      </c>
      <c r="Q23" s="201" t="s">
        <v>84</v>
      </c>
      <c r="R23" s="200" t="s">
        <v>98</v>
      </c>
      <c r="S23" s="201" t="s">
        <v>208</v>
      </c>
      <c r="T23" s="200"/>
      <c r="U23" s="201" t="s">
        <v>207</v>
      </c>
      <c r="V23" s="200"/>
      <c r="W23" s="201" t="s">
        <v>207</v>
      </c>
      <c r="X23" s="200"/>
      <c r="Y23" s="10"/>
      <c r="Z23" s="398"/>
      <c r="AA23" s="398"/>
      <c r="AB23" s="199"/>
      <c r="AC23" s="381"/>
      <c r="AD23" s="367"/>
      <c r="AE23" s="367"/>
      <c r="AF23" s="367"/>
      <c r="AG23" s="367"/>
      <c r="AH23" s="367"/>
      <c r="AI23" s="367"/>
      <c r="AJ23" s="367"/>
      <c r="AK23" s="367"/>
      <c r="AL23" s="384"/>
    </row>
    <row r="24" spans="2:38" ht="18" customHeight="1" x14ac:dyDescent="0.2">
      <c r="B24" s="17"/>
      <c r="C24" s="405">
        <v>5</v>
      </c>
      <c r="D24" s="198"/>
      <c r="E24" s="197"/>
      <c r="F24" s="197"/>
      <c r="G24" s="196"/>
      <c r="H24" s="408">
        <v>66</v>
      </c>
      <c r="I24" s="408">
        <v>18</v>
      </c>
      <c r="J24" s="408">
        <v>6</v>
      </c>
      <c r="K24" s="195" t="s">
        <v>95</v>
      </c>
      <c r="L24" s="194" t="s">
        <v>271</v>
      </c>
      <c r="M24" s="195" t="s">
        <v>94</v>
      </c>
      <c r="N24" s="194" t="s">
        <v>264</v>
      </c>
      <c r="O24" s="195" t="s">
        <v>93</v>
      </c>
      <c r="P24" s="194" t="s">
        <v>218</v>
      </c>
      <c r="Q24" s="195" t="s">
        <v>92</v>
      </c>
      <c r="R24" s="194" t="s">
        <v>218</v>
      </c>
      <c r="S24" s="195" t="s">
        <v>212</v>
      </c>
      <c r="T24" s="194"/>
      <c r="U24" s="195" t="s">
        <v>211</v>
      </c>
      <c r="V24" s="194"/>
      <c r="W24" s="195" t="s">
        <v>211</v>
      </c>
      <c r="X24" s="194"/>
      <c r="Y24" s="25" t="s">
        <v>247</v>
      </c>
      <c r="Z24" s="397"/>
      <c r="AA24" s="397" t="s">
        <v>261</v>
      </c>
      <c r="AB24" s="193"/>
      <c r="AC24" s="379">
        <f>SUMPRODUCT(LEN($L24:$Y26)-LEN(SUBSTITUTE($L24:$Y26,"A", "")))</f>
        <v>1</v>
      </c>
      <c r="AD24" s="365">
        <f>SUMPRODUCT(LEN($Y24:$Y26)-LEN(SUBSTITUTE($Y24:$Y26,"A", "")))</f>
        <v>0</v>
      </c>
      <c r="AE24" s="365">
        <f>SUMPRODUCT(LEN($L24:$Y26)-LEN(SUBSTITUTE($L24:$Y26,"S", "")))</f>
        <v>21</v>
      </c>
      <c r="AF24" s="365">
        <f>SUMPRODUCT(LEN($Y24:$Y26)-LEN(SUBSTITUTE($Y24:$Y26,"S", "")))</f>
        <v>4</v>
      </c>
      <c r="AG24" s="365">
        <f>SUMPRODUCT(LEN($L24:$Y26)-LEN(SUBSTITUTE($L24:$Y26,"F", "")))</f>
        <v>0</v>
      </c>
      <c r="AH24" s="365">
        <f>SUMPRODUCT(LEN($Y24:$Y26)-LEN(SUBSTITUTE($Y24:$Y26,"F", "")))</f>
        <v>0</v>
      </c>
      <c r="AI24" s="365">
        <f>SUMPRODUCT(LEN($L24:$Y26)-LEN(SUBSTITUTE($L24:$Y26,"G", "")))</f>
        <v>6</v>
      </c>
      <c r="AJ24" s="365">
        <f>SUMPRODUCT(LEN($Y24:$Y26)-LEN(SUBSTITUTE($Y24:$Y26,"G", "")))</f>
        <v>1</v>
      </c>
      <c r="AK24" s="365">
        <f>SUMPRODUCT(LEN($L24:$Y26)-LEN(SUBSTITUTE($L24:$Y26,"M", "")))</f>
        <v>0</v>
      </c>
      <c r="AL24" s="382">
        <f>SUMPRODUCT(LEN($Y24:$Y26)-LEN(SUBSTITUTE($Y24:$Y26,"M", "")))</f>
        <v>0</v>
      </c>
    </row>
    <row r="25" spans="2:38" ht="18" customHeight="1" x14ac:dyDescent="0.2">
      <c r="B25" s="17"/>
      <c r="C25" s="406"/>
      <c r="D25" s="192"/>
      <c r="E25" s="23"/>
      <c r="F25" s="23"/>
      <c r="G25" s="191"/>
      <c r="H25" s="409"/>
      <c r="I25" s="409"/>
      <c r="J25" s="409"/>
      <c r="K25" s="190" t="s">
        <v>91</v>
      </c>
      <c r="L25" s="189" t="s">
        <v>264</v>
      </c>
      <c r="M25" s="190" t="s">
        <v>90</v>
      </c>
      <c r="N25" s="189" t="s">
        <v>228</v>
      </c>
      <c r="O25" s="190" t="s">
        <v>89</v>
      </c>
      <c r="P25" s="189" t="s">
        <v>214</v>
      </c>
      <c r="Q25" s="190" t="s">
        <v>88</v>
      </c>
      <c r="R25" s="189" t="s">
        <v>98</v>
      </c>
      <c r="S25" s="190" t="s">
        <v>210</v>
      </c>
      <c r="T25" s="189"/>
      <c r="U25" s="190" t="s">
        <v>209</v>
      </c>
      <c r="V25" s="189"/>
      <c r="W25" s="190" t="s">
        <v>209</v>
      </c>
      <c r="X25" s="189"/>
      <c r="Y25" s="18" t="s">
        <v>271</v>
      </c>
      <c r="Z25" s="366"/>
      <c r="AA25" s="366"/>
      <c r="AB25" s="188"/>
      <c r="AC25" s="380"/>
      <c r="AD25" s="366"/>
      <c r="AE25" s="366"/>
      <c r="AF25" s="366"/>
      <c r="AG25" s="366"/>
      <c r="AH25" s="366"/>
      <c r="AI25" s="366"/>
      <c r="AJ25" s="366"/>
      <c r="AK25" s="366"/>
      <c r="AL25" s="383"/>
    </row>
    <row r="26" spans="2:38" ht="18" customHeight="1" thickBot="1" x14ac:dyDescent="0.25">
      <c r="B26" s="17"/>
      <c r="C26" s="407"/>
      <c r="D26" s="204"/>
      <c r="E26" s="203"/>
      <c r="F26" s="203"/>
      <c r="G26" s="202"/>
      <c r="H26" s="410"/>
      <c r="I26" s="410"/>
      <c r="J26" s="410"/>
      <c r="K26" s="201" t="s">
        <v>87</v>
      </c>
      <c r="L26" s="200" t="s">
        <v>264</v>
      </c>
      <c r="M26" s="201" t="s">
        <v>86</v>
      </c>
      <c r="N26" s="200" t="s">
        <v>417</v>
      </c>
      <c r="O26" s="201" t="s">
        <v>85</v>
      </c>
      <c r="P26" s="200" t="s">
        <v>218</v>
      </c>
      <c r="Q26" s="201" t="s">
        <v>84</v>
      </c>
      <c r="R26" s="200" t="s">
        <v>98</v>
      </c>
      <c r="S26" s="201" t="s">
        <v>208</v>
      </c>
      <c r="T26" s="200"/>
      <c r="U26" s="201" t="s">
        <v>207</v>
      </c>
      <c r="V26" s="200"/>
      <c r="W26" s="201" t="s">
        <v>207</v>
      </c>
      <c r="X26" s="200"/>
      <c r="Y26" s="10"/>
      <c r="Z26" s="398"/>
      <c r="AA26" s="398"/>
      <c r="AB26" s="199"/>
      <c r="AC26" s="381"/>
      <c r="AD26" s="367"/>
      <c r="AE26" s="367"/>
      <c r="AF26" s="367"/>
      <c r="AG26" s="367"/>
      <c r="AH26" s="367"/>
      <c r="AI26" s="367"/>
      <c r="AJ26" s="367"/>
      <c r="AK26" s="367"/>
      <c r="AL26" s="384"/>
    </row>
    <row r="27" spans="2:38" ht="18" customHeight="1" x14ac:dyDescent="0.2">
      <c r="B27" s="17"/>
      <c r="C27" s="405">
        <v>6</v>
      </c>
      <c r="D27" s="198"/>
      <c r="E27" s="197"/>
      <c r="F27" s="197"/>
      <c r="G27" s="196"/>
      <c r="H27" s="408">
        <v>71</v>
      </c>
      <c r="I27" s="408">
        <v>19</v>
      </c>
      <c r="J27" s="408">
        <v>5</v>
      </c>
      <c r="K27" s="195" t="s">
        <v>95</v>
      </c>
      <c r="L27" s="194" t="s">
        <v>97</v>
      </c>
      <c r="M27" s="195" t="s">
        <v>94</v>
      </c>
      <c r="N27" s="194" t="s">
        <v>308</v>
      </c>
      <c r="O27" s="195" t="s">
        <v>93</v>
      </c>
      <c r="P27" s="194" t="s">
        <v>220</v>
      </c>
      <c r="Q27" s="195" t="s">
        <v>92</v>
      </c>
      <c r="R27" s="194" t="s">
        <v>217</v>
      </c>
      <c r="S27" s="195" t="s">
        <v>212</v>
      </c>
      <c r="T27" s="194" t="s">
        <v>98</v>
      </c>
      <c r="U27" s="195" t="s">
        <v>211</v>
      </c>
      <c r="V27" s="194"/>
      <c r="W27" s="195" t="s">
        <v>211</v>
      </c>
      <c r="X27" s="194"/>
      <c r="Y27" s="25"/>
      <c r="Z27" s="397"/>
      <c r="AA27" s="397" t="s">
        <v>320</v>
      </c>
      <c r="AB27" s="193"/>
      <c r="AC27" s="379">
        <f>SUMPRODUCT(LEN($L27:$Y29)-LEN(SUBSTITUTE($L27:$Y29,"A", "")))</f>
        <v>11</v>
      </c>
      <c r="AD27" s="365">
        <f>SUMPRODUCT(LEN($Y27:$Y29)-LEN(SUBSTITUTE($Y27:$Y29,"A", "")))</f>
        <v>0</v>
      </c>
      <c r="AE27" s="365">
        <f>SUMPRODUCT(LEN($L27:$Y29)-LEN(SUBSTITUTE($L27:$Y29,"S", "")))</f>
        <v>18</v>
      </c>
      <c r="AF27" s="365">
        <f>SUMPRODUCT(LEN($Y27:$Y29)-LEN(SUBSTITUTE($Y27:$Y29,"S", "")))</f>
        <v>0</v>
      </c>
      <c r="AG27" s="365">
        <f>SUMPRODUCT(LEN($L27:$Y29)-LEN(SUBSTITUTE($L27:$Y29,"F", "")))</f>
        <v>1</v>
      </c>
      <c r="AH27" s="365">
        <f>SUMPRODUCT(LEN($Y27:$Y29)-LEN(SUBSTITUTE($Y27:$Y29,"F", "")))</f>
        <v>0</v>
      </c>
      <c r="AI27" s="365">
        <f>SUMPRODUCT(LEN($L27:$Y29)-LEN(SUBSTITUTE($L27:$Y29,"G", "")))</f>
        <v>3</v>
      </c>
      <c r="AJ27" s="365">
        <f>SUMPRODUCT(LEN($Y27:$Y29)-LEN(SUBSTITUTE($Y27:$Y29,"G", "")))</f>
        <v>0</v>
      </c>
      <c r="AK27" s="365">
        <f>SUMPRODUCT(LEN($L27:$Y29)-LEN(SUBSTITUTE($L27:$Y29,"M", "")))</f>
        <v>0</v>
      </c>
      <c r="AL27" s="382">
        <f>SUMPRODUCT(LEN($Y27:$Y29)-LEN(SUBSTITUTE($Y27:$Y29,"M", "")))</f>
        <v>0</v>
      </c>
    </row>
    <row r="28" spans="2:38" ht="18" customHeight="1" x14ac:dyDescent="0.2">
      <c r="B28" s="17"/>
      <c r="C28" s="406"/>
      <c r="D28" s="192"/>
      <c r="E28" s="23"/>
      <c r="F28" s="23"/>
      <c r="G28" s="191"/>
      <c r="H28" s="409"/>
      <c r="I28" s="409"/>
      <c r="J28" s="409"/>
      <c r="K28" s="190" t="s">
        <v>91</v>
      </c>
      <c r="L28" s="189" t="s">
        <v>311</v>
      </c>
      <c r="M28" s="190" t="s">
        <v>90</v>
      </c>
      <c r="N28" s="189" t="s">
        <v>225</v>
      </c>
      <c r="O28" s="190" t="s">
        <v>89</v>
      </c>
      <c r="P28" s="189" t="s">
        <v>218</v>
      </c>
      <c r="Q28" s="190" t="s">
        <v>88</v>
      </c>
      <c r="R28" s="189" t="s">
        <v>218</v>
      </c>
      <c r="S28" s="190" t="s">
        <v>210</v>
      </c>
      <c r="T28" s="189" t="s">
        <v>98</v>
      </c>
      <c r="U28" s="190" t="s">
        <v>209</v>
      </c>
      <c r="V28" s="189"/>
      <c r="W28" s="190" t="s">
        <v>209</v>
      </c>
      <c r="X28" s="189"/>
      <c r="Y28" s="18"/>
      <c r="Z28" s="366"/>
      <c r="AA28" s="366"/>
      <c r="AB28" s="188"/>
      <c r="AC28" s="380"/>
      <c r="AD28" s="366"/>
      <c r="AE28" s="366"/>
      <c r="AF28" s="366"/>
      <c r="AG28" s="366"/>
      <c r="AH28" s="366"/>
      <c r="AI28" s="366"/>
      <c r="AJ28" s="366"/>
      <c r="AK28" s="366"/>
      <c r="AL28" s="383"/>
    </row>
    <row r="29" spans="2:38" ht="18" customHeight="1" thickBot="1" x14ac:dyDescent="0.25">
      <c r="B29" s="17"/>
      <c r="C29" s="407"/>
      <c r="D29" s="204"/>
      <c r="E29" s="203"/>
      <c r="F29" s="203"/>
      <c r="G29" s="202"/>
      <c r="H29" s="410"/>
      <c r="I29" s="410"/>
      <c r="J29" s="410"/>
      <c r="K29" s="201" t="s">
        <v>87</v>
      </c>
      <c r="L29" s="200" t="s">
        <v>416</v>
      </c>
      <c r="M29" s="201" t="s">
        <v>86</v>
      </c>
      <c r="N29" s="200" t="s">
        <v>226</v>
      </c>
      <c r="O29" s="201" t="s">
        <v>85</v>
      </c>
      <c r="P29" s="200" t="s">
        <v>214</v>
      </c>
      <c r="Q29" s="201" t="s">
        <v>84</v>
      </c>
      <c r="R29" s="200" t="s">
        <v>218</v>
      </c>
      <c r="S29" s="201" t="s">
        <v>208</v>
      </c>
      <c r="T29" s="200"/>
      <c r="U29" s="201" t="s">
        <v>207</v>
      </c>
      <c r="V29" s="200"/>
      <c r="W29" s="201" t="s">
        <v>207</v>
      </c>
      <c r="X29" s="200"/>
      <c r="Y29" s="10"/>
      <c r="Z29" s="398"/>
      <c r="AA29" s="398"/>
      <c r="AB29" s="199"/>
      <c r="AC29" s="381"/>
      <c r="AD29" s="367"/>
      <c r="AE29" s="367"/>
      <c r="AF29" s="367"/>
      <c r="AG29" s="367"/>
      <c r="AH29" s="367"/>
      <c r="AI29" s="367"/>
      <c r="AJ29" s="367"/>
      <c r="AK29" s="367"/>
      <c r="AL29" s="384"/>
    </row>
    <row r="30" spans="2:38" ht="18" customHeight="1" x14ac:dyDescent="0.2">
      <c r="B30" s="17"/>
      <c r="C30" s="405">
        <v>7</v>
      </c>
      <c r="D30" s="198"/>
      <c r="E30" s="197"/>
      <c r="F30" s="197"/>
      <c r="G30" s="196"/>
      <c r="H30" s="408">
        <v>59</v>
      </c>
      <c r="I30" s="408">
        <v>16</v>
      </c>
      <c r="J30" s="408">
        <v>6</v>
      </c>
      <c r="K30" s="195" t="s">
        <v>95</v>
      </c>
      <c r="L30" s="194" t="s">
        <v>263</v>
      </c>
      <c r="M30" s="195" t="s">
        <v>94</v>
      </c>
      <c r="N30" s="194" t="s">
        <v>275</v>
      </c>
      <c r="O30" s="195" t="s">
        <v>93</v>
      </c>
      <c r="P30" s="194" t="s">
        <v>219</v>
      </c>
      <c r="Q30" s="195" t="s">
        <v>92</v>
      </c>
      <c r="R30" s="194" t="s">
        <v>97</v>
      </c>
      <c r="S30" s="195" t="s">
        <v>212</v>
      </c>
      <c r="T30" s="194"/>
      <c r="U30" s="195" t="s">
        <v>211</v>
      </c>
      <c r="V30" s="194"/>
      <c r="W30" s="195" t="s">
        <v>211</v>
      </c>
      <c r="X30" s="194"/>
      <c r="Y30" s="25"/>
      <c r="Z30" s="397"/>
      <c r="AA30" s="397" t="s">
        <v>261</v>
      </c>
      <c r="AB30" s="193"/>
      <c r="AC30" s="379">
        <f>SUMPRODUCT(LEN($L30:$Y32)-LEN(SUBSTITUTE($L30:$Y32,"A", "")))</f>
        <v>7</v>
      </c>
      <c r="AD30" s="365">
        <f>SUMPRODUCT(LEN($Y30:$Y32)-LEN(SUBSTITUTE($Y30:$Y32,"A", "")))</f>
        <v>0</v>
      </c>
      <c r="AE30" s="365">
        <f>SUMPRODUCT(LEN($L30:$Y32)-LEN(SUBSTITUTE($L30:$Y32,"S", "")))</f>
        <v>10</v>
      </c>
      <c r="AF30" s="365">
        <f>SUMPRODUCT(LEN($Y30:$Y32)-LEN(SUBSTITUTE($Y30:$Y32,"S", "")))</f>
        <v>0</v>
      </c>
      <c r="AG30" s="365">
        <f>SUMPRODUCT(LEN($L30:$Y32)-LEN(SUBSTITUTE($L30:$Y32,"F", "")))</f>
        <v>0</v>
      </c>
      <c r="AH30" s="365">
        <f>SUMPRODUCT(LEN($Y30:$Y32)-LEN(SUBSTITUTE($Y30:$Y32,"F", "")))</f>
        <v>0</v>
      </c>
      <c r="AI30" s="365">
        <f>SUMPRODUCT(LEN($L30:$Y32)-LEN(SUBSTITUTE($L30:$Y32,"G", "")))</f>
        <v>4</v>
      </c>
      <c r="AJ30" s="365">
        <f>SUMPRODUCT(LEN($Y30:$Y32)-LEN(SUBSTITUTE($Y30:$Y32,"G", "")))</f>
        <v>0</v>
      </c>
      <c r="AK30" s="365">
        <f>SUMPRODUCT(LEN($L30:$Y32)-LEN(SUBSTITUTE($L30:$Y32,"M", "")))</f>
        <v>0</v>
      </c>
      <c r="AL30" s="382">
        <f>SUMPRODUCT(LEN($Y30:$Y32)-LEN(SUBSTITUTE($Y30:$Y32,"M", "")))</f>
        <v>0</v>
      </c>
    </row>
    <row r="31" spans="2:38" ht="18" customHeight="1" x14ac:dyDescent="0.2">
      <c r="B31" s="17"/>
      <c r="C31" s="406"/>
      <c r="D31" s="192"/>
      <c r="E31" s="23"/>
      <c r="F31" s="23"/>
      <c r="G31" s="191"/>
      <c r="H31" s="409"/>
      <c r="I31" s="409"/>
      <c r="J31" s="409"/>
      <c r="K31" s="190" t="s">
        <v>91</v>
      </c>
      <c r="L31" s="189" t="s">
        <v>305</v>
      </c>
      <c r="M31" s="190" t="s">
        <v>90</v>
      </c>
      <c r="N31" s="189" t="s">
        <v>218</v>
      </c>
      <c r="O31" s="190" t="s">
        <v>89</v>
      </c>
      <c r="P31" s="189" t="s">
        <v>218</v>
      </c>
      <c r="Q31" s="190" t="s">
        <v>88</v>
      </c>
      <c r="R31" s="189"/>
      <c r="S31" s="190" t="s">
        <v>210</v>
      </c>
      <c r="T31" s="189"/>
      <c r="U31" s="190" t="s">
        <v>209</v>
      </c>
      <c r="V31" s="189"/>
      <c r="W31" s="190" t="s">
        <v>209</v>
      </c>
      <c r="X31" s="189"/>
      <c r="Y31" s="18"/>
      <c r="Z31" s="366"/>
      <c r="AA31" s="366"/>
      <c r="AB31" s="188"/>
      <c r="AC31" s="380"/>
      <c r="AD31" s="366"/>
      <c r="AE31" s="366"/>
      <c r="AF31" s="366"/>
      <c r="AG31" s="366"/>
      <c r="AH31" s="366"/>
      <c r="AI31" s="366"/>
      <c r="AJ31" s="366"/>
      <c r="AK31" s="366"/>
      <c r="AL31" s="383"/>
    </row>
    <row r="32" spans="2:38" ht="18" customHeight="1" thickBot="1" x14ac:dyDescent="0.25">
      <c r="B32" s="17"/>
      <c r="C32" s="407"/>
      <c r="D32" s="204"/>
      <c r="E32" s="203"/>
      <c r="F32" s="203"/>
      <c r="G32" s="202"/>
      <c r="H32" s="410"/>
      <c r="I32" s="410"/>
      <c r="J32" s="410"/>
      <c r="K32" s="201" t="s">
        <v>87</v>
      </c>
      <c r="L32" s="200" t="s">
        <v>264</v>
      </c>
      <c r="M32" s="201" t="s">
        <v>86</v>
      </c>
      <c r="N32" s="200" t="s">
        <v>214</v>
      </c>
      <c r="O32" s="201" t="s">
        <v>85</v>
      </c>
      <c r="P32" s="200" t="s">
        <v>98</v>
      </c>
      <c r="Q32" s="201" t="s">
        <v>84</v>
      </c>
      <c r="R32" s="200"/>
      <c r="S32" s="201" t="s">
        <v>208</v>
      </c>
      <c r="T32" s="200"/>
      <c r="U32" s="201" t="s">
        <v>207</v>
      </c>
      <c r="V32" s="200"/>
      <c r="W32" s="201" t="s">
        <v>207</v>
      </c>
      <c r="X32" s="200"/>
      <c r="Y32" s="10"/>
      <c r="Z32" s="398"/>
      <c r="AA32" s="398"/>
      <c r="AB32" s="199"/>
      <c r="AC32" s="381"/>
      <c r="AD32" s="367"/>
      <c r="AE32" s="367"/>
      <c r="AF32" s="367"/>
      <c r="AG32" s="367"/>
      <c r="AH32" s="367"/>
      <c r="AI32" s="367"/>
      <c r="AJ32" s="367"/>
      <c r="AK32" s="367"/>
      <c r="AL32" s="384"/>
    </row>
    <row r="33" spans="2:38" ht="18" customHeight="1" x14ac:dyDescent="0.2">
      <c r="B33" s="17"/>
      <c r="C33" s="405">
        <v>8</v>
      </c>
      <c r="D33" s="198"/>
      <c r="E33" s="197"/>
      <c r="F33" s="197"/>
      <c r="G33" s="196"/>
      <c r="H33" s="408">
        <v>62</v>
      </c>
      <c r="I33" s="408">
        <v>17</v>
      </c>
      <c r="J33" s="408">
        <v>5</v>
      </c>
      <c r="K33" s="195" t="s">
        <v>95</v>
      </c>
      <c r="L33" s="194" t="s">
        <v>271</v>
      </c>
      <c r="M33" s="195" t="s">
        <v>94</v>
      </c>
      <c r="N33" s="194" t="s">
        <v>275</v>
      </c>
      <c r="O33" s="195" t="s">
        <v>93</v>
      </c>
      <c r="P33" s="194" t="s">
        <v>230</v>
      </c>
      <c r="Q33" s="195" t="s">
        <v>92</v>
      </c>
      <c r="R33" s="194" t="s">
        <v>97</v>
      </c>
      <c r="S33" s="195" t="s">
        <v>212</v>
      </c>
      <c r="T33" s="194"/>
      <c r="U33" s="195" t="s">
        <v>211</v>
      </c>
      <c r="V33" s="194"/>
      <c r="W33" s="195" t="s">
        <v>211</v>
      </c>
      <c r="X33" s="194"/>
      <c r="Y33" s="25" t="s">
        <v>218</v>
      </c>
      <c r="Z33" s="397"/>
      <c r="AA33" s="397" t="s">
        <v>261</v>
      </c>
      <c r="AB33" s="193"/>
      <c r="AC33" s="379">
        <f>SUMPRODUCT(LEN($L33:$Y35)-LEN(SUBSTITUTE($L33:$Y35,"A", "")))</f>
        <v>11</v>
      </c>
      <c r="AD33" s="365">
        <f>SUMPRODUCT(LEN($Y33:$Y35)-LEN(SUBSTITUTE($Y33:$Y35,"A", "")))</f>
        <v>0</v>
      </c>
      <c r="AE33" s="365">
        <f>SUMPRODUCT(LEN($L33:$Y35)-LEN(SUBSTITUTE($L33:$Y35,"S", "")))</f>
        <v>13</v>
      </c>
      <c r="AF33" s="365">
        <f>SUMPRODUCT(LEN($Y33:$Y35)-LEN(SUBSTITUTE($Y33:$Y35,"S", "")))</f>
        <v>2</v>
      </c>
      <c r="AG33" s="365">
        <f>SUMPRODUCT(LEN($L33:$Y35)-LEN(SUBSTITUTE($L33:$Y35,"F", "")))</f>
        <v>0</v>
      </c>
      <c r="AH33" s="365">
        <f>SUMPRODUCT(LEN($Y33:$Y35)-LEN(SUBSTITUTE($Y33:$Y35,"F", "")))</f>
        <v>0</v>
      </c>
      <c r="AI33" s="365">
        <f>SUMPRODUCT(LEN($L33:$Y35)-LEN(SUBSTITUTE($L33:$Y35,"G", "")))</f>
        <v>3</v>
      </c>
      <c r="AJ33" s="365">
        <f>SUMPRODUCT(LEN($Y33:$Y35)-LEN(SUBSTITUTE($Y33:$Y35,"G", "")))</f>
        <v>0</v>
      </c>
      <c r="AK33" s="365">
        <f>SUMPRODUCT(LEN($L33:$Y35)-LEN(SUBSTITUTE($L33:$Y35,"M", "")))</f>
        <v>0</v>
      </c>
      <c r="AL33" s="382">
        <f>SUMPRODUCT(LEN($Y33:$Y35)-LEN(SUBSTITUTE($Y33:$Y35,"M", "")))</f>
        <v>0</v>
      </c>
    </row>
    <row r="34" spans="2:38" ht="18" customHeight="1" x14ac:dyDescent="0.2">
      <c r="B34" s="17"/>
      <c r="C34" s="406"/>
      <c r="D34" s="192"/>
      <c r="E34" s="23"/>
      <c r="F34" s="23"/>
      <c r="G34" s="191"/>
      <c r="H34" s="409"/>
      <c r="I34" s="409"/>
      <c r="J34" s="409"/>
      <c r="K34" s="190" t="s">
        <v>91</v>
      </c>
      <c r="L34" s="189" t="s">
        <v>263</v>
      </c>
      <c r="M34" s="190" t="s">
        <v>90</v>
      </c>
      <c r="N34" s="189" t="s">
        <v>219</v>
      </c>
      <c r="O34" s="190" t="s">
        <v>89</v>
      </c>
      <c r="P34" s="189" t="s">
        <v>219</v>
      </c>
      <c r="Q34" s="190" t="s">
        <v>88</v>
      </c>
      <c r="R34" s="189" t="s">
        <v>98</v>
      </c>
      <c r="S34" s="190" t="s">
        <v>210</v>
      </c>
      <c r="T34" s="189"/>
      <c r="U34" s="190" t="s">
        <v>209</v>
      </c>
      <c r="V34" s="189"/>
      <c r="W34" s="190" t="s">
        <v>209</v>
      </c>
      <c r="X34" s="189"/>
      <c r="Y34" s="18"/>
      <c r="Z34" s="366"/>
      <c r="AA34" s="366"/>
      <c r="AB34" s="188"/>
      <c r="AC34" s="380"/>
      <c r="AD34" s="366"/>
      <c r="AE34" s="366"/>
      <c r="AF34" s="366"/>
      <c r="AG34" s="366"/>
      <c r="AH34" s="366"/>
      <c r="AI34" s="366"/>
      <c r="AJ34" s="366"/>
      <c r="AK34" s="366"/>
      <c r="AL34" s="383"/>
    </row>
    <row r="35" spans="2:38" ht="18" customHeight="1" thickBot="1" x14ac:dyDescent="0.25">
      <c r="B35" s="17"/>
      <c r="C35" s="407"/>
      <c r="D35" s="204"/>
      <c r="E35" s="203"/>
      <c r="F35" s="203"/>
      <c r="G35" s="202"/>
      <c r="H35" s="410"/>
      <c r="I35" s="410"/>
      <c r="J35" s="410"/>
      <c r="K35" s="201" t="s">
        <v>87</v>
      </c>
      <c r="L35" s="200" t="s">
        <v>213</v>
      </c>
      <c r="M35" s="201" t="s">
        <v>86</v>
      </c>
      <c r="N35" s="200" t="s">
        <v>220</v>
      </c>
      <c r="O35" s="201" t="s">
        <v>85</v>
      </c>
      <c r="P35" s="200" t="s">
        <v>218</v>
      </c>
      <c r="Q35" s="201" t="s">
        <v>84</v>
      </c>
      <c r="R35" s="200" t="s">
        <v>98</v>
      </c>
      <c r="S35" s="201" t="s">
        <v>208</v>
      </c>
      <c r="T35" s="200"/>
      <c r="U35" s="201" t="s">
        <v>207</v>
      </c>
      <c r="V35" s="200"/>
      <c r="W35" s="201" t="s">
        <v>207</v>
      </c>
      <c r="X35" s="200"/>
      <c r="Y35" s="10"/>
      <c r="Z35" s="398"/>
      <c r="AA35" s="398"/>
      <c r="AB35" s="199"/>
      <c r="AC35" s="381"/>
      <c r="AD35" s="367"/>
      <c r="AE35" s="367"/>
      <c r="AF35" s="367"/>
      <c r="AG35" s="367"/>
      <c r="AH35" s="367"/>
      <c r="AI35" s="367"/>
      <c r="AJ35" s="367"/>
      <c r="AK35" s="367"/>
      <c r="AL35" s="384"/>
    </row>
    <row r="36" spans="2:38" ht="18" customHeight="1" x14ac:dyDescent="0.2">
      <c r="B36" s="17"/>
      <c r="C36" s="405">
        <v>9</v>
      </c>
      <c r="D36" s="198"/>
      <c r="E36" s="197"/>
      <c r="F36" s="197"/>
      <c r="G36" s="196"/>
      <c r="H36" s="408">
        <v>58</v>
      </c>
      <c r="I36" s="408">
        <v>15</v>
      </c>
      <c r="J36" s="408">
        <v>6</v>
      </c>
      <c r="K36" s="195" t="s">
        <v>95</v>
      </c>
      <c r="L36" s="194" t="s">
        <v>97</v>
      </c>
      <c r="M36" s="195" t="s">
        <v>94</v>
      </c>
      <c r="N36" s="194" t="s">
        <v>98</v>
      </c>
      <c r="O36" s="195" t="s">
        <v>93</v>
      </c>
      <c r="P36" s="194" t="s">
        <v>98</v>
      </c>
      <c r="Q36" s="195" t="s">
        <v>92</v>
      </c>
      <c r="R36" s="194"/>
      <c r="S36" s="195" t="s">
        <v>212</v>
      </c>
      <c r="T36" s="194"/>
      <c r="U36" s="195" t="s">
        <v>211</v>
      </c>
      <c r="V36" s="194"/>
      <c r="W36" s="195" t="s">
        <v>211</v>
      </c>
      <c r="X36" s="194"/>
      <c r="Y36" s="25" t="s">
        <v>228</v>
      </c>
      <c r="Z36" s="397"/>
      <c r="AA36" s="397" t="s">
        <v>261</v>
      </c>
      <c r="AB36" s="193"/>
      <c r="AC36" s="379">
        <f>SUMPRODUCT(LEN($L36:$Y38)-LEN(SUBSTITUTE($L36:$Y38,"A", "")))</f>
        <v>2</v>
      </c>
      <c r="AD36" s="365">
        <f>SUMPRODUCT(LEN($Y36:$Y38)-LEN(SUBSTITUTE($Y36:$Y38,"A", "")))</f>
        <v>0</v>
      </c>
      <c r="AE36" s="365">
        <f>SUMPRODUCT(LEN($L36:$Y38)-LEN(SUBSTITUTE($L36:$Y38,"S", "")))</f>
        <v>10</v>
      </c>
      <c r="AF36" s="365">
        <f>SUMPRODUCT(LEN($Y36:$Y38)-LEN(SUBSTITUTE($Y36:$Y38,"S", "")))</f>
        <v>3</v>
      </c>
      <c r="AG36" s="365">
        <f>SUMPRODUCT(LEN($L36:$Y38)-LEN(SUBSTITUTE($L36:$Y38,"F", "")))</f>
        <v>0</v>
      </c>
      <c r="AH36" s="365">
        <f>SUMPRODUCT(LEN($Y36:$Y38)-LEN(SUBSTITUTE($Y36:$Y38,"F", "")))</f>
        <v>0</v>
      </c>
      <c r="AI36" s="365">
        <f>SUMPRODUCT(LEN($L36:$Y38)-LEN(SUBSTITUTE($L36:$Y38,"G", "")))</f>
        <v>0</v>
      </c>
      <c r="AJ36" s="365">
        <f>SUMPRODUCT(LEN($Y36:$Y38)-LEN(SUBSTITUTE($Y36:$Y38,"G", "")))</f>
        <v>0</v>
      </c>
      <c r="AK36" s="365">
        <f>SUMPRODUCT(LEN($L36:$Y38)-LEN(SUBSTITUTE($L36:$Y38,"M", "")))</f>
        <v>0</v>
      </c>
      <c r="AL36" s="382">
        <f>SUMPRODUCT(LEN($Y36:$Y38)-LEN(SUBSTITUTE($Y36:$Y38,"M", "")))</f>
        <v>0</v>
      </c>
    </row>
    <row r="37" spans="2:38" ht="18" customHeight="1" x14ac:dyDescent="0.2">
      <c r="B37" s="17"/>
      <c r="C37" s="406"/>
      <c r="D37" s="192"/>
      <c r="E37" s="23"/>
      <c r="F37" s="23"/>
      <c r="G37" s="191"/>
      <c r="H37" s="409"/>
      <c r="I37" s="409"/>
      <c r="J37" s="409"/>
      <c r="K37" s="190" t="s">
        <v>91</v>
      </c>
      <c r="L37" s="189" t="s">
        <v>97</v>
      </c>
      <c r="M37" s="190" t="s">
        <v>90</v>
      </c>
      <c r="N37" s="189" t="s">
        <v>98</v>
      </c>
      <c r="O37" s="190" t="s">
        <v>89</v>
      </c>
      <c r="P37" s="189" t="s">
        <v>98</v>
      </c>
      <c r="Q37" s="190" t="s">
        <v>88</v>
      </c>
      <c r="R37" s="189"/>
      <c r="S37" s="190" t="s">
        <v>210</v>
      </c>
      <c r="T37" s="189"/>
      <c r="U37" s="190" t="s">
        <v>209</v>
      </c>
      <c r="V37" s="189"/>
      <c r="W37" s="190" t="s">
        <v>209</v>
      </c>
      <c r="X37" s="189"/>
      <c r="Y37" s="18"/>
      <c r="Z37" s="366"/>
      <c r="AA37" s="366"/>
      <c r="AB37" s="188"/>
      <c r="AC37" s="380"/>
      <c r="AD37" s="366"/>
      <c r="AE37" s="366"/>
      <c r="AF37" s="366"/>
      <c r="AG37" s="366"/>
      <c r="AH37" s="366"/>
      <c r="AI37" s="366"/>
      <c r="AJ37" s="366"/>
      <c r="AK37" s="366"/>
      <c r="AL37" s="383"/>
    </row>
    <row r="38" spans="2:38" ht="18" customHeight="1" thickBot="1" x14ac:dyDescent="0.25">
      <c r="B38" s="17"/>
      <c r="C38" s="407"/>
      <c r="D38" s="204"/>
      <c r="E38" s="203"/>
      <c r="F38" s="203"/>
      <c r="G38" s="202"/>
      <c r="H38" s="410"/>
      <c r="I38" s="410"/>
      <c r="J38" s="410"/>
      <c r="K38" s="201" t="s">
        <v>87</v>
      </c>
      <c r="L38" s="200" t="s">
        <v>98</v>
      </c>
      <c r="M38" s="201" t="s">
        <v>86</v>
      </c>
      <c r="N38" s="200" t="s">
        <v>98</v>
      </c>
      <c r="O38" s="201" t="s">
        <v>85</v>
      </c>
      <c r="P38" s="200" t="s">
        <v>98</v>
      </c>
      <c r="Q38" s="201" t="s">
        <v>84</v>
      </c>
      <c r="R38" s="200"/>
      <c r="S38" s="201" t="s">
        <v>208</v>
      </c>
      <c r="T38" s="200"/>
      <c r="U38" s="201" t="s">
        <v>207</v>
      </c>
      <c r="V38" s="200"/>
      <c r="W38" s="201" t="s">
        <v>207</v>
      </c>
      <c r="X38" s="200"/>
      <c r="Y38" s="10"/>
      <c r="Z38" s="398"/>
      <c r="AA38" s="398"/>
      <c r="AB38" s="199"/>
      <c r="AC38" s="381"/>
      <c r="AD38" s="367"/>
      <c r="AE38" s="367"/>
      <c r="AF38" s="367"/>
      <c r="AG38" s="367"/>
      <c r="AH38" s="367"/>
      <c r="AI38" s="367"/>
      <c r="AJ38" s="367"/>
      <c r="AK38" s="367"/>
      <c r="AL38" s="384"/>
    </row>
    <row r="39" spans="2:38" ht="18" customHeight="1" x14ac:dyDescent="0.2">
      <c r="B39" s="17"/>
      <c r="C39" s="405">
        <v>10</v>
      </c>
      <c r="D39" s="198"/>
      <c r="E39" s="197"/>
      <c r="F39" s="197"/>
      <c r="G39" s="196"/>
      <c r="H39" s="408">
        <v>56</v>
      </c>
      <c r="I39" s="408">
        <v>15</v>
      </c>
      <c r="J39" s="408">
        <v>7</v>
      </c>
      <c r="K39" s="195" t="s">
        <v>95</v>
      </c>
      <c r="L39" s="194" t="s">
        <v>263</v>
      </c>
      <c r="M39" s="195" t="s">
        <v>94</v>
      </c>
      <c r="N39" s="194" t="s">
        <v>214</v>
      </c>
      <c r="O39" s="195" t="s">
        <v>93</v>
      </c>
      <c r="P39" s="194" t="s">
        <v>97</v>
      </c>
      <c r="Q39" s="195" t="s">
        <v>92</v>
      </c>
      <c r="R39" s="194"/>
      <c r="S39" s="195" t="s">
        <v>212</v>
      </c>
      <c r="T39" s="194"/>
      <c r="U39" s="195" t="s">
        <v>211</v>
      </c>
      <c r="V39" s="194"/>
      <c r="W39" s="195" t="s">
        <v>211</v>
      </c>
      <c r="X39" s="194"/>
      <c r="Y39" s="25"/>
      <c r="Z39" s="397"/>
      <c r="AA39" s="397" t="s">
        <v>261</v>
      </c>
      <c r="AB39" s="193"/>
      <c r="AC39" s="379">
        <f>SUMPRODUCT(LEN($L39:$Y41)-LEN(SUBSTITUTE($L39:$Y41,"A", "")))</f>
        <v>5</v>
      </c>
      <c r="AD39" s="365">
        <f>SUMPRODUCT(LEN($Y39:$Y41)-LEN(SUBSTITUTE($Y39:$Y41,"A", "")))</f>
        <v>0</v>
      </c>
      <c r="AE39" s="365">
        <f>SUMPRODUCT(LEN($L39:$Y41)-LEN(SUBSTITUTE($L39:$Y41,"S", "")))</f>
        <v>6</v>
      </c>
      <c r="AF39" s="365">
        <f>SUMPRODUCT(LEN($Y39:$Y41)-LEN(SUBSTITUTE($Y39:$Y41,"S", "")))</f>
        <v>0</v>
      </c>
      <c r="AG39" s="365">
        <f>SUMPRODUCT(LEN($L39:$Y41)-LEN(SUBSTITUTE($L39:$Y41,"F", "")))</f>
        <v>0</v>
      </c>
      <c r="AH39" s="365">
        <f>SUMPRODUCT(LEN($Y39:$Y41)-LEN(SUBSTITUTE($Y39:$Y41,"F", "")))</f>
        <v>0</v>
      </c>
      <c r="AI39" s="365">
        <f>SUMPRODUCT(LEN($L39:$Y41)-LEN(SUBSTITUTE($L39:$Y41,"G", "")))</f>
        <v>2</v>
      </c>
      <c r="AJ39" s="365">
        <f>SUMPRODUCT(LEN($Y39:$Y41)-LEN(SUBSTITUTE($Y39:$Y41,"G", "")))</f>
        <v>0</v>
      </c>
      <c r="AK39" s="365">
        <f>SUMPRODUCT(LEN($L39:$Y41)-LEN(SUBSTITUTE($L39:$Y41,"M", "")))</f>
        <v>0</v>
      </c>
      <c r="AL39" s="382">
        <f>SUMPRODUCT(LEN($Y39:$Y41)-LEN(SUBSTITUTE($Y39:$Y41,"M", "")))</f>
        <v>0</v>
      </c>
    </row>
    <row r="40" spans="2:38" ht="18" customHeight="1" x14ac:dyDescent="0.2">
      <c r="B40" s="17"/>
      <c r="C40" s="406"/>
      <c r="D40" s="192"/>
      <c r="E40" s="23"/>
      <c r="F40" s="23"/>
      <c r="G40" s="191"/>
      <c r="H40" s="409"/>
      <c r="I40" s="409"/>
      <c r="J40" s="409"/>
      <c r="K40" s="190" t="s">
        <v>91</v>
      </c>
      <c r="L40" s="189" t="s">
        <v>263</v>
      </c>
      <c r="M40" s="190" t="s">
        <v>90</v>
      </c>
      <c r="N40" s="189" t="s">
        <v>218</v>
      </c>
      <c r="O40" s="190" t="s">
        <v>89</v>
      </c>
      <c r="P40" s="189" t="s">
        <v>98</v>
      </c>
      <c r="Q40" s="190" t="s">
        <v>88</v>
      </c>
      <c r="R40" s="189"/>
      <c r="S40" s="190" t="s">
        <v>210</v>
      </c>
      <c r="T40" s="189"/>
      <c r="U40" s="190" t="s">
        <v>209</v>
      </c>
      <c r="V40" s="189"/>
      <c r="W40" s="190" t="s">
        <v>209</v>
      </c>
      <c r="X40" s="189"/>
      <c r="Y40" s="18"/>
      <c r="Z40" s="366"/>
      <c r="AA40" s="366"/>
      <c r="AB40" s="188"/>
      <c r="AC40" s="380"/>
      <c r="AD40" s="366"/>
      <c r="AE40" s="366"/>
      <c r="AF40" s="366"/>
      <c r="AG40" s="366"/>
      <c r="AH40" s="366"/>
      <c r="AI40" s="366"/>
      <c r="AJ40" s="366"/>
      <c r="AK40" s="366"/>
      <c r="AL40" s="383"/>
    </row>
    <row r="41" spans="2:38" ht="18" customHeight="1" thickBot="1" x14ac:dyDescent="0.25">
      <c r="B41" s="17"/>
      <c r="C41" s="407"/>
      <c r="D41" s="204"/>
      <c r="E41" s="203"/>
      <c r="F41" s="203"/>
      <c r="G41" s="202"/>
      <c r="H41" s="410"/>
      <c r="I41" s="410"/>
      <c r="J41" s="410"/>
      <c r="K41" s="201" t="s">
        <v>87</v>
      </c>
      <c r="L41" s="200" t="s">
        <v>98</v>
      </c>
      <c r="M41" s="201" t="s">
        <v>86</v>
      </c>
      <c r="N41" s="200" t="s">
        <v>217</v>
      </c>
      <c r="O41" s="201" t="s">
        <v>85</v>
      </c>
      <c r="P41" s="200"/>
      <c r="Q41" s="201" t="s">
        <v>84</v>
      </c>
      <c r="R41" s="200"/>
      <c r="S41" s="201" t="s">
        <v>208</v>
      </c>
      <c r="T41" s="200"/>
      <c r="U41" s="201" t="s">
        <v>207</v>
      </c>
      <c r="V41" s="200"/>
      <c r="W41" s="201" t="s">
        <v>207</v>
      </c>
      <c r="X41" s="200"/>
      <c r="Y41" s="10"/>
      <c r="Z41" s="398"/>
      <c r="AA41" s="398"/>
      <c r="AB41" s="199"/>
      <c r="AC41" s="381"/>
      <c r="AD41" s="367"/>
      <c r="AE41" s="367"/>
      <c r="AF41" s="367"/>
      <c r="AG41" s="367"/>
      <c r="AH41" s="367"/>
      <c r="AI41" s="367"/>
      <c r="AJ41" s="367"/>
      <c r="AK41" s="367"/>
      <c r="AL41" s="384"/>
    </row>
    <row r="42" spans="2:38" ht="18" customHeight="1" x14ac:dyDescent="0.2">
      <c r="B42" s="17"/>
      <c r="C42" s="405">
        <v>11</v>
      </c>
      <c r="D42" s="198"/>
      <c r="E42" s="197"/>
      <c r="F42" s="197"/>
      <c r="G42" s="196"/>
      <c r="H42" s="408">
        <v>60</v>
      </c>
      <c r="I42" s="408">
        <v>18</v>
      </c>
      <c r="J42" s="408">
        <v>6</v>
      </c>
      <c r="K42" s="195" t="s">
        <v>95</v>
      </c>
      <c r="L42" s="194" t="s">
        <v>97</v>
      </c>
      <c r="M42" s="195" t="s">
        <v>94</v>
      </c>
      <c r="N42" s="194" t="s">
        <v>263</v>
      </c>
      <c r="O42" s="195" t="s">
        <v>93</v>
      </c>
      <c r="P42" s="194" t="s">
        <v>214</v>
      </c>
      <c r="Q42" s="195" t="s">
        <v>92</v>
      </c>
      <c r="R42" s="194" t="s">
        <v>218</v>
      </c>
      <c r="S42" s="195" t="s">
        <v>212</v>
      </c>
      <c r="T42" s="194"/>
      <c r="U42" s="195" t="s">
        <v>211</v>
      </c>
      <c r="V42" s="194"/>
      <c r="W42" s="195" t="s">
        <v>211</v>
      </c>
      <c r="X42" s="194"/>
      <c r="Y42" s="25" t="s">
        <v>404</v>
      </c>
      <c r="Z42" s="397"/>
      <c r="AA42" s="397" t="s">
        <v>261</v>
      </c>
      <c r="AB42" s="193"/>
      <c r="AC42" s="379">
        <f>SUMPRODUCT(LEN($L42:$Y44)-LEN(SUBSTITUTE($L42:$Y44,"A", "")))</f>
        <v>10</v>
      </c>
      <c r="AD42" s="365">
        <f>SUMPRODUCT(LEN($Y42:$Y44)-LEN(SUBSTITUTE($Y42:$Y44,"A", "")))</f>
        <v>1</v>
      </c>
      <c r="AE42" s="365">
        <f>SUMPRODUCT(LEN($L42:$Y44)-LEN(SUBSTITUTE($L42:$Y44,"S", "")))</f>
        <v>13</v>
      </c>
      <c r="AF42" s="365">
        <f>SUMPRODUCT(LEN($Y42:$Y44)-LEN(SUBSTITUTE($Y42:$Y44,"S", "")))</f>
        <v>4</v>
      </c>
      <c r="AG42" s="365">
        <f>SUMPRODUCT(LEN($L42:$Y44)-LEN(SUBSTITUTE($L42:$Y44,"F", "")))</f>
        <v>1</v>
      </c>
      <c r="AH42" s="365">
        <f>SUMPRODUCT(LEN($Y42:$Y44)-LEN(SUBSTITUTE($Y42:$Y44,"F", "")))</f>
        <v>0</v>
      </c>
      <c r="AI42" s="365">
        <f>SUMPRODUCT(LEN($L42:$Y44)-LEN(SUBSTITUTE($L42:$Y44,"G", "")))</f>
        <v>3</v>
      </c>
      <c r="AJ42" s="365">
        <f>SUMPRODUCT(LEN($Y42:$Y44)-LEN(SUBSTITUTE($Y42:$Y44,"G", "")))</f>
        <v>0</v>
      </c>
      <c r="AK42" s="365">
        <f>SUMPRODUCT(LEN($L42:$Y44)-LEN(SUBSTITUTE($L42:$Y44,"M", "")))</f>
        <v>0</v>
      </c>
      <c r="AL42" s="382">
        <f>SUMPRODUCT(LEN($Y42:$Y44)-LEN(SUBSTITUTE($Y42:$Y44,"M", "")))</f>
        <v>0</v>
      </c>
    </row>
    <row r="43" spans="2:38" ht="18" customHeight="1" x14ac:dyDescent="0.2">
      <c r="B43" s="17"/>
      <c r="C43" s="406"/>
      <c r="D43" s="192"/>
      <c r="E43" s="23"/>
      <c r="F43" s="23"/>
      <c r="G43" s="191"/>
      <c r="H43" s="409"/>
      <c r="I43" s="409"/>
      <c r="J43" s="409"/>
      <c r="K43" s="190" t="s">
        <v>91</v>
      </c>
      <c r="L43" s="189" t="s">
        <v>336</v>
      </c>
      <c r="M43" s="190" t="s">
        <v>90</v>
      </c>
      <c r="N43" s="189" t="s">
        <v>275</v>
      </c>
      <c r="O43" s="190" t="s">
        <v>89</v>
      </c>
      <c r="P43" s="189" t="s">
        <v>214</v>
      </c>
      <c r="Q43" s="190" t="s">
        <v>88</v>
      </c>
      <c r="R43" s="189" t="s">
        <v>98</v>
      </c>
      <c r="S43" s="190" t="s">
        <v>210</v>
      </c>
      <c r="T43" s="189"/>
      <c r="U43" s="190" t="s">
        <v>209</v>
      </c>
      <c r="V43" s="189"/>
      <c r="W43" s="190" t="s">
        <v>209</v>
      </c>
      <c r="X43" s="189"/>
      <c r="Y43" s="18"/>
      <c r="Z43" s="366"/>
      <c r="AA43" s="366"/>
      <c r="AB43" s="188"/>
      <c r="AC43" s="380"/>
      <c r="AD43" s="366"/>
      <c r="AE43" s="366"/>
      <c r="AF43" s="366"/>
      <c r="AG43" s="366"/>
      <c r="AH43" s="366"/>
      <c r="AI43" s="366"/>
      <c r="AJ43" s="366"/>
      <c r="AK43" s="366"/>
      <c r="AL43" s="383"/>
    </row>
    <row r="44" spans="2:38" ht="18" customHeight="1" thickBot="1" x14ac:dyDescent="0.25">
      <c r="B44" s="17"/>
      <c r="C44" s="407"/>
      <c r="D44" s="204"/>
      <c r="E44" s="203"/>
      <c r="F44" s="203"/>
      <c r="G44" s="202"/>
      <c r="H44" s="410"/>
      <c r="I44" s="410"/>
      <c r="J44" s="410"/>
      <c r="K44" s="201" t="s">
        <v>87</v>
      </c>
      <c r="L44" s="200" t="s">
        <v>271</v>
      </c>
      <c r="M44" s="201" t="s">
        <v>86</v>
      </c>
      <c r="N44" s="200" t="s">
        <v>230</v>
      </c>
      <c r="O44" s="201" t="s">
        <v>85</v>
      </c>
      <c r="P44" s="200" t="s">
        <v>218</v>
      </c>
      <c r="Q44" s="201" t="s">
        <v>84</v>
      </c>
      <c r="R44" s="200" t="s">
        <v>98</v>
      </c>
      <c r="S44" s="201" t="s">
        <v>208</v>
      </c>
      <c r="T44" s="200"/>
      <c r="U44" s="201" t="s">
        <v>207</v>
      </c>
      <c r="V44" s="200"/>
      <c r="W44" s="201" t="s">
        <v>207</v>
      </c>
      <c r="X44" s="200"/>
      <c r="Y44" s="10"/>
      <c r="Z44" s="398"/>
      <c r="AA44" s="398"/>
      <c r="AB44" s="199"/>
      <c r="AC44" s="381"/>
      <c r="AD44" s="367"/>
      <c r="AE44" s="367"/>
      <c r="AF44" s="367"/>
      <c r="AG44" s="367"/>
      <c r="AH44" s="367"/>
      <c r="AI44" s="367"/>
      <c r="AJ44" s="367"/>
      <c r="AK44" s="367"/>
      <c r="AL44" s="384"/>
    </row>
    <row r="45" spans="2:38" ht="18" customHeight="1" x14ac:dyDescent="0.2">
      <c r="B45" s="17"/>
      <c r="C45" s="405">
        <v>12</v>
      </c>
      <c r="D45" s="198"/>
      <c r="E45" s="197"/>
      <c r="F45" s="197"/>
      <c r="G45" s="196"/>
      <c r="H45" s="408">
        <v>67</v>
      </c>
      <c r="I45" s="408">
        <v>18</v>
      </c>
      <c r="J45" s="408">
        <v>5</v>
      </c>
      <c r="K45" s="195" t="s">
        <v>95</v>
      </c>
      <c r="L45" s="194" t="s">
        <v>264</v>
      </c>
      <c r="M45" s="195" t="s">
        <v>94</v>
      </c>
      <c r="N45" s="194" t="s">
        <v>241</v>
      </c>
      <c r="O45" s="195" t="s">
        <v>93</v>
      </c>
      <c r="P45" s="194" t="s">
        <v>226</v>
      </c>
      <c r="Q45" s="195" t="s">
        <v>92</v>
      </c>
      <c r="R45" s="194" t="s">
        <v>218</v>
      </c>
      <c r="S45" s="195" t="s">
        <v>212</v>
      </c>
      <c r="T45" s="194" t="s">
        <v>98</v>
      </c>
      <c r="U45" s="195" t="s">
        <v>211</v>
      </c>
      <c r="V45" s="194"/>
      <c r="W45" s="195" t="s">
        <v>211</v>
      </c>
      <c r="X45" s="194"/>
      <c r="Y45" s="25" t="s">
        <v>415</v>
      </c>
      <c r="Z45" s="397">
        <v>7</v>
      </c>
      <c r="AA45" s="397" t="s">
        <v>320</v>
      </c>
      <c r="AB45" s="193"/>
      <c r="AC45" s="379">
        <f>SUMPRODUCT(LEN($L45:$Y47)-LEN(SUBSTITUTE($L45:$Y47,"A", "")))</f>
        <v>12</v>
      </c>
      <c r="AD45" s="365">
        <f>SUMPRODUCT(LEN($Y45:$Y47)-LEN(SUBSTITUTE($Y45:$Y47,"A", "")))</f>
        <v>1</v>
      </c>
      <c r="AE45" s="365">
        <f>SUMPRODUCT(LEN($L45:$Y47)-LEN(SUBSTITUTE($L45:$Y47,"S", "")))</f>
        <v>22</v>
      </c>
      <c r="AF45" s="365">
        <f>SUMPRODUCT(LEN($Y45:$Y47)-LEN(SUBSTITUTE($Y45:$Y47,"S", "")))</f>
        <v>8</v>
      </c>
      <c r="AG45" s="365">
        <f>SUMPRODUCT(LEN($L45:$Y47)-LEN(SUBSTITUTE($L45:$Y47,"F", "")))</f>
        <v>1</v>
      </c>
      <c r="AH45" s="365">
        <f>SUMPRODUCT(LEN($Y45:$Y47)-LEN(SUBSTITUTE($Y45:$Y47,"F", "")))</f>
        <v>0</v>
      </c>
      <c r="AI45" s="365">
        <f>SUMPRODUCT(LEN($L45:$Y47)-LEN(SUBSTITUTE($L45:$Y47,"G", "")))</f>
        <v>6</v>
      </c>
      <c r="AJ45" s="365">
        <f>SUMPRODUCT(LEN($Y45:$Y47)-LEN(SUBSTITUTE($Y45:$Y47,"G", "")))</f>
        <v>1</v>
      </c>
      <c r="AK45" s="365">
        <f>SUMPRODUCT(LEN($L45:$Y47)-LEN(SUBSTITUTE($L45:$Y47,"M", "")))</f>
        <v>0</v>
      </c>
      <c r="AL45" s="382">
        <f>SUMPRODUCT(LEN($Y45:$Y47)-LEN(SUBSTITUTE($Y45:$Y47,"M", "")))</f>
        <v>0</v>
      </c>
    </row>
    <row r="46" spans="2:38" ht="18" customHeight="1" x14ac:dyDescent="0.2">
      <c r="B46" s="17"/>
      <c r="C46" s="406"/>
      <c r="D46" s="192"/>
      <c r="E46" s="23"/>
      <c r="F46" s="23"/>
      <c r="G46" s="191"/>
      <c r="H46" s="409"/>
      <c r="I46" s="409"/>
      <c r="J46" s="409"/>
      <c r="K46" s="190" t="s">
        <v>91</v>
      </c>
      <c r="L46" s="189" t="s">
        <v>263</v>
      </c>
      <c r="M46" s="190" t="s">
        <v>90</v>
      </c>
      <c r="N46" s="189" t="s">
        <v>275</v>
      </c>
      <c r="O46" s="190" t="s">
        <v>89</v>
      </c>
      <c r="P46" s="189" t="s">
        <v>219</v>
      </c>
      <c r="Q46" s="190" t="s">
        <v>88</v>
      </c>
      <c r="R46" s="189" t="s">
        <v>218</v>
      </c>
      <c r="S46" s="190" t="s">
        <v>210</v>
      </c>
      <c r="T46" s="189"/>
      <c r="U46" s="190" t="s">
        <v>209</v>
      </c>
      <c r="V46" s="189"/>
      <c r="W46" s="190" t="s">
        <v>209</v>
      </c>
      <c r="X46" s="189"/>
      <c r="Y46" s="18" t="s">
        <v>404</v>
      </c>
      <c r="Z46" s="366"/>
      <c r="AA46" s="366"/>
      <c r="AB46" s="188"/>
      <c r="AC46" s="380"/>
      <c r="AD46" s="366"/>
      <c r="AE46" s="366"/>
      <c r="AF46" s="366"/>
      <c r="AG46" s="366"/>
      <c r="AH46" s="366"/>
      <c r="AI46" s="366"/>
      <c r="AJ46" s="366"/>
      <c r="AK46" s="366"/>
      <c r="AL46" s="383"/>
    </row>
    <row r="47" spans="2:38" ht="18" customHeight="1" thickBot="1" x14ac:dyDescent="0.25">
      <c r="B47" s="17"/>
      <c r="C47" s="407"/>
      <c r="D47" s="204"/>
      <c r="E47" s="203"/>
      <c r="F47" s="203"/>
      <c r="G47" s="202"/>
      <c r="H47" s="410"/>
      <c r="I47" s="410"/>
      <c r="J47" s="410"/>
      <c r="K47" s="201" t="s">
        <v>87</v>
      </c>
      <c r="L47" s="200" t="s">
        <v>284</v>
      </c>
      <c r="M47" s="201" t="s">
        <v>86</v>
      </c>
      <c r="N47" s="200" t="s">
        <v>285</v>
      </c>
      <c r="O47" s="201" t="s">
        <v>85</v>
      </c>
      <c r="P47" s="200" t="s">
        <v>227</v>
      </c>
      <c r="Q47" s="201" t="s">
        <v>84</v>
      </c>
      <c r="R47" s="200" t="s">
        <v>98</v>
      </c>
      <c r="S47" s="201" t="s">
        <v>208</v>
      </c>
      <c r="T47" s="200"/>
      <c r="U47" s="201" t="s">
        <v>207</v>
      </c>
      <c r="V47" s="200"/>
      <c r="W47" s="201" t="s">
        <v>207</v>
      </c>
      <c r="X47" s="200"/>
      <c r="Y47" s="10"/>
      <c r="Z47" s="398"/>
      <c r="AA47" s="398"/>
      <c r="AB47" s="199"/>
      <c r="AC47" s="381"/>
      <c r="AD47" s="367"/>
      <c r="AE47" s="367"/>
      <c r="AF47" s="367"/>
      <c r="AG47" s="367"/>
      <c r="AH47" s="367"/>
      <c r="AI47" s="367"/>
      <c r="AJ47" s="367"/>
      <c r="AK47" s="367"/>
      <c r="AL47" s="384"/>
    </row>
    <row r="48" spans="2:38" ht="18" customHeight="1" x14ac:dyDescent="0.2">
      <c r="B48" s="17"/>
      <c r="C48" s="405">
        <v>13</v>
      </c>
      <c r="D48" s="224" t="s">
        <v>414</v>
      </c>
      <c r="F48" s="197"/>
      <c r="G48" s="196"/>
      <c r="H48" s="408">
        <v>70</v>
      </c>
      <c r="I48" s="408">
        <v>19</v>
      </c>
      <c r="J48" s="408">
        <v>6</v>
      </c>
      <c r="K48" s="195" t="s">
        <v>95</v>
      </c>
      <c r="L48" s="194" t="s">
        <v>266</v>
      </c>
      <c r="M48" s="195" t="s">
        <v>94</v>
      </c>
      <c r="N48" s="194" t="s">
        <v>413</v>
      </c>
      <c r="O48" s="195" t="s">
        <v>93</v>
      </c>
      <c r="P48" s="194" t="s">
        <v>305</v>
      </c>
      <c r="Q48" s="195" t="s">
        <v>92</v>
      </c>
      <c r="R48" s="194" t="s">
        <v>218</v>
      </c>
      <c r="S48" s="195" t="s">
        <v>212</v>
      </c>
      <c r="T48" s="194" t="s">
        <v>98</v>
      </c>
      <c r="U48" s="195" t="s">
        <v>211</v>
      </c>
      <c r="V48" s="194"/>
      <c r="W48" s="195" t="s">
        <v>211</v>
      </c>
      <c r="X48" s="194"/>
      <c r="Y48" s="25" t="s">
        <v>412</v>
      </c>
      <c r="Z48" s="397"/>
      <c r="AA48" s="397" t="s">
        <v>261</v>
      </c>
      <c r="AB48" s="193"/>
      <c r="AC48" s="379">
        <f>SUMPRODUCT(LEN($L48:$Y50)-LEN(SUBSTITUTE($L48:$Y50,"A", "")))</f>
        <v>15</v>
      </c>
      <c r="AD48" s="365">
        <f>SUMPRODUCT(LEN($Y48:$Y50)-LEN(SUBSTITUTE($Y48:$Y50,"A", "")))</f>
        <v>1</v>
      </c>
      <c r="AE48" s="365">
        <f>SUMPRODUCT(LEN($L48:$Y50)-LEN(SUBSTITUTE($L48:$Y50,"S", "")))</f>
        <v>20</v>
      </c>
      <c r="AF48" s="365">
        <f>SUMPRODUCT(LEN($Y48:$Y50)-LEN(SUBSTITUTE($Y48:$Y50,"S", "")))</f>
        <v>5</v>
      </c>
      <c r="AG48" s="365">
        <f>SUMPRODUCT(LEN($L48:$Y50)-LEN(SUBSTITUTE($L48:$Y50,"F", "")))</f>
        <v>2</v>
      </c>
      <c r="AH48" s="365">
        <f>SUMPRODUCT(LEN($Y48:$Y50)-LEN(SUBSTITUTE($Y48:$Y50,"F", "")))</f>
        <v>1</v>
      </c>
      <c r="AI48" s="365">
        <f>SUMPRODUCT(LEN($L48:$Y50)-LEN(SUBSTITUTE($L48:$Y50,"G", "")))</f>
        <v>5</v>
      </c>
      <c r="AJ48" s="365">
        <f>SUMPRODUCT(LEN($Y48:$Y50)-LEN(SUBSTITUTE($Y48:$Y50,"G", "")))</f>
        <v>1</v>
      </c>
      <c r="AK48" s="365">
        <f>SUMPRODUCT(LEN($L48:$Y50)-LEN(SUBSTITUTE($L48:$Y50,"M", "")))</f>
        <v>0</v>
      </c>
      <c r="AL48" s="382">
        <f>SUMPRODUCT(LEN($Y48:$Y50)-LEN(SUBSTITUTE($Y48:$Y50,"M", "")))</f>
        <v>0</v>
      </c>
    </row>
    <row r="49" spans="1:46" ht="18" customHeight="1" x14ac:dyDescent="0.2">
      <c r="B49" s="17"/>
      <c r="C49" s="406"/>
      <c r="D49" s="192"/>
      <c r="E49" s="23"/>
      <c r="F49" s="23"/>
      <c r="G49" s="191"/>
      <c r="H49" s="409"/>
      <c r="I49" s="409"/>
      <c r="J49" s="409"/>
      <c r="K49" s="190" t="s">
        <v>91</v>
      </c>
      <c r="L49" s="189" t="s">
        <v>97</v>
      </c>
      <c r="M49" s="190" t="s">
        <v>90</v>
      </c>
      <c r="N49" s="189" t="s">
        <v>375</v>
      </c>
      <c r="O49" s="190" t="s">
        <v>89</v>
      </c>
      <c r="P49" s="189" t="s">
        <v>226</v>
      </c>
      <c r="Q49" s="190" t="s">
        <v>88</v>
      </c>
      <c r="R49" s="189" t="s">
        <v>218</v>
      </c>
      <c r="S49" s="190" t="s">
        <v>210</v>
      </c>
      <c r="T49" s="189"/>
      <c r="U49" s="190" t="s">
        <v>209</v>
      </c>
      <c r="V49" s="189"/>
      <c r="W49" s="190" t="s">
        <v>209</v>
      </c>
      <c r="X49" s="189"/>
      <c r="Y49" s="18"/>
      <c r="Z49" s="366"/>
      <c r="AA49" s="366"/>
      <c r="AB49" s="188"/>
      <c r="AC49" s="380"/>
      <c r="AD49" s="366"/>
      <c r="AE49" s="366"/>
      <c r="AF49" s="366"/>
      <c r="AG49" s="366"/>
      <c r="AH49" s="366"/>
      <c r="AI49" s="366"/>
      <c r="AJ49" s="366"/>
      <c r="AK49" s="366"/>
      <c r="AL49" s="383"/>
    </row>
    <row r="50" spans="1:46" ht="18" customHeight="1" thickBot="1" x14ac:dyDescent="0.25">
      <c r="B50" s="17"/>
      <c r="C50" s="407"/>
      <c r="D50" s="204"/>
      <c r="E50" s="203"/>
      <c r="F50" s="203"/>
      <c r="G50" s="202"/>
      <c r="H50" s="410"/>
      <c r="I50" s="410"/>
      <c r="J50" s="410"/>
      <c r="K50" s="201" t="s">
        <v>87</v>
      </c>
      <c r="L50" s="200" t="s">
        <v>213</v>
      </c>
      <c r="M50" s="201" t="s">
        <v>86</v>
      </c>
      <c r="N50" s="200" t="s">
        <v>305</v>
      </c>
      <c r="O50" s="201" t="s">
        <v>85</v>
      </c>
      <c r="P50" s="200" t="s">
        <v>227</v>
      </c>
      <c r="Q50" s="201" t="s">
        <v>84</v>
      </c>
      <c r="R50" s="200" t="s">
        <v>218</v>
      </c>
      <c r="S50" s="201" t="s">
        <v>208</v>
      </c>
      <c r="T50" s="200"/>
      <c r="U50" s="201" t="s">
        <v>207</v>
      </c>
      <c r="V50" s="200"/>
      <c r="W50" s="201" t="s">
        <v>207</v>
      </c>
      <c r="X50" s="200"/>
      <c r="Y50" s="10"/>
      <c r="Z50" s="398"/>
      <c r="AA50" s="398"/>
      <c r="AB50" s="199"/>
      <c r="AC50" s="381"/>
      <c r="AD50" s="367"/>
      <c r="AE50" s="367"/>
      <c r="AF50" s="367"/>
      <c r="AG50" s="367"/>
      <c r="AH50" s="367"/>
      <c r="AI50" s="367"/>
      <c r="AJ50" s="367"/>
      <c r="AK50" s="367"/>
      <c r="AL50" s="384"/>
    </row>
    <row r="51" spans="1:46" ht="18" customHeight="1" x14ac:dyDescent="0.2">
      <c r="B51" s="17"/>
      <c r="C51" s="405">
        <v>14</v>
      </c>
      <c r="D51" s="198"/>
      <c r="E51" s="197"/>
      <c r="F51" s="197"/>
      <c r="G51" s="196"/>
      <c r="H51" s="408"/>
      <c r="I51" s="408"/>
      <c r="J51" s="408"/>
      <c r="K51" s="195" t="s">
        <v>95</v>
      </c>
      <c r="L51" s="194"/>
      <c r="M51" s="195" t="s">
        <v>94</v>
      </c>
      <c r="N51" s="194"/>
      <c r="O51" s="195" t="s">
        <v>93</v>
      </c>
      <c r="P51" s="194"/>
      <c r="Q51" s="195" t="s">
        <v>92</v>
      </c>
      <c r="R51" s="194"/>
      <c r="S51" s="195" t="s">
        <v>212</v>
      </c>
      <c r="T51" s="194"/>
      <c r="U51" s="195" t="s">
        <v>211</v>
      </c>
      <c r="V51" s="194"/>
      <c r="W51" s="195" t="s">
        <v>211</v>
      </c>
      <c r="X51" s="194"/>
      <c r="Y51" s="25"/>
      <c r="Z51" s="397"/>
      <c r="AA51" s="397"/>
      <c r="AB51" s="193"/>
      <c r="AC51" s="379">
        <f>SUMPRODUCT(LEN($L51:$Y53)-LEN(SUBSTITUTE($L51:$Y53,"A", "")))</f>
        <v>0</v>
      </c>
      <c r="AD51" s="365">
        <f>SUMPRODUCT(LEN($Y51:$Y53)-LEN(SUBSTITUTE($Y51:$Y53,"A", "")))</f>
        <v>0</v>
      </c>
      <c r="AE51" s="365">
        <f>SUMPRODUCT(LEN($L51:$Y53)-LEN(SUBSTITUTE($L51:$Y53,"S", "")))</f>
        <v>0</v>
      </c>
      <c r="AF51" s="365">
        <f>SUMPRODUCT(LEN($Y51:$Y53)-LEN(SUBSTITUTE($Y51:$Y53,"S", "")))</f>
        <v>0</v>
      </c>
      <c r="AG51" s="365">
        <f>SUMPRODUCT(LEN($L51:$Y53)-LEN(SUBSTITUTE($L51:$Y53,"F", "")))</f>
        <v>0</v>
      </c>
      <c r="AH51" s="365">
        <f>SUMPRODUCT(LEN($Y51:$Y53)-LEN(SUBSTITUTE($Y51:$Y53,"F", "")))</f>
        <v>0</v>
      </c>
      <c r="AI51" s="365">
        <f>SUMPRODUCT(LEN($L51:$Y53)-LEN(SUBSTITUTE($L51:$Y53,"G", "")))</f>
        <v>0</v>
      </c>
      <c r="AJ51" s="365">
        <f>SUMPRODUCT(LEN($Y51:$Y53)-LEN(SUBSTITUTE($Y51:$Y53,"G", "")))</f>
        <v>0</v>
      </c>
      <c r="AK51" s="365">
        <f>SUMPRODUCT(LEN($L51:$Y53)-LEN(SUBSTITUTE($L51:$Y53,"M", "")))</f>
        <v>0</v>
      </c>
      <c r="AL51" s="382">
        <f>SUMPRODUCT(LEN($Y51:$Y53)-LEN(SUBSTITUTE($Y51:$Y53,"M", "")))</f>
        <v>0</v>
      </c>
    </row>
    <row r="52" spans="1:46" s="58" customFormat="1" ht="18" customHeight="1" x14ac:dyDescent="0.2">
      <c r="A52" s="4"/>
      <c r="B52" s="17"/>
      <c r="C52" s="406"/>
      <c r="D52" s="192"/>
      <c r="E52" s="23"/>
      <c r="F52" s="23"/>
      <c r="G52" s="191"/>
      <c r="H52" s="409"/>
      <c r="I52" s="409"/>
      <c r="J52" s="409"/>
      <c r="K52" s="190" t="s">
        <v>91</v>
      </c>
      <c r="L52" s="189"/>
      <c r="M52" s="190" t="s">
        <v>90</v>
      </c>
      <c r="N52" s="189"/>
      <c r="O52" s="190" t="s">
        <v>89</v>
      </c>
      <c r="P52" s="189"/>
      <c r="Q52" s="190" t="s">
        <v>88</v>
      </c>
      <c r="R52" s="189"/>
      <c r="S52" s="190" t="s">
        <v>210</v>
      </c>
      <c r="T52" s="189"/>
      <c r="U52" s="190" t="s">
        <v>209</v>
      </c>
      <c r="V52" s="189"/>
      <c r="W52" s="190" t="s">
        <v>209</v>
      </c>
      <c r="X52" s="189"/>
      <c r="Y52" s="18"/>
      <c r="Z52" s="366"/>
      <c r="AA52" s="366"/>
      <c r="AB52" s="188"/>
      <c r="AC52" s="380"/>
      <c r="AD52" s="366"/>
      <c r="AE52" s="366"/>
      <c r="AF52" s="366"/>
      <c r="AG52" s="366"/>
      <c r="AH52" s="366"/>
      <c r="AI52" s="366"/>
      <c r="AJ52" s="366"/>
      <c r="AK52" s="366"/>
      <c r="AL52" s="383"/>
      <c r="AP52" s="4"/>
      <c r="AQ52" s="4"/>
      <c r="AR52" s="4"/>
      <c r="AS52" s="4"/>
      <c r="AT52" s="4"/>
    </row>
    <row r="53" spans="1:46" ht="18" customHeight="1" thickBot="1" x14ac:dyDescent="0.25">
      <c r="B53" s="17"/>
      <c r="C53" s="407"/>
      <c r="D53" s="204"/>
      <c r="E53" s="203"/>
      <c r="F53" s="203"/>
      <c r="G53" s="202"/>
      <c r="H53" s="410"/>
      <c r="I53" s="410"/>
      <c r="J53" s="410"/>
      <c r="K53" s="201" t="s">
        <v>87</v>
      </c>
      <c r="L53" s="200"/>
      <c r="M53" s="201" t="s">
        <v>86</v>
      </c>
      <c r="N53" s="200"/>
      <c r="O53" s="201" t="s">
        <v>85</v>
      </c>
      <c r="P53" s="200"/>
      <c r="Q53" s="201" t="s">
        <v>84</v>
      </c>
      <c r="R53" s="200"/>
      <c r="S53" s="201" t="s">
        <v>208</v>
      </c>
      <c r="T53" s="200"/>
      <c r="U53" s="201" t="s">
        <v>207</v>
      </c>
      <c r="V53" s="200"/>
      <c r="W53" s="201" t="s">
        <v>207</v>
      </c>
      <c r="X53" s="200"/>
      <c r="Y53" s="10"/>
      <c r="Z53" s="398"/>
      <c r="AA53" s="398"/>
      <c r="AB53" s="199"/>
      <c r="AC53" s="381"/>
      <c r="AD53" s="367"/>
      <c r="AE53" s="367"/>
      <c r="AF53" s="367"/>
      <c r="AG53" s="367"/>
      <c r="AH53" s="367"/>
      <c r="AI53" s="367"/>
      <c r="AJ53" s="367"/>
      <c r="AK53" s="367"/>
      <c r="AL53" s="384"/>
    </row>
    <row r="54" spans="1:46" ht="18" customHeight="1" x14ac:dyDescent="0.2">
      <c r="B54" s="17"/>
      <c r="C54" s="405">
        <v>15</v>
      </c>
      <c r="D54" s="198"/>
      <c r="E54" s="197"/>
      <c r="F54" s="197"/>
      <c r="G54" s="196"/>
      <c r="H54" s="408"/>
      <c r="I54" s="408"/>
      <c r="J54" s="408"/>
      <c r="K54" s="195" t="s">
        <v>95</v>
      </c>
      <c r="L54" s="194"/>
      <c r="M54" s="195" t="s">
        <v>94</v>
      </c>
      <c r="N54" s="194"/>
      <c r="O54" s="195" t="s">
        <v>93</v>
      </c>
      <c r="P54" s="194"/>
      <c r="Q54" s="195" t="s">
        <v>92</v>
      </c>
      <c r="R54" s="194"/>
      <c r="S54" s="195" t="s">
        <v>212</v>
      </c>
      <c r="T54" s="194"/>
      <c r="U54" s="195" t="s">
        <v>211</v>
      </c>
      <c r="V54" s="194"/>
      <c r="W54" s="195" t="s">
        <v>211</v>
      </c>
      <c r="X54" s="194"/>
      <c r="Y54" s="25"/>
      <c r="Z54" s="397"/>
      <c r="AA54" s="397"/>
      <c r="AB54" s="193"/>
      <c r="AC54" s="379">
        <f>SUMPRODUCT(LEN($L54:$Y56)-LEN(SUBSTITUTE($L54:$Y56,"A", "")))</f>
        <v>0</v>
      </c>
      <c r="AD54" s="365">
        <f>SUMPRODUCT(LEN($Y54:$Y56)-LEN(SUBSTITUTE($Y54:$Y56,"A", "")))</f>
        <v>0</v>
      </c>
      <c r="AE54" s="365">
        <f>SUMPRODUCT(LEN($L54:$Y56)-LEN(SUBSTITUTE($L54:$Y56,"S", "")))</f>
        <v>0</v>
      </c>
      <c r="AF54" s="365">
        <f>SUMPRODUCT(LEN($Y54:$Y56)-LEN(SUBSTITUTE($Y54:$Y56,"S", "")))</f>
        <v>0</v>
      </c>
      <c r="AG54" s="365">
        <f>SUMPRODUCT(LEN($L54:$Y56)-LEN(SUBSTITUTE($L54:$Y56,"F", "")))</f>
        <v>0</v>
      </c>
      <c r="AH54" s="365">
        <f>SUMPRODUCT(LEN($Y54:$Y56)-LEN(SUBSTITUTE($Y54:$Y56,"F", "")))</f>
        <v>0</v>
      </c>
      <c r="AI54" s="365">
        <f>SUMPRODUCT(LEN($L54:$Y56)-LEN(SUBSTITUTE($L54:$Y56,"G", "")))</f>
        <v>0</v>
      </c>
      <c r="AJ54" s="365">
        <f>SUMPRODUCT(LEN($Y54:$Y56)-LEN(SUBSTITUTE($Y54:$Y56,"G", "")))</f>
        <v>0</v>
      </c>
      <c r="AK54" s="365">
        <f>SUMPRODUCT(LEN($L54:$Y56)-LEN(SUBSTITUTE($L54:$Y56,"M", "")))</f>
        <v>0</v>
      </c>
      <c r="AL54" s="382">
        <f>SUMPRODUCT(LEN($Y54:$Y56)-LEN(SUBSTITUTE($Y54:$Y56,"M", "")))</f>
        <v>0</v>
      </c>
    </row>
    <row r="55" spans="1:46" ht="18" customHeight="1" x14ac:dyDescent="0.2">
      <c r="B55" s="17"/>
      <c r="C55" s="406"/>
      <c r="D55" s="192"/>
      <c r="E55" s="23"/>
      <c r="F55" s="23"/>
      <c r="G55" s="191"/>
      <c r="H55" s="409"/>
      <c r="I55" s="409"/>
      <c r="J55" s="409"/>
      <c r="K55" s="190" t="s">
        <v>91</v>
      </c>
      <c r="L55" s="189"/>
      <c r="M55" s="190" t="s">
        <v>90</v>
      </c>
      <c r="N55" s="189"/>
      <c r="O55" s="190" t="s">
        <v>89</v>
      </c>
      <c r="P55" s="189"/>
      <c r="Q55" s="190" t="s">
        <v>88</v>
      </c>
      <c r="R55" s="189"/>
      <c r="S55" s="190" t="s">
        <v>210</v>
      </c>
      <c r="T55" s="189"/>
      <c r="U55" s="190" t="s">
        <v>209</v>
      </c>
      <c r="V55" s="189"/>
      <c r="W55" s="190" t="s">
        <v>209</v>
      </c>
      <c r="X55" s="189"/>
      <c r="Y55" s="18"/>
      <c r="Z55" s="366"/>
      <c r="AA55" s="366"/>
      <c r="AB55" s="188"/>
      <c r="AC55" s="380"/>
      <c r="AD55" s="366"/>
      <c r="AE55" s="366"/>
      <c r="AF55" s="366"/>
      <c r="AG55" s="366"/>
      <c r="AH55" s="366"/>
      <c r="AI55" s="366"/>
      <c r="AJ55" s="366"/>
      <c r="AK55" s="366"/>
      <c r="AL55" s="383"/>
    </row>
    <row r="56" spans="1:46" ht="18" customHeight="1" thickBot="1" x14ac:dyDescent="0.25">
      <c r="B56" s="17"/>
      <c r="C56" s="407"/>
      <c r="D56" s="204"/>
      <c r="E56" s="203"/>
      <c r="F56" s="203"/>
      <c r="G56" s="202"/>
      <c r="H56" s="410"/>
      <c r="I56" s="410"/>
      <c r="J56" s="410"/>
      <c r="K56" s="201" t="s">
        <v>87</v>
      </c>
      <c r="L56" s="200"/>
      <c r="M56" s="201" t="s">
        <v>86</v>
      </c>
      <c r="N56" s="200"/>
      <c r="O56" s="201" t="s">
        <v>85</v>
      </c>
      <c r="P56" s="200"/>
      <c r="Q56" s="201" t="s">
        <v>84</v>
      </c>
      <c r="R56" s="200"/>
      <c r="S56" s="201" t="s">
        <v>208</v>
      </c>
      <c r="T56" s="200"/>
      <c r="U56" s="201" t="s">
        <v>207</v>
      </c>
      <c r="V56" s="200"/>
      <c r="W56" s="201" t="s">
        <v>207</v>
      </c>
      <c r="X56" s="200"/>
      <c r="Y56" s="10"/>
      <c r="Z56" s="398"/>
      <c r="AA56" s="398"/>
      <c r="AB56" s="199"/>
      <c r="AC56" s="381"/>
      <c r="AD56" s="367"/>
      <c r="AE56" s="367"/>
      <c r="AF56" s="367"/>
      <c r="AG56" s="367"/>
      <c r="AH56" s="367"/>
      <c r="AI56" s="367"/>
      <c r="AJ56" s="367"/>
      <c r="AK56" s="367"/>
      <c r="AL56" s="384"/>
    </row>
    <row r="57" spans="1:46" ht="18" customHeight="1" x14ac:dyDescent="0.2">
      <c r="B57" s="17"/>
      <c r="C57" s="405">
        <v>16</v>
      </c>
      <c r="D57" s="198"/>
      <c r="E57" s="197"/>
      <c r="F57" s="197"/>
      <c r="G57" s="196"/>
      <c r="H57" s="408"/>
      <c r="I57" s="408"/>
      <c r="J57" s="408"/>
      <c r="K57" s="195" t="s">
        <v>95</v>
      </c>
      <c r="L57" s="194"/>
      <c r="M57" s="195" t="s">
        <v>94</v>
      </c>
      <c r="N57" s="194"/>
      <c r="O57" s="195" t="s">
        <v>93</v>
      </c>
      <c r="P57" s="194"/>
      <c r="Q57" s="195" t="s">
        <v>92</v>
      </c>
      <c r="R57" s="194"/>
      <c r="S57" s="195" t="s">
        <v>212</v>
      </c>
      <c r="T57" s="194"/>
      <c r="U57" s="195" t="s">
        <v>211</v>
      </c>
      <c r="V57" s="194"/>
      <c r="W57" s="195" t="s">
        <v>211</v>
      </c>
      <c r="X57" s="194"/>
      <c r="Y57" s="25"/>
      <c r="Z57" s="397"/>
      <c r="AA57" s="397"/>
      <c r="AB57" s="193"/>
      <c r="AC57" s="379">
        <f>SUMPRODUCT(LEN($L57:$Y59)-LEN(SUBSTITUTE($L57:$Y59,"A", "")))</f>
        <v>0</v>
      </c>
      <c r="AD57" s="365">
        <f>SUMPRODUCT(LEN($Y57:$Y59)-LEN(SUBSTITUTE($Y57:$Y59,"A", "")))</f>
        <v>0</v>
      </c>
      <c r="AE57" s="365">
        <f>SUMPRODUCT(LEN($L57:$Y59)-LEN(SUBSTITUTE($L57:$Y59,"S", "")))</f>
        <v>0</v>
      </c>
      <c r="AF57" s="365">
        <f>SUMPRODUCT(LEN($Y57:$Y59)-LEN(SUBSTITUTE($Y57:$Y59,"S", "")))</f>
        <v>0</v>
      </c>
      <c r="AG57" s="365">
        <f>SUMPRODUCT(LEN($L57:$Y59)-LEN(SUBSTITUTE($L57:$Y59,"F", "")))</f>
        <v>0</v>
      </c>
      <c r="AH57" s="365">
        <f>SUMPRODUCT(LEN($Y57:$Y59)-LEN(SUBSTITUTE($Y57:$Y59,"F", "")))</f>
        <v>0</v>
      </c>
      <c r="AI57" s="365">
        <f>SUMPRODUCT(LEN($L57:$Y59)-LEN(SUBSTITUTE($L57:$Y59,"G", "")))</f>
        <v>0</v>
      </c>
      <c r="AJ57" s="365">
        <f>SUMPRODUCT(LEN($Y57:$Y59)-LEN(SUBSTITUTE($Y57:$Y59,"G", "")))</f>
        <v>0</v>
      </c>
      <c r="AK57" s="365">
        <f>SUMPRODUCT(LEN($L57:$Y59)-LEN(SUBSTITUTE($L57:$Y59,"M", "")))</f>
        <v>0</v>
      </c>
      <c r="AL57" s="382">
        <f>SUMPRODUCT(LEN($Y57:$Y59)-LEN(SUBSTITUTE($Y57:$Y59,"M", "")))</f>
        <v>0</v>
      </c>
    </row>
    <row r="58" spans="1:46" ht="18" customHeight="1" x14ac:dyDescent="0.2">
      <c r="B58" s="17"/>
      <c r="C58" s="406"/>
      <c r="D58" s="192"/>
      <c r="E58" s="23"/>
      <c r="F58" s="23"/>
      <c r="G58" s="191"/>
      <c r="H58" s="409"/>
      <c r="I58" s="409"/>
      <c r="J58" s="409"/>
      <c r="K58" s="190" t="s">
        <v>91</v>
      </c>
      <c r="L58" s="189"/>
      <c r="M58" s="190" t="s">
        <v>90</v>
      </c>
      <c r="N58" s="189"/>
      <c r="O58" s="190" t="s">
        <v>89</v>
      </c>
      <c r="P58" s="189"/>
      <c r="Q58" s="190" t="s">
        <v>88</v>
      </c>
      <c r="R58" s="189"/>
      <c r="S58" s="190" t="s">
        <v>210</v>
      </c>
      <c r="T58" s="189"/>
      <c r="U58" s="190" t="s">
        <v>209</v>
      </c>
      <c r="V58" s="189"/>
      <c r="W58" s="190" t="s">
        <v>209</v>
      </c>
      <c r="X58" s="189"/>
      <c r="Y58" s="18"/>
      <c r="Z58" s="366"/>
      <c r="AA58" s="366"/>
      <c r="AB58" s="188"/>
      <c r="AC58" s="380"/>
      <c r="AD58" s="366"/>
      <c r="AE58" s="366"/>
      <c r="AF58" s="366"/>
      <c r="AG58" s="366"/>
      <c r="AH58" s="366"/>
      <c r="AI58" s="366"/>
      <c r="AJ58" s="366"/>
      <c r="AK58" s="366"/>
      <c r="AL58" s="383"/>
    </row>
    <row r="59" spans="1:46" ht="18" customHeight="1" thickBot="1" x14ac:dyDescent="0.25">
      <c r="B59" s="17"/>
      <c r="C59" s="407"/>
      <c r="D59" s="204"/>
      <c r="E59" s="203"/>
      <c r="F59" s="203"/>
      <c r="G59" s="202"/>
      <c r="H59" s="410"/>
      <c r="I59" s="410"/>
      <c r="J59" s="410"/>
      <c r="K59" s="201" t="s">
        <v>87</v>
      </c>
      <c r="L59" s="200"/>
      <c r="M59" s="201" t="s">
        <v>86</v>
      </c>
      <c r="N59" s="200"/>
      <c r="O59" s="201" t="s">
        <v>85</v>
      </c>
      <c r="P59" s="200"/>
      <c r="Q59" s="201" t="s">
        <v>84</v>
      </c>
      <c r="R59" s="200"/>
      <c r="S59" s="201" t="s">
        <v>208</v>
      </c>
      <c r="T59" s="200"/>
      <c r="U59" s="201" t="s">
        <v>207</v>
      </c>
      <c r="V59" s="200"/>
      <c r="W59" s="201" t="s">
        <v>207</v>
      </c>
      <c r="X59" s="200"/>
      <c r="Y59" s="10"/>
      <c r="Z59" s="398"/>
      <c r="AA59" s="398"/>
      <c r="AB59" s="199"/>
      <c r="AC59" s="381"/>
      <c r="AD59" s="367"/>
      <c r="AE59" s="367"/>
      <c r="AF59" s="367"/>
      <c r="AG59" s="367"/>
      <c r="AH59" s="367"/>
      <c r="AI59" s="367"/>
      <c r="AJ59" s="367"/>
      <c r="AK59" s="367"/>
      <c r="AL59" s="384"/>
    </row>
    <row r="60" spans="1:46" ht="18" customHeight="1" x14ac:dyDescent="0.2">
      <c r="B60" s="17"/>
      <c r="C60" s="405">
        <v>17</v>
      </c>
      <c r="D60" s="198"/>
      <c r="E60" s="197"/>
      <c r="F60" s="197"/>
      <c r="G60" s="196"/>
      <c r="H60" s="408"/>
      <c r="I60" s="408"/>
      <c r="J60" s="408"/>
      <c r="K60" s="195" t="s">
        <v>95</v>
      </c>
      <c r="L60" s="194"/>
      <c r="M60" s="195" t="s">
        <v>94</v>
      </c>
      <c r="N60" s="194"/>
      <c r="O60" s="195" t="s">
        <v>93</v>
      </c>
      <c r="P60" s="194"/>
      <c r="Q60" s="195" t="s">
        <v>92</v>
      </c>
      <c r="R60" s="194"/>
      <c r="S60" s="195" t="s">
        <v>212</v>
      </c>
      <c r="T60" s="194"/>
      <c r="U60" s="195" t="s">
        <v>211</v>
      </c>
      <c r="V60" s="194"/>
      <c r="W60" s="195" t="s">
        <v>211</v>
      </c>
      <c r="X60" s="194"/>
      <c r="Y60" s="25"/>
      <c r="Z60" s="397"/>
      <c r="AA60" s="397"/>
      <c r="AB60" s="193"/>
      <c r="AC60" s="379">
        <f>SUMPRODUCT(LEN($L60:$Y62)-LEN(SUBSTITUTE($L60:$Y62,"A", "")))</f>
        <v>0</v>
      </c>
      <c r="AD60" s="365">
        <f>SUMPRODUCT(LEN($Y60:$Y62)-LEN(SUBSTITUTE($Y60:$Y62,"A", "")))</f>
        <v>0</v>
      </c>
      <c r="AE60" s="365">
        <f>SUMPRODUCT(LEN($L60:$Y62)-LEN(SUBSTITUTE($L60:$Y62,"S", "")))</f>
        <v>0</v>
      </c>
      <c r="AF60" s="365">
        <f>SUMPRODUCT(LEN($Y60:$Y62)-LEN(SUBSTITUTE($Y60:$Y62,"S", "")))</f>
        <v>0</v>
      </c>
      <c r="AG60" s="365">
        <f>SUMPRODUCT(LEN($L60:$Y62)-LEN(SUBSTITUTE($L60:$Y62,"F", "")))</f>
        <v>0</v>
      </c>
      <c r="AH60" s="365">
        <f>SUMPRODUCT(LEN($Y60:$Y62)-LEN(SUBSTITUTE($Y60:$Y62,"F", "")))</f>
        <v>0</v>
      </c>
      <c r="AI60" s="365">
        <f>SUMPRODUCT(LEN($L60:$Y62)-LEN(SUBSTITUTE($L60:$Y62,"G", "")))</f>
        <v>0</v>
      </c>
      <c r="AJ60" s="365">
        <f>SUMPRODUCT(LEN($Y60:$Y62)-LEN(SUBSTITUTE($Y60:$Y62,"G", "")))</f>
        <v>0</v>
      </c>
      <c r="AK60" s="365">
        <f>SUMPRODUCT(LEN($L60:$Y62)-LEN(SUBSTITUTE($L60:$Y62,"M", "")))</f>
        <v>0</v>
      </c>
      <c r="AL60" s="382">
        <f>SUMPRODUCT(LEN($Y60:$Y62)-LEN(SUBSTITUTE($Y60:$Y62,"M", "")))</f>
        <v>0</v>
      </c>
    </row>
    <row r="61" spans="1:46" ht="18" customHeight="1" x14ac:dyDescent="0.2">
      <c r="B61" s="17"/>
      <c r="C61" s="406"/>
      <c r="D61" s="192"/>
      <c r="E61" s="23"/>
      <c r="F61" s="23"/>
      <c r="G61" s="191"/>
      <c r="H61" s="409"/>
      <c r="I61" s="409"/>
      <c r="J61" s="409"/>
      <c r="K61" s="190" t="s">
        <v>91</v>
      </c>
      <c r="L61" s="189"/>
      <c r="M61" s="190" t="s">
        <v>90</v>
      </c>
      <c r="N61" s="189"/>
      <c r="O61" s="190" t="s">
        <v>89</v>
      </c>
      <c r="P61" s="189"/>
      <c r="Q61" s="190" t="s">
        <v>88</v>
      </c>
      <c r="R61" s="189"/>
      <c r="S61" s="190" t="s">
        <v>210</v>
      </c>
      <c r="T61" s="189"/>
      <c r="U61" s="190" t="s">
        <v>209</v>
      </c>
      <c r="V61" s="189"/>
      <c r="W61" s="190" t="s">
        <v>209</v>
      </c>
      <c r="X61" s="189"/>
      <c r="Y61" s="18"/>
      <c r="Z61" s="366"/>
      <c r="AA61" s="366"/>
      <c r="AB61" s="188"/>
      <c r="AC61" s="380"/>
      <c r="AD61" s="366"/>
      <c r="AE61" s="366"/>
      <c r="AF61" s="366"/>
      <c r="AG61" s="366"/>
      <c r="AH61" s="366"/>
      <c r="AI61" s="366"/>
      <c r="AJ61" s="366"/>
      <c r="AK61" s="366"/>
      <c r="AL61" s="383"/>
    </row>
    <row r="62" spans="1:46" ht="18" customHeight="1" thickBot="1" x14ac:dyDescent="0.25">
      <c r="B62" s="17"/>
      <c r="C62" s="407"/>
      <c r="D62" s="204"/>
      <c r="E62" s="203"/>
      <c r="F62" s="203"/>
      <c r="G62" s="202"/>
      <c r="H62" s="410"/>
      <c r="I62" s="410"/>
      <c r="J62" s="410"/>
      <c r="K62" s="201" t="s">
        <v>87</v>
      </c>
      <c r="L62" s="200"/>
      <c r="M62" s="201" t="s">
        <v>86</v>
      </c>
      <c r="N62" s="200"/>
      <c r="O62" s="201" t="s">
        <v>85</v>
      </c>
      <c r="P62" s="200"/>
      <c r="Q62" s="201" t="s">
        <v>84</v>
      </c>
      <c r="R62" s="200"/>
      <c r="S62" s="201" t="s">
        <v>208</v>
      </c>
      <c r="T62" s="200"/>
      <c r="U62" s="201" t="s">
        <v>207</v>
      </c>
      <c r="V62" s="200"/>
      <c r="W62" s="201" t="s">
        <v>207</v>
      </c>
      <c r="X62" s="200"/>
      <c r="Y62" s="10"/>
      <c r="Z62" s="398"/>
      <c r="AA62" s="398"/>
      <c r="AB62" s="199"/>
      <c r="AC62" s="381"/>
      <c r="AD62" s="367"/>
      <c r="AE62" s="367"/>
      <c r="AF62" s="367"/>
      <c r="AG62" s="367"/>
      <c r="AH62" s="367"/>
      <c r="AI62" s="367"/>
      <c r="AJ62" s="367"/>
      <c r="AK62" s="367"/>
      <c r="AL62" s="384"/>
    </row>
    <row r="63" spans="1:46" ht="18" customHeight="1" x14ac:dyDescent="0.2">
      <c r="B63" s="17"/>
      <c r="C63" s="405">
        <v>18</v>
      </c>
      <c r="D63" s="198"/>
      <c r="E63" s="197"/>
      <c r="F63" s="197"/>
      <c r="G63" s="196"/>
      <c r="H63" s="408"/>
      <c r="I63" s="408"/>
      <c r="J63" s="408"/>
      <c r="K63" s="195" t="s">
        <v>95</v>
      </c>
      <c r="L63" s="194"/>
      <c r="M63" s="195" t="s">
        <v>94</v>
      </c>
      <c r="N63" s="194"/>
      <c r="O63" s="195" t="s">
        <v>93</v>
      </c>
      <c r="P63" s="194"/>
      <c r="Q63" s="195" t="s">
        <v>92</v>
      </c>
      <c r="R63" s="194"/>
      <c r="S63" s="195" t="s">
        <v>212</v>
      </c>
      <c r="T63" s="194"/>
      <c r="U63" s="195" t="s">
        <v>211</v>
      </c>
      <c r="V63" s="194"/>
      <c r="W63" s="195" t="s">
        <v>211</v>
      </c>
      <c r="X63" s="194"/>
      <c r="Y63" s="25"/>
      <c r="Z63" s="397"/>
      <c r="AA63" s="397"/>
      <c r="AB63" s="193"/>
      <c r="AC63" s="379">
        <f>SUMPRODUCT(LEN($L63:$Y65)-LEN(SUBSTITUTE($L63:$Y65,"A", "")))</f>
        <v>0</v>
      </c>
      <c r="AD63" s="365">
        <f>SUMPRODUCT(LEN($Y63:$Y65)-LEN(SUBSTITUTE($Y63:$Y65,"A", "")))</f>
        <v>0</v>
      </c>
      <c r="AE63" s="365">
        <f>SUMPRODUCT(LEN($L63:$Y65)-LEN(SUBSTITUTE($L63:$Y65,"S", "")))</f>
        <v>0</v>
      </c>
      <c r="AF63" s="365">
        <f>SUMPRODUCT(LEN($Y63:$Y65)-LEN(SUBSTITUTE($Y63:$Y65,"S", "")))</f>
        <v>0</v>
      </c>
      <c r="AG63" s="365">
        <f>SUMPRODUCT(LEN($L63:$Y65)-LEN(SUBSTITUTE($L63:$Y65,"F", "")))</f>
        <v>0</v>
      </c>
      <c r="AH63" s="365">
        <f>SUMPRODUCT(LEN($Y63:$Y65)-LEN(SUBSTITUTE($Y63:$Y65,"F", "")))</f>
        <v>0</v>
      </c>
      <c r="AI63" s="365">
        <f>SUMPRODUCT(LEN($L63:$Y65)-LEN(SUBSTITUTE($L63:$Y65,"G", "")))</f>
        <v>0</v>
      </c>
      <c r="AJ63" s="365">
        <f>SUMPRODUCT(LEN($Y63:$Y65)-LEN(SUBSTITUTE($Y63:$Y65,"G", "")))</f>
        <v>0</v>
      </c>
      <c r="AK63" s="365">
        <f>SUMPRODUCT(LEN($L63:$Y65)-LEN(SUBSTITUTE($L63:$Y65,"M", "")))</f>
        <v>0</v>
      </c>
      <c r="AL63" s="382">
        <f>SUMPRODUCT(LEN($Y63:$Y65)-LEN(SUBSTITUTE($Y63:$Y65,"M", "")))</f>
        <v>0</v>
      </c>
    </row>
    <row r="64" spans="1:46" ht="18" customHeight="1" x14ac:dyDescent="0.2">
      <c r="B64" s="17"/>
      <c r="C64" s="406"/>
      <c r="D64" s="192"/>
      <c r="E64" s="23"/>
      <c r="F64" s="23"/>
      <c r="G64" s="191"/>
      <c r="H64" s="409"/>
      <c r="I64" s="409"/>
      <c r="J64" s="409"/>
      <c r="K64" s="190" t="s">
        <v>91</v>
      </c>
      <c r="L64" s="189"/>
      <c r="M64" s="190" t="s">
        <v>90</v>
      </c>
      <c r="N64" s="189"/>
      <c r="O64" s="190" t="s">
        <v>89</v>
      </c>
      <c r="P64" s="189"/>
      <c r="Q64" s="190" t="s">
        <v>88</v>
      </c>
      <c r="R64" s="189"/>
      <c r="S64" s="190" t="s">
        <v>210</v>
      </c>
      <c r="T64" s="189"/>
      <c r="U64" s="190" t="s">
        <v>209</v>
      </c>
      <c r="V64" s="189"/>
      <c r="W64" s="190" t="s">
        <v>209</v>
      </c>
      <c r="X64" s="189"/>
      <c r="Y64" s="18"/>
      <c r="Z64" s="366"/>
      <c r="AA64" s="366"/>
      <c r="AB64" s="188"/>
      <c r="AC64" s="380"/>
      <c r="AD64" s="366"/>
      <c r="AE64" s="366"/>
      <c r="AF64" s="366"/>
      <c r="AG64" s="366"/>
      <c r="AH64" s="366"/>
      <c r="AI64" s="366"/>
      <c r="AJ64" s="366"/>
      <c r="AK64" s="366"/>
      <c r="AL64" s="383"/>
    </row>
    <row r="65" spans="2:46" ht="18" customHeight="1" thickBot="1" x14ac:dyDescent="0.25">
      <c r="B65" s="17"/>
      <c r="C65" s="407"/>
      <c r="D65" s="204"/>
      <c r="E65" s="203"/>
      <c r="F65" s="203"/>
      <c r="G65" s="202"/>
      <c r="H65" s="410"/>
      <c r="I65" s="410"/>
      <c r="J65" s="410"/>
      <c r="K65" s="201" t="s">
        <v>87</v>
      </c>
      <c r="L65" s="200"/>
      <c r="M65" s="201" t="s">
        <v>86</v>
      </c>
      <c r="N65" s="200"/>
      <c r="O65" s="201" t="s">
        <v>85</v>
      </c>
      <c r="P65" s="200"/>
      <c r="Q65" s="201" t="s">
        <v>84</v>
      </c>
      <c r="R65" s="200"/>
      <c r="S65" s="201" t="s">
        <v>208</v>
      </c>
      <c r="T65" s="200"/>
      <c r="U65" s="201" t="s">
        <v>207</v>
      </c>
      <c r="V65" s="200"/>
      <c r="W65" s="201" t="s">
        <v>207</v>
      </c>
      <c r="X65" s="200"/>
      <c r="Y65" s="10"/>
      <c r="Z65" s="398"/>
      <c r="AA65" s="398"/>
      <c r="AB65" s="199"/>
      <c r="AC65" s="381"/>
      <c r="AD65" s="367"/>
      <c r="AE65" s="367"/>
      <c r="AF65" s="367"/>
      <c r="AG65" s="367"/>
      <c r="AH65" s="367"/>
      <c r="AI65" s="367"/>
      <c r="AJ65" s="367"/>
      <c r="AK65" s="367"/>
      <c r="AL65" s="384"/>
    </row>
    <row r="66" spans="2:46" ht="18" customHeight="1" x14ac:dyDescent="0.2">
      <c r="B66" s="17"/>
      <c r="C66" s="405">
        <v>19</v>
      </c>
      <c r="D66" s="198"/>
      <c r="E66" s="197"/>
      <c r="F66" s="197"/>
      <c r="G66" s="196"/>
      <c r="H66" s="408"/>
      <c r="I66" s="408"/>
      <c r="J66" s="408"/>
      <c r="K66" s="195" t="s">
        <v>95</v>
      </c>
      <c r="L66" s="194"/>
      <c r="M66" s="195" t="s">
        <v>94</v>
      </c>
      <c r="N66" s="194"/>
      <c r="O66" s="195" t="s">
        <v>93</v>
      </c>
      <c r="P66" s="194"/>
      <c r="Q66" s="195" t="s">
        <v>92</v>
      </c>
      <c r="R66" s="194"/>
      <c r="S66" s="195" t="s">
        <v>212</v>
      </c>
      <c r="T66" s="194"/>
      <c r="U66" s="195" t="s">
        <v>211</v>
      </c>
      <c r="V66" s="194"/>
      <c r="W66" s="195" t="s">
        <v>211</v>
      </c>
      <c r="X66" s="194"/>
      <c r="Y66" s="25"/>
      <c r="Z66" s="397"/>
      <c r="AA66" s="397"/>
      <c r="AB66" s="193"/>
      <c r="AC66" s="379">
        <f>SUMPRODUCT(LEN($L66:$Y68)-LEN(SUBSTITUTE($L66:$Y68,"A", "")))</f>
        <v>0</v>
      </c>
      <c r="AD66" s="365">
        <f>SUMPRODUCT(LEN($Y66:$Y68)-LEN(SUBSTITUTE($Y66:$Y68,"A", "")))</f>
        <v>0</v>
      </c>
      <c r="AE66" s="365">
        <f>SUMPRODUCT(LEN($L66:$Y68)-LEN(SUBSTITUTE($L66:$Y68,"S", "")))</f>
        <v>0</v>
      </c>
      <c r="AF66" s="365">
        <f>SUMPRODUCT(LEN($Y66:$Y68)-LEN(SUBSTITUTE($Y66:$Y68,"S", "")))</f>
        <v>0</v>
      </c>
      <c r="AG66" s="365">
        <f>SUMPRODUCT(LEN($L66:$Y68)-LEN(SUBSTITUTE($L66:$Y68,"F", "")))</f>
        <v>0</v>
      </c>
      <c r="AH66" s="365">
        <f>SUMPRODUCT(LEN($Y66:$Y68)-LEN(SUBSTITUTE($Y66:$Y68,"F", "")))</f>
        <v>0</v>
      </c>
      <c r="AI66" s="365">
        <f>SUMPRODUCT(LEN($L66:$Y68)-LEN(SUBSTITUTE($L66:$Y68,"G", "")))</f>
        <v>0</v>
      </c>
      <c r="AJ66" s="365">
        <f>SUMPRODUCT(LEN($Y66:$Y68)-LEN(SUBSTITUTE($Y66:$Y68,"G", "")))</f>
        <v>0</v>
      </c>
      <c r="AK66" s="365">
        <f>SUMPRODUCT(LEN($L66:$Y68)-LEN(SUBSTITUTE($L66:$Y68,"M", "")))</f>
        <v>0</v>
      </c>
      <c r="AL66" s="382">
        <f>SUMPRODUCT(LEN($Y66:$Y68)-LEN(SUBSTITUTE($Y66:$Y68,"M", "")))</f>
        <v>0</v>
      </c>
    </row>
    <row r="67" spans="2:46" ht="18" customHeight="1" x14ac:dyDescent="0.2">
      <c r="B67" s="17"/>
      <c r="C67" s="406"/>
      <c r="D67" s="192"/>
      <c r="E67" s="23"/>
      <c r="F67" s="23"/>
      <c r="G67" s="191"/>
      <c r="H67" s="409"/>
      <c r="I67" s="409"/>
      <c r="J67" s="409"/>
      <c r="K67" s="190" t="s">
        <v>91</v>
      </c>
      <c r="L67" s="189"/>
      <c r="M67" s="190" t="s">
        <v>90</v>
      </c>
      <c r="N67" s="189"/>
      <c r="O67" s="190" t="s">
        <v>89</v>
      </c>
      <c r="P67" s="189"/>
      <c r="Q67" s="190" t="s">
        <v>88</v>
      </c>
      <c r="R67" s="189"/>
      <c r="S67" s="190" t="s">
        <v>210</v>
      </c>
      <c r="T67" s="189"/>
      <c r="U67" s="190" t="s">
        <v>209</v>
      </c>
      <c r="V67" s="189"/>
      <c r="W67" s="190" t="s">
        <v>209</v>
      </c>
      <c r="X67" s="189"/>
      <c r="Y67" s="18"/>
      <c r="Z67" s="366"/>
      <c r="AA67" s="366"/>
      <c r="AB67" s="188"/>
      <c r="AC67" s="380"/>
      <c r="AD67" s="366"/>
      <c r="AE67" s="366"/>
      <c r="AF67" s="366"/>
      <c r="AG67" s="366"/>
      <c r="AH67" s="366"/>
      <c r="AI67" s="366"/>
      <c r="AJ67" s="366"/>
      <c r="AK67" s="366"/>
      <c r="AL67" s="383"/>
    </row>
    <row r="68" spans="2:46" ht="18" customHeight="1" thickBot="1" x14ac:dyDescent="0.25">
      <c r="B68" s="17"/>
      <c r="C68" s="407"/>
      <c r="D68" s="204"/>
      <c r="E68" s="203"/>
      <c r="F68" s="203"/>
      <c r="G68" s="202"/>
      <c r="H68" s="410"/>
      <c r="I68" s="410"/>
      <c r="J68" s="410"/>
      <c r="K68" s="201" t="s">
        <v>87</v>
      </c>
      <c r="L68" s="200"/>
      <c r="M68" s="201" t="s">
        <v>86</v>
      </c>
      <c r="N68" s="200"/>
      <c r="O68" s="201" t="s">
        <v>85</v>
      </c>
      <c r="P68" s="200"/>
      <c r="Q68" s="201" t="s">
        <v>84</v>
      </c>
      <c r="R68" s="200"/>
      <c r="S68" s="201" t="s">
        <v>208</v>
      </c>
      <c r="T68" s="200"/>
      <c r="U68" s="201" t="s">
        <v>207</v>
      </c>
      <c r="V68" s="200"/>
      <c r="W68" s="201" t="s">
        <v>207</v>
      </c>
      <c r="X68" s="200"/>
      <c r="Y68" s="10"/>
      <c r="Z68" s="398"/>
      <c r="AA68" s="398"/>
      <c r="AB68" s="199"/>
      <c r="AC68" s="381"/>
      <c r="AD68" s="367"/>
      <c r="AE68" s="367"/>
      <c r="AF68" s="367"/>
      <c r="AG68" s="367"/>
      <c r="AH68" s="367"/>
      <c r="AI68" s="367"/>
      <c r="AJ68" s="367"/>
      <c r="AK68" s="367"/>
      <c r="AL68" s="384"/>
    </row>
    <row r="69" spans="2:46" ht="18" customHeight="1" x14ac:dyDescent="0.2">
      <c r="B69" s="17"/>
      <c r="C69" s="405">
        <v>20</v>
      </c>
      <c r="D69" s="198"/>
      <c r="E69" s="197"/>
      <c r="F69" s="197"/>
      <c r="G69" s="196"/>
      <c r="H69" s="408"/>
      <c r="I69" s="408"/>
      <c r="J69" s="408"/>
      <c r="K69" s="195" t="s">
        <v>95</v>
      </c>
      <c r="L69" s="194"/>
      <c r="M69" s="195" t="s">
        <v>94</v>
      </c>
      <c r="N69" s="194"/>
      <c r="O69" s="195" t="s">
        <v>93</v>
      </c>
      <c r="P69" s="194"/>
      <c r="Q69" s="195" t="s">
        <v>92</v>
      </c>
      <c r="R69" s="194"/>
      <c r="S69" s="195" t="s">
        <v>212</v>
      </c>
      <c r="T69" s="194"/>
      <c r="U69" s="195" t="s">
        <v>211</v>
      </c>
      <c r="V69" s="194"/>
      <c r="W69" s="195" t="s">
        <v>211</v>
      </c>
      <c r="X69" s="194"/>
      <c r="Y69" s="25"/>
      <c r="Z69" s="397"/>
      <c r="AA69" s="397"/>
      <c r="AB69" s="193"/>
      <c r="AC69" s="379">
        <f>SUMPRODUCT(LEN($L69:$Y71)-LEN(SUBSTITUTE($L69:$Y71,"A", "")))</f>
        <v>0</v>
      </c>
      <c r="AD69" s="365">
        <f>SUMPRODUCT(LEN($Y69:$Y71)-LEN(SUBSTITUTE($Y69:$Y71,"A", "")))</f>
        <v>0</v>
      </c>
      <c r="AE69" s="365">
        <f>SUMPRODUCT(LEN($L69:$Y71)-LEN(SUBSTITUTE($L69:$Y71,"S", "")))</f>
        <v>0</v>
      </c>
      <c r="AF69" s="365">
        <f>SUMPRODUCT(LEN($Y69:$Y71)-LEN(SUBSTITUTE($Y69:$Y71,"S", "")))</f>
        <v>0</v>
      </c>
      <c r="AG69" s="365">
        <f>SUMPRODUCT(LEN($L69:$Y71)-LEN(SUBSTITUTE($L69:$Y71,"F", "")))</f>
        <v>0</v>
      </c>
      <c r="AH69" s="365">
        <f>SUMPRODUCT(LEN($Y69:$Y71)-LEN(SUBSTITUTE($Y69:$Y71,"F", "")))</f>
        <v>0</v>
      </c>
      <c r="AI69" s="365">
        <f>SUMPRODUCT(LEN($L69:$Y71)-LEN(SUBSTITUTE($L69:$Y71,"G", "")))</f>
        <v>0</v>
      </c>
      <c r="AJ69" s="365">
        <f>SUMPRODUCT(LEN($Y69:$Y71)-LEN(SUBSTITUTE($Y69:$Y71,"G", "")))</f>
        <v>0</v>
      </c>
      <c r="AK69" s="365">
        <f>SUMPRODUCT(LEN($L69:$Y71)-LEN(SUBSTITUTE($L69:$Y71,"M", "")))</f>
        <v>0</v>
      </c>
      <c r="AL69" s="382">
        <f>SUMPRODUCT(LEN($Y69:$Y71)-LEN(SUBSTITUTE($Y69:$Y71,"M", "")))</f>
        <v>0</v>
      </c>
    </row>
    <row r="70" spans="2:46" ht="18" customHeight="1" x14ac:dyDescent="0.2">
      <c r="B70" s="17"/>
      <c r="C70" s="406"/>
      <c r="D70" s="192"/>
      <c r="E70" s="23"/>
      <c r="F70" s="23"/>
      <c r="G70" s="191"/>
      <c r="H70" s="409"/>
      <c r="I70" s="409"/>
      <c r="J70" s="409"/>
      <c r="K70" s="190" t="s">
        <v>91</v>
      </c>
      <c r="L70" s="189"/>
      <c r="M70" s="190" t="s">
        <v>90</v>
      </c>
      <c r="N70" s="189"/>
      <c r="O70" s="190" t="s">
        <v>89</v>
      </c>
      <c r="P70" s="189"/>
      <c r="Q70" s="190" t="s">
        <v>88</v>
      </c>
      <c r="R70" s="189"/>
      <c r="S70" s="190" t="s">
        <v>210</v>
      </c>
      <c r="T70" s="189"/>
      <c r="U70" s="190" t="s">
        <v>209</v>
      </c>
      <c r="V70" s="189"/>
      <c r="W70" s="190" t="s">
        <v>209</v>
      </c>
      <c r="X70" s="189"/>
      <c r="Y70" s="18"/>
      <c r="Z70" s="366"/>
      <c r="AA70" s="366"/>
      <c r="AB70" s="188"/>
      <c r="AC70" s="380"/>
      <c r="AD70" s="366"/>
      <c r="AE70" s="366"/>
      <c r="AF70" s="366"/>
      <c r="AG70" s="366"/>
      <c r="AH70" s="366"/>
      <c r="AI70" s="366"/>
      <c r="AJ70" s="366"/>
      <c r="AK70" s="366"/>
      <c r="AL70" s="383"/>
    </row>
    <row r="71" spans="2:46" ht="18" customHeight="1" thickBot="1" x14ac:dyDescent="0.25">
      <c r="B71" s="151"/>
      <c r="C71" s="412"/>
      <c r="D71" s="187"/>
      <c r="E71" s="186"/>
      <c r="F71" s="186"/>
      <c r="G71" s="185"/>
      <c r="H71" s="411"/>
      <c r="I71" s="411"/>
      <c r="J71" s="411"/>
      <c r="K71" s="184" t="s">
        <v>87</v>
      </c>
      <c r="L71" s="183"/>
      <c r="M71" s="184" t="s">
        <v>86</v>
      </c>
      <c r="N71" s="183"/>
      <c r="O71" s="184" t="s">
        <v>85</v>
      </c>
      <c r="P71" s="183"/>
      <c r="Q71" s="184" t="s">
        <v>84</v>
      </c>
      <c r="R71" s="183"/>
      <c r="S71" s="184" t="s">
        <v>208</v>
      </c>
      <c r="T71" s="183"/>
      <c r="U71" s="184" t="s">
        <v>207</v>
      </c>
      <c r="V71" s="183"/>
      <c r="W71" s="184" t="s">
        <v>207</v>
      </c>
      <c r="X71" s="183"/>
      <c r="Y71" s="182"/>
      <c r="Z71" s="367"/>
      <c r="AA71" s="367"/>
      <c r="AB71" s="180"/>
      <c r="AC71" s="381"/>
      <c r="AD71" s="367"/>
      <c r="AE71" s="367"/>
      <c r="AF71" s="367"/>
      <c r="AG71" s="367"/>
      <c r="AH71" s="367"/>
      <c r="AI71" s="367"/>
      <c r="AJ71" s="367"/>
      <c r="AK71" s="367"/>
      <c r="AL71" s="384"/>
    </row>
    <row r="72" spans="2:46" ht="74.45" customHeight="1" thickBot="1" x14ac:dyDescent="0.3">
      <c r="B72" s="223" t="s">
        <v>123</v>
      </c>
      <c r="C72" s="222" t="s">
        <v>122</v>
      </c>
      <c r="D72" s="222" t="s">
        <v>121</v>
      </c>
      <c r="E72" s="222" t="s">
        <v>120</v>
      </c>
      <c r="F72" s="222" t="s">
        <v>119</v>
      </c>
      <c r="G72" s="222" t="s">
        <v>118</v>
      </c>
      <c r="H72" s="222" t="s">
        <v>33</v>
      </c>
      <c r="I72" s="222" t="s">
        <v>117</v>
      </c>
      <c r="J72" s="222" t="s">
        <v>34</v>
      </c>
      <c r="K72" s="403" t="s">
        <v>116</v>
      </c>
      <c r="L72" s="413"/>
      <c r="M72" s="403" t="s">
        <v>115</v>
      </c>
      <c r="N72" s="413"/>
      <c r="O72" s="403" t="s">
        <v>115</v>
      </c>
      <c r="P72" s="404"/>
      <c r="Q72" s="403" t="s">
        <v>115</v>
      </c>
      <c r="R72" s="404"/>
      <c r="S72" s="403" t="s">
        <v>115</v>
      </c>
      <c r="T72" s="404"/>
      <c r="U72" s="403" t="s">
        <v>115</v>
      </c>
      <c r="V72" s="404"/>
      <c r="W72" s="403" t="s">
        <v>115</v>
      </c>
      <c r="X72" s="404"/>
      <c r="Y72" s="48" t="s">
        <v>114</v>
      </c>
      <c r="Z72" s="48" t="s">
        <v>113</v>
      </c>
      <c r="AA72" s="48" t="s">
        <v>294</v>
      </c>
      <c r="AB72" s="220" t="s">
        <v>112</v>
      </c>
      <c r="AC72" s="46" t="s">
        <v>111</v>
      </c>
      <c r="AD72" s="45" t="s">
        <v>110</v>
      </c>
      <c r="AE72" s="45" t="s">
        <v>109</v>
      </c>
      <c r="AF72" s="45" t="s">
        <v>108</v>
      </c>
      <c r="AG72" s="45" t="s">
        <v>107</v>
      </c>
      <c r="AH72" s="45" t="s">
        <v>106</v>
      </c>
      <c r="AI72" s="45" t="s">
        <v>105</v>
      </c>
      <c r="AJ72" s="45" t="s">
        <v>104</v>
      </c>
      <c r="AK72" s="45" t="s">
        <v>103</v>
      </c>
      <c r="AL72" s="45" t="s">
        <v>102</v>
      </c>
    </row>
    <row r="73" spans="2:46" ht="36" customHeight="1" thickBot="1" x14ac:dyDescent="0.25">
      <c r="B73" s="71" t="s">
        <v>141</v>
      </c>
      <c r="C73" s="215"/>
      <c r="D73" s="214">
        <v>190</v>
      </c>
      <c r="E73" s="213">
        <v>14</v>
      </c>
      <c r="F73" s="212">
        <v>27048.74</v>
      </c>
      <c r="G73" s="211">
        <v>1025.4100000000001</v>
      </c>
      <c r="H73" s="210"/>
      <c r="I73" s="210"/>
      <c r="J73" s="209"/>
      <c r="K73" s="208"/>
      <c r="L73" s="36"/>
      <c r="M73" s="208"/>
      <c r="N73" s="36"/>
      <c r="O73" s="208"/>
      <c r="P73" s="36"/>
      <c r="Q73" s="208"/>
      <c r="R73" s="36"/>
      <c r="S73" s="208"/>
      <c r="T73" s="36"/>
      <c r="U73" s="208"/>
      <c r="V73" s="36"/>
      <c r="W73" s="208"/>
      <c r="X73" s="36"/>
      <c r="Y73" s="207"/>
      <c r="Z73" s="206"/>
      <c r="AA73" s="206"/>
      <c r="AB73" s="205">
        <v>190</v>
      </c>
      <c r="AC73" s="33">
        <f t="shared" ref="AC73:AL73" si="1">SUM(AC74:AC127)</f>
        <v>129</v>
      </c>
      <c r="AD73" s="54">
        <f t="shared" si="1"/>
        <v>16</v>
      </c>
      <c r="AE73" s="54">
        <f t="shared" si="1"/>
        <v>214</v>
      </c>
      <c r="AF73" s="54">
        <f t="shared" si="1"/>
        <v>57</v>
      </c>
      <c r="AG73" s="54">
        <f t="shared" si="1"/>
        <v>10</v>
      </c>
      <c r="AH73" s="54">
        <f t="shared" si="1"/>
        <v>3</v>
      </c>
      <c r="AI73" s="54">
        <f t="shared" si="1"/>
        <v>38</v>
      </c>
      <c r="AJ73" s="54">
        <f t="shared" si="1"/>
        <v>2</v>
      </c>
      <c r="AK73" s="54">
        <f t="shared" si="1"/>
        <v>0</v>
      </c>
      <c r="AL73" s="53">
        <f t="shared" si="1"/>
        <v>0</v>
      </c>
      <c r="AM73" s="32" t="s">
        <v>100</v>
      </c>
      <c r="AN73" s="31">
        <f>F73/(100*102)</f>
        <v>2.6518372549019609</v>
      </c>
      <c r="AP73" s="4">
        <f>SUM(AC73:AD73)/E73</f>
        <v>10.357142857142858</v>
      </c>
      <c r="AQ73" s="4">
        <f>SUM(AE73:AF73)/E73</f>
        <v>19.357142857142858</v>
      </c>
      <c r="AR73" s="4">
        <f>SUM(AG73:AH73)/E73</f>
        <v>0.9285714285714286</v>
      </c>
      <c r="AS73" s="4">
        <f>SUM(AI73:AJ73)/E73</f>
        <v>2.8571428571428572</v>
      </c>
      <c r="AT73" s="4">
        <f>SUM(AK73:AL73)/E73</f>
        <v>0</v>
      </c>
    </row>
    <row r="74" spans="2:46" ht="18" customHeight="1" x14ac:dyDescent="0.2">
      <c r="B74" s="17" t="s">
        <v>82</v>
      </c>
      <c r="C74" s="405">
        <v>1</v>
      </c>
      <c r="D74" s="198"/>
      <c r="E74" s="197"/>
      <c r="F74" s="197"/>
      <c r="G74" s="196"/>
      <c r="H74" s="408">
        <v>67</v>
      </c>
      <c r="I74" s="408">
        <v>18</v>
      </c>
      <c r="J74" s="408">
        <v>5</v>
      </c>
      <c r="K74" s="195" t="s">
        <v>95</v>
      </c>
      <c r="L74" s="194" t="s">
        <v>306</v>
      </c>
      <c r="M74" s="195" t="s">
        <v>94</v>
      </c>
      <c r="N74" s="194" t="s">
        <v>315</v>
      </c>
      <c r="O74" s="195" t="s">
        <v>93</v>
      </c>
      <c r="P74" s="194" t="s">
        <v>218</v>
      </c>
      <c r="Q74" s="195" t="s">
        <v>92</v>
      </c>
      <c r="R74" s="194" t="s">
        <v>214</v>
      </c>
      <c r="S74" s="195" t="s">
        <v>212</v>
      </c>
      <c r="T74" s="194" t="s">
        <v>98</v>
      </c>
      <c r="U74" s="195" t="s">
        <v>211</v>
      </c>
      <c r="V74" s="194"/>
      <c r="W74" s="195" t="s">
        <v>292</v>
      </c>
      <c r="X74" s="194"/>
      <c r="Y74" s="25" t="s">
        <v>247</v>
      </c>
      <c r="Z74" s="397">
        <v>7</v>
      </c>
      <c r="AA74" s="397" t="s">
        <v>320</v>
      </c>
      <c r="AB74" s="193"/>
      <c r="AC74" s="379">
        <f>SUMPRODUCT(LEN($L74:$Y76)-LEN(SUBSTITUTE($L74:$Y76,"A", "")))</f>
        <v>10</v>
      </c>
      <c r="AD74" s="365">
        <f>SUMPRODUCT(LEN($Y74:$Y76)-LEN(SUBSTITUTE($Y74:$Y76,"A", "")))</f>
        <v>0</v>
      </c>
      <c r="AE74" s="365">
        <f>SUMPRODUCT(LEN($L74:$Y76)-LEN(SUBSTITUTE($L74:$Y76,"S", "")))</f>
        <v>16</v>
      </c>
      <c r="AF74" s="365">
        <f>SUMPRODUCT(LEN($Y74:$Y76)-LEN(SUBSTITUTE($Y74:$Y76,"S", "")))</f>
        <v>4</v>
      </c>
      <c r="AG74" s="365">
        <f>SUMPRODUCT(LEN($L74:$Y76)-LEN(SUBSTITUTE($L74:$Y76,"F", "")))</f>
        <v>1</v>
      </c>
      <c r="AH74" s="365">
        <f>SUMPRODUCT(LEN($Y74:$Y76)-LEN(SUBSTITUTE($Y74:$Y76,"F", "")))</f>
        <v>0</v>
      </c>
      <c r="AI74" s="365">
        <f>SUMPRODUCT(LEN($L74:$Y76)-LEN(SUBSTITUTE($L74:$Y76,"G", "")))</f>
        <v>4</v>
      </c>
      <c r="AJ74" s="365">
        <f>SUMPRODUCT(LEN($Y74:$Y76)-LEN(SUBSTITUTE($Y74:$Y76,"G", "")))</f>
        <v>0</v>
      </c>
      <c r="AK74" s="365">
        <f>SUMPRODUCT(LEN($L74:$Y76)-LEN(SUBSTITUTE($L74:$Y76,"M", "")))</f>
        <v>0</v>
      </c>
      <c r="AL74" s="382">
        <f>SUMPRODUCT(LEN($Y74:$Y76)-LEN(SUBSTITUTE($Y74:$Y76,"M", "")))</f>
        <v>0</v>
      </c>
    </row>
    <row r="75" spans="2:46" ht="18" customHeight="1" x14ac:dyDescent="0.2">
      <c r="B75" s="17"/>
      <c r="C75" s="406"/>
      <c r="D75" s="192"/>
      <c r="E75" s="23"/>
      <c r="F75" s="23"/>
      <c r="G75" s="191"/>
      <c r="H75" s="409"/>
      <c r="I75" s="409"/>
      <c r="J75" s="409"/>
      <c r="K75" s="190" t="s">
        <v>91</v>
      </c>
      <c r="L75" s="189" t="s">
        <v>263</v>
      </c>
      <c r="M75" s="190" t="s">
        <v>90</v>
      </c>
      <c r="N75" s="189" t="s">
        <v>275</v>
      </c>
      <c r="O75" s="190" t="s">
        <v>89</v>
      </c>
      <c r="P75" s="189" t="s">
        <v>213</v>
      </c>
      <c r="Q75" s="190" t="s">
        <v>88</v>
      </c>
      <c r="R75" s="189" t="s">
        <v>214</v>
      </c>
      <c r="S75" s="190" t="s">
        <v>210</v>
      </c>
      <c r="T75" s="189"/>
      <c r="U75" s="190" t="s">
        <v>209</v>
      </c>
      <c r="V75" s="189"/>
      <c r="W75" s="190" t="s">
        <v>291</v>
      </c>
      <c r="X75" s="189"/>
      <c r="Y75" s="18"/>
      <c r="Z75" s="366"/>
      <c r="AA75" s="366"/>
      <c r="AB75" s="188"/>
      <c r="AC75" s="380"/>
      <c r="AD75" s="366"/>
      <c r="AE75" s="366"/>
      <c r="AF75" s="366"/>
      <c r="AG75" s="366"/>
      <c r="AH75" s="366"/>
      <c r="AI75" s="366"/>
      <c r="AJ75" s="366"/>
      <c r="AK75" s="366"/>
      <c r="AL75" s="383"/>
    </row>
    <row r="76" spans="2:46" ht="18" customHeight="1" thickBot="1" x14ac:dyDescent="0.25">
      <c r="B76" s="17"/>
      <c r="C76" s="407"/>
      <c r="D76" s="204"/>
      <c r="E76" s="203"/>
      <c r="F76" s="203"/>
      <c r="G76" s="202"/>
      <c r="H76" s="410"/>
      <c r="I76" s="410"/>
      <c r="J76" s="410"/>
      <c r="K76" s="201" t="s">
        <v>87</v>
      </c>
      <c r="L76" s="200" t="s">
        <v>217</v>
      </c>
      <c r="M76" s="201" t="s">
        <v>86</v>
      </c>
      <c r="N76" s="200" t="s">
        <v>338</v>
      </c>
      <c r="O76" s="201" t="s">
        <v>85</v>
      </c>
      <c r="P76" s="200" t="s">
        <v>218</v>
      </c>
      <c r="Q76" s="201" t="s">
        <v>84</v>
      </c>
      <c r="R76" s="200" t="s">
        <v>98</v>
      </c>
      <c r="S76" s="201" t="s">
        <v>208</v>
      </c>
      <c r="T76" s="200"/>
      <c r="U76" s="201" t="s">
        <v>207</v>
      </c>
      <c r="V76" s="200"/>
      <c r="W76" s="201" t="s">
        <v>290</v>
      </c>
      <c r="X76" s="200"/>
      <c r="Y76" s="10"/>
      <c r="Z76" s="398"/>
      <c r="AA76" s="398"/>
      <c r="AB76" s="199"/>
      <c r="AC76" s="381"/>
      <c r="AD76" s="367"/>
      <c r="AE76" s="367"/>
      <c r="AF76" s="367"/>
      <c r="AG76" s="367"/>
      <c r="AH76" s="367"/>
      <c r="AI76" s="367"/>
      <c r="AJ76" s="367"/>
      <c r="AK76" s="367"/>
      <c r="AL76" s="384"/>
    </row>
    <row r="77" spans="2:46" ht="18" customHeight="1" x14ac:dyDescent="0.2">
      <c r="B77" s="17"/>
      <c r="C77" s="405">
        <v>2</v>
      </c>
      <c r="D77" s="198"/>
      <c r="E77" s="197"/>
      <c r="F77" s="197"/>
      <c r="G77" s="196"/>
      <c r="H77" s="408">
        <v>68</v>
      </c>
      <c r="I77" s="408">
        <v>18</v>
      </c>
      <c r="J77" s="408">
        <v>5</v>
      </c>
      <c r="K77" s="195" t="s">
        <v>95</v>
      </c>
      <c r="L77" s="194" t="s">
        <v>271</v>
      </c>
      <c r="M77" s="195" t="s">
        <v>94</v>
      </c>
      <c r="N77" s="194" t="s">
        <v>315</v>
      </c>
      <c r="O77" s="195" t="s">
        <v>93</v>
      </c>
      <c r="P77" s="194" t="s">
        <v>219</v>
      </c>
      <c r="Q77" s="195" t="s">
        <v>92</v>
      </c>
      <c r="R77" s="194" t="s">
        <v>213</v>
      </c>
      <c r="S77" s="195" t="s">
        <v>212</v>
      </c>
      <c r="T77" s="194"/>
      <c r="U77" s="195" t="s">
        <v>211</v>
      </c>
      <c r="V77" s="194"/>
      <c r="W77" s="195" t="s">
        <v>211</v>
      </c>
      <c r="X77" s="194"/>
      <c r="Y77" s="25" t="s">
        <v>228</v>
      </c>
      <c r="Z77" s="397"/>
      <c r="AA77" s="397" t="s">
        <v>261</v>
      </c>
      <c r="AB77" s="193"/>
      <c r="AC77" s="379">
        <f>SUMPRODUCT(LEN($L77:$Y79)-LEN(SUBSTITUTE($L77:$Y79,"A", "")))</f>
        <v>10</v>
      </c>
      <c r="AD77" s="365">
        <f>SUMPRODUCT(LEN($Y77:$Y79)-LEN(SUBSTITUTE($Y77:$Y79,"A", "")))</f>
        <v>1</v>
      </c>
      <c r="AE77" s="365">
        <f>SUMPRODUCT(LEN($L77:$Y79)-LEN(SUBSTITUTE($L77:$Y79,"S", "")))</f>
        <v>16</v>
      </c>
      <c r="AF77" s="365">
        <f>SUMPRODUCT(LEN($Y77:$Y79)-LEN(SUBSTITUTE($Y77:$Y79,"S", "")))</f>
        <v>5</v>
      </c>
      <c r="AG77" s="365">
        <f>SUMPRODUCT(LEN($L77:$Y79)-LEN(SUBSTITUTE($L77:$Y79,"F", "")))</f>
        <v>0</v>
      </c>
      <c r="AH77" s="365">
        <f>SUMPRODUCT(LEN($Y77:$Y79)-LEN(SUBSTITUTE($Y77:$Y79,"F", "")))</f>
        <v>0</v>
      </c>
      <c r="AI77" s="365">
        <f>SUMPRODUCT(LEN($L77:$Y79)-LEN(SUBSTITUTE($L77:$Y79,"G", "")))</f>
        <v>6</v>
      </c>
      <c r="AJ77" s="365">
        <f>SUMPRODUCT(LEN($Y77:$Y79)-LEN(SUBSTITUTE($Y77:$Y79,"G", "")))</f>
        <v>0</v>
      </c>
      <c r="AK77" s="365">
        <f>SUMPRODUCT(LEN($L77:$Y79)-LEN(SUBSTITUTE($L77:$Y79,"M", "")))</f>
        <v>0</v>
      </c>
      <c r="AL77" s="382">
        <f>SUMPRODUCT(LEN($Y77:$Y79)-LEN(SUBSTITUTE($Y77:$Y79,"M", "")))</f>
        <v>0</v>
      </c>
    </row>
    <row r="78" spans="2:46" ht="18" customHeight="1" x14ac:dyDescent="0.2">
      <c r="B78" s="17"/>
      <c r="C78" s="406"/>
      <c r="D78" s="192"/>
      <c r="E78" s="23"/>
      <c r="F78" s="23"/>
      <c r="G78" s="191"/>
      <c r="H78" s="409"/>
      <c r="I78" s="409"/>
      <c r="J78" s="409"/>
      <c r="K78" s="190" t="s">
        <v>91</v>
      </c>
      <c r="L78" s="189" t="s">
        <v>284</v>
      </c>
      <c r="M78" s="190" t="s">
        <v>90</v>
      </c>
      <c r="N78" s="189" t="s">
        <v>264</v>
      </c>
      <c r="O78" s="190" t="s">
        <v>89</v>
      </c>
      <c r="P78" s="189" t="s">
        <v>224</v>
      </c>
      <c r="Q78" s="190" t="s">
        <v>88</v>
      </c>
      <c r="R78" s="189" t="s">
        <v>214</v>
      </c>
      <c r="S78" s="190" t="s">
        <v>210</v>
      </c>
      <c r="T78" s="189"/>
      <c r="U78" s="190" t="s">
        <v>209</v>
      </c>
      <c r="V78" s="189"/>
      <c r="W78" s="190" t="s">
        <v>209</v>
      </c>
      <c r="X78" s="189"/>
      <c r="Y78" s="18" t="s">
        <v>220</v>
      </c>
      <c r="Z78" s="366"/>
      <c r="AA78" s="366"/>
      <c r="AB78" s="188"/>
      <c r="AC78" s="380"/>
      <c r="AD78" s="366"/>
      <c r="AE78" s="366"/>
      <c r="AF78" s="366"/>
      <c r="AG78" s="366"/>
      <c r="AH78" s="366"/>
      <c r="AI78" s="366"/>
      <c r="AJ78" s="366"/>
      <c r="AK78" s="366"/>
      <c r="AL78" s="383"/>
    </row>
    <row r="79" spans="2:46" ht="18" customHeight="1" thickBot="1" x14ac:dyDescent="0.25">
      <c r="B79" s="17"/>
      <c r="C79" s="407"/>
      <c r="D79" s="204"/>
      <c r="E79" s="203"/>
      <c r="F79" s="203"/>
      <c r="G79" s="202"/>
      <c r="H79" s="410"/>
      <c r="I79" s="410"/>
      <c r="J79" s="410"/>
      <c r="K79" s="201" t="s">
        <v>87</v>
      </c>
      <c r="L79" s="200" t="s">
        <v>263</v>
      </c>
      <c r="M79" s="201" t="s">
        <v>86</v>
      </c>
      <c r="N79" s="200" t="s">
        <v>228</v>
      </c>
      <c r="O79" s="201" t="s">
        <v>85</v>
      </c>
      <c r="P79" s="200" t="s">
        <v>214</v>
      </c>
      <c r="Q79" s="201" t="s">
        <v>84</v>
      </c>
      <c r="R79" s="200" t="s">
        <v>98</v>
      </c>
      <c r="S79" s="201" t="s">
        <v>208</v>
      </c>
      <c r="T79" s="200"/>
      <c r="U79" s="201" t="s">
        <v>207</v>
      </c>
      <c r="V79" s="200"/>
      <c r="W79" s="201" t="s">
        <v>207</v>
      </c>
      <c r="X79" s="200"/>
      <c r="Y79" s="10"/>
      <c r="Z79" s="398"/>
      <c r="AA79" s="398"/>
      <c r="AB79" s="199"/>
      <c r="AC79" s="381"/>
      <c r="AD79" s="367"/>
      <c r="AE79" s="367"/>
      <c r="AF79" s="367"/>
      <c r="AG79" s="367"/>
      <c r="AH79" s="367"/>
      <c r="AI79" s="367"/>
      <c r="AJ79" s="367"/>
      <c r="AK79" s="367"/>
      <c r="AL79" s="384"/>
    </row>
    <row r="80" spans="2:46" ht="18" customHeight="1" x14ac:dyDescent="0.2">
      <c r="B80" s="17"/>
      <c r="C80" s="405">
        <v>3</v>
      </c>
      <c r="D80" s="198"/>
      <c r="E80" s="197"/>
      <c r="F80" s="197"/>
      <c r="G80" s="196"/>
      <c r="H80" s="408">
        <v>67</v>
      </c>
      <c r="I80" s="408">
        <v>17</v>
      </c>
      <c r="J80" s="408">
        <v>6</v>
      </c>
      <c r="K80" s="195" t="s">
        <v>95</v>
      </c>
      <c r="L80" s="194" t="s">
        <v>217</v>
      </c>
      <c r="M80" s="195" t="s">
        <v>94</v>
      </c>
      <c r="N80" s="194" t="s">
        <v>214</v>
      </c>
      <c r="O80" s="195" t="s">
        <v>93</v>
      </c>
      <c r="P80" s="194" t="s">
        <v>214</v>
      </c>
      <c r="Q80" s="195" t="s">
        <v>92</v>
      </c>
      <c r="R80" s="194" t="s">
        <v>98</v>
      </c>
      <c r="S80" s="195" t="s">
        <v>212</v>
      </c>
      <c r="T80" s="194"/>
      <c r="U80" s="195" t="s">
        <v>211</v>
      </c>
      <c r="V80" s="194"/>
      <c r="W80" s="195" t="s">
        <v>211</v>
      </c>
      <c r="X80" s="194"/>
      <c r="Y80" s="25" t="s">
        <v>98</v>
      </c>
      <c r="Z80" s="397"/>
      <c r="AA80" s="397" t="s">
        <v>261</v>
      </c>
      <c r="AB80" s="193"/>
      <c r="AC80" s="379">
        <f>SUMPRODUCT(LEN($L80:$Y82)-LEN(SUBSTITUTE($L80:$Y82,"A", "")))</f>
        <v>8</v>
      </c>
      <c r="AD80" s="365">
        <f>SUMPRODUCT(LEN($Y80:$Y82)-LEN(SUBSTITUTE($Y80:$Y82,"A", "")))</f>
        <v>0</v>
      </c>
      <c r="AE80" s="365">
        <f>SUMPRODUCT(LEN($L80:$Y82)-LEN(SUBSTITUTE($L80:$Y82,"S", "")))</f>
        <v>13</v>
      </c>
      <c r="AF80" s="365">
        <f>SUMPRODUCT(LEN($Y80:$Y82)-LEN(SUBSTITUTE($Y80:$Y82,"S", "")))</f>
        <v>1</v>
      </c>
      <c r="AG80" s="365">
        <f>SUMPRODUCT(LEN($L80:$Y82)-LEN(SUBSTITUTE($L80:$Y82,"F", "")))</f>
        <v>0</v>
      </c>
      <c r="AH80" s="365">
        <f>SUMPRODUCT(LEN($Y80:$Y82)-LEN(SUBSTITUTE($Y80:$Y82,"F", "")))</f>
        <v>0</v>
      </c>
      <c r="AI80" s="365">
        <f>SUMPRODUCT(LEN($L80:$Y82)-LEN(SUBSTITUTE($L80:$Y82,"G", "")))</f>
        <v>1</v>
      </c>
      <c r="AJ80" s="365">
        <f>SUMPRODUCT(LEN($Y80:$Y82)-LEN(SUBSTITUTE($Y80:$Y82,"G", "")))</f>
        <v>0</v>
      </c>
      <c r="AK80" s="365">
        <f>SUMPRODUCT(LEN($L80:$Y82)-LEN(SUBSTITUTE($L80:$Y82,"M", "")))</f>
        <v>0</v>
      </c>
      <c r="AL80" s="382">
        <f>SUMPRODUCT(LEN($Y80:$Y82)-LEN(SUBSTITUTE($Y80:$Y82,"M", "")))</f>
        <v>0</v>
      </c>
    </row>
    <row r="81" spans="1:46" ht="18" customHeight="1" x14ac:dyDescent="0.2">
      <c r="B81" s="17"/>
      <c r="C81" s="406"/>
      <c r="D81" s="192"/>
      <c r="E81" s="23"/>
      <c r="F81" s="23"/>
      <c r="G81" s="191"/>
      <c r="H81" s="409"/>
      <c r="I81" s="409"/>
      <c r="J81" s="409"/>
      <c r="K81" s="190" t="s">
        <v>91</v>
      </c>
      <c r="L81" s="189" t="s">
        <v>264</v>
      </c>
      <c r="M81" s="190" t="s">
        <v>90</v>
      </c>
      <c r="N81" s="189" t="s">
        <v>213</v>
      </c>
      <c r="O81" s="190" t="s">
        <v>89</v>
      </c>
      <c r="P81" s="189" t="s">
        <v>218</v>
      </c>
      <c r="Q81" s="190" t="s">
        <v>88</v>
      </c>
      <c r="R81" s="189" t="s">
        <v>98</v>
      </c>
      <c r="S81" s="190" t="s">
        <v>210</v>
      </c>
      <c r="T81" s="189"/>
      <c r="U81" s="190" t="s">
        <v>209</v>
      </c>
      <c r="V81" s="189"/>
      <c r="W81" s="190" t="s">
        <v>209</v>
      </c>
      <c r="X81" s="189"/>
      <c r="Y81" s="18"/>
      <c r="Z81" s="366"/>
      <c r="AA81" s="366"/>
      <c r="AB81" s="188"/>
      <c r="AC81" s="380"/>
      <c r="AD81" s="366"/>
      <c r="AE81" s="366"/>
      <c r="AF81" s="366"/>
      <c r="AG81" s="366"/>
      <c r="AH81" s="366"/>
      <c r="AI81" s="366"/>
      <c r="AJ81" s="366"/>
      <c r="AK81" s="366"/>
      <c r="AL81" s="383"/>
    </row>
    <row r="82" spans="1:46" ht="18" customHeight="1" thickBot="1" x14ac:dyDescent="0.25">
      <c r="B82" s="17"/>
      <c r="C82" s="407"/>
      <c r="D82" s="204"/>
      <c r="E82" s="203"/>
      <c r="F82" s="203"/>
      <c r="G82" s="202"/>
      <c r="H82" s="410"/>
      <c r="I82" s="410"/>
      <c r="J82" s="410"/>
      <c r="K82" s="201" t="s">
        <v>87</v>
      </c>
      <c r="L82" s="200" t="s">
        <v>213</v>
      </c>
      <c r="M82" s="201" t="s">
        <v>86</v>
      </c>
      <c r="N82" s="200" t="s">
        <v>220</v>
      </c>
      <c r="O82" s="201" t="s">
        <v>85</v>
      </c>
      <c r="P82" s="200" t="s">
        <v>218</v>
      </c>
      <c r="Q82" s="201" t="s">
        <v>84</v>
      </c>
      <c r="R82" s="200"/>
      <c r="S82" s="201" t="s">
        <v>208</v>
      </c>
      <c r="T82" s="200"/>
      <c r="U82" s="201" t="s">
        <v>207</v>
      </c>
      <c r="V82" s="200"/>
      <c r="W82" s="201" t="s">
        <v>207</v>
      </c>
      <c r="X82" s="200"/>
      <c r="Y82" s="10"/>
      <c r="Z82" s="398"/>
      <c r="AA82" s="398"/>
      <c r="AB82" s="199"/>
      <c r="AC82" s="381"/>
      <c r="AD82" s="367"/>
      <c r="AE82" s="367"/>
      <c r="AF82" s="367"/>
      <c r="AG82" s="367"/>
      <c r="AH82" s="367"/>
      <c r="AI82" s="367"/>
      <c r="AJ82" s="367"/>
      <c r="AK82" s="367"/>
      <c r="AL82" s="384"/>
    </row>
    <row r="83" spans="1:46" ht="18" customHeight="1" x14ac:dyDescent="0.2">
      <c r="B83" s="17"/>
      <c r="C83" s="405">
        <v>4</v>
      </c>
      <c r="D83" s="198"/>
      <c r="E83" s="197"/>
      <c r="F83" s="197"/>
      <c r="G83" s="196"/>
      <c r="H83" s="408">
        <v>63</v>
      </c>
      <c r="I83" s="408">
        <v>14</v>
      </c>
      <c r="J83" s="408">
        <v>5</v>
      </c>
      <c r="K83" s="195" t="s">
        <v>95</v>
      </c>
      <c r="L83" s="194" t="s">
        <v>271</v>
      </c>
      <c r="M83" s="195" t="s">
        <v>94</v>
      </c>
      <c r="N83" s="194" t="s">
        <v>214</v>
      </c>
      <c r="O83" s="195" t="s">
        <v>93</v>
      </c>
      <c r="P83" s="194" t="s">
        <v>218</v>
      </c>
      <c r="Q83" s="195" t="s">
        <v>92</v>
      </c>
      <c r="R83" s="194"/>
      <c r="S83" s="195" t="s">
        <v>212</v>
      </c>
      <c r="T83" s="194"/>
      <c r="U83" s="195" t="s">
        <v>211</v>
      </c>
      <c r="V83" s="194"/>
      <c r="W83" s="195" t="s">
        <v>211</v>
      </c>
      <c r="X83" s="194"/>
      <c r="Y83" s="25" t="s">
        <v>357</v>
      </c>
      <c r="Z83" s="397"/>
      <c r="AA83" s="397" t="s">
        <v>261</v>
      </c>
      <c r="AB83" s="193"/>
      <c r="AC83" s="379">
        <f>SUMPRODUCT(LEN($L83:$Y85)-LEN(SUBSTITUTE($L83:$Y85,"A", "")))</f>
        <v>11</v>
      </c>
      <c r="AD83" s="365">
        <f>SUMPRODUCT(LEN($Y83:$Y85)-LEN(SUBSTITUTE($Y83:$Y85,"A", "")))</f>
        <v>7</v>
      </c>
      <c r="AE83" s="365">
        <f>SUMPRODUCT(LEN($L83:$Y85)-LEN(SUBSTITUTE($L83:$Y85,"S", "")))</f>
        <v>22</v>
      </c>
      <c r="AF83" s="365">
        <f>SUMPRODUCT(LEN($Y83:$Y85)-LEN(SUBSTITUTE($Y83:$Y85,"S", "")))</f>
        <v>13</v>
      </c>
      <c r="AG83" s="365">
        <f>SUMPRODUCT(LEN($L83:$Y85)-LEN(SUBSTITUTE($L83:$Y85,"F", "")))</f>
        <v>2</v>
      </c>
      <c r="AH83" s="365">
        <f>SUMPRODUCT(LEN($Y83:$Y85)-LEN(SUBSTITUTE($Y83:$Y85,"F", "")))</f>
        <v>2</v>
      </c>
      <c r="AI83" s="365">
        <f>SUMPRODUCT(LEN($L83:$Y85)-LEN(SUBSTITUTE($L83:$Y85,"G", "")))</f>
        <v>2</v>
      </c>
      <c r="AJ83" s="365">
        <f>SUMPRODUCT(LEN($Y83:$Y85)-LEN(SUBSTITUTE($Y83:$Y85,"G", "")))</f>
        <v>1</v>
      </c>
      <c r="AK83" s="365">
        <f>SUMPRODUCT(LEN($L83:$Y85)-LEN(SUBSTITUTE($L83:$Y85,"M", "")))</f>
        <v>0</v>
      </c>
      <c r="AL83" s="382">
        <f>SUMPRODUCT(LEN($Y83:$Y85)-LEN(SUBSTITUTE($Y83:$Y85,"M", "")))</f>
        <v>0</v>
      </c>
    </row>
    <row r="84" spans="1:46" ht="18" customHeight="1" x14ac:dyDescent="0.2">
      <c r="B84" s="17"/>
      <c r="C84" s="406"/>
      <c r="D84" s="192"/>
      <c r="E84" s="23"/>
      <c r="F84" s="23"/>
      <c r="G84" s="191"/>
      <c r="H84" s="409"/>
      <c r="I84" s="409"/>
      <c r="J84" s="409"/>
      <c r="K84" s="190" t="s">
        <v>91</v>
      </c>
      <c r="L84" s="189" t="s">
        <v>97</v>
      </c>
      <c r="M84" s="190" t="s">
        <v>90</v>
      </c>
      <c r="N84" s="189" t="s">
        <v>214</v>
      </c>
      <c r="O84" s="190" t="s">
        <v>89</v>
      </c>
      <c r="P84" s="189" t="s">
        <v>98</v>
      </c>
      <c r="Q84" s="190" t="s">
        <v>88</v>
      </c>
      <c r="R84" s="189"/>
      <c r="S84" s="190" t="s">
        <v>210</v>
      </c>
      <c r="T84" s="189"/>
      <c r="U84" s="190" t="s">
        <v>209</v>
      </c>
      <c r="V84" s="189"/>
      <c r="W84" s="190" t="s">
        <v>209</v>
      </c>
      <c r="X84" s="189"/>
      <c r="Y84" s="18" t="s">
        <v>411</v>
      </c>
      <c r="Z84" s="366"/>
      <c r="AA84" s="366"/>
      <c r="AB84" s="188"/>
      <c r="AC84" s="380"/>
      <c r="AD84" s="366"/>
      <c r="AE84" s="366"/>
      <c r="AF84" s="366"/>
      <c r="AG84" s="366"/>
      <c r="AH84" s="366"/>
      <c r="AI84" s="366"/>
      <c r="AJ84" s="366"/>
      <c r="AK84" s="366"/>
      <c r="AL84" s="383"/>
    </row>
    <row r="85" spans="1:46" ht="18" customHeight="1" thickBot="1" x14ac:dyDescent="0.25">
      <c r="B85" s="17"/>
      <c r="C85" s="407"/>
      <c r="D85" s="204"/>
      <c r="E85" s="226"/>
      <c r="F85" s="203"/>
      <c r="G85" s="225" t="s">
        <v>410</v>
      </c>
      <c r="H85" s="410"/>
      <c r="I85" s="410"/>
      <c r="J85" s="410"/>
      <c r="K85" s="201" t="s">
        <v>87</v>
      </c>
      <c r="L85" s="200" t="s">
        <v>217</v>
      </c>
      <c r="M85" s="201" t="s">
        <v>86</v>
      </c>
      <c r="N85" s="200" t="s">
        <v>218</v>
      </c>
      <c r="O85" s="201" t="s">
        <v>85</v>
      </c>
      <c r="P85" s="200" t="s">
        <v>98</v>
      </c>
      <c r="Q85" s="201" t="s">
        <v>84</v>
      </c>
      <c r="R85" s="200"/>
      <c r="S85" s="201" t="s">
        <v>208</v>
      </c>
      <c r="T85" s="200"/>
      <c r="U85" s="201" t="s">
        <v>207</v>
      </c>
      <c r="V85" s="200"/>
      <c r="W85" s="201" t="s">
        <v>207</v>
      </c>
      <c r="X85" s="200"/>
      <c r="Y85" s="10" t="s">
        <v>409</v>
      </c>
      <c r="Z85" s="398"/>
      <c r="AA85" s="398"/>
      <c r="AB85" s="199"/>
      <c r="AC85" s="381"/>
      <c r="AD85" s="367"/>
      <c r="AE85" s="367"/>
      <c r="AF85" s="367"/>
      <c r="AG85" s="367"/>
      <c r="AH85" s="367"/>
      <c r="AI85" s="367"/>
      <c r="AJ85" s="367"/>
      <c r="AK85" s="367"/>
      <c r="AL85" s="384"/>
    </row>
    <row r="86" spans="1:46" ht="18" customHeight="1" x14ac:dyDescent="0.2">
      <c r="B86" s="17"/>
      <c r="C86" s="405">
        <v>5</v>
      </c>
      <c r="D86" s="198"/>
      <c r="E86" s="224"/>
      <c r="F86" s="197"/>
      <c r="G86" s="196"/>
      <c r="H86" s="408">
        <v>68</v>
      </c>
      <c r="I86" s="408">
        <v>18</v>
      </c>
      <c r="J86" s="408">
        <v>4</v>
      </c>
      <c r="K86" s="195" t="s">
        <v>95</v>
      </c>
      <c r="L86" s="194" t="s">
        <v>97</v>
      </c>
      <c r="M86" s="195" t="s">
        <v>94</v>
      </c>
      <c r="N86" s="194" t="s">
        <v>263</v>
      </c>
      <c r="O86" s="195" t="s">
        <v>93</v>
      </c>
      <c r="P86" s="194" t="s">
        <v>228</v>
      </c>
      <c r="Q86" s="195" t="s">
        <v>92</v>
      </c>
      <c r="R86" s="194" t="s">
        <v>214</v>
      </c>
      <c r="S86" s="195" t="s">
        <v>212</v>
      </c>
      <c r="T86" s="194"/>
      <c r="U86" s="195" t="s">
        <v>211</v>
      </c>
      <c r="V86" s="194"/>
      <c r="W86" s="195" t="s">
        <v>211</v>
      </c>
      <c r="X86" s="194"/>
      <c r="Y86" s="25"/>
      <c r="Z86" s="397">
        <v>7</v>
      </c>
      <c r="AA86" s="397" t="s">
        <v>261</v>
      </c>
      <c r="AB86" s="193"/>
      <c r="AC86" s="379">
        <f>SUMPRODUCT(LEN($L86:$Y88)-LEN(SUBSTITUTE($L86:$Y88,"A", "")))</f>
        <v>10</v>
      </c>
      <c r="AD86" s="365">
        <f>SUMPRODUCT(LEN($Y86:$Y88)-LEN(SUBSTITUTE($Y86:$Y88,"A", "")))</f>
        <v>0</v>
      </c>
      <c r="AE86" s="365">
        <f>SUMPRODUCT(LEN($L86:$Y88)-LEN(SUBSTITUTE($L86:$Y88,"S", "")))</f>
        <v>12</v>
      </c>
      <c r="AF86" s="365">
        <f>SUMPRODUCT(LEN($Y86:$Y88)-LEN(SUBSTITUTE($Y86:$Y88,"S", "")))</f>
        <v>0</v>
      </c>
      <c r="AG86" s="365">
        <f>SUMPRODUCT(LEN($L86:$Y88)-LEN(SUBSTITUTE($L86:$Y88,"F", "")))</f>
        <v>2</v>
      </c>
      <c r="AH86" s="365">
        <f>SUMPRODUCT(LEN($Y86:$Y88)-LEN(SUBSTITUTE($Y86:$Y88,"F", "")))</f>
        <v>0</v>
      </c>
      <c r="AI86" s="365">
        <f>SUMPRODUCT(LEN($L86:$Y88)-LEN(SUBSTITUTE($L86:$Y88,"G", "")))</f>
        <v>1</v>
      </c>
      <c r="AJ86" s="365">
        <f>SUMPRODUCT(LEN($Y86:$Y88)-LEN(SUBSTITUTE($Y86:$Y88,"G", "")))</f>
        <v>0</v>
      </c>
      <c r="AK86" s="365">
        <f>SUMPRODUCT(LEN($L86:$Y88)-LEN(SUBSTITUTE($L86:$Y88,"M", "")))</f>
        <v>0</v>
      </c>
      <c r="AL86" s="382">
        <f>SUMPRODUCT(LEN($Y86:$Y88)-LEN(SUBSTITUTE($Y86:$Y88,"M", "")))</f>
        <v>0</v>
      </c>
    </row>
    <row r="87" spans="1:46" ht="18" customHeight="1" x14ac:dyDescent="0.2">
      <c r="B87" s="17"/>
      <c r="C87" s="406"/>
      <c r="D87" s="192"/>
      <c r="E87" s="23"/>
      <c r="F87" s="23"/>
      <c r="G87" s="191"/>
      <c r="H87" s="409"/>
      <c r="I87" s="409"/>
      <c r="J87" s="409"/>
      <c r="K87" s="190" t="s">
        <v>91</v>
      </c>
      <c r="L87" s="189" t="s">
        <v>336</v>
      </c>
      <c r="M87" s="190" t="s">
        <v>90</v>
      </c>
      <c r="N87" s="189" t="s">
        <v>249</v>
      </c>
      <c r="O87" s="190" t="s">
        <v>89</v>
      </c>
      <c r="P87" s="189" t="s">
        <v>214</v>
      </c>
      <c r="Q87" s="190" t="s">
        <v>88</v>
      </c>
      <c r="R87" s="189" t="s">
        <v>98</v>
      </c>
      <c r="S87" s="190" t="s">
        <v>210</v>
      </c>
      <c r="T87" s="189"/>
      <c r="U87" s="190" t="s">
        <v>209</v>
      </c>
      <c r="V87" s="189"/>
      <c r="W87" s="190" t="s">
        <v>209</v>
      </c>
      <c r="X87" s="189"/>
      <c r="Y87" s="18"/>
      <c r="Z87" s="366"/>
      <c r="AA87" s="366"/>
      <c r="AB87" s="188"/>
      <c r="AC87" s="380"/>
      <c r="AD87" s="366"/>
      <c r="AE87" s="366"/>
      <c r="AF87" s="366"/>
      <c r="AG87" s="366"/>
      <c r="AH87" s="366"/>
      <c r="AI87" s="366"/>
      <c r="AJ87" s="366"/>
      <c r="AK87" s="366"/>
      <c r="AL87" s="383"/>
    </row>
    <row r="88" spans="1:46" ht="18" customHeight="1" thickBot="1" x14ac:dyDescent="0.25">
      <c r="B88" s="17"/>
      <c r="C88" s="407"/>
      <c r="D88" s="204"/>
      <c r="E88" s="203"/>
      <c r="F88" s="203"/>
      <c r="G88" s="202"/>
      <c r="H88" s="410"/>
      <c r="I88" s="410"/>
      <c r="J88" s="410"/>
      <c r="K88" s="201" t="s">
        <v>87</v>
      </c>
      <c r="L88" s="200" t="s">
        <v>97</v>
      </c>
      <c r="M88" s="201" t="s">
        <v>86</v>
      </c>
      <c r="N88" s="200" t="s">
        <v>338</v>
      </c>
      <c r="O88" s="201" t="s">
        <v>85</v>
      </c>
      <c r="P88" s="200" t="s">
        <v>219</v>
      </c>
      <c r="Q88" s="201" t="s">
        <v>84</v>
      </c>
      <c r="R88" s="200" t="s">
        <v>98</v>
      </c>
      <c r="S88" s="201" t="s">
        <v>208</v>
      </c>
      <c r="T88" s="200"/>
      <c r="U88" s="201" t="s">
        <v>207</v>
      </c>
      <c r="V88" s="200"/>
      <c r="W88" s="201" t="s">
        <v>207</v>
      </c>
      <c r="X88" s="200"/>
      <c r="Y88" s="10"/>
      <c r="Z88" s="398"/>
      <c r="AA88" s="398"/>
      <c r="AB88" s="199"/>
      <c r="AC88" s="381"/>
      <c r="AD88" s="367"/>
      <c r="AE88" s="367"/>
      <c r="AF88" s="367"/>
      <c r="AG88" s="367"/>
      <c r="AH88" s="367"/>
      <c r="AI88" s="367"/>
      <c r="AJ88" s="367"/>
      <c r="AK88" s="367"/>
      <c r="AL88" s="384"/>
    </row>
    <row r="89" spans="1:46" ht="18" customHeight="1" x14ac:dyDescent="0.2">
      <c r="B89" s="17"/>
      <c r="C89" s="405">
        <v>6</v>
      </c>
      <c r="D89" s="224" t="s">
        <v>317</v>
      </c>
      <c r="E89" s="197"/>
      <c r="F89" s="197"/>
      <c r="G89" s="196"/>
      <c r="H89" s="408">
        <v>66</v>
      </c>
      <c r="I89" s="408">
        <v>15</v>
      </c>
      <c r="J89" s="408">
        <v>4</v>
      </c>
      <c r="K89" s="195" t="s">
        <v>95</v>
      </c>
      <c r="L89" s="194" t="s">
        <v>271</v>
      </c>
      <c r="M89" s="195" t="s">
        <v>94</v>
      </c>
      <c r="N89" s="194" t="s">
        <v>305</v>
      </c>
      <c r="O89" s="195" t="s">
        <v>93</v>
      </c>
      <c r="P89" s="194" t="s">
        <v>217</v>
      </c>
      <c r="Q89" s="195" t="s">
        <v>92</v>
      </c>
      <c r="R89" s="194"/>
      <c r="S89" s="195" t="s">
        <v>212</v>
      </c>
      <c r="T89" s="194"/>
      <c r="U89" s="195" t="s">
        <v>211</v>
      </c>
      <c r="V89" s="194"/>
      <c r="W89" s="195" t="s">
        <v>211</v>
      </c>
      <c r="X89" s="194"/>
      <c r="Y89" s="25" t="s">
        <v>408</v>
      </c>
      <c r="Z89" s="397">
        <v>6</v>
      </c>
      <c r="AA89" s="397" t="s">
        <v>320</v>
      </c>
      <c r="AB89" s="193"/>
      <c r="AC89" s="379">
        <f>SUMPRODUCT(LEN($L89:$Y91)-LEN(SUBSTITUTE($L89:$Y91,"A", "")))</f>
        <v>10</v>
      </c>
      <c r="AD89" s="365">
        <f>SUMPRODUCT(LEN($Y89:$Y91)-LEN(SUBSTITUTE($Y89:$Y91,"A", "")))</f>
        <v>5</v>
      </c>
      <c r="AE89" s="365">
        <f>SUMPRODUCT(LEN($L89:$Y91)-LEN(SUBSTITUTE($L89:$Y91,"S", "")))</f>
        <v>18</v>
      </c>
      <c r="AF89" s="365">
        <f>SUMPRODUCT(LEN($Y89:$Y91)-LEN(SUBSTITUTE($Y89:$Y91,"S", "")))</f>
        <v>9</v>
      </c>
      <c r="AG89" s="365">
        <f>SUMPRODUCT(LEN($L89:$Y91)-LEN(SUBSTITUTE($L89:$Y91,"F", "")))</f>
        <v>1</v>
      </c>
      <c r="AH89" s="365">
        <f>SUMPRODUCT(LEN($Y89:$Y91)-LEN(SUBSTITUTE($Y89:$Y91,"F", "")))</f>
        <v>0</v>
      </c>
      <c r="AI89" s="365">
        <f>SUMPRODUCT(LEN($L89:$Y91)-LEN(SUBSTITUTE($L89:$Y91,"G", "")))</f>
        <v>4</v>
      </c>
      <c r="AJ89" s="365">
        <f>SUMPRODUCT(LEN($Y89:$Y91)-LEN(SUBSTITUTE($Y89:$Y91,"G", "")))</f>
        <v>1</v>
      </c>
      <c r="AK89" s="365">
        <f>SUMPRODUCT(LEN($L89:$Y91)-LEN(SUBSTITUTE($L89:$Y91,"M", "")))</f>
        <v>0</v>
      </c>
      <c r="AL89" s="382">
        <f>SUMPRODUCT(LEN($Y89:$Y91)-LEN(SUBSTITUTE($Y89:$Y91,"M", "")))</f>
        <v>0</v>
      </c>
    </row>
    <row r="90" spans="1:46" s="58" customFormat="1" ht="18" customHeight="1" x14ac:dyDescent="0.2">
      <c r="A90" s="4"/>
      <c r="B90" s="17"/>
      <c r="C90" s="406"/>
      <c r="D90" s="192"/>
      <c r="E90" s="23"/>
      <c r="F90" s="23"/>
      <c r="G90" s="191"/>
      <c r="H90" s="409"/>
      <c r="I90" s="409"/>
      <c r="J90" s="409"/>
      <c r="K90" s="190" t="s">
        <v>91</v>
      </c>
      <c r="L90" s="189" t="s">
        <v>213</v>
      </c>
      <c r="M90" s="190" t="s">
        <v>90</v>
      </c>
      <c r="N90" s="189" t="s">
        <v>283</v>
      </c>
      <c r="O90" s="190" t="s">
        <v>89</v>
      </c>
      <c r="P90" s="189" t="s">
        <v>218</v>
      </c>
      <c r="Q90" s="190" t="s">
        <v>88</v>
      </c>
      <c r="R90" s="189"/>
      <c r="S90" s="190" t="s">
        <v>210</v>
      </c>
      <c r="T90" s="189"/>
      <c r="U90" s="190" t="s">
        <v>209</v>
      </c>
      <c r="V90" s="189"/>
      <c r="W90" s="190" t="s">
        <v>209</v>
      </c>
      <c r="X90" s="189"/>
      <c r="Y90" s="18"/>
      <c r="Z90" s="366"/>
      <c r="AA90" s="366"/>
      <c r="AB90" s="188"/>
      <c r="AC90" s="380"/>
      <c r="AD90" s="366"/>
      <c r="AE90" s="366"/>
      <c r="AF90" s="366"/>
      <c r="AG90" s="366"/>
      <c r="AH90" s="366"/>
      <c r="AI90" s="366"/>
      <c r="AJ90" s="366"/>
      <c r="AK90" s="366"/>
      <c r="AL90" s="383"/>
      <c r="AM90" s="4"/>
      <c r="AP90" s="4"/>
      <c r="AQ90" s="4"/>
      <c r="AR90" s="4"/>
      <c r="AS90" s="4"/>
      <c r="AT90" s="4"/>
    </row>
    <row r="91" spans="1:46" ht="18" customHeight="1" thickBot="1" x14ac:dyDescent="0.25">
      <c r="B91" s="17"/>
      <c r="C91" s="407"/>
      <c r="D91" s="204"/>
      <c r="E91" s="203"/>
      <c r="F91" s="203"/>
      <c r="G91" s="202"/>
      <c r="H91" s="410"/>
      <c r="I91" s="410"/>
      <c r="J91" s="410"/>
      <c r="K91" s="201" t="s">
        <v>87</v>
      </c>
      <c r="L91" s="200" t="s">
        <v>263</v>
      </c>
      <c r="M91" s="201" t="s">
        <v>86</v>
      </c>
      <c r="N91" s="200" t="s">
        <v>218</v>
      </c>
      <c r="O91" s="201" t="s">
        <v>85</v>
      </c>
      <c r="P91" s="200" t="s">
        <v>98</v>
      </c>
      <c r="Q91" s="201" t="s">
        <v>84</v>
      </c>
      <c r="R91" s="200"/>
      <c r="S91" s="201" t="s">
        <v>208</v>
      </c>
      <c r="T91" s="200"/>
      <c r="U91" s="201" t="s">
        <v>207</v>
      </c>
      <c r="V91" s="200"/>
      <c r="W91" s="201" t="s">
        <v>207</v>
      </c>
      <c r="X91" s="200"/>
      <c r="Y91" s="10"/>
      <c r="Z91" s="398"/>
      <c r="AA91" s="398"/>
      <c r="AB91" s="199"/>
      <c r="AC91" s="381"/>
      <c r="AD91" s="367"/>
      <c r="AE91" s="367"/>
      <c r="AF91" s="367"/>
      <c r="AG91" s="367"/>
      <c r="AH91" s="367"/>
      <c r="AI91" s="367"/>
      <c r="AJ91" s="367"/>
      <c r="AK91" s="367"/>
      <c r="AL91" s="384"/>
    </row>
    <row r="92" spans="1:46" ht="18" customHeight="1" x14ac:dyDescent="0.2">
      <c r="B92" s="17"/>
      <c r="C92" s="405">
        <v>7</v>
      </c>
      <c r="D92" s="198"/>
      <c r="E92" s="197"/>
      <c r="F92" s="197"/>
      <c r="G92" s="196"/>
      <c r="H92" s="408">
        <v>67</v>
      </c>
      <c r="I92" s="408">
        <v>19</v>
      </c>
      <c r="J92" s="408">
        <v>6</v>
      </c>
      <c r="K92" s="195" t="s">
        <v>95</v>
      </c>
      <c r="L92" s="194" t="s">
        <v>333</v>
      </c>
      <c r="M92" s="195" t="s">
        <v>94</v>
      </c>
      <c r="N92" s="194" t="s">
        <v>407</v>
      </c>
      <c r="O92" s="195" t="s">
        <v>93</v>
      </c>
      <c r="P92" s="194" t="s">
        <v>219</v>
      </c>
      <c r="Q92" s="195" t="s">
        <v>92</v>
      </c>
      <c r="R92" s="194" t="s">
        <v>98</v>
      </c>
      <c r="S92" s="195" t="s">
        <v>212</v>
      </c>
      <c r="T92" s="194" t="s">
        <v>98</v>
      </c>
      <c r="U92" s="195" t="s">
        <v>211</v>
      </c>
      <c r="V92" s="194"/>
      <c r="W92" s="195" t="s">
        <v>211</v>
      </c>
      <c r="X92" s="194"/>
      <c r="Y92" s="25" t="s">
        <v>406</v>
      </c>
      <c r="Z92" s="397"/>
      <c r="AA92" s="397" t="s">
        <v>320</v>
      </c>
      <c r="AB92" s="193"/>
      <c r="AC92" s="379">
        <f>SUMPRODUCT(LEN($L92:$Y94)-LEN(SUBSTITUTE($L92:$Y94,"A", "")))</f>
        <v>17</v>
      </c>
      <c r="AD92" s="365">
        <f>SUMPRODUCT(LEN($Y92:$Y94)-LEN(SUBSTITUTE($Y92:$Y94,"A", "")))</f>
        <v>2</v>
      </c>
      <c r="AE92" s="365">
        <f>SUMPRODUCT(LEN($L92:$Y94)-LEN(SUBSTITUTE($L92:$Y94,"S", "")))</f>
        <v>28</v>
      </c>
      <c r="AF92" s="365">
        <f>SUMPRODUCT(LEN($Y92:$Y94)-LEN(SUBSTITUTE($Y92:$Y94,"S", "")))</f>
        <v>6</v>
      </c>
      <c r="AG92" s="365">
        <f>SUMPRODUCT(LEN($L92:$Y94)-LEN(SUBSTITUTE($L92:$Y94,"F", "")))</f>
        <v>0</v>
      </c>
      <c r="AH92" s="365">
        <f>SUMPRODUCT(LEN($Y92:$Y94)-LEN(SUBSTITUTE($Y92:$Y94,"F", "")))</f>
        <v>0</v>
      </c>
      <c r="AI92" s="365">
        <f>SUMPRODUCT(LEN($L92:$Y94)-LEN(SUBSTITUTE($L92:$Y94,"G", "")))</f>
        <v>2</v>
      </c>
      <c r="AJ92" s="365">
        <f>SUMPRODUCT(LEN($Y92:$Y94)-LEN(SUBSTITUTE($Y92:$Y94,"G", "")))</f>
        <v>0</v>
      </c>
      <c r="AK92" s="365">
        <f>SUMPRODUCT(LEN($L92:$Y94)-LEN(SUBSTITUTE($L92:$Y94,"M", "")))</f>
        <v>0</v>
      </c>
      <c r="AL92" s="382">
        <f>SUMPRODUCT(LEN($Y92:$Y94)-LEN(SUBSTITUTE($Y92:$Y94,"M", "")))</f>
        <v>0</v>
      </c>
    </row>
    <row r="93" spans="1:46" ht="18" customHeight="1" x14ac:dyDescent="0.2">
      <c r="B93" s="17"/>
      <c r="C93" s="406"/>
      <c r="D93" s="192"/>
      <c r="E93" s="23"/>
      <c r="F93" s="23"/>
      <c r="G93" s="191"/>
      <c r="H93" s="409"/>
      <c r="I93" s="409"/>
      <c r="J93" s="409"/>
      <c r="K93" s="190" t="s">
        <v>91</v>
      </c>
      <c r="L93" s="189" t="s">
        <v>310</v>
      </c>
      <c r="M93" s="190" t="s">
        <v>90</v>
      </c>
      <c r="N93" s="189" t="s">
        <v>220</v>
      </c>
      <c r="O93" s="190" t="s">
        <v>89</v>
      </c>
      <c r="P93" s="189" t="s">
        <v>220</v>
      </c>
      <c r="Q93" s="190" t="s">
        <v>88</v>
      </c>
      <c r="R93" s="189" t="s">
        <v>214</v>
      </c>
      <c r="S93" s="190" t="s">
        <v>210</v>
      </c>
      <c r="T93" s="189"/>
      <c r="U93" s="190" t="s">
        <v>209</v>
      </c>
      <c r="V93" s="189"/>
      <c r="W93" s="190" t="s">
        <v>209</v>
      </c>
      <c r="X93" s="189"/>
      <c r="Y93" s="18"/>
      <c r="Z93" s="366"/>
      <c r="AA93" s="366"/>
      <c r="AB93" s="188"/>
      <c r="AC93" s="380"/>
      <c r="AD93" s="366"/>
      <c r="AE93" s="366"/>
      <c r="AF93" s="366"/>
      <c r="AG93" s="366"/>
      <c r="AH93" s="366"/>
      <c r="AI93" s="366"/>
      <c r="AJ93" s="366"/>
      <c r="AK93" s="366"/>
      <c r="AL93" s="383"/>
    </row>
    <row r="94" spans="1:46" ht="18" customHeight="1" thickBot="1" x14ac:dyDescent="0.25">
      <c r="A94" s="62"/>
      <c r="B94" s="17"/>
      <c r="C94" s="407"/>
      <c r="D94" s="204"/>
      <c r="E94" s="203"/>
      <c r="F94" s="203"/>
      <c r="G94" s="202"/>
      <c r="H94" s="410"/>
      <c r="I94" s="410"/>
      <c r="J94" s="410"/>
      <c r="K94" s="201" t="s">
        <v>87</v>
      </c>
      <c r="L94" s="200" t="s">
        <v>310</v>
      </c>
      <c r="M94" s="201" t="s">
        <v>86</v>
      </c>
      <c r="N94" s="200" t="s">
        <v>231</v>
      </c>
      <c r="O94" s="201" t="s">
        <v>85</v>
      </c>
      <c r="P94" s="200" t="s">
        <v>226</v>
      </c>
      <c r="Q94" s="201" t="s">
        <v>84</v>
      </c>
      <c r="R94" s="200" t="s">
        <v>218</v>
      </c>
      <c r="S94" s="201" t="s">
        <v>208</v>
      </c>
      <c r="T94" s="200"/>
      <c r="U94" s="201" t="s">
        <v>207</v>
      </c>
      <c r="V94" s="200"/>
      <c r="W94" s="201" t="s">
        <v>207</v>
      </c>
      <c r="X94" s="200"/>
      <c r="Y94" s="10"/>
      <c r="Z94" s="398"/>
      <c r="AA94" s="398"/>
      <c r="AB94" s="199"/>
      <c r="AC94" s="381"/>
      <c r="AD94" s="367"/>
      <c r="AE94" s="367"/>
      <c r="AF94" s="367"/>
      <c r="AG94" s="367"/>
      <c r="AH94" s="367"/>
      <c r="AI94" s="367"/>
      <c r="AJ94" s="367"/>
      <c r="AK94" s="367"/>
      <c r="AL94" s="384"/>
    </row>
    <row r="95" spans="1:46" ht="18" customHeight="1" x14ac:dyDescent="0.2">
      <c r="A95" s="61"/>
      <c r="B95" s="17"/>
      <c r="C95" s="405">
        <v>8</v>
      </c>
      <c r="D95" s="198"/>
      <c r="E95" s="197"/>
      <c r="F95" s="197"/>
      <c r="G95" s="196"/>
      <c r="H95" s="408">
        <v>53</v>
      </c>
      <c r="I95" s="408">
        <v>15</v>
      </c>
      <c r="J95" s="408">
        <v>5</v>
      </c>
      <c r="K95" s="195" t="s">
        <v>95</v>
      </c>
      <c r="L95" s="194" t="s">
        <v>97</v>
      </c>
      <c r="M95" s="195" t="s">
        <v>94</v>
      </c>
      <c r="N95" s="194" t="s">
        <v>271</v>
      </c>
      <c r="O95" s="195" t="s">
        <v>93</v>
      </c>
      <c r="P95" s="194" t="s">
        <v>98</v>
      </c>
      <c r="Q95" s="195" t="s">
        <v>92</v>
      </c>
      <c r="R95" s="194" t="s">
        <v>98</v>
      </c>
      <c r="S95" s="195" t="s">
        <v>212</v>
      </c>
      <c r="T95" s="194"/>
      <c r="U95" s="195" t="s">
        <v>211</v>
      </c>
      <c r="V95" s="194"/>
      <c r="W95" s="195" t="s">
        <v>211</v>
      </c>
      <c r="X95" s="194"/>
      <c r="Y95" s="25"/>
      <c r="Z95" s="397"/>
      <c r="AA95" s="397" t="s">
        <v>261</v>
      </c>
      <c r="AB95" s="193"/>
      <c r="AC95" s="379">
        <f>SUMPRODUCT(LEN($L95:$Y97)-LEN(SUBSTITUTE($L95:$Y97,"A", "")))</f>
        <v>3</v>
      </c>
      <c r="AD95" s="365">
        <f>SUMPRODUCT(LEN($Y95:$Y97)-LEN(SUBSTITUTE($Y95:$Y97,"A", "")))</f>
        <v>0</v>
      </c>
      <c r="AE95" s="365">
        <f>SUMPRODUCT(LEN($L95:$Y97)-LEN(SUBSTITUTE($L95:$Y97,"S", "")))</f>
        <v>6</v>
      </c>
      <c r="AF95" s="365">
        <f>SUMPRODUCT(LEN($Y95:$Y97)-LEN(SUBSTITUTE($Y95:$Y97,"S", "")))</f>
        <v>0</v>
      </c>
      <c r="AG95" s="365">
        <f>SUMPRODUCT(LEN($L95:$Y97)-LEN(SUBSTITUTE($L95:$Y97,"F", "")))</f>
        <v>0</v>
      </c>
      <c r="AH95" s="365">
        <f>SUMPRODUCT(LEN($Y95:$Y97)-LEN(SUBSTITUTE($Y95:$Y97,"F", "")))</f>
        <v>0</v>
      </c>
      <c r="AI95" s="365">
        <f>SUMPRODUCT(LEN($L95:$Y97)-LEN(SUBSTITUTE($L95:$Y97,"G", "")))</f>
        <v>1</v>
      </c>
      <c r="AJ95" s="365">
        <f>SUMPRODUCT(LEN($Y95:$Y97)-LEN(SUBSTITUTE($Y95:$Y97,"G", "")))</f>
        <v>0</v>
      </c>
      <c r="AK95" s="365">
        <f>SUMPRODUCT(LEN($L95:$Y97)-LEN(SUBSTITUTE($L95:$Y97,"M", "")))</f>
        <v>0</v>
      </c>
      <c r="AL95" s="382">
        <f>SUMPRODUCT(LEN($Y95:$Y97)-LEN(SUBSTITUTE($Y95:$Y97,"M", "")))</f>
        <v>0</v>
      </c>
    </row>
    <row r="96" spans="1:46" ht="18" customHeight="1" x14ac:dyDescent="0.2">
      <c r="B96" s="17"/>
      <c r="C96" s="406"/>
      <c r="D96" s="192"/>
      <c r="E96" s="23"/>
      <c r="F96" s="23"/>
      <c r="G96" s="191"/>
      <c r="H96" s="409"/>
      <c r="I96" s="409"/>
      <c r="J96" s="409"/>
      <c r="K96" s="190" t="s">
        <v>91</v>
      </c>
      <c r="L96" s="189" t="s">
        <v>97</v>
      </c>
      <c r="M96" s="190" t="s">
        <v>90</v>
      </c>
      <c r="N96" s="189" t="s">
        <v>98</v>
      </c>
      <c r="O96" s="190" t="s">
        <v>89</v>
      </c>
      <c r="P96" s="189" t="s">
        <v>98</v>
      </c>
      <c r="Q96" s="190" t="s">
        <v>88</v>
      </c>
      <c r="R96" s="189"/>
      <c r="S96" s="190" t="s">
        <v>210</v>
      </c>
      <c r="T96" s="189"/>
      <c r="U96" s="190" t="s">
        <v>209</v>
      </c>
      <c r="V96" s="189"/>
      <c r="W96" s="190" t="s">
        <v>209</v>
      </c>
      <c r="X96" s="189"/>
      <c r="Y96" s="18"/>
      <c r="Z96" s="366"/>
      <c r="AA96" s="366"/>
      <c r="AB96" s="188"/>
      <c r="AC96" s="380"/>
      <c r="AD96" s="366"/>
      <c r="AE96" s="366"/>
      <c r="AF96" s="366"/>
      <c r="AG96" s="366"/>
      <c r="AH96" s="366"/>
      <c r="AI96" s="366"/>
      <c r="AJ96" s="366"/>
      <c r="AK96" s="366"/>
      <c r="AL96" s="383"/>
    </row>
    <row r="97" spans="1:38" ht="18" customHeight="1" thickBot="1" x14ac:dyDescent="0.25">
      <c r="B97" s="17"/>
      <c r="C97" s="407"/>
      <c r="D97" s="204"/>
      <c r="E97" s="203"/>
      <c r="F97" s="203"/>
      <c r="G97" s="202"/>
      <c r="H97" s="410"/>
      <c r="I97" s="410"/>
      <c r="J97" s="410"/>
      <c r="K97" s="201" t="s">
        <v>87</v>
      </c>
      <c r="L97" s="200" t="s">
        <v>97</v>
      </c>
      <c r="M97" s="201" t="s">
        <v>86</v>
      </c>
      <c r="N97" s="200" t="s">
        <v>98</v>
      </c>
      <c r="O97" s="201" t="s">
        <v>85</v>
      </c>
      <c r="P97" s="200" t="s">
        <v>98</v>
      </c>
      <c r="Q97" s="201" t="s">
        <v>84</v>
      </c>
      <c r="R97" s="200"/>
      <c r="S97" s="201" t="s">
        <v>208</v>
      </c>
      <c r="T97" s="200"/>
      <c r="U97" s="201" t="s">
        <v>207</v>
      </c>
      <c r="V97" s="200"/>
      <c r="W97" s="201" t="s">
        <v>207</v>
      </c>
      <c r="X97" s="200"/>
      <c r="Y97" s="10"/>
      <c r="Z97" s="398"/>
      <c r="AA97" s="398"/>
      <c r="AB97" s="199"/>
      <c r="AC97" s="381"/>
      <c r="AD97" s="367"/>
      <c r="AE97" s="367"/>
      <c r="AF97" s="367"/>
      <c r="AG97" s="367"/>
      <c r="AH97" s="367"/>
      <c r="AI97" s="367"/>
      <c r="AJ97" s="367"/>
      <c r="AK97" s="367"/>
      <c r="AL97" s="384"/>
    </row>
    <row r="98" spans="1:38" ht="18" customHeight="1" x14ac:dyDescent="0.4">
      <c r="A98" s="64"/>
      <c r="B98" s="17"/>
      <c r="C98" s="405">
        <v>9</v>
      </c>
      <c r="D98" s="198"/>
      <c r="E98" s="197"/>
      <c r="F98" s="197"/>
      <c r="G98" s="196"/>
      <c r="H98" s="408">
        <v>65</v>
      </c>
      <c r="I98" s="408">
        <v>18</v>
      </c>
      <c r="J98" s="408">
        <v>5</v>
      </c>
      <c r="K98" s="195" t="s">
        <v>95</v>
      </c>
      <c r="L98" s="194" t="s">
        <v>354</v>
      </c>
      <c r="M98" s="195" t="s">
        <v>94</v>
      </c>
      <c r="N98" s="194" t="s">
        <v>301</v>
      </c>
      <c r="O98" s="195" t="s">
        <v>93</v>
      </c>
      <c r="P98" s="194" t="s">
        <v>226</v>
      </c>
      <c r="Q98" s="195" t="s">
        <v>92</v>
      </c>
      <c r="R98" s="194" t="s">
        <v>214</v>
      </c>
      <c r="S98" s="195" t="s">
        <v>212</v>
      </c>
      <c r="T98" s="194" t="s">
        <v>98</v>
      </c>
      <c r="U98" s="195" t="s">
        <v>211</v>
      </c>
      <c r="V98" s="194"/>
      <c r="W98" s="195" t="s">
        <v>211</v>
      </c>
      <c r="X98" s="194"/>
      <c r="Y98" s="25"/>
      <c r="Z98" s="397"/>
      <c r="AA98" s="397" t="s">
        <v>320</v>
      </c>
      <c r="AB98" s="193"/>
      <c r="AC98" s="379">
        <f>SUMPRODUCT(LEN($L98:$Y100)-LEN(SUBSTITUTE($L98:$Y100,"A", "")))</f>
        <v>15</v>
      </c>
      <c r="AD98" s="365">
        <f>SUMPRODUCT(LEN($Y98:$Y100)-LEN(SUBSTITUTE($Y98:$Y100,"A", "")))</f>
        <v>0</v>
      </c>
      <c r="AE98" s="365">
        <f>SUMPRODUCT(LEN($L98:$Y100)-LEN(SUBSTITUTE($L98:$Y100,"S", "")))</f>
        <v>14</v>
      </c>
      <c r="AF98" s="365">
        <f>SUMPRODUCT(LEN($Y98:$Y100)-LEN(SUBSTITUTE($Y98:$Y100,"S", "")))</f>
        <v>0</v>
      </c>
      <c r="AG98" s="365">
        <f>SUMPRODUCT(LEN($L98:$Y100)-LEN(SUBSTITUTE($L98:$Y100,"F", "")))</f>
        <v>0</v>
      </c>
      <c r="AH98" s="365">
        <f>SUMPRODUCT(LEN($Y98:$Y100)-LEN(SUBSTITUTE($Y98:$Y100,"F", "")))</f>
        <v>0</v>
      </c>
      <c r="AI98" s="365">
        <f>SUMPRODUCT(LEN($L98:$Y100)-LEN(SUBSTITUTE($L98:$Y100,"G", "")))</f>
        <v>6</v>
      </c>
      <c r="AJ98" s="365">
        <f>SUMPRODUCT(LEN($Y98:$Y100)-LEN(SUBSTITUTE($Y98:$Y100,"G", "")))</f>
        <v>0</v>
      </c>
      <c r="AK98" s="365">
        <f>SUMPRODUCT(LEN($L98:$Y100)-LEN(SUBSTITUTE($L98:$Y100,"M", "")))</f>
        <v>0</v>
      </c>
      <c r="AL98" s="382">
        <f>SUMPRODUCT(LEN($Y98:$Y100)-LEN(SUBSTITUTE($Y98:$Y100,"M", "")))</f>
        <v>0</v>
      </c>
    </row>
    <row r="99" spans="1:38" ht="18" customHeight="1" x14ac:dyDescent="0.2">
      <c r="A99" s="63"/>
      <c r="B99" s="17"/>
      <c r="C99" s="406"/>
      <c r="D99" s="192"/>
      <c r="E99" s="23"/>
      <c r="F99" s="23"/>
      <c r="G99" s="191"/>
      <c r="H99" s="409"/>
      <c r="I99" s="409"/>
      <c r="J99" s="409"/>
      <c r="K99" s="190" t="s">
        <v>91</v>
      </c>
      <c r="L99" s="189" t="s">
        <v>263</v>
      </c>
      <c r="M99" s="190" t="s">
        <v>90</v>
      </c>
      <c r="N99" s="189" t="s">
        <v>309</v>
      </c>
      <c r="O99" s="190" t="s">
        <v>89</v>
      </c>
      <c r="P99" s="189" t="s">
        <v>228</v>
      </c>
      <c r="Q99" s="190" t="s">
        <v>88</v>
      </c>
      <c r="R99" s="189" t="s">
        <v>218</v>
      </c>
      <c r="S99" s="190" t="s">
        <v>210</v>
      </c>
      <c r="T99" s="189"/>
      <c r="U99" s="190" t="s">
        <v>209</v>
      </c>
      <c r="V99" s="189"/>
      <c r="W99" s="190" t="s">
        <v>209</v>
      </c>
      <c r="X99" s="189"/>
      <c r="Y99" s="18"/>
      <c r="Z99" s="366"/>
      <c r="AA99" s="366"/>
      <c r="AB99" s="188"/>
      <c r="AC99" s="380"/>
      <c r="AD99" s="366"/>
      <c r="AE99" s="366"/>
      <c r="AF99" s="366"/>
      <c r="AG99" s="366"/>
      <c r="AH99" s="366"/>
      <c r="AI99" s="366"/>
      <c r="AJ99" s="366"/>
      <c r="AK99" s="366"/>
      <c r="AL99" s="383"/>
    </row>
    <row r="100" spans="1:38" ht="18" customHeight="1" thickBot="1" x14ac:dyDescent="0.25">
      <c r="A100" s="62"/>
      <c r="B100" s="17"/>
      <c r="C100" s="407"/>
      <c r="D100" s="204"/>
      <c r="E100" s="203"/>
      <c r="F100" s="203"/>
      <c r="G100" s="202"/>
      <c r="H100" s="410"/>
      <c r="I100" s="410"/>
      <c r="J100" s="410"/>
      <c r="K100" s="201" t="s">
        <v>87</v>
      </c>
      <c r="L100" s="200" t="s">
        <v>382</v>
      </c>
      <c r="M100" s="201" t="s">
        <v>86</v>
      </c>
      <c r="N100" s="200" t="s">
        <v>265</v>
      </c>
      <c r="O100" s="201" t="s">
        <v>85</v>
      </c>
      <c r="P100" s="200" t="s">
        <v>214</v>
      </c>
      <c r="Q100" s="201" t="s">
        <v>84</v>
      </c>
      <c r="R100" s="200" t="s">
        <v>98</v>
      </c>
      <c r="S100" s="201" t="s">
        <v>208</v>
      </c>
      <c r="T100" s="200"/>
      <c r="U100" s="201" t="s">
        <v>207</v>
      </c>
      <c r="V100" s="200"/>
      <c r="W100" s="201" t="s">
        <v>207</v>
      </c>
      <c r="X100" s="200"/>
      <c r="Y100" s="10"/>
      <c r="Z100" s="398"/>
      <c r="AA100" s="398"/>
      <c r="AB100" s="199"/>
      <c r="AC100" s="381"/>
      <c r="AD100" s="367"/>
      <c r="AE100" s="367"/>
      <c r="AF100" s="367"/>
      <c r="AG100" s="367"/>
      <c r="AH100" s="367"/>
      <c r="AI100" s="367"/>
      <c r="AJ100" s="367"/>
      <c r="AK100" s="367"/>
      <c r="AL100" s="384"/>
    </row>
    <row r="101" spans="1:38" ht="18" customHeight="1" x14ac:dyDescent="0.2">
      <c r="A101" s="61"/>
      <c r="B101" s="17"/>
      <c r="C101" s="405">
        <v>10</v>
      </c>
      <c r="D101" s="198"/>
      <c r="E101" s="197"/>
      <c r="F101" s="197"/>
      <c r="G101" s="196"/>
      <c r="H101" s="408">
        <v>60</v>
      </c>
      <c r="I101" s="408">
        <v>17</v>
      </c>
      <c r="J101" s="408">
        <v>5</v>
      </c>
      <c r="K101" s="195" t="s">
        <v>95</v>
      </c>
      <c r="L101" s="194" t="s">
        <v>284</v>
      </c>
      <c r="M101" s="195" t="s">
        <v>94</v>
      </c>
      <c r="N101" s="194" t="s">
        <v>263</v>
      </c>
      <c r="O101" s="195" t="s">
        <v>93</v>
      </c>
      <c r="P101" s="194" t="s">
        <v>219</v>
      </c>
      <c r="Q101" s="195" t="s">
        <v>92</v>
      </c>
      <c r="R101" s="194" t="s">
        <v>98</v>
      </c>
      <c r="S101" s="195" t="s">
        <v>212</v>
      </c>
      <c r="T101" s="194"/>
      <c r="U101" s="195" t="s">
        <v>211</v>
      </c>
      <c r="V101" s="194"/>
      <c r="W101" s="195" t="s">
        <v>211</v>
      </c>
      <c r="X101" s="194"/>
      <c r="Y101" s="25"/>
      <c r="Z101" s="397"/>
      <c r="AA101" s="397" t="s">
        <v>320</v>
      </c>
      <c r="AB101" s="193"/>
      <c r="AC101" s="379">
        <f>SUMPRODUCT(LEN($L101:$Y103)-LEN(SUBSTITUTE($L101:$Y103,"A", "")))</f>
        <v>10</v>
      </c>
      <c r="AD101" s="365">
        <f>SUMPRODUCT(LEN($Y101:$Y103)-LEN(SUBSTITUTE($Y101:$Y103,"A", "")))</f>
        <v>0</v>
      </c>
      <c r="AE101" s="365">
        <f>SUMPRODUCT(LEN($L101:$Y103)-LEN(SUBSTITUTE($L101:$Y103,"S", "")))</f>
        <v>8</v>
      </c>
      <c r="AF101" s="365">
        <f>SUMPRODUCT(LEN($Y101:$Y103)-LEN(SUBSTITUTE($Y101:$Y103,"S", "")))</f>
        <v>0</v>
      </c>
      <c r="AG101" s="365">
        <f>SUMPRODUCT(LEN($L101:$Y103)-LEN(SUBSTITUTE($L101:$Y103,"F", "")))</f>
        <v>0</v>
      </c>
      <c r="AH101" s="365">
        <f>SUMPRODUCT(LEN($Y101:$Y103)-LEN(SUBSTITUTE($Y101:$Y103,"F", "")))</f>
        <v>0</v>
      </c>
      <c r="AI101" s="365">
        <f>SUMPRODUCT(LEN($L101:$Y103)-LEN(SUBSTITUTE($L101:$Y103,"G", "")))</f>
        <v>6</v>
      </c>
      <c r="AJ101" s="365">
        <f>SUMPRODUCT(LEN($Y101:$Y103)-LEN(SUBSTITUTE($Y101:$Y103,"G", "")))</f>
        <v>0</v>
      </c>
      <c r="AK101" s="365">
        <f>SUMPRODUCT(LEN($L101:$Y103)-LEN(SUBSTITUTE($L101:$Y103,"M", "")))</f>
        <v>0</v>
      </c>
      <c r="AL101" s="382">
        <f>SUMPRODUCT(LEN($Y101:$Y103)-LEN(SUBSTITUTE($Y101:$Y103,"M", "")))</f>
        <v>0</v>
      </c>
    </row>
    <row r="102" spans="1:38" ht="18" customHeight="1" x14ac:dyDescent="0.2">
      <c r="A102" s="62"/>
      <c r="B102" s="17"/>
      <c r="C102" s="406"/>
      <c r="D102" s="192"/>
      <c r="E102" s="23"/>
      <c r="F102" s="23"/>
      <c r="G102" s="191"/>
      <c r="H102" s="409"/>
      <c r="I102" s="409"/>
      <c r="J102" s="409"/>
      <c r="K102" s="190" t="s">
        <v>91</v>
      </c>
      <c r="L102" s="189" t="s">
        <v>263</v>
      </c>
      <c r="M102" s="190" t="s">
        <v>90</v>
      </c>
      <c r="N102" s="189" t="s">
        <v>275</v>
      </c>
      <c r="O102" s="190" t="s">
        <v>89</v>
      </c>
      <c r="P102" s="189" t="s">
        <v>214</v>
      </c>
      <c r="Q102" s="190" t="s">
        <v>88</v>
      </c>
      <c r="R102" s="189" t="s">
        <v>98</v>
      </c>
      <c r="S102" s="190" t="s">
        <v>210</v>
      </c>
      <c r="T102" s="189"/>
      <c r="U102" s="190" t="s">
        <v>209</v>
      </c>
      <c r="V102" s="189"/>
      <c r="W102" s="190" t="s">
        <v>209</v>
      </c>
      <c r="X102" s="189"/>
      <c r="Y102" s="18"/>
      <c r="Z102" s="366"/>
      <c r="AA102" s="366"/>
      <c r="AB102" s="188"/>
      <c r="AC102" s="380"/>
      <c r="AD102" s="366"/>
      <c r="AE102" s="366"/>
      <c r="AF102" s="366"/>
      <c r="AG102" s="366"/>
      <c r="AH102" s="366"/>
      <c r="AI102" s="366"/>
      <c r="AJ102" s="366"/>
      <c r="AK102" s="366"/>
      <c r="AL102" s="383"/>
    </row>
    <row r="103" spans="1:38" ht="18" customHeight="1" thickBot="1" x14ac:dyDescent="0.25">
      <c r="A103" s="61"/>
      <c r="B103" s="17"/>
      <c r="C103" s="407"/>
      <c r="D103" s="204"/>
      <c r="E103" s="203"/>
      <c r="F103" s="203"/>
      <c r="G103" s="202"/>
      <c r="H103" s="410"/>
      <c r="I103" s="410"/>
      <c r="J103" s="410"/>
      <c r="K103" s="201" t="s">
        <v>87</v>
      </c>
      <c r="L103" s="200" t="s">
        <v>263</v>
      </c>
      <c r="M103" s="201" t="s">
        <v>86</v>
      </c>
      <c r="N103" s="200" t="s">
        <v>224</v>
      </c>
      <c r="O103" s="201" t="s">
        <v>85</v>
      </c>
      <c r="P103" s="200" t="s">
        <v>218</v>
      </c>
      <c r="Q103" s="201" t="s">
        <v>84</v>
      </c>
      <c r="R103" s="200" t="s">
        <v>98</v>
      </c>
      <c r="S103" s="201" t="s">
        <v>208</v>
      </c>
      <c r="T103" s="200"/>
      <c r="U103" s="201" t="s">
        <v>207</v>
      </c>
      <c r="V103" s="200"/>
      <c r="W103" s="201" t="s">
        <v>207</v>
      </c>
      <c r="X103" s="200"/>
      <c r="Y103" s="10"/>
      <c r="Z103" s="398"/>
      <c r="AA103" s="398"/>
      <c r="AB103" s="199"/>
      <c r="AC103" s="381"/>
      <c r="AD103" s="367"/>
      <c r="AE103" s="367"/>
      <c r="AF103" s="367"/>
      <c r="AG103" s="367"/>
      <c r="AH103" s="367"/>
      <c r="AI103" s="367"/>
      <c r="AJ103" s="367"/>
      <c r="AK103" s="367"/>
      <c r="AL103" s="384"/>
    </row>
    <row r="104" spans="1:38" ht="18" customHeight="1" x14ac:dyDescent="0.2">
      <c r="B104" s="17"/>
      <c r="C104" s="405">
        <v>11</v>
      </c>
      <c r="D104" s="224" t="s">
        <v>317</v>
      </c>
      <c r="E104" s="197"/>
      <c r="F104" s="197"/>
      <c r="G104" s="196"/>
      <c r="H104" s="408">
        <v>65</v>
      </c>
      <c r="I104" s="408">
        <v>18</v>
      </c>
      <c r="J104" s="408">
        <v>8</v>
      </c>
      <c r="K104" s="195" t="s">
        <v>95</v>
      </c>
      <c r="L104" s="194" t="s">
        <v>213</v>
      </c>
      <c r="M104" s="195" t="s">
        <v>94</v>
      </c>
      <c r="N104" s="194" t="s">
        <v>218</v>
      </c>
      <c r="O104" s="195" t="s">
        <v>93</v>
      </c>
      <c r="P104" s="194" t="s">
        <v>218</v>
      </c>
      <c r="Q104" s="195" t="s">
        <v>92</v>
      </c>
      <c r="R104" s="194" t="s">
        <v>97</v>
      </c>
      <c r="S104" s="195" t="s">
        <v>212</v>
      </c>
      <c r="T104" s="194"/>
      <c r="U104" s="195" t="s">
        <v>211</v>
      </c>
      <c r="V104" s="194"/>
      <c r="W104" s="195" t="s">
        <v>211</v>
      </c>
      <c r="X104" s="194"/>
      <c r="Y104" s="25" t="s">
        <v>405</v>
      </c>
      <c r="Z104" s="397">
        <v>7</v>
      </c>
      <c r="AA104" s="397" t="s">
        <v>261</v>
      </c>
      <c r="AB104" s="193"/>
      <c r="AC104" s="379">
        <f>SUMPRODUCT(LEN($L104:$Y106)-LEN(SUBSTITUTE($L104:$Y106,"A", "")))</f>
        <v>5</v>
      </c>
      <c r="AD104" s="365">
        <f>SUMPRODUCT(LEN($Y104:$Y106)-LEN(SUBSTITUTE($Y104:$Y106,"A", "")))</f>
        <v>0</v>
      </c>
      <c r="AE104" s="365">
        <f>SUMPRODUCT(LEN($L104:$Y106)-LEN(SUBSTITUTE($L104:$Y106,"S", "")))</f>
        <v>19</v>
      </c>
      <c r="AF104" s="365">
        <f>SUMPRODUCT(LEN($Y104:$Y106)-LEN(SUBSTITUTE($Y104:$Y106,"S", "")))</f>
        <v>8</v>
      </c>
      <c r="AG104" s="365">
        <f>SUMPRODUCT(LEN($L104:$Y106)-LEN(SUBSTITUTE($L104:$Y106,"F", "")))</f>
        <v>2</v>
      </c>
      <c r="AH104" s="365">
        <f>SUMPRODUCT(LEN($Y104:$Y106)-LEN(SUBSTITUTE($Y104:$Y106,"F", "")))</f>
        <v>1</v>
      </c>
      <c r="AI104" s="365">
        <f>SUMPRODUCT(LEN($L104:$Y106)-LEN(SUBSTITUTE($L104:$Y106,"G", "")))</f>
        <v>1</v>
      </c>
      <c r="AJ104" s="365">
        <f>SUMPRODUCT(LEN($Y104:$Y106)-LEN(SUBSTITUTE($Y104:$Y106,"G", "")))</f>
        <v>0</v>
      </c>
      <c r="AK104" s="365">
        <f>SUMPRODUCT(LEN($L104:$Y106)-LEN(SUBSTITUTE($L104:$Y106,"M", "")))</f>
        <v>0</v>
      </c>
      <c r="AL104" s="382">
        <f>SUMPRODUCT(LEN($Y104:$Y106)-LEN(SUBSTITUTE($Y104:$Y106,"M", "")))</f>
        <v>0</v>
      </c>
    </row>
    <row r="105" spans="1:38" ht="18" customHeight="1" x14ac:dyDescent="0.2">
      <c r="B105" s="17"/>
      <c r="C105" s="406"/>
      <c r="D105" s="192"/>
      <c r="E105" s="23"/>
      <c r="F105" s="23"/>
      <c r="G105" s="191"/>
      <c r="H105" s="409"/>
      <c r="I105" s="409"/>
      <c r="J105" s="409"/>
      <c r="K105" s="190" t="s">
        <v>91</v>
      </c>
      <c r="L105" s="189" t="s">
        <v>263</v>
      </c>
      <c r="M105" s="190" t="s">
        <v>90</v>
      </c>
      <c r="N105" s="189" t="s">
        <v>228</v>
      </c>
      <c r="O105" s="190" t="s">
        <v>89</v>
      </c>
      <c r="P105" s="189" t="s">
        <v>98</v>
      </c>
      <c r="Q105" s="190" t="s">
        <v>88</v>
      </c>
      <c r="R105" s="189"/>
      <c r="S105" s="190" t="s">
        <v>210</v>
      </c>
      <c r="T105" s="189"/>
      <c r="U105" s="190" t="s">
        <v>209</v>
      </c>
      <c r="V105" s="189"/>
      <c r="W105" s="190" t="s">
        <v>209</v>
      </c>
      <c r="X105" s="189"/>
      <c r="Y105" s="18"/>
      <c r="Z105" s="366"/>
      <c r="AA105" s="366"/>
      <c r="AB105" s="188"/>
      <c r="AC105" s="380"/>
      <c r="AD105" s="366"/>
      <c r="AE105" s="366"/>
      <c r="AF105" s="366"/>
      <c r="AG105" s="366"/>
      <c r="AH105" s="366"/>
      <c r="AI105" s="366"/>
      <c r="AJ105" s="366"/>
      <c r="AK105" s="366"/>
      <c r="AL105" s="383"/>
    </row>
    <row r="106" spans="1:38" ht="18" customHeight="1" thickBot="1" x14ac:dyDescent="0.25">
      <c r="B106" s="17"/>
      <c r="C106" s="407"/>
      <c r="D106" s="204"/>
      <c r="E106" s="203"/>
      <c r="F106" s="203"/>
      <c r="G106" s="202"/>
      <c r="H106" s="410"/>
      <c r="I106" s="410"/>
      <c r="J106" s="410"/>
      <c r="K106" s="201" t="s">
        <v>87</v>
      </c>
      <c r="L106" s="200" t="s">
        <v>273</v>
      </c>
      <c r="M106" s="201" t="s">
        <v>86</v>
      </c>
      <c r="N106" s="200" t="s">
        <v>214</v>
      </c>
      <c r="O106" s="201" t="s">
        <v>85</v>
      </c>
      <c r="P106" s="200" t="s">
        <v>98</v>
      </c>
      <c r="Q106" s="201" t="s">
        <v>84</v>
      </c>
      <c r="R106" s="200"/>
      <c r="S106" s="201" t="s">
        <v>208</v>
      </c>
      <c r="T106" s="200"/>
      <c r="U106" s="201" t="s">
        <v>207</v>
      </c>
      <c r="V106" s="200"/>
      <c r="W106" s="201" t="s">
        <v>207</v>
      </c>
      <c r="X106" s="200"/>
      <c r="Y106" s="10"/>
      <c r="Z106" s="398"/>
      <c r="AA106" s="398"/>
      <c r="AB106" s="199"/>
      <c r="AC106" s="381"/>
      <c r="AD106" s="367"/>
      <c r="AE106" s="367"/>
      <c r="AF106" s="367"/>
      <c r="AG106" s="367"/>
      <c r="AH106" s="367"/>
      <c r="AI106" s="367"/>
      <c r="AJ106" s="367"/>
      <c r="AK106" s="367"/>
      <c r="AL106" s="384"/>
    </row>
    <row r="107" spans="1:38" ht="18" customHeight="1" x14ac:dyDescent="0.2">
      <c r="B107" s="17"/>
      <c r="C107" s="405">
        <v>12</v>
      </c>
      <c r="D107" s="224" t="s">
        <v>317</v>
      </c>
      <c r="E107" s="197"/>
      <c r="F107" s="197"/>
      <c r="G107" s="196"/>
      <c r="H107" s="408">
        <v>64</v>
      </c>
      <c r="I107" s="408">
        <v>14</v>
      </c>
      <c r="J107" s="408">
        <v>5</v>
      </c>
      <c r="K107" s="195" t="s">
        <v>95</v>
      </c>
      <c r="L107" s="194" t="s">
        <v>224</v>
      </c>
      <c r="M107" s="195" t="s">
        <v>94</v>
      </c>
      <c r="N107" s="194" t="s">
        <v>218</v>
      </c>
      <c r="O107" s="195" t="s">
        <v>93</v>
      </c>
      <c r="P107" s="194" t="s">
        <v>98</v>
      </c>
      <c r="Q107" s="195" t="s">
        <v>92</v>
      </c>
      <c r="R107" s="194"/>
      <c r="S107" s="195" t="s">
        <v>212</v>
      </c>
      <c r="T107" s="194"/>
      <c r="U107" s="195" t="s">
        <v>211</v>
      </c>
      <c r="V107" s="194"/>
      <c r="W107" s="195" t="s">
        <v>211</v>
      </c>
      <c r="X107" s="194"/>
      <c r="Y107" s="25" t="s">
        <v>247</v>
      </c>
      <c r="Z107" s="397"/>
      <c r="AA107" s="397" t="s">
        <v>261</v>
      </c>
      <c r="AB107" s="193"/>
      <c r="AC107" s="379">
        <f>SUMPRODUCT(LEN($L107:$Y109)-LEN(SUBSTITUTE($L107:$Y109,"A", "")))</f>
        <v>6</v>
      </c>
      <c r="AD107" s="365">
        <f>SUMPRODUCT(LEN($Y107:$Y109)-LEN(SUBSTITUTE($Y107:$Y109,"A", "")))</f>
        <v>0</v>
      </c>
      <c r="AE107" s="365">
        <f>SUMPRODUCT(LEN($L107:$Y109)-LEN(SUBSTITUTE($L107:$Y109,"S", "")))</f>
        <v>14</v>
      </c>
      <c r="AF107" s="365">
        <f>SUMPRODUCT(LEN($Y107:$Y109)-LEN(SUBSTITUTE($Y107:$Y109,"S", "")))</f>
        <v>5</v>
      </c>
      <c r="AG107" s="365">
        <f>SUMPRODUCT(LEN($L107:$Y109)-LEN(SUBSTITUTE($L107:$Y109,"F", "")))</f>
        <v>0</v>
      </c>
      <c r="AH107" s="365">
        <f>SUMPRODUCT(LEN($Y107:$Y109)-LEN(SUBSTITUTE($Y107:$Y109,"F", "")))</f>
        <v>0</v>
      </c>
      <c r="AI107" s="365">
        <f>SUMPRODUCT(LEN($L107:$Y109)-LEN(SUBSTITUTE($L107:$Y109,"G", "")))</f>
        <v>0</v>
      </c>
      <c r="AJ107" s="365">
        <f>SUMPRODUCT(LEN($Y107:$Y109)-LEN(SUBSTITUTE($Y107:$Y109,"G", "")))</f>
        <v>0</v>
      </c>
      <c r="AK107" s="365">
        <f>SUMPRODUCT(LEN($L107:$Y109)-LEN(SUBSTITUTE($L107:$Y109,"M", "")))</f>
        <v>0</v>
      </c>
      <c r="AL107" s="382">
        <f>SUMPRODUCT(LEN($Y107:$Y109)-LEN(SUBSTITUTE($Y107:$Y109,"M", "")))</f>
        <v>0</v>
      </c>
    </row>
    <row r="108" spans="1:38" ht="18" customHeight="1" x14ac:dyDescent="0.2">
      <c r="B108" s="17"/>
      <c r="C108" s="406"/>
      <c r="D108" s="192"/>
      <c r="E108" s="23"/>
      <c r="F108" s="23"/>
      <c r="G108" s="191"/>
      <c r="H108" s="409"/>
      <c r="I108" s="409"/>
      <c r="J108" s="409"/>
      <c r="K108" s="190" t="s">
        <v>91</v>
      </c>
      <c r="L108" s="189" t="s">
        <v>214</v>
      </c>
      <c r="M108" s="190" t="s">
        <v>90</v>
      </c>
      <c r="N108" s="189" t="s">
        <v>214</v>
      </c>
      <c r="O108" s="190" t="s">
        <v>89</v>
      </c>
      <c r="P108" s="189" t="s">
        <v>98</v>
      </c>
      <c r="Q108" s="190" t="s">
        <v>88</v>
      </c>
      <c r="R108" s="189"/>
      <c r="S108" s="190" t="s">
        <v>210</v>
      </c>
      <c r="T108" s="189"/>
      <c r="U108" s="190" t="s">
        <v>209</v>
      </c>
      <c r="V108" s="189"/>
      <c r="W108" s="190" t="s">
        <v>209</v>
      </c>
      <c r="X108" s="189"/>
      <c r="Y108" s="18" t="s">
        <v>98</v>
      </c>
      <c r="Z108" s="366"/>
      <c r="AA108" s="366"/>
      <c r="AB108" s="188"/>
      <c r="AC108" s="380"/>
      <c r="AD108" s="366"/>
      <c r="AE108" s="366"/>
      <c r="AF108" s="366"/>
      <c r="AG108" s="366"/>
      <c r="AH108" s="366"/>
      <c r="AI108" s="366"/>
      <c r="AJ108" s="366"/>
      <c r="AK108" s="366"/>
      <c r="AL108" s="383"/>
    </row>
    <row r="109" spans="1:38" ht="18" customHeight="1" thickBot="1" x14ac:dyDescent="0.25">
      <c r="B109" s="17"/>
      <c r="C109" s="407"/>
      <c r="D109" s="204"/>
      <c r="E109" s="203"/>
      <c r="F109" s="203"/>
      <c r="G109" s="202"/>
      <c r="H109" s="410"/>
      <c r="I109" s="410"/>
      <c r="J109" s="410"/>
      <c r="K109" s="201" t="s">
        <v>87</v>
      </c>
      <c r="L109" s="200" t="s">
        <v>97</v>
      </c>
      <c r="M109" s="201" t="s">
        <v>86</v>
      </c>
      <c r="N109" s="200" t="s">
        <v>218</v>
      </c>
      <c r="O109" s="201" t="s">
        <v>85</v>
      </c>
      <c r="P109" s="200" t="s">
        <v>98</v>
      </c>
      <c r="Q109" s="201" t="s">
        <v>84</v>
      </c>
      <c r="R109" s="200"/>
      <c r="S109" s="201" t="s">
        <v>208</v>
      </c>
      <c r="T109" s="200"/>
      <c r="U109" s="201" t="s">
        <v>207</v>
      </c>
      <c r="V109" s="200"/>
      <c r="W109" s="201" t="s">
        <v>207</v>
      </c>
      <c r="X109" s="200"/>
      <c r="Y109" s="10"/>
      <c r="Z109" s="398"/>
      <c r="AA109" s="398"/>
      <c r="AB109" s="199"/>
      <c r="AC109" s="381"/>
      <c r="AD109" s="367"/>
      <c r="AE109" s="367"/>
      <c r="AF109" s="367"/>
      <c r="AG109" s="367"/>
      <c r="AH109" s="367"/>
      <c r="AI109" s="367"/>
      <c r="AJ109" s="367"/>
      <c r="AK109" s="367"/>
      <c r="AL109" s="384"/>
    </row>
    <row r="110" spans="1:38" ht="18" customHeight="1" x14ac:dyDescent="0.2">
      <c r="B110" s="17"/>
      <c r="C110" s="405">
        <v>13</v>
      </c>
      <c r="D110" s="198"/>
      <c r="E110" s="197"/>
      <c r="F110" s="197"/>
      <c r="G110" s="196"/>
      <c r="H110" s="408">
        <v>64</v>
      </c>
      <c r="I110" s="408">
        <v>17</v>
      </c>
      <c r="J110" s="408">
        <v>7</v>
      </c>
      <c r="K110" s="195" t="s">
        <v>95</v>
      </c>
      <c r="L110" s="194" t="s">
        <v>263</v>
      </c>
      <c r="M110" s="195" t="s">
        <v>94</v>
      </c>
      <c r="N110" s="194" t="s">
        <v>355</v>
      </c>
      <c r="O110" s="195" t="s">
        <v>93</v>
      </c>
      <c r="P110" s="194" t="s">
        <v>218</v>
      </c>
      <c r="Q110" s="195" t="s">
        <v>92</v>
      </c>
      <c r="R110" s="194" t="s">
        <v>98</v>
      </c>
      <c r="S110" s="195" t="s">
        <v>212</v>
      </c>
      <c r="T110" s="194"/>
      <c r="U110" s="195" t="s">
        <v>211</v>
      </c>
      <c r="V110" s="194"/>
      <c r="W110" s="195" t="s">
        <v>211</v>
      </c>
      <c r="X110" s="194"/>
      <c r="Y110" s="25" t="s">
        <v>218</v>
      </c>
      <c r="Z110" s="397">
        <v>6</v>
      </c>
      <c r="AA110" s="397" t="s">
        <v>261</v>
      </c>
      <c r="AB110" s="193"/>
      <c r="AC110" s="379">
        <f>SUMPRODUCT(LEN($L110:$Y112)-LEN(SUBSTITUTE($L110:$Y112,"A", "")))</f>
        <v>7</v>
      </c>
      <c r="AD110" s="365">
        <f>SUMPRODUCT(LEN($Y110:$Y112)-LEN(SUBSTITUTE($Y110:$Y112,"A", "")))</f>
        <v>1</v>
      </c>
      <c r="AE110" s="365">
        <f>SUMPRODUCT(LEN($L110:$Y112)-LEN(SUBSTITUTE($L110:$Y112,"S", "")))</f>
        <v>18</v>
      </c>
      <c r="AF110" s="365">
        <f>SUMPRODUCT(LEN($Y110:$Y112)-LEN(SUBSTITUTE($Y110:$Y112,"S", "")))</f>
        <v>6</v>
      </c>
      <c r="AG110" s="365">
        <f>SUMPRODUCT(LEN($L110:$Y112)-LEN(SUBSTITUTE($L110:$Y112,"F", "")))</f>
        <v>1</v>
      </c>
      <c r="AH110" s="365">
        <f>SUMPRODUCT(LEN($Y110:$Y112)-LEN(SUBSTITUTE($Y110:$Y112,"F", "")))</f>
        <v>0</v>
      </c>
      <c r="AI110" s="365">
        <f>SUMPRODUCT(LEN($L110:$Y112)-LEN(SUBSTITUTE($L110:$Y112,"G", "")))</f>
        <v>3</v>
      </c>
      <c r="AJ110" s="365">
        <f>SUMPRODUCT(LEN($Y110:$Y112)-LEN(SUBSTITUTE($Y110:$Y112,"G", "")))</f>
        <v>0</v>
      </c>
      <c r="AK110" s="365">
        <f>SUMPRODUCT(LEN($L110:$Y112)-LEN(SUBSTITUTE($L110:$Y112,"M", "")))</f>
        <v>0</v>
      </c>
      <c r="AL110" s="382">
        <f>SUMPRODUCT(LEN($Y110:$Y112)-LEN(SUBSTITUTE($Y110:$Y112,"M", "")))</f>
        <v>0</v>
      </c>
    </row>
    <row r="111" spans="1:38" ht="18" customHeight="1" x14ac:dyDescent="0.2">
      <c r="B111" s="17"/>
      <c r="C111" s="406"/>
      <c r="D111" s="192"/>
      <c r="E111" s="23"/>
      <c r="F111" s="23"/>
      <c r="G111" s="191"/>
      <c r="H111" s="409"/>
      <c r="I111" s="409"/>
      <c r="J111" s="409"/>
      <c r="K111" s="190" t="s">
        <v>91</v>
      </c>
      <c r="L111" s="189" t="s">
        <v>264</v>
      </c>
      <c r="M111" s="190" t="s">
        <v>90</v>
      </c>
      <c r="N111" s="189" t="s">
        <v>228</v>
      </c>
      <c r="O111" s="190" t="s">
        <v>89</v>
      </c>
      <c r="P111" s="189" t="s">
        <v>218</v>
      </c>
      <c r="Q111" s="190" t="s">
        <v>88</v>
      </c>
      <c r="R111" s="189"/>
      <c r="S111" s="190" t="s">
        <v>210</v>
      </c>
      <c r="T111" s="189"/>
      <c r="U111" s="190" t="s">
        <v>209</v>
      </c>
      <c r="V111" s="189"/>
      <c r="W111" s="190" t="s">
        <v>209</v>
      </c>
      <c r="X111" s="189"/>
      <c r="Y111" s="18" t="s">
        <v>404</v>
      </c>
      <c r="Z111" s="366"/>
      <c r="AA111" s="366"/>
      <c r="AB111" s="188"/>
      <c r="AC111" s="380"/>
      <c r="AD111" s="366"/>
      <c r="AE111" s="366"/>
      <c r="AF111" s="366"/>
      <c r="AG111" s="366"/>
      <c r="AH111" s="366"/>
      <c r="AI111" s="366"/>
      <c r="AJ111" s="366"/>
      <c r="AK111" s="366"/>
      <c r="AL111" s="383"/>
    </row>
    <row r="112" spans="1:38" ht="18" customHeight="1" thickBot="1" x14ac:dyDescent="0.25">
      <c r="B112" s="17"/>
      <c r="C112" s="407"/>
      <c r="D112" s="204"/>
      <c r="E112" s="203"/>
      <c r="F112" s="203"/>
      <c r="G112" s="202"/>
      <c r="H112" s="410"/>
      <c r="I112" s="410"/>
      <c r="J112" s="410"/>
      <c r="K112" s="201" t="s">
        <v>87</v>
      </c>
      <c r="L112" s="200" t="s">
        <v>297</v>
      </c>
      <c r="M112" s="201" t="s">
        <v>86</v>
      </c>
      <c r="N112" s="200" t="s">
        <v>214</v>
      </c>
      <c r="O112" s="201" t="s">
        <v>85</v>
      </c>
      <c r="P112" s="200" t="s">
        <v>97</v>
      </c>
      <c r="Q112" s="201" t="s">
        <v>84</v>
      </c>
      <c r="R112" s="200"/>
      <c r="S112" s="201" t="s">
        <v>208</v>
      </c>
      <c r="T112" s="200"/>
      <c r="U112" s="201" t="s">
        <v>207</v>
      </c>
      <c r="V112" s="200"/>
      <c r="W112" s="201" t="s">
        <v>207</v>
      </c>
      <c r="X112" s="200"/>
      <c r="Y112" s="10"/>
      <c r="Z112" s="398"/>
      <c r="AA112" s="398"/>
      <c r="AB112" s="199"/>
      <c r="AC112" s="381"/>
      <c r="AD112" s="367"/>
      <c r="AE112" s="367"/>
      <c r="AF112" s="367"/>
      <c r="AG112" s="367"/>
      <c r="AH112" s="367"/>
      <c r="AI112" s="367"/>
      <c r="AJ112" s="367"/>
      <c r="AK112" s="367"/>
      <c r="AL112" s="384"/>
    </row>
    <row r="113" spans="1:39" ht="18" customHeight="1" x14ac:dyDescent="0.2">
      <c r="B113" s="17"/>
      <c r="C113" s="405">
        <v>14</v>
      </c>
      <c r="D113" s="198"/>
      <c r="E113" s="197"/>
      <c r="F113" s="197"/>
      <c r="G113" s="196"/>
      <c r="H113" s="408">
        <v>66</v>
      </c>
      <c r="I113" s="408">
        <v>17</v>
      </c>
      <c r="J113" s="408">
        <v>6</v>
      </c>
      <c r="K113" s="195" t="s">
        <v>95</v>
      </c>
      <c r="L113" s="194" t="s">
        <v>97</v>
      </c>
      <c r="M113" s="195" t="s">
        <v>94</v>
      </c>
      <c r="N113" s="194" t="s">
        <v>264</v>
      </c>
      <c r="O113" s="195" t="s">
        <v>93</v>
      </c>
      <c r="P113" s="194" t="s">
        <v>218</v>
      </c>
      <c r="Q113" s="195" t="s">
        <v>92</v>
      </c>
      <c r="R113" s="194" t="s">
        <v>98</v>
      </c>
      <c r="S113" s="195" t="s">
        <v>212</v>
      </c>
      <c r="T113" s="194"/>
      <c r="U113" s="195" t="s">
        <v>211</v>
      </c>
      <c r="V113" s="194"/>
      <c r="W113" s="195" t="s">
        <v>211</v>
      </c>
      <c r="X113" s="194"/>
      <c r="Y113" s="25"/>
      <c r="Z113" s="397">
        <v>6</v>
      </c>
      <c r="AA113" s="397" t="s">
        <v>261</v>
      </c>
      <c r="AB113" s="193"/>
      <c r="AC113" s="379">
        <f>SUMPRODUCT(LEN($L113:$Y115)-LEN(SUBSTITUTE($L113:$Y115,"A", "")))</f>
        <v>7</v>
      </c>
      <c r="AD113" s="365">
        <f>SUMPRODUCT(LEN($Y113:$Y115)-LEN(SUBSTITUTE($Y113:$Y115,"A", "")))</f>
        <v>0</v>
      </c>
      <c r="AE113" s="365">
        <f>SUMPRODUCT(LEN($L113:$Y115)-LEN(SUBSTITUTE($L113:$Y115,"S", "")))</f>
        <v>10</v>
      </c>
      <c r="AF113" s="365">
        <f>SUMPRODUCT(LEN($Y113:$Y115)-LEN(SUBSTITUTE($Y113:$Y115,"S", "")))</f>
        <v>0</v>
      </c>
      <c r="AG113" s="365">
        <f>SUMPRODUCT(LEN($L113:$Y115)-LEN(SUBSTITUTE($L113:$Y115,"F", "")))</f>
        <v>1</v>
      </c>
      <c r="AH113" s="365">
        <f>SUMPRODUCT(LEN($Y113:$Y115)-LEN(SUBSTITUTE($Y113:$Y115,"F", "")))</f>
        <v>0</v>
      </c>
      <c r="AI113" s="365">
        <f>SUMPRODUCT(LEN($L113:$Y115)-LEN(SUBSTITUTE($L113:$Y115,"G", "")))</f>
        <v>1</v>
      </c>
      <c r="AJ113" s="365">
        <f>SUMPRODUCT(LEN($Y113:$Y115)-LEN(SUBSTITUTE($Y113:$Y115,"G", "")))</f>
        <v>0</v>
      </c>
      <c r="AK113" s="365">
        <f>SUMPRODUCT(LEN($L113:$Y115)-LEN(SUBSTITUTE($L113:$Y115,"M", "")))</f>
        <v>0</v>
      </c>
      <c r="AL113" s="382">
        <f>SUMPRODUCT(LEN($Y113:$Y115)-LEN(SUBSTITUTE($Y113:$Y115,"M", "")))</f>
        <v>0</v>
      </c>
    </row>
    <row r="114" spans="1:39" ht="18" customHeight="1" x14ac:dyDescent="0.2">
      <c r="B114" s="17"/>
      <c r="C114" s="406"/>
      <c r="D114" s="192"/>
      <c r="E114" s="23"/>
      <c r="F114" s="23"/>
      <c r="G114" s="191"/>
      <c r="H114" s="409"/>
      <c r="I114" s="409"/>
      <c r="J114" s="409"/>
      <c r="K114" s="190" t="s">
        <v>91</v>
      </c>
      <c r="L114" s="189" t="s">
        <v>213</v>
      </c>
      <c r="M114" s="190" t="s">
        <v>90</v>
      </c>
      <c r="N114" s="189" t="s">
        <v>262</v>
      </c>
      <c r="O114" s="190" t="s">
        <v>89</v>
      </c>
      <c r="P114" s="189" t="s">
        <v>214</v>
      </c>
      <c r="Q114" s="190" t="s">
        <v>88</v>
      </c>
      <c r="R114" s="189" t="s">
        <v>98</v>
      </c>
      <c r="S114" s="190" t="s">
        <v>210</v>
      </c>
      <c r="T114" s="189"/>
      <c r="U114" s="190" t="s">
        <v>209</v>
      </c>
      <c r="V114" s="189"/>
      <c r="W114" s="190" t="s">
        <v>209</v>
      </c>
      <c r="X114" s="189"/>
      <c r="Y114" s="18"/>
      <c r="Z114" s="366"/>
      <c r="AA114" s="366"/>
      <c r="AB114" s="188"/>
      <c r="AC114" s="380"/>
      <c r="AD114" s="366"/>
      <c r="AE114" s="366"/>
      <c r="AF114" s="366"/>
      <c r="AG114" s="366"/>
      <c r="AH114" s="366"/>
      <c r="AI114" s="366"/>
      <c r="AJ114" s="366"/>
      <c r="AK114" s="366"/>
      <c r="AL114" s="383"/>
      <c r="AM114" s="58"/>
    </row>
    <row r="115" spans="1:39" ht="18" customHeight="1" thickBot="1" x14ac:dyDescent="0.25">
      <c r="B115" s="17"/>
      <c r="C115" s="407"/>
      <c r="D115" s="204"/>
      <c r="E115" s="203"/>
      <c r="F115" s="203"/>
      <c r="G115" s="202"/>
      <c r="H115" s="410"/>
      <c r="I115" s="410"/>
      <c r="J115" s="410"/>
      <c r="K115" s="201" t="s">
        <v>87</v>
      </c>
      <c r="L115" s="200" t="s">
        <v>213</v>
      </c>
      <c r="M115" s="201" t="s">
        <v>86</v>
      </c>
      <c r="N115" s="200" t="s">
        <v>218</v>
      </c>
      <c r="O115" s="201" t="s">
        <v>85</v>
      </c>
      <c r="P115" s="200" t="s">
        <v>218</v>
      </c>
      <c r="Q115" s="201" t="s">
        <v>84</v>
      </c>
      <c r="R115" s="200"/>
      <c r="S115" s="201" t="s">
        <v>208</v>
      </c>
      <c r="T115" s="200"/>
      <c r="U115" s="201" t="s">
        <v>207</v>
      </c>
      <c r="V115" s="200"/>
      <c r="W115" s="201" t="s">
        <v>207</v>
      </c>
      <c r="X115" s="200"/>
      <c r="Y115" s="10"/>
      <c r="Z115" s="398"/>
      <c r="AA115" s="398"/>
      <c r="AB115" s="199"/>
      <c r="AC115" s="381"/>
      <c r="AD115" s="367"/>
      <c r="AE115" s="367"/>
      <c r="AF115" s="367"/>
      <c r="AG115" s="367"/>
      <c r="AH115" s="367"/>
      <c r="AI115" s="367"/>
      <c r="AJ115" s="367"/>
      <c r="AK115" s="367"/>
      <c r="AL115" s="384"/>
    </row>
    <row r="116" spans="1:39" ht="18" customHeight="1" x14ac:dyDescent="0.2">
      <c r="B116" s="17"/>
      <c r="C116" s="405">
        <v>15</v>
      </c>
      <c r="D116" s="198"/>
      <c r="E116" s="197"/>
      <c r="F116" s="197"/>
      <c r="G116" s="196"/>
      <c r="H116" s="408"/>
      <c r="I116" s="408"/>
      <c r="J116" s="408"/>
      <c r="K116" s="195" t="s">
        <v>95</v>
      </c>
      <c r="L116" s="194"/>
      <c r="M116" s="195" t="s">
        <v>94</v>
      </c>
      <c r="N116" s="194"/>
      <c r="O116" s="195" t="s">
        <v>93</v>
      </c>
      <c r="P116" s="194"/>
      <c r="Q116" s="195" t="s">
        <v>92</v>
      </c>
      <c r="R116" s="194"/>
      <c r="S116" s="195" t="s">
        <v>212</v>
      </c>
      <c r="T116" s="194"/>
      <c r="U116" s="195" t="s">
        <v>211</v>
      </c>
      <c r="V116" s="194"/>
      <c r="W116" s="195" t="s">
        <v>211</v>
      </c>
      <c r="X116" s="194"/>
      <c r="Y116" s="25"/>
      <c r="Z116" s="397"/>
      <c r="AA116" s="397"/>
      <c r="AB116" s="193"/>
      <c r="AC116" s="379">
        <f>SUMPRODUCT(LEN($L116:$Y118)-LEN(SUBSTITUTE($L116:$Y118,"A", "")))</f>
        <v>0</v>
      </c>
      <c r="AD116" s="365">
        <f>SUMPRODUCT(LEN($Y116:$Y118)-LEN(SUBSTITUTE($Y116:$Y118,"A", "")))</f>
        <v>0</v>
      </c>
      <c r="AE116" s="365">
        <f>SUMPRODUCT(LEN($L116:$Y118)-LEN(SUBSTITUTE($L116:$Y118,"S", "")))</f>
        <v>0</v>
      </c>
      <c r="AF116" s="365">
        <f>SUMPRODUCT(LEN($Y116:$Y118)-LEN(SUBSTITUTE($Y116:$Y118,"S", "")))</f>
        <v>0</v>
      </c>
      <c r="AG116" s="365">
        <f>SUMPRODUCT(LEN($L116:$Y118)-LEN(SUBSTITUTE($L116:$Y118,"F", "")))</f>
        <v>0</v>
      </c>
      <c r="AH116" s="365">
        <f>SUMPRODUCT(LEN($Y116:$Y118)-LEN(SUBSTITUTE($Y116:$Y118,"F", "")))</f>
        <v>0</v>
      </c>
      <c r="AI116" s="365">
        <f>SUMPRODUCT(LEN($L116:$Y118)-LEN(SUBSTITUTE($L116:$Y118,"G", "")))</f>
        <v>0</v>
      </c>
      <c r="AJ116" s="365">
        <f>SUMPRODUCT(LEN($Y116:$Y118)-LEN(SUBSTITUTE($Y116:$Y118,"G", "")))</f>
        <v>0</v>
      </c>
      <c r="AK116" s="365">
        <f>SUMPRODUCT(LEN($L116:$Y118)-LEN(SUBSTITUTE($L116:$Y118,"M", "")))</f>
        <v>0</v>
      </c>
      <c r="AL116" s="382">
        <f>SUMPRODUCT(LEN($Y116:$Y118)-LEN(SUBSTITUTE($Y116:$Y118,"M", "")))</f>
        <v>0</v>
      </c>
    </row>
    <row r="117" spans="1:39" ht="18" customHeight="1" x14ac:dyDescent="0.2">
      <c r="B117" s="17"/>
      <c r="C117" s="406"/>
      <c r="D117" s="192"/>
      <c r="E117" s="23"/>
      <c r="F117" s="23"/>
      <c r="G117" s="191"/>
      <c r="H117" s="409"/>
      <c r="I117" s="409"/>
      <c r="J117" s="409"/>
      <c r="K117" s="190" t="s">
        <v>91</v>
      </c>
      <c r="L117" s="189"/>
      <c r="M117" s="190" t="s">
        <v>90</v>
      </c>
      <c r="N117" s="189"/>
      <c r="O117" s="190" t="s">
        <v>89</v>
      </c>
      <c r="P117" s="189"/>
      <c r="Q117" s="190" t="s">
        <v>88</v>
      </c>
      <c r="R117" s="189"/>
      <c r="S117" s="190" t="s">
        <v>210</v>
      </c>
      <c r="T117" s="189"/>
      <c r="U117" s="190" t="s">
        <v>209</v>
      </c>
      <c r="V117" s="189"/>
      <c r="W117" s="190" t="s">
        <v>209</v>
      </c>
      <c r="X117" s="189"/>
      <c r="Y117" s="18"/>
      <c r="Z117" s="366"/>
      <c r="AA117" s="366"/>
      <c r="AB117" s="188"/>
      <c r="AC117" s="380"/>
      <c r="AD117" s="366"/>
      <c r="AE117" s="366"/>
      <c r="AF117" s="366"/>
      <c r="AG117" s="366"/>
      <c r="AH117" s="366"/>
      <c r="AI117" s="366"/>
      <c r="AJ117" s="366"/>
      <c r="AK117" s="366"/>
      <c r="AL117" s="383"/>
    </row>
    <row r="118" spans="1:39" ht="18" customHeight="1" thickBot="1" x14ac:dyDescent="0.25">
      <c r="A118" s="62"/>
      <c r="B118" s="17"/>
      <c r="C118" s="407"/>
      <c r="D118" s="204"/>
      <c r="E118" s="203"/>
      <c r="F118" s="203"/>
      <c r="G118" s="202"/>
      <c r="H118" s="410"/>
      <c r="I118" s="410"/>
      <c r="J118" s="410"/>
      <c r="K118" s="201" t="s">
        <v>87</v>
      </c>
      <c r="L118" s="200"/>
      <c r="M118" s="201" t="s">
        <v>86</v>
      </c>
      <c r="N118" s="200"/>
      <c r="O118" s="201" t="s">
        <v>85</v>
      </c>
      <c r="P118" s="200"/>
      <c r="Q118" s="201" t="s">
        <v>84</v>
      </c>
      <c r="R118" s="200"/>
      <c r="S118" s="201" t="s">
        <v>208</v>
      </c>
      <c r="T118" s="200"/>
      <c r="U118" s="201" t="s">
        <v>207</v>
      </c>
      <c r="V118" s="200"/>
      <c r="W118" s="201" t="s">
        <v>207</v>
      </c>
      <c r="X118" s="200"/>
      <c r="Y118" s="10"/>
      <c r="Z118" s="398"/>
      <c r="AA118" s="398"/>
      <c r="AB118" s="199"/>
      <c r="AC118" s="381"/>
      <c r="AD118" s="367"/>
      <c r="AE118" s="367"/>
      <c r="AF118" s="367"/>
      <c r="AG118" s="367"/>
      <c r="AH118" s="367"/>
      <c r="AI118" s="367"/>
      <c r="AJ118" s="367"/>
      <c r="AK118" s="367"/>
      <c r="AL118" s="384"/>
    </row>
    <row r="119" spans="1:39" ht="18" customHeight="1" x14ac:dyDescent="0.2">
      <c r="A119" s="61"/>
      <c r="B119" s="17"/>
      <c r="C119" s="405">
        <v>16</v>
      </c>
      <c r="D119" s="198"/>
      <c r="E119" s="197"/>
      <c r="F119" s="197"/>
      <c r="G119" s="196"/>
      <c r="H119" s="408"/>
      <c r="I119" s="408"/>
      <c r="J119" s="408"/>
      <c r="K119" s="195" t="s">
        <v>95</v>
      </c>
      <c r="L119" s="194"/>
      <c r="M119" s="195" t="s">
        <v>94</v>
      </c>
      <c r="N119" s="194"/>
      <c r="O119" s="195" t="s">
        <v>93</v>
      </c>
      <c r="P119" s="194"/>
      <c r="Q119" s="195" t="s">
        <v>92</v>
      </c>
      <c r="R119" s="194"/>
      <c r="S119" s="195" t="s">
        <v>212</v>
      </c>
      <c r="T119" s="194"/>
      <c r="U119" s="195" t="s">
        <v>211</v>
      </c>
      <c r="V119" s="194"/>
      <c r="W119" s="195" t="s">
        <v>211</v>
      </c>
      <c r="X119" s="194"/>
      <c r="Y119" s="25"/>
      <c r="Z119" s="397"/>
      <c r="AA119" s="397"/>
      <c r="AB119" s="193"/>
      <c r="AC119" s="379">
        <f>SUMPRODUCT(LEN($L119:$Y121)-LEN(SUBSTITUTE($L119:$Y121,"A", "")))</f>
        <v>0</v>
      </c>
      <c r="AD119" s="365">
        <f>SUMPRODUCT(LEN($Y119:$Y121)-LEN(SUBSTITUTE($Y119:$Y121,"A", "")))</f>
        <v>0</v>
      </c>
      <c r="AE119" s="365">
        <f>SUMPRODUCT(LEN($L119:$Y121)-LEN(SUBSTITUTE($L119:$Y121,"S", "")))</f>
        <v>0</v>
      </c>
      <c r="AF119" s="365">
        <f>SUMPRODUCT(LEN($Y119:$Y121)-LEN(SUBSTITUTE($Y119:$Y121,"S", "")))</f>
        <v>0</v>
      </c>
      <c r="AG119" s="365">
        <f>SUMPRODUCT(LEN($L119:$Y121)-LEN(SUBSTITUTE($L119:$Y121,"F", "")))</f>
        <v>0</v>
      </c>
      <c r="AH119" s="365">
        <f>SUMPRODUCT(LEN($Y119:$Y121)-LEN(SUBSTITUTE($Y119:$Y121,"F", "")))</f>
        <v>0</v>
      </c>
      <c r="AI119" s="365">
        <f>SUMPRODUCT(LEN($L119:$Y121)-LEN(SUBSTITUTE($L119:$Y121,"G", "")))</f>
        <v>0</v>
      </c>
      <c r="AJ119" s="365">
        <f>SUMPRODUCT(LEN($Y119:$Y121)-LEN(SUBSTITUTE($Y119:$Y121,"G", "")))</f>
        <v>0</v>
      </c>
      <c r="AK119" s="365">
        <f>SUMPRODUCT(LEN($L119:$Y121)-LEN(SUBSTITUTE($L119:$Y121,"M", "")))</f>
        <v>0</v>
      </c>
      <c r="AL119" s="382">
        <f>SUMPRODUCT(LEN($Y119:$Y121)-LEN(SUBSTITUTE($Y119:$Y121,"M", "")))</f>
        <v>0</v>
      </c>
    </row>
    <row r="120" spans="1:39" ht="18" customHeight="1" x14ac:dyDescent="0.2">
      <c r="B120" s="17"/>
      <c r="C120" s="406"/>
      <c r="D120" s="192"/>
      <c r="E120" s="23"/>
      <c r="F120" s="23"/>
      <c r="G120" s="191"/>
      <c r="H120" s="409"/>
      <c r="I120" s="409"/>
      <c r="J120" s="409"/>
      <c r="K120" s="190" t="s">
        <v>91</v>
      </c>
      <c r="L120" s="189"/>
      <c r="M120" s="190" t="s">
        <v>90</v>
      </c>
      <c r="N120" s="189"/>
      <c r="O120" s="190" t="s">
        <v>89</v>
      </c>
      <c r="P120" s="189"/>
      <c r="Q120" s="190" t="s">
        <v>88</v>
      </c>
      <c r="R120" s="189"/>
      <c r="S120" s="190" t="s">
        <v>210</v>
      </c>
      <c r="T120" s="189"/>
      <c r="U120" s="190" t="s">
        <v>209</v>
      </c>
      <c r="V120" s="189"/>
      <c r="W120" s="190" t="s">
        <v>209</v>
      </c>
      <c r="X120" s="189"/>
      <c r="Y120" s="18"/>
      <c r="Z120" s="366"/>
      <c r="AA120" s="366"/>
      <c r="AB120" s="188"/>
      <c r="AC120" s="380"/>
      <c r="AD120" s="366"/>
      <c r="AE120" s="366"/>
      <c r="AF120" s="366"/>
      <c r="AG120" s="366"/>
      <c r="AH120" s="366"/>
      <c r="AI120" s="366"/>
      <c r="AJ120" s="366"/>
      <c r="AK120" s="366"/>
      <c r="AL120" s="383"/>
    </row>
    <row r="121" spans="1:39" ht="18" customHeight="1" thickBot="1" x14ac:dyDescent="0.25">
      <c r="B121" s="17"/>
      <c r="C121" s="407"/>
      <c r="D121" s="204"/>
      <c r="E121" s="203"/>
      <c r="F121" s="203"/>
      <c r="G121" s="202"/>
      <c r="H121" s="410"/>
      <c r="I121" s="410"/>
      <c r="J121" s="410"/>
      <c r="K121" s="201" t="s">
        <v>87</v>
      </c>
      <c r="L121" s="200"/>
      <c r="M121" s="201" t="s">
        <v>86</v>
      </c>
      <c r="N121" s="200"/>
      <c r="O121" s="201" t="s">
        <v>85</v>
      </c>
      <c r="P121" s="200"/>
      <c r="Q121" s="201" t="s">
        <v>84</v>
      </c>
      <c r="R121" s="200"/>
      <c r="S121" s="201" t="s">
        <v>208</v>
      </c>
      <c r="T121" s="200"/>
      <c r="U121" s="201" t="s">
        <v>207</v>
      </c>
      <c r="V121" s="200"/>
      <c r="W121" s="201" t="s">
        <v>207</v>
      </c>
      <c r="X121" s="200"/>
      <c r="Y121" s="10"/>
      <c r="Z121" s="398"/>
      <c r="AA121" s="398"/>
      <c r="AB121" s="199"/>
      <c r="AC121" s="381"/>
      <c r="AD121" s="367"/>
      <c r="AE121" s="367"/>
      <c r="AF121" s="367"/>
      <c r="AG121" s="367"/>
      <c r="AH121" s="367"/>
      <c r="AI121" s="367"/>
      <c r="AJ121" s="367"/>
      <c r="AK121" s="367"/>
      <c r="AL121" s="384"/>
    </row>
    <row r="122" spans="1:39" ht="18" customHeight="1" x14ac:dyDescent="0.4">
      <c r="A122" s="64"/>
      <c r="B122" s="17"/>
      <c r="C122" s="405">
        <v>17</v>
      </c>
      <c r="D122" s="198"/>
      <c r="E122" s="197"/>
      <c r="F122" s="197"/>
      <c r="G122" s="196"/>
      <c r="H122" s="408"/>
      <c r="I122" s="408"/>
      <c r="J122" s="408"/>
      <c r="K122" s="195" t="s">
        <v>95</v>
      </c>
      <c r="L122" s="194"/>
      <c r="M122" s="195" t="s">
        <v>94</v>
      </c>
      <c r="N122" s="194"/>
      <c r="O122" s="195" t="s">
        <v>93</v>
      </c>
      <c r="P122" s="194"/>
      <c r="Q122" s="195" t="s">
        <v>92</v>
      </c>
      <c r="R122" s="194"/>
      <c r="S122" s="195" t="s">
        <v>212</v>
      </c>
      <c r="T122" s="194"/>
      <c r="U122" s="195" t="s">
        <v>211</v>
      </c>
      <c r="V122" s="194"/>
      <c r="W122" s="195" t="s">
        <v>211</v>
      </c>
      <c r="X122" s="194"/>
      <c r="Y122" s="25"/>
      <c r="Z122" s="397"/>
      <c r="AA122" s="397"/>
      <c r="AB122" s="193"/>
      <c r="AC122" s="379">
        <f>SUMPRODUCT(LEN($L122:$Y124)-LEN(SUBSTITUTE($L122:$Y124,"A", "")))</f>
        <v>0</v>
      </c>
      <c r="AD122" s="365">
        <f>SUMPRODUCT(LEN($Y122:$Y124)-LEN(SUBSTITUTE($Y122:$Y124,"A", "")))</f>
        <v>0</v>
      </c>
      <c r="AE122" s="365">
        <f>SUMPRODUCT(LEN($L122:$Y124)-LEN(SUBSTITUTE($L122:$Y124,"S", "")))</f>
        <v>0</v>
      </c>
      <c r="AF122" s="365">
        <f>SUMPRODUCT(LEN($Y122:$Y124)-LEN(SUBSTITUTE($Y122:$Y124,"S", "")))</f>
        <v>0</v>
      </c>
      <c r="AG122" s="365">
        <f>SUMPRODUCT(LEN($L122:$Y124)-LEN(SUBSTITUTE($L122:$Y124,"F", "")))</f>
        <v>0</v>
      </c>
      <c r="AH122" s="365">
        <f>SUMPRODUCT(LEN($Y122:$Y124)-LEN(SUBSTITUTE($Y122:$Y124,"F", "")))</f>
        <v>0</v>
      </c>
      <c r="AI122" s="365">
        <f>SUMPRODUCT(LEN($L122:$Y124)-LEN(SUBSTITUTE($L122:$Y124,"G", "")))</f>
        <v>0</v>
      </c>
      <c r="AJ122" s="365">
        <f>SUMPRODUCT(LEN($Y122:$Y124)-LEN(SUBSTITUTE($Y122:$Y124,"G", "")))</f>
        <v>0</v>
      </c>
      <c r="AK122" s="365">
        <f>SUMPRODUCT(LEN($L122:$Y124)-LEN(SUBSTITUTE($L122:$Y124,"M", "")))</f>
        <v>0</v>
      </c>
      <c r="AL122" s="382">
        <f>SUMPRODUCT(LEN($Y122:$Y124)-LEN(SUBSTITUTE($Y122:$Y124,"M", "")))</f>
        <v>0</v>
      </c>
    </row>
    <row r="123" spans="1:39" ht="18" customHeight="1" x14ac:dyDescent="0.2">
      <c r="A123" s="63"/>
      <c r="B123" s="17"/>
      <c r="C123" s="406"/>
      <c r="D123" s="192"/>
      <c r="E123" s="23"/>
      <c r="F123" s="23"/>
      <c r="G123" s="191"/>
      <c r="H123" s="409"/>
      <c r="I123" s="409"/>
      <c r="J123" s="409"/>
      <c r="K123" s="190" t="s">
        <v>91</v>
      </c>
      <c r="L123" s="189"/>
      <c r="M123" s="190" t="s">
        <v>90</v>
      </c>
      <c r="N123" s="189"/>
      <c r="O123" s="190" t="s">
        <v>89</v>
      </c>
      <c r="P123" s="189"/>
      <c r="Q123" s="190" t="s">
        <v>88</v>
      </c>
      <c r="R123" s="189"/>
      <c r="S123" s="190" t="s">
        <v>210</v>
      </c>
      <c r="T123" s="189"/>
      <c r="U123" s="190" t="s">
        <v>209</v>
      </c>
      <c r="V123" s="189"/>
      <c r="W123" s="190" t="s">
        <v>209</v>
      </c>
      <c r="X123" s="189"/>
      <c r="Y123" s="18"/>
      <c r="Z123" s="366"/>
      <c r="AA123" s="366"/>
      <c r="AB123" s="188"/>
      <c r="AC123" s="380"/>
      <c r="AD123" s="366"/>
      <c r="AE123" s="366"/>
      <c r="AF123" s="366"/>
      <c r="AG123" s="366"/>
      <c r="AH123" s="366"/>
      <c r="AI123" s="366"/>
      <c r="AJ123" s="366"/>
      <c r="AK123" s="366"/>
      <c r="AL123" s="383"/>
    </row>
    <row r="124" spans="1:39" ht="18" customHeight="1" thickBot="1" x14ac:dyDescent="0.25">
      <c r="A124" s="62"/>
      <c r="B124" s="17"/>
      <c r="C124" s="407"/>
      <c r="D124" s="204"/>
      <c r="E124" s="203"/>
      <c r="F124" s="203"/>
      <c r="G124" s="202"/>
      <c r="H124" s="410"/>
      <c r="I124" s="410"/>
      <c r="J124" s="410"/>
      <c r="K124" s="201" t="s">
        <v>87</v>
      </c>
      <c r="L124" s="200"/>
      <c r="M124" s="201" t="s">
        <v>86</v>
      </c>
      <c r="N124" s="200"/>
      <c r="O124" s="201" t="s">
        <v>85</v>
      </c>
      <c r="P124" s="200"/>
      <c r="Q124" s="201" t="s">
        <v>84</v>
      </c>
      <c r="R124" s="200"/>
      <c r="S124" s="201" t="s">
        <v>208</v>
      </c>
      <c r="T124" s="200"/>
      <c r="U124" s="201" t="s">
        <v>207</v>
      </c>
      <c r="V124" s="200"/>
      <c r="W124" s="201" t="s">
        <v>207</v>
      </c>
      <c r="X124" s="200"/>
      <c r="Y124" s="10"/>
      <c r="Z124" s="398"/>
      <c r="AA124" s="398"/>
      <c r="AB124" s="199"/>
      <c r="AC124" s="381"/>
      <c r="AD124" s="367"/>
      <c r="AE124" s="367"/>
      <c r="AF124" s="367"/>
      <c r="AG124" s="367"/>
      <c r="AH124" s="367"/>
      <c r="AI124" s="367"/>
      <c r="AJ124" s="367"/>
      <c r="AK124" s="367"/>
      <c r="AL124" s="384"/>
    </row>
    <row r="125" spans="1:39" ht="18" customHeight="1" x14ac:dyDescent="0.2">
      <c r="A125" s="61"/>
      <c r="B125" s="17"/>
      <c r="C125" s="405">
        <v>18</v>
      </c>
      <c r="D125" s="198"/>
      <c r="E125" s="197"/>
      <c r="F125" s="197"/>
      <c r="G125" s="196"/>
      <c r="H125" s="408"/>
      <c r="I125" s="408"/>
      <c r="J125" s="408"/>
      <c r="K125" s="195" t="s">
        <v>95</v>
      </c>
      <c r="L125" s="194"/>
      <c r="M125" s="195" t="s">
        <v>94</v>
      </c>
      <c r="N125" s="194"/>
      <c r="O125" s="195" t="s">
        <v>93</v>
      </c>
      <c r="P125" s="194"/>
      <c r="Q125" s="195" t="s">
        <v>92</v>
      </c>
      <c r="R125" s="194"/>
      <c r="S125" s="195" t="s">
        <v>212</v>
      </c>
      <c r="T125" s="194"/>
      <c r="U125" s="195" t="s">
        <v>211</v>
      </c>
      <c r="V125" s="194"/>
      <c r="W125" s="195" t="s">
        <v>211</v>
      </c>
      <c r="X125" s="194"/>
      <c r="Y125" s="25"/>
      <c r="Z125" s="397"/>
      <c r="AA125" s="397"/>
      <c r="AB125" s="193"/>
      <c r="AC125" s="379">
        <f>SUMPRODUCT(LEN($L125:$Y127)-LEN(SUBSTITUTE($L125:$Y127,"A", "")))</f>
        <v>0</v>
      </c>
      <c r="AD125" s="365">
        <f>SUMPRODUCT(LEN($Y125:$Y127)-LEN(SUBSTITUTE($Y125:$Y127,"A", "")))</f>
        <v>0</v>
      </c>
      <c r="AE125" s="365">
        <f>SUMPRODUCT(LEN($L125:$Y127)-LEN(SUBSTITUTE($L125:$Y127,"S", "")))</f>
        <v>0</v>
      </c>
      <c r="AF125" s="365">
        <f>SUMPRODUCT(LEN($Y125:$Y127)-LEN(SUBSTITUTE($Y125:$Y127,"S", "")))</f>
        <v>0</v>
      </c>
      <c r="AG125" s="365">
        <f>SUMPRODUCT(LEN($L125:$Y127)-LEN(SUBSTITUTE($L125:$Y127,"F", "")))</f>
        <v>0</v>
      </c>
      <c r="AH125" s="365">
        <f>SUMPRODUCT(LEN($Y125:$Y127)-LEN(SUBSTITUTE($Y125:$Y127,"F", "")))</f>
        <v>0</v>
      </c>
      <c r="AI125" s="365">
        <f>SUMPRODUCT(LEN($L125:$Y127)-LEN(SUBSTITUTE($L125:$Y127,"G", "")))</f>
        <v>0</v>
      </c>
      <c r="AJ125" s="365">
        <f>SUMPRODUCT(LEN($Y125:$Y127)-LEN(SUBSTITUTE($Y125:$Y127,"G", "")))</f>
        <v>0</v>
      </c>
      <c r="AK125" s="365">
        <f>SUMPRODUCT(LEN($L125:$Y127)-LEN(SUBSTITUTE($L125:$Y127,"M", "")))</f>
        <v>0</v>
      </c>
      <c r="AL125" s="382">
        <f>SUMPRODUCT(LEN($Y125:$Y127)-LEN(SUBSTITUTE($Y125:$Y127,"M", "")))</f>
        <v>0</v>
      </c>
    </row>
    <row r="126" spans="1:39" ht="18" customHeight="1" x14ac:dyDescent="0.2">
      <c r="A126" s="62"/>
      <c r="B126" s="17"/>
      <c r="C126" s="406"/>
      <c r="D126" s="192"/>
      <c r="E126" s="23"/>
      <c r="F126" s="23"/>
      <c r="G126" s="191"/>
      <c r="H126" s="409"/>
      <c r="I126" s="409"/>
      <c r="J126" s="409"/>
      <c r="K126" s="190" t="s">
        <v>91</v>
      </c>
      <c r="L126" s="189"/>
      <c r="M126" s="190" t="s">
        <v>90</v>
      </c>
      <c r="N126" s="189"/>
      <c r="O126" s="190" t="s">
        <v>89</v>
      </c>
      <c r="P126" s="189"/>
      <c r="Q126" s="190" t="s">
        <v>88</v>
      </c>
      <c r="R126" s="189"/>
      <c r="S126" s="190" t="s">
        <v>210</v>
      </c>
      <c r="T126" s="189"/>
      <c r="U126" s="190" t="s">
        <v>209</v>
      </c>
      <c r="V126" s="189"/>
      <c r="W126" s="190" t="s">
        <v>209</v>
      </c>
      <c r="X126" s="189"/>
      <c r="Y126" s="18"/>
      <c r="Z126" s="366"/>
      <c r="AA126" s="366"/>
      <c r="AB126" s="188"/>
      <c r="AC126" s="380"/>
      <c r="AD126" s="366"/>
      <c r="AE126" s="366"/>
      <c r="AF126" s="366"/>
      <c r="AG126" s="366"/>
      <c r="AH126" s="366"/>
      <c r="AI126" s="366"/>
      <c r="AJ126" s="366"/>
      <c r="AK126" s="366"/>
      <c r="AL126" s="383"/>
    </row>
    <row r="127" spans="1:39" ht="18" customHeight="1" thickBot="1" x14ac:dyDescent="0.25">
      <c r="A127" s="61"/>
      <c r="B127" s="17"/>
      <c r="C127" s="407"/>
      <c r="D127" s="204"/>
      <c r="E127" s="203"/>
      <c r="F127" s="203"/>
      <c r="G127" s="202"/>
      <c r="H127" s="410"/>
      <c r="I127" s="410"/>
      <c r="J127" s="410"/>
      <c r="K127" s="201" t="s">
        <v>87</v>
      </c>
      <c r="L127" s="200"/>
      <c r="M127" s="201" t="s">
        <v>86</v>
      </c>
      <c r="N127" s="200"/>
      <c r="O127" s="201" t="s">
        <v>85</v>
      </c>
      <c r="P127" s="200"/>
      <c r="Q127" s="201" t="s">
        <v>84</v>
      </c>
      <c r="R127" s="200"/>
      <c r="S127" s="201" t="s">
        <v>208</v>
      </c>
      <c r="T127" s="200"/>
      <c r="U127" s="201" t="s">
        <v>207</v>
      </c>
      <c r="V127" s="200"/>
      <c r="W127" s="201" t="s">
        <v>207</v>
      </c>
      <c r="X127" s="200"/>
      <c r="Y127" s="10"/>
      <c r="Z127" s="398"/>
      <c r="AA127" s="398"/>
      <c r="AB127" s="199"/>
      <c r="AC127" s="381"/>
      <c r="AD127" s="367"/>
      <c r="AE127" s="367"/>
      <c r="AF127" s="367"/>
      <c r="AG127" s="367"/>
      <c r="AH127" s="367"/>
      <c r="AI127" s="367"/>
      <c r="AJ127" s="367"/>
      <c r="AK127" s="367"/>
      <c r="AL127" s="384"/>
    </row>
    <row r="128" spans="1:39" ht="18" customHeight="1" x14ac:dyDescent="0.2">
      <c r="B128" s="17"/>
      <c r="C128" s="405">
        <v>19</v>
      </c>
      <c r="D128" s="198"/>
      <c r="E128" s="197"/>
      <c r="F128" s="197"/>
      <c r="G128" s="196"/>
      <c r="H128" s="408"/>
      <c r="I128" s="408"/>
      <c r="J128" s="408"/>
      <c r="K128" s="195" t="s">
        <v>95</v>
      </c>
      <c r="L128" s="194"/>
      <c r="M128" s="195" t="s">
        <v>94</v>
      </c>
      <c r="N128" s="194"/>
      <c r="O128" s="195" t="s">
        <v>93</v>
      </c>
      <c r="P128" s="194"/>
      <c r="Q128" s="195" t="s">
        <v>92</v>
      </c>
      <c r="R128" s="194"/>
      <c r="S128" s="195" t="s">
        <v>212</v>
      </c>
      <c r="T128" s="194"/>
      <c r="U128" s="195" t="s">
        <v>211</v>
      </c>
      <c r="V128" s="194"/>
      <c r="W128" s="195" t="s">
        <v>211</v>
      </c>
      <c r="X128" s="194"/>
      <c r="Y128" s="25"/>
      <c r="Z128" s="397"/>
      <c r="AA128" s="397"/>
      <c r="AB128" s="193"/>
      <c r="AC128" s="379">
        <f>SUMPRODUCT(LEN($L128:$Y130)-LEN(SUBSTITUTE($L128:$Y130,"A", "")))</f>
        <v>0</v>
      </c>
      <c r="AD128" s="365">
        <f>SUMPRODUCT(LEN($Y128:$Y130)-LEN(SUBSTITUTE($Y128:$Y130,"A", "")))</f>
        <v>0</v>
      </c>
      <c r="AE128" s="365">
        <f>SUMPRODUCT(LEN($L128:$Y130)-LEN(SUBSTITUTE($L128:$Y130,"S", "")))</f>
        <v>0</v>
      </c>
      <c r="AF128" s="365">
        <f>SUMPRODUCT(LEN($Y128:$Y130)-LEN(SUBSTITUTE($Y128:$Y130,"S", "")))</f>
        <v>0</v>
      </c>
      <c r="AG128" s="365">
        <f>SUMPRODUCT(LEN($L128:$Y130)-LEN(SUBSTITUTE($L128:$Y130,"F", "")))</f>
        <v>0</v>
      </c>
      <c r="AH128" s="365">
        <f>SUMPRODUCT(LEN($Y128:$Y130)-LEN(SUBSTITUTE($Y128:$Y130,"F", "")))</f>
        <v>0</v>
      </c>
      <c r="AI128" s="365">
        <f>SUMPRODUCT(LEN($L128:$Y130)-LEN(SUBSTITUTE($L128:$Y130,"G", "")))</f>
        <v>0</v>
      </c>
      <c r="AJ128" s="365">
        <f>SUMPRODUCT(LEN($Y128:$Y130)-LEN(SUBSTITUTE($Y128:$Y130,"G", "")))</f>
        <v>0</v>
      </c>
      <c r="AK128" s="365">
        <f>SUMPRODUCT(LEN($L128:$Y130)-LEN(SUBSTITUTE($L128:$Y130,"M", "")))</f>
        <v>0</v>
      </c>
      <c r="AL128" s="382">
        <f>SUMPRODUCT(LEN($Y128:$Y130)-LEN(SUBSTITUTE($Y128:$Y130,"M", "")))</f>
        <v>0</v>
      </c>
    </row>
    <row r="129" spans="2:46" ht="18" customHeight="1" x14ac:dyDescent="0.2">
      <c r="B129" s="17"/>
      <c r="C129" s="406"/>
      <c r="D129" s="192"/>
      <c r="E129" s="23"/>
      <c r="F129" s="23"/>
      <c r="G129" s="191"/>
      <c r="H129" s="409"/>
      <c r="I129" s="409"/>
      <c r="J129" s="409"/>
      <c r="K129" s="190" t="s">
        <v>91</v>
      </c>
      <c r="L129" s="189"/>
      <c r="M129" s="190" t="s">
        <v>90</v>
      </c>
      <c r="N129" s="189"/>
      <c r="O129" s="190" t="s">
        <v>89</v>
      </c>
      <c r="P129" s="189"/>
      <c r="Q129" s="190" t="s">
        <v>88</v>
      </c>
      <c r="R129" s="189"/>
      <c r="S129" s="190" t="s">
        <v>210</v>
      </c>
      <c r="T129" s="189"/>
      <c r="U129" s="190" t="s">
        <v>209</v>
      </c>
      <c r="V129" s="189"/>
      <c r="W129" s="190" t="s">
        <v>209</v>
      </c>
      <c r="X129" s="189"/>
      <c r="Y129" s="18"/>
      <c r="Z129" s="366"/>
      <c r="AA129" s="366"/>
      <c r="AB129" s="188"/>
      <c r="AC129" s="380"/>
      <c r="AD129" s="366"/>
      <c r="AE129" s="366"/>
      <c r="AF129" s="366"/>
      <c r="AG129" s="366"/>
      <c r="AH129" s="366"/>
      <c r="AI129" s="366"/>
      <c r="AJ129" s="366"/>
      <c r="AK129" s="366"/>
      <c r="AL129" s="383"/>
    </row>
    <row r="130" spans="2:46" ht="18" customHeight="1" thickBot="1" x14ac:dyDescent="0.25">
      <c r="B130" s="17"/>
      <c r="C130" s="407"/>
      <c r="D130" s="204"/>
      <c r="E130" s="203"/>
      <c r="F130" s="203"/>
      <c r="G130" s="202"/>
      <c r="H130" s="410"/>
      <c r="I130" s="410"/>
      <c r="J130" s="410"/>
      <c r="K130" s="201" t="s">
        <v>87</v>
      </c>
      <c r="L130" s="200"/>
      <c r="M130" s="201" t="s">
        <v>86</v>
      </c>
      <c r="N130" s="200"/>
      <c r="O130" s="201" t="s">
        <v>85</v>
      </c>
      <c r="P130" s="200"/>
      <c r="Q130" s="201" t="s">
        <v>84</v>
      </c>
      <c r="R130" s="200"/>
      <c r="S130" s="201" t="s">
        <v>208</v>
      </c>
      <c r="T130" s="200"/>
      <c r="U130" s="201" t="s">
        <v>207</v>
      </c>
      <c r="V130" s="200"/>
      <c r="W130" s="201" t="s">
        <v>207</v>
      </c>
      <c r="X130" s="200"/>
      <c r="Y130" s="10"/>
      <c r="Z130" s="398"/>
      <c r="AA130" s="398"/>
      <c r="AB130" s="199"/>
      <c r="AC130" s="381"/>
      <c r="AD130" s="367"/>
      <c r="AE130" s="367"/>
      <c r="AF130" s="367"/>
      <c r="AG130" s="367"/>
      <c r="AH130" s="367"/>
      <c r="AI130" s="367"/>
      <c r="AJ130" s="367"/>
      <c r="AK130" s="367"/>
      <c r="AL130" s="384"/>
    </row>
    <row r="131" spans="2:46" ht="18" customHeight="1" x14ac:dyDescent="0.2">
      <c r="B131" s="17"/>
      <c r="C131" s="405">
        <v>20</v>
      </c>
      <c r="D131" s="198"/>
      <c r="E131" s="197"/>
      <c r="F131" s="197"/>
      <c r="G131" s="196"/>
      <c r="H131" s="408"/>
      <c r="I131" s="408"/>
      <c r="J131" s="408"/>
      <c r="K131" s="195" t="s">
        <v>95</v>
      </c>
      <c r="L131" s="194"/>
      <c r="M131" s="195" t="s">
        <v>94</v>
      </c>
      <c r="N131" s="194"/>
      <c r="O131" s="195" t="s">
        <v>93</v>
      </c>
      <c r="P131" s="194"/>
      <c r="Q131" s="195" t="s">
        <v>92</v>
      </c>
      <c r="R131" s="194"/>
      <c r="S131" s="195" t="s">
        <v>212</v>
      </c>
      <c r="T131" s="194"/>
      <c r="U131" s="195" t="s">
        <v>211</v>
      </c>
      <c r="V131" s="194"/>
      <c r="W131" s="195" t="s">
        <v>211</v>
      </c>
      <c r="X131" s="194"/>
      <c r="Y131" s="25"/>
      <c r="Z131" s="397"/>
      <c r="AA131" s="397"/>
      <c r="AB131" s="193"/>
      <c r="AC131" s="379">
        <f>SUMPRODUCT(LEN($L131:$Y133)-LEN(SUBSTITUTE($L131:$Y133,"A", "")))</f>
        <v>0</v>
      </c>
      <c r="AD131" s="365">
        <f>SUMPRODUCT(LEN($Y131:$Y133)-LEN(SUBSTITUTE($Y131:$Y133,"A", "")))</f>
        <v>0</v>
      </c>
      <c r="AE131" s="365">
        <f>SUMPRODUCT(LEN($L131:$Y133)-LEN(SUBSTITUTE($L131:$Y133,"S", "")))</f>
        <v>0</v>
      </c>
      <c r="AF131" s="365">
        <f>SUMPRODUCT(LEN($Y131:$Y133)-LEN(SUBSTITUTE($Y131:$Y133,"S", "")))</f>
        <v>0</v>
      </c>
      <c r="AG131" s="365">
        <f>SUMPRODUCT(LEN($L131:$Y133)-LEN(SUBSTITUTE($L131:$Y133,"F", "")))</f>
        <v>0</v>
      </c>
      <c r="AH131" s="365">
        <f>SUMPRODUCT(LEN($Y131:$Y133)-LEN(SUBSTITUTE($Y131:$Y133,"F", "")))</f>
        <v>0</v>
      </c>
      <c r="AI131" s="365">
        <f>SUMPRODUCT(LEN($L131:$Y133)-LEN(SUBSTITUTE($L131:$Y133,"G", "")))</f>
        <v>0</v>
      </c>
      <c r="AJ131" s="365">
        <f>SUMPRODUCT(LEN($Y131:$Y133)-LEN(SUBSTITUTE($Y131:$Y133,"G", "")))</f>
        <v>0</v>
      </c>
      <c r="AK131" s="365">
        <f>SUMPRODUCT(LEN($L131:$Y133)-LEN(SUBSTITUTE($L131:$Y133,"M", "")))</f>
        <v>0</v>
      </c>
      <c r="AL131" s="382">
        <f>SUMPRODUCT(LEN($Y131:$Y133)-LEN(SUBSTITUTE($Y131:$Y133,"M", "")))</f>
        <v>0</v>
      </c>
    </row>
    <row r="132" spans="2:46" ht="18" customHeight="1" x14ac:dyDescent="0.2">
      <c r="B132" s="17"/>
      <c r="C132" s="406"/>
      <c r="D132" s="192"/>
      <c r="E132" s="23"/>
      <c r="F132" s="23"/>
      <c r="G132" s="191"/>
      <c r="H132" s="409"/>
      <c r="I132" s="409"/>
      <c r="J132" s="409"/>
      <c r="K132" s="190" t="s">
        <v>91</v>
      </c>
      <c r="L132" s="189"/>
      <c r="M132" s="190" t="s">
        <v>90</v>
      </c>
      <c r="N132" s="189"/>
      <c r="O132" s="190" t="s">
        <v>89</v>
      </c>
      <c r="P132" s="189"/>
      <c r="Q132" s="190" t="s">
        <v>88</v>
      </c>
      <c r="R132" s="189"/>
      <c r="S132" s="190" t="s">
        <v>210</v>
      </c>
      <c r="T132" s="189"/>
      <c r="U132" s="190" t="s">
        <v>209</v>
      </c>
      <c r="V132" s="189"/>
      <c r="W132" s="190" t="s">
        <v>209</v>
      </c>
      <c r="X132" s="189"/>
      <c r="Y132" s="18"/>
      <c r="Z132" s="366"/>
      <c r="AA132" s="366"/>
      <c r="AB132" s="188"/>
      <c r="AC132" s="380"/>
      <c r="AD132" s="366"/>
      <c r="AE132" s="366"/>
      <c r="AF132" s="366"/>
      <c r="AG132" s="366"/>
      <c r="AH132" s="366"/>
      <c r="AI132" s="366"/>
      <c r="AJ132" s="366"/>
      <c r="AK132" s="366"/>
      <c r="AL132" s="383"/>
    </row>
    <row r="133" spans="2:46" ht="18" customHeight="1" thickBot="1" x14ac:dyDescent="0.25">
      <c r="B133" s="151"/>
      <c r="C133" s="412"/>
      <c r="D133" s="187"/>
      <c r="E133" s="186"/>
      <c r="F133" s="186"/>
      <c r="G133" s="185"/>
      <c r="H133" s="411"/>
      <c r="I133" s="411"/>
      <c r="J133" s="411"/>
      <c r="K133" s="184" t="s">
        <v>87</v>
      </c>
      <c r="L133" s="183"/>
      <c r="M133" s="184" t="s">
        <v>86</v>
      </c>
      <c r="N133" s="183"/>
      <c r="O133" s="184" t="s">
        <v>85</v>
      </c>
      <c r="P133" s="183"/>
      <c r="Q133" s="184" t="s">
        <v>84</v>
      </c>
      <c r="R133" s="183"/>
      <c r="S133" s="184" t="s">
        <v>208</v>
      </c>
      <c r="T133" s="183"/>
      <c r="U133" s="184" t="s">
        <v>207</v>
      </c>
      <c r="V133" s="183"/>
      <c r="W133" s="184" t="s">
        <v>207</v>
      </c>
      <c r="X133" s="183"/>
      <c r="Y133" s="182"/>
      <c r="Z133" s="367"/>
      <c r="AA133" s="367"/>
      <c r="AB133" s="180"/>
      <c r="AC133" s="381"/>
      <c r="AD133" s="367"/>
      <c r="AE133" s="367"/>
      <c r="AF133" s="367"/>
      <c r="AG133" s="367"/>
      <c r="AH133" s="367"/>
      <c r="AI133" s="367"/>
      <c r="AJ133" s="367"/>
      <c r="AK133" s="367"/>
      <c r="AL133" s="384"/>
    </row>
    <row r="134" spans="2:46" ht="74.45" customHeight="1" thickBot="1" x14ac:dyDescent="0.3">
      <c r="B134" s="223" t="s">
        <v>123</v>
      </c>
      <c r="C134" s="222" t="s">
        <v>122</v>
      </c>
      <c r="D134" s="222" t="s">
        <v>121</v>
      </c>
      <c r="E134" s="222" t="s">
        <v>120</v>
      </c>
      <c r="F134" s="222" t="s">
        <v>119</v>
      </c>
      <c r="G134" s="222" t="s">
        <v>118</v>
      </c>
      <c r="H134" s="222" t="s">
        <v>33</v>
      </c>
      <c r="I134" s="222" t="s">
        <v>117</v>
      </c>
      <c r="J134" s="222" t="s">
        <v>34</v>
      </c>
      <c r="K134" s="403" t="s">
        <v>116</v>
      </c>
      <c r="L134" s="413"/>
      <c r="M134" s="403" t="s">
        <v>115</v>
      </c>
      <c r="N134" s="413"/>
      <c r="O134" s="403" t="s">
        <v>115</v>
      </c>
      <c r="P134" s="404"/>
      <c r="Q134" s="403" t="s">
        <v>115</v>
      </c>
      <c r="R134" s="404"/>
      <c r="S134" s="403" t="s">
        <v>115</v>
      </c>
      <c r="T134" s="404"/>
      <c r="U134" s="403" t="s">
        <v>115</v>
      </c>
      <c r="V134" s="404"/>
      <c r="W134" s="403" t="s">
        <v>115</v>
      </c>
      <c r="X134" s="404"/>
      <c r="Y134" s="48" t="s">
        <v>114</v>
      </c>
      <c r="Z134" s="48" t="s">
        <v>113</v>
      </c>
      <c r="AA134" s="48" t="s">
        <v>294</v>
      </c>
      <c r="AB134" s="220" t="s">
        <v>112</v>
      </c>
      <c r="AC134" s="46" t="s">
        <v>111</v>
      </c>
      <c r="AD134" s="45" t="s">
        <v>110</v>
      </c>
      <c r="AE134" s="45" t="s">
        <v>109</v>
      </c>
      <c r="AF134" s="45" t="s">
        <v>108</v>
      </c>
      <c r="AG134" s="45" t="s">
        <v>107</v>
      </c>
      <c r="AH134" s="45" t="s">
        <v>106</v>
      </c>
      <c r="AI134" s="45" t="s">
        <v>105</v>
      </c>
      <c r="AJ134" s="45" t="s">
        <v>104</v>
      </c>
      <c r="AK134" s="45" t="s">
        <v>103</v>
      </c>
      <c r="AL134" s="45" t="s">
        <v>102</v>
      </c>
    </row>
    <row r="135" spans="2:46" ht="36" customHeight="1" thickBot="1" x14ac:dyDescent="0.25">
      <c r="B135" s="71" t="s">
        <v>138</v>
      </c>
      <c r="C135" s="215"/>
      <c r="D135" s="214">
        <v>189</v>
      </c>
      <c r="E135" s="213">
        <v>13</v>
      </c>
      <c r="F135" s="212">
        <v>26221</v>
      </c>
      <c r="G135" s="211">
        <v>1097.56</v>
      </c>
      <c r="H135" s="210"/>
      <c r="I135" s="210"/>
      <c r="J135" s="209"/>
      <c r="K135" s="208"/>
      <c r="L135" s="36"/>
      <c r="M135" s="208"/>
      <c r="N135" s="36"/>
      <c r="O135" s="208"/>
      <c r="P135" s="36"/>
      <c r="Q135" s="208"/>
      <c r="R135" s="36"/>
      <c r="S135" s="208"/>
      <c r="T135" s="36"/>
      <c r="U135" s="208"/>
      <c r="V135" s="36"/>
      <c r="W135" s="208"/>
      <c r="X135" s="36"/>
      <c r="Y135" s="207"/>
      <c r="Z135" s="206"/>
      <c r="AA135" s="206"/>
      <c r="AB135" s="205">
        <v>189</v>
      </c>
      <c r="AC135" s="33">
        <f t="shared" ref="AC135:AL135" si="2">SUM(AC136:AC189)</f>
        <v>134</v>
      </c>
      <c r="AD135" s="54">
        <f t="shared" si="2"/>
        <v>16</v>
      </c>
      <c r="AE135" s="54">
        <f t="shared" si="2"/>
        <v>181</v>
      </c>
      <c r="AF135" s="54">
        <f t="shared" si="2"/>
        <v>23</v>
      </c>
      <c r="AG135" s="54">
        <f t="shared" si="2"/>
        <v>11</v>
      </c>
      <c r="AH135" s="54">
        <f t="shared" si="2"/>
        <v>0</v>
      </c>
      <c r="AI135" s="54">
        <f t="shared" si="2"/>
        <v>38</v>
      </c>
      <c r="AJ135" s="54">
        <f t="shared" si="2"/>
        <v>1</v>
      </c>
      <c r="AK135" s="54">
        <f t="shared" si="2"/>
        <v>0</v>
      </c>
      <c r="AL135" s="53">
        <f t="shared" si="2"/>
        <v>0</v>
      </c>
      <c r="AM135" s="32" t="s">
        <v>100</v>
      </c>
      <c r="AN135" s="31">
        <f>F135/(100*102)</f>
        <v>2.570686274509804</v>
      </c>
      <c r="AP135" s="4">
        <f>SUM(AC135:AD135)/E135</f>
        <v>11.538461538461538</v>
      </c>
      <c r="AQ135" s="4">
        <f>SUM(AE135:AF135)/E135</f>
        <v>15.692307692307692</v>
      </c>
      <c r="AR135" s="4">
        <f>SUM(AG135:AH135)/E135</f>
        <v>0.84615384615384615</v>
      </c>
      <c r="AS135" s="4">
        <f>SUM(AI135:AJ135)/E135</f>
        <v>3</v>
      </c>
      <c r="AT135" s="4">
        <f>SUM(AK135:AL135)/E135</f>
        <v>0</v>
      </c>
    </row>
    <row r="136" spans="2:46" ht="18" customHeight="1" x14ac:dyDescent="0.2">
      <c r="B136" s="17" t="s">
        <v>129</v>
      </c>
      <c r="C136" s="405">
        <v>1</v>
      </c>
      <c r="D136" s="198"/>
      <c r="E136" s="197"/>
      <c r="F136" s="197"/>
      <c r="G136" s="196"/>
      <c r="H136" s="408">
        <v>61</v>
      </c>
      <c r="I136" s="408">
        <v>16</v>
      </c>
      <c r="J136" s="408">
        <v>5</v>
      </c>
      <c r="K136" s="195" t="s">
        <v>95</v>
      </c>
      <c r="L136" s="194" t="s">
        <v>263</v>
      </c>
      <c r="M136" s="195" t="s">
        <v>94</v>
      </c>
      <c r="N136" s="194" t="s">
        <v>264</v>
      </c>
      <c r="O136" s="195" t="s">
        <v>93</v>
      </c>
      <c r="P136" s="194" t="s">
        <v>214</v>
      </c>
      <c r="Q136" s="195" t="s">
        <v>92</v>
      </c>
      <c r="R136" s="194" t="s">
        <v>98</v>
      </c>
      <c r="S136" s="195" t="s">
        <v>212</v>
      </c>
      <c r="T136" s="194"/>
      <c r="U136" s="195" t="s">
        <v>211</v>
      </c>
      <c r="V136" s="194"/>
      <c r="W136" s="195" t="s">
        <v>292</v>
      </c>
      <c r="X136" s="194"/>
      <c r="Y136" s="25" t="s">
        <v>403</v>
      </c>
      <c r="Z136" s="397">
        <v>6</v>
      </c>
      <c r="AA136" s="397" t="s">
        <v>261</v>
      </c>
      <c r="AB136" s="193"/>
      <c r="AC136" s="379">
        <f>SUMPRODUCT(LEN($L136:$Y138)-LEN(SUBSTITUTE($L136:$Y138,"A", "")))</f>
        <v>12</v>
      </c>
      <c r="AD136" s="365">
        <f>SUMPRODUCT(LEN($Y136:$Y138)-LEN(SUBSTITUTE($Y136:$Y138,"A", "")))</f>
        <v>4</v>
      </c>
      <c r="AE136" s="365">
        <f>SUMPRODUCT(LEN($L136:$Y138)-LEN(SUBSTITUTE($L136:$Y138,"S", "")))</f>
        <v>11</v>
      </c>
      <c r="AF136" s="365">
        <f>SUMPRODUCT(LEN($Y136:$Y138)-LEN(SUBSTITUTE($Y136:$Y138,"S", "")))</f>
        <v>3</v>
      </c>
      <c r="AG136" s="365">
        <f>SUMPRODUCT(LEN($L136:$Y138)-LEN(SUBSTITUTE($L136:$Y138,"F", "")))</f>
        <v>1</v>
      </c>
      <c r="AH136" s="365">
        <f>SUMPRODUCT(LEN($Y136:$Y138)-LEN(SUBSTITUTE($Y136:$Y138,"F", "")))</f>
        <v>0</v>
      </c>
      <c r="AI136" s="365">
        <f>SUMPRODUCT(LEN($L136:$Y138)-LEN(SUBSTITUTE($L136:$Y138,"G", "")))</f>
        <v>3</v>
      </c>
      <c r="AJ136" s="365">
        <f>SUMPRODUCT(LEN($Y136:$Y138)-LEN(SUBSTITUTE($Y136:$Y138,"G", "")))</f>
        <v>0</v>
      </c>
      <c r="AK136" s="365">
        <f>SUMPRODUCT(LEN($L136:$Y138)-LEN(SUBSTITUTE($L136:$Y138,"M", "")))</f>
        <v>0</v>
      </c>
      <c r="AL136" s="382">
        <f>SUMPRODUCT(LEN($Y136:$Y138)-LEN(SUBSTITUTE($Y136:$Y138,"M", "")))</f>
        <v>0</v>
      </c>
    </row>
    <row r="137" spans="2:46" ht="18" customHeight="1" x14ac:dyDescent="0.2">
      <c r="B137" s="17"/>
      <c r="C137" s="406"/>
      <c r="D137" s="192"/>
      <c r="E137" s="23"/>
      <c r="F137" s="23"/>
      <c r="G137" s="191"/>
      <c r="H137" s="409"/>
      <c r="I137" s="409"/>
      <c r="J137" s="409"/>
      <c r="K137" s="190" t="s">
        <v>91</v>
      </c>
      <c r="L137" s="189" t="s">
        <v>263</v>
      </c>
      <c r="M137" s="190" t="s">
        <v>90</v>
      </c>
      <c r="N137" s="189" t="s">
        <v>262</v>
      </c>
      <c r="O137" s="190" t="s">
        <v>89</v>
      </c>
      <c r="P137" s="189" t="s">
        <v>218</v>
      </c>
      <c r="Q137" s="190" t="s">
        <v>88</v>
      </c>
      <c r="R137" s="189" t="s">
        <v>98</v>
      </c>
      <c r="S137" s="190" t="s">
        <v>210</v>
      </c>
      <c r="T137" s="189"/>
      <c r="U137" s="190" t="s">
        <v>209</v>
      </c>
      <c r="V137" s="189"/>
      <c r="W137" s="190" t="s">
        <v>291</v>
      </c>
      <c r="X137" s="189"/>
      <c r="Y137" s="18"/>
      <c r="Z137" s="366"/>
      <c r="AA137" s="366"/>
      <c r="AB137" s="188"/>
      <c r="AC137" s="380"/>
      <c r="AD137" s="366"/>
      <c r="AE137" s="366"/>
      <c r="AF137" s="366"/>
      <c r="AG137" s="366"/>
      <c r="AH137" s="366"/>
      <c r="AI137" s="366"/>
      <c r="AJ137" s="366"/>
      <c r="AK137" s="366"/>
      <c r="AL137" s="383"/>
    </row>
    <row r="138" spans="2:46" ht="18" customHeight="1" thickBot="1" x14ac:dyDescent="0.25">
      <c r="B138" s="17"/>
      <c r="C138" s="407"/>
      <c r="D138" s="204"/>
      <c r="E138" s="203"/>
      <c r="F138" s="203"/>
      <c r="G138" s="202"/>
      <c r="H138" s="410"/>
      <c r="I138" s="410"/>
      <c r="J138" s="410"/>
      <c r="K138" s="201" t="s">
        <v>87</v>
      </c>
      <c r="L138" s="200" t="s">
        <v>213</v>
      </c>
      <c r="M138" s="201" t="s">
        <v>86</v>
      </c>
      <c r="N138" s="200" t="s">
        <v>214</v>
      </c>
      <c r="O138" s="201" t="s">
        <v>85</v>
      </c>
      <c r="P138" s="200" t="s">
        <v>214</v>
      </c>
      <c r="Q138" s="201" t="s">
        <v>84</v>
      </c>
      <c r="R138" s="200"/>
      <c r="S138" s="201" t="s">
        <v>208</v>
      </c>
      <c r="T138" s="200"/>
      <c r="U138" s="201" t="s">
        <v>207</v>
      </c>
      <c r="V138" s="200"/>
      <c r="W138" s="201" t="s">
        <v>290</v>
      </c>
      <c r="X138" s="200"/>
      <c r="Y138" s="10"/>
      <c r="Z138" s="398"/>
      <c r="AA138" s="398"/>
      <c r="AB138" s="199"/>
      <c r="AC138" s="381"/>
      <c r="AD138" s="367"/>
      <c r="AE138" s="367"/>
      <c r="AF138" s="367"/>
      <c r="AG138" s="367"/>
      <c r="AH138" s="367"/>
      <c r="AI138" s="367"/>
      <c r="AJ138" s="367"/>
      <c r="AK138" s="367"/>
      <c r="AL138" s="384"/>
    </row>
    <row r="139" spans="2:46" ht="18" customHeight="1" x14ac:dyDescent="0.2">
      <c r="B139" s="17"/>
      <c r="C139" s="405">
        <v>2</v>
      </c>
      <c r="D139" s="198" t="s">
        <v>402</v>
      </c>
      <c r="E139" s="197"/>
      <c r="F139" s="197"/>
      <c r="G139" s="196"/>
      <c r="H139" s="408">
        <v>67</v>
      </c>
      <c r="I139" s="408">
        <v>15</v>
      </c>
      <c r="J139" s="408">
        <v>4</v>
      </c>
      <c r="K139" s="195" t="s">
        <v>95</v>
      </c>
      <c r="L139" s="194" t="s">
        <v>271</v>
      </c>
      <c r="M139" s="195" t="s">
        <v>94</v>
      </c>
      <c r="N139" s="194" t="s">
        <v>273</v>
      </c>
      <c r="O139" s="195" t="s">
        <v>93</v>
      </c>
      <c r="P139" s="194" t="s">
        <v>226</v>
      </c>
      <c r="Q139" s="195" t="s">
        <v>92</v>
      </c>
      <c r="R139" s="194" t="s">
        <v>98</v>
      </c>
      <c r="S139" s="195" t="s">
        <v>212</v>
      </c>
      <c r="T139" s="194"/>
      <c r="U139" s="195" t="s">
        <v>211</v>
      </c>
      <c r="V139" s="194"/>
      <c r="W139" s="195" t="s">
        <v>211</v>
      </c>
      <c r="X139" s="194"/>
      <c r="Y139" s="25" t="s">
        <v>218</v>
      </c>
      <c r="Z139" s="397">
        <v>7</v>
      </c>
      <c r="AA139" s="397" t="s">
        <v>261</v>
      </c>
      <c r="AB139" s="193"/>
      <c r="AC139" s="379">
        <f>SUMPRODUCT(LEN($L139:$Y141)-LEN(SUBSTITUTE($L139:$Y141,"A", "")))</f>
        <v>8</v>
      </c>
      <c r="AD139" s="365">
        <f>SUMPRODUCT(LEN($Y139:$Y141)-LEN(SUBSTITUTE($Y139:$Y141,"A", "")))</f>
        <v>0</v>
      </c>
      <c r="AE139" s="365">
        <f>SUMPRODUCT(LEN($L139:$Y141)-LEN(SUBSTITUTE($L139:$Y141,"S", "")))</f>
        <v>12</v>
      </c>
      <c r="AF139" s="365">
        <f>SUMPRODUCT(LEN($Y139:$Y141)-LEN(SUBSTITUTE($Y139:$Y141,"S", "")))</f>
        <v>2</v>
      </c>
      <c r="AG139" s="365">
        <f>SUMPRODUCT(LEN($L139:$Y141)-LEN(SUBSTITUTE($L139:$Y141,"F", "")))</f>
        <v>1</v>
      </c>
      <c r="AH139" s="365">
        <f>SUMPRODUCT(LEN($Y139:$Y141)-LEN(SUBSTITUTE($Y139:$Y141,"F", "")))</f>
        <v>0</v>
      </c>
      <c r="AI139" s="365">
        <f>SUMPRODUCT(LEN($L139:$Y141)-LEN(SUBSTITUTE($L139:$Y141,"G", "")))</f>
        <v>2</v>
      </c>
      <c r="AJ139" s="365">
        <f>SUMPRODUCT(LEN($Y139:$Y141)-LEN(SUBSTITUTE($Y139:$Y141,"G", "")))</f>
        <v>0</v>
      </c>
      <c r="AK139" s="365">
        <f>SUMPRODUCT(LEN($L139:$Y141)-LEN(SUBSTITUTE($L139:$Y141,"M", "")))</f>
        <v>0</v>
      </c>
      <c r="AL139" s="382">
        <f>SUMPRODUCT(LEN($Y139:$Y141)-LEN(SUBSTITUTE($Y139:$Y141,"M", "")))</f>
        <v>0</v>
      </c>
    </row>
    <row r="140" spans="2:46" ht="18" customHeight="1" x14ac:dyDescent="0.2">
      <c r="B140" s="17"/>
      <c r="C140" s="406"/>
      <c r="D140" s="192"/>
      <c r="E140" s="23"/>
      <c r="F140" s="23"/>
      <c r="G140" s="191"/>
      <c r="H140" s="409"/>
      <c r="I140" s="409"/>
      <c r="J140" s="409"/>
      <c r="K140" s="190" t="s">
        <v>91</v>
      </c>
      <c r="L140" s="189" t="s">
        <v>97</v>
      </c>
      <c r="M140" s="190" t="s">
        <v>90</v>
      </c>
      <c r="N140" s="189" t="s">
        <v>219</v>
      </c>
      <c r="O140" s="190" t="s">
        <v>89</v>
      </c>
      <c r="P140" s="189" t="s">
        <v>214</v>
      </c>
      <c r="Q140" s="190" t="s">
        <v>88</v>
      </c>
      <c r="R140" s="189" t="s">
        <v>98</v>
      </c>
      <c r="S140" s="190" t="s">
        <v>210</v>
      </c>
      <c r="T140" s="189"/>
      <c r="U140" s="190" t="s">
        <v>209</v>
      </c>
      <c r="V140" s="189"/>
      <c r="W140" s="190" t="s">
        <v>209</v>
      </c>
      <c r="X140" s="189"/>
      <c r="Y140" s="18"/>
      <c r="Z140" s="366"/>
      <c r="AA140" s="366"/>
      <c r="AB140" s="188"/>
      <c r="AC140" s="380"/>
      <c r="AD140" s="366"/>
      <c r="AE140" s="366"/>
      <c r="AF140" s="366"/>
      <c r="AG140" s="366"/>
      <c r="AH140" s="366"/>
      <c r="AI140" s="366"/>
      <c r="AJ140" s="366"/>
      <c r="AK140" s="366"/>
      <c r="AL140" s="383"/>
    </row>
    <row r="141" spans="2:46" ht="18" customHeight="1" thickBot="1" x14ac:dyDescent="0.25">
      <c r="B141" s="17"/>
      <c r="C141" s="407"/>
      <c r="D141" s="204"/>
      <c r="E141" s="203"/>
      <c r="F141" s="203"/>
      <c r="G141" s="202"/>
      <c r="H141" s="410"/>
      <c r="I141" s="410"/>
      <c r="J141" s="410"/>
      <c r="K141" s="201" t="s">
        <v>87</v>
      </c>
      <c r="L141" s="200" t="s">
        <v>263</v>
      </c>
      <c r="M141" s="201" t="s">
        <v>86</v>
      </c>
      <c r="N141" s="200" t="s">
        <v>228</v>
      </c>
      <c r="O141" s="201" t="s">
        <v>85</v>
      </c>
      <c r="P141" s="200" t="s">
        <v>213</v>
      </c>
      <c r="Q141" s="201" t="s">
        <v>84</v>
      </c>
      <c r="R141" s="200"/>
      <c r="S141" s="201" t="s">
        <v>208</v>
      </c>
      <c r="T141" s="200"/>
      <c r="U141" s="201" t="s">
        <v>207</v>
      </c>
      <c r="V141" s="200"/>
      <c r="W141" s="201" t="s">
        <v>207</v>
      </c>
      <c r="X141" s="200"/>
      <c r="Y141" s="10"/>
      <c r="Z141" s="398"/>
      <c r="AA141" s="398"/>
      <c r="AB141" s="199"/>
      <c r="AC141" s="381"/>
      <c r="AD141" s="367"/>
      <c r="AE141" s="367"/>
      <c r="AF141" s="367"/>
      <c r="AG141" s="367"/>
      <c r="AH141" s="367"/>
      <c r="AI141" s="367"/>
      <c r="AJ141" s="367"/>
      <c r="AK141" s="367"/>
      <c r="AL141" s="384"/>
    </row>
    <row r="142" spans="2:46" ht="18" customHeight="1" x14ac:dyDescent="0.2">
      <c r="B142" s="17"/>
      <c r="C142" s="405">
        <v>3</v>
      </c>
      <c r="D142" s="198"/>
      <c r="E142" s="197"/>
      <c r="F142" s="197"/>
      <c r="G142" s="196"/>
      <c r="H142" s="408">
        <v>67</v>
      </c>
      <c r="I142" s="408">
        <v>18</v>
      </c>
      <c r="J142" s="408">
        <v>7</v>
      </c>
      <c r="K142" s="195" t="s">
        <v>95</v>
      </c>
      <c r="L142" s="194" t="s">
        <v>305</v>
      </c>
      <c r="M142" s="195" t="s">
        <v>94</v>
      </c>
      <c r="N142" s="194" t="s">
        <v>220</v>
      </c>
      <c r="O142" s="195" t="s">
        <v>93</v>
      </c>
      <c r="P142" s="194" t="s">
        <v>228</v>
      </c>
      <c r="Q142" s="195" t="s">
        <v>92</v>
      </c>
      <c r="R142" s="194" t="s">
        <v>98</v>
      </c>
      <c r="S142" s="195" t="s">
        <v>212</v>
      </c>
      <c r="T142" s="194"/>
      <c r="U142" s="195" t="s">
        <v>211</v>
      </c>
      <c r="V142" s="194"/>
      <c r="W142" s="195" t="s">
        <v>211</v>
      </c>
      <c r="X142" s="194"/>
      <c r="Y142" s="25" t="s">
        <v>219</v>
      </c>
      <c r="Z142" s="397"/>
      <c r="AA142" s="397" t="s">
        <v>261</v>
      </c>
      <c r="AB142" s="193"/>
      <c r="AC142" s="379">
        <f>SUMPRODUCT(LEN($L142:$Y144)-LEN(SUBSTITUTE($L142:$Y144,"A", "")))</f>
        <v>6</v>
      </c>
      <c r="AD142" s="365">
        <f>SUMPRODUCT(LEN($Y142:$Y144)-LEN(SUBSTITUTE($Y142:$Y144,"A", "")))</f>
        <v>1</v>
      </c>
      <c r="AE142" s="365">
        <f>SUMPRODUCT(LEN($L142:$Y144)-LEN(SUBSTITUTE($L142:$Y144,"S", "")))</f>
        <v>22</v>
      </c>
      <c r="AF142" s="365">
        <f>SUMPRODUCT(LEN($Y142:$Y144)-LEN(SUBSTITUTE($Y142:$Y144,"S", "")))</f>
        <v>4</v>
      </c>
      <c r="AG142" s="365">
        <f>SUMPRODUCT(LEN($L142:$Y144)-LEN(SUBSTITUTE($L142:$Y144,"F", "")))</f>
        <v>0</v>
      </c>
      <c r="AH142" s="365">
        <f>SUMPRODUCT(LEN($Y142:$Y144)-LEN(SUBSTITUTE($Y142:$Y144,"F", "")))</f>
        <v>0</v>
      </c>
      <c r="AI142" s="365">
        <f>SUMPRODUCT(LEN($L142:$Y144)-LEN(SUBSTITUTE($L142:$Y144,"G", "")))</f>
        <v>3</v>
      </c>
      <c r="AJ142" s="365">
        <f>SUMPRODUCT(LEN($Y142:$Y144)-LEN(SUBSTITUTE($Y142:$Y144,"G", "")))</f>
        <v>0</v>
      </c>
      <c r="AK142" s="365">
        <f>SUMPRODUCT(LEN($L142:$Y144)-LEN(SUBSTITUTE($L142:$Y144,"M", "")))</f>
        <v>0</v>
      </c>
      <c r="AL142" s="382">
        <f>SUMPRODUCT(LEN($Y142:$Y144)-LEN(SUBSTITUTE($Y142:$Y144,"M", "")))</f>
        <v>0</v>
      </c>
    </row>
    <row r="143" spans="2:46" ht="18" customHeight="1" x14ac:dyDescent="0.2">
      <c r="B143" s="17"/>
      <c r="C143" s="406"/>
      <c r="D143" s="192"/>
      <c r="E143" s="23"/>
      <c r="F143" s="23"/>
      <c r="G143" s="191"/>
      <c r="H143" s="409"/>
      <c r="I143" s="409"/>
      <c r="J143" s="409"/>
      <c r="K143" s="190" t="s">
        <v>91</v>
      </c>
      <c r="L143" s="189" t="s">
        <v>264</v>
      </c>
      <c r="M143" s="190" t="s">
        <v>90</v>
      </c>
      <c r="N143" s="189" t="s">
        <v>226</v>
      </c>
      <c r="O143" s="190" t="s">
        <v>89</v>
      </c>
      <c r="P143" s="189" t="s">
        <v>218</v>
      </c>
      <c r="Q143" s="190" t="s">
        <v>88</v>
      </c>
      <c r="R143" s="189" t="s">
        <v>98</v>
      </c>
      <c r="S143" s="190" t="s">
        <v>210</v>
      </c>
      <c r="T143" s="189"/>
      <c r="U143" s="190" t="s">
        <v>209</v>
      </c>
      <c r="V143" s="189"/>
      <c r="W143" s="190" t="s">
        <v>209</v>
      </c>
      <c r="X143" s="189"/>
      <c r="Y143" s="18" t="s">
        <v>218</v>
      </c>
      <c r="Z143" s="366"/>
      <c r="AA143" s="366"/>
      <c r="AB143" s="188"/>
      <c r="AC143" s="380"/>
      <c r="AD143" s="366"/>
      <c r="AE143" s="366"/>
      <c r="AF143" s="366"/>
      <c r="AG143" s="366"/>
      <c r="AH143" s="366"/>
      <c r="AI143" s="366"/>
      <c r="AJ143" s="366"/>
      <c r="AK143" s="366"/>
      <c r="AL143" s="383"/>
    </row>
    <row r="144" spans="2:46" ht="18" customHeight="1" thickBot="1" x14ac:dyDescent="0.25">
      <c r="B144" s="17"/>
      <c r="C144" s="407"/>
      <c r="D144" s="204"/>
      <c r="E144" s="203"/>
      <c r="F144" s="203"/>
      <c r="G144" s="202"/>
      <c r="H144" s="410"/>
      <c r="I144" s="410"/>
      <c r="J144" s="410"/>
      <c r="K144" s="201" t="s">
        <v>87</v>
      </c>
      <c r="L144" s="200" t="s">
        <v>305</v>
      </c>
      <c r="M144" s="201" t="s">
        <v>86</v>
      </c>
      <c r="N144" s="200" t="s">
        <v>228</v>
      </c>
      <c r="O144" s="201" t="s">
        <v>85</v>
      </c>
      <c r="P144" s="200" t="s">
        <v>218</v>
      </c>
      <c r="Q144" s="201" t="s">
        <v>84</v>
      </c>
      <c r="R144" s="200"/>
      <c r="S144" s="201" t="s">
        <v>208</v>
      </c>
      <c r="T144" s="200"/>
      <c r="U144" s="201" t="s">
        <v>207</v>
      </c>
      <c r="V144" s="200"/>
      <c r="W144" s="201" t="s">
        <v>207</v>
      </c>
      <c r="X144" s="200"/>
      <c r="Y144" s="10"/>
      <c r="Z144" s="398"/>
      <c r="AA144" s="398"/>
      <c r="AB144" s="199"/>
      <c r="AC144" s="381"/>
      <c r="AD144" s="367"/>
      <c r="AE144" s="367"/>
      <c r="AF144" s="367"/>
      <c r="AG144" s="367"/>
      <c r="AH144" s="367"/>
      <c r="AI144" s="367"/>
      <c r="AJ144" s="367"/>
      <c r="AK144" s="367"/>
      <c r="AL144" s="384"/>
    </row>
    <row r="145" spans="2:38" ht="18" customHeight="1" x14ac:dyDescent="0.2">
      <c r="B145" s="17"/>
      <c r="C145" s="405">
        <v>4</v>
      </c>
      <c r="D145" s="198"/>
      <c r="E145" s="197"/>
      <c r="F145" s="197"/>
      <c r="G145" s="196"/>
      <c r="H145" s="408">
        <v>70</v>
      </c>
      <c r="I145" s="408">
        <v>19</v>
      </c>
      <c r="J145" s="408">
        <v>5</v>
      </c>
      <c r="K145" s="195" t="s">
        <v>95</v>
      </c>
      <c r="L145" s="194" t="s">
        <v>305</v>
      </c>
      <c r="M145" s="195" t="s">
        <v>94</v>
      </c>
      <c r="N145" s="194" t="s">
        <v>331</v>
      </c>
      <c r="O145" s="195" t="s">
        <v>93</v>
      </c>
      <c r="P145" s="194" t="s">
        <v>282</v>
      </c>
      <c r="Q145" s="195" t="s">
        <v>92</v>
      </c>
      <c r="R145" s="194" t="s">
        <v>228</v>
      </c>
      <c r="S145" s="195" t="s">
        <v>212</v>
      </c>
      <c r="T145" s="194" t="s">
        <v>98</v>
      </c>
      <c r="U145" s="195" t="s">
        <v>211</v>
      </c>
      <c r="V145" s="194"/>
      <c r="W145" s="195" t="s">
        <v>211</v>
      </c>
      <c r="X145" s="194"/>
      <c r="Y145" s="25" t="s">
        <v>401</v>
      </c>
      <c r="Z145" s="397">
        <v>7</v>
      </c>
      <c r="AA145" s="397" t="s">
        <v>320</v>
      </c>
      <c r="AB145" s="193"/>
      <c r="AC145" s="379">
        <f>SUMPRODUCT(LEN($L145:$Y147)-LEN(SUBSTITUTE($L145:$Y147,"A", "")))</f>
        <v>11</v>
      </c>
      <c r="AD145" s="365">
        <f>SUMPRODUCT(LEN($Y145:$Y147)-LEN(SUBSTITUTE($Y145:$Y147,"A", "")))</f>
        <v>2</v>
      </c>
      <c r="AE145" s="365">
        <f>SUMPRODUCT(LEN($L145:$Y147)-LEN(SUBSTITUTE($L145:$Y147,"S", "")))</f>
        <v>25</v>
      </c>
      <c r="AF145" s="365">
        <f>SUMPRODUCT(LEN($Y145:$Y147)-LEN(SUBSTITUTE($Y145:$Y147,"S", "")))</f>
        <v>2</v>
      </c>
      <c r="AG145" s="365">
        <f>SUMPRODUCT(LEN($L145:$Y147)-LEN(SUBSTITUTE($L145:$Y147,"F", "")))</f>
        <v>2</v>
      </c>
      <c r="AH145" s="365">
        <f>SUMPRODUCT(LEN($Y145:$Y147)-LEN(SUBSTITUTE($Y145:$Y147,"F", "")))</f>
        <v>0</v>
      </c>
      <c r="AI145" s="365">
        <f>SUMPRODUCT(LEN($L145:$Y147)-LEN(SUBSTITUTE($L145:$Y147,"G", "")))</f>
        <v>7</v>
      </c>
      <c r="AJ145" s="365">
        <f>SUMPRODUCT(LEN($Y145:$Y147)-LEN(SUBSTITUTE($Y145:$Y147,"G", "")))</f>
        <v>1</v>
      </c>
      <c r="AK145" s="365">
        <f>SUMPRODUCT(LEN($L145:$Y147)-LEN(SUBSTITUTE($L145:$Y147,"M", "")))</f>
        <v>0</v>
      </c>
      <c r="AL145" s="382">
        <f>SUMPRODUCT(LEN($Y145:$Y147)-LEN(SUBSTITUTE($Y145:$Y147,"M", "")))</f>
        <v>0</v>
      </c>
    </row>
    <row r="146" spans="2:38" ht="18" customHeight="1" x14ac:dyDescent="0.2">
      <c r="B146" s="17"/>
      <c r="C146" s="406"/>
      <c r="D146" s="192"/>
      <c r="E146" s="23"/>
      <c r="F146" s="23"/>
      <c r="G146" s="191"/>
      <c r="H146" s="409"/>
      <c r="I146" s="409"/>
      <c r="J146" s="409"/>
      <c r="K146" s="190" t="s">
        <v>91</v>
      </c>
      <c r="L146" s="189" t="s">
        <v>400</v>
      </c>
      <c r="M146" s="190" t="s">
        <v>90</v>
      </c>
      <c r="N146" s="189" t="s">
        <v>399</v>
      </c>
      <c r="O146" s="190" t="s">
        <v>89</v>
      </c>
      <c r="P146" s="189" t="s">
        <v>226</v>
      </c>
      <c r="Q146" s="190" t="s">
        <v>88</v>
      </c>
      <c r="R146" s="189" t="s">
        <v>218</v>
      </c>
      <c r="S146" s="190" t="s">
        <v>210</v>
      </c>
      <c r="T146" s="189" t="s">
        <v>97</v>
      </c>
      <c r="U146" s="190" t="s">
        <v>209</v>
      </c>
      <c r="V146" s="189"/>
      <c r="W146" s="190" t="s">
        <v>209</v>
      </c>
      <c r="X146" s="189"/>
      <c r="Y146" s="18"/>
      <c r="Z146" s="366"/>
      <c r="AA146" s="366"/>
      <c r="AB146" s="188"/>
      <c r="AC146" s="380"/>
      <c r="AD146" s="366"/>
      <c r="AE146" s="366"/>
      <c r="AF146" s="366"/>
      <c r="AG146" s="366"/>
      <c r="AH146" s="366"/>
      <c r="AI146" s="366"/>
      <c r="AJ146" s="366"/>
      <c r="AK146" s="366"/>
      <c r="AL146" s="383"/>
    </row>
    <row r="147" spans="2:38" ht="18" customHeight="1" thickBot="1" x14ac:dyDescent="0.25">
      <c r="B147" s="17"/>
      <c r="C147" s="407"/>
      <c r="D147" s="204"/>
      <c r="E147" s="203"/>
      <c r="F147" s="203"/>
      <c r="G147" s="202"/>
      <c r="H147" s="410"/>
      <c r="I147" s="410"/>
      <c r="J147" s="410"/>
      <c r="K147" s="201" t="s">
        <v>87</v>
      </c>
      <c r="L147" s="200" t="s">
        <v>263</v>
      </c>
      <c r="M147" s="201" t="s">
        <v>86</v>
      </c>
      <c r="N147" s="200" t="s">
        <v>315</v>
      </c>
      <c r="O147" s="201" t="s">
        <v>85</v>
      </c>
      <c r="P147" s="200" t="s">
        <v>228</v>
      </c>
      <c r="Q147" s="201" t="s">
        <v>84</v>
      </c>
      <c r="R147" s="200" t="s">
        <v>218</v>
      </c>
      <c r="S147" s="201" t="s">
        <v>208</v>
      </c>
      <c r="T147" s="200"/>
      <c r="U147" s="201" t="s">
        <v>207</v>
      </c>
      <c r="V147" s="200"/>
      <c r="W147" s="201" t="s">
        <v>207</v>
      </c>
      <c r="X147" s="200"/>
      <c r="Y147" s="10"/>
      <c r="Z147" s="398"/>
      <c r="AA147" s="398"/>
      <c r="AB147" s="199"/>
      <c r="AC147" s="381"/>
      <c r="AD147" s="367"/>
      <c r="AE147" s="367"/>
      <c r="AF147" s="367"/>
      <c r="AG147" s="367"/>
      <c r="AH147" s="367"/>
      <c r="AI147" s="367"/>
      <c r="AJ147" s="367"/>
      <c r="AK147" s="367"/>
      <c r="AL147" s="384"/>
    </row>
    <row r="148" spans="2:38" ht="18" customHeight="1" x14ac:dyDescent="0.2">
      <c r="B148" s="17"/>
      <c r="C148" s="405">
        <v>5</v>
      </c>
      <c r="D148" s="198"/>
      <c r="E148" s="197"/>
      <c r="F148" s="197"/>
      <c r="G148" s="196"/>
      <c r="H148" s="408">
        <v>56</v>
      </c>
      <c r="I148" s="408">
        <v>14</v>
      </c>
      <c r="J148" s="408">
        <v>7</v>
      </c>
      <c r="K148" s="195" t="s">
        <v>95</v>
      </c>
      <c r="L148" s="194" t="s">
        <v>271</v>
      </c>
      <c r="M148" s="195" t="s">
        <v>94</v>
      </c>
      <c r="N148" s="194" t="s">
        <v>98</v>
      </c>
      <c r="O148" s="195" t="s">
        <v>93</v>
      </c>
      <c r="P148" s="194" t="s">
        <v>98</v>
      </c>
      <c r="Q148" s="195" t="s">
        <v>92</v>
      </c>
      <c r="R148" s="194"/>
      <c r="S148" s="195" t="s">
        <v>212</v>
      </c>
      <c r="T148" s="194"/>
      <c r="U148" s="195" t="s">
        <v>211</v>
      </c>
      <c r="V148" s="194"/>
      <c r="W148" s="195" t="s">
        <v>211</v>
      </c>
      <c r="X148" s="194"/>
      <c r="Y148" s="25"/>
      <c r="Z148" s="397"/>
      <c r="AA148" s="397" t="s">
        <v>261</v>
      </c>
      <c r="AB148" s="193"/>
      <c r="AC148" s="379">
        <f>SUMPRODUCT(LEN($L148:$Y150)-LEN(SUBSTITUTE($L148:$Y150,"A", "")))</f>
        <v>1</v>
      </c>
      <c r="AD148" s="365">
        <f>SUMPRODUCT(LEN($Y148:$Y150)-LEN(SUBSTITUTE($Y148:$Y150,"A", "")))</f>
        <v>0</v>
      </c>
      <c r="AE148" s="365">
        <f>SUMPRODUCT(LEN($L148:$Y150)-LEN(SUBSTITUTE($L148:$Y150,"S", "")))</f>
        <v>5</v>
      </c>
      <c r="AF148" s="365">
        <f>SUMPRODUCT(LEN($Y148:$Y150)-LEN(SUBSTITUTE($Y148:$Y150,"S", "")))</f>
        <v>0</v>
      </c>
      <c r="AG148" s="365">
        <f>SUMPRODUCT(LEN($L148:$Y150)-LEN(SUBSTITUTE($L148:$Y150,"F", "")))</f>
        <v>0</v>
      </c>
      <c r="AH148" s="365">
        <f>SUMPRODUCT(LEN($Y148:$Y150)-LEN(SUBSTITUTE($Y148:$Y150,"F", "")))</f>
        <v>0</v>
      </c>
      <c r="AI148" s="365">
        <f>SUMPRODUCT(LEN($L148:$Y150)-LEN(SUBSTITUTE($L148:$Y150,"G", "")))</f>
        <v>1</v>
      </c>
      <c r="AJ148" s="365">
        <f>SUMPRODUCT(LEN($Y148:$Y150)-LEN(SUBSTITUTE($Y148:$Y150,"G", "")))</f>
        <v>0</v>
      </c>
      <c r="AK148" s="365">
        <f>SUMPRODUCT(LEN($L148:$Y150)-LEN(SUBSTITUTE($L148:$Y150,"M", "")))</f>
        <v>0</v>
      </c>
      <c r="AL148" s="382">
        <f>SUMPRODUCT(LEN($Y148:$Y150)-LEN(SUBSTITUTE($Y148:$Y150,"M", "")))</f>
        <v>0</v>
      </c>
    </row>
    <row r="149" spans="2:38" ht="18" customHeight="1" x14ac:dyDescent="0.2">
      <c r="B149" s="17"/>
      <c r="C149" s="406"/>
      <c r="D149" s="192"/>
      <c r="E149" s="23"/>
      <c r="F149" s="23"/>
      <c r="G149" s="191"/>
      <c r="H149" s="409"/>
      <c r="I149" s="409"/>
      <c r="J149" s="409"/>
      <c r="K149" s="190" t="s">
        <v>91</v>
      </c>
      <c r="L149" s="189" t="s">
        <v>97</v>
      </c>
      <c r="M149" s="190" t="s">
        <v>90</v>
      </c>
      <c r="N149" s="189" t="s">
        <v>98</v>
      </c>
      <c r="O149" s="190" t="s">
        <v>89</v>
      </c>
      <c r="P149" s="189"/>
      <c r="Q149" s="190" t="s">
        <v>88</v>
      </c>
      <c r="R149" s="189"/>
      <c r="S149" s="190" t="s">
        <v>210</v>
      </c>
      <c r="T149" s="189"/>
      <c r="U149" s="190" t="s">
        <v>209</v>
      </c>
      <c r="V149" s="189"/>
      <c r="W149" s="190" t="s">
        <v>209</v>
      </c>
      <c r="X149" s="189"/>
      <c r="Y149" s="18"/>
      <c r="Z149" s="366"/>
      <c r="AA149" s="366"/>
      <c r="AB149" s="188"/>
      <c r="AC149" s="380"/>
      <c r="AD149" s="366"/>
      <c r="AE149" s="366"/>
      <c r="AF149" s="366"/>
      <c r="AG149" s="366"/>
      <c r="AH149" s="366"/>
      <c r="AI149" s="366"/>
      <c r="AJ149" s="366"/>
      <c r="AK149" s="366"/>
      <c r="AL149" s="383"/>
    </row>
    <row r="150" spans="2:38" ht="18" customHeight="1" thickBot="1" x14ac:dyDescent="0.25">
      <c r="B150" s="17"/>
      <c r="C150" s="407"/>
      <c r="D150" s="204"/>
      <c r="E150" s="203"/>
      <c r="F150" s="203"/>
      <c r="G150" s="202"/>
      <c r="H150" s="410"/>
      <c r="I150" s="410"/>
      <c r="J150" s="410"/>
      <c r="K150" s="201" t="s">
        <v>87</v>
      </c>
      <c r="L150" s="200" t="s">
        <v>98</v>
      </c>
      <c r="M150" s="201" t="s">
        <v>86</v>
      </c>
      <c r="N150" s="200" t="s">
        <v>98</v>
      </c>
      <c r="O150" s="201" t="s">
        <v>85</v>
      </c>
      <c r="P150" s="200"/>
      <c r="Q150" s="201" t="s">
        <v>84</v>
      </c>
      <c r="R150" s="200"/>
      <c r="S150" s="201" t="s">
        <v>208</v>
      </c>
      <c r="T150" s="200"/>
      <c r="U150" s="201" t="s">
        <v>207</v>
      </c>
      <c r="V150" s="200"/>
      <c r="W150" s="201" t="s">
        <v>207</v>
      </c>
      <c r="X150" s="200"/>
      <c r="Y150" s="10"/>
      <c r="Z150" s="398"/>
      <c r="AA150" s="398"/>
      <c r="AB150" s="199"/>
      <c r="AC150" s="381"/>
      <c r="AD150" s="367"/>
      <c r="AE150" s="367"/>
      <c r="AF150" s="367"/>
      <c r="AG150" s="367"/>
      <c r="AH150" s="367"/>
      <c r="AI150" s="367"/>
      <c r="AJ150" s="367"/>
      <c r="AK150" s="367"/>
      <c r="AL150" s="384"/>
    </row>
    <row r="151" spans="2:38" ht="18" customHeight="1" x14ac:dyDescent="0.2">
      <c r="B151" s="17"/>
      <c r="C151" s="405">
        <v>6</v>
      </c>
      <c r="D151" s="198"/>
      <c r="E151" s="197"/>
      <c r="F151" s="197"/>
      <c r="G151" s="196"/>
      <c r="H151" s="408">
        <v>70</v>
      </c>
      <c r="I151" s="408">
        <v>19</v>
      </c>
      <c r="J151" s="408">
        <v>4</v>
      </c>
      <c r="K151" s="195" t="s">
        <v>95</v>
      </c>
      <c r="L151" s="194" t="s">
        <v>398</v>
      </c>
      <c r="M151" s="195" t="s">
        <v>94</v>
      </c>
      <c r="N151" s="194" t="s">
        <v>397</v>
      </c>
      <c r="O151" s="195" t="s">
        <v>93</v>
      </c>
      <c r="P151" s="194" t="s">
        <v>249</v>
      </c>
      <c r="Q151" s="195" t="s">
        <v>92</v>
      </c>
      <c r="R151" s="194" t="s">
        <v>219</v>
      </c>
      <c r="S151" s="195" t="s">
        <v>212</v>
      </c>
      <c r="T151" s="194" t="s">
        <v>217</v>
      </c>
      <c r="U151" s="195" t="s">
        <v>211</v>
      </c>
      <c r="V151" s="194"/>
      <c r="W151" s="195" t="s">
        <v>211</v>
      </c>
      <c r="X151" s="194"/>
      <c r="Y151" s="25" t="s">
        <v>218</v>
      </c>
      <c r="Z151" s="397">
        <v>7</v>
      </c>
      <c r="AA151" s="397" t="s">
        <v>320</v>
      </c>
      <c r="AB151" s="193"/>
      <c r="AC151" s="379">
        <f>SUMPRODUCT(LEN($L151:$Y153)-LEN(SUBSTITUTE($L151:$Y153,"A", "")))</f>
        <v>27</v>
      </c>
      <c r="AD151" s="365">
        <f>SUMPRODUCT(LEN($Y151:$Y153)-LEN(SUBSTITUTE($Y151:$Y153,"A", "")))</f>
        <v>5</v>
      </c>
      <c r="AE151" s="365">
        <f>SUMPRODUCT(LEN($L151:$Y153)-LEN(SUBSTITUTE($L151:$Y153,"S", "")))</f>
        <v>27</v>
      </c>
      <c r="AF151" s="365">
        <f>SUMPRODUCT(LEN($Y151:$Y153)-LEN(SUBSTITUTE($Y151:$Y153,"S", "")))</f>
        <v>7</v>
      </c>
      <c r="AG151" s="365">
        <f>SUMPRODUCT(LEN($L151:$Y153)-LEN(SUBSTITUTE($L151:$Y153,"F", "")))</f>
        <v>2</v>
      </c>
      <c r="AH151" s="365">
        <f>SUMPRODUCT(LEN($Y151:$Y153)-LEN(SUBSTITUTE($Y151:$Y153,"F", "")))</f>
        <v>0</v>
      </c>
      <c r="AI151" s="365">
        <f>SUMPRODUCT(LEN($L151:$Y153)-LEN(SUBSTITUTE($L151:$Y153,"G", "")))</f>
        <v>6</v>
      </c>
      <c r="AJ151" s="365">
        <f>SUMPRODUCT(LEN($Y151:$Y153)-LEN(SUBSTITUTE($Y151:$Y153,"G", "")))</f>
        <v>0</v>
      </c>
      <c r="AK151" s="365">
        <f>SUMPRODUCT(LEN($L151:$Y153)-LEN(SUBSTITUTE($L151:$Y153,"M", "")))</f>
        <v>0</v>
      </c>
      <c r="AL151" s="382">
        <f>SUMPRODUCT(LEN($Y151:$Y153)-LEN(SUBSTITUTE($Y151:$Y153,"M", "")))</f>
        <v>0</v>
      </c>
    </row>
    <row r="152" spans="2:38" ht="18" customHeight="1" x14ac:dyDescent="0.2">
      <c r="B152" s="17"/>
      <c r="C152" s="406"/>
      <c r="D152" s="192"/>
      <c r="E152" s="23"/>
      <c r="F152" s="23"/>
      <c r="G152" s="191"/>
      <c r="H152" s="409"/>
      <c r="I152" s="409"/>
      <c r="J152" s="409"/>
      <c r="K152" s="190" t="s">
        <v>91</v>
      </c>
      <c r="L152" s="189" t="s">
        <v>333</v>
      </c>
      <c r="M152" s="190" t="s">
        <v>90</v>
      </c>
      <c r="N152" s="189" t="s">
        <v>375</v>
      </c>
      <c r="O152" s="190" t="s">
        <v>89</v>
      </c>
      <c r="P152" s="189" t="s">
        <v>396</v>
      </c>
      <c r="Q152" s="190" t="s">
        <v>88</v>
      </c>
      <c r="R152" s="189" t="s">
        <v>226</v>
      </c>
      <c r="S152" s="190" t="s">
        <v>210</v>
      </c>
      <c r="T152" s="189" t="s">
        <v>98</v>
      </c>
      <c r="U152" s="190" t="s">
        <v>209</v>
      </c>
      <c r="V152" s="189"/>
      <c r="W152" s="190" t="s">
        <v>209</v>
      </c>
      <c r="X152" s="189"/>
      <c r="Y152" s="18" t="s">
        <v>395</v>
      </c>
      <c r="Z152" s="366"/>
      <c r="AA152" s="366"/>
      <c r="AB152" s="188"/>
      <c r="AC152" s="380"/>
      <c r="AD152" s="366"/>
      <c r="AE152" s="366"/>
      <c r="AF152" s="366"/>
      <c r="AG152" s="366"/>
      <c r="AH152" s="366"/>
      <c r="AI152" s="366"/>
      <c r="AJ152" s="366"/>
      <c r="AK152" s="366"/>
      <c r="AL152" s="383"/>
    </row>
    <row r="153" spans="2:38" ht="18" customHeight="1" thickBot="1" x14ac:dyDescent="0.25">
      <c r="B153" s="17"/>
      <c r="C153" s="407"/>
      <c r="D153" s="204"/>
      <c r="E153" s="203"/>
      <c r="F153" s="203"/>
      <c r="G153" s="202"/>
      <c r="H153" s="410"/>
      <c r="I153" s="410"/>
      <c r="J153" s="410"/>
      <c r="K153" s="201" t="s">
        <v>87</v>
      </c>
      <c r="L153" s="200" t="s">
        <v>309</v>
      </c>
      <c r="M153" s="201" t="s">
        <v>86</v>
      </c>
      <c r="N153" s="200" t="s">
        <v>394</v>
      </c>
      <c r="O153" s="201" t="s">
        <v>85</v>
      </c>
      <c r="P153" s="200" t="s">
        <v>227</v>
      </c>
      <c r="Q153" s="201" t="s">
        <v>84</v>
      </c>
      <c r="R153" s="200" t="s">
        <v>218</v>
      </c>
      <c r="S153" s="201" t="s">
        <v>208</v>
      </c>
      <c r="T153" s="200" t="s">
        <v>98</v>
      </c>
      <c r="U153" s="201" t="s">
        <v>207</v>
      </c>
      <c r="V153" s="200"/>
      <c r="W153" s="201" t="s">
        <v>207</v>
      </c>
      <c r="X153" s="200"/>
      <c r="Y153" s="10"/>
      <c r="Z153" s="398"/>
      <c r="AA153" s="398"/>
      <c r="AB153" s="199"/>
      <c r="AC153" s="381"/>
      <c r="AD153" s="367"/>
      <c r="AE153" s="367"/>
      <c r="AF153" s="367"/>
      <c r="AG153" s="367"/>
      <c r="AH153" s="367"/>
      <c r="AI153" s="367"/>
      <c r="AJ153" s="367"/>
      <c r="AK153" s="367"/>
      <c r="AL153" s="384"/>
    </row>
    <row r="154" spans="2:38" ht="18" customHeight="1" x14ac:dyDescent="0.2">
      <c r="B154" s="17"/>
      <c r="C154" s="405">
        <v>7</v>
      </c>
      <c r="D154" s="198"/>
      <c r="E154" s="197"/>
      <c r="F154" s="197"/>
      <c r="G154" s="196"/>
      <c r="H154" s="408">
        <v>57</v>
      </c>
      <c r="I154" s="408">
        <v>16</v>
      </c>
      <c r="J154" s="408">
        <v>6</v>
      </c>
      <c r="K154" s="195" t="s">
        <v>95</v>
      </c>
      <c r="L154" s="194" t="s">
        <v>217</v>
      </c>
      <c r="M154" s="195" t="s">
        <v>94</v>
      </c>
      <c r="N154" s="194" t="s">
        <v>213</v>
      </c>
      <c r="O154" s="195" t="s">
        <v>93</v>
      </c>
      <c r="P154" s="194" t="s">
        <v>219</v>
      </c>
      <c r="Q154" s="195" t="s">
        <v>92</v>
      </c>
      <c r="R154" s="194" t="s">
        <v>98</v>
      </c>
      <c r="S154" s="195" t="s">
        <v>212</v>
      </c>
      <c r="T154" s="194"/>
      <c r="U154" s="195" t="s">
        <v>211</v>
      </c>
      <c r="V154" s="194"/>
      <c r="W154" s="195" t="s">
        <v>211</v>
      </c>
      <c r="X154" s="194"/>
      <c r="Y154" s="25"/>
      <c r="Z154" s="397"/>
      <c r="AA154" s="397" t="s">
        <v>261</v>
      </c>
      <c r="AB154" s="193"/>
      <c r="AC154" s="379">
        <f>SUMPRODUCT(LEN($L154:$Y156)-LEN(SUBSTITUTE($L154:$Y156,"A", "")))</f>
        <v>9</v>
      </c>
      <c r="AD154" s="365">
        <f>SUMPRODUCT(LEN($Y154:$Y156)-LEN(SUBSTITUTE($Y154:$Y156,"A", "")))</f>
        <v>0</v>
      </c>
      <c r="AE154" s="365">
        <f>SUMPRODUCT(LEN($L154:$Y156)-LEN(SUBSTITUTE($L154:$Y156,"S", "")))</f>
        <v>11</v>
      </c>
      <c r="AF154" s="365">
        <f>SUMPRODUCT(LEN($Y154:$Y156)-LEN(SUBSTITUTE($Y154:$Y156,"S", "")))</f>
        <v>0</v>
      </c>
      <c r="AG154" s="365">
        <f>SUMPRODUCT(LEN($L154:$Y156)-LEN(SUBSTITUTE($L154:$Y156,"F", "")))</f>
        <v>0</v>
      </c>
      <c r="AH154" s="365">
        <f>SUMPRODUCT(LEN($Y154:$Y156)-LEN(SUBSTITUTE($Y154:$Y156,"F", "")))</f>
        <v>0</v>
      </c>
      <c r="AI154" s="365">
        <f>SUMPRODUCT(LEN($L154:$Y156)-LEN(SUBSTITUTE($L154:$Y156,"G", "")))</f>
        <v>2</v>
      </c>
      <c r="AJ154" s="365">
        <f>SUMPRODUCT(LEN($Y154:$Y156)-LEN(SUBSTITUTE($Y154:$Y156,"G", "")))</f>
        <v>0</v>
      </c>
      <c r="AK154" s="365">
        <f>SUMPRODUCT(LEN($L154:$Y156)-LEN(SUBSTITUTE($L154:$Y156,"M", "")))</f>
        <v>0</v>
      </c>
      <c r="AL154" s="382">
        <f>SUMPRODUCT(LEN($Y154:$Y156)-LEN(SUBSTITUTE($Y154:$Y156,"M", "")))</f>
        <v>0</v>
      </c>
    </row>
    <row r="155" spans="2:38" ht="18" customHeight="1" x14ac:dyDescent="0.2">
      <c r="B155" s="17"/>
      <c r="C155" s="406"/>
      <c r="D155" s="192"/>
      <c r="E155" s="23"/>
      <c r="F155" s="23"/>
      <c r="G155" s="191"/>
      <c r="H155" s="409"/>
      <c r="I155" s="409"/>
      <c r="J155" s="409"/>
      <c r="K155" s="190" t="s">
        <v>91</v>
      </c>
      <c r="L155" s="189" t="s">
        <v>306</v>
      </c>
      <c r="M155" s="190" t="s">
        <v>90</v>
      </c>
      <c r="N155" s="189" t="s">
        <v>313</v>
      </c>
      <c r="O155" s="190" t="s">
        <v>89</v>
      </c>
      <c r="P155" s="189" t="s">
        <v>218</v>
      </c>
      <c r="Q155" s="190" t="s">
        <v>88</v>
      </c>
      <c r="R155" s="189"/>
      <c r="S155" s="190" t="s">
        <v>210</v>
      </c>
      <c r="T155" s="189"/>
      <c r="U155" s="190" t="s">
        <v>209</v>
      </c>
      <c r="V155" s="189"/>
      <c r="W155" s="190" t="s">
        <v>209</v>
      </c>
      <c r="X155" s="189"/>
      <c r="Y155" s="18"/>
      <c r="Z155" s="366"/>
      <c r="AA155" s="366"/>
      <c r="AB155" s="188"/>
      <c r="AC155" s="380"/>
      <c r="AD155" s="366"/>
      <c r="AE155" s="366"/>
      <c r="AF155" s="366"/>
      <c r="AG155" s="366"/>
      <c r="AH155" s="366"/>
      <c r="AI155" s="366"/>
      <c r="AJ155" s="366"/>
      <c r="AK155" s="366"/>
      <c r="AL155" s="383"/>
    </row>
    <row r="156" spans="2:38" ht="18" customHeight="1" thickBot="1" x14ac:dyDescent="0.25">
      <c r="B156" s="17"/>
      <c r="C156" s="407"/>
      <c r="D156" s="204"/>
      <c r="E156" s="203"/>
      <c r="F156" s="203"/>
      <c r="G156" s="202"/>
      <c r="H156" s="410"/>
      <c r="I156" s="410"/>
      <c r="J156" s="410"/>
      <c r="K156" s="201" t="s">
        <v>87</v>
      </c>
      <c r="L156" s="200" t="s">
        <v>271</v>
      </c>
      <c r="M156" s="201" t="s">
        <v>86</v>
      </c>
      <c r="N156" s="200" t="s">
        <v>220</v>
      </c>
      <c r="O156" s="201" t="s">
        <v>85</v>
      </c>
      <c r="P156" s="200" t="s">
        <v>214</v>
      </c>
      <c r="Q156" s="201" t="s">
        <v>84</v>
      </c>
      <c r="R156" s="200"/>
      <c r="S156" s="201" t="s">
        <v>208</v>
      </c>
      <c r="T156" s="200"/>
      <c r="U156" s="201" t="s">
        <v>207</v>
      </c>
      <c r="V156" s="200"/>
      <c r="W156" s="201" t="s">
        <v>207</v>
      </c>
      <c r="X156" s="200"/>
      <c r="Y156" s="10"/>
      <c r="Z156" s="398"/>
      <c r="AA156" s="398"/>
      <c r="AB156" s="199"/>
      <c r="AC156" s="381"/>
      <c r="AD156" s="367"/>
      <c r="AE156" s="367"/>
      <c r="AF156" s="367"/>
      <c r="AG156" s="367"/>
      <c r="AH156" s="367"/>
      <c r="AI156" s="367"/>
      <c r="AJ156" s="367"/>
      <c r="AK156" s="367"/>
      <c r="AL156" s="384"/>
    </row>
    <row r="157" spans="2:38" ht="18" customHeight="1" x14ac:dyDescent="0.2">
      <c r="B157" s="17"/>
      <c r="C157" s="405">
        <v>8</v>
      </c>
      <c r="D157" s="198"/>
      <c r="E157" s="197"/>
      <c r="F157" s="197"/>
      <c r="G157" s="196"/>
      <c r="H157" s="408">
        <v>68</v>
      </c>
      <c r="I157" s="408">
        <v>19</v>
      </c>
      <c r="J157" s="408">
        <v>5</v>
      </c>
      <c r="K157" s="195" t="s">
        <v>95</v>
      </c>
      <c r="L157" s="194" t="s">
        <v>271</v>
      </c>
      <c r="M157" s="195" t="s">
        <v>94</v>
      </c>
      <c r="N157" s="194" t="s">
        <v>375</v>
      </c>
      <c r="O157" s="195" t="s">
        <v>93</v>
      </c>
      <c r="P157" s="194" t="s">
        <v>393</v>
      </c>
      <c r="Q157" s="195" t="s">
        <v>92</v>
      </c>
      <c r="R157" s="194" t="s">
        <v>228</v>
      </c>
      <c r="S157" s="195" t="s">
        <v>212</v>
      </c>
      <c r="T157" s="194" t="s">
        <v>98</v>
      </c>
      <c r="U157" s="195" t="s">
        <v>211</v>
      </c>
      <c r="V157" s="194"/>
      <c r="W157" s="195" t="s">
        <v>211</v>
      </c>
      <c r="X157" s="194"/>
      <c r="Y157" s="25"/>
      <c r="Z157" s="397"/>
      <c r="AA157" s="397" t="s">
        <v>320</v>
      </c>
      <c r="AB157" s="193"/>
      <c r="AC157" s="379">
        <f>SUMPRODUCT(LEN($L157:$Y159)-LEN(SUBSTITUTE($L157:$Y159,"A", "")))</f>
        <v>9</v>
      </c>
      <c r="AD157" s="365">
        <f>SUMPRODUCT(LEN($Y157:$Y159)-LEN(SUBSTITUTE($Y157:$Y159,"A", "")))</f>
        <v>0</v>
      </c>
      <c r="AE157" s="365">
        <f>SUMPRODUCT(LEN($L157:$Y159)-LEN(SUBSTITUTE($L157:$Y159,"S", "")))</f>
        <v>19</v>
      </c>
      <c r="AF157" s="365">
        <f>SUMPRODUCT(LEN($Y157:$Y159)-LEN(SUBSTITUTE($Y157:$Y159,"S", "")))</f>
        <v>0</v>
      </c>
      <c r="AG157" s="365">
        <f>SUMPRODUCT(LEN($L157:$Y159)-LEN(SUBSTITUTE($L157:$Y159,"F", "")))</f>
        <v>2</v>
      </c>
      <c r="AH157" s="365">
        <f>SUMPRODUCT(LEN($Y157:$Y159)-LEN(SUBSTITUTE($Y157:$Y159,"F", "")))</f>
        <v>0</v>
      </c>
      <c r="AI157" s="365">
        <f>SUMPRODUCT(LEN($L157:$Y159)-LEN(SUBSTITUTE($L157:$Y159,"G", "")))</f>
        <v>7</v>
      </c>
      <c r="AJ157" s="365">
        <f>SUMPRODUCT(LEN($Y157:$Y159)-LEN(SUBSTITUTE($Y157:$Y159,"G", "")))</f>
        <v>0</v>
      </c>
      <c r="AK157" s="365">
        <f>SUMPRODUCT(LEN($L157:$Y159)-LEN(SUBSTITUTE($L157:$Y159,"M", "")))</f>
        <v>0</v>
      </c>
      <c r="AL157" s="382">
        <f>SUMPRODUCT(LEN($Y157:$Y159)-LEN(SUBSTITUTE($Y157:$Y159,"M", "")))</f>
        <v>0</v>
      </c>
    </row>
    <row r="158" spans="2:38" ht="18" customHeight="1" x14ac:dyDescent="0.2">
      <c r="B158" s="17"/>
      <c r="C158" s="406"/>
      <c r="D158" s="192"/>
      <c r="E158" s="23"/>
      <c r="F158" s="23"/>
      <c r="G158" s="191"/>
      <c r="H158" s="409"/>
      <c r="I158" s="409"/>
      <c r="J158" s="409"/>
      <c r="K158" s="190" t="s">
        <v>91</v>
      </c>
      <c r="L158" s="189" t="s">
        <v>323</v>
      </c>
      <c r="M158" s="190" t="s">
        <v>90</v>
      </c>
      <c r="N158" s="189" t="s">
        <v>309</v>
      </c>
      <c r="O158" s="190" t="s">
        <v>89</v>
      </c>
      <c r="P158" s="189" t="s">
        <v>227</v>
      </c>
      <c r="Q158" s="190" t="s">
        <v>88</v>
      </c>
      <c r="R158" s="189" t="s">
        <v>218</v>
      </c>
      <c r="S158" s="190" t="s">
        <v>210</v>
      </c>
      <c r="T158" s="189" t="s">
        <v>98</v>
      </c>
      <c r="U158" s="190" t="s">
        <v>209</v>
      </c>
      <c r="V158" s="189"/>
      <c r="W158" s="190" t="s">
        <v>209</v>
      </c>
      <c r="X158" s="189"/>
      <c r="Y158" s="18"/>
      <c r="Z158" s="366"/>
      <c r="AA158" s="366"/>
      <c r="AB158" s="188"/>
      <c r="AC158" s="380"/>
      <c r="AD158" s="366"/>
      <c r="AE158" s="366"/>
      <c r="AF158" s="366"/>
      <c r="AG158" s="366"/>
      <c r="AH158" s="366"/>
      <c r="AI158" s="366"/>
      <c r="AJ158" s="366"/>
      <c r="AK158" s="366"/>
      <c r="AL158" s="383"/>
    </row>
    <row r="159" spans="2:38" ht="18" customHeight="1" thickBot="1" x14ac:dyDescent="0.25">
      <c r="B159" s="17"/>
      <c r="C159" s="407"/>
      <c r="D159" s="204"/>
      <c r="E159" s="203"/>
      <c r="F159" s="203"/>
      <c r="G159" s="202"/>
      <c r="H159" s="410"/>
      <c r="I159" s="410"/>
      <c r="J159" s="410"/>
      <c r="K159" s="201" t="s">
        <v>87</v>
      </c>
      <c r="L159" s="200" t="s">
        <v>298</v>
      </c>
      <c r="M159" s="201" t="s">
        <v>86</v>
      </c>
      <c r="N159" s="200" t="s">
        <v>309</v>
      </c>
      <c r="O159" s="201" t="s">
        <v>85</v>
      </c>
      <c r="P159" s="200" t="s">
        <v>226</v>
      </c>
      <c r="Q159" s="201" t="s">
        <v>84</v>
      </c>
      <c r="R159" s="200" t="s">
        <v>218</v>
      </c>
      <c r="S159" s="201" t="s">
        <v>208</v>
      </c>
      <c r="T159" s="200"/>
      <c r="U159" s="201" t="s">
        <v>207</v>
      </c>
      <c r="V159" s="200"/>
      <c r="W159" s="201" t="s">
        <v>207</v>
      </c>
      <c r="X159" s="200"/>
      <c r="Y159" s="10"/>
      <c r="Z159" s="398"/>
      <c r="AA159" s="398"/>
      <c r="AB159" s="199"/>
      <c r="AC159" s="381"/>
      <c r="AD159" s="367"/>
      <c r="AE159" s="367"/>
      <c r="AF159" s="367"/>
      <c r="AG159" s="367"/>
      <c r="AH159" s="367"/>
      <c r="AI159" s="367"/>
      <c r="AJ159" s="367"/>
      <c r="AK159" s="367"/>
      <c r="AL159" s="384"/>
    </row>
    <row r="160" spans="2:38" ht="18" customHeight="1" x14ac:dyDescent="0.2">
      <c r="B160" s="17"/>
      <c r="C160" s="405">
        <v>9</v>
      </c>
      <c r="D160" s="198"/>
      <c r="E160" s="197"/>
      <c r="F160" s="197"/>
      <c r="G160" s="196"/>
      <c r="H160" s="408">
        <v>57</v>
      </c>
      <c r="I160" s="408">
        <v>16</v>
      </c>
      <c r="J160" s="408">
        <v>6</v>
      </c>
      <c r="K160" s="195" t="s">
        <v>95</v>
      </c>
      <c r="L160" s="194" t="s">
        <v>271</v>
      </c>
      <c r="M160" s="195" t="s">
        <v>94</v>
      </c>
      <c r="N160" s="194" t="s">
        <v>226</v>
      </c>
      <c r="O160" s="195" t="s">
        <v>93</v>
      </c>
      <c r="P160" s="194" t="s">
        <v>214</v>
      </c>
      <c r="Q160" s="195" t="s">
        <v>92</v>
      </c>
      <c r="R160" s="194" t="s">
        <v>98</v>
      </c>
      <c r="S160" s="195" t="s">
        <v>212</v>
      </c>
      <c r="T160" s="194"/>
      <c r="U160" s="195" t="s">
        <v>211</v>
      </c>
      <c r="V160" s="194"/>
      <c r="W160" s="195" t="s">
        <v>211</v>
      </c>
      <c r="X160" s="194"/>
      <c r="Y160" s="25" t="s">
        <v>378</v>
      </c>
      <c r="Z160" s="397"/>
      <c r="AA160" s="397" t="s">
        <v>261</v>
      </c>
      <c r="AB160" s="193"/>
      <c r="AC160" s="379">
        <f>SUMPRODUCT(LEN($L160:$Y162)-LEN(SUBSTITUTE($L160:$Y162,"A", "")))</f>
        <v>14</v>
      </c>
      <c r="AD160" s="365">
        <f>SUMPRODUCT(LEN($Y160:$Y162)-LEN(SUBSTITUTE($Y160:$Y162,"A", "")))</f>
        <v>4</v>
      </c>
      <c r="AE160" s="365">
        <f>SUMPRODUCT(LEN($L160:$Y162)-LEN(SUBSTITUTE($L160:$Y162,"S", "")))</f>
        <v>9</v>
      </c>
      <c r="AF160" s="365">
        <f>SUMPRODUCT(LEN($Y160:$Y162)-LEN(SUBSTITUTE($Y160:$Y162,"S", "")))</f>
        <v>1</v>
      </c>
      <c r="AG160" s="365">
        <f>SUMPRODUCT(LEN($L160:$Y162)-LEN(SUBSTITUTE($L160:$Y162,"F", "")))</f>
        <v>0</v>
      </c>
      <c r="AH160" s="365">
        <f>SUMPRODUCT(LEN($Y160:$Y162)-LEN(SUBSTITUTE($Y160:$Y162,"F", "")))</f>
        <v>0</v>
      </c>
      <c r="AI160" s="365">
        <f>SUMPRODUCT(LEN($L160:$Y162)-LEN(SUBSTITUTE($L160:$Y162,"G", "")))</f>
        <v>1</v>
      </c>
      <c r="AJ160" s="365">
        <f>SUMPRODUCT(LEN($Y160:$Y162)-LEN(SUBSTITUTE($Y160:$Y162,"G", "")))</f>
        <v>0</v>
      </c>
      <c r="AK160" s="365">
        <f>SUMPRODUCT(LEN($L160:$Y162)-LEN(SUBSTITUTE($L160:$Y162,"M", "")))</f>
        <v>0</v>
      </c>
      <c r="AL160" s="382">
        <f>SUMPRODUCT(LEN($Y160:$Y162)-LEN(SUBSTITUTE($Y160:$Y162,"M", "")))</f>
        <v>0</v>
      </c>
    </row>
    <row r="161" spans="2:39" ht="18" customHeight="1" x14ac:dyDescent="0.2">
      <c r="B161" s="17"/>
      <c r="C161" s="406"/>
      <c r="D161" s="192"/>
      <c r="E161" s="23"/>
      <c r="F161" s="23"/>
      <c r="G161" s="191"/>
      <c r="H161" s="409"/>
      <c r="I161" s="409"/>
      <c r="J161" s="409"/>
      <c r="K161" s="190" t="s">
        <v>91</v>
      </c>
      <c r="L161" s="189" t="s">
        <v>97</v>
      </c>
      <c r="M161" s="190" t="s">
        <v>90</v>
      </c>
      <c r="N161" s="189" t="s">
        <v>226</v>
      </c>
      <c r="O161" s="190" t="s">
        <v>89</v>
      </c>
      <c r="P161" s="189" t="s">
        <v>213</v>
      </c>
      <c r="Q161" s="190" t="s">
        <v>88</v>
      </c>
      <c r="R161" s="189"/>
      <c r="S161" s="190" t="s">
        <v>210</v>
      </c>
      <c r="T161" s="189"/>
      <c r="U161" s="190" t="s">
        <v>209</v>
      </c>
      <c r="V161" s="189"/>
      <c r="W161" s="190" t="s">
        <v>209</v>
      </c>
      <c r="X161" s="189"/>
      <c r="Y161" s="18"/>
      <c r="Z161" s="366"/>
      <c r="AA161" s="366"/>
      <c r="AB161" s="188"/>
      <c r="AC161" s="380"/>
      <c r="AD161" s="366"/>
      <c r="AE161" s="366"/>
      <c r="AF161" s="366"/>
      <c r="AG161" s="366"/>
      <c r="AH161" s="366"/>
      <c r="AI161" s="366"/>
      <c r="AJ161" s="366"/>
      <c r="AK161" s="366"/>
      <c r="AL161" s="383"/>
    </row>
    <row r="162" spans="2:39" ht="18" customHeight="1" thickBot="1" x14ac:dyDescent="0.25">
      <c r="B162" s="17"/>
      <c r="C162" s="407"/>
      <c r="D162" s="204"/>
      <c r="E162" s="203"/>
      <c r="F162" s="203"/>
      <c r="G162" s="202"/>
      <c r="H162" s="410"/>
      <c r="I162" s="410"/>
      <c r="J162" s="410"/>
      <c r="K162" s="201" t="s">
        <v>87</v>
      </c>
      <c r="L162" s="200" t="s">
        <v>217</v>
      </c>
      <c r="M162" s="201" t="s">
        <v>86</v>
      </c>
      <c r="N162" s="200" t="s">
        <v>219</v>
      </c>
      <c r="O162" s="201" t="s">
        <v>85</v>
      </c>
      <c r="P162" s="200" t="s">
        <v>98</v>
      </c>
      <c r="Q162" s="201" t="s">
        <v>84</v>
      </c>
      <c r="R162" s="200"/>
      <c r="S162" s="201" t="s">
        <v>208</v>
      </c>
      <c r="T162" s="200"/>
      <c r="U162" s="201" t="s">
        <v>207</v>
      </c>
      <c r="V162" s="200"/>
      <c r="W162" s="201" t="s">
        <v>207</v>
      </c>
      <c r="X162" s="200"/>
      <c r="Y162" s="10"/>
      <c r="Z162" s="398"/>
      <c r="AA162" s="398"/>
      <c r="AB162" s="199"/>
      <c r="AC162" s="381"/>
      <c r="AD162" s="367"/>
      <c r="AE162" s="367"/>
      <c r="AF162" s="367"/>
      <c r="AG162" s="367"/>
      <c r="AH162" s="367"/>
      <c r="AI162" s="367"/>
      <c r="AJ162" s="367"/>
      <c r="AK162" s="367"/>
      <c r="AL162" s="384"/>
    </row>
    <row r="163" spans="2:39" ht="18" customHeight="1" x14ac:dyDescent="0.2">
      <c r="B163" s="17"/>
      <c r="C163" s="405">
        <v>10</v>
      </c>
      <c r="D163" s="198"/>
      <c r="E163" s="197"/>
      <c r="F163" s="197"/>
      <c r="G163" s="196"/>
      <c r="H163" s="408">
        <v>65</v>
      </c>
      <c r="I163" s="408">
        <v>18</v>
      </c>
      <c r="J163" s="408">
        <v>5</v>
      </c>
      <c r="K163" s="195" t="s">
        <v>95</v>
      </c>
      <c r="L163" s="194" t="s">
        <v>271</v>
      </c>
      <c r="M163" s="195" t="s">
        <v>94</v>
      </c>
      <c r="N163" s="194" t="s">
        <v>263</v>
      </c>
      <c r="O163" s="195" t="s">
        <v>93</v>
      </c>
      <c r="P163" s="194" t="s">
        <v>214</v>
      </c>
      <c r="Q163" s="195" t="s">
        <v>92</v>
      </c>
      <c r="R163" s="194" t="s">
        <v>214</v>
      </c>
      <c r="S163" s="195" t="s">
        <v>212</v>
      </c>
      <c r="T163" s="194" t="s">
        <v>98</v>
      </c>
      <c r="U163" s="195" t="s">
        <v>211</v>
      </c>
      <c r="V163" s="194"/>
      <c r="W163" s="195" t="s">
        <v>211</v>
      </c>
      <c r="X163" s="194"/>
      <c r="Y163" s="25"/>
      <c r="Z163" s="397">
        <v>8</v>
      </c>
      <c r="AA163" s="397" t="s">
        <v>261</v>
      </c>
      <c r="AB163" s="193"/>
      <c r="AC163" s="379">
        <f>SUMPRODUCT(LEN($L163:$Y165)-LEN(SUBSTITUTE($L163:$Y165,"A", "")))</f>
        <v>13</v>
      </c>
      <c r="AD163" s="365">
        <f>SUMPRODUCT(LEN($Y163:$Y165)-LEN(SUBSTITUTE($Y163:$Y165,"A", "")))</f>
        <v>0</v>
      </c>
      <c r="AE163" s="365">
        <f>SUMPRODUCT(LEN($L163:$Y165)-LEN(SUBSTITUTE($L163:$Y165,"S", "")))</f>
        <v>12</v>
      </c>
      <c r="AF163" s="365">
        <f>SUMPRODUCT(LEN($Y163:$Y165)-LEN(SUBSTITUTE($Y163:$Y165,"S", "")))</f>
        <v>0</v>
      </c>
      <c r="AG163" s="365">
        <f>SUMPRODUCT(LEN($L163:$Y165)-LEN(SUBSTITUTE($L163:$Y165,"F", "")))</f>
        <v>1</v>
      </c>
      <c r="AH163" s="365">
        <f>SUMPRODUCT(LEN($Y163:$Y165)-LEN(SUBSTITUTE($Y163:$Y165,"F", "")))</f>
        <v>0</v>
      </c>
      <c r="AI163" s="365">
        <f>SUMPRODUCT(LEN($L163:$Y165)-LEN(SUBSTITUTE($L163:$Y165,"G", "")))</f>
        <v>3</v>
      </c>
      <c r="AJ163" s="365">
        <f>SUMPRODUCT(LEN($Y163:$Y165)-LEN(SUBSTITUTE($Y163:$Y165,"G", "")))</f>
        <v>0</v>
      </c>
      <c r="AK163" s="365">
        <f>SUMPRODUCT(LEN($L163:$Y165)-LEN(SUBSTITUTE($L163:$Y165,"M", "")))</f>
        <v>0</v>
      </c>
      <c r="AL163" s="382">
        <f>SUMPRODUCT(LEN($Y163:$Y165)-LEN(SUBSTITUTE($Y163:$Y165,"M", "")))</f>
        <v>0</v>
      </c>
    </row>
    <row r="164" spans="2:39" ht="18" customHeight="1" x14ac:dyDescent="0.2">
      <c r="B164" s="17"/>
      <c r="C164" s="406"/>
      <c r="D164" s="192"/>
      <c r="E164" s="23"/>
      <c r="F164" s="23"/>
      <c r="G164" s="191"/>
      <c r="H164" s="409"/>
      <c r="I164" s="409"/>
      <c r="J164" s="409"/>
      <c r="K164" s="190" t="s">
        <v>91</v>
      </c>
      <c r="L164" s="189" t="s">
        <v>264</v>
      </c>
      <c r="M164" s="190" t="s">
        <v>90</v>
      </c>
      <c r="N164" s="189" t="s">
        <v>392</v>
      </c>
      <c r="O164" s="190" t="s">
        <v>89</v>
      </c>
      <c r="P164" s="189" t="s">
        <v>227</v>
      </c>
      <c r="Q164" s="190" t="s">
        <v>88</v>
      </c>
      <c r="R164" s="189" t="s">
        <v>214</v>
      </c>
      <c r="S164" s="190" t="s">
        <v>210</v>
      </c>
      <c r="T164" s="189"/>
      <c r="U164" s="190" t="s">
        <v>209</v>
      </c>
      <c r="V164" s="189"/>
      <c r="W164" s="190" t="s">
        <v>209</v>
      </c>
      <c r="X164" s="189"/>
      <c r="Y164" s="18"/>
      <c r="Z164" s="366"/>
      <c r="AA164" s="366"/>
      <c r="AB164" s="188"/>
      <c r="AC164" s="380"/>
      <c r="AD164" s="366"/>
      <c r="AE164" s="366"/>
      <c r="AF164" s="366"/>
      <c r="AG164" s="366"/>
      <c r="AH164" s="366"/>
      <c r="AI164" s="366"/>
      <c r="AJ164" s="366"/>
      <c r="AK164" s="366"/>
      <c r="AL164" s="383"/>
    </row>
    <row r="165" spans="2:39" ht="18" customHeight="1" thickBot="1" x14ac:dyDescent="0.25">
      <c r="B165" s="17"/>
      <c r="C165" s="407"/>
      <c r="D165" s="204"/>
      <c r="E165" s="203"/>
      <c r="F165" s="203"/>
      <c r="G165" s="202"/>
      <c r="H165" s="410"/>
      <c r="I165" s="410"/>
      <c r="J165" s="410"/>
      <c r="K165" s="201" t="s">
        <v>87</v>
      </c>
      <c r="L165" s="200" t="s">
        <v>217</v>
      </c>
      <c r="M165" s="201" t="s">
        <v>86</v>
      </c>
      <c r="N165" s="200" t="s">
        <v>265</v>
      </c>
      <c r="O165" s="201" t="s">
        <v>85</v>
      </c>
      <c r="P165" s="200" t="s">
        <v>226</v>
      </c>
      <c r="Q165" s="201" t="s">
        <v>84</v>
      </c>
      <c r="R165" s="200" t="s">
        <v>98</v>
      </c>
      <c r="S165" s="201" t="s">
        <v>208</v>
      </c>
      <c r="T165" s="200"/>
      <c r="U165" s="201" t="s">
        <v>207</v>
      </c>
      <c r="V165" s="200"/>
      <c r="W165" s="201" t="s">
        <v>207</v>
      </c>
      <c r="X165" s="200"/>
      <c r="Y165" s="10"/>
      <c r="Z165" s="398"/>
      <c r="AA165" s="398"/>
      <c r="AB165" s="199"/>
      <c r="AC165" s="381"/>
      <c r="AD165" s="367"/>
      <c r="AE165" s="367"/>
      <c r="AF165" s="367"/>
      <c r="AG165" s="367"/>
      <c r="AH165" s="367"/>
      <c r="AI165" s="367"/>
      <c r="AJ165" s="367"/>
      <c r="AK165" s="367"/>
      <c r="AL165" s="384"/>
    </row>
    <row r="166" spans="2:39" ht="18" customHeight="1" x14ac:dyDescent="0.2">
      <c r="B166" s="17"/>
      <c r="C166" s="405">
        <v>11</v>
      </c>
      <c r="D166" s="198"/>
      <c r="E166" s="197"/>
      <c r="F166" s="197"/>
      <c r="G166" s="196"/>
      <c r="H166" s="408">
        <v>58</v>
      </c>
      <c r="I166" s="408">
        <v>17</v>
      </c>
      <c r="J166" s="408">
        <v>6</v>
      </c>
      <c r="K166" s="195" t="s">
        <v>95</v>
      </c>
      <c r="L166" s="194" t="s">
        <v>306</v>
      </c>
      <c r="M166" s="195" t="s">
        <v>94</v>
      </c>
      <c r="N166" s="194" t="s">
        <v>285</v>
      </c>
      <c r="O166" s="195" t="s">
        <v>93</v>
      </c>
      <c r="P166" s="194" t="s">
        <v>218</v>
      </c>
      <c r="Q166" s="195" t="s">
        <v>92</v>
      </c>
      <c r="R166" s="194" t="s">
        <v>98</v>
      </c>
      <c r="S166" s="195" t="s">
        <v>212</v>
      </c>
      <c r="T166" s="194"/>
      <c r="U166" s="195" t="s">
        <v>211</v>
      </c>
      <c r="V166" s="194"/>
      <c r="W166" s="195" t="s">
        <v>211</v>
      </c>
      <c r="X166" s="194"/>
      <c r="Y166" s="25" t="s">
        <v>247</v>
      </c>
      <c r="Z166" s="397">
        <v>7</v>
      </c>
      <c r="AA166" s="397" t="s">
        <v>261</v>
      </c>
      <c r="AB166" s="193"/>
      <c r="AC166" s="379">
        <f>SUMPRODUCT(LEN($L166:$Y168)-LEN(SUBSTITUTE($L166:$Y168,"A", "")))</f>
        <v>8</v>
      </c>
      <c r="AD166" s="365">
        <f>SUMPRODUCT(LEN($Y166:$Y168)-LEN(SUBSTITUTE($Y166:$Y168,"A", "")))</f>
        <v>0</v>
      </c>
      <c r="AE166" s="365">
        <f>SUMPRODUCT(LEN($L166:$Y168)-LEN(SUBSTITUTE($L166:$Y168,"S", "")))</f>
        <v>14</v>
      </c>
      <c r="AF166" s="365">
        <f>SUMPRODUCT(LEN($Y166:$Y168)-LEN(SUBSTITUTE($Y166:$Y168,"S", "")))</f>
        <v>4</v>
      </c>
      <c r="AG166" s="365">
        <f>SUMPRODUCT(LEN($L166:$Y168)-LEN(SUBSTITUTE($L166:$Y168,"F", "")))</f>
        <v>1</v>
      </c>
      <c r="AH166" s="365">
        <f>SUMPRODUCT(LEN($Y166:$Y168)-LEN(SUBSTITUTE($Y166:$Y168,"F", "")))</f>
        <v>0</v>
      </c>
      <c r="AI166" s="365">
        <f>SUMPRODUCT(LEN($L166:$Y168)-LEN(SUBSTITUTE($L166:$Y168,"G", "")))</f>
        <v>2</v>
      </c>
      <c r="AJ166" s="365">
        <f>SUMPRODUCT(LEN($Y166:$Y168)-LEN(SUBSTITUTE($Y166:$Y168,"G", "")))</f>
        <v>0</v>
      </c>
      <c r="AK166" s="365">
        <f>SUMPRODUCT(LEN($L166:$Y168)-LEN(SUBSTITUTE($L166:$Y168,"M", "")))</f>
        <v>0</v>
      </c>
      <c r="AL166" s="382">
        <f>SUMPRODUCT(LEN($Y166:$Y168)-LEN(SUBSTITUTE($Y166:$Y168,"M", "")))</f>
        <v>0</v>
      </c>
    </row>
    <row r="167" spans="2:39" ht="18" customHeight="1" x14ac:dyDescent="0.2">
      <c r="B167" s="17"/>
      <c r="C167" s="406"/>
      <c r="D167" s="192"/>
      <c r="E167" s="23"/>
      <c r="F167" s="23"/>
      <c r="G167" s="191"/>
      <c r="H167" s="409"/>
      <c r="I167" s="409"/>
      <c r="J167" s="409"/>
      <c r="K167" s="190" t="s">
        <v>91</v>
      </c>
      <c r="L167" s="189" t="s">
        <v>213</v>
      </c>
      <c r="M167" s="190" t="s">
        <v>90</v>
      </c>
      <c r="N167" s="189" t="s">
        <v>214</v>
      </c>
      <c r="O167" s="190" t="s">
        <v>89</v>
      </c>
      <c r="P167" s="189" t="s">
        <v>214</v>
      </c>
      <c r="Q167" s="190" t="s">
        <v>88</v>
      </c>
      <c r="R167" s="189" t="s">
        <v>98</v>
      </c>
      <c r="S167" s="190" t="s">
        <v>210</v>
      </c>
      <c r="T167" s="189"/>
      <c r="U167" s="190" t="s">
        <v>209</v>
      </c>
      <c r="V167" s="189"/>
      <c r="W167" s="190" t="s">
        <v>209</v>
      </c>
      <c r="X167" s="189"/>
      <c r="Y167" s="18"/>
      <c r="Z167" s="366"/>
      <c r="AA167" s="366"/>
      <c r="AB167" s="188"/>
      <c r="AC167" s="380"/>
      <c r="AD167" s="366"/>
      <c r="AE167" s="366"/>
      <c r="AF167" s="366"/>
      <c r="AG167" s="366"/>
      <c r="AH167" s="366"/>
      <c r="AI167" s="366"/>
      <c r="AJ167" s="366"/>
      <c r="AK167" s="366"/>
      <c r="AL167" s="383"/>
    </row>
    <row r="168" spans="2:39" ht="18" customHeight="1" thickBot="1" x14ac:dyDescent="0.25">
      <c r="B168" s="17"/>
      <c r="C168" s="407"/>
      <c r="D168" s="204"/>
      <c r="E168" s="203"/>
      <c r="F168" s="203"/>
      <c r="G168" s="202"/>
      <c r="H168" s="410"/>
      <c r="I168" s="410"/>
      <c r="J168" s="410"/>
      <c r="K168" s="201" t="s">
        <v>87</v>
      </c>
      <c r="L168" s="200" t="s">
        <v>305</v>
      </c>
      <c r="M168" s="201" t="s">
        <v>86</v>
      </c>
      <c r="N168" s="200" t="s">
        <v>218</v>
      </c>
      <c r="O168" s="201" t="s">
        <v>85</v>
      </c>
      <c r="P168" s="200" t="s">
        <v>98</v>
      </c>
      <c r="Q168" s="201" t="s">
        <v>84</v>
      </c>
      <c r="R168" s="200"/>
      <c r="S168" s="201" t="s">
        <v>208</v>
      </c>
      <c r="T168" s="200"/>
      <c r="U168" s="201" t="s">
        <v>207</v>
      </c>
      <c r="V168" s="200"/>
      <c r="W168" s="201" t="s">
        <v>207</v>
      </c>
      <c r="X168" s="200"/>
      <c r="Y168" s="10"/>
      <c r="Z168" s="398"/>
      <c r="AA168" s="398"/>
      <c r="AB168" s="199"/>
      <c r="AC168" s="381"/>
      <c r="AD168" s="367"/>
      <c r="AE168" s="367"/>
      <c r="AF168" s="367"/>
      <c r="AG168" s="367"/>
      <c r="AH168" s="367"/>
      <c r="AI168" s="367"/>
      <c r="AJ168" s="367"/>
      <c r="AK168" s="367"/>
      <c r="AL168" s="384"/>
    </row>
    <row r="169" spans="2:39" ht="18" customHeight="1" x14ac:dyDescent="0.2">
      <c r="B169" s="17"/>
      <c r="C169" s="405">
        <v>12</v>
      </c>
      <c r="D169" s="198"/>
      <c r="E169" s="197"/>
      <c r="F169" s="197"/>
      <c r="G169" s="196"/>
      <c r="H169" s="408">
        <v>64</v>
      </c>
      <c r="I169" s="408">
        <v>19</v>
      </c>
      <c r="J169" s="408">
        <v>6</v>
      </c>
      <c r="K169" s="195" t="s">
        <v>95</v>
      </c>
      <c r="L169" s="194" t="s">
        <v>230</v>
      </c>
      <c r="M169" s="195" t="s">
        <v>94</v>
      </c>
      <c r="N169" s="194" t="s">
        <v>304</v>
      </c>
      <c r="O169" s="195" t="s">
        <v>93</v>
      </c>
      <c r="P169" s="194" t="s">
        <v>226</v>
      </c>
      <c r="Q169" s="195" t="s">
        <v>92</v>
      </c>
      <c r="R169" s="194" t="s">
        <v>214</v>
      </c>
      <c r="S169" s="195" t="s">
        <v>212</v>
      </c>
      <c r="T169" s="194" t="s">
        <v>98</v>
      </c>
      <c r="U169" s="195" t="s">
        <v>211</v>
      </c>
      <c r="V169" s="194"/>
      <c r="W169" s="195" t="s">
        <v>211</v>
      </c>
      <c r="X169" s="194"/>
      <c r="Y169" s="25"/>
      <c r="Z169" s="397"/>
      <c r="AA169" s="397" t="s">
        <v>261</v>
      </c>
      <c r="AB169" s="193"/>
      <c r="AC169" s="379">
        <f>SUMPRODUCT(LEN($L169:$Y171)-LEN(SUBSTITUTE($L169:$Y171,"A", "")))</f>
        <v>16</v>
      </c>
      <c r="AD169" s="365">
        <f>SUMPRODUCT(LEN($Y169:$Y171)-LEN(SUBSTITUTE($Y169:$Y171,"A", "")))</f>
        <v>0</v>
      </c>
      <c r="AE169" s="365">
        <f>SUMPRODUCT(LEN($L169:$Y171)-LEN(SUBSTITUTE($L169:$Y171,"S", "")))</f>
        <v>14</v>
      </c>
      <c r="AF169" s="365">
        <f>SUMPRODUCT(LEN($Y169:$Y171)-LEN(SUBSTITUTE($Y169:$Y171,"S", "")))</f>
        <v>0</v>
      </c>
      <c r="AG169" s="365">
        <f>SUMPRODUCT(LEN($L169:$Y171)-LEN(SUBSTITUTE($L169:$Y171,"F", "")))</f>
        <v>1</v>
      </c>
      <c r="AH169" s="365">
        <f>SUMPRODUCT(LEN($Y169:$Y171)-LEN(SUBSTITUTE($Y169:$Y171,"F", "")))</f>
        <v>0</v>
      </c>
      <c r="AI169" s="365">
        <f>SUMPRODUCT(LEN($L169:$Y171)-LEN(SUBSTITUTE($L169:$Y171,"G", "")))</f>
        <v>1</v>
      </c>
      <c r="AJ169" s="365">
        <f>SUMPRODUCT(LEN($Y169:$Y171)-LEN(SUBSTITUTE($Y169:$Y171,"G", "")))</f>
        <v>0</v>
      </c>
      <c r="AK169" s="365">
        <f>SUMPRODUCT(LEN($L169:$Y171)-LEN(SUBSTITUTE($L169:$Y171,"M", "")))</f>
        <v>0</v>
      </c>
      <c r="AL169" s="382">
        <f>SUMPRODUCT(LEN($Y169:$Y171)-LEN(SUBSTITUTE($Y169:$Y171,"M", "")))</f>
        <v>0</v>
      </c>
    </row>
    <row r="170" spans="2:39" ht="18" customHeight="1" x14ac:dyDescent="0.2">
      <c r="B170" s="17"/>
      <c r="C170" s="406"/>
      <c r="D170" s="192"/>
      <c r="E170" s="23"/>
      <c r="F170" s="23"/>
      <c r="G170" s="191"/>
      <c r="H170" s="409"/>
      <c r="I170" s="409"/>
      <c r="J170" s="409"/>
      <c r="K170" s="190" t="s">
        <v>91</v>
      </c>
      <c r="L170" s="189" t="s">
        <v>213</v>
      </c>
      <c r="M170" s="190" t="s">
        <v>90</v>
      </c>
      <c r="N170" s="189" t="s">
        <v>271</v>
      </c>
      <c r="O170" s="190" t="s">
        <v>89</v>
      </c>
      <c r="P170" s="189" t="s">
        <v>228</v>
      </c>
      <c r="Q170" s="190" t="s">
        <v>88</v>
      </c>
      <c r="R170" s="189" t="s">
        <v>98</v>
      </c>
      <c r="S170" s="190" t="s">
        <v>210</v>
      </c>
      <c r="T170" s="189"/>
      <c r="U170" s="190" t="s">
        <v>209</v>
      </c>
      <c r="V170" s="189"/>
      <c r="W170" s="190" t="s">
        <v>209</v>
      </c>
      <c r="X170" s="189"/>
      <c r="Y170" s="18"/>
      <c r="Z170" s="366"/>
      <c r="AA170" s="366"/>
      <c r="AB170" s="188"/>
      <c r="AC170" s="380"/>
      <c r="AD170" s="366"/>
      <c r="AE170" s="366"/>
      <c r="AF170" s="366"/>
      <c r="AG170" s="366"/>
      <c r="AH170" s="366"/>
      <c r="AI170" s="366"/>
      <c r="AJ170" s="366"/>
      <c r="AK170" s="366"/>
      <c r="AL170" s="383"/>
    </row>
    <row r="171" spans="2:39" ht="18" customHeight="1" thickBot="1" x14ac:dyDescent="0.25">
      <c r="B171" s="17"/>
      <c r="C171" s="407"/>
      <c r="D171" s="204"/>
      <c r="E171" s="203"/>
      <c r="F171" s="203"/>
      <c r="G171" s="202"/>
      <c r="H171" s="410"/>
      <c r="I171" s="410"/>
      <c r="J171" s="410"/>
      <c r="K171" s="201" t="s">
        <v>87</v>
      </c>
      <c r="L171" s="200" t="s">
        <v>391</v>
      </c>
      <c r="M171" s="201" t="s">
        <v>86</v>
      </c>
      <c r="N171" s="200" t="s">
        <v>249</v>
      </c>
      <c r="O171" s="201" t="s">
        <v>85</v>
      </c>
      <c r="P171" s="200" t="s">
        <v>227</v>
      </c>
      <c r="Q171" s="201" t="s">
        <v>84</v>
      </c>
      <c r="R171" s="200" t="s">
        <v>98</v>
      </c>
      <c r="S171" s="201" t="s">
        <v>208</v>
      </c>
      <c r="T171" s="200"/>
      <c r="U171" s="201" t="s">
        <v>207</v>
      </c>
      <c r="V171" s="200"/>
      <c r="W171" s="201" t="s">
        <v>207</v>
      </c>
      <c r="X171" s="200"/>
      <c r="Y171" s="10"/>
      <c r="Z171" s="398"/>
      <c r="AA171" s="398"/>
      <c r="AB171" s="199"/>
      <c r="AC171" s="381"/>
      <c r="AD171" s="367"/>
      <c r="AE171" s="367"/>
      <c r="AF171" s="367"/>
      <c r="AG171" s="367"/>
      <c r="AH171" s="367"/>
      <c r="AI171" s="367"/>
      <c r="AJ171" s="367"/>
      <c r="AK171" s="367"/>
      <c r="AL171" s="384"/>
    </row>
    <row r="172" spans="2:39" ht="18" customHeight="1" x14ac:dyDescent="0.2">
      <c r="B172" s="17"/>
      <c r="C172" s="405">
        <v>13</v>
      </c>
      <c r="D172" s="198" t="s">
        <v>390</v>
      </c>
      <c r="E172" s="197"/>
      <c r="F172" s="197"/>
      <c r="G172" s="196"/>
      <c r="H172" s="408">
        <v>21</v>
      </c>
      <c r="I172" s="408">
        <v>8</v>
      </c>
      <c r="J172" s="414" t="s">
        <v>32</v>
      </c>
      <c r="K172" s="195" t="s">
        <v>95</v>
      </c>
      <c r="L172" s="194"/>
      <c r="M172" s="195" t="s">
        <v>94</v>
      </c>
      <c r="N172" s="194"/>
      <c r="O172" s="195" t="s">
        <v>93</v>
      </c>
      <c r="P172" s="194"/>
      <c r="Q172" s="195" t="s">
        <v>92</v>
      </c>
      <c r="R172" s="194"/>
      <c r="S172" s="195" t="s">
        <v>212</v>
      </c>
      <c r="T172" s="194"/>
      <c r="U172" s="195" t="s">
        <v>211</v>
      </c>
      <c r="V172" s="194"/>
      <c r="W172" s="195" t="s">
        <v>211</v>
      </c>
      <c r="X172" s="194"/>
      <c r="Y172" s="25"/>
      <c r="Z172" s="397"/>
      <c r="AA172" s="397" t="s">
        <v>261</v>
      </c>
      <c r="AB172" s="193"/>
      <c r="AC172" s="379">
        <f>SUMPRODUCT(LEN($L172:$Y174)-LEN(SUBSTITUTE($L172:$Y174,"A", "")))</f>
        <v>0</v>
      </c>
      <c r="AD172" s="365">
        <f>SUMPRODUCT(LEN($Y172:$Y174)-LEN(SUBSTITUTE($Y172:$Y174,"A", "")))</f>
        <v>0</v>
      </c>
      <c r="AE172" s="365">
        <f>SUMPRODUCT(LEN($L172:$Y174)-LEN(SUBSTITUTE($L172:$Y174,"S", "")))</f>
        <v>0</v>
      </c>
      <c r="AF172" s="365">
        <f>SUMPRODUCT(LEN($Y172:$Y174)-LEN(SUBSTITUTE($Y172:$Y174,"S", "")))</f>
        <v>0</v>
      </c>
      <c r="AG172" s="365">
        <f>SUMPRODUCT(LEN($L172:$Y174)-LEN(SUBSTITUTE($L172:$Y174,"F", "")))</f>
        <v>0</v>
      </c>
      <c r="AH172" s="365">
        <f>SUMPRODUCT(LEN($Y172:$Y174)-LEN(SUBSTITUTE($Y172:$Y174,"F", "")))</f>
        <v>0</v>
      </c>
      <c r="AI172" s="365">
        <f>SUMPRODUCT(LEN($L172:$Y174)-LEN(SUBSTITUTE($L172:$Y174,"G", "")))</f>
        <v>0</v>
      </c>
      <c r="AJ172" s="365">
        <f>SUMPRODUCT(LEN($Y172:$Y174)-LEN(SUBSTITUTE($Y172:$Y174,"G", "")))</f>
        <v>0</v>
      </c>
      <c r="AK172" s="365">
        <f>SUMPRODUCT(LEN($L172:$Y174)-LEN(SUBSTITUTE($L172:$Y174,"M", "")))</f>
        <v>0</v>
      </c>
      <c r="AL172" s="382">
        <f>SUMPRODUCT(LEN($Y172:$Y174)-LEN(SUBSTITUTE($Y172:$Y174,"M", "")))</f>
        <v>0</v>
      </c>
    </row>
    <row r="173" spans="2:39" ht="18" customHeight="1" x14ac:dyDescent="0.2">
      <c r="B173" s="17"/>
      <c r="C173" s="406"/>
      <c r="D173" s="192"/>
      <c r="E173" s="23"/>
      <c r="F173" s="23"/>
      <c r="G173" s="191"/>
      <c r="H173" s="409"/>
      <c r="I173" s="409"/>
      <c r="J173" s="409"/>
      <c r="K173" s="190" t="s">
        <v>91</v>
      </c>
      <c r="L173" s="189"/>
      <c r="M173" s="190" t="s">
        <v>90</v>
      </c>
      <c r="N173" s="189"/>
      <c r="O173" s="190" t="s">
        <v>89</v>
      </c>
      <c r="P173" s="189"/>
      <c r="Q173" s="190" t="s">
        <v>88</v>
      </c>
      <c r="R173" s="189"/>
      <c r="S173" s="190" t="s">
        <v>210</v>
      </c>
      <c r="T173" s="189"/>
      <c r="U173" s="190" t="s">
        <v>209</v>
      </c>
      <c r="V173" s="189"/>
      <c r="W173" s="190" t="s">
        <v>209</v>
      </c>
      <c r="X173" s="189"/>
      <c r="Y173" s="18"/>
      <c r="Z173" s="366"/>
      <c r="AA173" s="366"/>
      <c r="AB173" s="188"/>
      <c r="AC173" s="380"/>
      <c r="AD173" s="366"/>
      <c r="AE173" s="366"/>
      <c r="AF173" s="366"/>
      <c r="AG173" s="366"/>
      <c r="AH173" s="366"/>
      <c r="AI173" s="366"/>
      <c r="AJ173" s="366"/>
      <c r="AK173" s="366"/>
      <c r="AL173" s="383"/>
    </row>
    <row r="174" spans="2:39" ht="18" customHeight="1" thickBot="1" x14ac:dyDescent="0.25">
      <c r="B174" s="17"/>
      <c r="C174" s="407"/>
      <c r="D174" s="204"/>
      <c r="E174" s="203"/>
      <c r="F174" s="203"/>
      <c r="G174" s="202"/>
      <c r="H174" s="410"/>
      <c r="I174" s="410"/>
      <c r="J174" s="410"/>
      <c r="K174" s="201" t="s">
        <v>87</v>
      </c>
      <c r="L174" s="200"/>
      <c r="M174" s="201" t="s">
        <v>86</v>
      </c>
      <c r="N174" s="200"/>
      <c r="O174" s="201" t="s">
        <v>85</v>
      </c>
      <c r="P174" s="200"/>
      <c r="Q174" s="201" t="s">
        <v>84</v>
      </c>
      <c r="R174" s="200"/>
      <c r="S174" s="201" t="s">
        <v>208</v>
      </c>
      <c r="T174" s="200"/>
      <c r="U174" s="201" t="s">
        <v>207</v>
      </c>
      <c r="V174" s="200"/>
      <c r="W174" s="201" t="s">
        <v>207</v>
      </c>
      <c r="X174" s="200"/>
      <c r="Y174" s="10"/>
      <c r="Z174" s="398"/>
      <c r="AA174" s="398"/>
      <c r="AB174" s="199"/>
      <c r="AC174" s="381"/>
      <c r="AD174" s="367"/>
      <c r="AE174" s="367"/>
      <c r="AF174" s="367"/>
      <c r="AG174" s="367"/>
      <c r="AH174" s="367"/>
      <c r="AI174" s="367"/>
      <c r="AJ174" s="367"/>
      <c r="AK174" s="367"/>
      <c r="AL174" s="384"/>
    </row>
    <row r="175" spans="2:39" ht="18" customHeight="1" x14ac:dyDescent="0.2">
      <c r="B175" s="17"/>
      <c r="C175" s="405">
        <v>14</v>
      </c>
      <c r="D175" s="198"/>
      <c r="E175" s="197"/>
      <c r="F175" s="197"/>
      <c r="G175" s="196"/>
      <c r="H175" s="408"/>
      <c r="I175" s="408"/>
      <c r="J175" s="408"/>
      <c r="K175" s="195" t="s">
        <v>95</v>
      </c>
      <c r="L175" s="194"/>
      <c r="M175" s="195" t="s">
        <v>94</v>
      </c>
      <c r="N175" s="194"/>
      <c r="O175" s="195" t="s">
        <v>93</v>
      </c>
      <c r="P175" s="194"/>
      <c r="Q175" s="195" t="s">
        <v>92</v>
      </c>
      <c r="R175" s="194"/>
      <c r="S175" s="195" t="s">
        <v>212</v>
      </c>
      <c r="T175" s="194"/>
      <c r="U175" s="195" t="s">
        <v>211</v>
      </c>
      <c r="V175" s="194"/>
      <c r="W175" s="195" t="s">
        <v>211</v>
      </c>
      <c r="X175" s="194"/>
      <c r="Y175" s="25"/>
      <c r="Z175" s="397"/>
      <c r="AA175" s="397"/>
      <c r="AB175" s="193"/>
      <c r="AC175" s="379">
        <f>SUMPRODUCT(LEN($L175:$Y177)-LEN(SUBSTITUTE($L175:$Y177,"A", "")))</f>
        <v>0</v>
      </c>
      <c r="AD175" s="365">
        <f>SUMPRODUCT(LEN($Y175:$Y177)-LEN(SUBSTITUTE($Y175:$Y177,"A", "")))</f>
        <v>0</v>
      </c>
      <c r="AE175" s="365">
        <f>SUMPRODUCT(LEN($L175:$Y177)-LEN(SUBSTITUTE($L175:$Y177,"S", "")))</f>
        <v>0</v>
      </c>
      <c r="AF175" s="365">
        <f>SUMPRODUCT(LEN($Y175:$Y177)-LEN(SUBSTITUTE($Y175:$Y177,"S", "")))</f>
        <v>0</v>
      </c>
      <c r="AG175" s="365">
        <f>SUMPRODUCT(LEN($L175:$Y177)-LEN(SUBSTITUTE($L175:$Y177,"F", "")))</f>
        <v>0</v>
      </c>
      <c r="AH175" s="365">
        <f>SUMPRODUCT(LEN($Y175:$Y177)-LEN(SUBSTITUTE($Y175:$Y177,"F", "")))</f>
        <v>0</v>
      </c>
      <c r="AI175" s="365">
        <f>SUMPRODUCT(LEN($L175:$Y177)-LEN(SUBSTITUTE($L175:$Y177,"G", "")))</f>
        <v>0</v>
      </c>
      <c r="AJ175" s="365">
        <f>SUMPRODUCT(LEN($Y175:$Y177)-LEN(SUBSTITUTE($Y175:$Y177,"G", "")))</f>
        <v>0</v>
      </c>
      <c r="AK175" s="365">
        <f>SUMPRODUCT(LEN($L175:$Y177)-LEN(SUBSTITUTE($L175:$Y177,"M", "")))</f>
        <v>0</v>
      </c>
      <c r="AL175" s="382">
        <f>SUMPRODUCT(LEN($Y175:$Y177)-LEN(SUBSTITUTE($Y175:$Y177,"M", "")))</f>
        <v>0</v>
      </c>
    </row>
    <row r="176" spans="2:39" ht="18" customHeight="1" x14ac:dyDescent="0.2">
      <c r="B176" s="17"/>
      <c r="C176" s="406"/>
      <c r="D176" s="192"/>
      <c r="E176" s="23"/>
      <c r="F176" s="23"/>
      <c r="G176" s="191"/>
      <c r="H176" s="409"/>
      <c r="I176" s="409"/>
      <c r="J176" s="409"/>
      <c r="K176" s="190" t="s">
        <v>91</v>
      </c>
      <c r="L176" s="189"/>
      <c r="M176" s="190" t="s">
        <v>90</v>
      </c>
      <c r="N176" s="189"/>
      <c r="O176" s="190" t="s">
        <v>89</v>
      </c>
      <c r="P176" s="189"/>
      <c r="Q176" s="190" t="s">
        <v>88</v>
      </c>
      <c r="R176" s="189"/>
      <c r="S176" s="190" t="s">
        <v>210</v>
      </c>
      <c r="T176" s="189"/>
      <c r="U176" s="190" t="s">
        <v>209</v>
      </c>
      <c r="V176" s="189"/>
      <c r="W176" s="190" t="s">
        <v>209</v>
      </c>
      <c r="X176" s="189"/>
      <c r="Y176" s="18"/>
      <c r="Z176" s="366"/>
      <c r="AA176" s="366"/>
      <c r="AB176" s="188"/>
      <c r="AC176" s="380"/>
      <c r="AD176" s="366"/>
      <c r="AE176" s="366"/>
      <c r="AF176" s="366"/>
      <c r="AG176" s="366"/>
      <c r="AH176" s="366"/>
      <c r="AI176" s="366"/>
      <c r="AJ176" s="366"/>
      <c r="AK176" s="366"/>
      <c r="AL176" s="383"/>
      <c r="AM176" s="58"/>
    </row>
    <row r="177" spans="2:38" ht="18" customHeight="1" thickBot="1" x14ac:dyDescent="0.25">
      <c r="B177" s="17"/>
      <c r="C177" s="407"/>
      <c r="D177" s="204"/>
      <c r="E177" s="203"/>
      <c r="F177" s="203"/>
      <c r="G177" s="202"/>
      <c r="H177" s="410"/>
      <c r="I177" s="410"/>
      <c r="J177" s="410"/>
      <c r="K177" s="201" t="s">
        <v>87</v>
      </c>
      <c r="L177" s="200"/>
      <c r="M177" s="201" t="s">
        <v>86</v>
      </c>
      <c r="N177" s="200"/>
      <c r="O177" s="201" t="s">
        <v>85</v>
      </c>
      <c r="P177" s="200"/>
      <c r="Q177" s="201" t="s">
        <v>84</v>
      </c>
      <c r="R177" s="200"/>
      <c r="S177" s="201" t="s">
        <v>208</v>
      </c>
      <c r="T177" s="200"/>
      <c r="U177" s="201" t="s">
        <v>207</v>
      </c>
      <c r="V177" s="200"/>
      <c r="W177" s="201" t="s">
        <v>207</v>
      </c>
      <c r="X177" s="200"/>
      <c r="Y177" s="10"/>
      <c r="Z177" s="398"/>
      <c r="AA177" s="398"/>
      <c r="AB177" s="199"/>
      <c r="AC177" s="381"/>
      <c r="AD177" s="367"/>
      <c r="AE177" s="367"/>
      <c r="AF177" s="367"/>
      <c r="AG177" s="367"/>
      <c r="AH177" s="367"/>
      <c r="AI177" s="367"/>
      <c r="AJ177" s="367"/>
      <c r="AK177" s="367"/>
      <c r="AL177" s="384"/>
    </row>
    <row r="178" spans="2:38" ht="18" customHeight="1" x14ac:dyDescent="0.2">
      <c r="B178" s="17"/>
      <c r="C178" s="405">
        <v>15</v>
      </c>
      <c r="D178" s="198"/>
      <c r="E178" s="197"/>
      <c r="F178" s="197"/>
      <c r="G178" s="196"/>
      <c r="H178" s="408"/>
      <c r="I178" s="408"/>
      <c r="J178" s="408"/>
      <c r="K178" s="195" t="s">
        <v>95</v>
      </c>
      <c r="L178" s="194"/>
      <c r="M178" s="195" t="s">
        <v>94</v>
      </c>
      <c r="N178" s="194"/>
      <c r="O178" s="195" t="s">
        <v>93</v>
      </c>
      <c r="P178" s="194"/>
      <c r="Q178" s="195" t="s">
        <v>92</v>
      </c>
      <c r="R178" s="194"/>
      <c r="S178" s="195" t="s">
        <v>212</v>
      </c>
      <c r="T178" s="194"/>
      <c r="U178" s="195" t="s">
        <v>211</v>
      </c>
      <c r="V178" s="194"/>
      <c r="W178" s="195" t="s">
        <v>211</v>
      </c>
      <c r="X178" s="194"/>
      <c r="Y178" s="25"/>
      <c r="Z178" s="397"/>
      <c r="AA178" s="397"/>
      <c r="AB178" s="193"/>
      <c r="AC178" s="379">
        <f>SUMPRODUCT(LEN($L178:$Y180)-LEN(SUBSTITUTE($L178:$Y180,"A", "")))</f>
        <v>0</v>
      </c>
      <c r="AD178" s="365">
        <f>SUMPRODUCT(LEN($Y178:$Y180)-LEN(SUBSTITUTE($Y178:$Y180,"A", "")))</f>
        <v>0</v>
      </c>
      <c r="AE178" s="365">
        <f>SUMPRODUCT(LEN($L178:$Y180)-LEN(SUBSTITUTE($L178:$Y180,"S", "")))</f>
        <v>0</v>
      </c>
      <c r="AF178" s="365">
        <f>SUMPRODUCT(LEN($Y178:$Y180)-LEN(SUBSTITUTE($Y178:$Y180,"S", "")))</f>
        <v>0</v>
      </c>
      <c r="AG178" s="365">
        <f>SUMPRODUCT(LEN($L178:$Y180)-LEN(SUBSTITUTE($L178:$Y180,"F", "")))</f>
        <v>0</v>
      </c>
      <c r="AH178" s="365">
        <f>SUMPRODUCT(LEN($Y178:$Y180)-LEN(SUBSTITUTE($Y178:$Y180,"F", "")))</f>
        <v>0</v>
      </c>
      <c r="AI178" s="365">
        <f>SUMPRODUCT(LEN($L178:$Y180)-LEN(SUBSTITUTE($L178:$Y180,"G", "")))</f>
        <v>0</v>
      </c>
      <c r="AJ178" s="365">
        <f>SUMPRODUCT(LEN($Y178:$Y180)-LEN(SUBSTITUTE($Y178:$Y180,"G", "")))</f>
        <v>0</v>
      </c>
      <c r="AK178" s="365">
        <f>SUMPRODUCT(LEN($L178:$Y180)-LEN(SUBSTITUTE($L178:$Y180,"M", "")))</f>
        <v>0</v>
      </c>
      <c r="AL178" s="382">
        <f>SUMPRODUCT(LEN($Y178:$Y180)-LEN(SUBSTITUTE($Y178:$Y180,"M", "")))</f>
        <v>0</v>
      </c>
    </row>
    <row r="179" spans="2:38" ht="18" customHeight="1" x14ac:dyDescent="0.2">
      <c r="B179" s="17"/>
      <c r="C179" s="406"/>
      <c r="D179" s="192"/>
      <c r="E179" s="23"/>
      <c r="F179" s="23"/>
      <c r="G179" s="191"/>
      <c r="H179" s="409"/>
      <c r="I179" s="409"/>
      <c r="J179" s="409"/>
      <c r="K179" s="190" t="s">
        <v>91</v>
      </c>
      <c r="L179" s="189"/>
      <c r="M179" s="190" t="s">
        <v>90</v>
      </c>
      <c r="N179" s="189"/>
      <c r="O179" s="190" t="s">
        <v>89</v>
      </c>
      <c r="P179" s="189"/>
      <c r="Q179" s="190" t="s">
        <v>88</v>
      </c>
      <c r="R179" s="189"/>
      <c r="S179" s="190" t="s">
        <v>210</v>
      </c>
      <c r="T179" s="189"/>
      <c r="U179" s="190" t="s">
        <v>209</v>
      </c>
      <c r="V179" s="189"/>
      <c r="W179" s="190" t="s">
        <v>209</v>
      </c>
      <c r="X179" s="189"/>
      <c r="Y179" s="18"/>
      <c r="Z179" s="366"/>
      <c r="AA179" s="366"/>
      <c r="AB179" s="188"/>
      <c r="AC179" s="380"/>
      <c r="AD179" s="366"/>
      <c r="AE179" s="366"/>
      <c r="AF179" s="366"/>
      <c r="AG179" s="366"/>
      <c r="AH179" s="366"/>
      <c r="AI179" s="366"/>
      <c r="AJ179" s="366"/>
      <c r="AK179" s="366"/>
      <c r="AL179" s="383"/>
    </row>
    <row r="180" spans="2:38" ht="18" customHeight="1" thickBot="1" x14ac:dyDescent="0.25">
      <c r="B180" s="17"/>
      <c r="C180" s="407"/>
      <c r="D180" s="204"/>
      <c r="E180" s="203"/>
      <c r="F180" s="203"/>
      <c r="G180" s="202"/>
      <c r="H180" s="410"/>
      <c r="I180" s="410"/>
      <c r="J180" s="410"/>
      <c r="K180" s="201" t="s">
        <v>87</v>
      </c>
      <c r="L180" s="200"/>
      <c r="M180" s="201" t="s">
        <v>86</v>
      </c>
      <c r="N180" s="200"/>
      <c r="O180" s="201" t="s">
        <v>85</v>
      </c>
      <c r="P180" s="200"/>
      <c r="Q180" s="201" t="s">
        <v>84</v>
      </c>
      <c r="R180" s="200"/>
      <c r="S180" s="201" t="s">
        <v>208</v>
      </c>
      <c r="T180" s="200"/>
      <c r="U180" s="201" t="s">
        <v>207</v>
      </c>
      <c r="V180" s="200"/>
      <c r="W180" s="201" t="s">
        <v>207</v>
      </c>
      <c r="X180" s="200"/>
      <c r="Y180" s="10"/>
      <c r="Z180" s="398"/>
      <c r="AA180" s="398"/>
      <c r="AB180" s="199"/>
      <c r="AC180" s="381"/>
      <c r="AD180" s="367"/>
      <c r="AE180" s="367"/>
      <c r="AF180" s="367"/>
      <c r="AG180" s="367"/>
      <c r="AH180" s="367"/>
      <c r="AI180" s="367"/>
      <c r="AJ180" s="367"/>
      <c r="AK180" s="367"/>
      <c r="AL180" s="384"/>
    </row>
    <row r="181" spans="2:38" ht="18" customHeight="1" x14ac:dyDescent="0.2">
      <c r="B181" s="17"/>
      <c r="C181" s="405">
        <v>16</v>
      </c>
      <c r="D181" s="198"/>
      <c r="E181" s="197"/>
      <c r="F181" s="197"/>
      <c r="G181" s="196"/>
      <c r="H181" s="408"/>
      <c r="I181" s="408"/>
      <c r="J181" s="408"/>
      <c r="K181" s="195" t="s">
        <v>95</v>
      </c>
      <c r="L181" s="194"/>
      <c r="M181" s="195" t="s">
        <v>94</v>
      </c>
      <c r="N181" s="194"/>
      <c r="O181" s="195" t="s">
        <v>93</v>
      </c>
      <c r="P181" s="194"/>
      <c r="Q181" s="195" t="s">
        <v>92</v>
      </c>
      <c r="R181" s="194"/>
      <c r="S181" s="195" t="s">
        <v>212</v>
      </c>
      <c r="T181" s="194"/>
      <c r="U181" s="195" t="s">
        <v>211</v>
      </c>
      <c r="V181" s="194"/>
      <c r="W181" s="195" t="s">
        <v>211</v>
      </c>
      <c r="X181" s="194"/>
      <c r="Y181" s="25"/>
      <c r="Z181" s="397"/>
      <c r="AA181" s="397"/>
      <c r="AB181" s="193"/>
      <c r="AC181" s="379">
        <f>SUMPRODUCT(LEN($L181:$Y183)-LEN(SUBSTITUTE($L181:$Y183,"A", "")))</f>
        <v>0</v>
      </c>
      <c r="AD181" s="365">
        <f>SUMPRODUCT(LEN($Y181:$Y183)-LEN(SUBSTITUTE($Y181:$Y183,"A", "")))</f>
        <v>0</v>
      </c>
      <c r="AE181" s="365">
        <f>SUMPRODUCT(LEN($L181:$Y183)-LEN(SUBSTITUTE($L181:$Y183,"S", "")))</f>
        <v>0</v>
      </c>
      <c r="AF181" s="365">
        <f>SUMPRODUCT(LEN($Y181:$Y183)-LEN(SUBSTITUTE($Y181:$Y183,"S", "")))</f>
        <v>0</v>
      </c>
      <c r="AG181" s="365">
        <f>SUMPRODUCT(LEN($L181:$Y183)-LEN(SUBSTITUTE($L181:$Y183,"F", "")))</f>
        <v>0</v>
      </c>
      <c r="AH181" s="365">
        <f>SUMPRODUCT(LEN($Y181:$Y183)-LEN(SUBSTITUTE($Y181:$Y183,"F", "")))</f>
        <v>0</v>
      </c>
      <c r="AI181" s="365">
        <f>SUMPRODUCT(LEN($L181:$Y183)-LEN(SUBSTITUTE($L181:$Y183,"G", "")))</f>
        <v>0</v>
      </c>
      <c r="AJ181" s="365">
        <f>SUMPRODUCT(LEN($Y181:$Y183)-LEN(SUBSTITUTE($Y181:$Y183,"G", "")))</f>
        <v>0</v>
      </c>
      <c r="AK181" s="365">
        <f>SUMPRODUCT(LEN($L181:$Y183)-LEN(SUBSTITUTE($L181:$Y183,"M", "")))</f>
        <v>0</v>
      </c>
      <c r="AL181" s="382">
        <f>SUMPRODUCT(LEN($Y181:$Y183)-LEN(SUBSTITUTE($Y181:$Y183,"M", "")))</f>
        <v>0</v>
      </c>
    </row>
    <row r="182" spans="2:38" ht="18" customHeight="1" x14ac:dyDescent="0.2">
      <c r="B182" s="17"/>
      <c r="C182" s="406"/>
      <c r="D182" s="192"/>
      <c r="E182" s="23"/>
      <c r="F182" s="23"/>
      <c r="G182" s="191"/>
      <c r="H182" s="409"/>
      <c r="I182" s="409"/>
      <c r="J182" s="409"/>
      <c r="K182" s="190" t="s">
        <v>91</v>
      </c>
      <c r="L182" s="189"/>
      <c r="M182" s="190" t="s">
        <v>90</v>
      </c>
      <c r="N182" s="189"/>
      <c r="O182" s="190" t="s">
        <v>89</v>
      </c>
      <c r="P182" s="189"/>
      <c r="Q182" s="190" t="s">
        <v>88</v>
      </c>
      <c r="R182" s="189"/>
      <c r="S182" s="190" t="s">
        <v>210</v>
      </c>
      <c r="T182" s="189"/>
      <c r="U182" s="190" t="s">
        <v>209</v>
      </c>
      <c r="V182" s="189"/>
      <c r="W182" s="190" t="s">
        <v>209</v>
      </c>
      <c r="X182" s="189"/>
      <c r="Y182" s="18"/>
      <c r="Z182" s="366"/>
      <c r="AA182" s="366"/>
      <c r="AB182" s="188"/>
      <c r="AC182" s="380"/>
      <c r="AD182" s="366"/>
      <c r="AE182" s="366"/>
      <c r="AF182" s="366"/>
      <c r="AG182" s="366"/>
      <c r="AH182" s="366"/>
      <c r="AI182" s="366"/>
      <c r="AJ182" s="366"/>
      <c r="AK182" s="366"/>
      <c r="AL182" s="383"/>
    </row>
    <row r="183" spans="2:38" ht="18" customHeight="1" thickBot="1" x14ac:dyDescent="0.25">
      <c r="B183" s="17"/>
      <c r="C183" s="407"/>
      <c r="D183" s="204"/>
      <c r="E183" s="203"/>
      <c r="F183" s="203"/>
      <c r="G183" s="202"/>
      <c r="H183" s="410"/>
      <c r="I183" s="410"/>
      <c r="J183" s="410"/>
      <c r="K183" s="201" t="s">
        <v>87</v>
      </c>
      <c r="L183" s="200"/>
      <c r="M183" s="201" t="s">
        <v>86</v>
      </c>
      <c r="N183" s="200"/>
      <c r="O183" s="201" t="s">
        <v>85</v>
      </c>
      <c r="P183" s="200"/>
      <c r="Q183" s="201" t="s">
        <v>84</v>
      </c>
      <c r="R183" s="200"/>
      <c r="S183" s="201" t="s">
        <v>208</v>
      </c>
      <c r="T183" s="200"/>
      <c r="U183" s="201" t="s">
        <v>207</v>
      </c>
      <c r="V183" s="200"/>
      <c r="W183" s="201" t="s">
        <v>207</v>
      </c>
      <c r="X183" s="200"/>
      <c r="Y183" s="10"/>
      <c r="Z183" s="398"/>
      <c r="AA183" s="398"/>
      <c r="AB183" s="199"/>
      <c r="AC183" s="381"/>
      <c r="AD183" s="367"/>
      <c r="AE183" s="367"/>
      <c r="AF183" s="367"/>
      <c r="AG183" s="367"/>
      <c r="AH183" s="367"/>
      <c r="AI183" s="367"/>
      <c r="AJ183" s="367"/>
      <c r="AK183" s="367"/>
      <c r="AL183" s="384"/>
    </row>
    <row r="184" spans="2:38" ht="18" customHeight="1" x14ac:dyDescent="0.2">
      <c r="B184" s="17"/>
      <c r="C184" s="405">
        <v>17</v>
      </c>
      <c r="D184" s="198"/>
      <c r="E184" s="197"/>
      <c r="F184" s="197"/>
      <c r="G184" s="196"/>
      <c r="H184" s="408"/>
      <c r="I184" s="408"/>
      <c r="J184" s="408"/>
      <c r="K184" s="195" t="s">
        <v>95</v>
      </c>
      <c r="L184" s="194"/>
      <c r="M184" s="195" t="s">
        <v>94</v>
      </c>
      <c r="N184" s="194"/>
      <c r="O184" s="195" t="s">
        <v>93</v>
      </c>
      <c r="P184" s="194"/>
      <c r="Q184" s="195" t="s">
        <v>92</v>
      </c>
      <c r="R184" s="194"/>
      <c r="S184" s="195" t="s">
        <v>212</v>
      </c>
      <c r="T184" s="194"/>
      <c r="U184" s="195" t="s">
        <v>211</v>
      </c>
      <c r="V184" s="194"/>
      <c r="W184" s="195" t="s">
        <v>211</v>
      </c>
      <c r="X184" s="194"/>
      <c r="Y184" s="25"/>
      <c r="Z184" s="397"/>
      <c r="AA184" s="397"/>
      <c r="AB184" s="193"/>
      <c r="AC184" s="379">
        <f>SUMPRODUCT(LEN($L184:$Y186)-LEN(SUBSTITUTE($L184:$Y186,"A", "")))</f>
        <v>0</v>
      </c>
      <c r="AD184" s="365">
        <f>SUMPRODUCT(LEN($Y184:$Y186)-LEN(SUBSTITUTE($Y184:$Y186,"A", "")))</f>
        <v>0</v>
      </c>
      <c r="AE184" s="365">
        <f>SUMPRODUCT(LEN($L184:$Y186)-LEN(SUBSTITUTE($L184:$Y186,"S", "")))</f>
        <v>0</v>
      </c>
      <c r="AF184" s="365">
        <f>SUMPRODUCT(LEN($Y184:$Y186)-LEN(SUBSTITUTE($Y184:$Y186,"S", "")))</f>
        <v>0</v>
      </c>
      <c r="AG184" s="365">
        <f>SUMPRODUCT(LEN($L184:$Y186)-LEN(SUBSTITUTE($L184:$Y186,"F", "")))</f>
        <v>0</v>
      </c>
      <c r="AH184" s="365">
        <f>SUMPRODUCT(LEN($Y184:$Y186)-LEN(SUBSTITUTE($Y184:$Y186,"F", "")))</f>
        <v>0</v>
      </c>
      <c r="AI184" s="365">
        <f>SUMPRODUCT(LEN($L184:$Y186)-LEN(SUBSTITUTE($L184:$Y186,"G", "")))</f>
        <v>0</v>
      </c>
      <c r="AJ184" s="365">
        <f>SUMPRODUCT(LEN($Y184:$Y186)-LEN(SUBSTITUTE($Y184:$Y186,"G", "")))</f>
        <v>0</v>
      </c>
      <c r="AK184" s="365">
        <f>SUMPRODUCT(LEN($L184:$Y186)-LEN(SUBSTITUTE($L184:$Y186,"M", "")))</f>
        <v>0</v>
      </c>
      <c r="AL184" s="382">
        <f>SUMPRODUCT(LEN($Y184:$Y186)-LEN(SUBSTITUTE($Y184:$Y186,"M", "")))</f>
        <v>0</v>
      </c>
    </row>
    <row r="185" spans="2:38" ht="18" customHeight="1" x14ac:dyDescent="0.2">
      <c r="B185" s="17"/>
      <c r="C185" s="406"/>
      <c r="D185" s="192"/>
      <c r="E185" s="23"/>
      <c r="F185" s="23"/>
      <c r="G185" s="191"/>
      <c r="H185" s="409"/>
      <c r="I185" s="409"/>
      <c r="J185" s="409"/>
      <c r="K185" s="190" t="s">
        <v>91</v>
      </c>
      <c r="L185" s="189"/>
      <c r="M185" s="190" t="s">
        <v>90</v>
      </c>
      <c r="N185" s="189"/>
      <c r="O185" s="190" t="s">
        <v>89</v>
      </c>
      <c r="P185" s="189"/>
      <c r="Q185" s="190" t="s">
        <v>88</v>
      </c>
      <c r="R185" s="189"/>
      <c r="S185" s="190" t="s">
        <v>210</v>
      </c>
      <c r="T185" s="189"/>
      <c r="U185" s="190" t="s">
        <v>209</v>
      </c>
      <c r="V185" s="189"/>
      <c r="W185" s="190" t="s">
        <v>209</v>
      </c>
      <c r="X185" s="189"/>
      <c r="Y185" s="18"/>
      <c r="Z185" s="366"/>
      <c r="AA185" s="366"/>
      <c r="AB185" s="188"/>
      <c r="AC185" s="380"/>
      <c r="AD185" s="366"/>
      <c r="AE185" s="366"/>
      <c r="AF185" s="366"/>
      <c r="AG185" s="366"/>
      <c r="AH185" s="366"/>
      <c r="AI185" s="366"/>
      <c r="AJ185" s="366"/>
      <c r="AK185" s="366"/>
      <c r="AL185" s="383"/>
    </row>
    <row r="186" spans="2:38" ht="18" customHeight="1" thickBot="1" x14ac:dyDescent="0.25">
      <c r="B186" s="17"/>
      <c r="C186" s="407"/>
      <c r="D186" s="204"/>
      <c r="E186" s="203"/>
      <c r="F186" s="203"/>
      <c r="G186" s="202"/>
      <c r="H186" s="410"/>
      <c r="I186" s="410"/>
      <c r="J186" s="410"/>
      <c r="K186" s="201" t="s">
        <v>87</v>
      </c>
      <c r="L186" s="200"/>
      <c r="M186" s="201" t="s">
        <v>86</v>
      </c>
      <c r="N186" s="200"/>
      <c r="O186" s="201" t="s">
        <v>85</v>
      </c>
      <c r="P186" s="200"/>
      <c r="Q186" s="201" t="s">
        <v>84</v>
      </c>
      <c r="R186" s="200"/>
      <c r="S186" s="201" t="s">
        <v>208</v>
      </c>
      <c r="T186" s="200"/>
      <c r="U186" s="201" t="s">
        <v>207</v>
      </c>
      <c r="V186" s="200"/>
      <c r="W186" s="201" t="s">
        <v>207</v>
      </c>
      <c r="X186" s="200"/>
      <c r="Y186" s="10"/>
      <c r="Z186" s="398"/>
      <c r="AA186" s="398"/>
      <c r="AB186" s="199"/>
      <c r="AC186" s="381"/>
      <c r="AD186" s="367"/>
      <c r="AE186" s="367"/>
      <c r="AF186" s="367"/>
      <c r="AG186" s="367"/>
      <c r="AH186" s="367"/>
      <c r="AI186" s="367"/>
      <c r="AJ186" s="367"/>
      <c r="AK186" s="367"/>
      <c r="AL186" s="384"/>
    </row>
    <row r="187" spans="2:38" ht="18" customHeight="1" x14ac:dyDescent="0.2">
      <c r="B187" s="17"/>
      <c r="C187" s="405">
        <v>18</v>
      </c>
      <c r="D187" s="198"/>
      <c r="E187" s="197"/>
      <c r="F187" s="197"/>
      <c r="G187" s="196"/>
      <c r="H187" s="408"/>
      <c r="I187" s="408"/>
      <c r="J187" s="408"/>
      <c r="K187" s="195" t="s">
        <v>95</v>
      </c>
      <c r="L187" s="194"/>
      <c r="M187" s="195" t="s">
        <v>94</v>
      </c>
      <c r="N187" s="194"/>
      <c r="O187" s="195" t="s">
        <v>93</v>
      </c>
      <c r="P187" s="194"/>
      <c r="Q187" s="195" t="s">
        <v>92</v>
      </c>
      <c r="R187" s="194"/>
      <c r="S187" s="195" t="s">
        <v>212</v>
      </c>
      <c r="T187" s="194"/>
      <c r="U187" s="195" t="s">
        <v>211</v>
      </c>
      <c r="V187" s="194"/>
      <c r="W187" s="195" t="s">
        <v>211</v>
      </c>
      <c r="X187" s="194"/>
      <c r="Y187" s="25"/>
      <c r="Z187" s="397"/>
      <c r="AA187" s="397"/>
      <c r="AB187" s="193"/>
      <c r="AC187" s="379">
        <f>SUMPRODUCT(LEN($L187:$Y189)-LEN(SUBSTITUTE($L187:$Y189,"A", "")))</f>
        <v>0</v>
      </c>
      <c r="AD187" s="365">
        <f>SUMPRODUCT(LEN($Y187:$Y189)-LEN(SUBSTITUTE($Y187:$Y189,"A", "")))</f>
        <v>0</v>
      </c>
      <c r="AE187" s="365">
        <f>SUMPRODUCT(LEN($L187:$Y189)-LEN(SUBSTITUTE($L187:$Y189,"S", "")))</f>
        <v>0</v>
      </c>
      <c r="AF187" s="365">
        <f>SUMPRODUCT(LEN($Y187:$Y189)-LEN(SUBSTITUTE($Y187:$Y189,"S", "")))</f>
        <v>0</v>
      </c>
      <c r="AG187" s="365">
        <f>SUMPRODUCT(LEN($L187:$Y189)-LEN(SUBSTITUTE($L187:$Y189,"F", "")))</f>
        <v>0</v>
      </c>
      <c r="AH187" s="365">
        <f>SUMPRODUCT(LEN($Y187:$Y189)-LEN(SUBSTITUTE($Y187:$Y189,"F", "")))</f>
        <v>0</v>
      </c>
      <c r="AI187" s="365">
        <f>SUMPRODUCT(LEN($L187:$Y189)-LEN(SUBSTITUTE($L187:$Y189,"G", "")))</f>
        <v>0</v>
      </c>
      <c r="AJ187" s="365">
        <f>SUMPRODUCT(LEN($Y187:$Y189)-LEN(SUBSTITUTE($Y187:$Y189,"G", "")))</f>
        <v>0</v>
      </c>
      <c r="AK187" s="365">
        <f>SUMPRODUCT(LEN($L187:$Y189)-LEN(SUBSTITUTE($L187:$Y189,"M", "")))</f>
        <v>0</v>
      </c>
      <c r="AL187" s="382">
        <f>SUMPRODUCT(LEN($Y187:$Y189)-LEN(SUBSTITUTE($Y187:$Y189,"M", "")))</f>
        <v>0</v>
      </c>
    </row>
    <row r="188" spans="2:38" ht="18" customHeight="1" x14ac:dyDescent="0.2">
      <c r="B188" s="17"/>
      <c r="C188" s="406"/>
      <c r="D188" s="192"/>
      <c r="E188" s="23"/>
      <c r="F188" s="23"/>
      <c r="G188" s="191"/>
      <c r="H188" s="409"/>
      <c r="I188" s="409"/>
      <c r="J188" s="409"/>
      <c r="K188" s="190" t="s">
        <v>91</v>
      </c>
      <c r="L188" s="189"/>
      <c r="M188" s="190" t="s">
        <v>90</v>
      </c>
      <c r="N188" s="189"/>
      <c r="O188" s="190" t="s">
        <v>89</v>
      </c>
      <c r="P188" s="189"/>
      <c r="Q188" s="190" t="s">
        <v>88</v>
      </c>
      <c r="R188" s="189"/>
      <c r="S188" s="190" t="s">
        <v>210</v>
      </c>
      <c r="T188" s="189"/>
      <c r="U188" s="190" t="s">
        <v>209</v>
      </c>
      <c r="V188" s="189"/>
      <c r="W188" s="190" t="s">
        <v>209</v>
      </c>
      <c r="X188" s="189"/>
      <c r="Y188" s="18"/>
      <c r="Z188" s="366"/>
      <c r="AA188" s="366"/>
      <c r="AB188" s="188"/>
      <c r="AC188" s="380"/>
      <c r="AD188" s="366"/>
      <c r="AE188" s="366"/>
      <c r="AF188" s="366"/>
      <c r="AG188" s="366"/>
      <c r="AH188" s="366"/>
      <c r="AI188" s="366"/>
      <c r="AJ188" s="366"/>
      <c r="AK188" s="366"/>
      <c r="AL188" s="383"/>
    </row>
    <row r="189" spans="2:38" ht="18" customHeight="1" thickBot="1" x14ac:dyDescent="0.25">
      <c r="B189" s="17"/>
      <c r="C189" s="407"/>
      <c r="D189" s="204"/>
      <c r="E189" s="203"/>
      <c r="F189" s="203"/>
      <c r="G189" s="202"/>
      <c r="H189" s="410"/>
      <c r="I189" s="410"/>
      <c r="J189" s="410"/>
      <c r="K189" s="201" t="s">
        <v>87</v>
      </c>
      <c r="L189" s="200"/>
      <c r="M189" s="201" t="s">
        <v>86</v>
      </c>
      <c r="N189" s="200"/>
      <c r="O189" s="201" t="s">
        <v>85</v>
      </c>
      <c r="P189" s="200"/>
      <c r="Q189" s="201" t="s">
        <v>84</v>
      </c>
      <c r="R189" s="200"/>
      <c r="S189" s="201" t="s">
        <v>208</v>
      </c>
      <c r="T189" s="200"/>
      <c r="U189" s="201" t="s">
        <v>207</v>
      </c>
      <c r="V189" s="200"/>
      <c r="W189" s="201" t="s">
        <v>207</v>
      </c>
      <c r="X189" s="200"/>
      <c r="Y189" s="10"/>
      <c r="Z189" s="398"/>
      <c r="AA189" s="398"/>
      <c r="AB189" s="199"/>
      <c r="AC189" s="381"/>
      <c r="AD189" s="367"/>
      <c r="AE189" s="367"/>
      <c r="AF189" s="367"/>
      <c r="AG189" s="367"/>
      <c r="AH189" s="367"/>
      <c r="AI189" s="367"/>
      <c r="AJ189" s="367"/>
      <c r="AK189" s="367"/>
      <c r="AL189" s="384"/>
    </row>
    <row r="190" spans="2:38" ht="18" customHeight="1" x14ac:dyDescent="0.2">
      <c r="B190" s="17"/>
      <c r="C190" s="405">
        <v>19</v>
      </c>
      <c r="D190" s="198"/>
      <c r="E190" s="197"/>
      <c r="F190" s="197"/>
      <c r="G190" s="196"/>
      <c r="H190" s="408"/>
      <c r="I190" s="408"/>
      <c r="J190" s="408"/>
      <c r="K190" s="195" t="s">
        <v>95</v>
      </c>
      <c r="L190" s="194"/>
      <c r="M190" s="195" t="s">
        <v>94</v>
      </c>
      <c r="N190" s="194"/>
      <c r="O190" s="195" t="s">
        <v>93</v>
      </c>
      <c r="P190" s="194"/>
      <c r="Q190" s="195" t="s">
        <v>92</v>
      </c>
      <c r="R190" s="194"/>
      <c r="S190" s="195" t="s">
        <v>212</v>
      </c>
      <c r="T190" s="194"/>
      <c r="U190" s="195" t="s">
        <v>211</v>
      </c>
      <c r="V190" s="194"/>
      <c r="W190" s="195" t="s">
        <v>211</v>
      </c>
      <c r="X190" s="194"/>
      <c r="Y190" s="25"/>
      <c r="Z190" s="397"/>
      <c r="AA190" s="397"/>
      <c r="AB190" s="193"/>
      <c r="AC190" s="379">
        <f>SUMPRODUCT(LEN($L190:$Y192)-LEN(SUBSTITUTE($L190:$Y192,"A", "")))</f>
        <v>0</v>
      </c>
      <c r="AD190" s="365">
        <f>SUMPRODUCT(LEN($Y190:$Y192)-LEN(SUBSTITUTE($Y190:$Y192,"A", "")))</f>
        <v>0</v>
      </c>
      <c r="AE190" s="365">
        <f>SUMPRODUCT(LEN($L190:$Y192)-LEN(SUBSTITUTE($L190:$Y192,"S", "")))</f>
        <v>0</v>
      </c>
      <c r="AF190" s="365">
        <f>SUMPRODUCT(LEN($Y190:$Y192)-LEN(SUBSTITUTE($Y190:$Y192,"S", "")))</f>
        <v>0</v>
      </c>
      <c r="AG190" s="365">
        <f>SUMPRODUCT(LEN($L190:$Y192)-LEN(SUBSTITUTE($L190:$Y192,"F", "")))</f>
        <v>0</v>
      </c>
      <c r="AH190" s="365">
        <f>SUMPRODUCT(LEN($Y190:$Y192)-LEN(SUBSTITUTE($Y190:$Y192,"F", "")))</f>
        <v>0</v>
      </c>
      <c r="AI190" s="365">
        <f>SUMPRODUCT(LEN($L190:$Y192)-LEN(SUBSTITUTE($L190:$Y192,"G", "")))</f>
        <v>0</v>
      </c>
      <c r="AJ190" s="365">
        <f>SUMPRODUCT(LEN($Y190:$Y192)-LEN(SUBSTITUTE($Y190:$Y192,"G", "")))</f>
        <v>0</v>
      </c>
      <c r="AK190" s="365">
        <f>SUMPRODUCT(LEN($L190:$Y192)-LEN(SUBSTITUTE($L190:$Y192,"M", "")))</f>
        <v>0</v>
      </c>
      <c r="AL190" s="382">
        <f>SUMPRODUCT(LEN($Y190:$Y192)-LEN(SUBSTITUTE($Y190:$Y192,"M", "")))</f>
        <v>0</v>
      </c>
    </row>
    <row r="191" spans="2:38" ht="18" customHeight="1" x14ac:dyDescent="0.2">
      <c r="B191" s="17"/>
      <c r="C191" s="406"/>
      <c r="D191" s="192"/>
      <c r="E191" s="23"/>
      <c r="F191" s="23"/>
      <c r="G191" s="191"/>
      <c r="H191" s="409"/>
      <c r="I191" s="409"/>
      <c r="J191" s="409"/>
      <c r="K191" s="190" t="s">
        <v>91</v>
      </c>
      <c r="L191" s="189"/>
      <c r="M191" s="190" t="s">
        <v>90</v>
      </c>
      <c r="N191" s="189"/>
      <c r="O191" s="190" t="s">
        <v>89</v>
      </c>
      <c r="P191" s="189"/>
      <c r="Q191" s="190" t="s">
        <v>88</v>
      </c>
      <c r="R191" s="189"/>
      <c r="S191" s="190" t="s">
        <v>210</v>
      </c>
      <c r="T191" s="189"/>
      <c r="U191" s="190" t="s">
        <v>209</v>
      </c>
      <c r="V191" s="189"/>
      <c r="W191" s="190" t="s">
        <v>209</v>
      </c>
      <c r="X191" s="189"/>
      <c r="Y191" s="18"/>
      <c r="Z191" s="366"/>
      <c r="AA191" s="366"/>
      <c r="AB191" s="188"/>
      <c r="AC191" s="380"/>
      <c r="AD191" s="366"/>
      <c r="AE191" s="366"/>
      <c r="AF191" s="366"/>
      <c r="AG191" s="366"/>
      <c r="AH191" s="366"/>
      <c r="AI191" s="366"/>
      <c r="AJ191" s="366"/>
      <c r="AK191" s="366"/>
      <c r="AL191" s="383"/>
    </row>
    <row r="192" spans="2:38" ht="18" customHeight="1" thickBot="1" x14ac:dyDescent="0.25">
      <c r="B192" s="17"/>
      <c r="C192" s="407"/>
      <c r="D192" s="204"/>
      <c r="E192" s="203"/>
      <c r="F192" s="203"/>
      <c r="G192" s="202"/>
      <c r="H192" s="410"/>
      <c r="I192" s="410"/>
      <c r="J192" s="410"/>
      <c r="K192" s="201" t="s">
        <v>87</v>
      </c>
      <c r="L192" s="200"/>
      <c r="M192" s="201" t="s">
        <v>86</v>
      </c>
      <c r="N192" s="200"/>
      <c r="O192" s="201" t="s">
        <v>85</v>
      </c>
      <c r="P192" s="200"/>
      <c r="Q192" s="201" t="s">
        <v>84</v>
      </c>
      <c r="R192" s="200"/>
      <c r="S192" s="201" t="s">
        <v>208</v>
      </c>
      <c r="T192" s="200"/>
      <c r="U192" s="201" t="s">
        <v>207</v>
      </c>
      <c r="V192" s="200"/>
      <c r="W192" s="201" t="s">
        <v>207</v>
      </c>
      <c r="X192" s="200"/>
      <c r="Y192" s="10"/>
      <c r="Z192" s="398"/>
      <c r="AA192" s="398"/>
      <c r="AB192" s="199"/>
      <c r="AC192" s="381"/>
      <c r="AD192" s="367"/>
      <c r="AE192" s="367"/>
      <c r="AF192" s="367"/>
      <c r="AG192" s="367"/>
      <c r="AH192" s="367"/>
      <c r="AI192" s="367"/>
      <c r="AJ192" s="367"/>
      <c r="AK192" s="367"/>
      <c r="AL192" s="384"/>
    </row>
    <row r="193" spans="2:46" ht="18" customHeight="1" x14ac:dyDescent="0.2">
      <c r="B193" s="17"/>
      <c r="C193" s="405">
        <v>20</v>
      </c>
      <c r="D193" s="198"/>
      <c r="E193" s="197"/>
      <c r="F193" s="197"/>
      <c r="G193" s="196"/>
      <c r="H193" s="408"/>
      <c r="I193" s="408"/>
      <c r="J193" s="408"/>
      <c r="K193" s="195" t="s">
        <v>95</v>
      </c>
      <c r="L193" s="194"/>
      <c r="M193" s="195" t="s">
        <v>94</v>
      </c>
      <c r="N193" s="194"/>
      <c r="O193" s="195" t="s">
        <v>93</v>
      </c>
      <c r="P193" s="194"/>
      <c r="Q193" s="195" t="s">
        <v>92</v>
      </c>
      <c r="R193" s="194"/>
      <c r="S193" s="195" t="s">
        <v>212</v>
      </c>
      <c r="T193" s="194"/>
      <c r="U193" s="195" t="s">
        <v>211</v>
      </c>
      <c r="V193" s="194"/>
      <c r="W193" s="195" t="s">
        <v>211</v>
      </c>
      <c r="X193" s="194"/>
      <c r="Y193" s="25"/>
      <c r="Z193" s="397"/>
      <c r="AA193" s="397"/>
      <c r="AB193" s="193"/>
      <c r="AC193" s="379">
        <f>SUMPRODUCT(LEN($L193:$Y195)-LEN(SUBSTITUTE($L193:$Y195,"A", "")))</f>
        <v>0</v>
      </c>
      <c r="AD193" s="365">
        <f>SUMPRODUCT(LEN($Y193:$Y195)-LEN(SUBSTITUTE($Y193:$Y195,"A", "")))</f>
        <v>0</v>
      </c>
      <c r="AE193" s="365">
        <f>SUMPRODUCT(LEN($L193:$Y195)-LEN(SUBSTITUTE($L193:$Y195,"S", "")))</f>
        <v>0</v>
      </c>
      <c r="AF193" s="365">
        <f>SUMPRODUCT(LEN($Y193:$Y195)-LEN(SUBSTITUTE($Y193:$Y195,"S", "")))</f>
        <v>0</v>
      </c>
      <c r="AG193" s="365">
        <f>SUMPRODUCT(LEN($L193:$Y195)-LEN(SUBSTITUTE($L193:$Y195,"F", "")))</f>
        <v>0</v>
      </c>
      <c r="AH193" s="365">
        <f>SUMPRODUCT(LEN($Y193:$Y195)-LEN(SUBSTITUTE($Y193:$Y195,"F", "")))</f>
        <v>0</v>
      </c>
      <c r="AI193" s="365">
        <f>SUMPRODUCT(LEN($L193:$Y195)-LEN(SUBSTITUTE($L193:$Y195,"G", "")))</f>
        <v>0</v>
      </c>
      <c r="AJ193" s="365">
        <f>SUMPRODUCT(LEN($Y193:$Y195)-LEN(SUBSTITUTE($Y193:$Y195,"G", "")))</f>
        <v>0</v>
      </c>
      <c r="AK193" s="365">
        <f>SUMPRODUCT(LEN($L193:$Y195)-LEN(SUBSTITUTE($L193:$Y195,"M", "")))</f>
        <v>0</v>
      </c>
      <c r="AL193" s="382">
        <f>SUMPRODUCT(LEN($Y193:$Y195)-LEN(SUBSTITUTE($Y193:$Y195,"M", "")))</f>
        <v>0</v>
      </c>
    </row>
    <row r="194" spans="2:46" ht="18" customHeight="1" x14ac:dyDescent="0.2">
      <c r="B194" s="17"/>
      <c r="C194" s="406"/>
      <c r="D194" s="192"/>
      <c r="E194" s="23"/>
      <c r="F194" s="23"/>
      <c r="G194" s="191"/>
      <c r="H194" s="409"/>
      <c r="I194" s="409"/>
      <c r="J194" s="409"/>
      <c r="K194" s="190" t="s">
        <v>91</v>
      </c>
      <c r="L194" s="189"/>
      <c r="M194" s="190" t="s">
        <v>90</v>
      </c>
      <c r="N194" s="189"/>
      <c r="O194" s="190" t="s">
        <v>89</v>
      </c>
      <c r="P194" s="189"/>
      <c r="Q194" s="190" t="s">
        <v>88</v>
      </c>
      <c r="R194" s="189"/>
      <c r="S194" s="190" t="s">
        <v>210</v>
      </c>
      <c r="T194" s="189"/>
      <c r="U194" s="190" t="s">
        <v>209</v>
      </c>
      <c r="V194" s="189"/>
      <c r="W194" s="190" t="s">
        <v>209</v>
      </c>
      <c r="X194" s="189"/>
      <c r="Y194" s="18"/>
      <c r="Z194" s="366"/>
      <c r="AA194" s="366"/>
      <c r="AB194" s="188"/>
      <c r="AC194" s="380"/>
      <c r="AD194" s="366"/>
      <c r="AE194" s="366"/>
      <c r="AF194" s="366"/>
      <c r="AG194" s="366"/>
      <c r="AH194" s="366"/>
      <c r="AI194" s="366"/>
      <c r="AJ194" s="366"/>
      <c r="AK194" s="366"/>
      <c r="AL194" s="383"/>
    </row>
    <row r="195" spans="2:46" ht="18" customHeight="1" thickBot="1" x14ac:dyDescent="0.25">
      <c r="B195" s="151"/>
      <c r="C195" s="412"/>
      <c r="D195" s="187"/>
      <c r="E195" s="186"/>
      <c r="F195" s="186"/>
      <c r="G195" s="185"/>
      <c r="H195" s="411"/>
      <c r="I195" s="411"/>
      <c r="J195" s="411"/>
      <c r="K195" s="184" t="s">
        <v>87</v>
      </c>
      <c r="L195" s="183"/>
      <c r="M195" s="184" t="s">
        <v>86</v>
      </c>
      <c r="N195" s="183"/>
      <c r="O195" s="184" t="s">
        <v>85</v>
      </c>
      <c r="P195" s="183"/>
      <c r="Q195" s="184" t="s">
        <v>84</v>
      </c>
      <c r="R195" s="183"/>
      <c r="S195" s="184" t="s">
        <v>208</v>
      </c>
      <c r="T195" s="183"/>
      <c r="U195" s="184" t="s">
        <v>207</v>
      </c>
      <c r="V195" s="183"/>
      <c r="W195" s="184" t="s">
        <v>207</v>
      </c>
      <c r="X195" s="183"/>
      <c r="Y195" s="182"/>
      <c r="Z195" s="367"/>
      <c r="AA195" s="367"/>
      <c r="AB195" s="180"/>
      <c r="AC195" s="381"/>
      <c r="AD195" s="367"/>
      <c r="AE195" s="367"/>
      <c r="AF195" s="367"/>
      <c r="AG195" s="367"/>
      <c r="AH195" s="367"/>
      <c r="AI195" s="367"/>
      <c r="AJ195" s="367"/>
      <c r="AK195" s="367"/>
      <c r="AL195" s="384"/>
    </row>
    <row r="196" spans="2:46" ht="74.45" customHeight="1" thickBot="1" x14ac:dyDescent="0.3">
      <c r="B196" s="223" t="s">
        <v>123</v>
      </c>
      <c r="C196" s="222" t="s">
        <v>122</v>
      </c>
      <c r="D196" s="222" t="s">
        <v>121</v>
      </c>
      <c r="E196" s="222" t="s">
        <v>120</v>
      </c>
      <c r="F196" s="222" t="s">
        <v>119</v>
      </c>
      <c r="G196" s="222" t="s">
        <v>118</v>
      </c>
      <c r="H196" s="222" t="s">
        <v>33</v>
      </c>
      <c r="I196" s="222" t="s">
        <v>117</v>
      </c>
      <c r="J196" s="222" t="s">
        <v>34</v>
      </c>
      <c r="K196" s="403" t="s">
        <v>116</v>
      </c>
      <c r="L196" s="413"/>
      <c r="M196" s="403" t="s">
        <v>115</v>
      </c>
      <c r="N196" s="413"/>
      <c r="O196" s="403" t="s">
        <v>115</v>
      </c>
      <c r="P196" s="404"/>
      <c r="Q196" s="403" t="s">
        <v>115</v>
      </c>
      <c r="R196" s="404"/>
      <c r="S196" s="403" t="s">
        <v>115</v>
      </c>
      <c r="T196" s="404"/>
      <c r="U196" s="403" t="s">
        <v>115</v>
      </c>
      <c r="V196" s="404"/>
      <c r="W196" s="403" t="s">
        <v>115</v>
      </c>
      <c r="X196" s="404"/>
      <c r="Y196" s="48" t="s">
        <v>114</v>
      </c>
      <c r="Z196" s="48" t="s">
        <v>113</v>
      </c>
      <c r="AA196" s="48" t="s">
        <v>294</v>
      </c>
      <c r="AB196" s="220" t="s">
        <v>112</v>
      </c>
      <c r="AC196" s="46" t="s">
        <v>111</v>
      </c>
      <c r="AD196" s="45" t="s">
        <v>110</v>
      </c>
      <c r="AE196" s="45" t="s">
        <v>109</v>
      </c>
      <c r="AF196" s="45" t="s">
        <v>108</v>
      </c>
      <c r="AG196" s="45" t="s">
        <v>107</v>
      </c>
      <c r="AH196" s="45" t="s">
        <v>106</v>
      </c>
      <c r="AI196" s="45" t="s">
        <v>105</v>
      </c>
      <c r="AJ196" s="45" t="s">
        <v>104</v>
      </c>
      <c r="AK196" s="45" t="s">
        <v>103</v>
      </c>
      <c r="AL196" s="45" t="s">
        <v>102</v>
      </c>
    </row>
    <row r="197" spans="2:46" ht="36" customHeight="1" thickBot="1" x14ac:dyDescent="0.25">
      <c r="B197" s="71" t="s">
        <v>136</v>
      </c>
      <c r="C197" s="215"/>
      <c r="D197" s="214">
        <v>189</v>
      </c>
      <c r="E197" s="213">
        <v>13</v>
      </c>
      <c r="F197" s="212">
        <v>23083.040000000001</v>
      </c>
      <c r="G197" s="211">
        <v>933.17</v>
      </c>
      <c r="H197" s="210"/>
      <c r="I197" s="210"/>
      <c r="J197" s="209"/>
      <c r="K197" s="208"/>
      <c r="L197" s="36"/>
      <c r="M197" s="208"/>
      <c r="N197" s="36"/>
      <c r="O197" s="208"/>
      <c r="P197" s="36"/>
      <c r="Q197" s="208"/>
      <c r="R197" s="36"/>
      <c r="S197" s="208"/>
      <c r="T197" s="36"/>
      <c r="U197" s="208"/>
      <c r="V197" s="36"/>
      <c r="W197" s="208"/>
      <c r="X197" s="36"/>
      <c r="Y197" s="207"/>
      <c r="Z197" s="206"/>
      <c r="AA197" s="206"/>
      <c r="AB197" s="205">
        <v>189</v>
      </c>
      <c r="AC197" s="33">
        <f t="shared" ref="AC197:AL197" si="3">SUM(AC198:AC251)</f>
        <v>141</v>
      </c>
      <c r="AD197" s="54">
        <f t="shared" si="3"/>
        <v>21</v>
      </c>
      <c r="AE197" s="54">
        <f t="shared" si="3"/>
        <v>162</v>
      </c>
      <c r="AF197" s="54">
        <f t="shared" si="3"/>
        <v>36</v>
      </c>
      <c r="AG197" s="54">
        <f t="shared" si="3"/>
        <v>9</v>
      </c>
      <c r="AH197" s="54">
        <f t="shared" si="3"/>
        <v>0</v>
      </c>
      <c r="AI197" s="54">
        <f t="shared" si="3"/>
        <v>32</v>
      </c>
      <c r="AJ197" s="54">
        <f t="shared" si="3"/>
        <v>0</v>
      </c>
      <c r="AK197" s="54">
        <f t="shared" si="3"/>
        <v>0</v>
      </c>
      <c r="AL197" s="53">
        <f t="shared" si="3"/>
        <v>0</v>
      </c>
      <c r="AM197" s="32" t="s">
        <v>100</v>
      </c>
      <c r="AN197" s="31">
        <f>F197/(100*102)</f>
        <v>2.2630431372549022</v>
      </c>
      <c r="AP197" s="4">
        <f>SUM(AC197:AD197)/E197</f>
        <v>12.461538461538462</v>
      </c>
      <c r="AQ197" s="4">
        <f>SUM(AE197:AF197)/E197</f>
        <v>15.23076923076923</v>
      </c>
      <c r="AR197" s="4">
        <f>SUM(AG197:AH197)/E197</f>
        <v>0.69230769230769229</v>
      </c>
      <c r="AS197" s="4">
        <f>SUM(AI197:AJ197)/E197</f>
        <v>2.4615384615384617</v>
      </c>
      <c r="AT197" s="4">
        <f>SUM(AK197:AL197)/E197</f>
        <v>0</v>
      </c>
    </row>
    <row r="198" spans="2:46" ht="18" customHeight="1" x14ac:dyDescent="0.2">
      <c r="B198" s="17" t="s">
        <v>129</v>
      </c>
      <c r="C198" s="405">
        <v>1</v>
      </c>
      <c r="D198" s="198"/>
      <c r="E198" s="197"/>
      <c r="F198" s="197"/>
      <c r="G198" s="196"/>
      <c r="H198" s="408">
        <v>63</v>
      </c>
      <c r="I198" s="408">
        <v>18</v>
      </c>
      <c r="J198" s="408">
        <v>5</v>
      </c>
      <c r="K198" s="195" t="s">
        <v>95</v>
      </c>
      <c r="L198" s="194" t="s">
        <v>306</v>
      </c>
      <c r="M198" s="195" t="s">
        <v>94</v>
      </c>
      <c r="N198" s="194" t="s">
        <v>329</v>
      </c>
      <c r="O198" s="195" t="s">
        <v>93</v>
      </c>
      <c r="P198" s="194" t="s">
        <v>231</v>
      </c>
      <c r="Q198" s="195" t="s">
        <v>92</v>
      </c>
      <c r="R198" s="194" t="s">
        <v>214</v>
      </c>
      <c r="S198" s="195" t="s">
        <v>212</v>
      </c>
      <c r="T198" s="194" t="s">
        <v>97</v>
      </c>
      <c r="U198" s="195" t="s">
        <v>211</v>
      </c>
      <c r="V198" s="194"/>
      <c r="W198" s="195" t="s">
        <v>292</v>
      </c>
      <c r="X198" s="194"/>
      <c r="Y198" s="25" t="s">
        <v>224</v>
      </c>
      <c r="Z198" s="397"/>
      <c r="AA198" s="397" t="s">
        <v>261</v>
      </c>
      <c r="AB198" s="193"/>
      <c r="AC198" s="379">
        <f>SUMPRODUCT(LEN($L198:$Y200)-LEN(SUBSTITUTE($L198:$Y200,"A", "")))</f>
        <v>21</v>
      </c>
      <c r="AD198" s="365">
        <f>SUMPRODUCT(LEN($Y198:$Y200)-LEN(SUBSTITUTE($Y198:$Y200,"A", "")))</f>
        <v>3</v>
      </c>
      <c r="AE198" s="365">
        <f>SUMPRODUCT(LEN($L198:$Y200)-LEN(SUBSTITUTE($L198:$Y200,"S", "")))</f>
        <v>8</v>
      </c>
      <c r="AF198" s="365">
        <f>SUMPRODUCT(LEN($Y198:$Y200)-LEN(SUBSTITUTE($Y198:$Y200,"S", "")))</f>
        <v>0</v>
      </c>
      <c r="AG198" s="365">
        <f>SUMPRODUCT(LEN($L198:$Y200)-LEN(SUBSTITUTE($L198:$Y200,"F", "")))</f>
        <v>1</v>
      </c>
      <c r="AH198" s="365">
        <f>SUMPRODUCT(LEN($Y198:$Y200)-LEN(SUBSTITUTE($Y198:$Y200,"F", "")))</f>
        <v>0</v>
      </c>
      <c r="AI198" s="365">
        <f>SUMPRODUCT(LEN($L198:$Y200)-LEN(SUBSTITUTE($L198:$Y200,"G", "")))</f>
        <v>4</v>
      </c>
      <c r="AJ198" s="365">
        <f>SUMPRODUCT(LEN($Y198:$Y200)-LEN(SUBSTITUTE($Y198:$Y200,"G", "")))</f>
        <v>0</v>
      </c>
      <c r="AK198" s="365">
        <f>SUMPRODUCT(LEN($L198:$Y200)-LEN(SUBSTITUTE($L198:$Y200,"M", "")))</f>
        <v>0</v>
      </c>
      <c r="AL198" s="382">
        <f>SUMPRODUCT(LEN($Y198:$Y200)-LEN(SUBSTITUTE($Y198:$Y200,"M", "")))</f>
        <v>0</v>
      </c>
    </row>
    <row r="199" spans="2:46" ht="18" customHeight="1" x14ac:dyDescent="0.2">
      <c r="B199" s="17"/>
      <c r="C199" s="406"/>
      <c r="D199" s="192"/>
      <c r="E199" s="23"/>
      <c r="F199" s="23"/>
      <c r="G199" s="191"/>
      <c r="H199" s="409"/>
      <c r="I199" s="409"/>
      <c r="J199" s="409"/>
      <c r="K199" s="190" t="s">
        <v>91</v>
      </c>
      <c r="L199" s="189" t="s">
        <v>213</v>
      </c>
      <c r="M199" s="190" t="s">
        <v>90</v>
      </c>
      <c r="N199" s="189" t="s">
        <v>263</v>
      </c>
      <c r="O199" s="190" t="s">
        <v>89</v>
      </c>
      <c r="P199" s="189" t="s">
        <v>213</v>
      </c>
      <c r="Q199" s="190" t="s">
        <v>88</v>
      </c>
      <c r="R199" s="189" t="s">
        <v>214</v>
      </c>
      <c r="S199" s="190" t="s">
        <v>210</v>
      </c>
      <c r="T199" s="189"/>
      <c r="U199" s="190" t="s">
        <v>209</v>
      </c>
      <c r="V199" s="189"/>
      <c r="W199" s="190" t="s">
        <v>291</v>
      </c>
      <c r="X199" s="189"/>
      <c r="Y199" s="18"/>
      <c r="Z199" s="366"/>
      <c r="AA199" s="366"/>
      <c r="AB199" s="188"/>
      <c r="AC199" s="380"/>
      <c r="AD199" s="366"/>
      <c r="AE199" s="366"/>
      <c r="AF199" s="366"/>
      <c r="AG199" s="366"/>
      <c r="AH199" s="366"/>
      <c r="AI199" s="366"/>
      <c r="AJ199" s="366"/>
      <c r="AK199" s="366"/>
      <c r="AL199" s="383"/>
    </row>
    <row r="200" spans="2:46" ht="18" customHeight="1" thickBot="1" x14ac:dyDescent="0.25">
      <c r="B200" s="17"/>
      <c r="C200" s="407"/>
      <c r="D200" s="204"/>
      <c r="E200" s="203"/>
      <c r="F200" s="203"/>
      <c r="G200" s="202"/>
      <c r="H200" s="410"/>
      <c r="I200" s="410"/>
      <c r="J200" s="410"/>
      <c r="K200" s="201" t="s">
        <v>87</v>
      </c>
      <c r="L200" s="200" t="s">
        <v>354</v>
      </c>
      <c r="M200" s="201" t="s">
        <v>86</v>
      </c>
      <c r="N200" s="200" t="s">
        <v>301</v>
      </c>
      <c r="O200" s="201" t="s">
        <v>85</v>
      </c>
      <c r="P200" s="200" t="s">
        <v>226</v>
      </c>
      <c r="Q200" s="201" t="s">
        <v>84</v>
      </c>
      <c r="R200" s="200" t="s">
        <v>97</v>
      </c>
      <c r="S200" s="201" t="s">
        <v>208</v>
      </c>
      <c r="T200" s="200"/>
      <c r="U200" s="201" t="s">
        <v>207</v>
      </c>
      <c r="V200" s="200"/>
      <c r="W200" s="201" t="s">
        <v>290</v>
      </c>
      <c r="X200" s="200"/>
      <c r="Y200" s="10"/>
      <c r="Z200" s="398"/>
      <c r="AA200" s="398"/>
      <c r="AB200" s="199"/>
      <c r="AC200" s="381"/>
      <c r="AD200" s="367"/>
      <c r="AE200" s="367"/>
      <c r="AF200" s="367"/>
      <c r="AG200" s="367"/>
      <c r="AH200" s="367"/>
      <c r="AI200" s="367"/>
      <c r="AJ200" s="367"/>
      <c r="AK200" s="367"/>
      <c r="AL200" s="384"/>
    </row>
    <row r="201" spans="2:46" ht="18" customHeight="1" x14ac:dyDescent="0.2">
      <c r="B201" s="17"/>
      <c r="C201" s="405">
        <v>2</v>
      </c>
      <c r="D201" s="198"/>
      <c r="E201" s="197"/>
      <c r="F201" s="197"/>
      <c r="G201" s="196"/>
      <c r="H201" s="408">
        <v>63</v>
      </c>
      <c r="I201" s="408">
        <v>16</v>
      </c>
      <c r="J201" s="408">
        <v>5</v>
      </c>
      <c r="K201" s="195" t="s">
        <v>95</v>
      </c>
      <c r="L201" s="194" t="s">
        <v>97</v>
      </c>
      <c r="M201" s="195" t="s">
        <v>94</v>
      </c>
      <c r="N201" s="194" t="s">
        <v>275</v>
      </c>
      <c r="O201" s="195" t="s">
        <v>93</v>
      </c>
      <c r="P201" s="194" t="s">
        <v>226</v>
      </c>
      <c r="Q201" s="195" t="s">
        <v>92</v>
      </c>
      <c r="R201" s="194" t="s">
        <v>98</v>
      </c>
      <c r="S201" s="195" t="s">
        <v>212</v>
      </c>
      <c r="T201" s="194"/>
      <c r="U201" s="195" t="s">
        <v>211</v>
      </c>
      <c r="V201" s="194"/>
      <c r="W201" s="195" t="s">
        <v>211</v>
      </c>
      <c r="X201" s="194"/>
      <c r="Y201" s="25"/>
      <c r="Z201" s="397"/>
      <c r="AA201" s="397" t="s">
        <v>261</v>
      </c>
      <c r="AB201" s="193"/>
      <c r="AC201" s="379">
        <f>SUMPRODUCT(LEN($L201:$Y203)-LEN(SUBSTITUTE($L201:$Y203,"A", "")))</f>
        <v>9</v>
      </c>
      <c r="AD201" s="365">
        <f>SUMPRODUCT(LEN($Y201:$Y203)-LEN(SUBSTITUTE($Y201:$Y203,"A", "")))</f>
        <v>0</v>
      </c>
      <c r="AE201" s="365">
        <f>SUMPRODUCT(LEN($L201:$Y203)-LEN(SUBSTITUTE($L201:$Y203,"S", "")))</f>
        <v>11</v>
      </c>
      <c r="AF201" s="365">
        <f>SUMPRODUCT(LEN($Y201:$Y203)-LEN(SUBSTITUTE($Y201:$Y203,"S", "")))</f>
        <v>0</v>
      </c>
      <c r="AG201" s="365">
        <f>SUMPRODUCT(LEN($L201:$Y203)-LEN(SUBSTITUTE($L201:$Y203,"F", "")))</f>
        <v>0</v>
      </c>
      <c r="AH201" s="365">
        <f>SUMPRODUCT(LEN($Y201:$Y203)-LEN(SUBSTITUTE($Y201:$Y203,"F", "")))</f>
        <v>0</v>
      </c>
      <c r="AI201" s="365">
        <f>SUMPRODUCT(LEN($L201:$Y203)-LEN(SUBSTITUTE($L201:$Y203,"G", "")))</f>
        <v>2</v>
      </c>
      <c r="AJ201" s="365">
        <f>SUMPRODUCT(LEN($Y201:$Y203)-LEN(SUBSTITUTE($Y201:$Y203,"G", "")))</f>
        <v>0</v>
      </c>
      <c r="AK201" s="365">
        <f>SUMPRODUCT(LEN($L201:$Y203)-LEN(SUBSTITUTE($L201:$Y203,"M", "")))</f>
        <v>0</v>
      </c>
      <c r="AL201" s="382">
        <f>SUMPRODUCT(LEN($Y201:$Y203)-LEN(SUBSTITUTE($Y201:$Y203,"M", "")))</f>
        <v>0</v>
      </c>
    </row>
    <row r="202" spans="2:46" ht="18" customHeight="1" x14ac:dyDescent="0.2">
      <c r="B202" s="17"/>
      <c r="C202" s="406"/>
      <c r="D202" s="192"/>
      <c r="E202" s="23"/>
      <c r="F202" s="23"/>
      <c r="G202" s="191"/>
      <c r="H202" s="409"/>
      <c r="I202" s="409"/>
      <c r="J202" s="409"/>
      <c r="K202" s="190" t="s">
        <v>91</v>
      </c>
      <c r="L202" s="189" t="s">
        <v>263</v>
      </c>
      <c r="M202" s="190" t="s">
        <v>90</v>
      </c>
      <c r="N202" s="189" t="s">
        <v>218</v>
      </c>
      <c r="O202" s="190" t="s">
        <v>89</v>
      </c>
      <c r="P202" s="189" t="s">
        <v>218</v>
      </c>
      <c r="Q202" s="190" t="s">
        <v>88</v>
      </c>
      <c r="R202" s="189" t="s">
        <v>98</v>
      </c>
      <c r="S202" s="190" t="s">
        <v>210</v>
      </c>
      <c r="T202" s="189"/>
      <c r="U202" s="190" t="s">
        <v>209</v>
      </c>
      <c r="V202" s="189"/>
      <c r="W202" s="190" t="s">
        <v>209</v>
      </c>
      <c r="X202" s="189"/>
      <c r="Y202" s="18"/>
      <c r="Z202" s="366"/>
      <c r="AA202" s="366"/>
      <c r="AB202" s="188"/>
      <c r="AC202" s="380"/>
      <c r="AD202" s="366"/>
      <c r="AE202" s="366"/>
      <c r="AF202" s="366"/>
      <c r="AG202" s="366"/>
      <c r="AH202" s="366"/>
      <c r="AI202" s="366"/>
      <c r="AJ202" s="366"/>
      <c r="AK202" s="366"/>
      <c r="AL202" s="383"/>
    </row>
    <row r="203" spans="2:46" ht="18" customHeight="1" thickBot="1" x14ac:dyDescent="0.25">
      <c r="B203" s="17"/>
      <c r="C203" s="407"/>
      <c r="D203" s="204"/>
      <c r="E203" s="203"/>
      <c r="F203" s="203"/>
      <c r="G203" s="202"/>
      <c r="H203" s="410"/>
      <c r="I203" s="410"/>
      <c r="J203" s="410"/>
      <c r="K203" s="201" t="s">
        <v>87</v>
      </c>
      <c r="L203" s="200" t="s">
        <v>213</v>
      </c>
      <c r="M203" s="201" t="s">
        <v>86</v>
      </c>
      <c r="N203" s="200" t="s">
        <v>219</v>
      </c>
      <c r="O203" s="201" t="s">
        <v>85</v>
      </c>
      <c r="P203" s="200" t="s">
        <v>218</v>
      </c>
      <c r="Q203" s="201" t="s">
        <v>84</v>
      </c>
      <c r="R203" s="200"/>
      <c r="S203" s="201" t="s">
        <v>208</v>
      </c>
      <c r="T203" s="200"/>
      <c r="U203" s="201" t="s">
        <v>207</v>
      </c>
      <c r="V203" s="200"/>
      <c r="W203" s="201" t="s">
        <v>207</v>
      </c>
      <c r="X203" s="200"/>
      <c r="Y203" s="10"/>
      <c r="Z203" s="398"/>
      <c r="AA203" s="398"/>
      <c r="AB203" s="199"/>
      <c r="AC203" s="381"/>
      <c r="AD203" s="367"/>
      <c r="AE203" s="367"/>
      <c r="AF203" s="367"/>
      <c r="AG203" s="367"/>
      <c r="AH203" s="367"/>
      <c r="AI203" s="367"/>
      <c r="AJ203" s="367"/>
      <c r="AK203" s="367"/>
      <c r="AL203" s="384"/>
    </row>
    <row r="204" spans="2:46" ht="18" customHeight="1" x14ac:dyDescent="0.2">
      <c r="B204" s="17"/>
      <c r="C204" s="405">
        <v>3</v>
      </c>
      <c r="D204" s="198"/>
      <c r="E204" s="197"/>
      <c r="F204" s="197"/>
      <c r="G204" s="196"/>
      <c r="H204" s="408">
        <v>65</v>
      </c>
      <c r="I204" s="408">
        <v>16</v>
      </c>
      <c r="J204" s="408">
        <v>5</v>
      </c>
      <c r="K204" s="195" t="s">
        <v>95</v>
      </c>
      <c r="L204" s="194" t="s">
        <v>263</v>
      </c>
      <c r="M204" s="195" t="s">
        <v>94</v>
      </c>
      <c r="N204" s="194" t="s">
        <v>282</v>
      </c>
      <c r="O204" s="195" t="s">
        <v>93</v>
      </c>
      <c r="P204" s="194" t="s">
        <v>214</v>
      </c>
      <c r="Q204" s="195" t="s">
        <v>92</v>
      </c>
      <c r="R204" s="194" t="s">
        <v>98</v>
      </c>
      <c r="S204" s="195" t="s">
        <v>212</v>
      </c>
      <c r="T204" s="194"/>
      <c r="U204" s="195" t="s">
        <v>211</v>
      </c>
      <c r="V204" s="194"/>
      <c r="W204" s="195" t="s">
        <v>211</v>
      </c>
      <c r="X204" s="194"/>
      <c r="Y204" s="25"/>
      <c r="Z204" s="397">
        <v>7</v>
      </c>
      <c r="AA204" s="397" t="s">
        <v>261</v>
      </c>
      <c r="AB204" s="193"/>
      <c r="AC204" s="379">
        <f>SUMPRODUCT(LEN($L204:$Y206)-LEN(SUBSTITUTE($L204:$Y206,"A", "")))</f>
        <v>12</v>
      </c>
      <c r="AD204" s="365">
        <f>SUMPRODUCT(LEN($Y204:$Y206)-LEN(SUBSTITUTE($Y204:$Y206,"A", "")))</f>
        <v>0</v>
      </c>
      <c r="AE204" s="365">
        <f>SUMPRODUCT(LEN($L204:$Y206)-LEN(SUBSTITUTE($L204:$Y206,"S", "")))</f>
        <v>6</v>
      </c>
      <c r="AF204" s="365">
        <f>SUMPRODUCT(LEN($Y204:$Y206)-LEN(SUBSTITUTE($Y204:$Y206,"S", "")))</f>
        <v>0</v>
      </c>
      <c r="AG204" s="365">
        <f>SUMPRODUCT(LEN($L204:$Y206)-LEN(SUBSTITUTE($L204:$Y206,"F", "")))</f>
        <v>1</v>
      </c>
      <c r="AH204" s="365">
        <f>SUMPRODUCT(LEN($Y204:$Y206)-LEN(SUBSTITUTE($Y204:$Y206,"F", "")))</f>
        <v>0</v>
      </c>
      <c r="AI204" s="365">
        <f>SUMPRODUCT(LEN($L204:$Y206)-LEN(SUBSTITUTE($L204:$Y206,"G", "")))</f>
        <v>3</v>
      </c>
      <c r="AJ204" s="365">
        <f>SUMPRODUCT(LEN($Y204:$Y206)-LEN(SUBSTITUTE($Y204:$Y206,"G", "")))</f>
        <v>0</v>
      </c>
      <c r="AK204" s="365">
        <f>SUMPRODUCT(LEN($L204:$Y206)-LEN(SUBSTITUTE($L204:$Y206,"M", "")))</f>
        <v>0</v>
      </c>
      <c r="AL204" s="382">
        <f>SUMPRODUCT(LEN($Y204:$Y206)-LEN(SUBSTITUTE($Y204:$Y206,"M", "")))</f>
        <v>0</v>
      </c>
    </row>
    <row r="205" spans="2:46" ht="18" customHeight="1" x14ac:dyDescent="0.2">
      <c r="B205" s="17"/>
      <c r="C205" s="406"/>
      <c r="D205" s="192"/>
      <c r="E205" s="23"/>
      <c r="F205" s="23"/>
      <c r="G205" s="191"/>
      <c r="H205" s="409"/>
      <c r="I205" s="409"/>
      <c r="J205" s="409"/>
      <c r="K205" s="190" t="s">
        <v>91</v>
      </c>
      <c r="L205" s="189" t="s">
        <v>306</v>
      </c>
      <c r="M205" s="190" t="s">
        <v>90</v>
      </c>
      <c r="N205" s="189" t="s">
        <v>226</v>
      </c>
      <c r="O205" s="190" t="s">
        <v>89</v>
      </c>
      <c r="P205" s="189" t="s">
        <v>213</v>
      </c>
      <c r="Q205" s="190" t="s">
        <v>88</v>
      </c>
      <c r="R205" s="189" t="s">
        <v>98</v>
      </c>
      <c r="S205" s="190" t="s">
        <v>210</v>
      </c>
      <c r="T205" s="189"/>
      <c r="U205" s="190" t="s">
        <v>209</v>
      </c>
      <c r="V205" s="189"/>
      <c r="W205" s="190" t="s">
        <v>209</v>
      </c>
      <c r="X205" s="189"/>
      <c r="Y205" s="18"/>
      <c r="Z205" s="366"/>
      <c r="AA205" s="366"/>
      <c r="AB205" s="188"/>
      <c r="AC205" s="380"/>
      <c r="AD205" s="366"/>
      <c r="AE205" s="366"/>
      <c r="AF205" s="366"/>
      <c r="AG205" s="366"/>
      <c r="AH205" s="366"/>
      <c r="AI205" s="366"/>
      <c r="AJ205" s="366"/>
      <c r="AK205" s="366"/>
      <c r="AL205" s="383"/>
    </row>
    <row r="206" spans="2:46" ht="18" customHeight="1" thickBot="1" x14ac:dyDescent="0.25">
      <c r="B206" s="17"/>
      <c r="C206" s="407"/>
      <c r="D206" s="204"/>
      <c r="E206" s="203"/>
      <c r="F206" s="203"/>
      <c r="G206" s="202"/>
      <c r="H206" s="410"/>
      <c r="I206" s="410"/>
      <c r="J206" s="410"/>
      <c r="K206" s="201" t="s">
        <v>87</v>
      </c>
      <c r="L206" s="200" t="s">
        <v>263</v>
      </c>
      <c r="M206" s="201" t="s">
        <v>86</v>
      </c>
      <c r="N206" s="200" t="s">
        <v>226</v>
      </c>
      <c r="O206" s="201" t="s">
        <v>85</v>
      </c>
      <c r="P206" s="200" t="s">
        <v>97</v>
      </c>
      <c r="Q206" s="201" t="s">
        <v>84</v>
      </c>
      <c r="R206" s="200"/>
      <c r="S206" s="201" t="s">
        <v>208</v>
      </c>
      <c r="T206" s="200"/>
      <c r="U206" s="201" t="s">
        <v>207</v>
      </c>
      <c r="V206" s="200"/>
      <c r="W206" s="201" t="s">
        <v>207</v>
      </c>
      <c r="X206" s="200"/>
      <c r="Y206" s="10"/>
      <c r="Z206" s="398"/>
      <c r="AA206" s="398"/>
      <c r="AB206" s="199"/>
      <c r="AC206" s="381"/>
      <c r="AD206" s="367"/>
      <c r="AE206" s="367"/>
      <c r="AF206" s="367"/>
      <c r="AG206" s="367"/>
      <c r="AH206" s="367"/>
      <c r="AI206" s="367"/>
      <c r="AJ206" s="367"/>
      <c r="AK206" s="367"/>
      <c r="AL206" s="384"/>
    </row>
    <row r="207" spans="2:46" ht="18" customHeight="1" x14ac:dyDescent="0.2">
      <c r="B207" s="17"/>
      <c r="C207" s="405">
        <v>4</v>
      </c>
      <c r="D207" s="198"/>
      <c r="E207" s="197"/>
      <c r="F207" s="197"/>
      <c r="G207" s="196"/>
      <c r="H207" s="408">
        <v>59</v>
      </c>
      <c r="I207" s="408">
        <v>15</v>
      </c>
      <c r="J207" s="408">
        <v>4</v>
      </c>
      <c r="K207" s="195" t="s">
        <v>95</v>
      </c>
      <c r="L207" s="194" t="s">
        <v>97</v>
      </c>
      <c r="M207" s="195" t="s">
        <v>94</v>
      </c>
      <c r="N207" s="194" t="s">
        <v>262</v>
      </c>
      <c r="O207" s="195" t="s">
        <v>93</v>
      </c>
      <c r="P207" s="194" t="s">
        <v>226</v>
      </c>
      <c r="Q207" s="195" t="s">
        <v>92</v>
      </c>
      <c r="R207" s="194" t="s">
        <v>98</v>
      </c>
      <c r="S207" s="195" t="s">
        <v>212</v>
      </c>
      <c r="T207" s="194"/>
      <c r="U207" s="195" t="s">
        <v>211</v>
      </c>
      <c r="V207" s="194"/>
      <c r="W207" s="195" t="s">
        <v>211</v>
      </c>
      <c r="X207" s="194"/>
      <c r="Y207" s="25"/>
      <c r="Z207" s="397">
        <v>7</v>
      </c>
      <c r="AA207" s="397" t="s">
        <v>261</v>
      </c>
      <c r="AB207" s="193"/>
      <c r="AC207" s="379">
        <f>SUMPRODUCT(LEN($L207:$Y209)-LEN(SUBSTITUTE($L207:$Y209,"A", "")))</f>
        <v>10</v>
      </c>
      <c r="AD207" s="365">
        <f>SUMPRODUCT(LEN($Y207:$Y209)-LEN(SUBSTITUTE($Y207:$Y209,"A", "")))</f>
        <v>0</v>
      </c>
      <c r="AE207" s="365">
        <f>SUMPRODUCT(LEN($L207:$Y209)-LEN(SUBSTITUTE($L207:$Y209,"S", "")))</f>
        <v>8</v>
      </c>
      <c r="AF207" s="365">
        <f>SUMPRODUCT(LEN($Y207:$Y209)-LEN(SUBSTITUTE($Y207:$Y209,"S", "")))</f>
        <v>0</v>
      </c>
      <c r="AG207" s="365">
        <f>SUMPRODUCT(LEN($L207:$Y209)-LEN(SUBSTITUTE($L207:$Y209,"F", "")))</f>
        <v>1</v>
      </c>
      <c r="AH207" s="365">
        <f>SUMPRODUCT(LEN($Y207:$Y209)-LEN(SUBSTITUTE($Y207:$Y209,"F", "")))</f>
        <v>0</v>
      </c>
      <c r="AI207" s="365">
        <f>SUMPRODUCT(LEN($L207:$Y209)-LEN(SUBSTITUTE($L207:$Y209,"G", "")))</f>
        <v>0</v>
      </c>
      <c r="AJ207" s="365">
        <f>SUMPRODUCT(LEN($Y207:$Y209)-LEN(SUBSTITUTE($Y207:$Y209,"G", "")))</f>
        <v>0</v>
      </c>
      <c r="AK207" s="365">
        <f>SUMPRODUCT(LEN($L207:$Y209)-LEN(SUBSTITUTE($L207:$Y209,"M", "")))</f>
        <v>0</v>
      </c>
      <c r="AL207" s="382">
        <f>SUMPRODUCT(LEN($Y207:$Y209)-LEN(SUBSTITUTE($Y207:$Y209,"M", "")))</f>
        <v>0</v>
      </c>
    </row>
    <row r="208" spans="2:46" ht="18" customHeight="1" x14ac:dyDescent="0.2">
      <c r="B208" s="17"/>
      <c r="C208" s="406"/>
      <c r="D208" s="192"/>
      <c r="E208" s="23"/>
      <c r="F208" s="23"/>
      <c r="G208" s="191"/>
      <c r="H208" s="409"/>
      <c r="I208" s="409"/>
      <c r="J208" s="409"/>
      <c r="K208" s="190" t="s">
        <v>91</v>
      </c>
      <c r="L208" s="189" t="s">
        <v>97</v>
      </c>
      <c r="M208" s="190" t="s">
        <v>90</v>
      </c>
      <c r="N208" s="189" t="s">
        <v>224</v>
      </c>
      <c r="O208" s="190" t="s">
        <v>89</v>
      </c>
      <c r="P208" s="189" t="s">
        <v>98</v>
      </c>
      <c r="Q208" s="190" t="s">
        <v>88</v>
      </c>
      <c r="R208" s="189" t="s">
        <v>98</v>
      </c>
      <c r="S208" s="190" t="s">
        <v>210</v>
      </c>
      <c r="T208" s="189"/>
      <c r="U208" s="190" t="s">
        <v>209</v>
      </c>
      <c r="V208" s="189"/>
      <c r="W208" s="190" t="s">
        <v>209</v>
      </c>
      <c r="X208" s="189"/>
      <c r="Y208" s="18"/>
      <c r="Z208" s="366"/>
      <c r="AA208" s="366"/>
      <c r="AB208" s="188"/>
      <c r="AC208" s="380"/>
      <c r="AD208" s="366"/>
      <c r="AE208" s="366"/>
      <c r="AF208" s="366"/>
      <c r="AG208" s="366"/>
      <c r="AH208" s="366"/>
      <c r="AI208" s="366"/>
      <c r="AJ208" s="366"/>
      <c r="AK208" s="366"/>
      <c r="AL208" s="383"/>
    </row>
    <row r="209" spans="2:38" ht="18" customHeight="1" thickBot="1" x14ac:dyDescent="0.25">
      <c r="B209" s="17"/>
      <c r="C209" s="407"/>
      <c r="D209" s="204"/>
      <c r="E209" s="203"/>
      <c r="F209" s="203"/>
      <c r="G209" s="202"/>
      <c r="H209" s="410"/>
      <c r="I209" s="410"/>
      <c r="J209" s="410"/>
      <c r="K209" s="201" t="s">
        <v>87</v>
      </c>
      <c r="L209" s="200" t="s">
        <v>213</v>
      </c>
      <c r="M209" s="201" t="s">
        <v>86</v>
      </c>
      <c r="N209" s="200" t="s">
        <v>228</v>
      </c>
      <c r="O209" s="201" t="s">
        <v>85</v>
      </c>
      <c r="P209" s="200" t="s">
        <v>98</v>
      </c>
      <c r="Q209" s="201" t="s">
        <v>84</v>
      </c>
      <c r="R209" s="200"/>
      <c r="S209" s="201" t="s">
        <v>208</v>
      </c>
      <c r="T209" s="200"/>
      <c r="U209" s="201" t="s">
        <v>207</v>
      </c>
      <c r="V209" s="200"/>
      <c r="W209" s="201" t="s">
        <v>207</v>
      </c>
      <c r="X209" s="200"/>
      <c r="Y209" s="10"/>
      <c r="Z209" s="398"/>
      <c r="AA209" s="398"/>
      <c r="AB209" s="199"/>
      <c r="AC209" s="381"/>
      <c r="AD209" s="367"/>
      <c r="AE209" s="367"/>
      <c r="AF209" s="367"/>
      <c r="AG209" s="367"/>
      <c r="AH209" s="367"/>
      <c r="AI209" s="367"/>
      <c r="AJ209" s="367"/>
      <c r="AK209" s="367"/>
      <c r="AL209" s="384"/>
    </row>
    <row r="210" spans="2:38" ht="18" customHeight="1" x14ac:dyDescent="0.2">
      <c r="B210" s="17"/>
      <c r="C210" s="405">
        <v>5</v>
      </c>
      <c r="D210" s="198"/>
      <c r="E210" s="197"/>
      <c r="F210" s="197"/>
      <c r="G210" s="196"/>
      <c r="H210" s="408">
        <v>66</v>
      </c>
      <c r="I210" s="408">
        <v>19</v>
      </c>
      <c r="J210" s="408">
        <v>5</v>
      </c>
      <c r="K210" s="195" t="s">
        <v>95</v>
      </c>
      <c r="L210" s="194" t="s">
        <v>323</v>
      </c>
      <c r="M210" s="195" t="s">
        <v>94</v>
      </c>
      <c r="N210" s="194" t="s">
        <v>213</v>
      </c>
      <c r="O210" s="195" t="s">
        <v>93</v>
      </c>
      <c r="P210" s="194" t="s">
        <v>346</v>
      </c>
      <c r="Q210" s="195" t="s">
        <v>92</v>
      </c>
      <c r="R210" s="194" t="s">
        <v>218</v>
      </c>
      <c r="S210" s="195" t="s">
        <v>212</v>
      </c>
      <c r="T210" s="194" t="s">
        <v>97</v>
      </c>
      <c r="U210" s="195" t="s">
        <v>211</v>
      </c>
      <c r="V210" s="194"/>
      <c r="W210" s="195" t="s">
        <v>211</v>
      </c>
      <c r="X210" s="194"/>
      <c r="Y210" s="25" t="s">
        <v>330</v>
      </c>
      <c r="Z210" s="397">
        <v>8</v>
      </c>
      <c r="AA210" s="397" t="s">
        <v>320</v>
      </c>
      <c r="AB210" s="193"/>
      <c r="AC210" s="379">
        <f>SUMPRODUCT(LEN($L210:$Y212)-LEN(SUBSTITUTE($L210:$Y212,"A", "")))</f>
        <v>16</v>
      </c>
      <c r="AD210" s="365">
        <f>SUMPRODUCT(LEN($Y210:$Y212)-LEN(SUBSTITUTE($Y210:$Y212,"A", "")))</f>
        <v>4</v>
      </c>
      <c r="AE210" s="365">
        <f>SUMPRODUCT(LEN($L210:$Y212)-LEN(SUBSTITUTE($L210:$Y212,"S", "")))</f>
        <v>26</v>
      </c>
      <c r="AF210" s="365">
        <f>SUMPRODUCT(LEN($Y210:$Y212)-LEN(SUBSTITUTE($Y210:$Y212,"S", "")))</f>
        <v>10</v>
      </c>
      <c r="AG210" s="365">
        <f>SUMPRODUCT(LEN($L210:$Y212)-LEN(SUBSTITUTE($L210:$Y212,"F", "")))</f>
        <v>1</v>
      </c>
      <c r="AH210" s="365">
        <f>SUMPRODUCT(LEN($Y210:$Y212)-LEN(SUBSTITUTE($Y210:$Y212,"F", "")))</f>
        <v>0</v>
      </c>
      <c r="AI210" s="365">
        <f>SUMPRODUCT(LEN($L210:$Y212)-LEN(SUBSTITUTE($L210:$Y212,"G", "")))</f>
        <v>4</v>
      </c>
      <c r="AJ210" s="365">
        <f>SUMPRODUCT(LEN($Y210:$Y212)-LEN(SUBSTITUTE($Y210:$Y212,"G", "")))</f>
        <v>0</v>
      </c>
      <c r="AK210" s="365">
        <f>SUMPRODUCT(LEN($L210:$Y212)-LEN(SUBSTITUTE($L210:$Y212,"M", "")))</f>
        <v>0</v>
      </c>
      <c r="AL210" s="382">
        <f>SUMPRODUCT(LEN($Y210:$Y212)-LEN(SUBSTITUTE($Y210:$Y212,"M", "")))</f>
        <v>0</v>
      </c>
    </row>
    <row r="211" spans="2:38" ht="18" customHeight="1" x14ac:dyDescent="0.2">
      <c r="B211" s="17"/>
      <c r="C211" s="406"/>
      <c r="D211" s="192"/>
      <c r="E211" s="23"/>
      <c r="F211" s="23"/>
      <c r="G211" s="191"/>
      <c r="H211" s="409"/>
      <c r="I211" s="409"/>
      <c r="J211" s="409"/>
      <c r="K211" s="190" t="s">
        <v>91</v>
      </c>
      <c r="L211" s="189" t="s">
        <v>278</v>
      </c>
      <c r="M211" s="190" t="s">
        <v>90</v>
      </c>
      <c r="N211" s="189" t="s">
        <v>263</v>
      </c>
      <c r="O211" s="190" t="s">
        <v>89</v>
      </c>
      <c r="P211" s="189" t="s">
        <v>219</v>
      </c>
      <c r="Q211" s="190" t="s">
        <v>88</v>
      </c>
      <c r="R211" s="189" t="s">
        <v>214</v>
      </c>
      <c r="S211" s="190" t="s">
        <v>210</v>
      </c>
      <c r="T211" s="189" t="s">
        <v>98</v>
      </c>
      <c r="U211" s="190" t="s">
        <v>209</v>
      </c>
      <c r="V211" s="189"/>
      <c r="W211" s="190" t="s">
        <v>209</v>
      </c>
      <c r="X211" s="189"/>
      <c r="Y211" s="18" t="s">
        <v>389</v>
      </c>
      <c r="Z211" s="366"/>
      <c r="AA211" s="366"/>
      <c r="AB211" s="188"/>
      <c r="AC211" s="380"/>
      <c r="AD211" s="366"/>
      <c r="AE211" s="366"/>
      <c r="AF211" s="366"/>
      <c r="AG211" s="366"/>
      <c r="AH211" s="366"/>
      <c r="AI211" s="366"/>
      <c r="AJ211" s="366"/>
      <c r="AK211" s="366"/>
      <c r="AL211" s="383"/>
    </row>
    <row r="212" spans="2:38" ht="18" customHeight="1" thickBot="1" x14ac:dyDescent="0.25">
      <c r="B212" s="17"/>
      <c r="C212" s="407"/>
      <c r="D212" s="204"/>
      <c r="E212" s="203"/>
      <c r="F212" s="203"/>
      <c r="G212" s="202"/>
      <c r="H212" s="410"/>
      <c r="I212" s="410"/>
      <c r="J212" s="410"/>
      <c r="K212" s="201" t="s">
        <v>87</v>
      </c>
      <c r="L212" s="200" t="s">
        <v>213</v>
      </c>
      <c r="M212" s="201" t="s">
        <v>86</v>
      </c>
      <c r="N212" s="200" t="s">
        <v>285</v>
      </c>
      <c r="O212" s="201" t="s">
        <v>85</v>
      </c>
      <c r="P212" s="200" t="s">
        <v>228</v>
      </c>
      <c r="Q212" s="201" t="s">
        <v>84</v>
      </c>
      <c r="R212" s="200" t="s">
        <v>98</v>
      </c>
      <c r="S212" s="201" t="s">
        <v>208</v>
      </c>
      <c r="T212" s="200"/>
      <c r="U212" s="201" t="s">
        <v>207</v>
      </c>
      <c r="V212" s="200"/>
      <c r="W212" s="201" t="s">
        <v>207</v>
      </c>
      <c r="X212" s="200"/>
      <c r="Y212" s="10"/>
      <c r="Z212" s="398"/>
      <c r="AA212" s="398"/>
      <c r="AB212" s="199"/>
      <c r="AC212" s="381"/>
      <c r="AD212" s="367"/>
      <c r="AE212" s="367"/>
      <c r="AF212" s="367"/>
      <c r="AG212" s="367"/>
      <c r="AH212" s="367"/>
      <c r="AI212" s="367"/>
      <c r="AJ212" s="367"/>
      <c r="AK212" s="367"/>
      <c r="AL212" s="384"/>
    </row>
    <row r="213" spans="2:38" ht="18" customHeight="1" x14ac:dyDescent="0.2">
      <c r="B213" s="17"/>
      <c r="C213" s="405">
        <v>6</v>
      </c>
      <c r="D213" s="198"/>
      <c r="E213" s="197"/>
      <c r="F213" s="197"/>
      <c r="G213" s="196"/>
      <c r="H213" s="408">
        <v>66</v>
      </c>
      <c r="I213" s="408">
        <v>18</v>
      </c>
      <c r="J213" s="408">
        <v>5</v>
      </c>
      <c r="K213" s="195" t="s">
        <v>95</v>
      </c>
      <c r="L213" s="194" t="s">
        <v>263</v>
      </c>
      <c r="M213" s="195" t="s">
        <v>94</v>
      </c>
      <c r="N213" s="194" t="s">
        <v>213</v>
      </c>
      <c r="O213" s="195" t="s">
        <v>93</v>
      </c>
      <c r="P213" s="194" t="s">
        <v>228</v>
      </c>
      <c r="Q213" s="195" t="s">
        <v>92</v>
      </c>
      <c r="R213" s="194" t="s">
        <v>218</v>
      </c>
      <c r="S213" s="195" t="s">
        <v>212</v>
      </c>
      <c r="T213" s="194" t="s">
        <v>98</v>
      </c>
      <c r="U213" s="195" t="s">
        <v>211</v>
      </c>
      <c r="V213" s="194"/>
      <c r="W213" s="195" t="s">
        <v>211</v>
      </c>
      <c r="X213" s="194"/>
      <c r="Y213" s="25" t="s">
        <v>272</v>
      </c>
      <c r="Z213" s="397">
        <v>7</v>
      </c>
      <c r="AA213" s="397" t="s">
        <v>320</v>
      </c>
      <c r="AB213" s="193"/>
      <c r="AC213" s="379">
        <f>SUMPRODUCT(LEN($L213:$Y215)-LEN(SUBSTITUTE($L213:$Y215,"A", "")))</f>
        <v>8</v>
      </c>
      <c r="AD213" s="365">
        <f>SUMPRODUCT(LEN($Y213:$Y215)-LEN(SUBSTITUTE($Y213:$Y215,"A", "")))</f>
        <v>1</v>
      </c>
      <c r="AE213" s="365">
        <f>SUMPRODUCT(LEN($L213:$Y215)-LEN(SUBSTITUTE($L213:$Y215,"S", "")))</f>
        <v>19</v>
      </c>
      <c r="AF213" s="365">
        <f>SUMPRODUCT(LEN($Y213:$Y215)-LEN(SUBSTITUTE($Y213:$Y215,"S", "")))</f>
        <v>4</v>
      </c>
      <c r="AG213" s="365">
        <f>SUMPRODUCT(LEN($L213:$Y215)-LEN(SUBSTITUTE($L213:$Y215,"F", "")))</f>
        <v>2</v>
      </c>
      <c r="AH213" s="365">
        <f>SUMPRODUCT(LEN($Y213:$Y215)-LEN(SUBSTITUTE($Y213:$Y215,"F", "")))</f>
        <v>0</v>
      </c>
      <c r="AI213" s="365">
        <f>SUMPRODUCT(LEN($L213:$Y215)-LEN(SUBSTITUTE($L213:$Y215,"G", "")))</f>
        <v>5</v>
      </c>
      <c r="AJ213" s="365">
        <f>SUMPRODUCT(LEN($Y213:$Y215)-LEN(SUBSTITUTE($Y213:$Y215,"G", "")))</f>
        <v>0</v>
      </c>
      <c r="AK213" s="365">
        <f>SUMPRODUCT(LEN($L213:$Y215)-LEN(SUBSTITUTE($L213:$Y215,"M", "")))</f>
        <v>0</v>
      </c>
      <c r="AL213" s="382">
        <f>SUMPRODUCT(LEN($Y213:$Y215)-LEN(SUBSTITUTE($Y213:$Y215,"M", "")))</f>
        <v>0</v>
      </c>
    </row>
    <row r="214" spans="2:38" ht="18" customHeight="1" x14ac:dyDescent="0.2">
      <c r="B214" s="17"/>
      <c r="C214" s="406"/>
      <c r="D214" s="192"/>
      <c r="E214" s="23"/>
      <c r="F214" s="23"/>
      <c r="G214" s="191"/>
      <c r="H214" s="409"/>
      <c r="I214" s="409"/>
      <c r="J214" s="409"/>
      <c r="K214" s="190" t="s">
        <v>91</v>
      </c>
      <c r="L214" s="189" t="s">
        <v>284</v>
      </c>
      <c r="M214" s="190" t="s">
        <v>90</v>
      </c>
      <c r="N214" s="189" t="s">
        <v>297</v>
      </c>
      <c r="O214" s="190" t="s">
        <v>89</v>
      </c>
      <c r="P214" s="189" t="s">
        <v>227</v>
      </c>
      <c r="Q214" s="190" t="s">
        <v>88</v>
      </c>
      <c r="R214" s="189" t="s">
        <v>217</v>
      </c>
      <c r="S214" s="190" t="s">
        <v>210</v>
      </c>
      <c r="T214" s="189"/>
      <c r="U214" s="190" t="s">
        <v>209</v>
      </c>
      <c r="V214" s="189"/>
      <c r="W214" s="190" t="s">
        <v>209</v>
      </c>
      <c r="X214" s="189"/>
      <c r="Y214" s="18"/>
      <c r="Z214" s="366"/>
      <c r="AA214" s="366"/>
      <c r="AB214" s="188"/>
      <c r="AC214" s="380"/>
      <c r="AD214" s="366"/>
      <c r="AE214" s="366"/>
      <c r="AF214" s="366"/>
      <c r="AG214" s="366"/>
      <c r="AH214" s="366"/>
      <c r="AI214" s="366"/>
      <c r="AJ214" s="366"/>
      <c r="AK214" s="366"/>
      <c r="AL214" s="383"/>
    </row>
    <row r="215" spans="2:38" ht="18" customHeight="1" thickBot="1" x14ac:dyDescent="0.25">
      <c r="B215" s="17"/>
      <c r="C215" s="407"/>
      <c r="D215" s="204"/>
      <c r="E215" s="203"/>
      <c r="F215" s="203"/>
      <c r="G215" s="202"/>
      <c r="H215" s="410"/>
      <c r="I215" s="410"/>
      <c r="J215" s="410"/>
      <c r="K215" s="201" t="s">
        <v>87</v>
      </c>
      <c r="L215" s="200" t="s">
        <v>298</v>
      </c>
      <c r="M215" s="201" t="s">
        <v>86</v>
      </c>
      <c r="N215" s="200" t="s">
        <v>283</v>
      </c>
      <c r="O215" s="201" t="s">
        <v>85</v>
      </c>
      <c r="P215" s="200" t="s">
        <v>227</v>
      </c>
      <c r="Q215" s="201" t="s">
        <v>84</v>
      </c>
      <c r="R215" s="200" t="s">
        <v>98</v>
      </c>
      <c r="S215" s="201" t="s">
        <v>208</v>
      </c>
      <c r="T215" s="200"/>
      <c r="U215" s="201" t="s">
        <v>207</v>
      </c>
      <c r="V215" s="200"/>
      <c r="W215" s="201" t="s">
        <v>207</v>
      </c>
      <c r="X215" s="200"/>
      <c r="Y215" s="10"/>
      <c r="Z215" s="398"/>
      <c r="AA215" s="398"/>
      <c r="AB215" s="199"/>
      <c r="AC215" s="381"/>
      <c r="AD215" s="367"/>
      <c r="AE215" s="367"/>
      <c r="AF215" s="367"/>
      <c r="AG215" s="367"/>
      <c r="AH215" s="367"/>
      <c r="AI215" s="367"/>
      <c r="AJ215" s="367"/>
      <c r="AK215" s="367"/>
      <c r="AL215" s="384"/>
    </row>
    <row r="216" spans="2:38" ht="18" customHeight="1" x14ac:dyDescent="0.2">
      <c r="B216" s="17"/>
      <c r="C216" s="405">
        <v>7</v>
      </c>
      <c r="D216" s="198"/>
      <c r="E216" s="197"/>
      <c r="F216" s="197"/>
      <c r="G216" s="196"/>
      <c r="H216" s="408">
        <v>60</v>
      </c>
      <c r="I216" s="408">
        <v>16</v>
      </c>
      <c r="J216" s="408">
        <v>5</v>
      </c>
      <c r="K216" s="195" t="s">
        <v>95</v>
      </c>
      <c r="L216" s="194" t="s">
        <v>97</v>
      </c>
      <c r="M216" s="195" t="s">
        <v>94</v>
      </c>
      <c r="N216" s="194" t="s">
        <v>263</v>
      </c>
      <c r="O216" s="195" t="s">
        <v>93</v>
      </c>
      <c r="P216" s="194" t="s">
        <v>218</v>
      </c>
      <c r="Q216" s="195" t="s">
        <v>92</v>
      </c>
      <c r="R216" s="194" t="s">
        <v>98</v>
      </c>
      <c r="S216" s="195" t="s">
        <v>212</v>
      </c>
      <c r="T216" s="194"/>
      <c r="U216" s="195" t="s">
        <v>211</v>
      </c>
      <c r="V216" s="194"/>
      <c r="W216" s="195" t="s">
        <v>211</v>
      </c>
      <c r="X216" s="194"/>
      <c r="Y216" s="25"/>
      <c r="Z216" s="397"/>
      <c r="AA216" s="397" t="s">
        <v>261</v>
      </c>
      <c r="AB216" s="193"/>
      <c r="AC216" s="379">
        <f>SUMPRODUCT(LEN($L216:$Y218)-LEN(SUBSTITUTE($L216:$Y218,"A", "")))</f>
        <v>6</v>
      </c>
      <c r="AD216" s="365">
        <f>SUMPRODUCT(LEN($Y216:$Y218)-LEN(SUBSTITUTE($Y216:$Y218,"A", "")))</f>
        <v>0</v>
      </c>
      <c r="AE216" s="365">
        <f>SUMPRODUCT(LEN($L216:$Y218)-LEN(SUBSTITUTE($L216:$Y218,"S", "")))</f>
        <v>9</v>
      </c>
      <c r="AF216" s="365">
        <f>SUMPRODUCT(LEN($Y216:$Y218)-LEN(SUBSTITUTE($Y216:$Y218,"S", "")))</f>
        <v>0</v>
      </c>
      <c r="AG216" s="365">
        <f>SUMPRODUCT(LEN($L216:$Y218)-LEN(SUBSTITUTE($L216:$Y218,"F", "")))</f>
        <v>0</v>
      </c>
      <c r="AH216" s="365">
        <f>SUMPRODUCT(LEN($Y216:$Y218)-LEN(SUBSTITUTE($Y216:$Y218,"F", "")))</f>
        <v>0</v>
      </c>
      <c r="AI216" s="365">
        <f>SUMPRODUCT(LEN($L216:$Y218)-LEN(SUBSTITUTE($L216:$Y218,"G", "")))</f>
        <v>2</v>
      </c>
      <c r="AJ216" s="365">
        <f>SUMPRODUCT(LEN($Y216:$Y218)-LEN(SUBSTITUTE($Y216:$Y218,"G", "")))</f>
        <v>0</v>
      </c>
      <c r="AK216" s="365">
        <f>SUMPRODUCT(LEN($L216:$Y218)-LEN(SUBSTITUTE($L216:$Y218,"M", "")))</f>
        <v>0</v>
      </c>
      <c r="AL216" s="382">
        <f>SUMPRODUCT(LEN($Y216:$Y218)-LEN(SUBSTITUTE($Y216:$Y218,"M", "")))</f>
        <v>0</v>
      </c>
    </row>
    <row r="217" spans="2:38" ht="18" customHeight="1" x14ac:dyDescent="0.2">
      <c r="B217" s="17"/>
      <c r="C217" s="406"/>
      <c r="D217" s="192"/>
      <c r="E217" s="23"/>
      <c r="F217" s="23"/>
      <c r="G217" s="191"/>
      <c r="H217" s="409"/>
      <c r="I217" s="409"/>
      <c r="J217" s="409"/>
      <c r="K217" s="190" t="s">
        <v>91</v>
      </c>
      <c r="L217" s="189" t="s">
        <v>263</v>
      </c>
      <c r="M217" s="190" t="s">
        <v>90</v>
      </c>
      <c r="N217" s="189" t="s">
        <v>98</v>
      </c>
      <c r="O217" s="190" t="s">
        <v>89</v>
      </c>
      <c r="P217" s="189" t="s">
        <v>218</v>
      </c>
      <c r="Q217" s="190" t="s">
        <v>88</v>
      </c>
      <c r="R217" s="189" t="s">
        <v>98</v>
      </c>
      <c r="S217" s="190" t="s">
        <v>210</v>
      </c>
      <c r="T217" s="189"/>
      <c r="U217" s="190" t="s">
        <v>209</v>
      </c>
      <c r="V217" s="189"/>
      <c r="W217" s="190" t="s">
        <v>209</v>
      </c>
      <c r="X217" s="189"/>
      <c r="Y217" s="18"/>
      <c r="Z217" s="366"/>
      <c r="AA217" s="366"/>
      <c r="AB217" s="188"/>
      <c r="AC217" s="380"/>
      <c r="AD217" s="366"/>
      <c r="AE217" s="366"/>
      <c r="AF217" s="366"/>
      <c r="AG217" s="366"/>
      <c r="AH217" s="366"/>
      <c r="AI217" s="366"/>
      <c r="AJ217" s="366"/>
      <c r="AK217" s="366"/>
      <c r="AL217" s="383"/>
    </row>
    <row r="218" spans="2:38" ht="18" customHeight="1" thickBot="1" x14ac:dyDescent="0.25">
      <c r="B218" s="17"/>
      <c r="C218" s="407"/>
      <c r="D218" s="204"/>
      <c r="E218" s="203"/>
      <c r="F218" s="203"/>
      <c r="G218" s="202"/>
      <c r="H218" s="410"/>
      <c r="I218" s="410"/>
      <c r="J218" s="410"/>
      <c r="K218" s="201" t="s">
        <v>87</v>
      </c>
      <c r="L218" s="200" t="s">
        <v>213</v>
      </c>
      <c r="M218" s="201" t="s">
        <v>86</v>
      </c>
      <c r="N218" s="200" t="s">
        <v>214</v>
      </c>
      <c r="O218" s="201" t="s">
        <v>85</v>
      </c>
      <c r="P218" s="200" t="s">
        <v>98</v>
      </c>
      <c r="Q218" s="201" t="s">
        <v>84</v>
      </c>
      <c r="R218" s="200"/>
      <c r="S218" s="201" t="s">
        <v>208</v>
      </c>
      <c r="T218" s="200"/>
      <c r="U218" s="201" t="s">
        <v>207</v>
      </c>
      <c r="V218" s="200"/>
      <c r="W218" s="201" t="s">
        <v>207</v>
      </c>
      <c r="X218" s="200"/>
      <c r="Y218" s="10"/>
      <c r="Z218" s="398"/>
      <c r="AA218" s="398"/>
      <c r="AB218" s="199"/>
      <c r="AC218" s="381"/>
      <c r="AD218" s="367"/>
      <c r="AE218" s="367"/>
      <c r="AF218" s="367"/>
      <c r="AG218" s="367"/>
      <c r="AH218" s="367"/>
      <c r="AI218" s="367"/>
      <c r="AJ218" s="367"/>
      <c r="AK218" s="367"/>
      <c r="AL218" s="384"/>
    </row>
    <row r="219" spans="2:38" ht="18" customHeight="1" x14ac:dyDescent="0.2">
      <c r="B219" s="17"/>
      <c r="C219" s="405">
        <v>8</v>
      </c>
      <c r="D219" s="198" t="s">
        <v>317</v>
      </c>
      <c r="E219" s="197"/>
      <c r="F219" s="197"/>
      <c r="G219" s="196"/>
      <c r="H219" s="408">
        <v>62</v>
      </c>
      <c r="I219" s="408">
        <v>17</v>
      </c>
      <c r="J219" s="408">
        <v>6</v>
      </c>
      <c r="K219" s="195" t="s">
        <v>95</v>
      </c>
      <c r="L219" s="194" t="s">
        <v>271</v>
      </c>
      <c r="M219" s="195" t="s">
        <v>94</v>
      </c>
      <c r="N219" s="194" t="s">
        <v>98</v>
      </c>
      <c r="O219" s="195" t="s">
        <v>93</v>
      </c>
      <c r="P219" s="194" t="s">
        <v>213</v>
      </c>
      <c r="Q219" s="195" t="s">
        <v>92</v>
      </c>
      <c r="R219" s="194" t="s">
        <v>98</v>
      </c>
      <c r="S219" s="195" t="s">
        <v>212</v>
      </c>
      <c r="T219" s="194"/>
      <c r="U219" s="195" t="s">
        <v>211</v>
      </c>
      <c r="V219" s="194"/>
      <c r="W219" s="195" t="s">
        <v>211</v>
      </c>
      <c r="X219" s="194"/>
      <c r="Y219" s="25" t="s">
        <v>388</v>
      </c>
      <c r="Z219" s="397"/>
      <c r="AA219" s="397" t="s">
        <v>261</v>
      </c>
      <c r="AB219" s="193"/>
      <c r="AC219" s="379">
        <f>SUMPRODUCT(LEN($L219:$Y221)-LEN(SUBSTITUTE($L219:$Y221,"A", "")))</f>
        <v>18</v>
      </c>
      <c r="AD219" s="365">
        <f>SUMPRODUCT(LEN($Y219:$Y221)-LEN(SUBSTITUTE($Y219:$Y221,"A", "")))</f>
        <v>11</v>
      </c>
      <c r="AE219" s="365">
        <f>SUMPRODUCT(LEN($L219:$Y221)-LEN(SUBSTITUTE($L219:$Y221,"S", "")))</f>
        <v>17</v>
      </c>
      <c r="AF219" s="365">
        <f>SUMPRODUCT(LEN($Y219:$Y221)-LEN(SUBSTITUTE($Y219:$Y221,"S", "")))</f>
        <v>8</v>
      </c>
      <c r="AG219" s="365">
        <f>SUMPRODUCT(LEN($L219:$Y221)-LEN(SUBSTITUTE($L219:$Y221,"F", "")))</f>
        <v>0</v>
      </c>
      <c r="AH219" s="365">
        <f>SUMPRODUCT(LEN($Y219:$Y221)-LEN(SUBSTITUTE($Y219:$Y221,"F", "")))</f>
        <v>0</v>
      </c>
      <c r="AI219" s="365">
        <f>SUMPRODUCT(LEN($L219:$Y221)-LEN(SUBSTITUTE($L219:$Y221,"G", "")))</f>
        <v>1</v>
      </c>
      <c r="AJ219" s="365">
        <f>SUMPRODUCT(LEN($Y219:$Y221)-LEN(SUBSTITUTE($Y219:$Y221,"G", "")))</f>
        <v>0</v>
      </c>
      <c r="AK219" s="365">
        <f>SUMPRODUCT(LEN($L219:$Y221)-LEN(SUBSTITUTE($L219:$Y221,"M", "")))</f>
        <v>0</v>
      </c>
      <c r="AL219" s="382">
        <f>SUMPRODUCT(LEN($Y219:$Y221)-LEN(SUBSTITUTE($Y219:$Y221,"M", "")))</f>
        <v>0</v>
      </c>
    </row>
    <row r="220" spans="2:38" ht="18" customHeight="1" x14ac:dyDescent="0.2">
      <c r="B220" s="17"/>
      <c r="C220" s="406"/>
      <c r="D220" s="192"/>
      <c r="E220" s="23"/>
      <c r="F220" s="23"/>
      <c r="G220" s="191"/>
      <c r="H220" s="409"/>
      <c r="I220" s="409"/>
      <c r="J220" s="409"/>
      <c r="K220" s="190" t="s">
        <v>91</v>
      </c>
      <c r="L220" s="189" t="s">
        <v>379</v>
      </c>
      <c r="M220" s="190" t="s">
        <v>90</v>
      </c>
      <c r="N220" s="189" t="s">
        <v>226</v>
      </c>
      <c r="O220" s="190" t="s">
        <v>89</v>
      </c>
      <c r="P220" s="189" t="s">
        <v>214</v>
      </c>
      <c r="Q220" s="190" t="s">
        <v>88</v>
      </c>
      <c r="R220" s="189" t="s">
        <v>98</v>
      </c>
      <c r="S220" s="190" t="s">
        <v>210</v>
      </c>
      <c r="T220" s="189"/>
      <c r="U220" s="190" t="s">
        <v>209</v>
      </c>
      <c r="V220" s="189"/>
      <c r="W220" s="190" t="s">
        <v>209</v>
      </c>
      <c r="X220" s="189"/>
      <c r="Y220" s="18"/>
      <c r="Z220" s="366"/>
      <c r="AA220" s="366"/>
      <c r="AB220" s="188"/>
      <c r="AC220" s="380"/>
      <c r="AD220" s="366"/>
      <c r="AE220" s="366"/>
      <c r="AF220" s="366"/>
      <c r="AG220" s="366"/>
      <c r="AH220" s="366"/>
      <c r="AI220" s="366"/>
      <c r="AJ220" s="366"/>
      <c r="AK220" s="366"/>
      <c r="AL220" s="383"/>
    </row>
    <row r="221" spans="2:38" ht="18" customHeight="1" thickBot="1" x14ac:dyDescent="0.25">
      <c r="B221" s="17"/>
      <c r="C221" s="407"/>
      <c r="D221" s="204"/>
      <c r="E221" s="203"/>
      <c r="F221" s="203"/>
      <c r="G221" s="202"/>
      <c r="H221" s="410"/>
      <c r="I221" s="410"/>
      <c r="J221" s="410"/>
      <c r="K221" s="201" t="s">
        <v>87</v>
      </c>
      <c r="L221" s="200" t="s">
        <v>214</v>
      </c>
      <c r="M221" s="201" t="s">
        <v>86</v>
      </c>
      <c r="N221" s="200" t="s">
        <v>219</v>
      </c>
      <c r="O221" s="201" t="s">
        <v>85</v>
      </c>
      <c r="P221" s="200" t="s">
        <v>98</v>
      </c>
      <c r="Q221" s="201" t="s">
        <v>84</v>
      </c>
      <c r="R221" s="200"/>
      <c r="S221" s="201" t="s">
        <v>208</v>
      </c>
      <c r="T221" s="200"/>
      <c r="U221" s="201" t="s">
        <v>207</v>
      </c>
      <c r="V221" s="200"/>
      <c r="W221" s="201" t="s">
        <v>207</v>
      </c>
      <c r="X221" s="200"/>
      <c r="Y221" s="10"/>
      <c r="Z221" s="398"/>
      <c r="AA221" s="398"/>
      <c r="AB221" s="199"/>
      <c r="AC221" s="381"/>
      <c r="AD221" s="367"/>
      <c r="AE221" s="367"/>
      <c r="AF221" s="367"/>
      <c r="AG221" s="367"/>
      <c r="AH221" s="367"/>
      <c r="AI221" s="367"/>
      <c r="AJ221" s="367"/>
      <c r="AK221" s="367"/>
      <c r="AL221" s="384"/>
    </row>
    <row r="222" spans="2:38" ht="18" customHeight="1" x14ac:dyDescent="0.2">
      <c r="B222" s="17"/>
      <c r="C222" s="405">
        <v>9</v>
      </c>
      <c r="D222" s="198"/>
      <c r="E222" s="197"/>
      <c r="F222" s="197"/>
      <c r="G222" s="196"/>
      <c r="H222" s="408">
        <v>62</v>
      </c>
      <c r="I222" s="408">
        <v>16</v>
      </c>
      <c r="J222" s="408">
        <v>5</v>
      </c>
      <c r="K222" s="195" t="s">
        <v>95</v>
      </c>
      <c r="L222" s="194" t="s">
        <v>97</v>
      </c>
      <c r="M222" s="195" t="s">
        <v>94</v>
      </c>
      <c r="N222" s="194" t="s">
        <v>97</v>
      </c>
      <c r="O222" s="195" t="s">
        <v>93</v>
      </c>
      <c r="P222" s="194" t="s">
        <v>214</v>
      </c>
      <c r="Q222" s="195" t="s">
        <v>92</v>
      </c>
      <c r="R222" s="194" t="s">
        <v>98</v>
      </c>
      <c r="S222" s="195" t="s">
        <v>212</v>
      </c>
      <c r="T222" s="194"/>
      <c r="U222" s="195" t="s">
        <v>211</v>
      </c>
      <c r="V222" s="194"/>
      <c r="W222" s="195" t="s">
        <v>211</v>
      </c>
      <c r="X222" s="194"/>
      <c r="Y222" s="25"/>
      <c r="Z222" s="397"/>
      <c r="AA222" s="397" t="s">
        <v>261</v>
      </c>
      <c r="AB222" s="193"/>
      <c r="AC222" s="379">
        <f>SUMPRODUCT(LEN($L222:$Y224)-LEN(SUBSTITUTE($L222:$Y224,"A", "")))</f>
        <v>11</v>
      </c>
      <c r="AD222" s="365">
        <f>SUMPRODUCT(LEN($Y222:$Y224)-LEN(SUBSTITUTE($Y222:$Y224,"A", "")))</f>
        <v>0</v>
      </c>
      <c r="AE222" s="365">
        <f>SUMPRODUCT(LEN($L222:$Y224)-LEN(SUBSTITUTE($L222:$Y224,"S", "")))</f>
        <v>8</v>
      </c>
      <c r="AF222" s="365">
        <f>SUMPRODUCT(LEN($Y222:$Y224)-LEN(SUBSTITUTE($Y222:$Y224,"S", "")))</f>
        <v>0</v>
      </c>
      <c r="AG222" s="365">
        <f>SUMPRODUCT(LEN($L222:$Y224)-LEN(SUBSTITUTE($L222:$Y224,"F", "")))</f>
        <v>0</v>
      </c>
      <c r="AH222" s="365">
        <f>SUMPRODUCT(LEN($Y222:$Y224)-LEN(SUBSTITUTE($Y222:$Y224,"F", "")))</f>
        <v>0</v>
      </c>
      <c r="AI222" s="365">
        <f>SUMPRODUCT(LEN($L222:$Y224)-LEN(SUBSTITUTE($L222:$Y224,"G", "")))</f>
        <v>1</v>
      </c>
      <c r="AJ222" s="365">
        <f>SUMPRODUCT(LEN($Y222:$Y224)-LEN(SUBSTITUTE($Y222:$Y224,"G", "")))</f>
        <v>0</v>
      </c>
      <c r="AK222" s="365">
        <f>SUMPRODUCT(LEN($L222:$Y224)-LEN(SUBSTITUTE($L222:$Y224,"M", "")))</f>
        <v>0</v>
      </c>
      <c r="AL222" s="382">
        <f>SUMPRODUCT(LEN($Y222:$Y224)-LEN(SUBSTITUTE($Y222:$Y224,"M", "")))</f>
        <v>0</v>
      </c>
    </row>
    <row r="223" spans="2:38" ht="18" customHeight="1" x14ac:dyDescent="0.2">
      <c r="B223" s="17"/>
      <c r="C223" s="406"/>
      <c r="D223" s="192"/>
      <c r="E223" s="23"/>
      <c r="F223" s="23"/>
      <c r="G223" s="191"/>
      <c r="H223" s="409"/>
      <c r="I223" s="409"/>
      <c r="J223" s="409"/>
      <c r="K223" s="190" t="s">
        <v>91</v>
      </c>
      <c r="L223" s="189" t="s">
        <v>217</v>
      </c>
      <c r="M223" s="190" t="s">
        <v>90</v>
      </c>
      <c r="N223" s="189" t="s">
        <v>219</v>
      </c>
      <c r="O223" s="190" t="s">
        <v>89</v>
      </c>
      <c r="P223" s="189" t="s">
        <v>213</v>
      </c>
      <c r="Q223" s="190" t="s">
        <v>88</v>
      </c>
      <c r="R223" s="189" t="s">
        <v>98</v>
      </c>
      <c r="S223" s="190" t="s">
        <v>210</v>
      </c>
      <c r="T223" s="189"/>
      <c r="U223" s="190" t="s">
        <v>209</v>
      </c>
      <c r="V223" s="189"/>
      <c r="W223" s="190" t="s">
        <v>209</v>
      </c>
      <c r="X223" s="189"/>
      <c r="Y223" s="18"/>
      <c r="Z223" s="366"/>
      <c r="AA223" s="366"/>
      <c r="AB223" s="188"/>
      <c r="AC223" s="380"/>
      <c r="AD223" s="366"/>
      <c r="AE223" s="366"/>
      <c r="AF223" s="366"/>
      <c r="AG223" s="366"/>
      <c r="AH223" s="366"/>
      <c r="AI223" s="366"/>
      <c r="AJ223" s="366"/>
      <c r="AK223" s="366"/>
      <c r="AL223" s="383"/>
    </row>
    <row r="224" spans="2:38" ht="18" customHeight="1" thickBot="1" x14ac:dyDescent="0.25">
      <c r="B224" s="17"/>
      <c r="C224" s="407"/>
      <c r="D224" s="204"/>
      <c r="E224" s="203"/>
      <c r="F224" s="203"/>
      <c r="G224" s="202"/>
      <c r="H224" s="410"/>
      <c r="I224" s="410"/>
      <c r="J224" s="410"/>
      <c r="K224" s="201" t="s">
        <v>87</v>
      </c>
      <c r="L224" s="200" t="s">
        <v>263</v>
      </c>
      <c r="M224" s="201" t="s">
        <v>86</v>
      </c>
      <c r="N224" s="200" t="s">
        <v>226</v>
      </c>
      <c r="O224" s="201" t="s">
        <v>85</v>
      </c>
      <c r="P224" s="200" t="s">
        <v>214</v>
      </c>
      <c r="Q224" s="201" t="s">
        <v>84</v>
      </c>
      <c r="R224" s="200"/>
      <c r="S224" s="201" t="s">
        <v>208</v>
      </c>
      <c r="T224" s="200"/>
      <c r="U224" s="201" t="s">
        <v>207</v>
      </c>
      <c r="V224" s="200"/>
      <c r="W224" s="201" t="s">
        <v>207</v>
      </c>
      <c r="X224" s="200"/>
      <c r="Y224" s="10"/>
      <c r="Z224" s="398"/>
      <c r="AA224" s="398"/>
      <c r="AB224" s="199"/>
      <c r="AC224" s="381"/>
      <c r="AD224" s="367"/>
      <c r="AE224" s="367"/>
      <c r="AF224" s="367"/>
      <c r="AG224" s="367"/>
      <c r="AH224" s="367"/>
      <c r="AI224" s="367"/>
      <c r="AJ224" s="367"/>
      <c r="AK224" s="367"/>
      <c r="AL224" s="384"/>
    </row>
    <row r="225" spans="2:39" ht="18" customHeight="1" x14ac:dyDescent="0.2">
      <c r="B225" s="17"/>
      <c r="C225" s="405">
        <v>10</v>
      </c>
      <c r="D225" s="198"/>
      <c r="E225" s="197"/>
      <c r="F225" s="197"/>
      <c r="G225" s="196"/>
      <c r="H225" s="408">
        <v>67</v>
      </c>
      <c r="I225" s="408">
        <v>16</v>
      </c>
      <c r="J225" s="408">
        <v>4</v>
      </c>
      <c r="K225" s="195" t="s">
        <v>95</v>
      </c>
      <c r="L225" s="194" t="s">
        <v>97</v>
      </c>
      <c r="M225" s="195" t="s">
        <v>94</v>
      </c>
      <c r="N225" s="194" t="s">
        <v>271</v>
      </c>
      <c r="O225" s="195" t="s">
        <v>93</v>
      </c>
      <c r="P225" s="194" t="s">
        <v>226</v>
      </c>
      <c r="Q225" s="195" t="s">
        <v>92</v>
      </c>
      <c r="R225" s="194" t="s">
        <v>217</v>
      </c>
      <c r="S225" s="195" t="s">
        <v>212</v>
      </c>
      <c r="T225" s="194"/>
      <c r="U225" s="195" t="s">
        <v>211</v>
      </c>
      <c r="V225" s="194"/>
      <c r="W225" s="195" t="s">
        <v>211</v>
      </c>
      <c r="X225" s="194"/>
      <c r="Y225" s="25"/>
      <c r="Z225" s="397">
        <v>7</v>
      </c>
      <c r="AA225" s="397" t="s">
        <v>261</v>
      </c>
      <c r="AB225" s="193"/>
      <c r="AC225" s="379">
        <f>SUMPRODUCT(LEN($L225:$Y227)-LEN(SUBSTITUTE($L225:$Y227,"A", "")))</f>
        <v>7</v>
      </c>
      <c r="AD225" s="365">
        <f>SUMPRODUCT(LEN($Y225:$Y227)-LEN(SUBSTITUTE($Y225:$Y227,"A", "")))</f>
        <v>0</v>
      </c>
      <c r="AE225" s="365">
        <f>SUMPRODUCT(LEN($L225:$Y227)-LEN(SUBSTITUTE($L225:$Y227,"S", "")))</f>
        <v>10</v>
      </c>
      <c r="AF225" s="365">
        <f>SUMPRODUCT(LEN($Y225:$Y227)-LEN(SUBSTITUTE($Y225:$Y227,"S", "")))</f>
        <v>0</v>
      </c>
      <c r="AG225" s="365">
        <f>SUMPRODUCT(LEN($L225:$Y227)-LEN(SUBSTITUTE($L225:$Y227,"F", "")))</f>
        <v>1</v>
      </c>
      <c r="AH225" s="365">
        <f>SUMPRODUCT(LEN($Y225:$Y227)-LEN(SUBSTITUTE($Y225:$Y227,"F", "")))</f>
        <v>0</v>
      </c>
      <c r="AI225" s="365">
        <f>SUMPRODUCT(LEN($L225:$Y227)-LEN(SUBSTITUTE($L225:$Y227,"G", "")))</f>
        <v>3</v>
      </c>
      <c r="AJ225" s="365">
        <f>SUMPRODUCT(LEN($Y225:$Y227)-LEN(SUBSTITUTE($Y225:$Y227,"G", "")))</f>
        <v>0</v>
      </c>
      <c r="AK225" s="365">
        <f>SUMPRODUCT(LEN($L225:$Y227)-LEN(SUBSTITUTE($L225:$Y227,"M", "")))</f>
        <v>0</v>
      </c>
      <c r="AL225" s="382">
        <f>SUMPRODUCT(LEN($Y225:$Y227)-LEN(SUBSTITUTE($Y225:$Y227,"M", "")))</f>
        <v>0</v>
      </c>
    </row>
    <row r="226" spans="2:39" ht="18" customHeight="1" x14ac:dyDescent="0.2">
      <c r="B226" s="17"/>
      <c r="C226" s="406"/>
      <c r="D226" s="192"/>
      <c r="E226" s="23"/>
      <c r="F226" s="23"/>
      <c r="G226" s="191"/>
      <c r="H226" s="409"/>
      <c r="I226" s="409"/>
      <c r="J226" s="409"/>
      <c r="K226" s="190" t="s">
        <v>91</v>
      </c>
      <c r="L226" s="189" t="s">
        <v>271</v>
      </c>
      <c r="M226" s="190" t="s">
        <v>90</v>
      </c>
      <c r="N226" s="189" t="s">
        <v>273</v>
      </c>
      <c r="O226" s="190" t="s">
        <v>89</v>
      </c>
      <c r="P226" s="189" t="s">
        <v>227</v>
      </c>
      <c r="Q226" s="190" t="s">
        <v>88</v>
      </c>
      <c r="R226" s="189" t="s">
        <v>98</v>
      </c>
      <c r="S226" s="190" t="s">
        <v>210</v>
      </c>
      <c r="T226" s="189"/>
      <c r="U226" s="190" t="s">
        <v>209</v>
      </c>
      <c r="V226" s="189"/>
      <c r="W226" s="190" t="s">
        <v>209</v>
      </c>
      <c r="X226" s="189"/>
      <c r="Y226" s="18"/>
      <c r="Z226" s="366"/>
      <c r="AA226" s="366"/>
      <c r="AB226" s="188"/>
      <c r="AC226" s="380"/>
      <c r="AD226" s="366"/>
      <c r="AE226" s="366"/>
      <c r="AF226" s="366"/>
      <c r="AG226" s="366"/>
      <c r="AH226" s="366"/>
      <c r="AI226" s="366"/>
      <c r="AJ226" s="366"/>
      <c r="AK226" s="366"/>
      <c r="AL226" s="383"/>
    </row>
    <row r="227" spans="2:39" ht="18" customHeight="1" thickBot="1" x14ac:dyDescent="0.25">
      <c r="B227" s="17"/>
      <c r="C227" s="407"/>
      <c r="D227" s="204"/>
      <c r="E227" s="203"/>
      <c r="F227" s="203"/>
      <c r="G227" s="202"/>
      <c r="H227" s="410"/>
      <c r="I227" s="410"/>
      <c r="J227" s="410"/>
      <c r="K227" s="201" t="s">
        <v>87</v>
      </c>
      <c r="L227" s="200" t="s">
        <v>264</v>
      </c>
      <c r="M227" s="201" t="s">
        <v>86</v>
      </c>
      <c r="N227" s="200" t="s">
        <v>214</v>
      </c>
      <c r="O227" s="201" t="s">
        <v>85</v>
      </c>
      <c r="P227" s="200" t="s">
        <v>214</v>
      </c>
      <c r="Q227" s="201" t="s">
        <v>84</v>
      </c>
      <c r="R227" s="200" t="s">
        <v>98</v>
      </c>
      <c r="S227" s="201" t="s">
        <v>208</v>
      </c>
      <c r="T227" s="200"/>
      <c r="U227" s="201" t="s">
        <v>207</v>
      </c>
      <c r="V227" s="200"/>
      <c r="W227" s="201" t="s">
        <v>207</v>
      </c>
      <c r="X227" s="200"/>
      <c r="Y227" s="10"/>
      <c r="Z227" s="398"/>
      <c r="AA227" s="398"/>
      <c r="AB227" s="199"/>
      <c r="AC227" s="381"/>
      <c r="AD227" s="367"/>
      <c r="AE227" s="367"/>
      <c r="AF227" s="367"/>
      <c r="AG227" s="367"/>
      <c r="AH227" s="367"/>
      <c r="AI227" s="367"/>
      <c r="AJ227" s="367"/>
      <c r="AK227" s="367"/>
      <c r="AL227" s="384"/>
    </row>
    <row r="228" spans="2:39" ht="18" customHeight="1" x14ac:dyDescent="0.2">
      <c r="B228" s="17"/>
      <c r="C228" s="405">
        <v>11</v>
      </c>
      <c r="D228" s="198"/>
      <c r="E228" s="197"/>
      <c r="F228" s="197"/>
      <c r="G228" s="196"/>
      <c r="H228" s="408">
        <v>61</v>
      </c>
      <c r="I228" s="408">
        <v>17</v>
      </c>
      <c r="J228" s="408">
        <v>5</v>
      </c>
      <c r="K228" s="195" t="s">
        <v>95</v>
      </c>
      <c r="L228" s="194" t="s">
        <v>306</v>
      </c>
      <c r="M228" s="195" t="s">
        <v>94</v>
      </c>
      <c r="N228" s="194" t="s">
        <v>315</v>
      </c>
      <c r="O228" s="195" t="s">
        <v>93</v>
      </c>
      <c r="P228" s="194" t="s">
        <v>227</v>
      </c>
      <c r="Q228" s="195" t="s">
        <v>92</v>
      </c>
      <c r="R228" s="194" t="s">
        <v>218</v>
      </c>
      <c r="S228" s="195" t="s">
        <v>212</v>
      </c>
      <c r="T228" s="194"/>
      <c r="U228" s="195" t="s">
        <v>211</v>
      </c>
      <c r="V228" s="194"/>
      <c r="W228" s="195" t="s">
        <v>211</v>
      </c>
      <c r="X228" s="194"/>
      <c r="Y228" s="25" t="s">
        <v>272</v>
      </c>
      <c r="Z228" s="397">
        <v>6</v>
      </c>
      <c r="AA228" s="397" t="s">
        <v>320</v>
      </c>
      <c r="AB228" s="193"/>
      <c r="AC228" s="379">
        <f>SUMPRODUCT(LEN($L228:$Y230)-LEN(SUBSTITUTE($L228:$Y230,"A", "")))</f>
        <v>9</v>
      </c>
      <c r="AD228" s="365">
        <f>SUMPRODUCT(LEN($Y228:$Y230)-LEN(SUBSTITUTE($Y228:$Y230,"A", "")))</f>
        <v>2</v>
      </c>
      <c r="AE228" s="365">
        <f>SUMPRODUCT(LEN($L228:$Y230)-LEN(SUBSTITUTE($L228:$Y230,"S", "")))</f>
        <v>16</v>
      </c>
      <c r="AF228" s="365">
        <f>SUMPRODUCT(LEN($Y228:$Y230)-LEN(SUBSTITUTE($Y228:$Y230,"S", "")))</f>
        <v>6</v>
      </c>
      <c r="AG228" s="365">
        <f>SUMPRODUCT(LEN($L228:$Y230)-LEN(SUBSTITUTE($L228:$Y230,"F", "")))</f>
        <v>2</v>
      </c>
      <c r="AH228" s="365">
        <f>SUMPRODUCT(LEN($Y228:$Y230)-LEN(SUBSTITUTE($Y228:$Y230,"F", "")))</f>
        <v>0</v>
      </c>
      <c r="AI228" s="365">
        <f>SUMPRODUCT(LEN($L228:$Y230)-LEN(SUBSTITUTE($L228:$Y230,"G", "")))</f>
        <v>5</v>
      </c>
      <c r="AJ228" s="365">
        <f>SUMPRODUCT(LEN($Y228:$Y230)-LEN(SUBSTITUTE($Y228:$Y230,"G", "")))</f>
        <v>0</v>
      </c>
      <c r="AK228" s="365">
        <f>SUMPRODUCT(LEN($L228:$Y230)-LEN(SUBSTITUTE($L228:$Y230,"M", "")))</f>
        <v>0</v>
      </c>
      <c r="AL228" s="382">
        <f>SUMPRODUCT(LEN($Y228:$Y230)-LEN(SUBSTITUTE($Y228:$Y230,"M", "")))</f>
        <v>0</v>
      </c>
    </row>
    <row r="229" spans="2:39" ht="18" customHeight="1" x14ac:dyDescent="0.2">
      <c r="B229" s="17"/>
      <c r="C229" s="406"/>
      <c r="D229" s="192"/>
      <c r="E229" s="23"/>
      <c r="F229" s="23"/>
      <c r="G229" s="191"/>
      <c r="H229" s="409"/>
      <c r="I229" s="409"/>
      <c r="J229" s="409"/>
      <c r="K229" s="190" t="s">
        <v>91</v>
      </c>
      <c r="L229" s="189" t="s">
        <v>284</v>
      </c>
      <c r="M229" s="190" t="s">
        <v>90</v>
      </c>
      <c r="N229" s="189" t="s">
        <v>97</v>
      </c>
      <c r="O229" s="190" t="s">
        <v>89</v>
      </c>
      <c r="P229" s="189" t="s">
        <v>226</v>
      </c>
      <c r="Q229" s="190" t="s">
        <v>88</v>
      </c>
      <c r="R229" s="189" t="s">
        <v>98</v>
      </c>
      <c r="S229" s="190" t="s">
        <v>210</v>
      </c>
      <c r="T229" s="189"/>
      <c r="U229" s="190" t="s">
        <v>209</v>
      </c>
      <c r="V229" s="189"/>
      <c r="W229" s="190" t="s">
        <v>209</v>
      </c>
      <c r="X229" s="189"/>
      <c r="Y229" s="18" t="s">
        <v>219</v>
      </c>
      <c r="Z229" s="366"/>
      <c r="AA229" s="366"/>
      <c r="AB229" s="188"/>
      <c r="AC229" s="380"/>
      <c r="AD229" s="366"/>
      <c r="AE229" s="366"/>
      <c r="AF229" s="366"/>
      <c r="AG229" s="366"/>
      <c r="AH229" s="366"/>
      <c r="AI229" s="366"/>
      <c r="AJ229" s="366"/>
      <c r="AK229" s="366"/>
      <c r="AL229" s="383"/>
    </row>
    <row r="230" spans="2:39" ht="18" customHeight="1" thickBot="1" x14ac:dyDescent="0.25">
      <c r="B230" s="17"/>
      <c r="C230" s="407"/>
      <c r="D230" s="204"/>
      <c r="E230" s="203"/>
      <c r="F230" s="203"/>
      <c r="G230" s="202"/>
      <c r="H230" s="410"/>
      <c r="I230" s="410"/>
      <c r="J230" s="410"/>
      <c r="K230" s="201" t="s">
        <v>87</v>
      </c>
      <c r="L230" s="200" t="s">
        <v>300</v>
      </c>
      <c r="M230" s="201" t="s">
        <v>86</v>
      </c>
      <c r="N230" s="200" t="s">
        <v>262</v>
      </c>
      <c r="O230" s="201" t="s">
        <v>85</v>
      </c>
      <c r="P230" s="200" t="s">
        <v>98</v>
      </c>
      <c r="Q230" s="201" t="s">
        <v>84</v>
      </c>
      <c r="R230" s="200" t="s">
        <v>98</v>
      </c>
      <c r="S230" s="201" t="s">
        <v>208</v>
      </c>
      <c r="T230" s="200"/>
      <c r="U230" s="201" t="s">
        <v>207</v>
      </c>
      <c r="V230" s="200"/>
      <c r="W230" s="201" t="s">
        <v>207</v>
      </c>
      <c r="X230" s="200"/>
      <c r="Y230" s="10"/>
      <c r="Z230" s="398"/>
      <c r="AA230" s="398"/>
      <c r="AB230" s="199"/>
      <c r="AC230" s="381"/>
      <c r="AD230" s="367"/>
      <c r="AE230" s="367"/>
      <c r="AF230" s="367"/>
      <c r="AG230" s="367"/>
      <c r="AH230" s="367"/>
      <c r="AI230" s="367"/>
      <c r="AJ230" s="367"/>
      <c r="AK230" s="367"/>
      <c r="AL230" s="384"/>
    </row>
    <row r="231" spans="2:39" ht="18" customHeight="1" x14ac:dyDescent="0.2">
      <c r="B231" s="17"/>
      <c r="C231" s="405">
        <v>12</v>
      </c>
      <c r="D231" s="198" t="s">
        <v>387</v>
      </c>
      <c r="E231" s="197"/>
      <c r="F231" s="197"/>
      <c r="G231" s="196"/>
      <c r="H231" s="408">
        <v>59</v>
      </c>
      <c r="I231" s="408">
        <v>15</v>
      </c>
      <c r="J231" s="408">
        <v>6</v>
      </c>
      <c r="K231" s="195" t="s">
        <v>95</v>
      </c>
      <c r="L231" s="194" t="s">
        <v>97</v>
      </c>
      <c r="M231" s="195" t="s">
        <v>94</v>
      </c>
      <c r="N231" s="194" t="s">
        <v>214</v>
      </c>
      <c r="O231" s="195" t="s">
        <v>93</v>
      </c>
      <c r="P231" s="194" t="s">
        <v>98</v>
      </c>
      <c r="Q231" s="195" t="s">
        <v>92</v>
      </c>
      <c r="R231" s="194"/>
      <c r="S231" s="195" t="s">
        <v>212</v>
      </c>
      <c r="T231" s="194"/>
      <c r="U231" s="195" t="s">
        <v>211</v>
      </c>
      <c r="V231" s="194"/>
      <c r="W231" s="195" t="s">
        <v>211</v>
      </c>
      <c r="X231" s="194"/>
      <c r="Y231" s="25" t="s">
        <v>247</v>
      </c>
      <c r="Z231" s="397"/>
      <c r="AA231" s="397" t="s">
        <v>261</v>
      </c>
      <c r="AB231" s="193"/>
      <c r="AC231" s="379">
        <f>SUMPRODUCT(LEN($L231:$Y233)-LEN(SUBSTITUTE($L231:$Y233,"A", "")))</f>
        <v>5</v>
      </c>
      <c r="AD231" s="365">
        <f>SUMPRODUCT(LEN($Y231:$Y233)-LEN(SUBSTITUTE($Y231:$Y233,"A", "")))</f>
        <v>0</v>
      </c>
      <c r="AE231" s="365">
        <f>SUMPRODUCT(LEN($L231:$Y233)-LEN(SUBSTITUTE($L231:$Y233,"S", "")))</f>
        <v>16</v>
      </c>
      <c r="AF231" s="365">
        <f>SUMPRODUCT(LEN($Y231:$Y233)-LEN(SUBSTITUTE($Y231:$Y233,"S", "")))</f>
        <v>8</v>
      </c>
      <c r="AG231" s="365">
        <f>SUMPRODUCT(LEN($L231:$Y233)-LEN(SUBSTITUTE($L231:$Y233,"F", "")))</f>
        <v>0</v>
      </c>
      <c r="AH231" s="365">
        <f>SUMPRODUCT(LEN($Y231:$Y233)-LEN(SUBSTITUTE($Y231:$Y233,"F", "")))</f>
        <v>0</v>
      </c>
      <c r="AI231" s="365">
        <f>SUMPRODUCT(LEN($L231:$Y233)-LEN(SUBSTITUTE($L231:$Y233,"G", "")))</f>
        <v>0</v>
      </c>
      <c r="AJ231" s="365">
        <f>SUMPRODUCT(LEN($Y231:$Y233)-LEN(SUBSTITUTE($Y231:$Y233,"G", "")))</f>
        <v>0</v>
      </c>
      <c r="AK231" s="365">
        <f>SUMPRODUCT(LEN($L231:$Y233)-LEN(SUBSTITUTE($L231:$Y233,"M", "")))</f>
        <v>0</v>
      </c>
      <c r="AL231" s="382">
        <f>SUMPRODUCT(LEN($Y231:$Y233)-LEN(SUBSTITUTE($Y231:$Y233,"M", "")))</f>
        <v>0</v>
      </c>
    </row>
    <row r="232" spans="2:39" ht="18" customHeight="1" x14ac:dyDescent="0.2">
      <c r="B232" s="17"/>
      <c r="C232" s="406"/>
      <c r="D232" s="192"/>
      <c r="E232" s="23"/>
      <c r="F232" s="23"/>
      <c r="G232" s="191"/>
      <c r="H232" s="409"/>
      <c r="I232" s="409"/>
      <c r="J232" s="409"/>
      <c r="K232" s="190" t="s">
        <v>91</v>
      </c>
      <c r="L232" s="189" t="s">
        <v>213</v>
      </c>
      <c r="M232" s="190" t="s">
        <v>90</v>
      </c>
      <c r="N232" s="189" t="s">
        <v>218</v>
      </c>
      <c r="O232" s="190" t="s">
        <v>89</v>
      </c>
      <c r="P232" s="189" t="s">
        <v>97</v>
      </c>
      <c r="Q232" s="190" t="s">
        <v>88</v>
      </c>
      <c r="R232" s="189"/>
      <c r="S232" s="190" t="s">
        <v>210</v>
      </c>
      <c r="T232" s="189"/>
      <c r="U232" s="190" t="s">
        <v>209</v>
      </c>
      <c r="V232" s="189"/>
      <c r="W232" s="190" t="s">
        <v>209</v>
      </c>
      <c r="X232" s="189"/>
      <c r="Y232" s="18" t="s">
        <v>247</v>
      </c>
      <c r="Z232" s="366"/>
      <c r="AA232" s="366"/>
      <c r="AB232" s="188"/>
      <c r="AC232" s="380"/>
      <c r="AD232" s="366"/>
      <c r="AE232" s="366"/>
      <c r="AF232" s="366"/>
      <c r="AG232" s="366"/>
      <c r="AH232" s="366"/>
      <c r="AI232" s="366"/>
      <c r="AJ232" s="366"/>
      <c r="AK232" s="366"/>
      <c r="AL232" s="383"/>
    </row>
    <row r="233" spans="2:39" ht="18" customHeight="1" thickBot="1" x14ac:dyDescent="0.25">
      <c r="B233" s="17"/>
      <c r="C233" s="407"/>
      <c r="D233" s="204"/>
      <c r="E233" s="203"/>
      <c r="F233" s="203"/>
      <c r="G233" s="202"/>
      <c r="H233" s="410"/>
      <c r="I233" s="410"/>
      <c r="J233" s="410"/>
      <c r="K233" s="201" t="s">
        <v>87</v>
      </c>
      <c r="L233" s="200" t="s">
        <v>218</v>
      </c>
      <c r="M233" s="201" t="s">
        <v>86</v>
      </c>
      <c r="N233" s="200" t="s">
        <v>98</v>
      </c>
      <c r="O233" s="201" t="s">
        <v>85</v>
      </c>
      <c r="P233" s="200" t="s">
        <v>98</v>
      </c>
      <c r="Q233" s="201" t="s">
        <v>84</v>
      </c>
      <c r="R233" s="200"/>
      <c r="S233" s="201" t="s">
        <v>208</v>
      </c>
      <c r="T233" s="200"/>
      <c r="U233" s="201" t="s">
        <v>207</v>
      </c>
      <c r="V233" s="200"/>
      <c r="W233" s="201" t="s">
        <v>207</v>
      </c>
      <c r="X233" s="200"/>
      <c r="Y233" s="10"/>
      <c r="Z233" s="398"/>
      <c r="AA233" s="398"/>
      <c r="AB233" s="199"/>
      <c r="AC233" s="381"/>
      <c r="AD233" s="367"/>
      <c r="AE233" s="367"/>
      <c r="AF233" s="367"/>
      <c r="AG233" s="367"/>
      <c r="AH233" s="367"/>
      <c r="AI233" s="367"/>
      <c r="AJ233" s="367"/>
      <c r="AK233" s="367"/>
      <c r="AL233" s="384"/>
    </row>
    <row r="234" spans="2:39" ht="18" customHeight="1" x14ac:dyDescent="0.2">
      <c r="B234" s="17"/>
      <c r="C234" s="405">
        <v>13</v>
      </c>
      <c r="D234" s="198"/>
      <c r="E234" s="197"/>
      <c r="F234" s="197"/>
      <c r="G234" s="196"/>
      <c r="H234" s="408">
        <v>61</v>
      </c>
      <c r="I234" s="408">
        <v>16</v>
      </c>
      <c r="J234" s="408">
        <v>6</v>
      </c>
      <c r="K234" s="195" t="s">
        <v>95</v>
      </c>
      <c r="L234" s="194" t="s">
        <v>263</v>
      </c>
      <c r="M234" s="195" t="s">
        <v>94</v>
      </c>
      <c r="N234" s="194" t="s">
        <v>214</v>
      </c>
      <c r="O234" s="195" t="s">
        <v>93</v>
      </c>
      <c r="P234" s="194" t="s">
        <v>213</v>
      </c>
      <c r="Q234" s="195" t="s">
        <v>92</v>
      </c>
      <c r="R234" s="194" t="s">
        <v>98</v>
      </c>
      <c r="S234" s="195" t="s">
        <v>212</v>
      </c>
      <c r="T234" s="194"/>
      <c r="U234" s="195" t="s">
        <v>211</v>
      </c>
      <c r="V234" s="194"/>
      <c r="W234" s="195" t="s">
        <v>211</v>
      </c>
      <c r="X234" s="194"/>
      <c r="Y234" s="25"/>
      <c r="Z234" s="397"/>
      <c r="AA234" s="397" t="s">
        <v>261</v>
      </c>
      <c r="AB234" s="193"/>
      <c r="AC234" s="379">
        <f>SUMPRODUCT(LEN($L234:$Y236)-LEN(SUBSTITUTE($L234:$Y236,"A", "")))</f>
        <v>9</v>
      </c>
      <c r="AD234" s="365">
        <f>SUMPRODUCT(LEN($Y234:$Y236)-LEN(SUBSTITUTE($Y234:$Y236,"A", "")))</f>
        <v>0</v>
      </c>
      <c r="AE234" s="365">
        <f>SUMPRODUCT(LEN($L234:$Y236)-LEN(SUBSTITUTE($L234:$Y236,"S", "")))</f>
        <v>8</v>
      </c>
      <c r="AF234" s="365">
        <f>SUMPRODUCT(LEN($Y234:$Y236)-LEN(SUBSTITUTE($Y234:$Y236,"S", "")))</f>
        <v>0</v>
      </c>
      <c r="AG234" s="365">
        <f>SUMPRODUCT(LEN($L234:$Y236)-LEN(SUBSTITUTE($L234:$Y236,"F", "")))</f>
        <v>0</v>
      </c>
      <c r="AH234" s="365">
        <f>SUMPRODUCT(LEN($Y234:$Y236)-LEN(SUBSTITUTE($Y234:$Y236,"F", "")))</f>
        <v>0</v>
      </c>
      <c r="AI234" s="365">
        <f>SUMPRODUCT(LEN($L234:$Y236)-LEN(SUBSTITUTE($L234:$Y236,"G", "")))</f>
        <v>2</v>
      </c>
      <c r="AJ234" s="365">
        <f>SUMPRODUCT(LEN($Y234:$Y236)-LEN(SUBSTITUTE($Y234:$Y236,"G", "")))</f>
        <v>0</v>
      </c>
      <c r="AK234" s="365">
        <f>SUMPRODUCT(LEN($L234:$Y236)-LEN(SUBSTITUTE($L234:$Y236,"M", "")))</f>
        <v>0</v>
      </c>
      <c r="AL234" s="382">
        <f>SUMPRODUCT(LEN($Y234:$Y236)-LEN(SUBSTITUTE($Y234:$Y236,"M", "")))</f>
        <v>0</v>
      </c>
    </row>
    <row r="235" spans="2:39" ht="18" customHeight="1" x14ac:dyDescent="0.2">
      <c r="B235" s="17"/>
      <c r="C235" s="406"/>
      <c r="D235" s="192"/>
      <c r="E235" s="23"/>
      <c r="F235" s="23"/>
      <c r="G235" s="191"/>
      <c r="H235" s="409"/>
      <c r="I235" s="409"/>
      <c r="J235" s="409"/>
      <c r="K235" s="190" t="s">
        <v>91</v>
      </c>
      <c r="L235" s="189" t="s">
        <v>264</v>
      </c>
      <c r="M235" s="190" t="s">
        <v>90</v>
      </c>
      <c r="N235" s="189" t="s">
        <v>217</v>
      </c>
      <c r="O235" s="190" t="s">
        <v>89</v>
      </c>
      <c r="P235" s="189" t="s">
        <v>218</v>
      </c>
      <c r="Q235" s="190" t="s">
        <v>88</v>
      </c>
      <c r="R235" s="189"/>
      <c r="S235" s="190" t="s">
        <v>210</v>
      </c>
      <c r="T235" s="189"/>
      <c r="U235" s="190" t="s">
        <v>209</v>
      </c>
      <c r="V235" s="189"/>
      <c r="W235" s="190" t="s">
        <v>209</v>
      </c>
      <c r="X235" s="189"/>
      <c r="Y235" s="18"/>
      <c r="Z235" s="366"/>
      <c r="AA235" s="366"/>
      <c r="AB235" s="188"/>
      <c r="AC235" s="380"/>
      <c r="AD235" s="366"/>
      <c r="AE235" s="366"/>
      <c r="AF235" s="366"/>
      <c r="AG235" s="366"/>
      <c r="AH235" s="366"/>
      <c r="AI235" s="366"/>
      <c r="AJ235" s="366"/>
      <c r="AK235" s="366"/>
      <c r="AL235" s="383"/>
    </row>
    <row r="236" spans="2:39" ht="18" customHeight="1" thickBot="1" x14ac:dyDescent="0.25">
      <c r="B236" s="17"/>
      <c r="C236" s="407"/>
      <c r="D236" s="204"/>
      <c r="E236" s="203"/>
      <c r="F236" s="203"/>
      <c r="G236" s="202"/>
      <c r="H236" s="410"/>
      <c r="I236" s="410"/>
      <c r="J236" s="410"/>
      <c r="K236" s="201" t="s">
        <v>87</v>
      </c>
      <c r="L236" s="200" t="s">
        <v>213</v>
      </c>
      <c r="M236" s="201" t="s">
        <v>86</v>
      </c>
      <c r="N236" s="200" t="s">
        <v>226</v>
      </c>
      <c r="O236" s="201" t="s">
        <v>85</v>
      </c>
      <c r="P236" s="200" t="s">
        <v>98</v>
      </c>
      <c r="Q236" s="201" t="s">
        <v>84</v>
      </c>
      <c r="R236" s="200"/>
      <c r="S236" s="201" t="s">
        <v>208</v>
      </c>
      <c r="T236" s="200"/>
      <c r="U236" s="201" t="s">
        <v>207</v>
      </c>
      <c r="V236" s="200"/>
      <c r="W236" s="201" t="s">
        <v>207</v>
      </c>
      <c r="X236" s="200"/>
      <c r="Y236" s="10"/>
      <c r="Z236" s="398"/>
      <c r="AA236" s="398"/>
      <c r="AB236" s="199"/>
      <c r="AC236" s="381"/>
      <c r="AD236" s="367"/>
      <c r="AE236" s="367"/>
      <c r="AF236" s="367"/>
      <c r="AG236" s="367"/>
      <c r="AH236" s="367"/>
      <c r="AI236" s="367"/>
      <c r="AJ236" s="367"/>
      <c r="AK236" s="367"/>
      <c r="AL236" s="384"/>
    </row>
    <row r="237" spans="2:39" ht="18" customHeight="1" x14ac:dyDescent="0.2">
      <c r="B237" s="17"/>
      <c r="C237" s="405">
        <v>14</v>
      </c>
      <c r="D237" s="198"/>
      <c r="E237" s="197"/>
      <c r="F237" s="197"/>
      <c r="G237" s="196"/>
      <c r="H237" s="408"/>
      <c r="I237" s="408"/>
      <c r="J237" s="408"/>
      <c r="K237" s="195" t="s">
        <v>95</v>
      </c>
      <c r="L237" s="194"/>
      <c r="M237" s="195" t="s">
        <v>94</v>
      </c>
      <c r="N237" s="194"/>
      <c r="O237" s="195" t="s">
        <v>93</v>
      </c>
      <c r="P237" s="194"/>
      <c r="Q237" s="195" t="s">
        <v>92</v>
      </c>
      <c r="R237" s="194"/>
      <c r="S237" s="195" t="s">
        <v>212</v>
      </c>
      <c r="T237" s="194"/>
      <c r="U237" s="195" t="s">
        <v>211</v>
      </c>
      <c r="V237" s="194"/>
      <c r="W237" s="195" t="s">
        <v>211</v>
      </c>
      <c r="X237" s="194"/>
      <c r="Y237" s="25"/>
      <c r="Z237" s="397"/>
      <c r="AA237" s="397" t="s">
        <v>386</v>
      </c>
      <c r="AB237" s="193"/>
      <c r="AC237" s="379">
        <f>SUMPRODUCT(LEN($L237:$Y239)-LEN(SUBSTITUTE($L237:$Y239,"A", "")))</f>
        <v>0</v>
      </c>
      <c r="AD237" s="365">
        <f>SUMPRODUCT(LEN($Y237:$Y239)-LEN(SUBSTITUTE($Y237:$Y239,"A", "")))</f>
        <v>0</v>
      </c>
      <c r="AE237" s="365">
        <f>SUMPRODUCT(LEN($L237:$Y239)-LEN(SUBSTITUTE($L237:$Y239,"S", "")))</f>
        <v>0</v>
      </c>
      <c r="AF237" s="365">
        <f>SUMPRODUCT(LEN($Y237:$Y239)-LEN(SUBSTITUTE($Y237:$Y239,"S", "")))</f>
        <v>0</v>
      </c>
      <c r="AG237" s="365">
        <f>SUMPRODUCT(LEN($L237:$Y239)-LEN(SUBSTITUTE($L237:$Y239,"F", "")))</f>
        <v>0</v>
      </c>
      <c r="AH237" s="365">
        <f>SUMPRODUCT(LEN($Y237:$Y239)-LEN(SUBSTITUTE($Y237:$Y239,"F", "")))</f>
        <v>0</v>
      </c>
      <c r="AI237" s="365">
        <f>SUMPRODUCT(LEN($L237:$Y239)-LEN(SUBSTITUTE($L237:$Y239,"G", "")))</f>
        <v>0</v>
      </c>
      <c r="AJ237" s="365">
        <f>SUMPRODUCT(LEN($Y237:$Y239)-LEN(SUBSTITUTE($Y237:$Y239,"G", "")))</f>
        <v>0</v>
      </c>
      <c r="AK237" s="365">
        <f>SUMPRODUCT(LEN($L237:$Y239)-LEN(SUBSTITUTE($L237:$Y239,"M", "")))</f>
        <v>0</v>
      </c>
      <c r="AL237" s="382">
        <f>SUMPRODUCT(LEN($Y237:$Y239)-LEN(SUBSTITUTE($Y237:$Y239,"M", "")))</f>
        <v>0</v>
      </c>
    </row>
    <row r="238" spans="2:39" ht="18" customHeight="1" x14ac:dyDescent="0.2">
      <c r="B238" s="17"/>
      <c r="C238" s="406"/>
      <c r="D238" s="192"/>
      <c r="E238" s="23"/>
      <c r="F238" s="23"/>
      <c r="G238" s="191"/>
      <c r="H238" s="409"/>
      <c r="I238" s="409"/>
      <c r="J238" s="409"/>
      <c r="K238" s="190" t="s">
        <v>91</v>
      </c>
      <c r="L238" s="189"/>
      <c r="M238" s="190" t="s">
        <v>90</v>
      </c>
      <c r="N238" s="189"/>
      <c r="O238" s="190" t="s">
        <v>89</v>
      </c>
      <c r="P238" s="189"/>
      <c r="Q238" s="190" t="s">
        <v>88</v>
      </c>
      <c r="R238" s="189"/>
      <c r="S238" s="190" t="s">
        <v>210</v>
      </c>
      <c r="T238" s="189"/>
      <c r="U238" s="190" t="s">
        <v>209</v>
      </c>
      <c r="V238" s="189"/>
      <c r="W238" s="190" t="s">
        <v>209</v>
      </c>
      <c r="X238" s="189"/>
      <c r="Y238" s="18"/>
      <c r="Z238" s="366"/>
      <c r="AA238" s="366"/>
      <c r="AB238" s="188"/>
      <c r="AC238" s="380"/>
      <c r="AD238" s="366"/>
      <c r="AE238" s="366"/>
      <c r="AF238" s="366"/>
      <c r="AG238" s="366"/>
      <c r="AH238" s="366"/>
      <c r="AI238" s="366"/>
      <c r="AJ238" s="366"/>
      <c r="AK238" s="366"/>
      <c r="AL238" s="383"/>
      <c r="AM238" s="58"/>
    </row>
    <row r="239" spans="2:39" ht="18" customHeight="1" thickBot="1" x14ac:dyDescent="0.25">
      <c r="B239" s="17"/>
      <c r="C239" s="407"/>
      <c r="D239" s="204"/>
      <c r="E239" s="203"/>
      <c r="F239" s="203"/>
      <c r="G239" s="202"/>
      <c r="H239" s="410"/>
      <c r="I239" s="410"/>
      <c r="J239" s="410"/>
      <c r="K239" s="201" t="s">
        <v>87</v>
      </c>
      <c r="L239" s="200"/>
      <c r="M239" s="201" t="s">
        <v>86</v>
      </c>
      <c r="N239" s="200"/>
      <c r="O239" s="201" t="s">
        <v>85</v>
      </c>
      <c r="P239" s="200"/>
      <c r="Q239" s="201" t="s">
        <v>84</v>
      </c>
      <c r="R239" s="200"/>
      <c r="S239" s="201" t="s">
        <v>208</v>
      </c>
      <c r="T239" s="200"/>
      <c r="U239" s="201" t="s">
        <v>207</v>
      </c>
      <c r="V239" s="200"/>
      <c r="W239" s="201" t="s">
        <v>207</v>
      </c>
      <c r="X239" s="200"/>
      <c r="Y239" s="10"/>
      <c r="Z239" s="398"/>
      <c r="AA239" s="398"/>
      <c r="AB239" s="199"/>
      <c r="AC239" s="381"/>
      <c r="AD239" s="367"/>
      <c r="AE239" s="367"/>
      <c r="AF239" s="367"/>
      <c r="AG239" s="367"/>
      <c r="AH239" s="367"/>
      <c r="AI239" s="367"/>
      <c r="AJ239" s="367"/>
      <c r="AK239" s="367"/>
      <c r="AL239" s="384"/>
    </row>
    <row r="240" spans="2:39" ht="18" customHeight="1" x14ac:dyDescent="0.2">
      <c r="B240" s="17"/>
      <c r="C240" s="405">
        <v>15</v>
      </c>
      <c r="D240" s="198"/>
      <c r="E240" s="197"/>
      <c r="F240" s="197"/>
      <c r="G240" s="196"/>
      <c r="H240" s="408"/>
      <c r="I240" s="408"/>
      <c r="J240" s="408"/>
      <c r="K240" s="195" t="s">
        <v>95</v>
      </c>
      <c r="L240" s="194"/>
      <c r="M240" s="195" t="s">
        <v>94</v>
      </c>
      <c r="N240" s="194"/>
      <c r="O240" s="195" t="s">
        <v>93</v>
      </c>
      <c r="P240" s="194"/>
      <c r="Q240" s="195" t="s">
        <v>92</v>
      </c>
      <c r="R240" s="194"/>
      <c r="S240" s="195" t="s">
        <v>212</v>
      </c>
      <c r="T240" s="194"/>
      <c r="U240" s="195" t="s">
        <v>211</v>
      </c>
      <c r="V240" s="194"/>
      <c r="W240" s="195" t="s">
        <v>211</v>
      </c>
      <c r="X240" s="194"/>
      <c r="Y240" s="25"/>
      <c r="Z240" s="397"/>
      <c r="AA240" s="397"/>
      <c r="AB240" s="193"/>
      <c r="AC240" s="379">
        <f>SUMPRODUCT(LEN($L240:$Y242)-LEN(SUBSTITUTE($L240:$Y242,"A", "")))</f>
        <v>0</v>
      </c>
      <c r="AD240" s="365">
        <f>SUMPRODUCT(LEN($Y240:$Y242)-LEN(SUBSTITUTE($Y240:$Y242,"A", "")))</f>
        <v>0</v>
      </c>
      <c r="AE240" s="365">
        <f>SUMPRODUCT(LEN($L240:$Y242)-LEN(SUBSTITUTE($L240:$Y242,"S", "")))</f>
        <v>0</v>
      </c>
      <c r="AF240" s="365">
        <f>SUMPRODUCT(LEN($Y240:$Y242)-LEN(SUBSTITUTE($Y240:$Y242,"S", "")))</f>
        <v>0</v>
      </c>
      <c r="AG240" s="365">
        <f>SUMPRODUCT(LEN($L240:$Y242)-LEN(SUBSTITUTE($L240:$Y242,"F", "")))</f>
        <v>0</v>
      </c>
      <c r="AH240" s="365">
        <f>SUMPRODUCT(LEN($Y240:$Y242)-LEN(SUBSTITUTE($Y240:$Y242,"F", "")))</f>
        <v>0</v>
      </c>
      <c r="AI240" s="365">
        <f>SUMPRODUCT(LEN($L240:$Y242)-LEN(SUBSTITUTE($L240:$Y242,"G", "")))</f>
        <v>0</v>
      </c>
      <c r="AJ240" s="365">
        <f>SUMPRODUCT(LEN($Y240:$Y242)-LEN(SUBSTITUTE($Y240:$Y242,"G", "")))</f>
        <v>0</v>
      </c>
      <c r="AK240" s="365">
        <f>SUMPRODUCT(LEN($L240:$Y242)-LEN(SUBSTITUTE($L240:$Y242,"M", "")))</f>
        <v>0</v>
      </c>
      <c r="AL240" s="382">
        <f>SUMPRODUCT(LEN($Y240:$Y242)-LEN(SUBSTITUTE($Y240:$Y242,"M", "")))</f>
        <v>0</v>
      </c>
    </row>
    <row r="241" spans="2:38" ht="18" customHeight="1" x14ac:dyDescent="0.2">
      <c r="B241" s="17"/>
      <c r="C241" s="406"/>
      <c r="D241" s="192"/>
      <c r="E241" s="23"/>
      <c r="F241" s="23"/>
      <c r="G241" s="191"/>
      <c r="H241" s="409"/>
      <c r="I241" s="409"/>
      <c r="J241" s="409"/>
      <c r="K241" s="190" t="s">
        <v>91</v>
      </c>
      <c r="L241" s="189"/>
      <c r="M241" s="190" t="s">
        <v>90</v>
      </c>
      <c r="N241" s="189"/>
      <c r="O241" s="190" t="s">
        <v>89</v>
      </c>
      <c r="P241" s="189"/>
      <c r="Q241" s="190" t="s">
        <v>88</v>
      </c>
      <c r="R241" s="189"/>
      <c r="S241" s="190" t="s">
        <v>210</v>
      </c>
      <c r="T241" s="189"/>
      <c r="U241" s="190" t="s">
        <v>209</v>
      </c>
      <c r="V241" s="189"/>
      <c r="W241" s="190" t="s">
        <v>209</v>
      </c>
      <c r="X241" s="189"/>
      <c r="Y241" s="18"/>
      <c r="Z241" s="366"/>
      <c r="AA241" s="366"/>
      <c r="AB241" s="188"/>
      <c r="AC241" s="380"/>
      <c r="AD241" s="366"/>
      <c r="AE241" s="366"/>
      <c r="AF241" s="366"/>
      <c r="AG241" s="366"/>
      <c r="AH241" s="366"/>
      <c r="AI241" s="366"/>
      <c r="AJ241" s="366"/>
      <c r="AK241" s="366"/>
      <c r="AL241" s="383"/>
    </row>
    <row r="242" spans="2:38" ht="18" customHeight="1" thickBot="1" x14ac:dyDescent="0.25">
      <c r="B242" s="17"/>
      <c r="C242" s="407"/>
      <c r="D242" s="204"/>
      <c r="E242" s="203"/>
      <c r="F242" s="203"/>
      <c r="G242" s="202"/>
      <c r="H242" s="410"/>
      <c r="I242" s="410"/>
      <c r="J242" s="410"/>
      <c r="K242" s="201" t="s">
        <v>87</v>
      </c>
      <c r="L242" s="200"/>
      <c r="M242" s="201" t="s">
        <v>86</v>
      </c>
      <c r="N242" s="200"/>
      <c r="O242" s="201" t="s">
        <v>85</v>
      </c>
      <c r="P242" s="200"/>
      <c r="Q242" s="201" t="s">
        <v>84</v>
      </c>
      <c r="R242" s="200"/>
      <c r="S242" s="201" t="s">
        <v>208</v>
      </c>
      <c r="T242" s="200"/>
      <c r="U242" s="201" t="s">
        <v>207</v>
      </c>
      <c r="V242" s="200"/>
      <c r="W242" s="201" t="s">
        <v>207</v>
      </c>
      <c r="X242" s="200"/>
      <c r="Y242" s="10"/>
      <c r="Z242" s="398"/>
      <c r="AA242" s="398"/>
      <c r="AB242" s="199"/>
      <c r="AC242" s="381"/>
      <c r="AD242" s="367"/>
      <c r="AE242" s="367"/>
      <c r="AF242" s="367"/>
      <c r="AG242" s="367"/>
      <c r="AH242" s="367"/>
      <c r="AI242" s="367"/>
      <c r="AJ242" s="367"/>
      <c r="AK242" s="367"/>
      <c r="AL242" s="384"/>
    </row>
    <row r="243" spans="2:38" ht="18" customHeight="1" x14ac:dyDescent="0.2">
      <c r="B243" s="17"/>
      <c r="C243" s="405">
        <v>16</v>
      </c>
      <c r="D243" s="198"/>
      <c r="E243" s="197"/>
      <c r="F243" s="197"/>
      <c r="G243" s="196"/>
      <c r="H243" s="408"/>
      <c r="I243" s="408"/>
      <c r="J243" s="408"/>
      <c r="K243" s="195" t="s">
        <v>95</v>
      </c>
      <c r="L243" s="194"/>
      <c r="M243" s="195" t="s">
        <v>94</v>
      </c>
      <c r="N243" s="194"/>
      <c r="O243" s="195" t="s">
        <v>93</v>
      </c>
      <c r="P243" s="194"/>
      <c r="Q243" s="195" t="s">
        <v>92</v>
      </c>
      <c r="R243" s="194"/>
      <c r="S243" s="195" t="s">
        <v>212</v>
      </c>
      <c r="T243" s="194"/>
      <c r="U243" s="195" t="s">
        <v>211</v>
      </c>
      <c r="V243" s="194"/>
      <c r="W243" s="195" t="s">
        <v>211</v>
      </c>
      <c r="X243" s="194"/>
      <c r="Y243" s="25"/>
      <c r="Z243" s="397"/>
      <c r="AA243" s="397"/>
      <c r="AB243" s="193"/>
      <c r="AC243" s="379">
        <f>SUMPRODUCT(LEN($L243:$Y245)-LEN(SUBSTITUTE($L243:$Y245,"A", "")))</f>
        <v>0</v>
      </c>
      <c r="AD243" s="365">
        <f>SUMPRODUCT(LEN($Y243:$Y245)-LEN(SUBSTITUTE($Y243:$Y245,"A", "")))</f>
        <v>0</v>
      </c>
      <c r="AE243" s="365">
        <f>SUMPRODUCT(LEN($L243:$Y245)-LEN(SUBSTITUTE($L243:$Y245,"S", "")))</f>
        <v>0</v>
      </c>
      <c r="AF243" s="365">
        <f>SUMPRODUCT(LEN($Y243:$Y245)-LEN(SUBSTITUTE($Y243:$Y245,"S", "")))</f>
        <v>0</v>
      </c>
      <c r="AG243" s="365">
        <f>SUMPRODUCT(LEN($L243:$Y245)-LEN(SUBSTITUTE($L243:$Y245,"F", "")))</f>
        <v>0</v>
      </c>
      <c r="AH243" s="365">
        <f>SUMPRODUCT(LEN($Y243:$Y245)-LEN(SUBSTITUTE($Y243:$Y245,"F", "")))</f>
        <v>0</v>
      </c>
      <c r="AI243" s="365">
        <f>SUMPRODUCT(LEN($L243:$Y245)-LEN(SUBSTITUTE($L243:$Y245,"G", "")))</f>
        <v>0</v>
      </c>
      <c r="AJ243" s="365">
        <f>SUMPRODUCT(LEN($Y243:$Y245)-LEN(SUBSTITUTE($Y243:$Y245,"G", "")))</f>
        <v>0</v>
      </c>
      <c r="AK243" s="365">
        <f>SUMPRODUCT(LEN($L243:$Y245)-LEN(SUBSTITUTE($L243:$Y245,"M", "")))</f>
        <v>0</v>
      </c>
      <c r="AL243" s="382">
        <f>SUMPRODUCT(LEN($Y243:$Y245)-LEN(SUBSTITUTE($Y243:$Y245,"M", "")))</f>
        <v>0</v>
      </c>
    </row>
    <row r="244" spans="2:38" ht="18" customHeight="1" x14ac:dyDescent="0.2">
      <c r="B244" s="17"/>
      <c r="C244" s="406"/>
      <c r="D244" s="192"/>
      <c r="E244" s="23"/>
      <c r="F244" s="23"/>
      <c r="G244" s="191"/>
      <c r="H244" s="409"/>
      <c r="I244" s="409"/>
      <c r="J244" s="409"/>
      <c r="K244" s="190" t="s">
        <v>91</v>
      </c>
      <c r="L244" s="189"/>
      <c r="M244" s="190" t="s">
        <v>90</v>
      </c>
      <c r="N244" s="189"/>
      <c r="O244" s="190" t="s">
        <v>89</v>
      </c>
      <c r="P244" s="189"/>
      <c r="Q244" s="190" t="s">
        <v>88</v>
      </c>
      <c r="R244" s="189"/>
      <c r="S244" s="190" t="s">
        <v>210</v>
      </c>
      <c r="T244" s="189"/>
      <c r="U244" s="190" t="s">
        <v>209</v>
      </c>
      <c r="V244" s="189"/>
      <c r="W244" s="190" t="s">
        <v>209</v>
      </c>
      <c r="X244" s="189"/>
      <c r="Y244" s="18"/>
      <c r="Z244" s="366"/>
      <c r="AA244" s="366"/>
      <c r="AB244" s="188"/>
      <c r="AC244" s="380"/>
      <c r="AD244" s="366"/>
      <c r="AE244" s="366"/>
      <c r="AF244" s="366"/>
      <c r="AG244" s="366"/>
      <c r="AH244" s="366"/>
      <c r="AI244" s="366"/>
      <c r="AJ244" s="366"/>
      <c r="AK244" s="366"/>
      <c r="AL244" s="383"/>
    </row>
    <row r="245" spans="2:38" ht="18" customHeight="1" thickBot="1" x14ac:dyDescent="0.25">
      <c r="B245" s="17"/>
      <c r="C245" s="407"/>
      <c r="D245" s="204"/>
      <c r="E245" s="203"/>
      <c r="F245" s="203"/>
      <c r="G245" s="202"/>
      <c r="H245" s="410"/>
      <c r="I245" s="410"/>
      <c r="J245" s="410"/>
      <c r="K245" s="201" t="s">
        <v>87</v>
      </c>
      <c r="L245" s="200"/>
      <c r="M245" s="201" t="s">
        <v>86</v>
      </c>
      <c r="N245" s="200"/>
      <c r="O245" s="201" t="s">
        <v>85</v>
      </c>
      <c r="P245" s="200"/>
      <c r="Q245" s="201" t="s">
        <v>84</v>
      </c>
      <c r="R245" s="200"/>
      <c r="S245" s="201" t="s">
        <v>208</v>
      </c>
      <c r="T245" s="200"/>
      <c r="U245" s="201" t="s">
        <v>207</v>
      </c>
      <c r="V245" s="200"/>
      <c r="W245" s="201" t="s">
        <v>207</v>
      </c>
      <c r="X245" s="200"/>
      <c r="Y245" s="10"/>
      <c r="Z245" s="398"/>
      <c r="AA245" s="398"/>
      <c r="AB245" s="199"/>
      <c r="AC245" s="381"/>
      <c r="AD245" s="367"/>
      <c r="AE245" s="367"/>
      <c r="AF245" s="367"/>
      <c r="AG245" s="367"/>
      <c r="AH245" s="367"/>
      <c r="AI245" s="367"/>
      <c r="AJ245" s="367"/>
      <c r="AK245" s="367"/>
      <c r="AL245" s="384"/>
    </row>
    <row r="246" spans="2:38" ht="18" customHeight="1" x14ac:dyDescent="0.2">
      <c r="B246" s="17"/>
      <c r="C246" s="405">
        <v>17</v>
      </c>
      <c r="D246" s="198"/>
      <c r="E246" s="197"/>
      <c r="F246" s="197"/>
      <c r="G246" s="196"/>
      <c r="H246" s="408"/>
      <c r="I246" s="408"/>
      <c r="J246" s="408"/>
      <c r="K246" s="195" t="s">
        <v>95</v>
      </c>
      <c r="L246" s="194"/>
      <c r="M246" s="195" t="s">
        <v>94</v>
      </c>
      <c r="N246" s="194"/>
      <c r="O246" s="195" t="s">
        <v>93</v>
      </c>
      <c r="P246" s="194"/>
      <c r="Q246" s="195" t="s">
        <v>92</v>
      </c>
      <c r="R246" s="194"/>
      <c r="S246" s="195" t="s">
        <v>212</v>
      </c>
      <c r="T246" s="194"/>
      <c r="U246" s="195" t="s">
        <v>211</v>
      </c>
      <c r="V246" s="194"/>
      <c r="W246" s="195" t="s">
        <v>211</v>
      </c>
      <c r="X246" s="194"/>
      <c r="Y246" s="25"/>
      <c r="Z246" s="397"/>
      <c r="AA246" s="397"/>
      <c r="AB246" s="193"/>
      <c r="AC246" s="379">
        <f>SUMPRODUCT(LEN($L246:$Y248)-LEN(SUBSTITUTE($L246:$Y248,"A", "")))</f>
        <v>0</v>
      </c>
      <c r="AD246" s="365">
        <f>SUMPRODUCT(LEN($Y246:$Y248)-LEN(SUBSTITUTE($Y246:$Y248,"A", "")))</f>
        <v>0</v>
      </c>
      <c r="AE246" s="365">
        <f>SUMPRODUCT(LEN($L246:$Y248)-LEN(SUBSTITUTE($L246:$Y248,"S", "")))</f>
        <v>0</v>
      </c>
      <c r="AF246" s="365">
        <f>SUMPRODUCT(LEN($Y246:$Y248)-LEN(SUBSTITUTE($Y246:$Y248,"S", "")))</f>
        <v>0</v>
      </c>
      <c r="AG246" s="365">
        <f>SUMPRODUCT(LEN($L246:$Y248)-LEN(SUBSTITUTE($L246:$Y248,"F", "")))</f>
        <v>0</v>
      </c>
      <c r="AH246" s="365">
        <f>SUMPRODUCT(LEN($Y246:$Y248)-LEN(SUBSTITUTE($Y246:$Y248,"F", "")))</f>
        <v>0</v>
      </c>
      <c r="AI246" s="365">
        <f>SUMPRODUCT(LEN($L246:$Y248)-LEN(SUBSTITUTE($L246:$Y248,"G", "")))</f>
        <v>0</v>
      </c>
      <c r="AJ246" s="365">
        <f>SUMPRODUCT(LEN($Y246:$Y248)-LEN(SUBSTITUTE($Y246:$Y248,"G", "")))</f>
        <v>0</v>
      </c>
      <c r="AK246" s="365">
        <f>SUMPRODUCT(LEN($L246:$Y248)-LEN(SUBSTITUTE($L246:$Y248,"M", "")))</f>
        <v>0</v>
      </c>
      <c r="AL246" s="382">
        <f>SUMPRODUCT(LEN($Y246:$Y248)-LEN(SUBSTITUTE($Y246:$Y248,"M", "")))</f>
        <v>0</v>
      </c>
    </row>
    <row r="247" spans="2:38" ht="18" customHeight="1" x14ac:dyDescent="0.2">
      <c r="B247" s="17"/>
      <c r="C247" s="406"/>
      <c r="D247" s="192"/>
      <c r="E247" s="23"/>
      <c r="F247" s="23"/>
      <c r="G247" s="191"/>
      <c r="H247" s="409"/>
      <c r="I247" s="409"/>
      <c r="J247" s="409"/>
      <c r="K247" s="190" t="s">
        <v>91</v>
      </c>
      <c r="L247" s="189"/>
      <c r="M247" s="190" t="s">
        <v>90</v>
      </c>
      <c r="N247" s="189"/>
      <c r="O247" s="190" t="s">
        <v>89</v>
      </c>
      <c r="P247" s="189"/>
      <c r="Q247" s="190" t="s">
        <v>88</v>
      </c>
      <c r="R247" s="189"/>
      <c r="S247" s="190" t="s">
        <v>210</v>
      </c>
      <c r="T247" s="189"/>
      <c r="U247" s="190" t="s">
        <v>209</v>
      </c>
      <c r="V247" s="189"/>
      <c r="W247" s="190" t="s">
        <v>209</v>
      </c>
      <c r="X247" s="189"/>
      <c r="Y247" s="18"/>
      <c r="Z247" s="366"/>
      <c r="AA247" s="366"/>
      <c r="AB247" s="188"/>
      <c r="AC247" s="380"/>
      <c r="AD247" s="366"/>
      <c r="AE247" s="366"/>
      <c r="AF247" s="366"/>
      <c r="AG247" s="366"/>
      <c r="AH247" s="366"/>
      <c r="AI247" s="366"/>
      <c r="AJ247" s="366"/>
      <c r="AK247" s="366"/>
      <c r="AL247" s="383"/>
    </row>
    <row r="248" spans="2:38" ht="18" customHeight="1" thickBot="1" x14ac:dyDescent="0.25">
      <c r="B248" s="17"/>
      <c r="C248" s="407"/>
      <c r="D248" s="204"/>
      <c r="E248" s="203"/>
      <c r="F248" s="203"/>
      <c r="G248" s="202"/>
      <c r="H248" s="410"/>
      <c r="I248" s="410"/>
      <c r="J248" s="410"/>
      <c r="K248" s="201" t="s">
        <v>87</v>
      </c>
      <c r="L248" s="200"/>
      <c r="M248" s="201" t="s">
        <v>86</v>
      </c>
      <c r="N248" s="200"/>
      <c r="O248" s="201" t="s">
        <v>85</v>
      </c>
      <c r="P248" s="200"/>
      <c r="Q248" s="201" t="s">
        <v>84</v>
      </c>
      <c r="R248" s="200"/>
      <c r="S248" s="201" t="s">
        <v>208</v>
      </c>
      <c r="T248" s="200"/>
      <c r="U248" s="201" t="s">
        <v>207</v>
      </c>
      <c r="V248" s="200"/>
      <c r="W248" s="201" t="s">
        <v>207</v>
      </c>
      <c r="X248" s="200"/>
      <c r="Y248" s="10"/>
      <c r="Z248" s="398"/>
      <c r="AA248" s="398"/>
      <c r="AB248" s="199"/>
      <c r="AC248" s="381"/>
      <c r="AD248" s="367"/>
      <c r="AE248" s="367"/>
      <c r="AF248" s="367"/>
      <c r="AG248" s="367"/>
      <c r="AH248" s="367"/>
      <c r="AI248" s="367"/>
      <c r="AJ248" s="367"/>
      <c r="AK248" s="367"/>
      <c r="AL248" s="384"/>
    </row>
    <row r="249" spans="2:38" ht="18" customHeight="1" x14ac:dyDescent="0.2">
      <c r="B249" s="17"/>
      <c r="C249" s="405">
        <v>18</v>
      </c>
      <c r="D249" s="198"/>
      <c r="E249" s="197"/>
      <c r="F249" s="197"/>
      <c r="G249" s="196"/>
      <c r="H249" s="408"/>
      <c r="I249" s="408"/>
      <c r="J249" s="408"/>
      <c r="K249" s="195" t="s">
        <v>95</v>
      </c>
      <c r="L249" s="194"/>
      <c r="M249" s="195" t="s">
        <v>94</v>
      </c>
      <c r="N249" s="194"/>
      <c r="O249" s="195" t="s">
        <v>93</v>
      </c>
      <c r="P249" s="194"/>
      <c r="Q249" s="195" t="s">
        <v>92</v>
      </c>
      <c r="R249" s="194"/>
      <c r="S249" s="195" t="s">
        <v>212</v>
      </c>
      <c r="T249" s="194"/>
      <c r="U249" s="195" t="s">
        <v>211</v>
      </c>
      <c r="V249" s="194"/>
      <c r="W249" s="195" t="s">
        <v>211</v>
      </c>
      <c r="X249" s="194"/>
      <c r="Y249" s="25"/>
      <c r="Z249" s="397"/>
      <c r="AA249" s="397"/>
      <c r="AB249" s="193"/>
      <c r="AC249" s="379">
        <f>SUMPRODUCT(LEN($L249:$Y251)-LEN(SUBSTITUTE($L249:$Y251,"A", "")))</f>
        <v>0</v>
      </c>
      <c r="AD249" s="365">
        <f>SUMPRODUCT(LEN($Y249:$Y251)-LEN(SUBSTITUTE($Y249:$Y251,"A", "")))</f>
        <v>0</v>
      </c>
      <c r="AE249" s="365">
        <f>SUMPRODUCT(LEN($L249:$Y251)-LEN(SUBSTITUTE($L249:$Y251,"S", "")))</f>
        <v>0</v>
      </c>
      <c r="AF249" s="365">
        <f>SUMPRODUCT(LEN($Y249:$Y251)-LEN(SUBSTITUTE($Y249:$Y251,"S", "")))</f>
        <v>0</v>
      </c>
      <c r="AG249" s="365">
        <f>SUMPRODUCT(LEN($L249:$Y251)-LEN(SUBSTITUTE($L249:$Y251,"F", "")))</f>
        <v>0</v>
      </c>
      <c r="AH249" s="365">
        <f>SUMPRODUCT(LEN($Y249:$Y251)-LEN(SUBSTITUTE($Y249:$Y251,"F", "")))</f>
        <v>0</v>
      </c>
      <c r="AI249" s="365">
        <f>SUMPRODUCT(LEN($L249:$Y251)-LEN(SUBSTITUTE($L249:$Y251,"G", "")))</f>
        <v>0</v>
      </c>
      <c r="AJ249" s="365">
        <f>SUMPRODUCT(LEN($Y249:$Y251)-LEN(SUBSTITUTE($Y249:$Y251,"G", "")))</f>
        <v>0</v>
      </c>
      <c r="AK249" s="365">
        <f>SUMPRODUCT(LEN($L249:$Y251)-LEN(SUBSTITUTE($L249:$Y251,"M", "")))</f>
        <v>0</v>
      </c>
      <c r="AL249" s="382">
        <f>SUMPRODUCT(LEN($Y249:$Y251)-LEN(SUBSTITUTE($Y249:$Y251,"M", "")))</f>
        <v>0</v>
      </c>
    </row>
    <row r="250" spans="2:38" ht="18" customHeight="1" x14ac:dyDescent="0.2">
      <c r="B250" s="17"/>
      <c r="C250" s="406"/>
      <c r="D250" s="192"/>
      <c r="E250" s="23"/>
      <c r="F250" s="23"/>
      <c r="G250" s="191"/>
      <c r="H250" s="409"/>
      <c r="I250" s="409"/>
      <c r="J250" s="409"/>
      <c r="K250" s="190" t="s">
        <v>91</v>
      </c>
      <c r="L250" s="189"/>
      <c r="M250" s="190" t="s">
        <v>90</v>
      </c>
      <c r="N250" s="189"/>
      <c r="O250" s="190" t="s">
        <v>89</v>
      </c>
      <c r="P250" s="189"/>
      <c r="Q250" s="190" t="s">
        <v>88</v>
      </c>
      <c r="R250" s="189"/>
      <c r="S250" s="190" t="s">
        <v>210</v>
      </c>
      <c r="T250" s="189"/>
      <c r="U250" s="190" t="s">
        <v>209</v>
      </c>
      <c r="V250" s="189"/>
      <c r="W250" s="190" t="s">
        <v>209</v>
      </c>
      <c r="X250" s="189"/>
      <c r="Y250" s="18"/>
      <c r="Z250" s="366"/>
      <c r="AA250" s="366"/>
      <c r="AB250" s="188"/>
      <c r="AC250" s="380"/>
      <c r="AD250" s="366"/>
      <c r="AE250" s="366"/>
      <c r="AF250" s="366"/>
      <c r="AG250" s="366"/>
      <c r="AH250" s="366"/>
      <c r="AI250" s="366"/>
      <c r="AJ250" s="366"/>
      <c r="AK250" s="366"/>
      <c r="AL250" s="383"/>
    </row>
    <row r="251" spans="2:38" ht="18" customHeight="1" thickBot="1" x14ac:dyDescent="0.25">
      <c r="B251" s="17"/>
      <c r="C251" s="407"/>
      <c r="D251" s="204"/>
      <c r="E251" s="203"/>
      <c r="F251" s="203"/>
      <c r="G251" s="202"/>
      <c r="H251" s="410"/>
      <c r="I251" s="410"/>
      <c r="J251" s="410"/>
      <c r="K251" s="201" t="s">
        <v>87</v>
      </c>
      <c r="L251" s="200"/>
      <c r="M251" s="201" t="s">
        <v>86</v>
      </c>
      <c r="N251" s="200"/>
      <c r="O251" s="201" t="s">
        <v>85</v>
      </c>
      <c r="P251" s="200"/>
      <c r="Q251" s="201" t="s">
        <v>84</v>
      </c>
      <c r="R251" s="200"/>
      <c r="S251" s="201" t="s">
        <v>208</v>
      </c>
      <c r="T251" s="200"/>
      <c r="U251" s="201" t="s">
        <v>207</v>
      </c>
      <c r="V251" s="200"/>
      <c r="W251" s="201" t="s">
        <v>207</v>
      </c>
      <c r="X251" s="200"/>
      <c r="Y251" s="10"/>
      <c r="Z251" s="398"/>
      <c r="AA251" s="398"/>
      <c r="AB251" s="199"/>
      <c r="AC251" s="381"/>
      <c r="AD251" s="367"/>
      <c r="AE251" s="367"/>
      <c r="AF251" s="367"/>
      <c r="AG251" s="367"/>
      <c r="AH251" s="367"/>
      <c r="AI251" s="367"/>
      <c r="AJ251" s="367"/>
      <c r="AK251" s="367"/>
      <c r="AL251" s="384"/>
    </row>
    <row r="252" spans="2:38" ht="18" customHeight="1" x14ac:dyDescent="0.2">
      <c r="B252" s="17"/>
      <c r="C252" s="405">
        <v>19</v>
      </c>
      <c r="D252" s="198"/>
      <c r="E252" s="197"/>
      <c r="F252" s="197"/>
      <c r="G252" s="196"/>
      <c r="H252" s="408"/>
      <c r="I252" s="408"/>
      <c r="J252" s="408"/>
      <c r="K252" s="195" t="s">
        <v>95</v>
      </c>
      <c r="L252" s="194"/>
      <c r="M252" s="195" t="s">
        <v>94</v>
      </c>
      <c r="N252" s="194"/>
      <c r="O252" s="195" t="s">
        <v>93</v>
      </c>
      <c r="P252" s="194"/>
      <c r="Q252" s="195" t="s">
        <v>92</v>
      </c>
      <c r="R252" s="194"/>
      <c r="S252" s="195" t="s">
        <v>212</v>
      </c>
      <c r="T252" s="194"/>
      <c r="U252" s="195" t="s">
        <v>211</v>
      </c>
      <c r="V252" s="194"/>
      <c r="W252" s="195" t="s">
        <v>211</v>
      </c>
      <c r="X252" s="194"/>
      <c r="Y252" s="25"/>
      <c r="Z252" s="397"/>
      <c r="AA252" s="397"/>
      <c r="AB252" s="193"/>
      <c r="AC252" s="379">
        <f>SUMPRODUCT(LEN($L252:$Y254)-LEN(SUBSTITUTE($L252:$Y254,"A", "")))</f>
        <v>0</v>
      </c>
      <c r="AD252" s="365">
        <f>SUMPRODUCT(LEN($Y252:$Y254)-LEN(SUBSTITUTE($Y252:$Y254,"A", "")))</f>
        <v>0</v>
      </c>
      <c r="AE252" s="365">
        <f>SUMPRODUCT(LEN($L252:$Y254)-LEN(SUBSTITUTE($L252:$Y254,"S", "")))</f>
        <v>0</v>
      </c>
      <c r="AF252" s="365">
        <f>SUMPRODUCT(LEN($Y252:$Y254)-LEN(SUBSTITUTE($Y252:$Y254,"S", "")))</f>
        <v>0</v>
      </c>
      <c r="AG252" s="365">
        <f>SUMPRODUCT(LEN($L252:$Y254)-LEN(SUBSTITUTE($L252:$Y254,"F", "")))</f>
        <v>0</v>
      </c>
      <c r="AH252" s="365">
        <f>SUMPRODUCT(LEN($Y252:$Y254)-LEN(SUBSTITUTE($Y252:$Y254,"F", "")))</f>
        <v>0</v>
      </c>
      <c r="AI252" s="365">
        <f>SUMPRODUCT(LEN($L252:$Y254)-LEN(SUBSTITUTE($L252:$Y254,"G", "")))</f>
        <v>0</v>
      </c>
      <c r="AJ252" s="365">
        <f>SUMPRODUCT(LEN($Y252:$Y254)-LEN(SUBSTITUTE($Y252:$Y254,"G", "")))</f>
        <v>0</v>
      </c>
      <c r="AK252" s="365">
        <f>SUMPRODUCT(LEN($L252:$Y254)-LEN(SUBSTITUTE($L252:$Y254,"M", "")))</f>
        <v>0</v>
      </c>
      <c r="AL252" s="382">
        <f>SUMPRODUCT(LEN($Y252:$Y254)-LEN(SUBSTITUTE($Y252:$Y254,"M", "")))</f>
        <v>0</v>
      </c>
    </row>
    <row r="253" spans="2:38" ht="18" customHeight="1" x14ac:dyDescent="0.2">
      <c r="B253" s="17"/>
      <c r="C253" s="406"/>
      <c r="D253" s="192"/>
      <c r="E253" s="23"/>
      <c r="F253" s="23"/>
      <c r="G253" s="191"/>
      <c r="H253" s="409"/>
      <c r="I253" s="409"/>
      <c r="J253" s="409"/>
      <c r="K253" s="190" t="s">
        <v>91</v>
      </c>
      <c r="L253" s="189"/>
      <c r="M253" s="190" t="s">
        <v>90</v>
      </c>
      <c r="N253" s="189"/>
      <c r="O253" s="190" t="s">
        <v>89</v>
      </c>
      <c r="P253" s="189"/>
      <c r="Q253" s="190" t="s">
        <v>88</v>
      </c>
      <c r="R253" s="189"/>
      <c r="S253" s="190" t="s">
        <v>210</v>
      </c>
      <c r="T253" s="189"/>
      <c r="U253" s="190" t="s">
        <v>209</v>
      </c>
      <c r="V253" s="189"/>
      <c r="W253" s="190" t="s">
        <v>209</v>
      </c>
      <c r="X253" s="189"/>
      <c r="Y253" s="18"/>
      <c r="Z253" s="366"/>
      <c r="AA253" s="366"/>
      <c r="AB253" s="188"/>
      <c r="AC253" s="380"/>
      <c r="AD253" s="366"/>
      <c r="AE253" s="366"/>
      <c r="AF253" s="366"/>
      <c r="AG253" s="366"/>
      <c r="AH253" s="366"/>
      <c r="AI253" s="366"/>
      <c r="AJ253" s="366"/>
      <c r="AK253" s="366"/>
      <c r="AL253" s="383"/>
    </row>
    <row r="254" spans="2:38" ht="18" customHeight="1" thickBot="1" x14ac:dyDescent="0.25">
      <c r="B254" s="17"/>
      <c r="C254" s="407"/>
      <c r="D254" s="204"/>
      <c r="E254" s="203"/>
      <c r="F254" s="203"/>
      <c r="G254" s="202"/>
      <c r="H254" s="410"/>
      <c r="I254" s="410"/>
      <c r="J254" s="410"/>
      <c r="K254" s="201" t="s">
        <v>87</v>
      </c>
      <c r="L254" s="200"/>
      <c r="M254" s="201" t="s">
        <v>86</v>
      </c>
      <c r="N254" s="200"/>
      <c r="O254" s="201" t="s">
        <v>85</v>
      </c>
      <c r="P254" s="200"/>
      <c r="Q254" s="201" t="s">
        <v>84</v>
      </c>
      <c r="R254" s="200"/>
      <c r="S254" s="201" t="s">
        <v>208</v>
      </c>
      <c r="T254" s="200"/>
      <c r="U254" s="201" t="s">
        <v>207</v>
      </c>
      <c r="V254" s="200"/>
      <c r="W254" s="201" t="s">
        <v>207</v>
      </c>
      <c r="X254" s="200"/>
      <c r="Y254" s="10"/>
      <c r="Z254" s="398"/>
      <c r="AA254" s="398"/>
      <c r="AB254" s="199"/>
      <c r="AC254" s="381"/>
      <c r="AD254" s="367"/>
      <c r="AE254" s="367"/>
      <c r="AF254" s="367"/>
      <c r="AG254" s="367"/>
      <c r="AH254" s="367"/>
      <c r="AI254" s="367"/>
      <c r="AJ254" s="367"/>
      <c r="AK254" s="367"/>
      <c r="AL254" s="384"/>
    </row>
    <row r="255" spans="2:38" ht="18" customHeight="1" x14ac:dyDescent="0.2">
      <c r="B255" s="17"/>
      <c r="C255" s="405">
        <v>20</v>
      </c>
      <c r="D255" s="198"/>
      <c r="E255" s="197"/>
      <c r="F255" s="197"/>
      <c r="G255" s="196"/>
      <c r="H255" s="408"/>
      <c r="I255" s="408"/>
      <c r="J255" s="408"/>
      <c r="K255" s="195" t="s">
        <v>95</v>
      </c>
      <c r="L255" s="194"/>
      <c r="M255" s="195" t="s">
        <v>94</v>
      </c>
      <c r="N255" s="194"/>
      <c r="O255" s="195" t="s">
        <v>93</v>
      </c>
      <c r="P255" s="194"/>
      <c r="Q255" s="195" t="s">
        <v>92</v>
      </c>
      <c r="R255" s="194"/>
      <c r="S255" s="195" t="s">
        <v>212</v>
      </c>
      <c r="T255" s="194"/>
      <c r="U255" s="195" t="s">
        <v>211</v>
      </c>
      <c r="V255" s="194"/>
      <c r="W255" s="195" t="s">
        <v>211</v>
      </c>
      <c r="X255" s="194"/>
      <c r="Y255" s="25"/>
      <c r="Z255" s="397"/>
      <c r="AA255" s="397"/>
      <c r="AB255" s="193"/>
      <c r="AC255" s="379">
        <f>SUMPRODUCT(LEN($L255:$Y257)-LEN(SUBSTITUTE($L255:$Y257,"A", "")))</f>
        <v>0</v>
      </c>
      <c r="AD255" s="365">
        <f>SUMPRODUCT(LEN($Y255:$Y257)-LEN(SUBSTITUTE($Y255:$Y257,"A", "")))</f>
        <v>0</v>
      </c>
      <c r="AE255" s="365">
        <f>SUMPRODUCT(LEN($L255:$Y257)-LEN(SUBSTITUTE($L255:$Y257,"S", "")))</f>
        <v>0</v>
      </c>
      <c r="AF255" s="365">
        <f>SUMPRODUCT(LEN($Y255:$Y257)-LEN(SUBSTITUTE($Y255:$Y257,"S", "")))</f>
        <v>0</v>
      </c>
      <c r="AG255" s="365">
        <f>SUMPRODUCT(LEN($L255:$Y257)-LEN(SUBSTITUTE($L255:$Y257,"F", "")))</f>
        <v>0</v>
      </c>
      <c r="AH255" s="365">
        <f>SUMPRODUCT(LEN($Y255:$Y257)-LEN(SUBSTITUTE($Y255:$Y257,"F", "")))</f>
        <v>0</v>
      </c>
      <c r="AI255" s="365">
        <f>SUMPRODUCT(LEN($L255:$Y257)-LEN(SUBSTITUTE($L255:$Y257,"G", "")))</f>
        <v>0</v>
      </c>
      <c r="AJ255" s="365">
        <f>SUMPRODUCT(LEN($Y255:$Y257)-LEN(SUBSTITUTE($Y255:$Y257,"G", "")))</f>
        <v>0</v>
      </c>
      <c r="AK255" s="365">
        <f>SUMPRODUCT(LEN($L255:$Y257)-LEN(SUBSTITUTE($L255:$Y257,"M", "")))</f>
        <v>0</v>
      </c>
      <c r="AL255" s="382">
        <f>SUMPRODUCT(LEN($Y255:$Y257)-LEN(SUBSTITUTE($Y255:$Y257,"M", "")))</f>
        <v>0</v>
      </c>
    </row>
    <row r="256" spans="2:38" ht="18" customHeight="1" x14ac:dyDescent="0.2">
      <c r="B256" s="17"/>
      <c r="C256" s="406"/>
      <c r="D256" s="192"/>
      <c r="E256" s="23"/>
      <c r="F256" s="23"/>
      <c r="G256" s="191"/>
      <c r="H256" s="409"/>
      <c r="I256" s="409"/>
      <c r="J256" s="409"/>
      <c r="K256" s="190" t="s">
        <v>91</v>
      </c>
      <c r="L256" s="189"/>
      <c r="M256" s="190" t="s">
        <v>90</v>
      </c>
      <c r="N256" s="189"/>
      <c r="O256" s="190" t="s">
        <v>89</v>
      </c>
      <c r="P256" s="189"/>
      <c r="Q256" s="190" t="s">
        <v>88</v>
      </c>
      <c r="R256" s="189"/>
      <c r="S256" s="190" t="s">
        <v>210</v>
      </c>
      <c r="T256" s="189"/>
      <c r="U256" s="190" t="s">
        <v>209</v>
      </c>
      <c r="V256" s="189"/>
      <c r="W256" s="190" t="s">
        <v>209</v>
      </c>
      <c r="X256" s="189"/>
      <c r="Y256" s="18"/>
      <c r="Z256" s="366"/>
      <c r="AA256" s="366"/>
      <c r="AB256" s="188"/>
      <c r="AC256" s="380"/>
      <c r="AD256" s="366"/>
      <c r="AE256" s="366"/>
      <c r="AF256" s="366"/>
      <c r="AG256" s="366"/>
      <c r="AH256" s="366"/>
      <c r="AI256" s="366"/>
      <c r="AJ256" s="366"/>
      <c r="AK256" s="366"/>
      <c r="AL256" s="383"/>
    </row>
    <row r="257" spans="2:46" ht="18" customHeight="1" thickBot="1" x14ac:dyDescent="0.25">
      <c r="B257" s="151"/>
      <c r="C257" s="412"/>
      <c r="D257" s="187"/>
      <c r="E257" s="186"/>
      <c r="F257" s="186"/>
      <c r="G257" s="185"/>
      <c r="H257" s="411"/>
      <c r="I257" s="411"/>
      <c r="J257" s="411"/>
      <c r="K257" s="184" t="s">
        <v>87</v>
      </c>
      <c r="L257" s="183"/>
      <c r="M257" s="184" t="s">
        <v>86</v>
      </c>
      <c r="N257" s="183"/>
      <c r="O257" s="184" t="s">
        <v>85</v>
      </c>
      <c r="P257" s="183"/>
      <c r="Q257" s="184" t="s">
        <v>84</v>
      </c>
      <c r="R257" s="183"/>
      <c r="S257" s="184" t="s">
        <v>208</v>
      </c>
      <c r="T257" s="183"/>
      <c r="U257" s="184" t="s">
        <v>207</v>
      </c>
      <c r="V257" s="183"/>
      <c r="W257" s="184" t="s">
        <v>207</v>
      </c>
      <c r="X257" s="183"/>
      <c r="Y257" s="182"/>
      <c r="Z257" s="367"/>
      <c r="AA257" s="367"/>
      <c r="AB257" s="180"/>
      <c r="AC257" s="381"/>
      <c r="AD257" s="367"/>
      <c r="AE257" s="367"/>
      <c r="AF257" s="367"/>
      <c r="AG257" s="367"/>
      <c r="AH257" s="367"/>
      <c r="AI257" s="367"/>
      <c r="AJ257" s="367"/>
      <c r="AK257" s="367"/>
      <c r="AL257" s="384"/>
    </row>
    <row r="258" spans="2:46" ht="74.45" customHeight="1" thickBot="1" x14ac:dyDescent="0.3">
      <c r="B258" s="223" t="s">
        <v>123</v>
      </c>
      <c r="C258" s="222" t="s">
        <v>122</v>
      </c>
      <c r="D258" s="222" t="s">
        <v>121</v>
      </c>
      <c r="E258" s="222" t="s">
        <v>120</v>
      </c>
      <c r="F258" s="222" t="s">
        <v>119</v>
      </c>
      <c r="G258" s="222" t="s">
        <v>118</v>
      </c>
      <c r="H258" s="222" t="s">
        <v>33</v>
      </c>
      <c r="I258" s="222" t="s">
        <v>117</v>
      </c>
      <c r="J258" s="222" t="s">
        <v>34</v>
      </c>
      <c r="K258" s="403" t="s">
        <v>116</v>
      </c>
      <c r="L258" s="413"/>
      <c r="M258" s="403" t="s">
        <v>115</v>
      </c>
      <c r="N258" s="413"/>
      <c r="O258" s="403" t="s">
        <v>115</v>
      </c>
      <c r="P258" s="404"/>
      <c r="Q258" s="403" t="s">
        <v>115</v>
      </c>
      <c r="R258" s="404"/>
      <c r="S258" s="403" t="s">
        <v>115</v>
      </c>
      <c r="T258" s="404"/>
      <c r="U258" s="403" t="s">
        <v>115</v>
      </c>
      <c r="V258" s="404"/>
      <c r="W258" s="403" t="s">
        <v>115</v>
      </c>
      <c r="X258" s="404"/>
      <c r="Y258" s="48" t="s">
        <v>114</v>
      </c>
      <c r="Z258" s="48" t="s">
        <v>113</v>
      </c>
      <c r="AA258" s="48" t="s">
        <v>294</v>
      </c>
      <c r="AB258" s="220" t="s">
        <v>112</v>
      </c>
      <c r="AC258" s="46" t="s">
        <v>111</v>
      </c>
      <c r="AD258" s="45" t="s">
        <v>110</v>
      </c>
      <c r="AE258" s="45" t="s">
        <v>109</v>
      </c>
      <c r="AF258" s="45" t="s">
        <v>108</v>
      </c>
      <c r="AG258" s="45" t="s">
        <v>107</v>
      </c>
      <c r="AH258" s="45" t="s">
        <v>106</v>
      </c>
      <c r="AI258" s="45" t="s">
        <v>105</v>
      </c>
      <c r="AJ258" s="45" t="s">
        <v>104</v>
      </c>
      <c r="AK258" s="45" t="s">
        <v>103</v>
      </c>
      <c r="AL258" s="45" t="s">
        <v>102</v>
      </c>
    </row>
    <row r="259" spans="2:46" ht="36" customHeight="1" thickBot="1" x14ac:dyDescent="0.25">
      <c r="B259" s="71" t="s">
        <v>135</v>
      </c>
      <c r="C259" s="215"/>
      <c r="D259" s="214">
        <v>189</v>
      </c>
      <c r="E259" s="213">
        <v>13</v>
      </c>
      <c r="F259" s="212">
        <v>28197.45</v>
      </c>
      <c r="G259" s="211">
        <v>1095.45</v>
      </c>
      <c r="H259" s="210"/>
      <c r="I259" s="210"/>
      <c r="J259" s="209"/>
      <c r="K259" s="208"/>
      <c r="L259" s="36"/>
      <c r="M259" s="208"/>
      <c r="N259" s="36"/>
      <c r="O259" s="208"/>
      <c r="P259" s="36"/>
      <c r="Q259" s="208"/>
      <c r="R259" s="36"/>
      <c r="S259" s="208"/>
      <c r="T259" s="36"/>
      <c r="U259" s="208"/>
      <c r="V259" s="36"/>
      <c r="W259" s="208"/>
      <c r="X259" s="36"/>
      <c r="Y259" s="207"/>
      <c r="Z259" s="206"/>
      <c r="AA259" s="206"/>
      <c r="AB259" s="205">
        <v>189</v>
      </c>
      <c r="AC259" s="33">
        <f t="shared" ref="AC259:AL259" si="4">SUM(AC260:AC313)</f>
        <v>122</v>
      </c>
      <c r="AD259" s="54">
        <f t="shared" si="4"/>
        <v>8</v>
      </c>
      <c r="AE259" s="54">
        <f t="shared" si="4"/>
        <v>208</v>
      </c>
      <c r="AF259" s="54">
        <f t="shared" si="4"/>
        <v>43</v>
      </c>
      <c r="AG259" s="54">
        <f t="shared" si="4"/>
        <v>8</v>
      </c>
      <c r="AH259" s="54">
        <f t="shared" si="4"/>
        <v>0</v>
      </c>
      <c r="AI259" s="54">
        <f t="shared" si="4"/>
        <v>38</v>
      </c>
      <c r="AJ259" s="54">
        <f t="shared" si="4"/>
        <v>0</v>
      </c>
      <c r="AK259" s="54">
        <f t="shared" si="4"/>
        <v>0</v>
      </c>
      <c r="AL259" s="53">
        <f t="shared" si="4"/>
        <v>0</v>
      </c>
      <c r="AM259" s="32" t="s">
        <v>100</v>
      </c>
      <c r="AN259" s="31">
        <f>F259/(100*102)</f>
        <v>2.7644558823529413</v>
      </c>
      <c r="AP259" s="4">
        <f>SUM(AC259:AD259)/E259</f>
        <v>10</v>
      </c>
      <c r="AQ259" s="4">
        <f>SUM(AE259:AF259)/E259</f>
        <v>19.307692307692307</v>
      </c>
      <c r="AR259" s="4">
        <f>SUM(AG259:AH259)/E259</f>
        <v>0.61538461538461542</v>
      </c>
      <c r="AS259" s="4">
        <f>SUM(AI259:AJ259)/E259</f>
        <v>2.9230769230769229</v>
      </c>
      <c r="AT259" s="4">
        <f>SUM(AK259:AL259)/E259</f>
        <v>0</v>
      </c>
    </row>
    <row r="260" spans="2:46" ht="18" customHeight="1" x14ac:dyDescent="0.2">
      <c r="B260" s="17" t="s">
        <v>99</v>
      </c>
      <c r="C260" s="405">
        <v>1</v>
      </c>
      <c r="D260" s="198"/>
      <c r="E260" s="197"/>
      <c r="F260" s="197"/>
      <c r="G260" s="196"/>
      <c r="H260" s="408">
        <v>71</v>
      </c>
      <c r="I260" s="408">
        <v>19</v>
      </c>
      <c r="J260" s="408">
        <v>6</v>
      </c>
      <c r="K260" s="195" t="s">
        <v>95</v>
      </c>
      <c r="L260" s="194" t="s">
        <v>385</v>
      </c>
      <c r="M260" s="195" t="s">
        <v>94</v>
      </c>
      <c r="N260" s="194" t="s">
        <v>315</v>
      </c>
      <c r="O260" s="195" t="s">
        <v>93</v>
      </c>
      <c r="P260" s="194" t="s">
        <v>225</v>
      </c>
      <c r="Q260" s="195" t="s">
        <v>92</v>
      </c>
      <c r="R260" s="194" t="s">
        <v>218</v>
      </c>
      <c r="S260" s="195" t="s">
        <v>212</v>
      </c>
      <c r="T260" s="194" t="s">
        <v>98</v>
      </c>
      <c r="U260" s="195" t="s">
        <v>211</v>
      </c>
      <c r="V260" s="194"/>
      <c r="W260" s="195" t="s">
        <v>292</v>
      </c>
      <c r="X260" s="194"/>
      <c r="Y260" s="25"/>
      <c r="Z260" s="397">
        <v>8</v>
      </c>
      <c r="AA260" s="397" t="s">
        <v>261</v>
      </c>
      <c r="AB260" s="193"/>
      <c r="AC260" s="379">
        <f>SUMPRODUCT(LEN($L260:$Y262)-LEN(SUBSTITUTE($L260:$Y262,"A", "")))</f>
        <v>12</v>
      </c>
      <c r="AD260" s="365">
        <f>SUMPRODUCT(LEN($Y260:$Y262)-LEN(SUBSTITUTE($Y260:$Y262,"A", "")))</f>
        <v>0</v>
      </c>
      <c r="AE260" s="365">
        <f>SUMPRODUCT(LEN($L260:$Y262)-LEN(SUBSTITUTE($L260:$Y262,"S", "")))</f>
        <v>19</v>
      </c>
      <c r="AF260" s="365">
        <f>SUMPRODUCT(LEN($Y260:$Y262)-LEN(SUBSTITUTE($Y260:$Y262,"S", "")))</f>
        <v>0</v>
      </c>
      <c r="AG260" s="365">
        <f>SUMPRODUCT(LEN($L260:$Y262)-LEN(SUBSTITUTE($L260:$Y262,"F", "")))</f>
        <v>2</v>
      </c>
      <c r="AH260" s="365">
        <f>SUMPRODUCT(LEN($Y260:$Y262)-LEN(SUBSTITUTE($Y260:$Y262,"F", "")))</f>
        <v>0</v>
      </c>
      <c r="AI260" s="365">
        <f>SUMPRODUCT(LEN($L260:$Y262)-LEN(SUBSTITUTE($L260:$Y262,"G", "")))</f>
        <v>4</v>
      </c>
      <c r="AJ260" s="365">
        <f>SUMPRODUCT(LEN($Y260:$Y262)-LEN(SUBSTITUTE($Y260:$Y262,"G", "")))</f>
        <v>0</v>
      </c>
      <c r="AK260" s="365">
        <f>SUMPRODUCT(LEN($L260:$Y262)-LEN(SUBSTITUTE($L260:$Y262,"M", "")))</f>
        <v>0</v>
      </c>
      <c r="AL260" s="382">
        <f>SUMPRODUCT(LEN($Y260:$Y262)-LEN(SUBSTITUTE($Y260:$Y262,"M", "")))</f>
        <v>0</v>
      </c>
    </row>
    <row r="261" spans="2:46" ht="18" customHeight="1" x14ac:dyDescent="0.2">
      <c r="B261" s="17"/>
      <c r="C261" s="406"/>
      <c r="D261" s="192"/>
      <c r="E261" s="23"/>
      <c r="F261" s="23"/>
      <c r="G261" s="191"/>
      <c r="H261" s="409"/>
      <c r="I261" s="409"/>
      <c r="J261" s="409"/>
      <c r="K261" s="190" t="s">
        <v>91</v>
      </c>
      <c r="L261" s="189" t="s">
        <v>319</v>
      </c>
      <c r="M261" s="190" t="s">
        <v>90</v>
      </c>
      <c r="N261" s="189" t="s">
        <v>274</v>
      </c>
      <c r="O261" s="190" t="s">
        <v>89</v>
      </c>
      <c r="P261" s="189" t="s">
        <v>227</v>
      </c>
      <c r="Q261" s="190" t="s">
        <v>88</v>
      </c>
      <c r="R261" s="189" t="s">
        <v>218</v>
      </c>
      <c r="S261" s="190" t="s">
        <v>210</v>
      </c>
      <c r="T261" s="189"/>
      <c r="U261" s="190" t="s">
        <v>209</v>
      </c>
      <c r="V261" s="189"/>
      <c r="W261" s="190" t="s">
        <v>291</v>
      </c>
      <c r="X261" s="189"/>
      <c r="Y261" s="18"/>
      <c r="Z261" s="366"/>
      <c r="AA261" s="366"/>
      <c r="AB261" s="188"/>
      <c r="AC261" s="380"/>
      <c r="AD261" s="366"/>
      <c r="AE261" s="366"/>
      <c r="AF261" s="366"/>
      <c r="AG261" s="366"/>
      <c r="AH261" s="366"/>
      <c r="AI261" s="366"/>
      <c r="AJ261" s="366"/>
      <c r="AK261" s="366"/>
      <c r="AL261" s="383"/>
    </row>
    <row r="262" spans="2:46" ht="18" customHeight="1" thickBot="1" x14ac:dyDescent="0.25">
      <c r="B262" s="17"/>
      <c r="C262" s="407"/>
      <c r="D262" s="204"/>
      <c r="E262" s="203"/>
      <c r="F262" s="203"/>
      <c r="G262" s="202"/>
      <c r="H262" s="410"/>
      <c r="I262" s="410"/>
      <c r="J262" s="410"/>
      <c r="K262" s="201" t="s">
        <v>87</v>
      </c>
      <c r="L262" s="200" t="s">
        <v>384</v>
      </c>
      <c r="M262" s="201" t="s">
        <v>86</v>
      </c>
      <c r="N262" s="200" t="s">
        <v>249</v>
      </c>
      <c r="O262" s="201" t="s">
        <v>85</v>
      </c>
      <c r="P262" s="200" t="s">
        <v>227</v>
      </c>
      <c r="Q262" s="201" t="s">
        <v>84</v>
      </c>
      <c r="R262" s="200" t="s">
        <v>98</v>
      </c>
      <c r="S262" s="201" t="s">
        <v>208</v>
      </c>
      <c r="T262" s="200"/>
      <c r="U262" s="201" t="s">
        <v>207</v>
      </c>
      <c r="V262" s="200"/>
      <c r="W262" s="201" t="s">
        <v>290</v>
      </c>
      <c r="X262" s="200"/>
      <c r="Y262" s="10"/>
      <c r="Z262" s="398"/>
      <c r="AA262" s="398"/>
      <c r="AB262" s="199"/>
      <c r="AC262" s="381"/>
      <c r="AD262" s="367"/>
      <c r="AE262" s="367"/>
      <c r="AF262" s="367"/>
      <c r="AG262" s="367"/>
      <c r="AH262" s="367"/>
      <c r="AI262" s="367"/>
      <c r="AJ262" s="367"/>
      <c r="AK262" s="367"/>
      <c r="AL262" s="384"/>
    </row>
    <row r="263" spans="2:46" ht="18" customHeight="1" x14ac:dyDescent="0.2">
      <c r="B263" s="17"/>
      <c r="C263" s="405">
        <v>2</v>
      </c>
      <c r="D263" s="198"/>
      <c r="E263" s="197"/>
      <c r="F263" s="197"/>
      <c r="G263" s="196"/>
      <c r="H263" s="408">
        <v>60</v>
      </c>
      <c r="I263" s="408">
        <v>15</v>
      </c>
      <c r="J263" s="408">
        <v>5</v>
      </c>
      <c r="K263" s="195" t="s">
        <v>95</v>
      </c>
      <c r="L263" s="194" t="s">
        <v>271</v>
      </c>
      <c r="M263" s="195" t="s">
        <v>94</v>
      </c>
      <c r="N263" s="194" t="s">
        <v>275</v>
      </c>
      <c r="O263" s="195" t="s">
        <v>93</v>
      </c>
      <c r="P263" s="194" t="s">
        <v>218</v>
      </c>
      <c r="Q263" s="195" t="s">
        <v>92</v>
      </c>
      <c r="R263" s="194" t="s">
        <v>98</v>
      </c>
      <c r="S263" s="195" t="s">
        <v>212</v>
      </c>
      <c r="T263" s="194"/>
      <c r="U263" s="195" t="s">
        <v>211</v>
      </c>
      <c r="V263" s="194"/>
      <c r="W263" s="195" t="s">
        <v>211</v>
      </c>
      <c r="X263" s="194"/>
      <c r="Y263" s="25" t="s">
        <v>98</v>
      </c>
      <c r="Z263" s="397">
        <v>6</v>
      </c>
      <c r="AA263" s="397" t="s">
        <v>261</v>
      </c>
      <c r="AB263" s="193"/>
      <c r="AC263" s="379">
        <f>SUMPRODUCT(LEN($L263:$Y265)-LEN(SUBSTITUTE($L263:$Y265,"A", "")))</f>
        <v>4</v>
      </c>
      <c r="AD263" s="365">
        <f>SUMPRODUCT(LEN($Y263:$Y265)-LEN(SUBSTITUTE($Y263:$Y265,"A", "")))</f>
        <v>0</v>
      </c>
      <c r="AE263" s="365">
        <f>SUMPRODUCT(LEN($L263:$Y265)-LEN(SUBSTITUTE($L263:$Y265,"S", "")))</f>
        <v>13</v>
      </c>
      <c r="AF263" s="365">
        <f>SUMPRODUCT(LEN($Y263:$Y265)-LEN(SUBSTITUTE($Y263:$Y265,"S", "")))</f>
        <v>2</v>
      </c>
      <c r="AG263" s="365">
        <f>SUMPRODUCT(LEN($L263:$Y265)-LEN(SUBSTITUTE($L263:$Y265,"F", "")))</f>
        <v>0</v>
      </c>
      <c r="AH263" s="365">
        <f>SUMPRODUCT(LEN($Y263:$Y265)-LEN(SUBSTITUTE($Y263:$Y265,"F", "")))</f>
        <v>0</v>
      </c>
      <c r="AI263" s="365">
        <f>SUMPRODUCT(LEN($L263:$Y265)-LEN(SUBSTITUTE($L263:$Y265,"G", "")))</f>
        <v>4</v>
      </c>
      <c r="AJ263" s="365">
        <f>SUMPRODUCT(LEN($Y263:$Y265)-LEN(SUBSTITUTE($Y263:$Y265,"G", "")))</f>
        <v>0</v>
      </c>
      <c r="AK263" s="365">
        <f>SUMPRODUCT(LEN($L263:$Y265)-LEN(SUBSTITUTE($L263:$Y265,"M", "")))</f>
        <v>0</v>
      </c>
      <c r="AL263" s="382">
        <f>SUMPRODUCT(LEN($Y263:$Y265)-LEN(SUBSTITUTE($Y263:$Y265,"M", "")))</f>
        <v>0</v>
      </c>
    </row>
    <row r="264" spans="2:46" ht="18" customHeight="1" x14ac:dyDescent="0.2">
      <c r="B264" s="17"/>
      <c r="C264" s="406"/>
      <c r="D264" s="192"/>
      <c r="E264" s="23"/>
      <c r="F264" s="23"/>
      <c r="G264" s="191"/>
      <c r="H264" s="409"/>
      <c r="I264" s="409"/>
      <c r="J264" s="409"/>
      <c r="K264" s="190" t="s">
        <v>91</v>
      </c>
      <c r="L264" s="189" t="s">
        <v>271</v>
      </c>
      <c r="M264" s="190" t="s">
        <v>90</v>
      </c>
      <c r="N264" s="189" t="s">
        <v>214</v>
      </c>
      <c r="O264" s="190" t="s">
        <v>89</v>
      </c>
      <c r="P264" s="189" t="s">
        <v>218</v>
      </c>
      <c r="Q264" s="190" t="s">
        <v>88</v>
      </c>
      <c r="R264" s="189"/>
      <c r="S264" s="190" t="s">
        <v>210</v>
      </c>
      <c r="T264" s="189"/>
      <c r="U264" s="190" t="s">
        <v>209</v>
      </c>
      <c r="V264" s="189"/>
      <c r="W264" s="190" t="s">
        <v>209</v>
      </c>
      <c r="X264" s="189"/>
      <c r="Y264" s="18" t="s">
        <v>98</v>
      </c>
      <c r="Z264" s="366"/>
      <c r="AA264" s="366"/>
      <c r="AB264" s="188"/>
      <c r="AC264" s="380"/>
      <c r="AD264" s="366"/>
      <c r="AE264" s="366"/>
      <c r="AF264" s="366"/>
      <c r="AG264" s="366"/>
      <c r="AH264" s="366"/>
      <c r="AI264" s="366"/>
      <c r="AJ264" s="366"/>
      <c r="AK264" s="366"/>
      <c r="AL264" s="383"/>
    </row>
    <row r="265" spans="2:46" ht="18" customHeight="1" thickBot="1" x14ac:dyDescent="0.25">
      <c r="B265" s="17"/>
      <c r="C265" s="407"/>
      <c r="D265" s="204"/>
      <c r="E265" s="203"/>
      <c r="F265" s="203"/>
      <c r="G265" s="202"/>
      <c r="H265" s="410"/>
      <c r="I265" s="410"/>
      <c r="J265" s="410"/>
      <c r="K265" s="201" t="s">
        <v>87</v>
      </c>
      <c r="L265" s="200" t="s">
        <v>264</v>
      </c>
      <c r="M265" s="201" t="s">
        <v>86</v>
      </c>
      <c r="N265" s="200" t="s">
        <v>357</v>
      </c>
      <c r="O265" s="201" t="s">
        <v>85</v>
      </c>
      <c r="P265" s="200" t="s">
        <v>98</v>
      </c>
      <c r="Q265" s="201" t="s">
        <v>84</v>
      </c>
      <c r="R265" s="200"/>
      <c r="S265" s="201" t="s">
        <v>208</v>
      </c>
      <c r="T265" s="200"/>
      <c r="U265" s="201" t="s">
        <v>207</v>
      </c>
      <c r="V265" s="200"/>
      <c r="W265" s="201" t="s">
        <v>207</v>
      </c>
      <c r="X265" s="200"/>
      <c r="Y265" s="10"/>
      <c r="Z265" s="398"/>
      <c r="AA265" s="398"/>
      <c r="AB265" s="199"/>
      <c r="AC265" s="381"/>
      <c r="AD265" s="367"/>
      <c r="AE265" s="367"/>
      <c r="AF265" s="367"/>
      <c r="AG265" s="367"/>
      <c r="AH265" s="367"/>
      <c r="AI265" s="367"/>
      <c r="AJ265" s="367"/>
      <c r="AK265" s="367"/>
      <c r="AL265" s="384"/>
    </row>
    <row r="266" spans="2:46" ht="18" customHeight="1" x14ac:dyDescent="0.2">
      <c r="B266" s="17"/>
      <c r="C266" s="405">
        <v>3</v>
      </c>
      <c r="D266" s="198"/>
      <c r="E266" s="197"/>
      <c r="F266" s="197"/>
      <c r="G266" s="196"/>
      <c r="H266" s="408">
        <v>65</v>
      </c>
      <c r="I266" s="408">
        <v>17</v>
      </c>
      <c r="J266" s="408">
        <v>5</v>
      </c>
      <c r="K266" s="195" t="s">
        <v>95</v>
      </c>
      <c r="L266" s="194" t="s">
        <v>266</v>
      </c>
      <c r="M266" s="195" t="s">
        <v>94</v>
      </c>
      <c r="N266" s="194" t="s">
        <v>264</v>
      </c>
      <c r="O266" s="195" t="s">
        <v>93</v>
      </c>
      <c r="P266" s="194" t="s">
        <v>218</v>
      </c>
      <c r="Q266" s="195" t="s">
        <v>92</v>
      </c>
      <c r="R266" s="194" t="s">
        <v>98</v>
      </c>
      <c r="S266" s="195" t="s">
        <v>212</v>
      </c>
      <c r="T266" s="194"/>
      <c r="U266" s="195" t="s">
        <v>211</v>
      </c>
      <c r="V266" s="194"/>
      <c r="W266" s="195" t="s">
        <v>211</v>
      </c>
      <c r="X266" s="194"/>
      <c r="Y266" s="25" t="s">
        <v>247</v>
      </c>
      <c r="Z266" s="397">
        <v>6</v>
      </c>
      <c r="AA266" s="397" t="s">
        <v>261</v>
      </c>
      <c r="AB266" s="193"/>
      <c r="AC266" s="379">
        <f>SUMPRODUCT(LEN($L266:$Y268)-LEN(SUBSTITUTE($L266:$Y268,"A", "")))</f>
        <v>3</v>
      </c>
      <c r="AD266" s="365">
        <f>SUMPRODUCT(LEN($Y266:$Y268)-LEN(SUBSTITUTE($Y266:$Y268,"A", "")))</f>
        <v>0</v>
      </c>
      <c r="AE266" s="365">
        <f>SUMPRODUCT(LEN($L266:$Y268)-LEN(SUBSTITUTE($L266:$Y268,"S", "")))</f>
        <v>18</v>
      </c>
      <c r="AF266" s="365">
        <f>SUMPRODUCT(LEN($Y266:$Y268)-LEN(SUBSTITUTE($Y266:$Y268,"S", "")))</f>
        <v>5</v>
      </c>
      <c r="AG266" s="365">
        <f>SUMPRODUCT(LEN($L266:$Y268)-LEN(SUBSTITUTE($L266:$Y268,"F", "")))</f>
        <v>1</v>
      </c>
      <c r="AH266" s="365">
        <f>SUMPRODUCT(LEN($Y266:$Y268)-LEN(SUBSTITUTE($Y266:$Y268,"F", "")))</f>
        <v>0</v>
      </c>
      <c r="AI266" s="365">
        <f>SUMPRODUCT(LEN($L266:$Y268)-LEN(SUBSTITUTE($L266:$Y268,"G", "")))</f>
        <v>4</v>
      </c>
      <c r="AJ266" s="365">
        <f>SUMPRODUCT(LEN($Y266:$Y268)-LEN(SUBSTITUTE($Y266:$Y268,"G", "")))</f>
        <v>0</v>
      </c>
      <c r="AK266" s="365">
        <f>SUMPRODUCT(LEN($L266:$Y268)-LEN(SUBSTITUTE($L266:$Y268,"M", "")))</f>
        <v>0</v>
      </c>
      <c r="AL266" s="382">
        <f>SUMPRODUCT(LEN($Y266:$Y268)-LEN(SUBSTITUTE($Y266:$Y268,"M", "")))</f>
        <v>0</v>
      </c>
    </row>
    <row r="267" spans="2:46" ht="18" customHeight="1" x14ac:dyDescent="0.2">
      <c r="B267" s="17"/>
      <c r="C267" s="406"/>
      <c r="D267" s="192"/>
      <c r="E267" s="23"/>
      <c r="F267" s="23"/>
      <c r="G267" s="191"/>
      <c r="H267" s="409"/>
      <c r="I267" s="409"/>
      <c r="J267" s="409"/>
      <c r="K267" s="190" t="s">
        <v>91</v>
      </c>
      <c r="L267" s="189" t="s">
        <v>264</v>
      </c>
      <c r="M267" s="190" t="s">
        <v>90</v>
      </c>
      <c r="N267" s="189" t="s">
        <v>273</v>
      </c>
      <c r="O267" s="190" t="s">
        <v>89</v>
      </c>
      <c r="P267" s="189" t="s">
        <v>214</v>
      </c>
      <c r="Q267" s="190" t="s">
        <v>88</v>
      </c>
      <c r="R267" s="189" t="s">
        <v>98</v>
      </c>
      <c r="S267" s="190" t="s">
        <v>210</v>
      </c>
      <c r="T267" s="189"/>
      <c r="U267" s="190" t="s">
        <v>209</v>
      </c>
      <c r="V267" s="189"/>
      <c r="W267" s="190" t="s">
        <v>209</v>
      </c>
      <c r="X267" s="189"/>
      <c r="Y267" s="18" t="s">
        <v>98</v>
      </c>
      <c r="Z267" s="366"/>
      <c r="AA267" s="366"/>
      <c r="AB267" s="188"/>
      <c r="AC267" s="380"/>
      <c r="AD267" s="366"/>
      <c r="AE267" s="366"/>
      <c r="AF267" s="366"/>
      <c r="AG267" s="366"/>
      <c r="AH267" s="366"/>
      <c r="AI267" s="366"/>
      <c r="AJ267" s="366"/>
      <c r="AK267" s="366"/>
      <c r="AL267" s="383"/>
    </row>
    <row r="268" spans="2:46" ht="18" customHeight="1" thickBot="1" x14ac:dyDescent="0.25">
      <c r="B268" s="17"/>
      <c r="C268" s="407"/>
      <c r="D268" s="204"/>
      <c r="E268" s="203"/>
      <c r="F268" s="203"/>
      <c r="G268" s="202"/>
      <c r="H268" s="410"/>
      <c r="I268" s="410"/>
      <c r="J268" s="410"/>
      <c r="K268" s="201" t="s">
        <v>87</v>
      </c>
      <c r="L268" s="200" t="s">
        <v>264</v>
      </c>
      <c r="M268" s="201" t="s">
        <v>86</v>
      </c>
      <c r="N268" s="200" t="s">
        <v>218</v>
      </c>
      <c r="O268" s="201" t="s">
        <v>85</v>
      </c>
      <c r="P268" s="200" t="s">
        <v>218</v>
      </c>
      <c r="Q268" s="201" t="s">
        <v>84</v>
      </c>
      <c r="R268" s="200"/>
      <c r="S268" s="201" t="s">
        <v>208</v>
      </c>
      <c r="T268" s="200"/>
      <c r="U268" s="201" t="s">
        <v>207</v>
      </c>
      <c r="V268" s="200"/>
      <c r="W268" s="201" t="s">
        <v>207</v>
      </c>
      <c r="X268" s="200"/>
      <c r="Y268" s="10"/>
      <c r="Z268" s="398"/>
      <c r="AA268" s="398"/>
      <c r="AB268" s="199"/>
      <c r="AC268" s="381"/>
      <c r="AD268" s="367"/>
      <c r="AE268" s="367"/>
      <c r="AF268" s="367"/>
      <c r="AG268" s="367"/>
      <c r="AH268" s="367"/>
      <c r="AI268" s="367"/>
      <c r="AJ268" s="367"/>
      <c r="AK268" s="367"/>
      <c r="AL268" s="384"/>
    </row>
    <row r="269" spans="2:46" ht="18" customHeight="1" x14ac:dyDescent="0.2">
      <c r="B269" s="17"/>
      <c r="C269" s="405">
        <v>4</v>
      </c>
      <c r="D269" s="198"/>
      <c r="E269" s="197"/>
      <c r="F269" s="197"/>
      <c r="G269" s="196"/>
      <c r="H269" s="408">
        <v>75</v>
      </c>
      <c r="I269" s="408">
        <v>20</v>
      </c>
      <c r="J269" s="408">
        <v>4</v>
      </c>
      <c r="K269" s="195" t="s">
        <v>95</v>
      </c>
      <c r="L269" s="194" t="s">
        <v>306</v>
      </c>
      <c r="M269" s="195" t="s">
        <v>94</v>
      </c>
      <c r="N269" s="194" t="s">
        <v>383</v>
      </c>
      <c r="O269" s="195" t="s">
        <v>93</v>
      </c>
      <c r="P269" s="194" t="s">
        <v>305</v>
      </c>
      <c r="Q269" s="195" t="s">
        <v>92</v>
      </c>
      <c r="R269" s="194" t="s">
        <v>247</v>
      </c>
      <c r="S269" s="195" t="s">
        <v>212</v>
      </c>
      <c r="T269" s="194" t="s">
        <v>214</v>
      </c>
      <c r="U269" s="195" t="s">
        <v>211</v>
      </c>
      <c r="V269" s="194" t="s">
        <v>98</v>
      </c>
      <c r="W269" s="195" t="s">
        <v>211</v>
      </c>
      <c r="X269" s="194"/>
      <c r="Y269" s="25"/>
      <c r="Z269" s="397">
        <v>8</v>
      </c>
      <c r="AA269" s="397" t="s">
        <v>320</v>
      </c>
      <c r="AB269" s="193"/>
      <c r="AC269" s="379">
        <f>SUMPRODUCT(LEN($L269:$Y271)-LEN(SUBSTITUTE($L269:$Y271,"A", "")))</f>
        <v>13</v>
      </c>
      <c r="AD269" s="365">
        <f>SUMPRODUCT(LEN($Y269:$Y271)-LEN(SUBSTITUTE($Y269:$Y271,"A", "")))</f>
        <v>0</v>
      </c>
      <c r="AE269" s="365">
        <f>SUMPRODUCT(LEN($L269:$Y271)-LEN(SUBSTITUTE($L269:$Y271,"S", "")))</f>
        <v>17</v>
      </c>
      <c r="AF269" s="365">
        <f>SUMPRODUCT(LEN($Y269:$Y271)-LEN(SUBSTITUTE($Y269:$Y271,"S", "")))</f>
        <v>0</v>
      </c>
      <c r="AG269" s="365">
        <f>SUMPRODUCT(LEN($L269:$Y271)-LEN(SUBSTITUTE($L269:$Y271,"F", "")))</f>
        <v>1</v>
      </c>
      <c r="AH269" s="365">
        <f>SUMPRODUCT(LEN($Y269:$Y271)-LEN(SUBSTITUTE($Y269:$Y271,"F", "")))</f>
        <v>0</v>
      </c>
      <c r="AI269" s="365">
        <f>SUMPRODUCT(LEN($L269:$Y271)-LEN(SUBSTITUTE($L269:$Y271,"G", "")))</f>
        <v>7</v>
      </c>
      <c r="AJ269" s="365">
        <f>SUMPRODUCT(LEN($Y269:$Y271)-LEN(SUBSTITUTE($Y269:$Y271,"G", "")))</f>
        <v>0</v>
      </c>
      <c r="AK269" s="365">
        <f>SUMPRODUCT(LEN($L269:$Y271)-LEN(SUBSTITUTE($L269:$Y271,"M", "")))</f>
        <v>0</v>
      </c>
      <c r="AL269" s="382">
        <f>SUMPRODUCT(LEN($Y269:$Y271)-LEN(SUBSTITUTE($Y269:$Y271,"M", "")))</f>
        <v>0</v>
      </c>
    </row>
    <row r="270" spans="2:46" ht="18" customHeight="1" x14ac:dyDescent="0.2">
      <c r="B270" s="17"/>
      <c r="C270" s="406"/>
      <c r="D270" s="192"/>
      <c r="E270" s="23"/>
      <c r="F270" s="23"/>
      <c r="G270" s="191"/>
      <c r="H270" s="409"/>
      <c r="I270" s="409"/>
      <c r="J270" s="409"/>
      <c r="K270" s="190" t="s">
        <v>91</v>
      </c>
      <c r="L270" s="189" t="s">
        <v>97</v>
      </c>
      <c r="M270" s="190" t="s">
        <v>90</v>
      </c>
      <c r="N270" s="189" t="s">
        <v>382</v>
      </c>
      <c r="O270" s="190" t="s">
        <v>89</v>
      </c>
      <c r="P270" s="189" t="s">
        <v>283</v>
      </c>
      <c r="Q270" s="190" t="s">
        <v>88</v>
      </c>
      <c r="R270" s="189" t="s">
        <v>217</v>
      </c>
      <c r="S270" s="190" t="s">
        <v>210</v>
      </c>
      <c r="T270" s="189" t="s">
        <v>214</v>
      </c>
      <c r="U270" s="190" t="s">
        <v>209</v>
      </c>
      <c r="V270" s="189"/>
      <c r="W270" s="190" t="s">
        <v>209</v>
      </c>
      <c r="X270" s="189"/>
      <c r="Y270" s="18"/>
      <c r="Z270" s="366"/>
      <c r="AA270" s="366"/>
      <c r="AB270" s="188"/>
      <c r="AC270" s="380"/>
      <c r="AD270" s="366"/>
      <c r="AE270" s="366"/>
      <c r="AF270" s="366"/>
      <c r="AG270" s="366"/>
      <c r="AH270" s="366"/>
      <c r="AI270" s="366"/>
      <c r="AJ270" s="366"/>
      <c r="AK270" s="366"/>
      <c r="AL270" s="383"/>
    </row>
    <row r="271" spans="2:46" ht="18" customHeight="1" thickBot="1" x14ac:dyDescent="0.25">
      <c r="B271" s="17"/>
      <c r="C271" s="407"/>
      <c r="D271" s="204"/>
      <c r="E271" s="203"/>
      <c r="F271" s="203"/>
      <c r="G271" s="202"/>
      <c r="H271" s="410"/>
      <c r="I271" s="410"/>
      <c r="J271" s="410"/>
      <c r="K271" s="201" t="s">
        <v>87</v>
      </c>
      <c r="L271" s="200" t="s">
        <v>213</v>
      </c>
      <c r="M271" s="201" t="s">
        <v>86</v>
      </c>
      <c r="N271" s="200" t="s">
        <v>306</v>
      </c>
      <c r="O271" s="201" t="s">
        <v>85</v>
      </c>
      <c r="P271" s="200" t="s">
        <v>217</v>
      </c>
      <c r="Q271" s="201" t="s">
        <v>84</v>
      </c>
      <c r="R271" s="200" t="s">
        <v>228</v>
      </c>
      <c r="S271" s="201" t="s">
        <v>208</v>
      </c>
      <c r="T271" s="200" t="s">
        <v>98</v>
      </c>
      <c r="U271" s="201" t="s">
        <v>207</v>
      </c>
      <c r="V271" s="200"/>
      <c r="W271" s="201" t="s">
        <v>207</v>
      </c>
      <c r="X271" s="200"/>
      <c r="Y271" s="10"/>
      <c r="Z271" s="398"/>
      <c r="AA271" s="398"/>
      <c r="AB271" s="199"/>
      <c r="AC271" s="381"/>
      <c r="AD271" s="367"/>
      <c r="AE271" s="367"/>
      <c r="AF271" s="367"/>
      <c r="AG271" s="367"/>
      <c r="AH271" s="367"/>
      <c r="AI271" s="367"/>
      <c r="AJ271" s="367"/>
      <c r="AK271" s="367"/>
      <c r="AL271" s="384"/>
    </row>
    <row r="272" spans="2:46" ht="18" customHeight="1" x14ac:dyDescent="0.2">
      <c r="B272" s="17"/>
      <c r="C272" s="405">
        <v>5</v>
      </c>
      <c r="D272" s="198"/>
      <c r="E272" s="197"/>
      <c r="F272" s="197"/>
      <c r="G272" s="196"/>
      <c r="H272" s="408">
        <v>74</v>
      </c>
      <c r="I272" s="408">
        <v>18</v>
      </c>
      <c r="J272" s="408">
        <v>4</v>
      </c>
      <c r="K272" s="195" t="s">
        <v>95</v>
      </c>
      <c r="L272" s="194" t="s">
        <v>263</v>
      </c>
      <c r="M272" s="195" t="s">
        <v>94</v>
      </c>
      <c r="N272" s="194" t="s">
        <v>217</v>
      </c>
      <c r="O272" s="195" t="s">
        <v>93</v>
      </c>
      <c r="P272" s="194" t="s">
        <v>228</v>
      </c>
      <c r="Q272" s="195" t="s">
        <v>92</v>
      </c>
      <c r="R272" s="194" t="s">
        <v>98</v>
      </c>
      <c r="S272" s="195" t="s">
        <v>212</v>
      </c>
      <c r="T272" s="194" t="s">
        <v>98</v>
      </c>
      <c r="U272" s="195" t="s">
        <v>211</v>
      </c>
      <c r="V272" s="194"/>
      <c r="W272" s="195" t="s">
        <v>211</v>
      </c>
      <c r="X272" s="194"/>
      <c r="Y272" s="25" t="s">
        <v>98</v>
      </c>
      <c r="Z272" s="397">
        <v>8</v>
      </c>
      <c r="AA272" s="397" t="s">
        <v>261</v>
      </c>
      <c r="AB272" s="193"/>
      <c r="AC272" s="379">
        <f>SUMPRODUCT(LEN($L272:$Y274)-LEN(SUBSTITUTE($L272:$Y274,"A", "")))</f>
        <v>7</v>
      </c>
      <c r="AD272" s="365">
        <f>SUMPRODUCT(LEN($Y272:$Y274)-LEN(SUBSTITUTE($Y272:$Y274,"A", "")))</f>
        <v>0</v>
      </c>
      <c r="AE272" s="365">
        <f>SUMPRODUCT(LEN($L272:$Y274)-LEN(SUBSTITUTE($L272:$Y274,"S", "")))</f>
        <v>16</v>
      </c>
      <c r="AF272" s="365">
        <f>SUMPRODUCT(LEN($Y272:$Y274)-LEN(SUBSTITUTE($Y272:$Y274,"S", "")))</f>
        <v>1</v>
      </c>
      <c r="AG272" s="365">
        <f>SUMPRODUCT(LEN($L272:$Y274)-LEN(SUBSTITUTE($L272:$Y274,"F", "")))</f>
        <v>1</v>
      </c>
      <c r="AH272" s="365">
        <f>SUMPRODUCT(LEN($Y272:$Y274)-LEN(SUBSTITUTE($Y272:$Y274,"F", "")))</f>
        <v>0</v>
      </c>
      <c r="AI272" s="365">
        <f>SUMPRODUCT(LEN($L272:$Y274)-LEN(SUBSTITUTE($L272:$Y274,"G", "")))</f>
        <v>4</v>
      </c>
      <c r="AJ272" s="365">
        <f>SUMPRODUCT(LEN($Y272:$Y274)-LEN(SUBSTITUTE($Y272:$Y274,"G", "")))</f>
        <v>0</v>
      </c>
      <c r="AK272" s="365">
        <f>SUMPRODUCT(LEN($L272:$Y274)-LEN(SUBSTITUTE($L272:$Y274,"M", "")))</f>
        <v>0</v>
      </c>
      <c r="AL272" s="382">
        <f>SUMPRODUCT(LEN($Y272:$Y274)-LEN(SUBSTITUTE($Y272:$Y274,"M", "")))</f>
        <v>0</v>
      </c>
    </row>
    <row r="273" spans="2:38" ht="18" customHeight="1" x14ac:dyDescent="0.2">
      <c r="B273" s="17"/>
      <c r="C273" s="406"/>
      <c r="D273" s="192"/>
      <c r="E273" s="23"/>
      <c r="F273" s="23"/>
      <c r="G273" s="191"/>
      <c r="H273" s="409"/>
      <c r="I273" s="409"/>
      <c r="J273" s="409"/>
      <c r="K273" s="190" t="s">
        <v>91</v>
      </c>
      <c r="L273" s="189" t="s">
        <v>284</v>
      </c>
      <c r="M273" s="190" t="s">
        <v>90</v>
      </c>
      <c r="N273" s="189" t="s">
        <v>263</v>
      </c>
      <c r="O273" s="190" t="s">
        <v>89</v>
      </c>
      <c r="P273" s="189" t="s">
        <v>213</v>
      </c>
      <c r="Q273" s="190" t="s">
        <v>88</v>
      </c>
      <c r="R273" s="189" t="s">
        <v>214</v>
      </c>
      <c r="S273" s="190" t="s">
        <v>210</v>
      </c>
      <c r="T273" s="189" t="s">
        <v>98</v>
      </c>
      <c r="U273" s="190" t="s">
        <v>209</v>
      </c>
      <c r="V273" s="189"/>
      <c r="W273" s="190" t="s">
        <v>209</v>
      </c>
      <c r="X273" s="189"/>
      <c r="Y273" s="18"/>
      <c r="Z273" s="366"/>
      <c r="AA273" s="366"/>
      <c r="AB273" s="188"/>
      <c r="AC273" s="380"/>
      <c r="AD273" s="366"/>
      <c r="AE273" s="366"/>
      <c r="AF273" s="366"/>
      <c r="AG273" s="366"/>
      <c r="AH273" s="366"/>
      <c r="AI273" s="366"/>
      <c r="AJ273" s="366"/>
      <c r="AK273" s="366"/>
      <c r="AL273" s="383"/>
    </row>
    <row r="274" spans="2:38" ht="18" customHeight="1" thickBot="1" x14ac:dyDescent="0.25">
      <c r="B274" s="17"/>
      <c r="C274" s="407"/>
      <c r="D274" s="204"/>
      <c r="E274" s="203"/>
      <c r="F274" s="203"/>
      <c r="G274" s="202"/>
      <c r="H274" s="410"/>
      <c r="I274" s="410"/>
      <c r="J274" s="410"/>
      <c r="K274" s="201" t="s">
        <v>87</v>
      </c>
      <c r="L274" s="200" t="s">
        <v>98</v>
      </c>
      <c r="M274" s="201" t="s">
        <v>86</v>
      </c>
      <c r="N274" s="200" t="s">
        <v>282</v>
      </c>
      <c r="O274" s="201" t="s">
        <v>85</v>
      </c>
      <c r="P274" s="200" t="s">
        <v>228</v>
      </c>
      <c r="Q274" s="201" t="s">
        <v>84</v>
      </c>
      <c r="R274" s="200" t="s">
        <v>218</v>
      </c>
      <c r="S274" s="201" t="s">
        <v>208</v>
      </c>
      <c r="T274" s="200"/>
      <c r="U274" s="201" t="s">
        <v>207</v>
      </c>
      <c r="V274" s="200"/>
      <c r="W274" s="201" t="s">
        <v>207</v>
      </c>
      <c r="X274" s="200"/>
      <c r="Y274" s="10"/>
      <c r="Z274" s="398"/>
      <c r="AA274" s="398"/>
      <c r="AB274" s="199"/>
      <c r="AC274" s="381"/>
      <c r="AD274" s="367"/>
      <c r="AE274" s="367"/>
      <c r="AF274" s="367"/>
      <c r="AG274" s="367"/>
      <c r="AH274" s="367"/>
      <c r="AI274" s="367"/>
      <c r="AJ274" s="367"/>
      <c r="AK274" s="367"/>
      <c r="AL274" s="384"/>
    </row>
    <row r="275" spans="2:38" ht="18" customHeight="1" x14ac:dyDescent="0.2">
      <c r="B275" s="17"/>
      <c r="C275" s="405">
        <v>6</v>
      </c>
      <c r="D275" s="198"/>
      <c r="E275" s="197"/>
      <c r="F275" s="197"/>
      <c r="G275" s="196"/>
      <c r="H275" s="408">
        <v>70</v>
      </c>
      <c r="I275" s="408">
        <v>18</v>
      </c>
      <c r="J275" s="408">
        <v>6</v>
      </c>
      <c r="K275" s="195" t="s">
        <v>95</v>
      </c>
      <c r="L275" s="194" t="s">
        <v>213</v>
      </c>
      <c r="M275" s="195" t="s">
        <v>94</v>
      </c>
      <c r="N275" s="194" t="s">
        <v>333</v>
      </c>
      <c r="O275" s="195" t="s">
        <v>93</v>
      </c>
      <c r="P275" s="194" t="s">
        <v>227</v>
      </c>
      <c r="Q275" s="195" t="s">
        <v>92</v>
      </c>
      <c r="R275" s="194" t="s">
        <v>98</v>
      </c>
      <c r="S275" s="195" t="s">
        <v>212</v>
      </c>
      <c r="T275" s="194"/>
      <c r="U275" s="195" t="s">
        <v>211</v>
      </c>
      <c r="V275" s="194"/>
      <c r="W275" s="195" t="s">
        <v>211</v>
      </c>
      <c r="X275" s="194"/>
      <c r="Y275" s="25" t="s">
        <v>287</v>
      </c>
      <c r="Z275" s="397"/>
      <c r="AA275" s="397" t="s">
        <v>261</v>
      </c>
      <c r="AB275" s="193"/>
      <c r="AC275" s="379">
        <f>SUMPRODUCT(LEN($L275:$Y277)-LEN(SUBSTITUTE($L275:$Y277,"A", "")))</f>
        <v>14</v>
      </c>
      <c r="AD275" s="365">
        <f>SUMPRODUCT(LEN($Y275:$Y277)-LEN(SUBSTITUTE($Y275:$Y277,"A", "")))</f>
        <v>3</v>
      </c>
      <c r="AE275" s="365">
        <f>SUMPRODUCT(LEN($L275:$Y277)-LEN(SUBSTITUTE($L275:$Y277,"S", "")))</f>
        <v>22</v>
      </c>
      <c r="AF275" s="365">
        <f>SUMPRODUCT(LEN($Y275:$Y277)-LEN(SUBSTITUTE($Y275:$Y277,"S", "")))</f>
        <v>10</v>
      </c>
      <c r="AG275" s="365">
        <f>SUMPRODUCT(LEN($L275:$Y277)-LEN(SUBSTITUTE($L275:$Y277,"F", "")))</f>
        <v>2</v>
      </c>
      <c r="AH275" s="365">
        <f>SUMPRODUCT(LEN($Y275:$Y277)-LEN(SUBSTITUTE($Y275:$Y277,"F", "")))</f>
        <v>0</v>
      </c>
      <c r="AI275" s="365">
        <f>SUMPRODUCT(LEN($L275:$Y277)-LEN(SUBSTITUTE($L275:$Y277,"G", "")))</f>
        <v>3</v>
      </c>
      <c r="AJ275" s="365">
        <f>SUMPRODUCT(LEN($Y275:$Y277)-LEN(SUBSTITUTE($Y275:$Y277,"G", "")))</f>
        <v>0</v>
      </c>
      <c r="AK275" s="365">
        <f>SUMPRODUCT(LEN($L275:$Y277)-LEN(SUBSTITUTE($L275:$Y277,"M", "")))</f>
        <v>0</v>
      </c>
      <c r="AL275" s="382">
        <f>SUMPRODUCT(LEN($Y275:$Y277)-LEN(SUBSTITUTE($Y275:$Y277,"M", "")))</f>
        <v>0</v>
      </c>
    </row>
    <row r="276" spans="2:38" ht="18" customHeight="1" x14ac:dyDescent="0.2">
      <c r="B276" s="17"/>
      <c r="C276" s="406"/>
      <c r="D276" s="192"/>
      <c r="E276" s="23"/>
      <c r="F276" s="23"/>
      <c r="G276" s="191"/>
      <c r="H276" s="409"/>
      <c r="I276" s="409"/>
      <c r="J276" s="409"/>
      <c r="K276" s="190" t="s">
        <v>91</v>
      </c>
      <c r="L276" s="189" t="s">
        <v>336</v>
      </c>
      <c r="M276" s="190" t="s">
        <v>90</v>
      </c>
      <c r="N276" s="189" t="s">
        <v>305</v>
      </c>
      <c r="O276" s="190" t="s">
        <v>89</v>
      </c>
      <c r="P276" s="189" t="s">
        <v>218</v>
      </c>
      <c r="Q276" s="190" t="s">
        <v>88</v>
      </c>
      <c r="R276" s="189" t="s">
        <v>98</v>
      </c>
      <c r="S276" s="190" t="s">
        <v>210</v>
      </c>
      <c r="T276" s="189"/>
      <c r="U276" s="190" t="s">
        <v>209</v>
      </c>
      <c r="V276" s="189"/>
      <c r="W276" s="190" t="s">
        <v>209</v>
      </c>
      <c r="X276" s="189"/>
      <c r="Y276" s="18" t="s">
        <v>98</v>
      </c>
      <c r="Z276" s="366"/>
      <c r="AA276" s="366"/>
      <c r="AB276" s="188"/>
      <c r="AC276" s="380"/>
      <c r="AD276" s="366"/>
      <c r="AE276" s="366"/>
      <c r="AF276" s="366"/>
      <c r="AG276" s="366"/>
      <c r="AH276" s="366"/>
      <c r="AI276" s="366"/>
      <c r="AJ276" s="366"/>
      <c r="AK276" s="366"/>
      <c r="AL276" s="383"/>
    </row>
    <row r="277" spans="2:38" ht="18" customHeight="1" thickBot="1" x14ac:dyDescent="0.25">
      <c r="B277" s="17"/>
      <c r="C277" s="407"/>
      <c r="D277" s="204"/>
      <c r="E277" s="203"/>
      <c r="F277" s="203"/>
      <c r="G277" s="202"/>
      <c r="H277" s="410"/>
      <c r="I277" s="410"/>
      <c r="J277" s="410"/>
      <c r="K277" s="201" t="s">
        <v>87</v>
      </c>
      <c r="L277" s="200" t="s">
        <v>375</v>
      </c>
      <c r="M277" s="201" t="s">
        <v>86</v>
      </c>
      <c r="N277" s="200" t="s">
        <v>219</v>
      </c>
      <c r="O277" s="201" t="s">
        <v>85</v>
      </c>
      <c r="P277" s="200" t="s">
        <v>214</v>
      </c>
      <c r="Q277" s="201" t="s">
        <v>84</v>
      </c>
      <c r="R277" s="200" t="s">
        <v>98</v>
      </c>
      <c r="S277" s="201" t="s">
        <v>208</v>
      </c>
      <c r="T277" s="200"/>
      <c r="U277" s="201" t="s">
        <v>207</v>
      </c>
      <c r="V277" s="200"/>
      <c r="W277" s="201" t="s">
        <v>207</v>
      </c>
      <c r="X277" s="200"/>
      <c r="Y277" s="10" t="s">
        <v>381</v>
      </c>
      <c r="Z277" s="398"/>
      <c r="AA277" s="398"/>
      <c r="AB277" s="199"/>
      <c r="AC277" s="381"/>
      <c r="AD277" s="367"/>
      <c r="AE277" s="367"/>
      <c r="AF277" s="367"/>
      <c r="AG277" s="367"/>
      <c r="AH277" s="367"/>
      <c r="AI277" s="367"/>
      <c r="AJ277" s="367"/>
      <c r="AK277" s="367"/>
      <c r="AL277" s="384"/>
    </row>
    <row r="278" spans="2:38" ht="18" customHeight="1" x14ac:dyDescent="0.2">
      <c r="B278" s="17"/>
      <c r="C278" s="405">
        <v>7</v>
      </c>
      <c r="D278" s="198"/>
      <c r="E278" s="197"/>
      <c r="F278" s="197"/>
      <c r="G278" s="196"/>
      <c r="H278" s="408">
        <v>58</v>
      </c>
      <c r="I278" s="408">
        <v>14</v>
      </c>
      <c r="J278" s="408">
        <v>6</v>
      </c>
      <c r="K278" s="195" t="s">
        <v>95</v>
      </c>
      <c r="L278" s="194" t="s">
        <v>380</v>
      </c>
      <c r="M278" s="195" t="s">
        <v>94</v>
      </c>
      <c r="N278" s="194" t="s">
        <v>97</v>
      </c>
      <c r="O278" s="195" t="s">
        <v>93</v>
      </c>
      <c r="P278" s="194" t="s">
        <v>98</v>
      </c>
      <c r="Q278" s="195" t="s">
        <v>92</v>
      </c>
      <c r="R278" s="194"/>
      <c r="S278" s="195" t="s">
        <v>212</v>
      </c>
      <c r="T278" s="194"/>
      <c r="U278" s="195" t="s">
        <v>211</v>
      </c>
      <c r="V278" s="194"/>
      <c r="W278" s="195" t="s">
        <v>211</v>
      </c>
      <c r="X278" s="194"/>
      <c r="Y278" s="25"/>
      <c r="Z278" s="397"/>
      <c r="AA278" s="397" t="s">
        <v>261</v>
      </c>
      <c r="AB278" s="193"/>
      <c r="AC278" s="379">
        <f>SUMPRODUCT(LEN($L278:$Y280)-LEN(SUBSTITUTE($L278:$Y280,"A", "")))</f>
        <v>4</v>
      </c>
      <c r="AD278" s="365">
        <f>SUMPRODUCT(LEN($Y278:$Y280)-LEN(SUBSTITUTE($Y278:$Y280,"A", "")))</f>
        <v>0</v>
      </c>
      <c r="AE278" s="365">
        <f>SUMPRODUCT(LEN($L278:$Y280)-LEN(SUBSTITUTE($L278:$Y280,"S", "")))</f>
        <v>3</v>
      </c>
      <c r="AF278" s="365">
        <f>SUMPRODUCT(LEN($Y278:$Y280)-LEN(SUBSTITUTE($Y278:$Y280,"S", "")))</f>
        <v>0</v>
      </c>
      <c r="AG278" s="365">
        <f>SUMPRODUCT(LEN($L278:$Y280)-LEN(SUBSTITUTE($L278:$Y280,"F", "")))</f>
        <v>0</v>
      </c>
      <c r="AH278" s="365">
        <f>SUMPRODUCT(LEN($Y278:$Y280)-LEN(SUBSTITUTE($Y278:$Y280,"F", "")))</f>
        <v>0</v>
      </c>
      <c r="AI278" s="365">
        <f>SUMPRODUCT(LEN($L278:$Y280)-LEN(SUBSTITUTE($L278:$Y280,"G", "")))</f>
        <v>0</v>
      </c>
      <c r="AJ278" s="365">
        <f>SUMPRODUCT(LEN($Y278:$Y280)-LEN(SUBSTITUTE($Y278:$Y280,"G", "")))</f>
        <v>0</v>
      </c>
      <c r="AK278" s="365">
        <f>SUMPRODUCT(LEN($L278:$Y280)-LEN(SUBSTITUTE($L278:$Y280,"M", "")))</f>
        <v>0</v>
      </c>
      <c r="AL278" s="382">
        <f>SUMPRODUCT(LEN($Y278:$Y280)-LEN(SUBSTITUTE($Y278:$Y280,"M", "")))</f>
        <v>0</v>
      </c>
    </row>
    <row r="279" spans="2:38" ht="18" customHeight="1" x14ac:dyDescent="0.2">
      <c r="B279" s="17"/>
      <c r="C279" s="406"/>
      <c r="D279" s="192"/>
      <c r="E279" s="23"/>
      <c r="F279" s="23"/>
      <c r="G279" s="191"/>
      <c r="H279" s="409"/>
      <c r="I279" s="409"/>
      <c r="J279" s="409"/>
      <c r="K279" s="190" t="s">
        <v>91</v>
      </c>
      <c r="L279" s="189" t="s">
        <v>379</v>
      </c>
      <c r="M279" s="190" t="s">
        <v>90</v>
      </c>
      <c r="N279" s="189" t="s">
        <v>98</v>
      </c>
      <c r="O279" s="190" t="s">
        <v>89</v>
      </c>
      <c r="P279" s="189" t="s">
        <v>97</v>
      </c>
      <c r="Q279" s="190" t="s">
        <v>88</v>
      </c>
      <c r="R279" s="189"/>
      <c r="S279" s="190" t="s">
        <v>210</v>
      </c>
      <c r="T279" s="189"/>
      <c r="U279" s="190" t="s">
        <v>209</v>
      </c>
      <c r="V279" s="189"/>
      <c r="W279" s="190" t="s">
        <v>209</v>
      </c>
      <c r="X279" s="189"/>
      <c r="Y279" s="18"/>
      <c r="Z279" s="366"/>
      <c r="AA279" s="366"/>
      <c r="AB279" s="188"/>
      <c r="AC279" s="380"/>
      <c r="AD279" s="366"/>
      <c r="AE279" s="366"/>
      <c r="AF279" s="366"/>
      <c r="AG279" s="366"/>
      <c r="AH279" s="366"/>
      <c r="AI279" s="366"/>
      <c r="AJ279" s="366"/>
      <c r="AK279" s="366"/>
      <c r="AL279" s="383"/>
    </row>
    <row r="280" spans="2:38" ht="18" customHeight="1" thickBot="1" x14ac:dyDescent="0.25">
      <c r="B280" s="17"/>
      <c r="C280" s="407"/>
      <c r="D280" s="204"/>
      <c r="E280" s="203"/>
      <c r="F280" s="203"/>
      <c r="G280" s="202"/>
      <c r="H280" s="410"/>
      <c r="I280" s="410"/>
      <c r="J280" s="410"/>
      <c r="K280" s="201" t="s">
        <v>87</v>
      </c>
      <c r="L280" s="200" t="s">
        <v>97</v>
      </c>
      <c r="M280" s="201" t="s">
        <v>86</v>
      </c>
      <c r="N280" s="200" t="s">
        <v>98</v>
      </c>
      <c r="O280" s="201" t="s">
        <v>85</v>
      </c>
      <c r="P280" s="200"/>
      <c r="Q280" s="201" t="s">
        <v>84</v>
      </c>
      <c r="R280" s="200"/>
      <c r="S280" s="201" t="s">
        <v>208</v>
      </c>
      <c r="T280" s="200"/>
      <c r="U280" s="201" t="s">
        <v>207</v>
      </c>
      <c r="V280" s="200"/>
      <c r="W280" s="201" t="s">
        <v>207</v>
      </c>
      <c r="X280" s="200"/>
      <c r="Y280" s="10"/>
      <c r="Z280" s="398"/>
      <c r="AA280" s="398"/>
      <c r="AB280" s="199"/>
      <c r="AC280" s="381"/>
      <c r="AD280" s="367"/>
      <c r="AE280" s="367"/>
      <c r="AF280" s="367"/>
      <c r="AG280" s="367"/>
      <c r="AH280" s="367"/>
      <c r="AI280" s="367"/>
      <c r="AJ280" s="367"/>
      <c r="AK280" s="367"/>
      <c r="AL280" s="384"/>
    </row>
    <row r="281" spans="2:38" ht="18" customHeight="1" x14ac:dyDescent="0.2">
      <c r="B281" s="17"/>
      <c r="C281" s="405">
        <v>8</v>
      </c>
      <c r="D281" s="198"/>
      <c r="E281" s="197"/>
      <c r="F281" s="197"/>
      <c r="G281" s="196"/>
      <c r="H281" s="408">
        <v>75</v>
      </c>
      <c r="I281" s="408">
        <v>19</v>
      </c>
      <c r="J281" s="408">
        <v>6</v>
      </c>
      <c r="K281" s="195" t="s">
        <v>95</v>
      </c>
      <c r="L281" s="194" t="s">
        <v>213</v>
      </c>
      <c r="M281" s="195" t="s">
        <v>94</v>
      </c>
      <c r="N281" s="194" t="s">
        <v>305</v>
      </c>
      <c r="O281" s="195" t="s">
        <v>93</v>
      </c>
      <c r="P281" s="194" t="s">
        <v>219</v>
      </c>
      <c r="Q281" s="195" t="s">
        <v>92</v>
      </c>
      <c r="R281" s="194" t="s">
        <v>218</v>
      </c>
      <c r="S281" s="195" t="s">
        <v>212</v>
      </c>
      <c r="T281" s="194" t="s">
        <v>98</v>
      </c>
      <c r="U281" s="195" t="s">
        <v>211</v>
      </c>
      <c r="V281" s="194"/>
      <c r="W281" s="195" t="s">
        <v>211</v>
      </c>
      <c r="X281" s="194"/>
      <c r="Y281" s="25" t="s">
        <v>98</v>
      </c>
      <c r="Z281" s="397"/>
      <c r="AA281" s="397" t="s">
        <v>261</v>
      </c>
      <c r="AB281" s="193"/>
      <c r="AC281" s="379">
        <f>SUMPRODUCT(LEN($L281:$Y283)-LEN(SUBSTITUTE($L281:$Y283,"A", "")))</f>
        <v>17</v>
      </c>
      <c r="AD281" s="365">
        <f>SUMPRODUCT(LEN($Y281:$Y283)-LEN(SUBSTITUTE($Y281:$Y283,"A", "")))</f>
        <v>1</v>
      </c>
      <c r="AE281" s="365">
        <f>SUMPRODUCT(LEN($L281:$Y283)-LEN(SUBSTITUTE($L281:$Y283,"S", "")))</f>
        <v>19</v>
      </c>
      <c r="AF281" s="365">
        <f>SUMPRODUCT(LEN($Y281:$Y283)-LEN(SUBSTITUTE($Y281:$Y283,"S", "")))</f>
        <v>3</v>
      </c>
      <c r="AG281" s="365">
        <f>SUMPRODUCT(LEN($L281:$Y283)-LEN(SUBSTITUTE($L281:$Y283,"F", "")))</f>
        <v>0</v>
      </c>
      <c r="AH281" s="365">
        <f>SUMPRODUCT(LEN($Y281:$Y283)-LEN(SUBSTITUTE($Y281:$Y283,"F", "")))</f>
        <v>0</v>
      </c>
      <c r="AI281" s="365">
        <f>SUMPRODUCT(LEN($L281:$Y283)-LEN(SUBSTITUTE($L281:$Y283,"G", "")))</f>
        <v>2</v>
      </c>
      <c r="AJ281" s="365">
        <f>SUMPRODUCT(LEN($Y281:$Y283)-LEN(SUBSTITUTE($Y281:$Y283,"G", "")))</f>
        <v>0</v>
      </c>
      <c r="AK281" s="365">
        <f>SUMPRODUCT(LEN($L281:$Y283)-LEN(SUBSTITUTE($L281:$Y283,"M", "")))</f>
        <v>0</v>
      </c>
      <c r="AL281" s="382">
        <f>SUMPRODUCT(LEN($Y281:$Y283)-LEN(SUBSTITUTE($Y281:$Y283,"M", "")))</f>
        <v>0</v>
      </c>
    </row>
    <row r="282" spans="2:38" ht="18" customHeight="1" x14ac:dyDescent="0.2">
      <c r="B282" s="17"/>
      <c r="C282" s="406"/>
      <c r="D282" s="192"/>
      <c r="E282" s="23"/>
      <c r="F282" s="23"/>
      <c r="G282" s="191"/>
      <c r="H282" s="409"/>
      <c r="I282" s="409"/>
      <c r="J282" s="409"/>
      <c r="K282" s="190" t="s">
        <v>91</v>
      </c>
      <c r="L282" s="189" t="s">
        <v>213</v>
      </c>
      <c r="M282" s="190" t="s">
        <v>90</v>
      </c>
      <c r="N282" s="189" t="s">
        <v>241</v>
      </c>
      <c r="O282" s="190" t="s">
        <v>89</v>
      </c>
      <c r="P282" s="189" t="s">
        <v>227</v>
      </c>
      <c r="Q282" s="190" t="s">
        <v>88</v>
      </c>
      <c r="R282" s="189" t="s">
        <v>218</v>
      </c>
      <c r="S282" s="190" t="s">
        <v>210</v>
      </c>
      <c r="T282" s="189"/>
      <c r="U282" s="190" t="s">
        <v>209</v>
      </c>
      <c r="V282" s="189"/>
      <c r="W282" s="190" t="s">
        <v>209</v>
      </c>
      <c r="X282" s="189"/>
      <c r="Y282" s="18" t="s">
        <v>219</v>
      </c>
      <c r="Z282" s="366"/>
      <c r="AA282" s="366"/>
      <c r="AB282" s="188"/>
      <c r="AC282" s="380"/>
      <c r="AD282" s="366"/>
      <c r="AE282" s="366"/>
      <c r="AF282" s="366"/>
      <c r="AG282" s="366"/>
      <c r="AH282" s="366"/>
      <c r="AI282" s="366"/>
      <c r="AJ282" s="366"/>
      <c r="AK282" s="366"/>
      <c r="AL282" s="383"/>
    </row>
    <row r="283" spans="2:38" ht="18" customHeight="1" thickBot="1" x14ac:dyDescent="0.25">
      <c r="B283" s="17"/>
      <c r="C283" s="407"/>
      <c r="D283" s="204"/>
      <c r="E283" s="203"/>
      <c r="F283" s="203"/>
      <c r="G283" s="202"/>
      <c r="H283" s="410"/>
      <c r="I283" s="410"/>
      <c r="J283" s="410"/>
      <c r="K283" s="201" t="s">
        <v>87</v>
      </c>
      <c r="L283" s="200" t="s">
        <v>378</v>
      </c>
      <c r="M283" s="201" t="s">
        <v>86</v>
      </c>
      <c r="N283" s="200" t="s">
        <v>297</v>
      </c>
      <c r="O283" s="201" t="s">
        <v>85</v>
      </c>
      <c r="P283" s="200" t="s">
        <v>227</v>
      </c>
      <c r="Q283" s="201" t="s">
        <v>84</v>
      </c>
      <c r="R283" s="200" t="s">
        <v>97</v>
      </c>
      <c r="S283" s="201" t="s">
        <v>208</v>
      </c>
      <c r="T283" s="200"/>
      <c r="U283" s="201" t="s">
        <v>207</v>
      </c>
      <c r="V283" s="200"/>
      <c r="W283" s="201" t="s">
        <v>207</v>
      </c>
      <c r="X283" s="200"/>
      <c r="Y283" s="10"/>
      <c r="Z283" s="398"/>
      <c r="AA283" s="398"/>
      <c r="AB283" s="199"/>
      <c r="AC283" s="381"/>
      <c r="AD283" s="367"/>
      <c r="AE283" s="367"/>
      <c r="AF283" s="367"/>
      <c r="AG283" s="367"/>
      <c r="AH283" s="367"/>
      <c r="AI283" s="367"/>
      <c r="AJ283" s="367"/>
      <c r="AK283" s="367"/>
      <c r="AL283" s="384"/>
    </row>
    <row r="284" spans="2:38" ht="18" customHeight="1" x14ac:dyDescent="0.2">
      <c r="B284" s="17"/>
      <c r="C284" s="405">
        <v>9</v>
      </c>
      <c r="D284" s="198"/>
      <c r="E284" s="197"/>
      <c r="F284" s="197"/>
      <c r="G284" s="196"/>
      <c r="H284" s="408">
        <v>69</v>
      </c>
      <c r="I284" s="408">
        <v>19</v>
      </c>
      <c r="J284" s="408">
        <v>7</v>
      </c>
      <c r="K284" s="195" t="s">
        <v>95</v>
      </c>
      <c r="L284" s="194" t="s">
        <v>213</v>
      </c>
      <c r="M284" s="195" t="s">
        <v>94</v>
      </c>
      <c r="N284" s="194" t="s">
        <v>213</v>
      </c>
      <c r="O284" s="195" t="s">
        <v>93</v>
      </c>
      <c r="P284" s="194" t="s">
        <v>228</v>
      </c>
      <c r="Q284" s="195" t="s">
        <v>92</v>
      </c>
      <c r="R284" s="194" t="s">
        <v>218</v>
      </c>
      <c r="S284" s="195" t="s">
        <v>212</v>
      </c>
      <c r="T284" s="194"/>
      <c r="U284" s="195" t="s">
        <v>211</v>
      </c>
      <c r="V284" s="194"/>
      <c r="W284" s="195" t="s">
        <v>211</v>
      </c>
      <c r="X284" s="194"/>
      <c r="Y284" s="25"/>
      <c r="Z284" s="397"/>
      <c r="AA284" s="397" t="s">
        <v>261</v>
      </c>
      <c r="AB284" s="193"/>
      <c r="AC284" s="379">
        <f>SUMPRODUCT(LEN($L284:$Y286)-LEN(SUBSTITUTE($L284:$Y286,"A", "")))</f>
        <v>13</v>
      </c>
      <c r="AD284" s="365">
        <f>SUMPRODUCT(LEN($Y284:$Y286)-LEN(SUBSTITUTE($Y284:$Y286,"A", "")))</f>
        <v>2</v>
      </c>
      <c r="AE284" s="365">
        <f>SUMPRODUCT(LEN($L284:$Y286)-LEN(SUBSTITUTE($L284:$Y286,"S", "")))</f>
        <v>22</v>
      </c>
      <c r="AF284" s="365">
        <f>SUMPRODUCT(LEN($Y284:$Y286)-LEN(SUBSTITUTE($Y284:$Y286,"S", "")))</f>
        <v>6</v>
      </c>
      <c r="AG284" s="365">
        <f>SUMPRODUCT(LEN($L284:$Y286)-LEN(SUBSTITUTE($L284:$Y286,"F", "")))</f>
        <v>0</v>
      </c>
      <c r="AH284" s="365">
        <f>SUMPRODUCT(LEN($Y284:$Y286)-LEN(SUBSTITUTE($Y284:$Y286,"F", "")))</f>
        <v>0</v>
      </c>
      <c r="AI284" s="365">
        <f>SUMPRODUCT(LEN($L284:$Y286)-LEN(SUBSTITUTE($L284:$Y286,"G", "")))</f>
        <v>0</v>
      </c>
      <c r="AJ284" s="365">
        <f>SUMPRODUCT(LEN($Y284:$Y286)-LEN(SUBSTITUTE($Y284:$Y286,"G", "")))</f>
        <v>0</v>
      </c>
      <c r="AK284" s="365">
        <f>SUMPRODUCT(LEN($L284:$Y286)-LEN(SUBSTITUTE($L284:$Y286,"M", "")))</f>
        <v>0</v>
      </c>
      <c r="AL284" s="382">
        <f>SUMPRODUCT(LEN($Y284:$Y286)-LEN(SUBSTITUTE($Y284:$Y286,"M", "")))</f>
        <v>0</v>
      </c>
    </row>
    <row r="285" spans="2:38" ht="18" customHeight="1" x14ac:dyDescent="0.2">
      <c r="B285" s="17"/>
      <c r="C285" s="406"/>
      <c r="D285" s="192"/>
      <c r="E285" s="23"/>
      <c r="F285" s="23"/>
      <c r="G285" s="191"/>
      <c r="H285" s="409"/>
      <c r="I285" s="409"/>
      <c r="J285" s="409"/>
      <c r="K285" s="190" t="s">
        <v>91</v>
      </c>
      <c r="L285" s="189" t="s">
        <v>249</v>
      </c>
      <c r="M285" s="190" t="s">
        <v>90</v>
      </c>
      <c r="N285" s="189" t="s">
        <v>249</v>
      </c>
      <c r="O285" s="190" t="s">
        <v>89</v>
      </c>
      <c r="P285" s="189" t="s">
        <v>214</v>
      </c>
      <c r="Q285" s="190" t="s">
        <v>88</v>
      </c>
      <c r="R285" s="189" t="s">
        <v>98</v>
      </c>
      <c r="S285" s="190" t="s">
        <v>210</v>
      </c>
      <c r="T285" s="189"/>
      <c r="U285" s="190" t="s">
        <v>209</v>
      </c>
      <c r="V285" s="189"/>
      <c r="W285" s="190" t="s">
        <v>209</v>
      </c>
      <c r="X285" s="189"/>
      <c r="Y285" s="18" t="s">
        <v>377</v>
      </c>
      <c r="Z285" s="366"/>
      <c r="AA285" s="366"/>
      <c r="AB285" s="188"/>
      <c r="AC285" s="380"/>
      <c r="AD285" s="366"/>
      <c r="AE285" s="366"/>
      <c r="AF285" s="366"/>
      <c r="AG285" s="366"/>
      <c r="AH285" s="366"/>
      <c r="AI285" s="366"/>
      <c r="AJ285" s="366"/>
      <c r="AK285" s="366"/>
      <c r="AL285" s="383"/>
    </row>
    <row r="286" spans="2:38" ht="18" customHeight="1" thickBot="1" x14ac:dyDescent="0.25">
      <c r="B286" s="17"/>
      <c r="C286" s="407"/>
      <c r="D286" s="204"/>
      <c r="E286" s="203"/>
      <c r="F286" s="203"/>
      <c r="G286" s="202"/>
      <c r="H286" s="410"/>
      <c r="I286" s="410"/>
      <c r="J286" s="410"/>
      <c r="K286" s="201" t="s">
        <v>87</v>
      </c>
      <c r="L286" s="200" t="s">
        <v>220</v>
      </c>
      <c r="M286" s="201" t="s">
        <v>86</v>
      </c>
      <c r="N286" s="200" t="s">
        <v>97</v>
      </c>
      <c r="O286" s="201" t="s">
        <v>85</v>
      </c>
      <c r="P286" s="200" t="s">
        <v>218</v>
      </c>
      <c r="Q286" s="201" t="s">
        <v>84</v>
      </c>
      <c r="R286" s="200" t="s">
        <v>98</v>
      </c>
      <c r="S286" s="201" t="s">
        <v>208</v>
      </c>
      <c r="T286" s="200"/>
      <c r="U286" s="201" t="s">
        <v>207</v>
      </c>
      <c r="V286" s="200"/>
      <c r="W286" s="201" t="s">
        <v>207</v>
      </c>
      <c r="X286" s="200"/>
      <c r="Y286" s="10"/>
      <c r="Z286" s="398"/>
      <c r="AA286" s="398"/>
      <c r="AB286" s="199"/>
      <c r="AC286" s="381"/>
      <c r="AD286" s="367"/>
      <c r="AE286" s="367"/>
      <c r="AF286" s="367"/>
      <c r="AG286" s="367"/>
      <c r="AH286" s="367"/>
      <c r="AI286" s="367"/>
      <c r="AJ286" s="367"/>
      <c r="AK286" s="367"/>
      <c r="AL286" s="384"/>
    </row>
    <row r="287" spans="2:38" ht="18" customHeight="1" x14ac:dyDescent="0.2">
      <c r="B287" s="17"/>
      <c r="C287" s="405">
        <v>10</v>
      </c>
      <c r="D287" s="198"/>
      <c r="E287" s="197"/>
      <c r="F287" s="197"/>
      <c r="G287" s="196"/>
      <c r="H287" s="408">
        <v>62</v>
      </c>
      <c r="I287" s="408">
        <v>16</v>
      </c>
      <c r="J287" s="408">
        <v>6</v>
      </c>
      <c r="K287" s="195" t="s">
        <v>95</v>
      </c>
      <c r="L287" s="194" t="s">
        <v>97</v>
      </c>
      <c r="M287" s="195" t="s">
        <v>94</v>
      </c>
      <c r="N287" s="194" t="s">
        <v>213</v>
      </c>
      <c r="O287" s="195" t="s">
        <v>93</v>
      </c>
      <c r="P287" s="194" t="s">
        <v>98</v>
      </c>
      <c r="Q287" s="195" t="s">
        <v>92</v>
      </c>
      <c r="R287" s="194" t="s">
        <v>98</v>
      </c>
      <c r="S287" s="195" t="s">
        <v>212</v>
      </c>
      <c r="T287" s="194"/>
      <c r="U287" s="195" t="s">
        <v>211</v>
      </c>
      <c r="V287" s="194"/>
      <c r="W287" s="195" t="s">
        <v>211</v>
      </c>
      <c r="X287" s="194"/>
      <c r="Y287" s="25" t="s">
        <v>98</v>
      </c>
      <c r="Z287" s="397"/>
      <c r="AA287" s="397" t="s">
        <v>261</v>
      </c>
      <c r="AB287" s="193"/>
      <c r="AC287" s="379">
        <f>SUMPRODUCT(LEN($L287:$Y289)-LEN(SUBSTITUTE($L287:$Y289,"A", "")))</f>
        <v>8</v>
      </c>
      <c r="AD287" s="365">
        <f>SUMPRODUCT(LEN($Y287:$Y289)-LEN(SUBSTITUTE($Y287:$Y289,"A", "")))</f>
        <v>2</v>
      </c>
      <c r="AE287" s="365">
        <f>SUMPRODUCT(LEN($L287:$Y289)-LEN(SUBSTITUTE($L287:$Y289,"S", "")))</f>
        <v>13</v>
      </c>
      <c r="AF287" s="365">
        <f>SUMPRODUCT(LEN($Y287:$Y289)-LEN(SUBSTITUTE($Y287:$Y289,"S", "")))</f>
        <v>9</v>
      </c>
      <c r="AG287" s="365">
        <f>SUMPRODUCT(LEN($L287:$Y289)-LEN(SUBSTITUTE($L287:$Y289,"F", "")))</f>
        <v>0</v>
      </c>
      <c r="AH287" s="365">
        <f>SUMPRODUCT(LEN($Y287:$Y289)-LEN(SUBSTITUTE($Y287:$Y289,"F", "")))</f>
        <v>0</v>
      </c>
      <c r="AI287" s="365">
        <f>SUMPRODUCT(LEN($L287:$Y289)-LEN(SUBSTITUTE($L287:$Y289,"G", "")))</f>
        <v>0</v>
      </c>
      <c r="AJ287" s="365">
        <f>SUMPRODUCT(LEN($Y287:$Y289)-LEN(SUBSTITUTE($Y287:$Y289,"G", "")))</f>
        <v>0</v>
      </c>
      <c r="AK287" s="365">
        <f>SUMPRODUCT(LEN($L287:$Y289)-LEN(SUBSTITUTE($L287:$Y289,"M", "")))</f>
        <v>0</v>
      </c>
      <c r="AL287" s="382">
        <f>SUMPRODUCT(LEN($Y287:$Y289)-LEN(SUBSTITUTE($Y287:$Y289,"M", "")))</f>
        <v>0</v>
      </c>
    </row>
    <row r="288" spans="2:38" ht="18" customHeight="1" x14ac:dyDescent="0.2">
      <c r="B288" s="17"/>
      <c r="C288" s="406"/>
      <c r="D288" s="192"/>
      <c r="E288" s="23"/>
      <c r="F288" s="23"/>
      <c r="G288" s="191"/>
      <c r="H288" s="409"/>
      <c r="I288" s="409"/>
      <c r="J288" s="409"/>
      <c r="K288" s="190" t="s">
        <v>91</v>
      </c>
      <c r="L288" s="189" t="s">
        <v>367</v>
      </c>
      <c r="M288" s="190" t="s">
        <v>90</v>
      </c>
      <c r="N288" s="189" t="s">
        <v>97</v>
      </c>
      <c r="O288" s="190" t="s">
        <v>89</v>
      </c>
      <c r="P288" s="189" t="s">
        <v>98</v>
      </c>
      <c r="Q288" s="190" t="s">
        <v>88</v>
      </c>
      <c r="R288" s="189"/>
      <c r="S288" s="190" t="s">
        <v>210</v>
      </c>
      <c r="T288" s="189"/>
      <c r="U288" s="190" t="s">
        <v>209</v>
      </c>
      <c r="V288" s="189"/>
      <c r="W288" s="190" t="s">
        <v>209</v>
      </c>
      <c r="X288" s="189"/>
      <c r="Y288" s="18" t="s">
        <v>234</v>
      </c>
      <c r="Z288" s="366"/>
      <c r="AA288" s="366"/>
      <c r="AB288" s="188"/>
      <c r="AC288" s="380"/>
      <c r="AD288" s="366"/>
      <c r="AE288" s="366"/>
      <c r="AF288" s="366"/>
      <c r="AG288" s="366"/>
      <c r="AH288" s="366"/>
      <c r="AI288" s="366"/>
      <c r="AJ288" s="366"/>
      <c r="AK288" s="366"/>
      <c r="AL288" s="383"/>
    </row>
    <row r="289" spans="2:39" ht="18" customHeight="1" thickBot="1" x14ac:dyDescent="0.25">
      <c r="B289" s="17"/>
      <c r="C289" s="407"/>
      <c r="D289" s="204"/>
      <c r="E289" s="203"/>
      <c r="F289" s="203"/>
      <c r="G289" s="202"/>
      <c r="H289" s="410"/>
      <c r="I289" s="410"/>
      <c r="J289" s="410"/>
      <c r="K289" s="201" t="s">
        <v>87</v>
      </c>
      <c r="L289" s="200" t="s">
        <v>97</v>
      </c>
      <c r="M289" s="201" t="s">
        <v>86</v>
      </c>
      <c r="N289" s="200" t="s">
        <v>97</v>
      </c>
      <c r="O289" s="201" t="s">
        <v>85</v>
      </c>
      <c r="P289" s="200" t="s">
        <v>98</v>
      </c>
      <c r="Q289" s="201" t="s">
        <v>84</v>
      </c>
      <c r="R289" s="200"/>
      <c r="S289" s="201" t="s">
        <v>208</v>
      </c>
      <c r="T289" s="200"/>
      <c r="U289" s="201" t="s">
        <v>207</v>
      </c>
      <c r="V289" s="200"/>
      <c r="W289" s="201" t="s">
        <v>207</v>
      </c>
      <c r="X289" s="200"/>
      <c r="Y289" s="10" t="s">
        <v>376</v>
      </c>
      <c r="Z289" s="398"/>
      <c r="AA289" s="398"/>
      <c r="AB289" s="199"/>
      <c r="AC289" s="381"/>
      <c r="AD289" s="367"/>
      <c r="AE289" s="367"/>
      <c r="AF289" s="367"/>
      <c r="AG289" s="367"/>
      <c r="AH289" s="367"/>
      <c r="AI289" s="367"/>
      <c r="AJ289" s="367"/>
      <c r="AK289" s="367"/>
      <c r="AL289" s="384"/>
    </row>
    <row r="290" spans="2:39" ht="18" customHeight="1" x14ac:dyDescent="0.2">
      <c r="B290" s="17"/>
      <c r="C290" s="405">
        <v>11</v>
      </c>
      <c r="D290" s="198"/>
      <c r="E290" s="197"/>
      <c r="F290" s="197"/>
      <c r="G290" s="196"/>
      <c r="H290" s="408">
        <v>71</v>
      </c>
      <c r="I290" s="408">
        <v>18</v>
      </c>
      <c r="J290" s="408">
        <v>4</v>
      </c>
      <c r="K290" s="195" t="s">
        <v>95</v>
      </c>
      <c r="L290" s="194" t="s">
        <v>97</v>
      </c>
      <c r="M290" s="195" t="s">
        <v>94</v>
      </c>
      <c r="N290" s="194" t="s">
        <v>308</v>
      </c>
      <c r="O290" s="195" t="s">
        <v>93</v>
      </c>
      <c r="P290" s="194" t="s">
        <v>230</v>
      </c>
      <c r="Q290" s="195" t="s">
        <v>92</v>
      </c>
      <c r="R290" s="194" t="s">
        <v>227</v>
      </c>
      <c r="S290" s="195" t="s">
        <v>212</v>
      </c>
      <c r="T290" s="194" t="s">
        <v>98</v>
      </c>
      <c r="U290" s="195" t="s">
        <v>211</v>
      </c>
      <c r="V290" s="194"/>
      <c r="W290" s="195" t="s">
        <v>211</v>
      </c>
      <c r="X290" s="194"/>
      <c r="Y290" s="25" t="s">
        <v>247</v>
      </c>
      <c r="Z290" s="397"/>
      <c r="AA290" s="397" t="s">
        <v>261</v>
      </c>
      <c r="AB290" s="193"/>
      <c r="AC290" s="379">
        <f>SUMPRODUCT(LEN($L290:$Y292)-LEN(SUBSTITUTE($L290:$Y292,"A", "")))</f>
        <v>17</v>
      </c>
      <c r="AD290" s="365">
        <f>SUMPRODUCT(LEN($Y290:$Y292)-LEN(SUBSTITUTE($Y290:$Y292,"A", "")))</f>
        <v>0</v>
      </c>
      <c r="AE290" s="365">
        <f>SUMPRODUCT(LEN($L290:$Y292)-LEN(SUBSTITUTE($L290:$Y292,"S", "")))</f>
        <v>20</v>
      </c>
      <c r="AF290" s="365">
        <f>SUMPRODUCT(LEN($Y290:$Y292)-LEN(SUBSTITUTE($Y290:$Y292,"S", "")))</f>
        <v>4</v>
      </c>
      <c r="AG290" s="365">
        <f>SUMPRODUCT(LEN($L290:$Y292)-LEN(SUBSTITUTE($L290:$Y292,"F", "")))</f>
        <v>1</v>
      </c>
      <c r="AH290" s="365">
        <f>SUMPRODUCT(LEN($Y290:$Y292)-LEN(SUBSTITUTE($Y290:$Y292,"F", "")))</f>
        <v>0</v>
      </c>
      <c r="AI290" s="365">
        <f>SUMPRODUCT(LEN($L290:$Y292)-LEN(SUBSTITUTE($L290:$Y292,"G", "")))</f>
        <v>3</v>
      </c>
      <c r="AJ290" s="365">
        <f>SUMPRODUCT(LEN($Y290:$Y292)-LEN(SUBSTITUTE($Y290:$Y292,"G", "")))</f>
        <v>0</v>
      </c>
      <c r="AK290" s="365">
        <f>SUMPRODUCT(LEN($L290:$Y292)-LEN(SUBSTITUTE($L290:$Y292,"M", "")))</f>
        <v>0</v>
      </c>
      <c r="AL290" s="382">
        <f>SUMPRODUCT(LEN($Y290:$Y292)-LEN(SUBSTITUTE($Y290:$Y292,"M", "")))</f>
        <v>0</v>
      </c>
    </row>
    <row r="291" spans="2:39" ht="18" customHeight="1" x14ac:dyDescent="0.2">
      <c r="B291" s="17"/>
      <c r="C291" s="406"/>
      <c r="D291" s="192"/>
      <c r="E291" s="23"/>
      <c r="F291" s="23"/>
      <c r="G291" s="191"/>
      <c r="H291" s="409"/>
      <c r="I291" s="409"/>
      <c r="J291" s="409"/>
      <c r="K291" s="190" t="s">
        <v>91</v>
      </c>
      <c r="L291" s="189" t="s">
        <v>354</v>
      </c>
      <c r="M291" s="190" t="s">
        <v>90</v>
      </c>
      <c r="N291" s="189" t="s">
        <v>313</v>
      </c>
      <c r="O291" s="190" t="s">
        <v>89</v>
      </c>
      <c r="P291" s="189" t="s">
        <v>357</v>
      </c>
      <c r="Q291" s="190" t="s">
        <v>88</v>
      </c>
      <c r="R291" s="189" t="s">
        <v>218</v>
      </c>
      <c r="S291" s="190" t="s">
        <v>210</v>
      </c>
      <c r="T291" s="189" t="s">
        <v>98</v>
      </c>
      <c r="U291" s="190" t="s">
        <v>209</v>
      </c>
      <c r="V291" s="189"/>
      <c r="W291" s="190" t="s">
        <v>209</v>
      </c>
      <c r="X291" s="189"/>
      <c r="Y291" s="18"/>
      <c r="Z291" s="366"/>
      <c r="AA291" s="366"/>
      <c r="AB291" s="188"/>
      <c r="AC291" s="380"/>
      <c r="AD291" s="366"/>
      <c r="AE291" s="366"/>
      <c r="AF291" s="366"/>
      <c r="AG291" s="366"/>
      <c r="AH291" s="366"/>
      <c r="AI291" s="366"/>
      <c r="AJ291" s="366"/>
      <c r="AK291" s="366"/>
      <c r="AL291" s="383"/>
    </row>
    <row r="292" spans="2:39" ht="18" customHeight="1" thickBot="1" x14ac:dyDescent="0.25">
      <c r="B292" s="17"/>
      <c r="C292" s="407"/>
      <c r="D292" s="204"/>
      <c r="E292" s="203"/>
      <c r="F292" s="203"/>
      <c r="G292" s="202"/>
      <c r="H292" s="410"/>
      <c r="I292" s="410"/>
      <c r="J292" s="410"/>
      <c r="K292" s="201" t="s">
        <v>87</v>
      </c>
      <c r="L292" s="200" t="s">
        <v>336</v>
      </c>
      <c r="M292" s="201" t="s">
        <v>86</v>
      </c>
      <c r="N292" s="200" t="s">
        <v>301</v>
      </c>
      <c r="O292" s="201" t="s">
        <v>85</v>
      </c>
      <c r="P292" s="200" t="s">
        <v>224</v>
      </c>
      <c r="Q292" s="201" t="s">
        <v>84</v>
      </c>
      <c r="R292" s="200" t="s">
        <v>218</v>
      </c>
      <c r="S292" s="201" t="s">
        <v>208</v>
      </c>
      <c r="T292" s="200"/>
      <c r="U292" s="201" t="s">
        <v>207</v>
      </c>
      <c r="V292" s="200"/>
      <c r="W292" s="201" t="s">
        <v>207</v>
      </c>
      <c r="X292" s="200"/>
      <c r="Y292" s="10"/>
      <c r="Z292" s="398"/>
      <c r="AA292" s="398"/>
      <c r="AB292" s="199"/>
      <c r="AC292" s="381"/>
      <c r="AD292" s="367"/>
      <c r="AE292" s="367"/>
      <c r="AF292" s="367"/>
      <c r="AG292" s="367"/>
      <c r="AH292" s="367"/>
      <c r="AI292" s="367"/>
      <c r="AJ292" s="367"/>
      <c r="AK292" s="367"/>
      <c r="AL292" s="384"/>
    </row>
    <row r="293" spans="2:39" ht="18" customHeight="1" x14ac:dyDescent="0.2">
      <c r="B293" s="17"/>
      <c r="C293" s="405">
        <v>12</v>
      </c>
      <c r="D293" s="198"/>
      <c r="E293" s="197"/>
      <c r="F293" s="197"/>
      <c r="G293" s="196"/>
      <c r="H293" s="408">
        <v>61</v>
      </c>
      <c r="I293" s="408">
        <v>15</v>
      </c>
      <c r="J293" s="408">
        <v>5</v>
      </c>
      <c r="K293" s="195" t="s">
        <v>95</v>
      </c>
      <c r="L293" s="194" t="s">
        <v>97</v>
      </c>
      <c r="M293" s="195" t="s">
        <v>94</v>
      </c>
      <c r="N293" s="194" t="s">
        <v>263</v>
      </c>
      <c r="O293" s="195" t="s">
        <v>93</v>
      </c>
      <c r="P293" s="194" t="s">
        <v>218</v>
      </c>
      <c r="Q293" s="195" t="s">
        <v>92</v>
      </c>
      <c r="R293" s="194" t="s">
        <v>98</v>
      </c>
      <c r="S293" s="195" t="s">
        <v>212</v>
      </c>
      <c r="T293" s="194"/>
      <c r="U293" s="195" t="s">
        <v>211</v>
      </c>
      <c r="V293" s="194"/>
      <c r="W293" s="195" t="s">
        <v>211</v>
      </c>
      <c r="X293" s="194"/>
      <c r="Y293" s="25"/>
      <c r="Z293" s="397"/>
      <c r="AA293" s="397" t="s">
        <v>261</v>
      </c>
      <c r="AB293" s="193"/>
      <c r="AC293" s="379">
        <f>SUMPRODUCT(LEN($L293:$Y295)-LEN(SUBSTITUTE($L293:$Y295,"A", "")))</f>
        <v>6</v>
      </c>
      <c r="AD293" s="365">
        <f>SUMPRODUCT(LEN($Y293:$Y295)-LEN(SUBSTITUTE($Y293:$Y295,"A", "")))</f>
        <v>0</v>
      </c>
      <c r="AE293" s="365">
        <f>SUMPRODUCT(LEN($L293:$Y295)-LEN(SUBSTITUTE($L293:$Y295,"S", "")))</f>
        <v>7</v>
      </c>
      <c r="AF293" s="365">
        <f>SUMPRODUCT(LEN($Y293:$Y295)-LEN(SUBSTITUTE($Y293:$Y295,"S", "")))</f>
        <v>0</v>
      </c>
      <c r="AG293" s="365">
        <f>SUMPRODUCT(LEN($L293:$Y295)-LEN(SUBSTITUTE($L293:$Y295,"F", "")))</f>
        <v>0</v>
      </c>
      <c r="AH293" s="365">
        <f>SUMPRODUCT(LEN($Y293:$Y295)-LEN(SUBSTITUTE($Y293:$Y295,"F", "")))</f>
        <v>0</v>
      </c>
      <c r="AI293" s="365">
        <f>SUMPRODUCT(LEN($L293:$Y295)-LEN(SUBSTITUTE($L293:$Y295,"G", "")))</f>
        <v>3</v>
      </c>
      <c r="AJ293" s="365">
        <f>SUMPRODUCT(LEN($Y293:$Y295)-LEN(SUBSTITUTE($Y293:$Y295,"G", "")))</f>
        <v>0</v>
      </c>
      <c r="AK293" s="365">
        <f>SUMPRODUCT(LEN($L293:$Y295)-LEN(SUBSTITUTE($L293:$Y295,"M", "")))</f>
        <v>0</v>
      </c>
      <c r="AL293" s="382">
        <f>SUMPRODUCT(LEN($Y293:$Y295)-LEN(SUBSTITUTE($Y293:$Y295,"M", "")))</f>
        <v>0</v>
      </c>
    </row>
    <row r="294" spans="2:39" ht="18" customHeight="1" x14ac:dyDescent="0.2">
      <c r="B294" s="17"/>
      <c r="C294" s="406"/>
      <c r="D294" s="192"/>
      <c r="E294" s="23"/>
      <c r="F294" s="23"/>
      <c r="G294" s="191"/>
      <c r="H294" s="409"/>
      <c r="I294" s="409"/>
      <c r="J294" s="409"/>
      <c r="K294" s="190" t="s">
        <v>91</v>
      </c>
      <c r="L294" s="189" t="s">
        <v>263</v>
      </c>
      <c r="M294" s="190" t="s">
        <v>90</v>
      </c>
      <c r="N294" s="189" t="s">
        <v>217</v>
      </c>
      <c r="O294" s="190" t="s">
        <v>89</v>
      </c>
      <c r="P294" s="189" t="s">
        <v>98</v>
      </c>
      <c r="Q294" s="190" t="s">
        <v>88</v>
      </c>
      <c r="R294" s="189"/>
      <c r="S294" s="190" t="s">
        <v>210</v>
      </c>
      <c r="T294" s="189"/>
      <c r="U294" s="190" t="s">
        <v>209</v>
      </c>
      <c r="V294" s="189"/>
      <c r="W294" s="190" t="s">
        <v>209</v>
      </c>
      <c r="X294" s="189"/>
      <c r="Y294" s="18"/>
      <c r="Z294" s="366"/>
      <c r="AA294" s="366"/>
      <c r="AB294" s="188"/>
      <c r="AC294" s="380"/>
      <c r="AD294" s="366"/>
      <c r="AE294" s="366"/>
      <c r="AF294" s="366"/>
      <c r="AG294" s="366"/>
      <c r="AH294" s="366"/>
      <c r="AI294" s="366"/>
      <c r="AJ294" s="366"/>
      <c r="AK294" s="366"/>
      <c r="AL294" s="383"/>
    </row>
    <row r="295" spans="2:39" ht="18" customHeight="1" thickBot="1" x14ac:dyDescent="0.25">
      <c r="B295" s="17"/>
      <c r="C295" s="407"/>
      <c r="D295" s="204"/>
      <c r="E295" s="203"/>
      <c r="F295" s="203"/>
      <c r="G295" s="202"/>
      <c r="H295" s="410"/>
      <c r="I295" s="410"/>
      <c r="J295" s="410"/>
      <c r="K295" s="201" t="s">
        <v>87</v>
      </c>
      <c r="L295" s="200" t="s">
        <v>263</v>
      </c>
      <c r="M295" s="201" t="s">
        <v>86</v>
      </c>
      <c r="N295" s="200" t="s">
        <v>214</v>
      </c>
      <c r="O295" s="201" t="s">
        <v>85</v>
      </c>
      <c r="P295" s="200" t="s">
        <v>98</v>
      </c>
      <c r="Q295" s="201" t="s">
        <v>84</v>
      </c>
      <c r="R295" s="200"/>
      <c r="S295" s="201" t="s">
        <v>208</v>
      </c>
      <c r="T295" s="200"/>
      <c r="U295" s="201" t="s">
        <v>207</v>
      </c>
      <c r="V295" s="200"/>
      <c r="W295" s="201" t="s">
        <v>207</v>
      </c>
      <c r="X295" s="200"/>
      <c r="Y295" s="10"/>
      <c r="Z295" s="398"/>
      <c r="AA295" s="398"/>
      <c r="AB295" s="199"/>
      <c r="AC295" s="381"/>
      <c r="AD295" s="367"/>
      <c r="AE295" s="367"/>
      <c r="AF295" s="367"/>
      <c r="AG295" s="367"/>
      <c r="AH295" s="367"/>
      <c r="AI295" s="367"/>
      <c r="AJ295" s="367"/>
      <c r="AK295" s="367"/>
      <c r="AL295" s="384"/>
    </row>
    <row r="296" spans="2:39" ht="18" customHeight="1" x14ac:dyDescent="0.2">
      <c r="B296" s="17"/>
      <c r="C296" s="405">
        <v>13</v>
      </c>
      <c r="D296" s="198"/>
      <c r="E296" s="197"/>
      <c r="F296" s="197"/>
      <c r="G296" s="196"/>
      <c r="H296" s="408">
        <v>68</v>
      </c>
      <c r="I296" s="408">
        <v>16</v>
      </c>
      <c r="J296" s="408">
        <v>5</v>
      </c>
      <c r="K296" s="195" t="s">
        <v>95</v>
      </c>
      <c r="L296" s="194" t="s">
        <v>263</v>
      </c>
      <c r="M296" s="195" t="s">
        <v>94</v>
      </c>
      <c r="N296" s="194" t="s">
        <v>263</v>
      </c>
      <c r="O296" s="195" t="s">
        <v>93</v>
      </c>
      <c r="P296" s="194" t="s">
        <v>219</v>
      </c>
      <c r="Q296" s="195" t="s">
        <v>92</v>
      </c>
      <c r="R296" s="194" t="s">
        <v>97</v>
      </c>
      <c r="S296" s="195" t="s">
        <v>212</v>
      </c>
      <c r="T296" s="194"/>
      <c r="U296" s="195" t="s">
        <v>211</v>
      </c>
      <c r="V296" s="194"/>
      <c r="W296" s="195" t="s">
        <v>211</v>
      </c>
      <c r="X296" s="194"/>
      <c r="Y296" s="25" t="s">
        <v>228</v>
      </c>
      <c r="Z296" s="397"/>
      <c r="AA296" s="397" t="s">
        <v>261</v>
      </c>
      <c r="AB296" s="193"/>
      <c r="AC296" s="379">
        <f>SUMPRODUCT(LEN($L296:$Y298)-LEN(SUBSTITUTE($L296:$Y298,"A", "")))</f>
        <v>4</v>
      </c>
      <c r="AD296" s="365">
        <f>SUMPRODUCT(LEN($Y296:$Y298)-LEN(SUBSTITUTE($Y296:$Y298,"A", "")))</f>
        <v>0</v>
      </c>
      <c r="AE296" s="365">
        <f>SUMPRODUCT(LEN($L296:$Y298)-LEN(SUBSTITUTE($L296:$Y298,"S", "")))</f>
        <v>19</v>
      </c>
      <c r="AF296" s="365">
        <f>SUMPRODUCT(LEN($Y296:$Y298)-LEN(SUBSTITUTE($Y296:$Y298,"S", "")))</f>
        <v>3</v>
      </c>
      <c r="AG296" s="365">
        <f>SUMPRODUCT(LEN($L296:$Y298)-LEN(SUBSTITUTE($L296:$Y298,"F", "")))</f>
        <v>0</v>
      </c>
      <c r="AH296" s="365">
        <f>SUMPRODUCT(LEN($Y296:$Y298)-LEN(SUBSTITUTE($Y296:$Y298,"F", "")))</f>
        <v>0</v>
      </c>
      <c r="AI296" s="365">
        <f>SUMPRODUCT(LEN($L296:$Y298)-LEN(SUBSTITUTE($L296:$Y298,"G", "")))</f>
        <v>4</v>
      </c>
      <c r="AJ296" s="365">
        <f>SUMPRODUCT(LEN($Y296:$Y298)-LEN(SUBSTITUTE($Y296:$Y298,"G", "")))</f>
        <v>0</v>
      </c>
      <c r="AK296" s="365">
        <f>SUMPRODUCT(LEN($L296:$Y298)-LEN(SUBSTITUTE($L296:$Y298,"M", "")))</f>
        <v>0</v>
      </c>
      <c r="AL296" s="382">
        <f>SUMPRODUCT(LEN($Y296:$Y298)-LEN(SUBSTITUTE($Y296:$Y298,"M", "")))</f>
        <v>0</v>
      </c>
    </row>
    <row r="297" spans="2:39" ht="18" customHeight="1" x14ac:dyDescent="0.2">
      <c r="B297" s="17"/>
      <c r="C297" s="406"/>
      <c r="D297" s="192"/>
      <c r="E297" s="23"/>
      <c r="F297" s="23"/>
      <c r="G297" s="191"/>
      <c r="H297" s="409"/>
      <c r="I297" s="409"/>
      <c r="J297" s="409"/>
      <c r="K297" s="190" t="s">
        <v>91</v>
      </c>
      <c r="L297" s="189" t="s">
        <v>264</v>
      </c>
      <c r="M297" s="190" t="s">
        <v>90</v>
      </c>
      <c r="N297" s="189" t="s">
        <v>228</v>
      </c>
      <c r="O297" s="190" t="s">
        <v>89</v>
      </c>
      <c r="P297" s="189" t="s">
        <v>218</v>
      </c>
      <c r="Q297" s="190" t="s">
        <v>88</v>
      </c>
      <c r="R297" s="189" t="s">
        <v>98</v>
      </c>
      <c r="S297" s="190" t="s">
        <v>210</v>
      </c>
      <c r="T297" s="189"/>
      <c r="U297" s="190" t="s">
        <v>209</v>
      </c>
      <c r="V297" s="189"/>
      <c r="W297" s="190" t="s">
        <v>209</v>
      </c>
      <c r="X297" s="189"/>
      <c r="Y297" s="18"/>
      <c r="Z297" s="366"/>
      <c r="AA297" s="366"/>
      <c r="AB297" s="188"/>
      <c r="AC297" s="380"/>
      <c r="AD297" s="366"/>
      <c r="AE297" s="366"/>
      <c r="AF297" s="366"/>
      <c r="AG297" s="366"/>
      <c r="AH297" s="366"/>
      <c r="AI297" s="366"/>
      <c r="AJ297" s="366"/>
      <c r="AK297" s="366"/>
      <c r="AL297" s="383"/>
    </row>
    <row r="298" spans="2:39" ht="18" customHeight="1" thickBot="1" x14ac:dyDescent="0.25">
      <c r="B298" s="17"/>
      <c r="C298" s="407"/>
      <c r="D298" s="204"/>
      <c r="E298" s="203"/>
      <c r="F298" s="203"/>
      <c r="G298" s="202"/>
      <c r="H298" s="410"/>
      <c r="I298" s="410"/>
      <c r="J298" s="410"/>
      <c r="K298" s="201" t="s">
        <v>87</v>
      </c>
      <c r="L298" s="200" t="s">
        <v>315</v>
      </c>
      <c r="M298" s="201" t="s">
        <v>86</v>
      </c>
      <c r="N298" s="200" t="s">
        <v>228</v>
      </c>
      <c r="O298" s="201" t="s">
        <v>85</v>
      </c>
      <c r="P298" s="200" t="s">
        <v>218</v>
      </c>
      <c r="Q298" s="201" t="s">
        <v>84</v>
      </c>
      <c r="R298" s="200"/>
      <c r="S298" s="201" t="s">
        <v>208</v>
      </c>
      <c r="T298" s="200"/>
      <c r="U298" s="201" t="s">
        <v>207</v>
      </c>
      <c r="V298" s="200"/>
      <c r="W298" s="201" t="s">
        <v>207</v>
      </c>
      <c r="X298" s="200"/>
      <c r="Y298" s="10"/>
      <c r="Z298" s="398"/>
      <c r="AA298" s="398"/>
      <c r="AB298" s="199"/>
      <c r="AC298" s="381"/>
      <c r="AD298" s="367"/>
      <c r="AE298" s="367"/>
      <c r="AF298" s="367"/>
      <c r="AG298" s="367"/>
      <c r="AH298" s="367"/>
      <c r="AI298" s="367"/>
      <c r="AJ298" s="367"/>
      <c r="AK298" s="367"/>
      <c r="AL298" s="384"/>
    </row>
    <row r="299" spans="2:39" ht="18" customHeight="1" x14ac:dyDescent="0.2">
      <c r="B299" s="17"/>
      <c r="C299" s="405">
        <v>14</v>
      </c>
      <c r="D299" s="198"/>
      <c r="E299" s="197"/>
      <c r="F299" s="197"/>
      <c r="G299" s="196"/>
      <c r="H299" s="408"/>
      <c r="I299" s="408"/>
      <c r="J299" s="408"/>
      <c r="K299" s="195" t="s">
        <v>95</v>
      </c>
      <c r="L299" s="194"/>
      <c r="M299" s="195" t="s">
        <v>94</v>
      </c>
      <c r="N299" s="194"/>
      <c r="O299" s="195" t="s">
        <v>93</v>
      </c>
      <c r="P299" s="194"/>
      <c r="Q299" s="195" t="s">
        <v>92</v>
      </c>
      <c r="R299" s="194"/>
      <c r="S299" s="195" t="s">
        <v>212</v>
      </c>
      <c r="T299" s="194"/>
      <c r="U299" s="195" t="s">
        <v>211</v>
      </c>
      <c r="V299" s="194"/>
      <c r="W299" s="195" t="s">
        <v>211</v>
      </c>
      <c r="X299" s="194"/>
      <c r="Y299" s="25"/>
      <c r="Z299" s="397"/>
      <c r="AA299" s="397"/>
      <c r="AB299" s="193"/>
      <c r="AC299" s="379">
        <f>SUMPRODUCT(LEN($L299:$Y301)-LEN(SUBSTITUTE($L299:$Y301,"A", "")))</f>
        <v>0</v>
      </c>
      <c r="AD299" s="365">
        <f>SUMPRODUCT(LEN($Y299:$Y301)-LEN(SUBSTITUTE($Y299:$Y301,"A", "")))</f>
        <v>0</v>
      </c>
      <c r="AE299" s="365">
        <f>SUMPRODUCT(LEN($L299:$Y301)-LEN(SUBSTITUTE($L299:$Y301,"S", "")))</f>
        <v>0</v>
      </c>
      <c r="AF299" s="365">
        <f>SUMPRODUCT(LEN($Y299:$Y301)-LEN(SUBSTITUTE($Y299:$Y301,"S", "")))</f>
        <v>0</v>
      </c>
      <c r="AG299" s="365">
        <f>SUMPRODUCT(LEN($L299:$Y301)-LEN(SUBSTITUTE($L299:$Y301,"F", "")))</f>
        <v>0</v>
      </c>
      <c r="AH299" s="365">
        <f>SUMPRODUCT(LEN($Y299:$Y301)-LEN(SUBSTITUTE($Y299:$Y301,"F", "")))</f>
        <v>0</v>
      </c>
      <c r="AI299" s="365">
        <f>SUMPRODUCT(LEN($L299:$Y301)-LEN(SUBSTITUTE($L299:$Y301,"G", "")))</f>
        <v>0</v>
      </c>
      <c r="AJ299" s="365">
        <f>SUMPRODUCT(LEN($Y299:$Y301)-LEN(SUBSTITUTE($Y299:$Y301,"G", "")))</f>
        <v>0</v>
      </c>
      <c r="AK299" s="365">
        <f>SUMPRODUCT(LEN($L299:$Y301)-LEN(SUBSTITUTE($L299:$Y301,"M", "")))</f>
        <v>0</v>
      </c>
      <c r="AL299" s="382">
        <f>SUMPRODUCT(LEN($Y299:$Y301)-LEN(SUBSTITUTE($Y299:$Y301,"M", "")))</f>
        <v>0</v>
      </c>
    </row>
    <row r="300" spans="2:39" ht="18" customHeight="1" x14ac:dyDescent="0.2">
      <c r="B300" s="17"/>
      <c r="C300" s="406"/>
      <c r="D300" s="192"/>
      <c r="E300" s="23"/>
      <c r="F300" s="23"/>
      <c r="G300" s="191"/>
      <c r="H300" s="409"/>
      <c r="I300" s="409"/>
      <c r="J300" s="409"/>
      <c r="K300" s="190" t="s">
        <v>91</v>
      </c>
      <c r="L300" s="189"/>
      <c r="M300" s="190" t="s">
        <v>90</v>
      </c>
      <c r="N300" s="189"/>
      <c r="O300" s="190" t="s">
        <v>89</v>
      </c>
      <c r="P300" s="189"/>
      <c r="Q300" s="190" t="s">
        <v>88</v>
      </c>
      <c r="R300" s="189"/>
      <c r="S300" s="190" t="s">
        <v>210</v>
      </c>
      <c r="T300" s="189"/>
      <c r="U300" s="190" t="s">
        <v>209</v>
      </c>
      <c r="V300" s="189"/>
      <c r="W300" s="190" t="s">
        <v>209</v>
      </c>
      <c r="X300" s="189"/>
      <c r="Y300" s="18"/>
      <c r="Z300" s="366"/>
      <c r="AA300" s="366"/>
      <c r="AB300" s="188"/>
      <c r="AC300" s="380"/>
      <c r="AD300" s="366"/>
      <c r="AE300" s="366"/>
      <c r="AF300" s="366"/>
      <c r="AG300" s="366"/>
      <c r="AH300" s="366"/>
      <c r="AI300" s="366"/>
      <c r="AJ300" s="366"/>
      <c r="AK300" s="366"/>
      <c r="AL300" s="383"/>
      <c r="AM300" s="58"/>
    </row>
    <row r="301" spans="2:39" ht="18" customHeight="1" thickBot="1" x14ac:dyDescent="0.25">
      <c r="B301" s="17"/>
      <c r="C301" s="407"/>
      <c r="D301" s="204"/>
      <c r="E301" s="203"/>
      <c r="F301" s="203"/>
      <c r="G301" s="202"/>
      <c r="H301" s="410"/>
      <c r="I301" s="410"/>
      <c r="J301" s="410"/>
      <c r="K301" s="201" t="s">
        <v>87</v>
      </c>
      <c r="L301" s="200"/>
      <c r="M301" s="201" t="s">
        <v>86</v>
      </c>
      <c r="N301" s="200"/>
      <c r="O301" s="201" t="s">
        <v>85</v>
      </c>
      <c r="P301" s="200"/>
      <c r="Q301" s="201" t="s">
        <v>84</v>
      </c>
      <c r="R301" s="200"/>
      <c r="S301" s="201" t="s">
        <v>208</v>
      </c>
      <c r="T301" s="200"/>
      <c r="U301" s="201" t="s">
        <v>207</v>
      </c>
      <c r="V301" s="200"/>
      <c r="W301" s="201" t="s">
        <v>207</v>
      </c>
      <c r="X301" s="200"/>
      <c r="Y301" s="10"/>
      <c r="Z301" s="398"/>
      <c r="AA301" s="398"/>
      <c r="AB301" s="199"/>
      <c r="AC301" s="381"/>
      <c r="AD301" s="367"/>
      <c r="AE301" s="367"/>
      <c r="AF301" s="367"/>
      <c r="AG301" s="367"/>
      <c r="AH301" s="367"/>
      <c r="AI301" s="367"/>
      <c r="AJ301" s="367"/>
      <c r="AK301" s="367"/>
      <c r="AL301" s="384"/>
    </row>
    <row r="302" spans="2:39" ht="18" customHeight="1" x14ac:dyDescent="0.2">
      <c r="B302" s="17"/>
      <c r="C302" s="405">
        <v>15</v>
      </c>
      <c r="D302" s="198"/>
      <c r="E302" s="197"/>
      <c r="F302" s="197"/>
      <c r="G302" s="196"/>
      <c r="H302" s="408"/>
      <c r="I302" s="408"/>
      <c r="J302" s="408"/>
      <c r="K302" s="195" t="s">
        <v>95</v>
      </c>
      <c r="L302" s="194"/>
      <c r="M302" s="195" t="s">
        <v>94</v>
      </c>
      <c r="N302" s="194"/>
      <c r="O302" s="195" t="s">
        <v>93</v>
      </c>
      <c r="P302" s="194"/>
      <c r="Q302" s="195" t="s">
        <v>92</v>
      </c>
      <c r="R302" s="194"/>
      <c r="S302" s="195" t="s">
        <v>212</v>
      </c>
      <c r="T302" s="194"/>
      <c r="U302" s="195" t="s">
        <v>211</v>
      </c>
      <c r="V302" s="194"/>
      <c r="W302" s="195" t="s">
        <v>211</v>
      </c>
      <c r="X302" s="194"/>
      <c r="Y302" s="25"/>
      <c r="Z302" s="397"/>
      <c r="AA302" s="397"/>
      <c r="AB302" s="193"/>
      <c r="AC302" s="379">
        <f>SUMPRODUCT(LEN($L302:$Y304)-LEN(SUBSTITUTE($L302:$Y304,"A", "")))</f>
        <v>0</v>
      </c>
      <c r="AD302" s="365">
        <f>SUMPRODUCT(LEN($Y302:$Y304)-LEN(SUBSTITUTE($Y302:$Y304,"A", "")))</f>
        <v>0</v>
      </c>
      <c r="AE302" s="365">
        <f>SUMPRODUCT(LEN($L302:$Y304)-LEN(SUBSTITUTE($L302:$Y304,"S", "")))</f>
        <v>0</v>
      </c>
      <c r="AF302" s="365">
        <f>SUMPRODUCT(LEN($Y302:$Y304)-LEN(SUBSTITUTE($Y302:$Y304,"S", "")))</f>
        <v>0</v>
      </c>
      <c r="AG302" s="365">
        <f>SUMPRODUCT(LEN($L302:$Y304)-LEN(SUBSTITUTE($L302:$Y304,"F", "")))</f>
        <v>0</v>
      </c>
      <c r="AH302" s="365">
        <f>SUMPRODUCT(LEN($Y302:$Y304)-LEN(SUBSTITUTE($Y302:$Y304,"F", "")))</f>
        <v>0</v>
      </c>
      <c r="AI302" s="365">
        <f>SUMPRODUCT(LEN($L302:$Y304)-LEN(SUBSTITUTE($L302:$Y304,"G", "")))</f>
        <v>0</v>
      </c>
      <c r="AJ302" s="365">
        <f>SUMPRODUCT(LEN($Y302:$Y304)-LEN(SUBSTITUTE($Y302:$Y304,"G", "")))</f>
        <v>0</v>
      </c>
      <c r="AK302" s="365">
        <f>SUMPRODUCT(LEN($L302:$Y304)-LEN(SUBSTITUTE($L302:$Y304,"M", "")))</f>
        <v>0</v>
      </c>
      <c r="AL302" s="382">
        <f>SUMPRODUCT(LEN($Y302:$Y304)-LEN(SUBSTITUTE($Y302:$Y304,"M", "")))</f>
        <v>0</v>
      </c>
    </row>
    <row r="303" spans="2:39" ht="18" customHeight="1" x14ac:dyDescent="0.2">
      <c r="B303" s="17"/>
      <c r="C303" s="406"/>
      <c r="D303" s="192"/>
      <c r="E303" s="23"/>
      <c r="F303" s="23"/>
      <c r="G303" s="191"/>
      <c r="H303" s="409"/>
      <c r="I303" s="409"/>
      <c r="J303" s="409"/>
      <c r="K303" s="190" t="s">
        <v>91</v>
      </c>
      <c r="L303" s="189"/>
      <c r="M303" s="190" t="s">
        <v>90</v>
      </c>
      <c r="N303" s="189"/>
      <c r="O303" s="190" t="s">
        <v>89</v>
      </c>
      <c r="P303" s="189"/>
      <c r="Q303" s="190" t="s">
        <v>88</v>
      </c>
      <c r="R303" s="189"/>
      <c r="S303" s="190" t="s">
        <v>210</v>
      </c>
      <c r="T303" s="189"/>
      <c r="U303" s="190" t="s">
        <v>209</v>
      </c>
      <c r="V303" s="189"/>
      <c r="W303" s="190" t="s">
        <v>209</v>
      </c>
      <c r="X303" s="189"/>
      <c r="Y303" s="18"/>
      <c r="Z303" s="366"/>
      <c r="AA303" s="366"/>
      <c r="AB303" s="188"/>
      <c r="AC303" s="380"/>
      <c r="AD303" s="366"/>
      <c r="AE303" s="366"/>
      <c r="AF303" s="366"/>
      <c r="AG303" s="366"/>
      <c r="AH303" s="366"/>
      <c r="AI303" s="366"/>
      <c r="AJ303" s="366"/>
      <c r="AK303" s="366"/>
      <c r="AL303" s="383"/>
    </row>
    <row r="304" spans="2:39" ht="18" customHeight="1" thickBot="1" x14ac:dyDescent="0.25">
      <c r="B304" s="17"/>
      <c r="C304" s="407"/>
      <c r="D304" s="204"/>
      <c r="E304" s="203"/>
      <c r="F304" s="203"/>
      <c r="G304" s="202"/>
      <c r="H304" s="410"/>
      <c r="I304" s="410"/>
      <c r="J304" s="410"/>
      <c r="K304" s="201" t="s">
        <v>87</v>
      </c>
      <c r="L304" s="200"/>
      <c r="M304" s="201" t="s">
        <v>86</v>
      </c>
      <c r="N304" s="200"/>
      <c r="O304" s="201" t="s">
        <v>85</v>
      </c>
      <c r="P304" s="200"/>
      <c r="Q304" s="201" t="s">
        <v>84</v>
      </c>
      <c r="R304" s="200"/>
      <c r="S304" s="201" t="s">
        <v>208</v>
      </c>
      <c r="T304" s="200"/>
      <c r="U304" s="201" t="s">
        <v>207</v>
      </c>
      <c r="V304" s="200"/>
      <c r="W304" s="201" t="s">
        <v>207</v>
      </c>
      <c r="X304" s="200"/>
      <c r="Y304" s="10"/>
      <c r="Z304" s="398"/>
      <c r="AA304" s="398"/>
      <c r="AB304" s="199"/>
      <c r="AC304" s="381"/>
      <c r="AD304" s="367"/>
      <c r="AE304" s="367"/>
      <c r="AF304" s="367"/>
      <c r="AG304" s="367"/>
      <c r="AH304" s="367"/>
      <c r="AI304" s="367"/>
      <c r="AJ304" s="367"/>
      <c r="AK304" s="367"/>
      <c r="AL304" s="384"/>
    </row>
    <row r="305" spans="2:38" ht="18" customHeight="1" x14ac:dyDescent="0.2">
      <c r="B305" s="17"/>
      <c r="C305" s="405">
        <v>16</v>
      </c>
      <c r="D305" s="198"/>
      <c r="E305" s="197"/>
      <c r="F305" s="197"/>
      <c r="G305" s="196"/>
      <c r="H305" s="408"/>
      <c r="I305" s="408"/>
      <c r="J305" s="408"/>
      <c r="K305" s="195" t="s">
        <v>95</v>
      </c>
      <c r="L305" s="194"/>
      <c r="M305" s="195" t="s">
        <v>94</v>
      </c>
      <c r="N305" s="194"/>
      <c r="O305" s="195" t="s">
        <v>93</v>
      </c>
      <c r="P305" s="194"/>
      <c r="Q305" s="195" t="s">
        <v>92</v>
      </c>
      <c r="R305" s="194"/>
      <c r="S305" s="195" t="s">
        <v>212</v>
      </c>
      <c r="T305" s="194"/>
      <c r="U305" s="195" t="s">
        <v>211</v>
      </c>
      <c r="V305" s="194"/>
      <c r="W305" s="195" t="s">
        <v>211</v>
      </c>
      <c r="X305" s="194"/>
      <c r="Y305" s="25"/>
      <c r="Z305" s="397"/>
      <c r="AA305" s="397"/>
      <c r="AB305" s="193"/>
      <c r="AC305" s="379">
        <f>SUMPRODUCT(LEN($L305:$Y307)-LEN(SUBSTITUTE($L305:$Y307,"A", "")))</f>
        <v>0</v>
      </c>
      <c r="AD305" s="365">
        <f>SUMPRODUCT(LEN($Y305:$Y307)-LEN(SUBSTITUTE($Y305:$Y307,"A", "")))</f>
        <v>0</v>
      </c>
      <c r="AE305" s="365">
        <f>SUMPRODUCT(LEN($L305:$Y307)-LEN(SUBSTITUTE($L305:$Y307,"S", "")))</f>
        <v>0</v>
      </c>
      <c r="AF305" s="365">
        <f>SUMPRODUCT(LEN($Y305:$Y307)-LEN(SUBSTITUTE($Y305:$Y307,"S", "")))</f>
        <v>0</v>
      </c>
      <c r="AG305" s="365">
        <f>SUMPRODUCT(LEN($L305:$Y307)-LEN(SUBSTITUTE($L305:$Y307,"F", "")))</f>
        <v>0</v>
      </c>
      <c r="AH305" s="365">
        <f>SUMPRODUCT(LEN($Y305:$Y307)-LEN(SUBSTITUTE($Y305:$Y307,"F", "")))</f>
        <v>0</v>
      </c>
      <c r="AI305" s="365">
        <f>SUMPRODUCT(LEN($L305:$Y307)-LEN(SUBSTITUTE($L305:$Y307,"G", "")))</f>
        <v>0</v>
      </c>
      <c r="AJ305" s="365">
        <f>SUMPRODUCT(LEN($Y305:$Y307)-LEN(SUBSTITUTE($Y305:$Y307,"G", "")))</f>
        <v>0</v>
      </c>
      <c r="AK305" s="365">
        <f>SUMPRODUCT(LEN($L305:$Y307)-LEN(SUBSTITUTE($L305:$Y307,"M", "")))</f>
        <v>0</v>
      </c>
      <c r="AL305" s="382">
        <f>SUMPRODUCT(LEN($Y305:$Y307)-LEN(SUBSTITUTE($Y305:$Y307,"M", "")))</f>
        <v>0</v>
      </c>
    </row>
    <row r="306" spans="2:38" ht="18" customHeight="1" x14ac:dyDescent="0.2">
      <c r="B306" s="17"/>
      <c r="C306" s="406"/>
      <c r="D306" s="192"/>
      <c r="E306" s="23"/>
      <c r="F306" s="23"/>
      <c r="G306" s="191"/>
      <c r="H306" s="409"/>
      <c r="I306" s="409"/>
      <c r="J306" s="409"/>
      <c r="K306" s="190" t="s">
        <v>91</v>
      </c>
      <c r="L306" s="189"/>
      <c r="M306" s="190" t="s">
        <v>90</v>
      </c>
      <c r="N306" s="189"/>
      <c r="O306" s="190" t="s">
        <v>89</v>
      </c>
      <c r="P306" s="189"/>
      <c r="Q306" s="190" t="s">
        <v>88</v>
      </c>
      <c r="R306" s="189"/>
      <c r="S306" s="190" t="s">
        <v>210</v>
      </c>
      <c r="T306" s="189"/>
      <c r="U306" s="190" t="s">
        <v>209</v>
      </c>
      <c r="V306" s="189"/>
      <c r="W306" s="190" t="s">
        <v>209</v>
      </c>
      <c r="X306" s="189"/>
      <c r="Y306" s="18"/>
      <c r="Z306" s="366"/>
      <c r="AA306" s="366"/>
      <c r="AB306" s="188"/>
      <c r="AC306" s="380"/>
      <c r="AD306" s="366"/>
      <c r="AE306" s="366"/>
      <c r="AF306" s="366"/>
      <c r="AG306" s="366"/>
      <c r="AH306" s="366"/>
      <c r="AI306" s="366"/>
      <c r="AJ306" s="366"/>
      <c r="AK306" s="366"/>
      <c r="AL306" s="383"/>
    </row>
    <row r="307" spans="2:38" ht="18" customHeight="1" thickBot="1" x14ac:dyDescent="0.25">
      <c r="B307" s="17"/>
      <c r="C307" s="407"/>
      <c r="D307" s="204"/>
      <c r="E307" s="203"/>
      <c r="F307" s="203"/>
      <c r="G307" s="202"/>
      <c r="H307" s="410"/>
      <c r="I307" s="410"/>
      <c r="J307" s="410"/>
      <c r="K307" s="201" t="s">
        <v>87</v>
      </c>
      <c r="L307" s="200"/>
      <c r="M307" s="201" t="s">
        <v>86</v>
      </c>
      <c r="N307" s="200"/>
      <c r="O307" s="201" t="s">
        <v>85</v>
      </c>
      <c r="P307" s="200"/>
      <c r="Q307" s="201" t="s">
        <v>84</v>
      </c>
      <c r="R307" s="200"/>
      <c r="S307" s="201" t="s">
        <v>208</v>
      </c>
      <c r="T307" s="200"/>
      <c r="U307" s="201" t="s">
        <v>207</v>
      </c>
      <c r="V307" s="200"/>
      <c r="W307" s="201" t="s">
        <v>207</v>
      </c>
      <c r="X307" s="200"/>
      <c r="Y307" s="10"/>
      <c r="Z307" s="398"/>
      <c r="AA307" s="398"/>
      <c r="AB307" s="199"/>
      <c r="AC307" s="381"/>
      <c r="AD307" s="367"/>
      <c r="AE307" s="367"/>
      <c r="AF307" s="367"/>
      <c r="AG307" s="367"/>
      <c r="AH307" s="367"/>
      <c r="AI307" s="367"/>
      <c r="AJ307" s="367"/>
      <c r="AK307" s="367"/>
      <c r="AL307" s="384"/>
    </row>
    <row r="308" spans="2:38" ht="18" customHeight="1" x14ac:dyDescent="0.2">
      <c r="B308" s="17"/>
      <c r="C308" s="405">
        <v>17</v>
      </c>
      <c r="D308" s="198"/>
      <c r="E308" s="197"/>
      <c r="F308" s="197"/>
      <c r="G308" s="196"/>
      <c r="H308" s="408"/>
      <c r="I308" s="408"/>
      <c r="J308" s="408"/>
      <c r="K308" s="195" t="s">
        <v>95</v>
      </c>
      <c r="L308" s="194"/>
      <c r="M308" s="195" t="s">
        <v>94</v>
      </c>
      <c r="N308" s="194"/>
      <c r="O308" s="195" t="s">
        <v>93</v>
      </c>
      <c r="P308" s="194"/>
      <c r="Q308" s="195" t="s">
        <v>92</v>
      </c>
      <c r="R308" s="194"/>
      <c r="S308" s="195" t="s">
        <v>212</v>
      </c>
      <c r="T308" s="194"/>
      <c r="U308" s="195" t="s">
        <v>211</v>
      </c>
      <c r="V308" s="194"/>
      <c r="W308" s="195" t="s">
        <v>211</v>
      </c>
      <c r="X308" s="194"/>
      <c r="Y308" s="25"/>
      <c r="Z308" s="397"/>
      <c r="AA308" s="397"/>
      <c r="AB308" s="193"/>
      <c r="AC308" s="379">
        <f>SUMPRODUCT(LEN($L308:$Y310)-LEN(SUBSTITUTE($L308:$Y310,"A", "")))</f>
        <v>0</v>
      </c>
      <c r="AD308" s="365">
        <f>SUMPRODUCT(LEN($Y308:$Y310)-LEN(SUBSTITUTE($Y308:$Y310,"A", "")))</f>
        <v>0</v>
      </c>
      <c r="AE308" s="365">
        <f>SUMPRODUCT(LEN($L308:$Y310)-LEN(SUBSTITUTE($L308:$Y310,"S", "")))</f>
        <v>0</v>
      </c>
      <c r="AF308" s="365">
        <f>SUMPRODUCT(LEN($Y308:$Y310)-LEN(SUBSTITUTE($Y308:$Y310,"S", "")))</f>
        <v>0</v>
      </c>
      <c r="AG308" s="365">
        <f>SUMPRODUCT(LEN($L308:$Y310)-LEN(SUBSTITUTE($L308:$Y310,"F", "")))</f>
        <v>0</v>
      </c>
      <c r="AH308" s="365">
        <f>SUMPRODUCT(LEN($Y308:$Y310)-LEN(SUBSTITUTE($Y308:$Y310,"F", "")))</f>
        <v>0</v>
      </c>
      <c r="AI308" s="365">
        <f>SUMPRODUCT(LEN($L308:$Y310)-LEN(SUBSTITUTE($L308:$Y310,"G", "")))</f>
        <v>0</v>
      </c>
      <c r="AJ308" s="365">
        <f>SUMPRODUCT(LEN($Y308:$Y310)-LEN(SUBSTITUTE($Y308:$Y310,"G", "")))</f>
        <v>0</v>
      </c>
      <c r="AK308" s="365">
        <f>SUMPRODUCT(LEN($L308:$Y310)-LEN(SUBSTITUTE($L308:$Y310,"M", "")))</f>
        <v>0</v>
      </c>
      <c r="AL308" s="382">
        <f>SUMPRODUCT(LEN($Y308:$Y310)-LEN(SUBSTITUTE($Y308:$Y310,"M", "")))</f>
        <v>0</v>
      </c>
    </row>
    <row r="309" spans="2:38" ht="18" customHeight="1" x14ac:dyDescent="0.2">
      <c r="B309" s="17"/>
      <c r="C309" s="406"/>
      <c r="D309" s="192"/>
      <c r="E309" s="23"/>
      <c r="F309" s="23"/>
      <c r="G309" s="191"/>
      <c r="H309" s="409"/>
      <c r="I309" s="409"/>
      <c r="J309" s="409"/>
      <c r="K309" s="190" t="s">
        <v>91</v>
      </c>
      <c r="L309" s="189"/>
      <c r="M309" s="190" t="s">
        <v>90</v>
      </c>
      <c r="N309" s="189"/>
      <c r="O309" s="190" t="s">
        <v>89</v>
      </c>
      <c r="P309" s="189"/>
      <c r="Q309" s="190" t="s">
        <v>88</v>
      </c>
      <c r="R309" s="189"/>
      <c r="S309" s="190" t="s">
        <v>210</v>
      </c>
      <c r="T309" s="189"/>
      <c r="U309" s="190" t="s">
        <v>209</v>
      </c>
      <c r="V309" s="189"/>
      <c r="W309" s="190" t="s">
        <v>209</v>
      </c>
      <c r="X309" s="189"/>
      <c r="Y309" s="18"/>
      <c r="Z309" s="366"/>
      <c r="AA309" s="366"/>
      <c r="AB309" s="188"/>
      <c r="AC309" s="380"/>
      <c r="AD309" s="366"/>
      <c r="AE309" s="366"/>
      <c r="AF309" s="366"/>
      <c r="AG309" s="366"/>
      <c r="AH309" s="366"/>
      <c r="AI309" s="366"/>
      <c r="AJ309" s="366"/>
      <c r="AK309" s="366"/>
      <c r="AL309" s="383"/>
    </row>
    <row r="310" spans="2:38" ht="18" customHeight="1" thickBot="1" x14ac:dyDescent="0.25">
      <c r="B310" s="17"/>
      <c r="C310" s="407"/>
      <c r="D310" s="204"/>
      <c r="E310" s="203"/>
      <c r="F310" s="203"/>
      <c r="G310" s="202"/>
      <c r="H310" s="410"/>
      <c r="I310" s="410"/>
      <c r="J310" s="410"/>
      <c r="K310" s="201" t="s">
        <v>87</v>
      </c>
      <c r="L310" s="200"/>
      <c r="M310" s="201" t="s">
        <v>86</v>
      </c>
      <c r="N310" s="200"/>
      <c r="O310" s="201" t="s">
        <v>85</v>
      </c>
      <c r="P310" s="200"/>
      <c r="Q310" s="201" t="s">
        <v>84</v>
      </c>
      <c r="R310" s="200"/>
      <c r="S310" s="201" t="s">
        <v>208</v>
      </c>
      <c r="T310" s="200"/>
      <c r="U310" s="201" t="s">
        <v>207</v>
      </c>
      <c r="V310" s="200"/>
      <c r="W310" s="201" t="s">
        <v>207</v>
      </c>
      <c r="X310" s="200"/>
      <c r="Y310" s="10"/>
      <c r="Z310" s="398"/>
      <c r="AA310" s="398"/>
      <c r="AB310" s="199"/>
      <c r="AC310" s="381"/>
      <c r="AD310" s="367"/>
      <c r="AE310" s="367"/>
      <c r="AF310" s="367"/>
      <c r="AG310" s="367"/>
      <c r="AH310" s="367"/>
      <c r="AI310" s="367"/>
      <c r="AJ310" s="367"/>
      <c r="AK310" s="367"/>
      <c r="AL310" s="384"/>
    </row>
    <row r="311" spans="2:38" ht="18" customHeight="1" x14ac:dyDescent="0.2">
      <c r="B311" s="17"/>
      <c r="C311" s="405">
        <v>18</v>
      </c>
      <c r="D311" s="198"/>
      <c r="E311" s="197"/>
      <c r="F311" s="197"/>
      <c r="G311" s="196"/>
      <c r="H311" s="408"/>
      <c r="I311" s="408"/>
      <c r="J311" s="408"/>
      <c r="K311" s="195" t="s">
        <v>95</v>
      </c>
      <c r="L311" s="194"/>
      <c r="M311" s="195" t="s">
        <v>94</v>
      </c>
      <c r="N311" s="194"/>
      <c r="O311" s="195" t="s">
        <v>93</v>
      </c>
      <c r="P311" s="194"/>
      <c r="Q311" s="195" t="s">
        <v>92</v>
      </c>
      <c r="R311" s="194"/>
      <c r="S311" s="195" t="s">
        <v>212</v>
      </c>
      <c r="T311" s="194"/>
      <c r="U311" s="195" t="s">
        <v>211</v>
      </c>
      <c r="V311" s="194"/>
      <c r="W311" s="195" t="s">
        <v>211</v>
      </c>
      <c r="X311" s="194"/>
      <c r="Y311" s="25"/>
      <c r="Z311" s="397"/>
      <c r="AA311" s="397"/>
      <c r="AB311" s="193"/>
      <c r="AC311" s="379">
        <f>SUMPRODUCT(LEN($L311:$Y313)-LEN(SUBSTITUTE($L311:$Y313,"A", "")))</f>
        <v>0</v>
      </c>
      <c r="AD311" s="365">
        <f>SUMPRODUCT(LEN($Y311:$Y313)-LEN(SUBSTITUTE($Y311:$Y313,"A", "")))</f>
        <v>0</v>
      </c>
      <c r="AE311" s="365">
        <f>SUMPRODUCT(LEN($L311:$Y313)-LEN(SUBSTITUTE($L311:$Y313,"S", "")))</f>
        <v>0</v>
      </c>
      <c r="AF311" s="365">
        <f>SUMPRODUCT(LEN($Y311:$Y313)-LEN(SUBSTITUTE($Y311:$Y313,"S", "")))</f>
        <v>0</v>
      </c>
      <c r="AG311" s="365">
        <f>SUMPRODUCT(LEN($L311:$Y313)-LEN(SUBSTITUTE($L311:$Y313,"F", "")))</f>
        <v>0</v>
      </c>
      <c r="AH311" s="365">
        <f>SUMPRODUCT(LEN($Y311:$Y313)-LEN(SUBSTITUTE($Y311:$Y313,"F", "")))</f>
        <v>0</v>
      </c>
      <c r="AI311" s="365">
        <f>SUMPRODUCT(LEN($L311:$Y313)-LEN(SUBSTITUTE($L311:$Y313,"G", "")))</f>
        <v>0</v>
      </c>
      <c r="AJ311" s="365">
        <f>SUMPRODUCT(LEN($Y311:$Y313)-LEN(SUBSTITUTE($Y311:$Y313,"G", "")))</f>
        <v>0</v>
      </c>
      <c r="AK311" s="365">
        <f>SUMPRODUCT(LEN($L311:$Y313)-LEN(SUBSTITUTE($L311:$Y313,"M", "")))</f>
        <v>0</v>
      </c>
      <c r="AL311" s="382">
        <f>SUMPRODUCT(LEN($Y311:$Y313)-LEN(SUBSTITUTE($Y311:$Y313,"M", "")))</f>
        <v>0</v>
      </c>
    </row>
    <row r="312" spans="2:38" ht="18" customHeight="1" x14ac:dyDescent="0.2">
      <c r="B312" s="17"/>
      <c r="C312" s="406"/>
      <c r="D312" s="192"/>
      <c r="E312" s="23"/>
      <c r="F312" s="23"/>
      <c r="G312" s="191"/>
      <c r="H312" s="409"/>
      <c r="I312" s="409"/>
      <c r="J312" s="409"/>
      <c r="K312" s="190" t="s">
        <v>91</v>
      </c>
      <c r="L312" s="189"/>
      <c r="M312" s="190" t="s">
        <v>90</v>
      </c>
      <c r="N312" s="189"/>
      <c r="O312" s="190" t="s">
        <v>89</v>
      </c>
      <c r="P312" s="189"/>
      <c r="Q312" s="190" t="s">
        <v>88</v>
      </c>
      <c r="R312" s="189"/>
      <c r="S312" s="190" t="s">
        <v>210</v>
      </c>
      <c r="T312" s="189"/>
      <c r="U312" s="190" t="s">
        <v>209</v>
      </c>
      <c r="V312" s="189"/>
      <c r="W312" s="190" t="s">
        <v>209</v>
      </c>
      <c r="X312" s="189"/>
      <c r="Y312" s="18"/>
      <c r="Z312" s="366"/>
      <c r="AA312" s="366"/>
      <c r="AB312" s="188"/>
      <c r="AC312" s="380"/>
      <c r="AD312" s="366"/>
      <c r="AE312" s="366"/>
      <c r="AF312" s="366"/>
      <c r="AG312" s="366"/>
      <c r="AH312" s="366"/>
      <c r="AI312" s="366"/>
      <c r="AJ312" s="366"/>
      <c r="AK312" s="366"/>
      <c r="AL312" s="383"/>
    </row>
    <row r="313" spans="2:38" ht="18" customHeight="1" thickBot="1" x14ac:dyDescent="0.25">
      <c r="B313" s="17"/>
      <c r="C313" s="407"/>
      <c r="D313" s="204"/>
      <c r="E313" s="203"/>
      <c r="F313" s="203"/>
      <c r="G313" s="202"/>
      <c r="H313" s="410"/>
      <c r="I313" s="410"/>
      <c r="J313" s="410"/>
      <c r="K313" s="201" t="s">
        <v>87</v>
      </c>
      <c r="L313" s="200"/>
      <c r="M313" s="201" t="s">
        <v>86</v>
      </c>
      <c r="N313" s="200"/>
      <c r="O313" s="201" t="s">
        <v>85</v>
      </c>
      <c r="P313" s="200"/>
      <c r="Q313" s="201" t="s">
        <v>84</v>
      </c>
      <c r="R313" s="200"/>
      <c r="S313" s="201" t="s">
        <v>208</v>
      </c>
      <c r="T313" s="200"/>
      <c r="U313" s="201" t="s">
        <v>207</v>
      </c>
      <c r="V313" s="200"/>
      <c r="W313" s="201" t="s">
        <v>207</v>
      </c>
      <c r="X313" s="200"/>
      <c r="Y313" s="10"/>
      <c r="Z313" s="398"/>
      <c r="AA313" s="398"/>
      <c r="AB313" s="199"/>
      <c r="AC313" s="381"/>
      <c r="AD313" s="367"/>
      <c r="AE313" s="367"/>
      <c r="AF313" s="367"/>
      <c r="AG313" s="367"/>
      <c r="AH313" s="367"/>
      <c r="AI313" s="367"/>
      <c r="AJ313" s="367"/>
      <c r="AK313" s="367"/>
      <c r="AL313" s="384"/>
    </row>
    <row r="314" spans="2:38" ht="18" customHeight="1" x14ac:dyDescent="0.2">
      <c r="B314" s="17"/>
      <c r="C314" s="405">
        <v>19</v>
      </c>
      <c r="D314" s="198"/>
      <c r="E314" s="197"/>
      <c r="F314" s="197"/>
      <c r="G314" s="196"/>
      <c r="H314" s="408"/>
      <c r="I314" s="408"/>
      <c r="J314" s="408"/>
      <c r="K314" s="195" t="s">
        <v>95</v>
      </c>
      <c r="L314" s="194"/>
      <c r="M314" s="195" t="s">
        <v>94</v>
      </c>
      <c r="N314" s="194"/>
      <c r="O314" s="195" t="s">
        <v>93</v>
      </c>
      <c r="P314" s="194"/>
      <c r="Q314" s="195" t="s">
        <v>92</v>
      </c>
      <c r="R314" s="194"/>
      <c r="S314" s="195" t="s">
        <v>212</v>
      </c>
      <c r="T314" s="194"/>
      <c r="U314" s="195" t="s">
        <v>211</v>
      </c>
      <c r="V314" s="194"/>
      <c r="W314" s="195" t="s">
        <v>211</v>
      </c>
      <c r="X314" s="194"/>
      <c r="Y314" s="25"/>
      <c r="Z314" s="397"/>
      <c r="AA314" s="397"/>
      <c r="AB314" s="193"/>
      <c r="AC314" s="379">
        <f>SUMPRODUCT(LEN($L314:$Y316)-LEN(SUBSTITUTE($L314:$Y316,"A", "")))</f>
        <v>0</v>
      </c>
      <c r="AD314" s="365">
        <f>SUMPRODUCT(LEN($Y314:$Y316)-LEN(SUBSTITUTE($Y314:$Y316,"A", "")))</f>
        <v>0</v>
      </c>
      <c r="AE314" s="365">
        <f>SUMPRODUCT(LEN($L314:$Y316)-LEN(SUBSTITUTE($L314:$Y316,"S", "")))</f>
        <v>0</v>
      </c>
      <c r="AF314" s="365">
        <f>SUMPRODUCT(LEN($Y314:$Y316)-LEN(SUBSTITUTE($Y314:$Y316,"S", "")))</f>
        <v>0</v>
      </c>
      <c r="AG314" s="365">
        <f>SUMPRODUCT(LEN($L314:$Y316)-LEN(SUBSTITUTE($L314:$Y316,"F", "")))</f>
        <v>0</v>
      </c>
      <c r="AH314" s="365">
        <f>SUMPRODUCT(LEN($Y314:$Y316)-LEN(SUBSTITUTE($Y314:$Y316,"F", "")))</f>
        <v>0</v>
      </c>
      <c r="AI314" s="365">
        <f>SUMPRODUCT(LEN($L314:$Y316)-LEN(SUBSTITUTE($L314:$Y316,"G", "")))</f>
        <v>0</v>
      </c>
      <c r="AJ314" s="365">
        <f>SUMPRODUCT(LEN($Y314:$Y316)-LEN(SUBSTITUTE($Y314:$Y316,"G", "")))</f>
        <v>0</v>
      </c>
      <c r="AK314" s="365">
        <f>SUMPRODUCT(LEN($L314:$Y316)-LEN(SUBSTITUTE($L314:$Y316,"M", "")))</f>
        <v>0</v>
      </c>
      <c r="AL314" s="382">
        <f>SUMPRODUCT(LEN($Y314:$Y316)-LEN(SUBSTITUTE($Y314:$Y316,"M", "")))</f>
        <v>0</v>
      </c>
    </row>
    <row r="315" spans="2:38" ht="18" customHeight="1" x14ac:dyDescent="0.2">
      <c r="B315" s="17"/>
      <c r="C315" s="406"/>
      <c r="D315" s="192"/>
      <c r="E315" s="23"/>
      <c r="F315" s="23"/>
      <c r="G315" s="191"/>
      <c r="H315" s="409"/>
      <c r="I315" s="409"/>
      <c r="J315" s="409"/>
      <c r="K315" s="190" t="s">
        <v>91</v>
      </c>
      <c r="L315" s="189"/>
      <c r="M315" s="190" t="s">
        <v>90</v>
      </c>
      <c r="N315" s="189"/>
      <c r="O315" s="190" t="s">
        <v>89</v>
      </c>
      <c r="P315" s="189"/>
      <c r="Q315" s="190" t="s">
        <v>88</v>
      </c>
      <c r="R315" s="189"/>
      <c r="S315" s="190" t="s">
        <v>210</v>
      </c>
      <c r="T315" s="189"/>
      <c r="U315" s="190" t="s">
        <v>209</v>
      </c>
      <c r="V315" s="189"/>
      <c r="W315" s="190" t="s">
        <v>209</v>
      </c>
      <c r="X315" s="189"/>
      <c r="Y315" s="18"/>
      <c r="Z315" s="366"/>
      <c r="AA315" s="366"/>
      <c r="AB315" s="188"/>
      <c r="AC315" s="380"/>
      <c r="AD315" s="366"/>
      <c r="AE315" s="366"/>
      <c r="AF315" s="366"/>
      <c r="AG315" s="366"/>
      <c r="AH315" s="366"/>
      <c r="AI315" s="366"/>
      <c r="AJ315" s="366"/>
      <c r="AK315" s="366"/>
      <c r="AL315" s="383"/>
    </row>
    <row r="316" spans="2:38" ht="18" customHeight="1" thickBot="1" x14ac:dyDescent="0.25">
      <c r="B316" s="17"/>
      <c r="C316" s="407"/>
      <c r="D316" s="204"/>
      <c r="E316" s="203"/>
      <c r="F316" s="203"/>
      <c r="G316" s="202"/>
      <c r="H316" s="410"/>
      <c r="I316" s="410"/>
      <c r="J316" s="410"/>
      <c r="K316" s="201" t="s">
        <v>87</v>
      </c>
      <c r="L316" s="200"/>
      <c r="M316" s="201" t="s">
        <v>86</v>
      </c>
      <c r="N316" s="200"/>
      <c r="O316" s="201" t="s">
        <v>85</v>
      </c>
      <c r="P316" s="200"/>
      <c r="Q316" s="201" t="s">
        <v>84</v>
      </c>
      <c r="R316" s="200"/>
      <c r="S316" s="201" t="s">
        <v>208</v>
      </c>
      <c r="T316" s="200"/>
      <c r="U316" s="201" t="s">
        <v>207</v>
      </c>
      <c r="V316" s="200"/>
      <c r="W316" s="201" t="s">
        <v>207</v>
      </c>
      <c r="X316" s="200"/>
      <c r="Y316" s="10"/>
      <c r="Z316" s="398"/>
      <c r="AA316" s="398"/>
      <c r="AB316" s="199"/>
      <c r="AC316" s="381"/>
      <c r="AD316" s="367"/>
      <c r="AE316" s="367"/>
      <c r="AF316" s="367"/>
      <c r="AG316" s="367"/>
      <c r="AH316" s="367"/>
      <c r="AI316" s="367"/>
      <c r="AJ316" s="367"/>
      <c r="AK316" s="367"/>
      <c r="AL316" s="384"/>
    </row>
    <row r="317" spans="2:38" ht="18" customHeight="1" x14ac:dyDescent="0.2">
      <c r="B317" s="17"/>
      <c r="C317" s="405">
        <v>20</v>
      </c>
      <c r="D317" s="198"/>
      <c r="E317" s="197"/>
      <c r="F317" s="197"/>
      <c r="G317" s="196"/>
      <c r="H317" s="408"/>
      <c r="I317" s="408"/>
      <c r="J317" s="408"/>
      <c r="K317" s="195" t="s">
        <v>95</v>
      </c>
      <c r="L317" s="194"/>
      <c r="M317" s="195" t="s">
        <v>94</v>
      </c>
      <c r="N317" s="194"/>
      <c r="O317" s="195" t="s">
        <v>93</v>
      </c>
      <c r="P317" s="194"/>
      <c r="Q317" s="195" t="s">
        <v>92</v>
      </c>
      <c r="R317" s="194"/>
      <c r="S317" s="195" t="s">
        <v>212</v>
      </c>
      <c r="T317" s="194"/>
      <c r="U317" s="195" t="s">
        <v>211</v>
      </c>
      <c r="V317" s="194"/>
      <c r="W317" s="195" t="s">
        <v>211</v>
      </c>
      <c r="X317" s="194"/>
      <c r="Y317" s="25"/>
      <c r="Z317" s="397"/>
      <c r="AA317" s="397"/>
      <c r="AB317" s="193"/>
      <c r="AC317" s="379">
        <f>SUMPRODUCT(LEN($L317:$Y319)-LEN(SUBSTITUTE($L317:$Y319,"A", "")))</f>
        <v>0</v>
      </c>
      <c r="AD317" s="365">
        <f>SUMPRODUCT(LEN($Y317:$Y319)-LEN(SUBSTITUTE($Y317:$Y319,"A", "")))</f>
        <v>0</v>
      </c>
      <c r="AE317" s="365">
        <f>SUMPRODUCT(LEN($L317:$Y319)-LEN(SUBSTITUTE($L317:$Y319,"S", "")))</f>
        <v>0</v>
      </c>
      <c r="AF317" s="365">
        <f>SUMPRODUCT(LEN($Y317:$Y319)-LEN(SUBSTITUTE($Y317:$Y319,"S", "")))</f>
        <v>0</v>
      </c>
      <c r="AG317" s="365">
        <f>SUMPRODUCT(LEN($L317:$Y319)-LEN(SUBSTITUTE($L317:$Y319,"F", "")))</f>
        <v>0</v>
      </c>
      <c r="AH317" s="365">
        <f>SUMPRODUCT(LEN($Y317:$Y319)-LEN(SUBSTITUTE($Y317:$Y319,"F", "")))</f>
        <v>0</v>
      </c>
      <c r="AI317" s="365">
        <f>SUMPRODUCT(LEN($L317:$Y319)-LEN(SUBSTITUTE($L317:$Y319,"G", "")))</f>
        <v>0</v>
      </c>
      <c r="AJ317" s="365">
        <f>SUMPRODUCT(LEN($Y317:$Y319)-LEN(SUBSTITUTE($Y317:$Y319,"G", "")))</f>
        <v>0</v>
      </c>
      <c r="AK317" s="365">
        <f>SUMPRODUCT(LEN($L317:$Y319)-LEN(SUBSTITUTE($L317:$Y319,"M", "")))</f>
        <v>0</v>
      </c>
      <c r="AL317" s="382">
        <f>SUMPRODUCT(LEN($Y317:$Y319)-LEN(SUBSTITUTE($Y317:$Y319,"M", "")))</f>
        <v>0</v>
      </c>
    </row>
    <row r="318" spans="2:38" ht="18" customHeight="1" x14ac:dyDescent="0.2">
      <c r="B318" s="17"/>
      <c r="C318" s="406"/>
      <c r="D318" s="192"/>
      <c r="E318" s="23"/>
      <c r="F318" s="23"/>
      <c r="G318" s="191"/>
      <c r="H318" s="409"/>
      <c r="I318" s="409"/>
      <c r="J318" s="409"/>
      <c r="K318" s="190" t="s">
        <v>91</v>
      </c>
      <c r="L318" s="189"/>
      <c r="M318" s="190" t="s">
        <v>90</v>
      </c>
      <c r="N318" s="189"/>
      <c r="O318" s="190" t="s">
        <v>89</v>
      </c>
      <c r="P318" s="189"/>
      <c r="Q318" s="190" t="s">
        <v>88</v>
      </c>
      <c r="R318" s="189"/>
      <c r="S318" s="190" t="s">
        <v>210</v>
      </c>
      <c r="T318" s="189"/>
      <c r="U318" s="190" t="s">
        <v>209</v>
      </c>
      <c r="V318" s="189"/>
      <c r="W318" s="190" t="s">
        <v>209</v>
      </c>
      <c r="X318" s="189"/>
      <c r="Y318" s="18"/>
      <c r="Z318" s="366"/>
      <c r="AA318" s="366"/>
      <c r="AB318" s="188"/>
      <c r="AC318" s="380"/>
      <c r="AD318" s="366"/>
      <c r="AE318" s="366"/>
      <c r="AF318" s="366"/>
      <c r="AG318" s="366"/>
      <c r="AH318" s="366"/>
      <c r="AI318" s="366"/>
      <c r="AJ318" s="366"/>
      <c r="AK318" s="366"/>
      <c r="AL318" s="383"/>
    </row>
    <row r="319" spans="2:38" ht="18" customHeight="1" thickBot="1" x14ac:dyDescent="0.25">
      <c r="B319" s="151"/>
      <c r="C319" s="412"/>
      <c r="D319" s="187"/>
      <c r="E319" s="186"/>
      <c r="F319" s="186"/>
      <c r="G319" s="185"/>
      <c r="H319" s="411"/>
      <c r="I319" s="411"/>
      <c r="J319" s="411"/>
      <c r="K319" s="184" t="s">
        <v>87</v>
      </c>
      <c r="L319" s="183"/>
      <c r="M319" s="184" t="s">
        <v>86</v>
      </c>
      <c r="N319" s="183"/>
      <c r="O319" s="184" t="s">
        <v>85</v>
      </c>
      <c r="P319" s="183"/>
      <c r="Q319" s="184" t="s">
        <v>84</v>
      </c>
      <c r="R319" s="183"/>
      <c r="S319" s="184" t="s">
        <v>208</v>
      </c>
      <c r="T319" s="183"/>
      <c r="U319" s="184" t="s">
        <v>207</v>
      </c>
      <c r="V319" s="183"/>
      <c r="W319" s="184" t="s">
        <v>207</v>
      </c>
      <c r="X319" s="183"/>
      <c r="Y319" s="182"/>
      <c r="Z319" s="367"/>
      <c r="AA319" s="367"/>
      <c r="AB319" s="180"/>
      <c r="AC319" s="381"/>
      <c r="AD319" s="367"/>
      <c r="AE319" s="367"/>
      <c r="AF319" s="367"/>
      <c r="AG319" s="367"/>
      <c r="AH319" s="367"/>
      <c r="AI319" s="367"/>
      <c r="AJ319" s="367"/>
      <c r="AK319" s="367"/>
      <c r="AL319" s="384"/>
    </row>
    <row r="320" spans="2:38" ht="74.45" customHeight="1" thickBot="1" x14ac:dyDescent="0.3">
      <c r="B320" s="223" t="s">
        <v>123</v>
      </c>
      <c r="C320" s="222" t="s">
        <v>122</v>
      </c>
      <c r="D320" s="222" t="s">
        <v>121</v>
      </c>
      <c r="E320" s="222" t="s">
        <v>120</v>
      </c>
      <c r="F320" s="222" t="s">
        <v>119</v>
      </c>
      <c r="G320" s="222" t="s">
        <v>118</v>
      </c>
      <c r="H320" s="222" t="s">
        <v>33</v>
      </c>
      <c r="I320" s="222" t="s">
        <v>117</v>
      </c>
      <c r="J320" s="222" t="s">
        <v>34</v>
      </c>
      <c r="K320" s="403" t="s">
        <v>116</v>
      </c>
      <c r="L320" s="413"/>
      <c r="M320" s="403" t="s">
        <v>115</v>
      </c>
      <c r="N320" s="413"/>
      <c r="O320" s="403" t="s">
        <v>115</v>
      </c>
      <c r="P320" s="404"/>
      <c r="Q320" s="403" t="s">
        <v>115</v>
      </c>
      <c r="R320" s="404"/>
      <c r="S320" s="403" t="s">
        <v>115</v>
      </c>
      <c r="T320" s="404"/>
      <c r="U320" s="403" t="s">
        <v>115</v>
      </c>
      <c r="V320" s="404"/>
      <c r="W320" s="403" t="s">
        <v>115</v>
      </c>
      <c r="X320" s="404"/>
      <c r="Y320" s="48" t="s">
        <v>114</v>
      </c>
      <c r="Z320" s="48" t="s">
        <v>113</v>
      </c>
      <c r="AA320" s="48" t="s">
        <v>294</v>
      </c>
      <c r="AB320" s="220" t="s">
        <v>112</v>
      </c>
      <c r="AC320" s="46" t="s">
        <v>111</v>
      </c>
      <c r="AD320" s="45" t="s">
        <v>110</v>
      </c>
      <c r="AE320" s="45" t="s">
        <v>109</v>
      </c>
      <c r="AF320" s="45" t="s">
        <v>108</v>
      </c>
      <c r="AG320" s="45" t="s">
        <v>107</v>
      </c>
      <c r="AH320" s="45" t="s">
        <v>106</v>
      </c>
      <c r="AI320" s="45" t="s">
        <v>105</v>
      </c>
      <c r="AJ320" s="45" t="s">
        <v>104</v>
      </c>
      <c r="AK320" s="45" t="s">
        <v>103</v>
      </c>
      <c r="AL320" s="45" t="s">
        <v>102</v>
      </c>
    </row>
    <row r="321" spans="2:46" ht="36" customHeight="1" thickBot="1" x14ac:dyDescent="0.25">
      <c r="B321" s="71" t="s">
        <v>134</v>
      </c>
      <c r="C321" s="215"/>
      <c r="D321" s="214">
        <v>189</v>
      </c>
      <c r="E321" s="213">
        <v>13</v>
      </c>
      <c r="F321" s="212">
        <v>25383</v>
      </c>
      <c r="G321" s="211">
        <v>1098.48</v>
      </c>
      <c r="H321" s="210"/>
      <c r="I321" s="210"/>
      <c r="J321" s="209"/>
      <c r="K321" s="208"/>
      <c r="L321" s="36"/>
      <c r="M321" s="208"/>
      <c r="N321" s="36"/>
      <c r="O321" s="208"/>
      <c r="P321" s="36"/>
      <c r="Q321" s="208"/>
      <c r="R321" s="36"/>
      <c r="S321" s="208"/>
      <c r="T321" s="36"/>
      <c r="U321" s="208"/>
      <c r="V321" s="36"/>
      <c r="W321" s="208"/>
      <c r="X321" s="36"/>
      <c r="Y321" s="207"/>
      <c r="Z321" s="206"/>
      <c r="AA321" s="206"/>
      <c r="AB321" s="205">
        <v>189</v>
      </c>
      <c r="AC321" s="33">
        <f t="shared" ref="AC321:AL321" si="5">SUM(AC322:AC375)</f>
        <v>132</v>
      </c>
      <c r="AD321" s="54">
        <f t="shared" si="5"/>
        <v>18</v>
      </c>
      <c r="AE321" s="54">
        <f t="shared" si="5"/>
        <v>179</v>
      </c>
      <c r="AF321" s="54">
        <f t="shared" si="5"/>
        <v>41</v>
      </c>
      <c r="AG321" s="54">
        <f t="shared" si="5"/>
        <v>8</v>
      </c>
      <c r="AH321" s="54">
        <f t="shared" si="5"/>
        <v>0</v>
      </c>
      <c r="AI321" s="54">
        <f t="shared" si="5"/>
        <v>27</v>
      </c>
      <c r="AJ321" s="54">
        <f t="shared" si="5"/>
        <v>0</v>
      </c>
      <c r="AK321" s="54">
        <f t="shared" si="5"/>
        <v>0</v>
      </c>
      <c r="AL321" s="53">
        <f t="shared" si="5"/>
        <v>0</v>
      </c>
      <c r="AM321" s="32" t="s">
        <v>100</v>
      </c>
      <c r="AN321" s="31">
        <f>F321/(100*102)</f>
        <v>2.4885294117647061</v>
      </c>
      <c r="AP321" s="4">
        <f>SUM(AC321:AD321)/E321</f>
        <v>11.538461538461538</v>
      </c>
      <c r="AQ321" s="4">
        <f>SUM(AE321:AF321)/E321</f>
        <v>16.923076923076923</v>
      </c>
      <c r="AR321" s="4">
        <f>SUM(AG321:AH321)/E321</f>
        <v>0.61538461538461542</v>
      </c>
      <c r="AS321" s="4">
        <f>SUM(AI321:AJ321)/E321</f>
        <v>2.0769230769230771</v>
      </c>
      <c r="AT321" s="4">
        <f>SUM(AK321:AL321)/E321</f>
        <v>0</v>
      </c>
    </row>
    <row r="322" spans="2:46" ht="18" customHeight="1" x14ac:dyDescent="0.2">
      <c r="B322" s="17" t="s">
        <v>99</v>
      </c>
      <c r="C322" s="405">
        <v>1</v>
      </c>
      <c r="D322" s="198"/>
      <c r="E322" s="197"/>
      <c r="F322" s="197"/>
      <c r="G322" s="196"/>
      <c r="H322" s="408">
        <v>63</v>
      </c>
      <c r="I322" s="408">
        <v>14</v>
      </c>
      <c r="J322" s="408">
        <v>5</v>
      </c>
      <c r="K322" s="195" t="s">
        <v>95</v>
      </c>
      <c r="L322" s="194" t="s">
        <v>97</v>
      </c>
      <c r="M322" s="195" t="s">
        <v>94</v>
      </c>
      <c r="N322" s="194" t="s">
        <v>97</v>
      </c>
      <c r="O322" s="195" t="s">
        <v>93</v>
      </c>
      <c r="P322" s="194" t="s">
        <v>98</v>
      </c>
      <c r="Q322" s="195" t="s">
        <v>92</v>
      </c>
      <c r="R322" s="194"/>
      <c r="S322" s="195" t="s">
        <v>212</v>
      </c>
      <c r="T322" s="194"/>
      <c r="U322" s="195" t="s">
        <v>211</v>
      </c>
      <c r="V322" s="194"/>
      <c r="W322" s="195" t="s">
        <v>292</v>
      </c>
      <c r="X322" s="194"/>
      <c r="Y322" s="25"/>
      <c r="Z322" s="397">
        <v>7</v>
      </c>
      <c r="AA322" s="397" t="s">
        <v>261</v>
      </c>
      <c r="AB322" s="193"/>
      <c r="AC322" s="379">
        <f>SUMPRODUCT(LEN($L322:$Y324)-LEN(SUBSTITUTE($L322:$Y324,"A", "")))</f>
        <v>3</v>
      </c>
      <c r="AD322" s="365">
        <f>SUMPRODUCT(LEN($Y322:$Y324)-LEN(SUBSTITUTE($Y322:$Y324,"A", "")))</f>
        <v>0</v>
      </c>
      <c r="AE322" s="365">
        <f>SUMPRODUCT(LEN($L322:$Y324)-LEN(SUBSTITUTE($L322:$Y324,"S", "")))</f>
        <v>7</v>
      </c>
      <c r="AF322" s="365">
        <f>SUMPRODUCT(LEN($Y322:$Y324)-LEN(SUBSTITUTE($Y322:$Y324,"S", "")))</f>
        <v>0</v>
      </c>
      <c r="AG322" s="365">
        <f>SUMPRODUCT(LEN($L322:$Y324)-LEN(SUBSTITUTE($L322:$Y324,"F", "")))</f>
        <v>1</v>
      </c>
      <c r="AH322" s="365">
        <f>SUMPRODUCT(LEN($Y322:$Y324)-LEN(SUBSTITUTE($Y322:$Y324,"F", "")))</f>
        <v>0</v>
      </c>
      <c r="AI322" s="365">
        <f>SUMPRODUCT(LEN($L322:$Y324)-LEN(SUBSTITUTE($L322:$Y324,"G", "")))</f>
        <v>0</v>
      </c>
      <c r="AJ322" s="365">
        <f>SUMPRODUCT(LEN($Y322:$Y324)-LEN(SUBSTITUTE($Y322:$Y324,"G", "")))</f>
        <v>0</v>
      </c>
      <c r="AK322" s="365">
        <f>SUMPRODUCT(LEN($L322:$Y324)-LEN(SUBSTITUTE($L322:$Y324,"M", "")))</f>
        <v>0</v>
      </c>
      <c r="AL322" s="382">
        <f>SUMPRODUCT(LEN($Y322:$Y324)-LEN(SUBSTITUTE($Y322:$Y324,"M", "")))</f>
        <v>0</v>
      </c>
    </row>
    <row r="323" spans="2:46" ht="18" customHeight="1" x14ac:dyDescent="0.2">
      <c r="B323" s="17"/>
      <c r="C323" s="406"/>
      <c r="D323" s="192"/>
      <c r="E323" s="23"/>
      <c r="F323" s="23"/>
      <c r="G323" s="191"/>
      <c r="H323" s="409"/>
      <c r="I323" s="409"/>
      <c r="J323" s="409"/>
      <c r="K323" s="190" t="s">
        <v>91</v>
      </c>
      <c r="L323" s="189" t="s">
        <v>232</v>
      </c>
      <c r="M323" s="190" t="s">
        <v>90</v>
      </c>
      <c r="N323" s="189" t="s">
        <v>214</v>
      </c>
      <c r="O323" s="190" t="s">
        <v>89</v>
      </c>
      <c r="P323" s="189" t="s">
        <v>98</v>
      </c>
      <c r="Q323" s="190" t="s">
        <v>88</v>
      </c>
      <c r="R323" s="189"/>
      <c r="S323" s="190" t="s">
        <v>210</v>
      </c>
      <c r="T323" s="189"/>
      <c r="U323" s="190" t="s">
        <v>209</v>
      </c>
      <c r="V323" s="189"/>
      <c r="W323" s="190" t="s">
        <v>291</v>
      </c>
      <c r="X323" s="189"/>
      <c r="Y323" s="18"/>
      <c r="Z323" s="366"/>
      <c r="AA323" s="366"/>
      <c r="AB323" s="188"/>
      <c r="AC323" s="380"/>
      <c r="AD323" s="366"/>
      <c r="AE323" s="366"/>
      <c r="AF323" s="366"/>
      <c r="AG323" s="366"/>
      <c r="AH323" s="366"/>
      <c r="AI323" s="366"/>
      <c r="AJ323" s="366"/>
      <c r="AK323" s="366"/>
      <c r="AL323" s="383"/>
    </row>
    <row r="324" spans="2:46" ht="18" customHeight="1" thickBot="1" x14ac:dyDescent="0.25">
      <c r="B324" s="17"/>
      <c r="C324" s="407"/>
      <c r="D324" s="204"/>
      <c r="E324" s="203"/>
      <c r="F324" s="203"/>
      <c r="G324" s="202"/>
      <c r="H324" s="410"/>
      <c r="I324" s="410"/>
      <c r="J324" s="410"/>
      <c r="K324" s="201" t="s">
        <v>87</v>
      </c>
      <c r="L324" s="200" t="s">
        <v>218</v>
      </c>
      <c r="M324" s="201" t="s">
        <v>86</v>
      </c>
      <c r="N324" s="200" t="s">
        <v>98</v>
      </c>
      <c r="O324" s="201" t="s">
        <v>85</v>
      </c>
      <c r="P324" s="200" t="s">
        <v>98</v>
      </c>
      <c r="Q324" s="201" t="s">
        <v>84</v>
      </c>
      <c r="R324" s="200"/>
      <c r="S324" s="201" t="s">
        <v>208</v>
      </c>
      <c r="T324" s="200"/>
      <c r="U324" s="201" t="s">
        <v>207</v>
      </c>
      <c r="V324" s="200"/>
      <c r="W324" s="201" t="s">
        <v>290</v>
      </c>
      <c r="X324" s="200"/>
      <c r="Y324" s="10"/>
      <c r="Z324" s="398"/>
      <c r="AA324" s="398"/>
      <c r="AB324" s="199"/>
      <c r="AC324" s="381"/>
      <c r="AD324" s="367"/>
      <c r="AE324" s="367"/>
      <c r="AF324" s="367"/>
      <c r="AG324" s="367"/>
      <c r="AH324" s="367"/>
      <c r="AI324" s="367"/>
      <c r="AJ324" s="367"/>
      <c r="AK324" s="367"/>
      <c r="AL324" s="384"/>
    </row>
    <row r="325" spans="2:46" ht="18" customHeight="1" x14ac:dyDescent="0.2">
      <c r="B325" s="17"/>
      <c r="C325" s="405">
        <v>2</v>
      </c>
      <c r="D325" s="198"/>
      <c r="E325" s="197"/>
      <c r="F325" s="197"/>
      <c r="G325" s="196"/>
      <c r="H325" s="408">
        <v>70</v>
      </c>
      <c r="I325" s="408">
        <v>17</v>
      </c>
      <c r="J325" s="408">
        <v>4</v>
      </c>
      <c r="K325" s="195" t="s">
        <v>95</v>
      </c>
      <c r="L325" s="194" t="s">
        <v>97</v>
      </c>
      <c r="M325" s="195" t="s">
        <v>94</v>
      </c>
      <c r="N325" s="194" t="s">
        <v>225</v>
      </c>
      <c r="O325" s="195" t="s">
        <v>93</v>
      </c>
      <c r="P325" s="194" t="s">
        <v>214</v>
      </c>
      <c r="Q325" s="195" t="s">
        <v>92</v>
      </c>
      <c r="R325" s="194" t="s">
        <v>214</v>
      </c>
      <c r="S325" s="195" t="s">
        <v>212</v>
      </c>
      <c r="T325" s="194" t="s">
        <v>98</v>
      </c>
      <c r="U325" s="195" t="s">
        <v>211</v>
      </c>
      <c r="V325" s="194"/>
      <c r="W325" s="195" t="s">
        <v>211</v>
      </c>
      <c r="X325" s="194"/>
      <c r="Y325" s="25"/>
      <c r="Z325" s="397">
        <v>7</v>
      </c>
      <c r="AA325" s="397" t="s">
        <v>320</v>
      </c>
      <c r="AB325" s="193"/>
      <c r="AC325" s="379">
        <f>SUMPRODUCT(LEN($L325:$Y327)-LEN(SUBSTITUTE($L325:$Y327,"A", "")))</f>
        <v>12</v>
      </c>
      <c r="AD325" s="365">
        <f>SUMPRODUCT(LEN($Y325:$Y327)-LEN(SUBSTITUTE($Y325:$Y327,"A", "")))</f>
        <v>0</v>
      </c>
      <c r="AE325" s="365">
        <f>SUMPRODUCT(LEN($L325:$Y327)-LEN(SUBSTITUTE($L325:$Y327,"S", "")))</f>
        <v>13</v>
      </c>
      <c r="AF325" s="365">
        <f>SUMPRODUCT(LEN($Y325:$Y327)-LEN(SUBSTITUTE($Y325:$Y327,"S", "")))</f>
        <v>0</v>
      </c>
      <c r="AG325" s="365">
        <f>SUMPRODUCT(LEN($L325:$Y327)-LEN(SUBSTITUTE($L325:$Y327,"F", "")))</f>
        <v>1</v>
      </c>
      <c r="AH325" s="365">
        <f>SUMPRODUCT(LEN($Y325:$Y327)-LEN(SUBSTITUTE($Y325:$Y327,"F", "")))</f>
        <v>0</v>
      </c>
      <c r="AI325" s="365">
        <f>SUMPRODUCT(LEN($L325:$Y327)-LEN(SUBSTITUTE($L325:$Y327,"G", "")))</f>
        <v>2</v>
      </c>
      <c r="AJ325" s="365">
        <f>SUMPRODUCT(LEN($Y325:$Y327)-LEN(SUBSTITUTE($Y325:$Y327,"G", "")))</f>
        <v>0</v>
      </c>
      <c r="AK325" s="365">
        <f>SUMPRODUCT(LEN($L325:$Y327)-LEN(SUBSTITUTE($L325:$Y327,"M", "")))</f>
        <v>0</v>
      </c>
      <c r="AL325" s="382">
        <f>SUMPRODUCT(LEN($Y325:$Y327)-LEN(SUBSTITUTE($Y325:$Y327,"M", "")))</f>
        <v>0</v>
      </c>
    </row>
    <row r="326" spans="2:46" ht="18" customHeight="1" x14ac:dyDescent="0.2">
      <c r="B326" s="17"/>
      <c r="C326" s="406"/>
      <c r="D326" s="192"/>
      <c r="E326" s="23"/>
      <c r="F326" s="23"/>
      <c r="G326" s="191"/>
      <c r="H326" s="409"/>
      <c r="I326" s="409"/>
      <c r="J326" s="409"/>
      <c r="K326" s="190" t="s">
        <v>91</v>
      </c>
      <c r="L326" s="189" t="s">
        <v>263</v>
      </c>
      <c r="M326" s="190" t="s">
        <v>90</v>
      </c>
      <c r="N326" s="189" t="s">
        <v>309</v>
      </c>
      <c r="O326" s="190" t="s">
        <v>89</v>
      </c>
      <c r="P326" s="189" t="s">
        <v>226</v>
      </c>
      <c r="Q326" s="190" t="s">
        <v>88</v>
      </c>
      <c r="R326" s="189" t="s">
        <v>218</v>
      </c>
      <c r="S326" s="190" t="s">
        <v>210</v>
      </c>
      <c r="T326" s="189"/>
      <c r="U326" s="190" t="s">
        <v>209</v>
      </c>
      <c r="V326" s="189"/>
      <c r="W326" s="190" t="s">
        <v>209</v>
      </c>
      <c r="X326" s="189"/>
      <c r="Y326" s="18"/>
      <c r="Z326" s="366"/>
      <c r="AA326" s="366"/>
      <c r="AB326" s="188"/>
      <c r="AC326" s="380"/>
      <c r="AD326" s="366"/>
      <c r="AE326" s="366"/>
      <c r="AF326" s="366"/>
      <c r="AG326" s="366"/>
      <c r="AH326" s="366"/>
      <c r="AI326" s="366"/>
      <c r="AJ326" s="366"/>
      <c r="AK326" s="366"/>
      <c r="AL326" s="383"/>
    </row>
    <row r="327" spans="2:46" ht="18" customHeight="1" thickBot="1" x14ac:dyDescent="0.25">
      <c r="B327" s="17"/>
      <c r="C327" s="407"/>
      <c r="D327" s="204"/>
      <c r="E327" s="203"/>
      <c r="F327" s="203"/>
      <c r="G327" s="202"/>
      <c r="H327" s="410"/>
      <c r="I327" s="410"/>
      <c r="J327" s="410"/>
      <c r="K327" s="201" t="s">
        <v>87</v>
      </c>
      <c r="L327" s="200" t="s">
        <v>213</v>
      </c>
      <c r="M327" s="201" t="s">
        <v>86</v>
      </c>
      <c r="N327" s="200" t="s">
        <v>283</v>
      </c>
      <c r="O327" s="201" t="s">
        <v>85</v>
      </c>
      <c r="P327" s="200" t="s">
        <v>214</v>
      </c>
      <c r="Q327" s="201" t="s">
        <v>84</v>
      </c>
      <c r="R327" s="200" t="s">
        <v>98</v>
      </c>
      <c r="S327" s="201" t="s">
        <v>208</v>
      </c>
      <c r="T327" s="200"/>
      <c r="U327" s="201" t="s">
        <v>207</v>
      </c>
      <c r="V327" s="200"/>
      <c r="W327" s="201" t="s">
        <v>207</v>
      </c>
      <c r="X327" s="200"/>
      <c r="Y327" s="10"/>
      <c r="Z327" s="398"/>
      <c r="AA327" s="398"/>
      <c r="AB327" s="199"/>
      <c r="AC327" s="381"/>
      <c r="AD327" s="367"/>
      <c r="AE327" s="367"/>
      <c r="AF327" s="367"/>
      <c r="AG327" s="367"/>
      <c r="AH327" s="367"/>
      <c r="AI327" s="367"/>
      <c r="AJ327" s="367"/>
      <c r="AK327" s="367"/>
      <c r="AL327" s="384"/>
    </row>
    <row r="328" spans="2:46" ht="18" customHeight="1" x14ac:dyDescent="0.2">
      <c r="B328" s="17"/>
      <c r="C328" s="405">
        <v>3</v>
      </c>
      <c r="D328" s="198"/>
      <c r="E328" s="197"/>
      <c r="F328" s="197"/>
      <c r="G328" s="196"/>
      <c r="H328" s="408">
        <v>69</v>
      </c>
      <c r="I328" s="408">
        <v>18</v>
      </c>
      <c r="J328" s="408">
        <v>5</v>
      </c>
      <c r="K328" s="195" t="s">
        <v>95</v>
      </c>
      <c r="L328" s="194" t="s">
        <v>97</v>
      </c>
      <c r="M328" s="195" t="s">
        <v>94</v>
      </c>
      <c r="N328" s="194" t="s">
        <v>375</v>
      </c>
      <c r="O328" s="195" t="s">
        <v>93</v>
      </c>
      <c r="P328" s="194" t="s">
        <v>374</v>
      </c>
      <c r="Q328" s="195" t="s">
        <v>92</v>
      </c>
      <c r="R328" s="194" t="s">
        <v>214</v>
      </c>
      <c r="S328" s="195" t="s">
        <v>212</v>
      </c>
      <c r="T328" s="194" t="s">
        <v>98</v>
      </c>
      <c r="U328" s="195" t="s">
        <v>211</v>
      </c>
      <c r="V328" s="194"/>
      <c r="W328" s="195" t="s">
        <v>211</v>
      </c>
      <c r="X328" s="194"/>
      <c r="Y328" s="25"/>
      <c r="Z328" s="397">
        <v>6</v>
      </c>
      <c r="AA328" s="397" t="s">
        <v>261</v>
      </c>
      <c r="AB328" s="193"/>
      <c r="AC328" s="379">
        <f>SUMPRODUCT(LEN($L328:$Y330)-LEN(SUBSTITUTE($L328:$Y330,"A", "")))</f>
        <v>15</v>
      </c>
      <c r="AD328" s="365">
        <f>SUMPRODUCT(LEN($Y328:$Y330)-LEN(SUBSTITUTE($Y328:$Y330,"A", "")))</f>
        <v>0</v>
      </c>
      <c r="AE328" s="365">
        <f>SUMPRODUCT(LEN($L328:$Y330)-LEN(SUBSTITUTE($L328:$Y330,"S", "")))</f>
        <v>9</v>
      </c>
      <c r="AF328" s="365">
        <f>SUMPRODUCT(LEN($Y328:$Y330)-LEN(SUBSTITUTE($Y328:$Y330,"S", "")))</f>
        <v>0</v>
      </c>
      <c r="AG328" s="365">
        <f>SUMPRODUCT(LEN($L328:$Y330)-LEN(SUBSTITUTE($L328:$Y330,"F", "")))</f>
        <v>2</v>
      </c>
      <c r="AH328" s="365">
        <f>SUMPRODUCT(LEN($Y328:$Y330)-LEN(SUBSTITUTE($Y328:$Y330,"F", "")))</f>
        <v>0</v>
      </c>
      <c r="AI328" s="365">
        <f>SUMPRODUCT(LEN($L328:$Y330)-LEN(SUBSTITUTE($L328:$Y330,"G", "")))</f>
        <v>3</v>
      </c>
      <c r="AJ328" s="365">
        <f>SUMPRODUCT(LEN($Y328:$Y330)-LEN(SUBSTITUTE($Y328:$Y330,"G", "")))</f>
        <v>0</v>
      </c>
      <c r="AK328" s="365">
        <f>SUMPRODUCT(LEN($L328:$Y330)-LEN(SUBSTITUTE($L328:$Y330,"M", "")))</f>
        <v>0</v>
      </c>
      <c r="AL328" s="382">
        <f>SUMPRODUCT(LEN($Y328:$Y330)-LEN(SUBSTITUTE($Y328:$Y330,"M", "")))</f>
        <v>0</v>
      </c>
    </row>
    <row r="329" spans="2:46" ht="18" customHeight="1" x14ac:dyDescent="0.2">
      <c r="B329" s="17"/>
      <c r="C329" s="406"/>
      <c r="D329" s="192"/>
      <c r="E329" s="23"/>
      <c r="F329" s="23"/>
      <c r="G329" s="191"/>
      <c r="H329" s="409"/>
      <c r="I329" s="409"/>
      <c r="J329" s="409"/>
      <c r="K329" s="190" t="s">
        <v>91</v>
      </c>
      <c r="L329" s="189" t="s">
        <v>367</v>
      </c>
      <c r="M329" s="190" t="s">
        <v>90</v>
      </c>
      <c r="N329" s="189" t="s">
        <v>297</v>
      </c>
      <c r="O329" s="190" t="s">
        <v>89</v>
      </c>
      <c r="P329" s="189" t="s">
        <v>226</v>
      </c>
      <c r="Q329" s="190" t="s">
        <v>88</v>
      </c>
      <c r="R329" s="189" t="s">
        <v>218</v>
      </c>
      <c r="S329" s="190" t="s">
        <v>210</v>
      </c>
      <c r="T329" s="189"/>
      <c r="U329" s="190" t="s">
        <v>209</v>
      </c>
      <c r="V329" s="189"/>
      <c r="W329" s="190" t="s">
        <v>209</v>
      </c>
      <c r="X329" s="189"/>
      <c r="Y329" s="18"/>
      <c r="Z329" s="366"/>
      <c r="AA329" s="366"/>
      <c r="AB329" s="188"/>
      <c r="AC329" s="380"/>
      <c r="AD329" s="366"/>
      <c r="AE329" s="366"/>
      <c r="AF329" s="366"/>
      <c r="AG329" s="366"/>
      <c r="AH329" s="366"/>
      <c r="AI329" s="366"/>
      <c r="AJ329" s="366"/>
      <c r="AK329" s="366"/>
      <c r="AL329" s="383"/>
    </row>
    <row r="330" spans="2:46" ht="18" customHeight="1" thickBot="1" x14ac:dyDescent="0.25">
      <c r="B330" s="17"/>
      <c r="C330" s="407"/>
      <c r="D330" s="204"/>
      <c r="E330" s="203"/>
      <c r="F330" s="203"/>
      <c r="G330" s="202"/>
      <c r="H330" s="410"/>
      <c r="I330" s="410"/>
      <c r="J330" s="410"/>
      <c r="K330" s="201" t="s">
        <v>87</v>
      </c>
      <c r="L330" s="200" t="s">
        <v>97</v>
      </c>
      <c r="M330" s="201" t="s">
        <v>86</v>
      </c>
      <c r="N330" s="200" t="s">
        <v>308</v>
      </c>
      <c r="O330" s="201" t="s">
        <v>85</v>
      </c>
      <c r="P330" s="200" t="s">
        <v>226</v>
      </c>
      <c r="Q330" s="201" t="s">
        <v>84</v>
      </c>
      <c r="R330" s="200" t="s">
        <v>98</v>
      </c>
      <c r="S330" s="201" t="s">
        <v>208</v>
      </c>
      <c r="T330" s="200"/>
      <c r="U330" s="201" t="s">
        <v>207</v>
      </c>
      <c r="V330" s="200"/>
      <c r="W330" s="201" t="s">
        <v>207</v>
      </c>
      <c r="X330" s="200"/>
      <c r="Y330" s="10"/>
      <c r="Z330" s="398"/>
      <c r="AA330" s="398"/>
      <c r="AB330" s="199"/>
      <c r="AC330" s="381"/>
      <c r="AD330" s="367"/>
      <c r="AE330" s="367"/>
      <c r="AF330" s="367"/>
      <c r="AG330" s="367"/>
      <c r="AH330" s="367"/>
      <c r="AI330" s="367"/>
      <c r="AJ330" s="367"/>
      <c r="AK330" s="367"/>
      <c r="AL330" s="384"/>
    </row>
    <row r="331" spans="2:46" ht="18" customHeight="1" x14ac:dyDescent="0.2">
      <c r="B331" s="17"/>
      <c r="C331" s="405">
        <v>4</v>
      </c>
      <c r="D331" s="198"/>
      <c r="E331" s="197"/>
      <c r="F331" s="197"/>
      <c r="G331" s="196"/>
      <c r="H331" s="408">
        <v>68</v>
      </c>
      <c r="I331" s="408">
        <v>17</v>
      </c>
      <c r="J331" s="408">
        <v>6</v>
      </c>
      <c r="K331" s="195" t="s">
        <v>95</v>
      </c>
      <c r="L331" s="194" t="s">
        <v>224</v>
      </c>
      <c r="M331" s="195" t="s">
        <v>94</v>
      </c>
      <c r="N331" s="194" t="s">
        <v>280</v>
      </c>
      <c r="O331" s="195" t="s">
        <v>93</v>
      </c>
      <c r="P331" s="194" t="s">
        <v>227</v>
      </c>
      <c r="Q331" s="195" t="s">
        <v>92</v>
      </c>
      <c r="R331" s="194" t="s">
        <v>218</v>
      </c>
      <c r="S331" s="195" t="s">
        <v>212</v>
      </c>
      <c r="T331" s="194"/>
      <c r="U331" s="195" t="s">
        <v>211</v>
      </c>
      <c r="V331" s="194"/>
      <c r="W331" s="195" t="s">
        <v>211</v>
      </c>
      <c r="X331" s="194"/>
      <c r="Y331" s="25" t="s">
        <v>228</v>
      </c>
      <c r="Z331" s="397"/>
      <c r="AA331" s="397" t="s">
        <v>261</v>
      </c>
      <c r="AB331" s="193"/>
      <c r="AC331" s="379">
        <f>SUMPRODUCT(LEN($L331:$Y333)-LEN(SUBSTITUTE($L331:$Y333,"A", "")))</f>
        <v>15</v>
      </c>
      <c r="AD331" s="365">
        <f>SUMPRODUCT(LEN($Y331:$Y333)-LEN(SUBSTITUTE($Y331:$Y333,"A", "")))</f>
        <v>0</v>
      </c>
      <c r="AE331" s="365">
        <f>SUMPRODUCT(LEN($L331:$Y333)-LEN(SUBSTITUTE($L331:$Y333,"S", "")))</f>
        <v>15</v>
      </c>
      <c r="AF331" s="365">
        <f>SUMPRODUCT(LEN($Y331:$Y333)-LEN(SUBSTITUTE($Y331:$Y333,"S", "")))</f>
        <v>3</v>
      </c>
      <c r="AG331" s="365">
        <f>SUMPRODUCT(LEN($L331:$Y333)-LEN(SUBSTITUTE($L331:$Y333,"F", "")))</f>
        <v>0</v>
      </c>
      <c r="AH331" s="365">
        <f>SUMPRODUCT(LEN($Y331:$Y333)-LEN(SUBSTITUTE($Y331:$Y333,"F", "")))</f>
        <v>0</v>
      </c>
      <c r="AI331" s="365">
        <f>SUMPRODUCT(LEN($L331:$Y333)-LEN(SUBSTITUTE($L331:$Y333,"G", "")))</f>
        <v>2</v>
      </c>
      <c r="AJ331" s="365">
        <f>SUMPRODUCT(LEN($Y331:$Y333)-LEN(SUBSTITUTE($Y331:$Y333,"G", "")))</f>
        <v>0</v>
      </c>
      <c r="AK331" s="365">
        <f>SUMPRODUCT(LEN($L331:$Y333)-LEN(SUBSTITUTE($L331:$Y333,"M", "")))</f>
        <v>0</v>
      </c>
      <c r="AL331" s="382">
        <f>SUMPRODUCT(LEN($Y331:$Y333)-LEN(SUBSTITUTE($Y331:$Y333,"M", "")))</f>
        <v>0</v>
      </c>
    </row>
    <row r="332" spans="2:46" ht="18" customHeight="1" x14ac:dyDescent="0.2">
      <c r="B332" s="17"/>
      <c r="C332" s="406"/>
      <c r="D332" s="192"/>
      <c r="E332" s="23"/>
      <c r="F332" s="23"/>
      <c r="G332" s="191"/>
      <c r="H332" s="409"/>
      <c r="I332" s="409"/>
      <c r="J332" s="409"/>
      <c r="K332" s="190" t="s">
        <v>91</v>
      </c>
      <c r="L332" s="189" t="s">
        <v>263</v>
      </c>
      <c r="M332" s="190" t="s">
        <v>90</v>
      </c>
      <c r="N332" s="189" t="s">
        <v>226</v>
      </c>
      <c r="O332" s="190" t="s">
        <v>89</v>
      </c>
      <c r="P332" s="189" t="s">
        <v>214</v>
      </c>
      <c r="Q332" s="190" t="s">
        <v>88</v>
      </c>
      <c r="R332" s="189" t="s">
        <v>97</v>
      </c>
      <c r="S332" s="190" t="s">
        <v>210</v>
      </c>
      <c r="T332" s="189"/>
      <c r="U332" s="190" t="s">
        <v>209</v>
      </c>
      <c r="V332" s="189"/>
      <c r="W332" s="190" t="s">
        <v>209</v>
      </c>
      <c r="X332" s="189"/>
      <c r="Y332" s="18"/>
      <c r="Z332" s="366"/>
      <c r="AA332" s="366"/>
      <c r="AB332" s="188"/>
      <c r="AC332" s="380"/>
      <c r="AD332" s="366"/>
      <c r="AE332" s="366"/>
      <c r="AF332" s="366"/>
      <c r="AG332" s="366"/>
      <c r="AH332" s="366"/>
      <c r="AI332" s="366"/>
      <c r="AJ332" s="366"/>
      <c r="AK332" s="366"/>
      <c r="AL332" s="383"/>
    </row>
    <row r="333" spans="2:46" ht="18" customHeight="1" thickBot="1" x14ac:dyDescent="0.25">
      <c r="B333" s="17"/>
      <c r="C333" s="407"/>
      <c r="D333" s="204"/>
      <c r="E333" s="203"/>
      <c r="F333" s="203"/>
      <c r="G333" s="202"/>
      <c r="H333" s="410"/>
      <c r="I333" s="410"/>
      <c r="J333" s="410"/>
      <c r="K333" s="201" t="s">
        <v>87</v>
      </c>
      <c r="L333" s="200" t="s">
        <v>308</v>
      </c>
      <c r="M333" s="201" t="s">
        <v>86</v>
      </c>
      <c r="N333" s="200" t="s">
        <v>227</v>
      </c>
      <c r="O333" s="201" t="s">
        <v>85</v>
      </c>
      <c r="P333" s="200" t="s">
        <v>218</v>
      </c>
      <c r="Q333" s="201" t="s">
        <v>84</v>
      </c>
      <c r="R333" s="200"/>
      <c r="S333" s="201" t="s">
        <v>208</v>
      </c>
      <c r="T333" s="200"/>
      <c r="U333" s="201" t="s">
        <v>207</v>
      </c>
      <c r="V333" s="200"/>
      <c r="W333" s="201" t="s">
        <v>207</v>
      </c>
      <c r="X333" s="200"/>
      <c r="Y333" s="10"/>
      <c r="Z333" s="398"/>
      <c r="AA333" s="398"/>
      <c r="AB333" s="199"/>
      <c r="AC333" s="381"/>
      <c r="AD333" s="367"/>
      <c r="AE333" s="367"/>
      <c r="AF333" s="367"/>
      <c r="AG333" s="367"/>
      <c r="AH333" s="367"/>
      <c r="AI333" s="367"/>
      <c r="AJ333" s="367"/>
      <c r="AK333" s="367"/>
      <c r="AL333" s="384"/>
    </row>
    <row r="334" spans="2:46" ht="18" customHeight="1" x14ac:dyDescent="0.2">
      <c r="B334" s="17"/>
      <c r="C334" s="405">
        <v>5</v>
      </c>
      <c r="D334" s="198"/>
      <c r="E334" s="197"/>
      <c r="F334" s="197"/>
      <c r="G334" s="196"/>
      <c r="H334" s="408">
        <v>70</v>
      </c>
      <c r="I334" s="408">
        <v>17</v>
      </c>
      <c r="J334" s="408">
        <v>7</v>
      </c>
      <c r="K334" s="195" t="s">
        <v>95</v>
      </c>
      <c r="L334" s="194" t="s">
        <v>336</v>
      </c>
      <c r="M334" s="195" t="s">
        <v>94</v>
      </c>
      <c r="N334" s="194" t="s">
        <v>297</v>
      </c>
      <c r="O334" s="195" t="s">
        <v>93</v>
      </c>
      <c r="P334" s="194" t="s">
        <v>214</v>
      </c>
      <c r="Q334" s="195" t="s">
        <v>92</v>
      </c>
      <c r="R334" s="194" t="s">
        <v>97</v>
      </c>
      <c r="S334" s="195" t="s">
        <v>212</v>
      </c>
      <c r="T334" s="194"/>
      <c r="U334" s="195" t="s">
        <v>211</v>
      </c>
      <c r="V334" s="194"/>
      <c r="W334" s="195" t="s">
        <v>211</v>
      </c>
      <c r="X334" s="194"/>
      <c r="Y334" s="25" t="s">
        <v>358</v>
      </c>
      <c r="Z334" s="397"/>
      <c r="AA334" s="397" t="s">
        <v>261</v>
      </c>
      <c r="AB334" s="193"/>
      <c r="AC334" s="379">
        <f>SUMPRODUCT(LEN($L334:$Y336)-LEN(SUBSTITUTE($L334:$Y336,"A", "")))</f>
        <v>11</v>
      </c>
      <c r="AD334" s="365">
        <f>SUMPRODUCT(LEN($Y334:$Y336)-LEN(SUBSTITUTE($Y334:$Y336,"A", "")))</f>
        <v>3</v>
      </c>
      <c r="AE334" s="365">
        <f>SUMPRODUCT(LEN($L334:$Y336)-LEN(SUBSTITUTE($L334:$Y336,"S", "")))</f>
        <v>20</v>
      </c>
      <c r="AF334" s="365">
        <f>SUMPRODUCT(LEN($Y334:$Y336)-LEN(SUBSTITUTE($Y334:$Y336,"S", "")))</f>
        <v>9</v>
      </c>
      <c r="AG334" s="365">
        <f>SUMPRODUCT(LEN($L334:$Y336)-LEN(SUBSTITUTE($L334:$Y336,"F", "")))</f>
        <v>1</v>
      </c>
      <c r="AH334" s="365">
        <f>SUMPRODUCT(LEN($Y334:$Y336)-LEN(SUBSTITUTE($Y334:$Y336,"F", "")))</f>
        <v>0</v>
      </c>
      <c r="AI334" s="365">
        <f>SUMPRODUCT(LEN($L334:$Y336)-LEN(SUBSTITUTE($L334:$Y336,"G", "")))</f>
        <v>2</v>
      </c>
      <c r="AJ334" s="365">
        <f>SUMPRODUCT(LEN($Y334:$Y336)-LEN(SUBSTITUTE($Y334:$Y336,"G", "")))</f>
        <v>0</v>
      </c>
      <c r="AK334" s="365">
        <f>SUMPRODUCT(LEN($L334:$Y336)-LEN(SUBSTITUTE($L334:$Y336,"M", "")))</f>
        <v>0</v>
      </c>
      <c r="AL334" s="382">
        <f>SUMPRODUCT(LEN($Y334:$Y336)-LEN(SUBSTITUTE($Y334:$Y336,"M", "")))</f>
        <v>0</v>
      </c>
    </row>
    <row r="335" spans="2:46" ht="18" customHeight="1" x14ac:dyDescent="0.2">
      <c r="B335" s="17"/>
      <c r="C335" s="406"/>
      <c r="D335" s="192"/>
      <c r="E335" s="23"/>
      <c r="F335" s="23"/>
      <c r="G335" s="191"/>
      <c r="H335" s="409"/>
      <c r="I335" s="409"/>
      <c r="J335" s="409"/>
      <c r="K335" s="190" t="s">
        <v>91</v>
      </c>
      <c r="L335" s="189" t="s">
        <v>217</v>
      </c>
      <c r="M335" s="190" t="s">
        <v>90</v>
      </c>
      <c r="N335" s="189" t="s">
        <v>227</v>
      </c>
      <c r="O335" s="190" t="s">
        <v>89</v>
      </c>
      <c r="P335" s="189" t="s">
        <v>214</v>
      </c>
      <c r="Q335" s="190" t="s">
        <v>88</v>
      </c>
      <c r="R335" s="189"/>
      <c r="S335" s="190" t="s">
        <v>210</v>
      </c>
      <c r="T335" s="189"/>
      <c r="U335" s="190" t="s">
        <v>209</v>
      </c>
      <c r="V335" s="189"/>
      <c r="W335" s="190" t="s">
        <v>209</v>
      </c>
      <c r="X335" s="189"/>
      <c r="Y335" s="18" t="s">
        <v>373</v>
      </c>
      <c r="Z335" s="366"/>
      <c r="AA335" s="366"/>
      <c r="AB335" s="188"/>
      <c r="AC335" s="380"/>
      <c r="AD335" s="366"/>
      <c r="AE335" s="366"/>
      <c r="AF335" s="366"/>
      <c r="AG335" s="366"/>
      <c r="AH335" s="366"/>
      <c r="AI335" s="366"/>
      <c r="AJ335" s="366"/>
      <c r="AK335" s="366"/>
      <c r="AL335" s="383"/>
    </row>
    <row r="336" spans="2:46" ht="18" customHeight="1" thickBot="1" x14ac:dyDescent="0.25">
      <c r="B336" s="17"/>
      <c r="C336" s="407"/>
      <c r="D336" s="204"/>
      <c r="E336" s="203"/>
      <c r="F336" s="203"/>
      <c r="G336" s="202"/>
      <c r="H336" s="410"/>
      <c r="I336" s="410"/>
      <c r="J336" s="410"/>
      <c r="K336" s="201" t="s">
        <v>87</v>
      </c>
      <c r="L336" s="200" t="s">
        <v>264</v>
      </c>
      <c r="M336" s="201" t="s">
        <v>86</v>
      </c>
      <c r="N336" s="200" t="s">
        <v>219</v>
      </c>
      <c r="O336" s="201" t="s">
        <v>85</v>
      </c>
      <c r="P336" s="200" t="s">
        <v>218</v>
      </c>
      <c r="Q336" s="201" t="s">
        <v>84</v>
      </c>
      <c r="R336" s="200"/>
      <c r="S336" s="201" t="s">
        <v>208</v>
      </c>
      <c r="T336" s="200"/>
      <c r="U336" s="201" t="s">
        <v>207</v>
      </c>
      <c r="V336" s="200"/>
      <c r="W336" s="201" t="s">
        <v>207</v>
      </c>
      <c r="X336" s="200"/>
      <c r="Y336" s="10"/>
      <c r="Z336" s="398"/>
      <c r="AA336" s="398"/>
      <c r="AB336" s="199"/>
      <c r="AC336" s="381"/>
      <c r="AD336" s="367"/>
      <c r="AE336" s="367"/>
      <c r="AF336" s="367"/>
      <c r="AG336" s="367"/>
      <c r="AH336" s="367"/>
      <c r="AI336" s="367"/>
      <c r="AJ336" s="367"/>
      <c r="AK336" s="367"/>
      <c r="AL336" s="384"/>
    </row>
    <row r="337" spans="2:38" ht="18" customHeight="1" x14ac:dyDescent="0.2">
      <c r="B337" s="17"/>
      <c r="C337" s="405">
        <v>6</v>
      </c>
      <c r="D337" s="198"/>
      <c r="E337" s="197"/>
      <c r="F337" s="197"/>
      <c r="G337" s="196"/>
      <c r="H337" s="408">
        <v>59</v>
      </c>
      <c r="I337" s="408">
        <v>15</v>
      </c>
      <c r="J337" s="408">
        <v>6</v>
      </c>
      <c r="K337" s="195" t="s">
        <v>95</v>
      </c>
      <c r="L337" s="194" t="s">
        <v>263</v>
      </c>
      <c r="M337" s="195" t="s">
        <v>94</v>
      </c>
      <c r="N337" s="194" t="s">
        <v>214</v>
      </c>
      <c r="O337" s="195" t="s">
        <v>93</v>
      </c>
      <c r="P337" s="194" t="s">
        <v>98</v>
      </c>
      <c r="Q337" s="195" t="s">
        <v>92</v>
      </c>
      <c r="R337" s="194"/>
      <c r="S337" s="195" t="s">
        <v>212</v>
      </c>
      <c r="T337" s="194"/>
      <c r="U337" s="195" t="s">
        <v>211</v>
      </c>
      <c r="V337" s="194"/>
      <c r="W337" s="195" t="s">
        <v>211</v>
      </c>
      <c r="X337" s="194"/>
      <c r="Y337" s="25"/>
      <c r="Z337" s="397"/>
      <c r="AA337" s="397" t="s">
        <v>261</v>
      </c>
      <c r="AB337" s="193"/>
      <c r="AC337" s="379">
        <f>SUMPRODUCT(LEN($L337:$Y339)-LEN(SUBSTITUTE($L337:$Y339,"A", "")))</f>
        <v>8</v>
      </c>
      <c r="AD337" s="365">
        <f>SUMPRODUCT(LEN($Y337:$Y339)-LEN(SUBSTITUTE($Y337:$Y339,"A", "")))</f>
        <v>0</v>
      </c>
      <c r="AE337" s="365">
        <f>SUMPRODUCT(LEN($L337:$Y339)-LEN(SUBSTITUTE($L337:$Y339,"S", "")))</f>
        <v>5</v>
      </c>
      <c r="AF337" s="365">
        <f>SUMPRODUCT(LEN($Y337:$Y339)-LEN(SUBSTITUTE($Y337:$Y339,"S", "")))</f>
        <v>0</v>
      </c>
      <c r="AG337" s="365">
        <f>SUMPRODUCT(LEN($L337:$Y339)-LEN(SUBSTITUTE($L337:$Y339,"F", "")))</f>
        <v>0</v>
      </c>
      <c r="AH337" s="365">
        <f>SUMPRODUCT(LEN($Y337:$Y339)-LEN(SUBSTITUTE($Y337:$Y339,"F", "")))</f>
        <v>0</v>
      </c>
      <c r="AI337" s="365">
        <f>SUMPRODUCT(LEN($L337:$Y339)-LEN(SUBSTITUTE($L337:$Y339,"G", "")))</f>
        <v>1</v>
      </c>
      <c r="AJ337" s="365">
        <f>SUMPRODUCT(LEN($Y337:$Y339)-LEN(SUBSTITUTE($Y337:$Y339,"G", "")))</f>
        <v>0</v>
      </c>
      <c r="AK337" s="365">
        <f>SUMPRODUCT(LEN($L337:$Y339)-LEN(SUBSTITUTE($L337:$Y339,"M", "")))</f>
        <v>0</v>
      </c>
      <c r="AL337" s="382">
        <f>SUMPRODUCT(LEN($Y337:$Y339)-LEN(SUBSTITUTE($Y337:$Y339,"M", "")))</f>
        <v>0</v>
      </c>
    </row>
    <row r="338" spans="2:38" ht="18" customHeight="1" x14ac:dyDescent="0.2">
      <c r="B338" s="17"/>
      <c r="C338" s="406"/>
      <c r="D338" s="192"/>
      <c r="E338" s="23"/>
      <c r="F338" s="23"/>
      <c r="G338" s="191"/>
      <c r="H338" s="409"/>
      <c r="I338" s="409"/>
      <c r="J338" s="409"/>
      <c r="K338" s="190" t="s">
        <v>91</v>
      </c>
      <c r="L338" s="189" t="s">
        <v>217</v>
      </c>
      <c r="M338" s="190" t="s">
        <v>90</v>
      </c>
      <c r="N338" s="189" t="s">
        <v>213</v>
      </c>
      <c r="O338" s="190" t="s">
        <v>89</v>
      </c>
      <c r="P338" s="189" t="s">
        <v>97</v>
      </c>
      <c r="Q338" s="190" t="s">
        <v>88</v>
      </c>
      <c r="R338" s="189"/>
      <c r="S338" s="190" t="s">
        <v>210</v>
      </c>
      <c r="T338" s="189"/>
      <c r="U338" s="190" t="s">
        <v>209</v>
      </c>
      <c r="V338" s="189"/>
      <c r="W338" s="190" t="s">
        <v>209</v>
      </c>
      <c r="X338" s="189"/>
      <c r="Y338" s="18"/>
      <c r="Z338" s="366"/>
      <c r="AA338" s="366"/>
      <c r="AB338" s="188"/>
      <c r="AC338" s="380"/>
      <c r="AD338" s="366"/>
      <c r="AE338" s="366"/>
      <c r="AF338" s="366"/>
      <c r="AG338" s="366"/>
      <c r="AH338" s="366"/>
      <c r="AI338" s="366"/>
      <c r="AJ338" s="366"/>
      <c r="AK338" s="366"/>
      <c r="AL338" s="383"/>
    </row>
    <row r="339" spans="2:38" ht="18" customHeight="1" thickBot="1" x14ac:dyDescent="0.25">
      <c r="B339" s="17"/>
      <c r="C339" s="407"/>
      <c r="D339" s="204"/>
      <c r="E339" s="203"/>
      <c r="F339" s="203"/>
      <c r="G339" s="202"/>
      <c r="H339" s="410"/>
      <c r="I339" s="410"/>
      <c r="J339" s="410"/>
      <c r="K339" s="201" t="s">
        <v>87</v>
      </c>
      <c r="L339" s="200" t="s">
        <v>214</v>
      </c>
      <c r="M339" s="201" t="s">
        <v>86</v>
      </c>
      <c r="N339" s="200" t="s">
        <v>97</v>
      </c>
      <c r="O339" s="201" t="s">
        <v>85</v>
      </c>
      <c r="P339" s="200" t="s">
        <v>98</v>
      </c>
      <c r="Q339" s="201" t="s">
        <v>84</v>
      </c>
      <c r="R339" s="200"/>
      <c r="S339" s="201" t="s">
        <v>208</v>
      </c>
      <c r="T339" s="200"/>
      <c r="U339" s="201" t="s">
        <v>207</v>
      </c>
      <c r="V339" s="200"/>
      <c r="W339" s="201" t="s">
        <v>207</v>
      </c>
      <c r="X339" s="200"/>
      <c r="Y339" s="10"/>
      <c r="Z339" s="398"/>
      <c r="AA339" s="398"/>
      <c r="AB339" s="199"/>
      <c r="AC339" s="381"/>
      <c r="AD339" s="367"/>
      <c r="AE339" s="367"/>
      <c r="AF339" s="367"/>
      <c r="AG339" s="367"/>
      <c r="AH339" s="367"/>
      <c r="AI339" s="367"/>
      <c r="AJ339" s="367"/>
      <c r="AK339" s="367"/>
      <c r="AL339" s="384"/>
    </row>
    <row r="340" spans="2:38" ht="18" customHeight="1" x14ac:dyDescent="0.2">
      <c r="B340" s="17"/>
      <c r="C340" s="405">
        <v>7</v>
      </c>
      <c r="D340" s="198"/>
      <c r="E340" s="197"/>
      <c r="F340" s="197"/>
      <c r="G340" s="196"/>
      <c r="H340" s="408">
        <v>66</v>
      </c>
      <c r="I340" s="408">
        <v>18</v>
      </c>
      <c r="J340" s="408">
        <v>5</v>
      </c>
      <c r="K340" s="195" t="s">
        <v>95</v>
      </c>
      <c r="L340" s="194" t="s">
        <v>263</v>
      </c>
      <c r="M340" s="195" t="s">
        <v>94</v>
      </c>
      <c r="N340" s="194" t="s">
        <v>305</v>
      </c>
      <c r="O340" s="195" t="s">
        <v>93</v>
      </c>
      <c r="P340" s="194" t="s">
        <v>230</v>
      </c>
      <c r="Q340" s="195" t="s">
        <v>92</v>
      </c>
      <c r="R340" s="194" t="s">
        <v>213</v>
      </c>
      <c r="S340" s="195" t="s">
        <v>212</v>
      </c>
      <c r="T340" s="194" t="s">
        <v>98</v>
      </c>
      <c r="U340" s="195" t="s">
        <v>211</v>
      </c>
      <c r="V340" s="194"/>
      <c r="W340" s="195" t="s">
        <v>211</v>
      </c>
      <c r="X340" s="194"/>
      <c r="Y340" s="25"/>
      <c r="Z340" s="397">
        <v>7</v>
      </c>
      <c r="AA340" s="397" t="s">
        <v>261</v>
      </c>
      <c r="AB340" s="193"/>
      <c r="AC340" s="379">
        <f>SUMPRODUCT(LEN($L340:$Y342)-LEN(SUBSTITUTE($L340:$Y342,"A", "")))</f>
        <v>11</v>
      </c>
      <c r="AD340" s="365">
        <f>SUMPRODUCT(LEN($Y340:$Y342)-LEN(SUBSTITUTE($Y340:$Y342,"A", "")))</f>
        <v>0</v>
      </c>
      <c r="AE340" s="365">
        <f>SUMPRODUCT(LEN($L340:$Y342)-LEN(SUBSTITUTE($L340:$Y342,"S", "")))</f>
        <v>13</v>
      </c>
      <c r="AF340" s="365">
        <f>SUMPRODUCT(LEN($Y340:$Y342)-LEN(SUBSTITUTE($Y340:$Y342,"S", "")))</f>
        <v>0</v>
      </c>
      <c r="AG340" s="365">
        <f>SUMPRODUCT(LEN($L340:$Y342)-LEN(SUBSTITUTE($L340:$Y342,"F", "")))</f>
        <v>1</v>
      </c>
      <c r="AH340" s="365">
        <f>SUMPRODUCT(LEN($Y340:$Y342)-LEN(SUBSTITUTE($Y340:$Y342,"F", "")))</f>
        <v>0</v>
      </c>
      <c r="AI340" s="365">
        <f>SUMPRODUCT(LEN($L340:$Y342)-LEN(SUBSTITUTE($L340:$Y342,"G", "")))</f>
        <v>2</v>
      </c>
      <c r="AJ340" s="365">
        <f>SUMPRODUCT(LEN($Y340:$Y342)-LEN(SUBSTITUTE($Y340:$Y342,"G", "")))</f>
        <v>0</v>
      </c>
      <c r="AK340" s="365">
        <f>SUMPRODUCT(LEN($L340:$Y342)-LEN(SUBSTITUTE($L340:$Y342,"M", "")))</f>
        <v>0</v>
      </c>
      <c r="AL340" s="382">
        <f>SUMPRODUCT(LEN($Y340:$Y342)-LEN(SUBSTITUTE($Y340:$Y342,"M", "")))</f>
        <v>0</v>
      </c>
    </row>
    <row r="341" spans="2:38" ht="18" customHeight="1" x14ac:dyDescent="0.2">
      <c r="B341" s="17"/>
      <c r="C341" s="406"/>
      <c r="D341" s="192"/>
      <c r="E341" s="23"/>
      <c r="F341" s="23"/>
      <c r="G341" s="191"/>
      <c r="H341" s="409"/>
      <c r="I341" s="409"/>
      <c r="J341" s="409"/>
      <c r="K341" s="190" t="s">
        <v>91</v>
      </c>
      <c r="L341" s="189" t="s">
        <v>97</v>
      </c>
      <c r="M341" s="190" t="s">
        <v>90</v>
      </c>
      <c r="N341" s="189" t="s">
        <v>217</v>
      </c>
      <c r="O341" s="190" t="s">
        <v>89</v>
      </c>
      <c r="P341" s="189" t="s">
        <v>219</v>
      </c>
      <c r="Q341" s="190" t="s">
        <v>88</v>
      </c>
      <c r="R341" s="189" t="s">
        <v>98</v>
      </c>
      <c r="S341" s="190" t="s">
        <v>210</v>
      </c>
      <c r="T341" s="189"/>
      <c r="U341" s="190" t="s">
        <v>209</v>
      </c>
      <c r="V341" s="189"/>
      <c r="W341" s="190" t="s">
        <v>209</v>
      </c>
      <c r="X341" s="189"/>
      <c r="Y341" s="18"/>
      <c r="Z341" s="366"/>
      <c r="AA341" s="366"/>
      <c r="AB341" s="188"/>
      <c r="AC341" s="380"/>
      <c r="AD341" s="366"/>
      <c r="AE341" s="366"/>
      <c r="AF341" s="366"/>
      <c r="AG341" s="366"/>
      <c r="AH341" s="366"/>
      <c r="AI341" s="366"/>
      <c r="AJ341" s="366"/>
      <c r="AK341" s="366"/>
      <c r="AL341" s="383"/>
    </row>
    <row r="342" spans="2:38" ht="18" customHeight="1" thickBot="1" x14ac:dyDescent="0.25">
      <c r="B342" s="17"/>
      <c r="C342" s="407"/>
      <c r="D342" s="204"/>
      <c r="E342" s="203"/>
      <c r="F342" s="203"/>
      <c r="G342" s="202"/>
      <c r="H342" s="410"/>
      <c r="I342" s="410"/>
      <c r="J342" s="410"/>
      <c r="K342" s="201" t="s">
        <v>87</v>
      </c>
      <c r="L342" s="200" t="s">
        <v>217</v>
      </c>
      <c r="M342" s="201" t="s">
        <v>86</v>
      </c>
      <c r="N342" s="200" t="s">
        <v>283</v>
      </c>
      <c r="O342" s="201" t="s">
        <v>85</v>
      </c>
      <c r="P342" s="200" t="s">
        <v>219</v>
      </c>
      <c r="Q342" s="201" t="s">
        <v>84</v>
      </c>
      <c r="R342" s="200" t="s">
        <v>98</v>
      </c>
      <c r="S342" s="201" t="s">
        <v>208</v>
      </c>
      <c r="T342" s="200"/>
      <c r="U342" s="201" t="s">
        <v>207</v>
      </c>
      <c r="V342" s="200"/>
      <c r="W342" s="201" t="s">
        <v>207</v>
      </c>
      <c r="X342" s="200"/>
      <c r="Y342" s="10"/>
      <c r="Z342" s="398"/>
      <c r="AA342" s="398"/>
      <c r="AB342" s="199"/>
      <c r="AC342" s="381"/>
      <c r="AD342" s="367"/>
      <c r="AE342" s="367"/>
      <c r="AF342" s="367"/>
      <c r="AG342" s="367"/>
      <c r="AH342" s="367"/>
      <c r="AI342" s="367"/>
      <c r="AJ342" s="367"/>
      <c r="AK342" s="367"/>
      <c r="AL342" s="384"/>
    </row>
    <row r="343" spans="2:38" ht="18" customHeight="1" x14ac:dyDescent="0.2">
      <c r="B343" s="17"/>
      <c r="C343" s="405">
        <v>8</v>
      </c>
      <c r="D343" s="198"/>
      <c r="E343" s="197"/>
      <c r="F343" s="197"/>
      <c r="G343" s="196"/>
      <c r="H343" s="408">
        <v>64</v>
      </c>
      <c r="I343" s="408">
        <v>18</v>
      </c>
      <c r="J343" s="408">
        <v>5</v>
      </c>
      <c r="K343" s="195" t="s">
        <v>95</v>
      </c>
      <c r="L343" s="194" t="s">
        <v>213</v>
      </c>
      <c r="M343" s="195" t="s">
        <v>94</v>
      </c>
      <c r="N343" s="194" t="s">
        <v>333</v>
      </c>
      <c r="O343" s="195" t="s">
        <v>93</v>
      </c>
      <c r="P343" s="194" t="s">
        <v>227</v>
      </c>
      <c r="Q343" s="195" t="s">
        <v>92</v>
      </c>
      <c r="R343" s="194" t="s">
        <v>218</v>
      </c>
      <c r="S343" s="195" t="s">
        <v>212</v>
      </c>
      <c r="T343" s="194" t="s">
        <v>98</v>
      </c>
      <c r="U343" s="195" t="s">
        <v>211</v>
      </c>
      <c r="V343" s="194"/>
      <c r="W343" s="195" t="s">
        <v>211</v>
      </c>
      <c r="X343" s="194"/>
      <c r="Y343" s="25"/>
      <c r="Z343" s="397"/>
      <c r="AA343" s="397" t="s">
        <v>320</v>
      </c>
      <c r="AB343" s="193"/>
      <c r="AC343" s="379">
        <f>SUMPRODUCT(LEN($L343:$Y345)-LEN(SUBSTITUTE($L343:$Y345,"A", "")))</f>
        <v>12</v>
      </c>
      <c r="AD343" s="365">
        <f>SUMPRODUCT(LEN($Y343:$Y345)-LEN(SUBSTITUTE($Y343:$Y345,"A", "")))</f>
        <v>0</v>
      </c>
      <c r="AE343" s="365">
        <f>SUMPRODUCT(LEN($L343:$Y345)-LEN(SUBSTITUTE($L343:$Y345,"S", "")))</f>
        <v>12</v>
      </c>
      <c r="AF343" s="365">
        <f>SUMPRODUCT(LEN($Y343:$Y345)-LEN(SUBSTITUTE($Y343:$Y345,"S", "")))</f>
        <v>0</v>
      </c>
      <c r="AG343" s="365">
        <f>SUMPRODUCT(LEN($L343:$Y345)-LEN(SUBSTITUTE($L343:$Y345,"F", "")))</f>
        <v>0</v>
      </c>
      <c r="AH343" s="365">
        <f>SUMPRODUCT(LEN($Y343:$Y345)-LEN(SUBSTITUTE($Y343:$Y345,"F", "")))</f>
        <v>0</v>
      </c>
      <c r="AI343" s="365">
        <f>SUMPRODUCT(LEN($L343:$Y345)-LEN(SUBSTITUTE($L343:$Y345,"G", "")))</f>
        <v>5</v>
      </c>
      <c r="AJ343" s="365">
        <f>SUMPRODUCT(LEN($Y343:$Y345)-LEN(SUBSTITUTE($Y343:$Y345,"G", "")))</f>
        <v>0</v>
      </c>
      <c r="AK343" s="365">
        <f>SUMPRODUCT(LEN($L343:$Y345)-LEN(SUBSTITUTE($L343:$Y345,"M", "")))</f>
        <v>0</v>
      </c>
      <c r="AL343" s="382">
        <f>SUMPRODUCT(LEN($Y343:$Y345)-LEN(SUBSTITUTE($Y343:$Y345,"M", "")))</f>
        <v>0</v>
      </c>
    </row>
    <row r="344" spans="2:38" ht="18" customHeight="1" x14ac:dyDescent="0.2">
      <c r="B344" s="17"/>
      <c r="C344" s="406"/>
      <c r="D344" s="192"/>
      <c r="E344" s="23"/>
      <c r="F344" s="23"/>
      <c r="G344" s="191"/>
      <c r="H344" s="409"/>
      <c r="I344" s="409"/>
      <c r="J344" s="409"/>
      <c r="K344" s="190" t="s">
        <v>91</v>
      </c>
      <c r="L344" s="189" t="s">
        <v>263</v>
      </c>
      <c r="M344" s="190" t="s">
        <v>90</v>
      </c>
      <c r="N344" s="189" t="s">
        <v>305</v>
      </c>
      <c r="O344" s="190" t="s">
        <v>89</v>
      </c>
      <c r="P344" s="189" t="s">
        <v>226</v>
      </c>
      <c r="Q344" s="190" t="s">
        <v>88</v>
      </c>
      <c r="R344" s="189" t="s">
        <v>217</v>
      </c>
      <c r="S344" s="190" t="s">
        <v>210</v>
      </c>
      <c r="T344" s="189"/>
      <c r="U344" s="190" t="s">
        <v>209</v>
      </c>
      <c r="V344" s="189"/>
      <c r="W344" s="190" t="s">
        <v>209</v>
      </c>
      <c r="X344" s="189"/>
      <c r="Y344" s="18"/>
      <c r="Z344" s="366"/>
      <c r="AA344" s="366"/>
      <c r="AB344" s="188"/>
      <c r="AC344" s="380"/>
      <c r="AD344" s="366"/>
      <c r="AE344" s="366"/>
      <c r="AF344" s="366"/>
      <c r="AG344" s="366"/>
      <c r="AH344" s="366"/>
      <c r="AI344" s="366"/>
      <c r="AJ344" s="366"/>
      <c r="AK344" s="366"/>
      <c r="AL344" s="383"/>
    </row>
    <row r="345" spans="2:38" ht="18" customHeight="1" thickBot="1" x14ac:dyDescent="0.25">
      <c r="B345" s="17"/>
      <c r="C345" s="407"/>
      <c r="D345" s="204"/>
      <c r="E345" s="203"/>
      <c r="F345" s="203"/>
      <c r="G345" s="202"/>
      <c r="H345" s="410"/>
      <c r="I345" s="410"/>
      <c r="J345" s="410"/>
      <c r="K345" s="201" t="s">
        <v>87</v>
      </c>
      <c r="L345" s="200" t="s">
        <v>263</v>
      </c>
      <c r="M345" s="201" t="s">
        <v>86</v>
      </c>
      <c r="N345" s="200" t="s">
        <v>264</v>
      </c>
      <c r="O345" s="201" t="s">
        <v>85</v>
      </c>
      <c r="P345" s="200" t="s">
        <v>214</v>
      </c>
      <c r="Q345" s="201" t="s">
        <v>84</v>
      </c>
      <c r="R345" s="200" t="s">
        <v>98</v>
      </c>
      <c r="S345" s="201" t="s">
        <v>208</v>
      </c>
      <c r="T345" s="200"/>
      <c r="U345" s="201" t="s">
        <v>207</v>
      </c>
      <c r="V345" s="200"/>
      <c r="W345" s="201" t="s">
        <v>207</v>
      </c>
      <c r="X345" s="200"/>
      <c r="Y345" s="10"/>
      <c r="Z345" s="398"/>
      <c r="AA345" s="398"/>
      <c r="AB345" s="199"/>
      <c r="AC345" s="381"/>
      <c r="AD345" s="367"/>
      <c r="AE345" s="367"/>
      <c r="AF345" s="367"/>
      <c r="AG345" s="367"/>
      <c r="AH345" s="367"/>
      <c r="AI345" s="367"/>
      <c r="AJ345" s="367"/>
      <c r="AK345" s="367"/>
      <c r="AL345" s="384"/>
    </row>
    <row r="346" spans="2:38" ht="18" customHeight="1" x14ac:dyDescent="0.2">
      <c r="B346" s="17"/>
      <c r="C346" s="405">
        <v>9</v>
      </c>
      <c r="D346" s="198" t="s">
        <v>372</v>
      </c>
      <c r="E346" s="197"/>
      <c r="F346" s="197"/>
      <c r="G346" s="196"/>
      <c r="H346" s="408">
        <v>63</v>
      </c>
      <c r="I346" s="408">
        <v>18</v>
      </c>
      <c r="J346" s="408">
        <v>7</v>
      </c>
      <c r="K346" s="195" t="s">
        <v>95</v>
      </c>
      <c r="L346" s="194" t="s">
        <v>97</v>
      </c>
      <c r="M346" s="195" t="s">
        <v>94</v>
      </c>
      <c r="N346" s="194" t="s">
        <v>98</v>
      </c>
      <c r="O346" s="195" t="s">
        <v>93</v>
      </c>
      <c r="P346" s="194" t="s">
        <v>218</v>
      </c>
      <c r="Q346" s="195" t="s">
        <v>92</v>
      </c>
      <c r="R346" s="194" t="s">
        <v>98</v>
      </c>
      <c r="S346" s="195" t="s">
        <v>212</v>
      </c>
      <c r="T346" s="194"/>
      <c r="U346" s="195" t="s">
        <v>211</v>
      </c>
      <c r="V346" s="194"/>
      <c r="W346" s="195" t="s">
        <v>211</v>
      </c>
      <c r="X346" s="194"/>
      <c r="Y346" s="25" t="s">
        <v>371</v>
      </c>
      <c r="Z346" s="397"/>
      <c r="AA346" s="397" t="s">
        <v>261</v>
      </c>
      <c r="AB346" s="193"/>
      <c r="AC346" s="379">
        <f>SUMPRODUCT(LEN($L346:$Y348)-LEN(SUBSTITUTE($L346:$Y348,"A", "")))</f>
        <v>11</v>
      </c>
      <c r="AD346" s="365">
        <f>SUMPRODUCT(LEN($Y346:$Y348)-LEN(SUBSTITUTE($Y346:$Y348,"A", "")))</f>
        <v>7</v>
      </c>
      <c r="AE346" s="365">
        <f>SUMPRODUCT(LEN($L346:$Y348)-LEN(SUBSTITUTE($L346:$Y348,"S", "")))</f>
        <v>22</v>
      </c>
      <c r="AF346" s="365">
        <f>SUMPRODUCT(LEN($Y346:$Y348)-LEN(SUBSTITUTE($Y346:$Y348,"S", "")))</f>
        <v>10</v>
      </c>
      <c r="AG346" s="365">
        <f>SUMPRODUCT(LEN($L346:$Y348)-LEN(SUBSTITUTE($L346:$Y348,"F", "")))</f>
        <v>0</v>
      </c>
      <c r="AH346" s="365">
        <f>SUMPRODUCT(LEN($Y346:$Y348)-LEN(SUBSTITUTE($Y346:$Y348,"F", "")))</f>
        <v>0</v>
      </c>
      <c r="AI346" s="365">
        <f>SUMPRODUCT(LEN($L346:$Y348)-LEN(SUBSTITUTE($L346:$Y348,"G", "")))</f>
        <v>0</v>
      </c>
      <c r="AJ346" s="365">
        <f>SUMPRODUCT(LEN($Y346:$Y348)-LEN(SUBSTITUTE($Y346:$Y348,"G", "")))</f>
        <v>0</v>
      </c>
      <c r="AK346" s="365">
        <f>SUMPRODUCT(LEN($L346:$Y348)-LEN(SUBSTITUTE($L346:$Y348,"M", "")))</f>
        <v>0</v>
      </c>
      <c r="AL346" s="382">
        <f>SUMPRODUCT(LEN($Y346:$Y348)-LEN(SUBSTITUTE($Y346:$Y348,"M", "")))</f>
        <v>0</v>
      </c>
    </row>
    <row r="347" spans="2:38" ht="18" customHeight="1" x14ac:dyDescent="0.2">
      <c r="B347" s="17"/>
      <c r="C347" s="406"/>
      <c r="D347" s="192"/>
      <c r="E347" s="23"/>
      <c r="F347" s="23"/>
      <c r="G347" s="191"/>
      <c r="H347" s="409"/>
      <c r="I347" s="409"/>
      <c r="J347" s="409"/>
      <c r="K347" s="190" t="s">
        <v>91</v>
      </c>
      <c r="L347" s="189" t="s">
        <v>97</v>
      </c>
      <c r="M347" s="190" t="s">
        <v>90</v>
      </c>
      <c r="N347" s="189" t="s">
        <v>228</v>
      </c>
      <c r="O347" s="190" t="s">
        <v>89</v>
      </c>
      <c r="P347" s="189" t="s">
        <v>218</v>
      </c>
      <c r="Q347" s="190" t="s">
        <v>88</v>
      </c>
      <c r="R347" s="189"/>
      <c r="S347" s="190" t="s">
        <v>210</v>
      </c>
      <c r="T347" s="189"/>
      <c r="U347" s="190" t="s">
        <v>209</v>
      </c>
      <c r="V347" s="189"/>
      <c r="W347" s="190" t="s">
        <v>209</v>
      </c>
      <c r="X347" s="189"/>
      <c r="Y347" s="18" t="s">
        <v>370</v>
      </c>
      <c r="Z347" s="366"/>
      <c r="AA347" s="366"/>
      <c r="AB347" s="188"/>
      <c r="AC347" s="380"/>
      <c r="AD347" s="366"/>
      <c r="AE347" s="366"/>
      <c r="AF347" s="366"/>
      <c r="AG347" s="366"/>
      <c r="AH347" s="366"/>
      <c r="AI347" s="366"/>
      <c r="AJ347" s="366"/>
      <c r="AK347" s="366"/>
      <c r="AL347" s="383"/>
    </row>
    <row r="348" spans="2:38" ht="18" customHeight="1" thickBot="1" x14ac:dyDescent="0.25">
      <c r="B348" s="17"/>
      <c r="C348" s="407"/>
      <c r="D348" s="204"/>
      <c r="E348" s="203"/>
      <c r="F348" s="203"/>
      <c r="G348" s="202"/>
      <c r="H348" s="410"/>
      <c r="I348" s="410"/>
      <c r="J348" s="410"/>
      <c r="K348" s="201" t="s">
        <v>87</v>
      </c>
      <c r="L348" s="200" t="s">
        <v>213</v>
      </c>
      <c r="M348" s="201" t="s">
        <v>86</v>
      </c>
      <c r="N348" s="200" t="s">
        <v>218</v>
      </c>
      <c r="O348" s="201" t="s">
        <v>85</v>
      </c>
      <c r="P348" s="200" t="s">
        <v>98</v>
      </c>
      <c r="Q348" s="201" t="s">
        <v>84</v>
      </c>
      <c r="R348" s="200"/>
      <c r="S348" s="201" t="s">
        <v>208</v>
      </c>
      <c r="T348" s="200"/>
      <c r="U348" s="201" t="s">
        <v>207</v>
      </c>
      <c r="V348" s="200"/>
      <c r="W348" s="201" t="s">
        <v>207</v>
      </c>
      <c r="X348" s="200"/>
      <c r="Y348" s="10" t="s">
        <v>369</v>
      </c>
      <c r="Z348" s="398"/>
      <c r="AA348" s="398"/>
      <c r="AB348" s="199"/>
      <c r="AC348" s="381"/>
      <c r="AD348" s="367"/>
      <c r="AE348" s="367"/>
      <c r="AF348" s="367"/>
      <c r="AG348" s="367"/>
      <c r="AH348" s="367"/>
      <c r="AI348" s="367"/>
      <c r="AJ348" s="367"/>
      <c r="AK348" s="367"/>
      <c r="AL348" s="384"/>
    </row>
    <row r="349" spans="2:38" ht="18" customHeight="1" x14ac:dyDescent="0.2">
      <c r="B349" s="17"/>
      <c r="C349" s="405">
        <v>10</v>
      </c>
      <c r="D349" s="198"/>
      <c r="E349" s="197"/>
      <c r="F349" s="197"/>
      <c r="G349" s="196"/>
      <c r="H349" s="408">
        <v>61</v>
      </c>
      <c r="I349" s="408">
        <v>16</v>
      </c>
      <c r="J349" s="408">
        <v>6</v>
      </c>
      <c r="K349" s="195" t="s">
        <v>95</v>
      </c>
      <c r="L349" s="194" t="s">
        <v>263</v>
      </c>
      <c r="M349" s="195" t="s">
        <v>94</v>
      </c>
      <c r="N349" s="194" t="s">
        <v>225</v>
      </c>
      <c r="O349" s="195" t="s">
        <v>93</v>
      </c>
      <c r="P349" s="194" t="s">
        <v>218</v>
      </c>
      <c r="Q349" s="195" t="s">
        <v>92</v>
      </c>
      <c r="R349" s="194" t="s">
        <v>98</v>
      </c>
      <c r="S349" s="195" t="s">
        <v>212</v>
      </c>
      <c r="T349" s="194"/>
      <c r="U349" s="195" t="s">
        <v>211</v>
      </c>
      <c r="V349" s="194"/>
      <c r="W349" s="195" t="s">
        <v>211</v>
      </c>
      <c r="X349" s="194"/>
      <c r="Y349" s="25"/>
      <c r="Z349" s="397"/>
      <c r="AA349" s="397" t="s">
        <v>261</v>
      </c>
      <c r="AB349" s="193"/>
      <c r="AC349" s="379">
        <f>SUMPRODUCT(LEN($L349:$Y351)-LEN(SUBSTITUTE($L349:$Y351,"A", "")))</f>
        <v>9</v>
      </c>
      <c r="AD349" s="365">
        <f>SUMPRODUCT(LEN($Y349:$Y351)-LEN(SUBSTITUTE($Y349:$Y351,"A", "")))</f>
        <v>0</v>
      </c>
      <c r="AE349" s="365">
        <f>SUMPRODUCT(LEN($L349:$Y351)-LEN(SUBSTITUTE($L349:$Y351,"S", "")))</f>
        <v>10</v>
      </c>
      <c r="AF349" s="365">
        <f>SUMPRODUCT(LEN($Y349:$Y351)-LEN(SUBSTITUTE($Y349:$Y351,"S", "")))</f>
        <v>0</v>
      </c>
      <c r="AG349" s="365">
        <f>SUMPRODUCT(LEN($L349:$Y351)-LEN(SUBSTITUTE($L349:$Y351,"F", "")))</f>
        <v>0</v>
      </c>
      <c r="AH349" s="365">
        <f>SUMPRODUCT(LEN($Y349:$Y351)-LEN(SUBSTITUTE($Y349:$Y351,"F", "")))</f>
        <v>0</v>
      </c>
      <c r="AI349" s="365">
        <f>SUMPRODUCT(LEN($L349:$Y351)-LEN(SUBSTITUTE($L349:$Y351,"G", "")))</f>
        <v>2</v>
      </c>
      <c r="AJ349" s="365">
        <f>SUMPRODUCT(LEN($Y349:$Y351)-LEN(SUBSTITUTE($Y349:$Y351,"G", "")))</f>
        <v>0</v>
      </c>
      <c r="AK349" s="365">
        <f>SUMPRODUCT(LEN($L349:$Y351)-LEN(SUBSTITUTE($L349:$Y351,"M", "")))</f>
        <v>0</v>
      </c>
      <c r="AL349" s="382">
        <f>SUMPRODUCT(LEN($Y349:$Y351)-LEN(SUBSTITUTE($Y349:$Y351,"M", "")))</f>
        <v>0</v>
      </c>
    </row>
    <row r="350" spans="2:38" ht="18" customHeight="1" x14ac:dyDescent="0.2">
      <c r="B350" s="17"/>
      <c r="C350" s="406"/>
      <c r="D350" s="192"/>
      <c r="E350" s="23"/>
      <c r="F350" s="23"/>
      <c r="G350" s="191"/>
      <c r="H350" s="409"/>
      <c r="I350" s="409"/>
      <c r="J350" s="409"/>
      <c r="K350" s="190" t="s">
        <v>91</v>
      </c>
      <c r="L350" s="189" t="s">
        <v>213</v>
      </c>
      <c r="M350" s="190" t="s">
        <v>90</v>
      </c>
      <c r="N350" s="189" t="s">
        <v>227</v>
      </c>
      <c r="O350" s="190" t="s">
        <v>89</v>
      </c>
      <c r="P350" s="189" t="s">
        <v>214</v>
      </c>
      <c r="Q350" s="190" t="s">
        <v>88</v>
      </c>
      <c r="R350" s="189"/>
      <c r="S350" s="190" t="s">
        <v>210</v>
      </c>
      <c r="T350" s="189"/>
      <c r="U350" s="190" t="s">
        <v>209</v>
      </c>
      <c r="V350" s="189"/>
      <c r="W350" s="190" t="s">
        <v>209</v>
      </c>
      <c r="X350" s="189"/>
      <c r="Y350" s="18"/>
      <c r="Z350" s="366"/>
      <c r="AA350" s="366"/>
      <c r="AB350" s="188"/>
      <c r="AC350" s="380"/>
      <c r="AD350" s="366"/>
      <c r="AE350" s="366"/>
      <c r="AF350" s="366"/>
      <c r="AG350" s="366"/>
      <c r="AH350" s="366"/>
      <c r="AI350" s="366"/>
      <c r="AJ350" s="366"/>
      <c r="AK350" s="366"/>
      <c r="AL350" s="383"/>
    </row>
    <row r="351" spans="2:38" ht="18" customHeight="1" thickBot="1" x14ac:dyDescent="0.25">
      <c r="B351" s="17"/>
      <c r="C351" s="407"/>
      <c r="D351" s="204"/>
      <c r="E351" s="203"/>
      <c r="F351" s="203"/>
      <c r="G351" s="202"/>
      <c r="H351" s="410"/>
      <c r="I351" s="410"/>
      <c r="J351" s="410"/>
      <c r="K351" s="201" t="s">
        <v>87</v>
      </c>
      <c r="L351" s="200" t="s">
        <v>263</v>
      </c>
      <c r="M351" s="201" t="s">
        <v>86</v>
      </c>
      <c r="N351" s="200" t="s">
        <v>219</v>
      </c>
      <c r="O351" s="201" t="s">
        <v>85</v>
      </c>
      <c r="P351" s="200" t="s">
        <v>98</v>
      </c>
      <c r="Q351" s="201" t="s">
        <v>84</v>
      </c>
      <c r="R351" s="200"/>
      <c r="S351" s="201" t="s">
        <v>208</v>
      </c>
      <c r="T351" s="200"/>
      <c r="U351" s="201" t="s">
        <v>207</v>
      </c>
      <c r="V351" s="200"/>
      <c r="W351" s="201" t="s">
        <v>207</v>
      </c>
      <c r="X351" s="200"/>
      <c r="Y351" s="10"/>
      <c r="Z351" s="398"/>
      <c r="AA351" s="398"/>
      <c r="AB351" s="199"/>
      <c r="AC351" s="381"/>
      <c r="AD351" s="367"/>
      <c r="AE351" s="367"/>
      <c r="AF351" s="367"/>
      <c r="AG351" s="367"/>
      <c r="AH351" s="367"/>
      <c r="AI351" s="367"/>
      <c r="AJ351" s="367"/>
      <c r="AK351" s="367"/>
      <c r="AL351" s="384"/>
    </row>
    <row r="352" spans="2:38" ht="18" customHeight="1" x14ac:dyDescent="0.2">
      <c r="B352" s="17"/>
      <c r="C352" s="405">
        <v>11</v>
      </c>
      <c r="D352" s="198"/>
      <c r="E352" s="197"/>
      <c r="F352" s="197"/>
      <c r="G352" s="196"/>
      <c r="H352" s="408">
        <v>67</v>
      </c>
      <c r="I352" s="408">
        <v>17</v>
      </c>
      <c r="J352" s="408">
        <v>5</v>
      </c>
      <c r="K352" s="195" t="s">
        <v>95</v>
      </c>
      <c r="L352" s="194" t="s">
        <v>217</v>
      </c>
      <c r="M352" s="195" t="s">
        <v>94</v>
      </c>
      <c r="N352" s="194" t="s">
        <v>217</v>
      </c>
      <c r="O352" s="195" t="s">
        <v>93</v>
      </c>
      <c r="P352" s="194" t="s">
        <v>97</v>
      </c>
      <c r="Q352" s="195" t="s">
        <v>92</v>
      </c>
      <c r="R352" s="194" t="s">
        <v>98</v>
      </c>
      <c r="S352" s="195" t="s">
        <v>212</v>
      </c>
      <c r="T352" s="194"/>
      <c r="U352" s="195" t="s">
        <v>211</v>
      </c>
      <c r="V352" s="194"/>
      <c r="W352" s="195" t="s">
        <v>211</v>
      </c>
      <c r="X352" s="194"/>
      <c r="Y352" s="25"/>
      <c r="Z352" s="397"/>
      <c r="AA352" s="397" t="s">
        <v>261</v>
      </c>
      <c r="AB352" s="193"/>
      <c r="AC352" s="379">
        <f>SUMPRODUCT(LEN($L352:$Y354)-LEN(SUBSTITUTE($L352:$Y354,"A", "")))</f>
        <v>7</v>
      </c>
      <c r="AD352" s="365">
        <f>SUMPRODUCT(LEN($Y352:$Y354)-LEN(SUBSTITUTE($Y352:$Y354,"A", "")))</f>
        <v>0</v>
      </c>
      <c r="AE352" s="365">
        <f>SUMPRODUCT(LEN($L352:$Y354)-LEN(SUBSTITUTE($L352:$Y354,"S", "")))</f>
        <v>13</v>
      </c>
      <c r="AF352" s="365">
        <f>SUMPRODUCT(LEN($Y352:$Y354)-LEN(SUBSTITUTE($Y352:$Y354,"S", "")))</f>
        <v>0</v>
      </c>
      <c r="AG352" s="365">
        <f>SUMPRODUCT(LEN($L352:$Y354)-LEN(SUBSTITUTE($L352:$Y354,"F", "")))</f>
        <v>0</v>
      </c>
      <c r="AH352" s="365">
        <f>SUMPRODUCT(LEN($Y352:$Y354)-LEN(SUBSTITUTE($Y352:$Y354,"F", "")))</f>
        <v>0</v>
      </c>
      <c r="AI352" s="365">
        <f>SUMPRODUCT(LEN($L352:$Y354)-LEN(SUBSTITUTE($L352:$Y354,"G", "")))</f>
        <v>1</v>
      </c>
      <c r="AJ352" s="365">
        <f>SUMPRODUCT(LEN($Y352:$Y354)-LEN(SUBSTITUTE($Y352:$Y354,"G", "")))</f>
        <v>0</v>
      </c>
      <c r="AK352" s="365">
        <f>SUMPRODUCT(LEN($L352:$Y354)-LEN(SUBSTITUTE($L352:$Y354,"M", "")))</f>
        <v>0</v>
      </c>
      <c r="AL352" s="382">
        <f>SUMPRODUCT(LEN($Y352:$Y354)-LEN(SUBSTITUTE($Y352:$Y354,"M", "")))</f>
        <v>0</v>
      </c>
    </row>
    <row r="353" spans="2:39" ht="18" customHeight="1" x14ac:dyDescent="0.2">
      <c r="B353" s="17"/>
      <c r="C353" s="406"/>
      <c r="D353" s="192"/>
      <c r="E353" s="23"/>
      <c r="F353" s="23"/>
      <c r="G353" s="191"/>
      <c r="H353" s="409"/>
      <c r="I353" s="409"/>
      <c r="J353" s="409"/>
      <c r="K353" s="190" t="s">
        <v>91</v>
      </c>
      <c r="L353" s="189" t="s">
        <v>264</v>
      </c>
      <c r="M353" s="190" t="s">
        <v>90</v>
      </c>
      <c r="N353" s="189" t="s">
        <v>218</v>
      </c>
      <c r="O353" s="190" t="s">
        <v>89</v>
      </c>
      <c r="P353" s="189" t="s">
        <v>217</v>
      </c>
      <c r="Q353" s="190" t="s">
        <v>88</v>
      </c>
      <c r="R353" s="189" t="s">
        <v>98</v>
      </c>
      <c r="S353" s="190" t="s">
        <v>210</v>
      </c>
      <c r="T353" s="189"/>
      <c r="U353" s="190" t="s">
        <v>209</v>
      </c>
      <c r="V353" s="189"/>
      <c r="W353" s="190" t="s">
        <v>209</v>
      </c>
      <c r="X353" s="189"/>
      <c r="Y353" s="18"/>
      <c r="Z353" s="366"/>
      <c r="AA353" s="366"/>
      <c r="AB353" s="188"/>
      <c r="AC353" s="380"/>
      <c r="AD353" s="366"/>
      <c r="AE353" s="366"/>
      <c r="AF353" s="366"/>
      <c r="AG353" s="366"/>
      <c r="AH353" s="366"/>
      <c r="AI353" s="366"/>
      <c r="AJ353" s="366"/>
      <c r="AK353" s="366"/>
      <c r="AL353" s="383"/>
    </row>
    <row r="354" spans="2:39" ht="18" customHeight="1" thickBot="1" x14ac:dyDescent="0.25">
      <c r="B354" s="17"/>
      <c r="C354" s="407"/>
      <c r="D354" s="204"/>
      <c r="E354" s="203"/>
      <c r="F354" s="203"/>
      <c r="G354" s="202"/>
      <c r="H354" s="410"/>
      <c r="I354" s="410"/>
      <c r="J354" s="410"/>
      <c r="K354" s="201" t="s">
        <v>87</v>
      </c>
      <c r="L354" s="200" t="s">
        <v>230</v>
      </c>
      <c r="M354" s="201" t="s">
        <v>86</v>
      </c>
      <c r="N354" s="200" t="s">
        <v>219</v>
      </c>
      <c r="O354" s="201" t="s">
        <v>85</v>
      </c>
      <c r="P354" s="200" t="s">
        <v>218</v>
      </c>
      <c r="Q354" s="201" t="s">
        <v>84</v>
      </c>
      <c r="R354" s="200"/>
      <c r="S354" s="201" t="s">
        <v>208</v>
      </c>
      <c r="T354" s="200"/>
      <c r="U354" s="201" t="s">
        <v>207</v>
      </c>
      <c r="V354" s="200"/>
      <c r="W354" s="201" t="s">
        <v>207</v>
      </c>
      <c r="X354" s="200"/>
      <c r="Y354" s="10"/>
      <c r="Z354" s="398"/>
      <c r="AA354" s="398"/>
      <c r="AB354" s="199"/>
      <c r="AC354" s="381"/>
      <c r="AD354" s="367"/>
      <c r="AE354" s="367"/>
      <c r="AF354" s="367"/>
      <c r="AG354" s="367"/>
      <c r="AH354" s="367"/>
      <c r="AI354" s="367"/>
      <c r="AJ354" s="367"/>
      <c r="AK354" s="367"/>
      <c r="AL354" s="384"/>
    </row>
    <row r="355" spans="2:39" ht="18" customHeight="1" x14ac:dyDescent="0.2">
      <c r="B355" s="17"/>
      <c r="C355" s="405">
        <v>12</v>
      </c>
      <c r="D355" s="198"/>
      <c r="E355" s="197"/>
      <c r="F355" s="197"/>
      <c r="G355" s="196"/>
      <c r="H355" s="408">
        <v>62</v>
      </c>
      <c r="I355" s="408">
        <v>18</v>
      </c>
      <c r="J355" s="408">
        <v>6</v>
      </c>
      <c r="K355" s="195" t="s">
        <v>95</v>
      </c>
      <c r="L355" s="194" t="s">
        <v>271</v>
      </c>
      <c r="M355" s="195" t="s">
        <v>94</v>
      </c>
      <c r="N355" s="194" t="s">
        <v>354</v>
      </c>
      <c r="O355" s="195" t="s">
        <v>93</v>
      </c>
      <c r="P355" s="194" t="s">
        <v>226</v>
      </c>
      <c r="Q355" s="195" t="s">
        <v>92</v>
      </c>
      <c r="R355" s="194" t="s">
        <v>218</v>
      </c>
      <c r="S355" s="195" t="s">
        <v>212</v>
      </c>
      <c r="T355" s="194"/>
      <c r="U355" s="195" t="s">
        <v>211</v>
      </c>
      <c r="V355" s="194"/>
      <c r="W355" s="195" t="s">
        <v>211</v>
      </c>
      <c r="X355" s="194"/>
      <c r="Y355" s="25" t="s">
        <v>368</v>
      </c>
      <c r="Z355" s="397">
        <v>6</v>
      </c>
      <c r="AA355" s="397" t="s">
        <v>261</v>
      </c>
      <c r="AB355" s="193"/>
      <c r="AC355" s="379">
        <f>SUMPRODUCT(LEN($L355:$Y357)-LEN(SUBSTITUTE($L355:$Y357,"A", "")))</f>
        <v>11</v>
      </c>
      <c r="AD355" s="365">
        <f>SUMPRODUCT(LEN($Y355:$Y357)-LEN(SUBSTITUTE($Y355:$Y357,"A", "")))</f>
        <v>5</v>
      </c>
      <c r="AE355" s="365">
        <f>SUMPRODUCT(LEN($L355:$Y357)-LEN(SUBSTITUTE($L355:$Y357,"S", "")))</f>
        <v>22</v>
      </c>
      <c r="AF355" s="365">
        <f>SUMPRODUCT(LEN($Y355:$Y357)-LEN(SUBSTITUTE($Y355:$Y357,"S", "")))</f>
        <v>11</v>
      </c>
      <c r="AG355" s="365">
        <f>SUMPRODUCT(LEN($L355:$Y357)-LEN(SUBSTITUTE($L355:$Y357,"F", "")))</f>
        <v>2</v>
      </c>
      <c r="AH355" s="365">
        <f>SUMPRODUCT(LEN($Y355:$Y357)-LEN(SUBSTITUTE($Y355:$Y357,"F", "")))</f>
        <v>0</v>
      </c>
      <c r="AI355" s="365">
        <f>SUMPRODUCT(LEN($L355:$Y357)-LEN(SUBSTITUTE($L355:$Y357,"G", "")))</f>
        <v>4</v>
      </c>
      <c r="AJ355" s="365">
        <f>SUMPRODUCT(LEN($Y355:$Y357)-LEN(SUBSTITUTE($Y355:$Y357,"G", "")))</f>
        <v>0</v>
      </c>
      <c r="AK355" s="365">
        <f>SUMPRODUCT(LEN($L355:$Y357)-LEN(SUBSTITUTE($L355:$Y357,"M", "")))</f>
        <v>0</v>
      </c>
      <c r="AL355" s="382">
        <f>SUMPRODUCT(LEN($Y355:$Y357)-LEN(SUBSTITUTE($Y355:$Y357,"M", "")))</f>
        <v>0</v>
      </c>
    </row>
    <row r="356" spans="2:39" ht="18" customHeight="1" x14ac:dyDescent="0.2">
      <c r="B356" s="17"/>
      <c r="C356" s="406"/>
      <c r="D356" s="192"/>
      <c r="E356" s="23"/>
      <c r="F356" s="23"/>
      <c r="G356" s="191"/>
      <c r="H356" s="409"/>
      <c r="I356" s="409"/>
      <c r="J356" s="409"/>
      <c r="K356" s="190" t="s">
        <v>91</v>
      </c>
      <c r="L356" s="189" t="s">
        <v>367</v>
      </c>
      <c r="M356" s="190" t="s">
        <v>90</v>
      </c>
      <c r="N356" s="189" t="s">
        <v>305</v>
      </c>
      <c r="O356" s="190" t="s">
        <v>89</v>
      </c>
      <c r="P356" s="189" t="s">
        <v>214</v>
      </c>
      <c r="Q356" s="190" t="s">
        <v>88</v>
      </c>
      <c r="R356" s="189" t="s">
        <v>98</v>
      </c>
      <c r="S356" s="190" t="s">
        <v>210</v>
      </c>
      <c r="T356" s="189"/>
      <c r="U356" s="190" t="s">
        <v>209</v>
      </c>
      <c r="V356" s="189"/>
      <c r="W356" s="190" t="s">
        <v>209</v>
      </c>
      <c r="X356" s="189"/>
      <c r="Y356" s="18" t="s">
        <v>366</v>
      </c>
      <c r="Z356" s="366"/>
      <c r="AA356" s="366"/>
      <c r="AB356" s="188"/>
      <c r="AC356" s="380"/>
      <c r="AD356" s="366"/>
      <c r="AE356" s="366"/>
      <c r="AF356" s="366"/>
      <c r="AG356" s="366"/>
      <c r="AH356" s="366"/>
      <c r="AI356" s="366"/>
      <c r="AJ356" s="366"/>
      <c r="AK356" s="366"/>
      <c r="AL356" s="383"/>
    </row>
    <row r="357" spans="2:39" ht="18" customHeight="1" thickBot="1" x14ac:dyDescent="0.25">
      <c r="B357" s="17"/>
      <c r="C357" s="407"/>
      <c r="D357" s="204"/>
      <c r="E357" s="203"/>
      <c r="F357" s="203"/>
      <c r="G357" s="202"/>
      <c r="H357" s="410"/>
      <c r="I357" s="410"/>
      <c r="J357" s="410"/>
      <c r="K357" s="201" t="s">
        <v>87</v>
      </c>
      <c r="L357" s="200" t="s">
        <v>298</v>
      </c>
      <c r="M357" s="201" t="s">
        <v>86</v>
      </c>
      <c r="N357" s="200" t="s">
        <v>282</v>
      </c>
      <c r="O357" s="201" t="s">
        <v>85</v>
      </c>
      <c r="P357" s="200" t="s">
        <v>218</v>
      </c>
      <c r="Q357" s="201" t="s">
        <v>84</v>
      </c>
      <c r="R357" s="200" t="s">
        <v>98</v>
      </c>
      <c r="S357" s="201" t="s">
        <v>208</v>
      </c>
      <c r="T357" s="200"/>
      <c r="U357" s="201" t="s">
        <v>207</v>
      </c>
      <c r="V357" s="200"/>
      <c r="W357" s="201" t="s">
        <v>207</v>
      </c>
      <c r="X357" s="200"/>
      <c r="Y357" s="10" t="s">
        <v>218</v>
      </c>
      <c r="Z357" s="398"/>
      <c r="AA357" s="398"/>
      <c r="AB357" s="199"/>
      <c r="AC357" s="381"/>
      <c r="AD357" s="367"/>
      <c r="AE357" s="367"/>
      <c r="AF357" s="367"/>
      <c r="AG357" s="367"/>
      <c r="AH357" s="367"/>
      <c r="AI357" s="367"/>
      <c r="AJ357" s="367"/>
      <c r="AK357" s="367"/>
      <c r="AL357" s="384"/>
    </row>
    <row r="358" spans="2:39" ht="18" customHeight="1" x14ac:dyDescent="0.2">
      <c r="B358" s="17"/>
      <c r="C358" s="405">
        <v>13</v>
      </c>
      <c r="D358" s="198"/>
      <c r="E358" s="197"/>
      <c r="F358" s="197"/>
      <c r="G358" s="196"/>
      <c r="H358" s="408">
        <v>60</v>
      </c>
      <c r="I358" s="408">
        <v>17</v>
      </c>
      <c r="J358" s="408">
        <v>6</v>
      </c>
      <c r="K358" s="195" t="s">
        <v>95</v>
      </c>
      <c r="L358" s="194" t="s">
        <v>97</v>
      </c>
      <c r="M358" s="195" t="s">
        <v>94</v>
      </c>
      <c r="N358" s="194" t="s">
        <v>263</v>
      </c>
      <c r="O358" s="195" t="s">
        <v>93</v>
      </c>
      <c r="P358" s="194" t="s">
        <v>218</v>
      </c>
      <c r="Q358" s="195" t="s">
        <v>92</v>
      </c>
      <c r="R358" s="194" t="s">
        <v>98</v>
      </c>
      <c r="S358" s="195" t="s">
        <v>212</v>
      </c>
      <c r="T358" s="194"/>
      <c r="U358" s="195" t="s">
        <v>211</v>
      </c>
      <c r="V358" s="194"/>
      <c r="W358" s="195" t="s">
        <v>211</v>
      </c>
      <c r="X358" s="194"/>
      <c r="Y358" s="25" t="s">
        <v>218</v>
      </c>
      <c r="Z358" s="397"/>
      <c r="AA358" s="397" t="s">
        <v>261</v>
      </c>
      <c r="AB358" s="193"/>
      <c r="AC358" s="379">
        <f>SUMPRODUCT(LEN($L358:$Y360)-LEN(SUBSTITUTE($L358:$Y360,"A", "")))</f>
        <v>7</v>
      </c>
      <c r="AD358" s="365">
        <f>SUMPRODUCT(LEN($Y358:$Y360)-LEN(SUBSTITUTE($Y358:$Y360,"A", "")))</f>
        <v>3</v>
      </c>
      <c r="AE358" s="365">
        <f>SUMPRODUCT(LEN($L358:$Y360)-LEN(SUBSTITUTE($L358:$Y360,"S", "")))</f>
        <v>18</v>
      </c>
      <c r="AF358" s="365">
        <f>SUMPRODUCT(LEN($Y358:$Y360)-LEN(SUBSTITUTE($Y358:$Y360,"S", "")))</f>
        <v>8</v>
      </c>
      <c r="AG358" s="365">
        <f>SUMPRODUCT(LEN($L358:$Y360)-LEN(SUBSTITUTE($L358:$Y360,"F", "")))</f>
        <v>0</v>
      </c>
      <c r="AH358" s="365">
        <f>SUMPRODUCT(LEN($Y358:$Y360)-LEN(SUBSTITUTE($Y358:$Y360,"F", "")))</f>
        <v>0</v>
      </c>
      <c r="AI358" s="365">
        <f>SUMPRODUCT(LEN($L358:$Y360)-LEN(SUBSTITUTE($L358:$Y360,"G", "")))</f>
        <v>3</v>
      </c>
      <c r="AJ358" s="365">
        <f>SUMPRODUCT(LEN($Y358:$Y360)-LEN(SUBSTITUTE($Y358:$Y360,"G", "")))</f>
        <v>0</v>
      </c>
      <c r="AK358" s="365">
        <f>SUMPRODUCT(LEN($L358:$Y360)-LEN(SUBSTITUTE($L358:$Y360,"M", "")))</f>
        <v>0</v>
      </c>
      <c r="AL358" s="382">
        <f>SUMPRODUCT(LEN($Y358:$Y360)-LEN(SUBSTITUTE($Y358:$Y360,"M", "")))</f>
        <v>0</v>
      </c>
    </row>
    <row r="359" spans="2:39" ht="18" customHeight="1" x14ac:dyDescent="0.2">
      <c r="B359" s="17"/>
      <c r="C359" s="406"/>
      <c r="D359" s="192"/>
      <c r="E359" s="23"/>
      <c r="F359" s="23"/>
      <c r="G359" s="191"/>
      <c r="H359" s="409"/>
      <c r="I359" s="409"/>
      <c r="J359" s="409"/>
      <c r="K359" s="190" t="s">
        <v>91</v>
      </c>
      <c r="L359" s="189" t="s">
        <v>271</v>
      </c>
      <c r="M359" s="190" t="s">
        <v>90</v>
      </c>
      <c r="N359" s="189" t="s">
        <v>214</v>
      </c>
      <c r="O359" s="190" t="s">
        <v>89</v>
      </c>
      <c r="P359" s="189" t="s">
        <v>218</v>
      </c>
      <c r="Q359" s="190" t="s">
        <v>88</v>
      </c>
      <c r="R359" s="189" t="s">
        <v>98</v>
      </c>
      <c r="S359" s="190" t="s">
        <v>210</v>
      </c>
      <c r="T359" s="189"/>
      <c r="U359" s="190" t="s">
        <v>209</v>
      </c>
      <c r="V359" s="189"/>
      <c r="W359" s="190" t="s">
        <v>209</v>
      </c>
      <c r="X359" s="189"/>
      <c r="Y359" s="18" t="s">
        <v>233</v>
      </c>
      <c r="Z359" s="366"/>
      <c r="AA359" s="366"/>
      <c r="AB359" s="188"/>
      <c r="AC359" s="380"/>
      <c r="AD359" s="366"/>
      <c r="AE359" s="366"/>
      <c r="AF359" s="366"/>
      <c r="AG359" s="366"/>
      <c r="AH359" s="366"/>
      <c r="AI359" s="366"/>
      <c r="AJ359" s="366"/>
      <c r="AK359" s="366"/>
      <c r="AL359" s="383"/>
    </row>
    <row r="360" spans="2:39" ht="18" customHeight="1" thickBot="1" x14ac:dyDescent="0.25">
      <c r="B360" s="17"/>
      <c r="C360" s="407"/>
      <c r="D360" s="204"/>
      <c r="E360" s="203"/>
      <c r="F360" s="203"/>
      <c r="G360" s="202"/>
      <c r="H360" s="410"/>
      <c r="I360" s="410"/>
      <c r="J360" s="410"/>
      <c r="K360" s="201" t="s">
        <v>87</v>
      </c>
      <c r="L360" s="200" t="s">
        <v>264</v>
      </c>
      <c r="M360" s="201" t="s">
        <v>86</v>
      </c>
      <c r="N360" s="200" t="s">
        <v>214</v>
      </c>
      <c r="O360" s="201" t="s">
        <v>85</v>
      </c>
      <c r="P360" s="200" t="s">
        <v>98</v>
      </c>
      <c r="Q360" s="201" t="s">
        <v>84</v>
      </c>
      <c r="R360" s="200"/>
      <c r="S360" s="201" t="s">
        <v>208</v>
      </c>
      <c r="T360" s="200"/>
      <c r="U360" s="201" t="s">
        <v>207</v>
      </c>
      <c r="V360" s="200"/>
      <c r="W360" s="201" t="s">
        <v>207</v>
      </c>
      <c r="X360" s="200"/>
      <c r="Y360" s="10" t="s">
        <v>346</v>
      </c>
      <c r="Z360" s="398"/>
      <c r="AA360" s="398"/>
      <c r="AB360" s="199"/>
      <c r="AC360" s="381"/>
      <c r="AD360" s="367"/>
      <c r="AE360" s="367"/>
      <c r="AF360" s="367"/>
      <c r="AG360" s="367"/>
      <c r="AH360" s="367"/>
      <c r="AI360" s="367"/>
      <c r="AJ360" s="367"/>
      <c r="AK360" s="367"/>
      <c r="AL360" s="384"/>
    </row>
    <row r="361" spans="2:39" ht="18" customHeight="1" x14ac:dyDescent="0.2">
      <c r="B361" s="17"/>
      <c r="C361" s="405">
        <v>14</v>
      </c>
      <c r="D361" s="198"/>
      <c r="E361" s="197"/>
      <c r="F361" s="197"/>
      <c r="G361" s="196"/>
      <c r="H361" s="408"/>
      <c r="I361" s="408"/>
      <c r="J361" s="408"/>
      <c r="K361" s="195" t="s">
        <v>95</v>
      </c>
      <c r="L361" s="194"/>
      <c r="M361" s="195" t="s">
        <v>94</v>
      </c>
      <c r="N361" s="194"/>
      <c r="O361" s="195" t="s">
        <v>93</v>
      </c>
      <c r="P361" s="194"/>
      <c r="Q361" s="195" t="s">
        <v>92</v>
      </c>
      <c r="R361" s="194"/>
      <c r="S361" s="195" t="s">
        <v>212</v>
      </c>
      <c r="T361" s="194"/>
      <c r="U361" s="195" t="s">
        <v>211</v>
      </c>
      <c r="V361" s="194"/>
      <c r="W361" s="195" t="s">
        <v>211</v>
      </c>
      <c r="X361" s="194"/>
      <c r="Y361" s="25"/>
      <c r="Z361" s="397"/>
      <c r="AA361" s="397"/>
      <c r="AB361" s="193"/>
      <c r="AC361" s="379">
        <f>SUMPRODUCT(LEN($L361:$Y363)-LEN(SUBSTITUTE($L361:$Y363,"A", "")))</f>
        <v>0</v>
      </c>
      <c r="AD361" s="365">
        <f>SUMPRODUCT(LEN($Y361:$Y363)-LEN(SUBSTITUTE($Y361:$Y363,"A", "")))</f>
        <v>0</v>
      </c>
      <c r="AE361" s="365">
        <f>SUMPRODUCT(LEN($L361:$Y363)-LEN(SUBSTITUTE($L361:$Y363,"S", "")))</f>
        <v>0</v>
      </c>
      <c r="AF361" s="365">
        <f>SUMPRODUCT(LEN($Y361:$Y363)-LEN(SUBSTITUTE($Y361:$Y363,"S", "")))</f>
        <v>0</v>
      </c>
      <c r="AG361" s="365">
        <f>SUMPRODUCT(LEN($L361:$Y363)-LEN(SUBSTITUTE($L361:$Y363,"F", "")))</f>
        <v>0</v>
      </c>
      <c r="AH361" s="365">
        <f>SUMPRODUCT(LEN($Y361:$Y363)-LEN(SUBSTITUTE($Y361:$Y363,"F", "")))</f>
        <v>0</v>
      </c>
      <c r="AI361" s="365">
        <f>SUMPRODUCT(LEN($L361:$Y363)-LEN(SUBSTITUTE($L361:$Y363,"G", "")))</f>
        <v>0</v>
      </c>
      <c r="AJ361" s="365">
        <f>SUMPRODUCT(LEN($Y361:$Y363)-LEN(SUBSTITUTE($Y361:$Y363,"G", "")))</f>
        <v>0</v>
      </c>
      <c r="AK361" s="365">
        <f>SUMPRODUCT(LEN($L361:$Y363)-LEN(SUBSTITUTE($L361:$Y363,"M", "")))</f>
        <v>0</v>
      </c>
      <c r="AL361" s="382">
        <f>SUMPRODUCT(LEN($Y361:$Y363)-LEN(SUBSTITUTE($Y361:$Y363,"M", "")))</f>
        <v>0</v>
      </c>
    </row>
    <row r="362" spans="2:39" ht="18" customHeight="1" x14ac:dyDescent="0.2">
      <c r="B362" s="17"/>
      <c r="C362" s="406"/>
      <c r="D362" s="192"/>
      <c r="E362" s="23"/>
      <c r="F362" s="23"/>
      <c r="G362" s="191"/>
      <c r="H362" s="409"/>
      <c r="I362" s="409"/>
      <c r="J362" s="409"/>
      <c r="K362" s="190" t="s">
        <v>91</v>
      </c>
      <c r="L362" s="189"/>
      <c r="M362" s="190" t="s">
        <v>90</v>
      </c>
      <c r="N362" s="189"/>
      <c r="O362" s="190" t="s">
        <v>89</v>
      </c>
      <c r="P362" s="189"/>
      <c r="Q362" s="190" t="s">
        <v>88</v>
      </c>
      <c r="R362" s="189"/>
      <c r="S362" s="190" t="s">
        <v>210</v>
      </c>
      <c r="T362" s="189"/>
      <c r="U362" s="190" t="s">
        <v>209</v>
      </c>
      <c r="V362" s="189"/>
      <c r="W362" s="190" t="s">
        <v>209</v>
      </c>
      <c r="X362" s="189"/>
      <c r="Y362" s="18"/>
      <c r="Z362" s="366"/>
      <c r="AA362" s="366"/>
      <c r="AB362" s="188"/>
      <c r="AC362" s="380"/>
      <c r="AD362" s="366"/>
      <c r="AE362" s="366"/>
      <c r="AF362" s="366"/>
      <c r="AG362" s="366"/>
      <c r="AH362" s="366"/>
      <c r="AI362" s="366"/>
      <c r="AJ362" s="366"/>
      <c r="AK362" s="366"/>
      <c r="AL362" s="383"/>
      <c r="AM362" s="58"/>
    </row>
    <row r="363" spans="2:39" ht="18" customHeight="1" thickBot="1" x14ac:dyDescent="0.25">
      <c r="B363" s="17"/>
      <c r="C363" s="407"/>
      <c r="D363" s="204"/>
      <c r="E363" s="203"/>
      <c r="F363" s="203"/>
      <c r="G363" s="202"/>
      <c r="H363" s="410"/>
      <c r="I363" s="410"/>
      <c r="J363" s="410"/>
      <c r="K363" s="201" t="s">
        <v>87</v>
      </c>
      <c r="L363" s="200"/>
      <c r="M363" s="201" t="s">
        <v>86</v>
      </c>
      <c r="N363" s="200"/>
      <c r="O363" s="201" t="s">
        <v>85</v>
      </c>
      <c r="P363" s="200"/>
      <c r="Q363" s="201" t="s">
        <v>84</v>
      </c>
      <c r="R363" s="200"/>
      <c r="S363" s="201" t="s">
        <v>208</v>
      </c>
      <c r="T363" s="200"/>
      <c r="U363" s="201" t="s">
        <v>207</v>
      </c>
      <c r="V363" s="200"/>
      <c r="W363" s="201" t="s">
        <v>207</v>
      </c>
      <c r="X363" s="200"/>
      <c r="Y363" s="10"/>
      <c r="Z363" s="398"/>
      <c r="AA363" s="398"/>
      <c r="AB363" s="199"/>
      <c r="AC363" s="381"/>
      <c r="AD363" s="367"/>
      <c r="AE363" s="367"/>
      <c r="AF363" s="367"/>
      <c r="AG363" s="367"/>
      <c r="AH363" s="367"/>
      <c r="AI363" s="367"/>
      <c r="AJ363" s="367"/>
      <c r="AK363" s="367"/>
      <c r="AL363" s="384"/>
    </row>
    <row r="364" spans="2:39" ht="18" customHeight="1" x14ac:dyDescent="0.2">
      <c r="B364" s="17"/>
      <c r="C364" s="405">
        <v>15</v>
      </c>
      <c r="D364" s="198"/>
      <c r="E364" s="197"/>
      <c r="F364" s="197"/>
      <c r="G364" s="196"/>
      <c r="H364" s="408"/>
      <c r="I364" s="408"/>
      <c r="J364" s="408"/>
      <c r="K364" s="195" t="s">
        <v>95</v>
      </c>
      <c r="L364" s="194"/>
      <c r="M364" s="195" t="s">
        <v>94</v>
      </c>
      <c r="N364" s="194"/>
      <c r="O364" s="195" t="s">
        <v>93</v>
      </c>
      <c r="P364" s="194"/>
      <c r="Q364" s="195" t="s">
        <v>92</v>
      </c>
      <c r="R364" s="194"/>
      <c r="S364" s="195" t="s">
        <v>212</v>
      </c>
      <c r="T364" s="194"/>
      <c r="U364" s="195" t="s">
        <v>211</v>
      </c>
      <c r="V364" s="194"/>
      <c r="W364" s="195" t="s">
        <v>211</v>
      </c>
      <c r="X364" s="194"/>
      <c r="Y364" s="25"/>
      <c r="Z364" s="397"/>
      <c r="AA364" s="397"/>
      <c r="AB364" s="193"/>
      <c r="AC364" s="379">
        <f>SUMPRODUCT(LEN($L364:$Y366)-LEN(SUBSTITUTE($L364:$Y366,"A", "")))</f>
        <v>0</v>
      </c>
      <c r="AD364" s="365">
        <f>SUMPRODUCT(LEN($Y364:$Y366)-LEN(SUBSTITUTE($Y364:$Y366,"A", "")))</f>
        <v>0</v>
      </c>
      <c r="AE364" s="365">
        <f>SUMPRODUCT(LEN($L364:$Y366)-LEN(SUBSTITUTE($L364:$Y366,"S", "")))</f>
        <v>0</v>
      </c>
      <c r="AF364" s="365">
        <f>SUMPRODUCT(LEN($Y364:$Y366)-LEN(SUBSTITUTE($Y364:$Y366,"S", "")))</f>
        <v>0</v>
      </c>
      <c r="AG364" s="365">
        <f>SUMPRODUCT(LEN($L364:$Y366)-LEN(SUBSTITUTE($L364:$Y366,"F", "")))</f>
        <v>0</v>
      </c>
      <c r="AH364" s="365">
        <f>SUMPRODUCT(LEN($Y364:$Y366)-LEN(SUBSTITUTE($Y364:$Y366,"F", "")))</f>
        <v>0</v>
      </c>
      <c r="AI364" s="365">
        <f>SUMPRODUCT(LEN($L364:$Y366)-LEN(SUBSTITUTE($L364:$Y366,"G", "")))</f>
        <v>0</v>
      </c>
      <c r="AJ364" s="365">
        <f>SUMPRODUCT(LEN($Y364:$Y366)-LEN(SUBSTITUTE($Y364:$Y366,"G", "")))</f>
        <v>0</v>
      </c>
      <c r="AK364" s="365">
        <f>SUMPRODUCT(LEN($L364:$Y366)-LEN(SUBSTITUTE($L364:$Y366,"M", "")))</f>
        <v>0</v>
      </c>
      <c r="AL364" s="382">
        <f>SUMPRODUCT(LEN($Y364:$Y366)-LEN(SUBSTITUTE($Y364:$Y366,"M", "")))</f>
        <v>0</v>
      </c>
    </row>
    <row r="365" spans="2:39" ht="18" customHeight="1" x14ac:dyDescent="0.2">
      <c r="B365" s="17"/>
      <c r="C365" s="406"/>
      <c r="D365" s="192"/>
      <c r="E365" s="23"/>
      <c r="F365" s="23"/>
      <c r="G365" s="191"/>
      <c r="H365" s="409"/>
      <c r="I365" s="409"/>
      <c r="J365" s="409"/>
      <c r="K365" s="190" t="s">
        <v>91</v>
      </c>
      <c r="L365" s="189"/>
      <c r="M365" s="190" t="s">
        <v>90</v>
      </c>
      <c r="N365" s="189"/>
      <c r="O365" s="190" t="s">
        <v>89</v>
      </c>
      <c r="P365" s="189"/>
      <c r="Q365" s="190" t="s">
        <v>88</v>
      </c>
      <c r="R365" s="189"/>
      <c r="S365" s="190" t="s">
        <v>210</v>
      </c>
      <c r="T365" s="189"/>
      <c r="U365" s="190" t="s">
        <v>209</v>
      </c>
      <c r="V365" s="189"/>
      <c r="W365" s="190" t="s">
        <v>209</v>
      </c>
      <c r="X365" s="189"/>
      <c r="Y365" s="18"/>
      <c r="Z365" s="366"/>
      <c r="AA365" s="366"/>
      <c r="AB365" s="188"/>
      <c r="AC365" s="380"/>
      <c r="AD365" s="366"/>
      <c r="AE365" s="366"/>
      <c r="AF365" s="366"/>
      <c r="AG365" s="366"/>
      <c r="AH365" s="366"/>
      <c r="AI365" s="366"/>
      <c r="AJ365" s="366"/>
      <c r="AK365" s="366"/>
      <c r="AL365" s="383"/>
    </row>
    <row r="366" spans="2:39" ht="18" customHeight="1" thickBot="1" x14ac:dyDescent="0.25">
      <c r="B366" s="17"/>
      <c r="C366" s="407"/>
      <c r="D366" s="204"/>
      <c r="E366" s="203"/>
      <c r="F366" s="203"/>
      <c r="G366" s="202"/>
      <c r="H366" s="410"/>
      <c r="I366" s="410"/>
      <c r="J366" s="410"/>
      <c r="K366" s="201" t="s">
        <v>87</v>
      </c>
      <c r="L366" s="200"/>
      <c r="M366" s="201" t="s">
        <v>86</v>
      </c>
      <c r="N366" s="200"/>
      <c r="O366" s="201" t="s">
        <v>85</v>
      </c>
      <c r="P366" s="200"/>
      <c r="Q366" s="201" t="s">
        <v>84</v>
      </c>
      <c r="R366" s="200"/>
      <c r="S366" s="201" t="s">
        <v>208</v>
      </c>
      <c r="T366" s="200"/>
      <c r="U366" s="201" t="s">
        <v>207</v>
      </c>
      <c r="V366" s="200"/>
      <c r="W366" s="201" t="s">
        <v>207</v>
      </c>
      <c r="X366" s="200"/>
      <c r="Y366" s="10"/>
      <c r="Z366" s="398"/>
      <c r="AA366" s="398"/>
      <c r="AB366" s="199"/>
      <c r="AC366" s="381"/>
      <c r="AD366" s="367"/>
      <c r="AE366" s="367"/>
      <c r="AF366" s="367"/>
      <c r="AG366" s="367"/>
      <c r="AH366" s="367"/>
      <c r="AI366" s="367"/>
      <c r="AJ366" s="367"/>
      <c r="AK366" s="367"/>
      <c r="AL366" s="384"/>
    </row>
    <row r="367" spans="2:39" ht="18" customHeight="1" x14ac:dyDescent="0.2">
      <c r="B367" s="17"/>
      <c r="C367" s="405">
        <v>16</v>
      </c>
      <c r="D367" s="198"/>
      <c r="E367" s="197"/>
      <c r="F367" s="197"/>
      <c r="G367" s="196"/>
      <c r="H367" s="408"/>
      <c r="I367" s="408"/>
      <c r="J367" s="408"/>
      <c r="K367" s="195" t="s">
        <v>95</v>
      </c>
      <c r="L367" s="194"/>
      <c r="M367" s="195" t="s">
        <v>94</v>
      </c>
      <c r="N367" s="194"/>
      <c r="O367" s="195" t="s">
        <v>93</v>
      </c>
      <c r="P367" s="194"/>
      <c r="Q367" s="195" t="s">
        <v>92</v>
      </c>
      <c r="R367" s="194"/>
      <c r="S367" s="195" t="s">
        <v>212</v>
      </c>
      <c r="T367" s="194"/>
      <c r="U367" s="195" t="s">
        <v>211</v>
      </c>
      <c r="V367" s="194"/>
      <c r="W367" s="195" t="s">
        <v>211</v>
      </c>
      <c r="X367" s="194"/>
      <c r="Y367" s="25"/>
      <c r="Z367" s="397"/>
      <c r="AA367" s="397"/>
      <c r="AB367" s="193"/>
      <c r="AC367" s="379">
        <f>SUMPRODUCT(LEN($L367:$Y369)-LEN(SUBSTITUTE($L367:$Y369,"A", "")))</f>
        <v>0</v>
      </c>
      <c r="AD367" s="365">
        <f>SUMPRODUCT(LEN($Y367:$Y369)-LEN(SUBSTITUTE($Y367:$Y369,"A", "")))</f>
        <v>0</v>
      </c>
      <c r="AE367" s="365">
        <f>SUMPRODUCT(LEN($L367:$Y369)-LEN(SUBSTITUTE($L367:$Y369,"S", "")))</f>
        <v>0</v>
      </c>
      <c r="AF367" s="365">
        <f>SUMPRODUCT(LEN($Y367:$Y369)-LEN(SUBSTITUTE($Y367:$Y369,"S", "")))</f>
        <v>0</v>
      </c>
      <c r="AG367" s="365">
        <f>SUMPRODUCT(LEN($L367:$Y369)-LEN(SUBSTITUTE($L367:$Y369,"F", "")))</f>
        <v>0</v>
      </c>
      <c r="AH367" s="365">
        <f>SUMPRODUCT(LEN($Y367:$Y369)-LEN(SUBSTITUTE($Y367:$Y369,"F", "")))</f>
        <v>0</v>
      </c>
      <c r="AI367" s="365">
        <f>SUMPRODUCT(LEN($L367:$Y369)-LEN(SUBSTITUTE($L367:$Y369,"G", "")))</f>
        <v>0</v>
      </c>
      <c r="AJ367" s="365">
        <f>SUMPRODUCT(LEN($Y367:$Y369)-LEN(SUBSTITUTE($Y367:$Y369,"G", "")))</f>
        <v>0</v>
      </c>
      <c r="AK367" s="365">
        <f>SUMPRODUCT(LEN($L367:$Y369)-LEN(SUBSTITUTE($L367:$Y369,"M", "")))</f>
        <v>0</v>
      </c>
      <c r="AL367" s="382">
        <f>SUMPRODUCT(LEN($Y367:$Y369)-LEN(SUBSTITUTE($Y367:$Y369,"M", "")))</f>
        <v>0</v>
      </c>
    </row>
    <row r="368" spans="2:39" ht="18" customHeight="1" x14ac:dyDescent="0.2">
      <c r="B368" s="17"/>
      <c r="C368" s="406"/>
      <c r="D368" s="192"/>
      <c r="E368" s="23"/>
      <c r="F368" s="23"/>
      <c r="G368" s="191"/>
      <c r="H368" s="409"/>
      <c r="I368" s="409"/>
      <c r="J368" s="409"/>
      <c r="K368" s="190" t="s">
        <v>91</v>
      </c>
      <c r="L368" s="189"/>
      <c r="M368" s="190" t="s">
        <v>90</v>
      </c>
      <c r="N368" s="189"/>
      <c r="O368" s="190" t="s">
        <v>89</v>
      </c>
      <c r="P368" s="189"/>
      <c r="Q368" s="190" t="s">
        <v>88</v>
      </c>
      <c r="R368" s="189"/>
      <c r="S368" s="190" t="s">
        <v>210</v>
      </c>
      <c r="T368" s="189"/>
      <c r="U368" s="190" t="s">
        <v>209</v>
      </c>
      <c r="V368" s="189"/>
      <c r="W368" s="190" t="s">
        <v>209</v>
      </c>
      <c r="X368" s="189"/>
      <c r="Y368" s="18"/>
      <c r="Z368" s="366"/>
      <c r="AA368" s="366"/>
      <c r="AB368" s="188"/>
      <c r="AC368" s="380"/>
      <c r="AD368" s="366"/>
      <c r="AE368" s="366"/>
      <c r="AF368" s="366"/>
      <c r="AG368" s="366"/>
      <c r="AH368" s="366"/>
      <c r="AI368" s="366"/>
      <c r="AJ368" s="366"/>
      <c r="AK368" s="366"/>
      <c r="AL368" s="383"/>
    </row>
    <row r="369" spans="2:46" ht="18" customHeight="1" thickBot="1" x14ac:dyDescent="0.25">
      <c r="B369" s="17"/>
      <c r="C369" s="407"/>
      <c r="D369" s="204"/>
      <c r="E369" s="203"/>
      <c r="F369" s="203"/>
      <c r="G369" s="202"/>
      <c r="H369" s="410"/>
      <c r="I369" s="410"/>
      <c r="J369" s="410"/>
      <c r="K369" s="201" t="s">
        <v>87</v>
      </c>
      <c r="L369" s="200"/>
      <c r="M369" s="201" t="s">
        <v>86</v>
      </c>
      <c r="N369" s="200"/>
      <c r="O369" s="201" t="s">
        <v>85</v>
      </c>
      <c r="P369" s="200"/>
      <c r="Q369" s="201" t="s">
        <v>84</v>
      </c>
      <c r="R369" s="200"/>
      <c r="S369" s="201" t="s">
        <v>208</v>
      </c>
      <c r="T369" s="200"/>
      <c r="U369" s="201" t="s">
        <v>207</v>
      </c>
      <c r="V369" s="200"/>
      <c r="W369" s="201" t="s">
        <v>207</v>
      </c>
      <c r="X369" s="200"/>
      <c r="Y369" s="10"/>
      <c r="Z369" s="398"/>
      <c r="AA369" s="398"/>
      <c r="AB369" s="199"/>
      <c r="AC369" s="381"/>
      <c r="AD369" s="367"/>
      <c r="AE369" s="367"/>
      <c r="AF369" s="367"/>
      <c r="AG369" s="367"/>
      <c r="AH369" s="367"/>
      <c r="AI369" s="367"/>
      <c r="AJ369" s="367"/>
      <c r="AK369" s="367"/>
      <c r="AL369" s="384"/>
    </row>
    <row r="370" spans="2:46" ht="18" customHeight="1" x14ac:dyDescent="0.2">
      <c r="B370" s="17"/>
      <c r="C370" s="405">
        <v>17</v>
      </c>
      <c r="D370" s="198"/>
      <c r="E370" s="197"/>
      <c r="F370" s="197"/>
      <c r="G370" s="196"/>
      <c r="H370" s="408"/>
      <c r="I370" s="408"/>
      <c r="J370" s="408"/>
      <c r="K370" s="195" t="s">
        <v>95</v>
      </c>
      <c r="L370" s="194"/>
      <c r="M370" s="195" t="s">
        <v>94</v>
      </c>
      <c r="N370" s="194"/>
      <c r="O370" s="195" t="s">
        <v>93</v>
      </c>
      <c r="P370" s="194"/>
      <c r="Q370" s="195" t="s">
        <v>92</v>
      </c>
      <c r="R370" s="194"/>
      <c r="S370" s="195" t="s">
        <v>212</v>
      </c>
      <c r="T370" s="194"/>
      <c r="U370" s="195" t="s">
        <v>211</v>
      </c>
      <c r="V370" s="194"/>
      <c r="W370" s="195" t="s">
        <v>211</v>
      </c>
      <c r="X370" s="194"/>
      <c r="Y370" s="25"/>
      <c r="Z370" s="397"/>
      <c r="AA370" s="397"/>
      <c r="AB370" s="193"/>
      <c r="AC370" s="379">
        <f>SUMPRODUCT(LEN($L370:$Y372)-LEN(SUBSTITUTE($L370:$Y372,"A", "")))</f>
        <v>0</v>
      </c>
      <c r="AD370" s="365">
        <f>SUMPRODUCT(LEN($Y370:$Y372)-LEN(SUBSTITUTE($Y370:$Y372,"A", "")))</f>
        <v>0</v>
      </c>
      <c r="AE370" s="365">
        <f>SUMPRODUCT(LEN($L370:$Y372)-LEN(SUBSTITUTE($L370:$Y372,"S", "")))</f>
        <v>0</v>
      </c>
      <c r="AF370" s="365">
        <f>SUMPRODUCT(LEN($Y370:$Y372)-LEN(SUBSTITUTE($Y370:$Y372,"S", "")))</f>
        <v>0</v>
      </c>
      <c r="AG370" s="365">
        <f>SUMPRODUCT(LEN($L370:$Y372)-LEN(SUBSTITUTE($L370:$Y372,"F", "")))</f>
        <v>0</v>
      </c>
      <c r="AH370" s="365">
        <f>SUMPRODUCT(LEN($Y370:$Y372)-LEN(SUBSTITUTE($Y370:$Y372,"F", "")))</f>
        <v>0</v>
      </c>
      <c r="AI370" s="365">
        <f>SUMPRODUCT(LEN($L370:$Y372)-LEN(SUBSTITUTE($L370:$Y372,"G", "")))</f>
        <v>0</v>
      </c>
      <c r="AJ370" s="365">
        <f>SUMPRODUCT(LEN($Y370:$Y372)-LEN(SUBSTITUTE($Y370:$Y372,"G", "")))</f>
        <v>0</v>
      </c>
      <c r="AK370" s="365">
        <f>SUMPRODUCT(LEN($L370:$Y372)-LEN(SUBSTITUTE($L370:$Y372,"M", "")))</f>
        <v>0</v>
      </c>
      <c r="AL370" s="382">
        <f>SUMPRODUCT(LEN($Y370:$Y372)-LEN(SUBSTITUTE($Y370:$Y372,"M", "")))</f>
        <v>0</v>
      </c>
    </row>
    <row r="371" spans="2:46" ht="18" customHeight="1" x14ac:dyDescent="0.2">
      <c r="B371" s="17"/>
      <c r="C371" s="406"/>
      <c r="D371" s="192"/>
      <c r="E371" s="23"/>
      <c r="F371" s="23"/>
      <c r="G371" s="191"/>
      <c r="H371" s="409"/>
      <c r="I371" s="409"/>
      <c r="J371" s="409"/>
      <c r="K371" s="190" t="s">
        <v>91</v>
      </c>
      <c r="L371" s="189"/>
      <c r="M371" s="190" t="s">
        <v>90</v>
      </c>
      <c r="N371" s="189"/>
      <c r="O371" s="190" t="s">
        <v>89</v>
      </c>
      <c r="P371" s="189"/>
      <c r="Q371" s="190" t="s">
        <v>88</v>
      </c>
      <c r="R371" s="189"/>
      <c r="S371" s="190" t="s">
        <v>210</v>
      </c>
      <c r="T371" s="189"/>
      <c r="U371" s="190" t="s">
        <v>209</v>
      </c>
      <c r="V371" s="189"/>
      <c r="W371" s="190" t="s">
        <v>209</v>
      </c>
      <c r="X371" s="189"/>
      <c r="Y371" s="18"/>
      <c r="Z371" s="366"/>
      <c r="AA371" s="366"/>
      <c r="AB371" s="188"/>
      <c r="AC371" s="380"/>
      <c r="AD371" s="366"/>
      <c r="AE371" s="366"/>
      <c r="AF371" s="366"/>
      <c r="AG371" s="366"/>
      <c r="AH371" s="366"/>
      <c r="AI371" s="366"/>
      <c r="AJ371" s="366"/>
      <c r="AK371" s="366"/>
      <c r="AL371" s="383"/>
    </row>
    <row r="372" spans="2:46" ht="18" customHeight="1" thickBot="1" x14ac:dyDescent="0.25">
      <c r="B372" s="17"/>
      <c r="C372" s="407"/>
      <c r="D372" s="204"/>
      <c r="E372" s="203"/>
      <c r="F372" s="203"/>
      <c r="G372" s="202"/>
      <c r="H372" s="410"/>
      <c r="I372" s="410"/>
      <c r="J372" s="410"/>
      <c r="K372" s="201" t="s">
        <v>87</v>
      </c>
      <c r="L372" s="200"/>
      <c r="M372" s="201" t="s">
        <v>86</v>
      </c>
      <c r="N372" s="200"/>
      <c r="O372" s="201" t="s">
        <v>85</v>
      </c>
      <c r="P372" s="200"/>
      <c r="Q372" s="201" t="s">
        <v>84</v>
      </c>
      <c r="R372" s="200"/>
      <c r="S372" s="201" t="s">
        <v>208</v>
      </c>
      <c r="T372" s="200"/>
      <c r="U372" s="201" t="s">
        <v>207</v>
      </c>
      <c r="V372" s="200"/>
      <c r="W372" s="201" t="s">
        <v>207</v>
      </c>
      <c r="X372" s="200"/>
      <c r="Y372" s="10"/>
      <c r="Z372" s="398"/>
      <c r="AA372" s="398"/>
      <c r="AB372" s="199"/>
      <c r="AC372" s="381"/>
      <c r="AD372" s="367"/>
      <c r="AE372" s="367"/>
      <c r="AF372" s="367"/>
      <c r="AG372" s="367"/>
      <c r="AH372" s="367"/>
      <c r="AI372" s="367"/>
      <c r="AJ372" s="367"/>
      <c r="AK372" s="367"/>
      <c r="AL372" s="384"/>
    </row>
    <row r="373" spans="2:46" ht="18" customHeight="1" x14ac:dyDescent="0.2">
      <c r="B373" s="17"/>
      <c r="C373" s="405">
        <v>18</v>
      </c>
      <c r="D373" s="198"/>
      <c r="E373" s="197"/>
      <c r="F373" s="197"/>
      <c r="G373" s="196"/>
      <c r="H373" s="408"/>
      <c r="I373" s="408"/>
      <c r="J373" s="408"/>
      <c r="K373" s="195" t="s">
        <v>95</v>
      </c>
      <c r="L373" s="194"/>
      <c r="M373" s="195" t="s">
        <v>94</v>
      </c>
      <c r="N373" s="194"/>
      <c r="O373" s="195" t="s">
        <v>93</v>
      </c>
      <c r="P373" s="194"/>
      <c r="Q373" s="195" t="s">
        <v>92</v>
      </c>
      <c r="R373" s="194"/>
      <c r="S373" s="195" t="s">
        <v>212</v>
      </c>
      <c r="T373" s="194"/>
      <c r="U373" s="195" t="s">
        <v>211</v>
      </c>
      <c r="V373" s="194"/>
      <c r="W373" s="195" t="s">
        <v>211</v>
      </c>
      <c r="X373" s="194"/>
      <c r="Y373" s="25"/>
      <c r="Z373" s="397"/>
      <c r="AA373" s="397"/>
      <c r="AB373" s="193"/>
      <c r="AC373" s="379">
        <f>SUMPRODUCT(LEN($L373:$Y375)-LEN(SUBSTITUTE($L373:$Y375,"A", "")))</f>
        <v>0</v>
      </c>
      <c r="AD373" s="365">
        <f>SUMPRODUCT(LEN($Y373:$Y375)-LEN(SUBSTITUTE($Y373:$Y375,"A", "")))</f>
        <v>0</v>
      </c>
      <c r="AE373" s="365">
        <f>SUMPRODUCT(LEN($L373:$Y375)-LEN(SUBSTITUTE($L373:$Y375,"S", "")))</f>
        <v>0</v>
      </c>
      <c r="AF373" s="365">
        <f>SUMPRODUCT(LEN($Y373:$Y375)-LEN(SUBSTITUTE($Y373:$Y375,"S", "")))</f>
        <v>0</v>
      </c>
      <c r="AG373" s="365">
        <f>SUMPRODUCT(LEN($L373:$Y375)-LEN(SUBSTITUTE($L373:$Y375,"F", "")))</f>
        <v>0</v>
      </c>
      <c r="AH373" s="365">
        <f>SUMPRODUCT(LEN($Y373:$Y375)-LEN(SUBSTITUTE($Y373:$Y375,"F", "")))</f>
        <v>0</v>
      </c>
      <c r="AI373" s="365">
        <f>SUMPRODUCT(LEN($L373:$Y375)-LEN(SUBSTITUTE($L373:$Y375,"G", "")))</f>
        <v>0</v>
      </c>
      <c r="AJ373" s="365">
        <f>SUMPRODUCT(LEN($Y373:$Y375)-LEN(SUBSTITUTE($Y373:$Y375,"G", "")))</f>
        <v>0</v>
      </c>
      <c r="AK373" s="365">
        <f>SUMPRODUCT(LEN($L373:$Y375)-LEN(SUBSTITUTE($L373:$Y375,"M", "")))</f>
        <v>0</v>
      </c>
      <c r="AL373" s="382">
        <f>SUMPRODUCT(LEN($Y373:$Y375)-LEN(SUBSTITUTE($Y373:$Y375,"M", "")))</f>
        <v>0</v>
      </c>
    </row>
    <row r="374" spans="2:46" ht="18" customHeight="1" x14ac:dyDescent="0.2">
      <c r="B374" s="17"/>
      <c r="C374" s="406"/>
      <c r="D374" s="192"/>
      <c r="E374" s="23"/>
      <c r="F374" s="23"/>
      <c r="G374" s="191"/>
      <c r="H374" s="409"/>
      <c r="I374" s="409"/>
      <c r="J374" s="409"/>
      <c r="K374" s="190" t="s">
        <v>91</v>
      </c>
      <c r="L374" s="189"/>
      <c r="M374" s="190" t="s">
        <v>90</v>
      </c>
      <c r="N374" s="189"/>
      <c r="O374" s="190" t="s">
        <v>89</v>
      </c>
      <c r="P374" s="189"/>
      <c r="Q374" s="190" t="s">
        <v>88</v>
      </c>
      <c r="R374" s="189"/>
      <c r="S374" s="190" t="s">
        <v>210</v>
      </c>
      <c r="T374" s="189"/>
      <c r="U374" s="190" t="s">
        <v>209</v>
      </c>
      <c r="V374" s="189"/>
      <c r="W374" s="190" t="s">
        <v>209</v>
      </c>
      <c r="X374" s="189"/>
      <c r="Y374" s="18"/>
      <c r="Z374" s="366"/>
      <c r="AA374" s="366"/>
      <c r="AB374" s="188"/>
      <c r="AC374" s="380"/>
      <c r="AD374" s="366"/>
      <c r="AE374" s="366"/>
      <c r="AF374" s="366"/>
      <c r="AG374" s="366"/>
      <c r="AH374" s="366"/>
      <c r="AI374" s="366"/>
      <c r="AJ374" s="366"/>
      <c r="AK374" s="366"/>
      <c r="AL374" s="383"/>
    </row>
    <row r="375" spans="2:46" ht="18" customHeight="1" thickBot="1" x14ac:dyDescent="0.25">
      <c r="B375" s="17"/>
      <c r="C375" s="407"/>
      <c r="D375" s="204"/>
      <c r="E375" s="203"/>
      <c r="F375" s="203"/>
      <c r="G375" s="202"/>
      <c r="H375" s="410"/>
      <c r="I375" s="410"/>
      <c r="J375" s="410"/>
      <c r="K375" s="201" t="s">
        <v>87</v>
      </c>
      <c r="L375" s="200"/>
      <c r="M375" s="201" t="s">
        <v>86</v>
      </c>
      <c r="N375" s="200"/>
      <c r="O375" s="201" t="s">
        <v>85</v>
      </c>
      <c r="P375" s="200"/>
      <c r="Q375" s="201" t="s">
        <v>84</v>
      </c>
      <c r="R375" s="200"/>
      <c r="S375" s="201" t="s">
        <v>208</v>
      </c>
      <c r="T375" s="200"/>
      <c r="U375" s="201" t="s">
        <v>207</v>
      </c>
      <c r="V375" s="200"/>
      <c r="W375" s="201" t="s">
        <v>207</v>
      </c>
      <c r="X375" s="200"/>
      <c r="Y375" s="10"/>
      <c r="Z375" s="398"/>
      <c r="AA375" s="398"/>
      <c r="AB375" s="199"/>
      <c r="AC375" s="381"/>
      <c r="AD375" s="367"/>
      <c r="AE375" s="367"/>
      <c r="AF375" s="367"/>
      <c r="AG375" s="367"/>
      <c r="AH375" s="367"/>
      <c r="AI375" s="367"/>
      <c r="AJ375" s="367"/>
      <c r="AK375" s="367"/>
      <c r="AL375" s="384"/>
    </row>
    <row r="376" spans="2:46" ht="18" customHeight="1" x14ac:dyDescent="0.2">
      <c r="B376" s="17"/>
      <c r="C376" s="405">
        <v>19</v>
      </c>
      <c r="D376" s="198"/>
      <c r="E376" s="197"/>
      <c r="F376" s="197"/>
      <c r="G376" s="196"/>
      <c r="H376" s="408"/>
      <c r="I376" s="408"/>
      <c r="J376" s="408"/>
      <c r="K376" s="195" t="s">
        <v>95</v>
      </c>
      <c r="L376" s="194"/>
      <c r="M376" s="195" t="s">
        <v>94</v>
      </c>
      <c r="N376" s="194"/>
      <c r="O376" s="195" t="s">
        <v>93</v>
      </c>
      <c r="P376" s="194"/>
      <c r="Q376" s="195" t="s">
        <v>92</v>
      </c>
      <c r="R376" s="194"/>
      <c r="S376" s="195" t="s">
        <v>212</v>
      </c>
      <c r="T376" s="194"/>
      <c r="U376" s="195" t="s">
        <v>211</v>
      </c>
      <c r="V376" s="194"/>
      <c r="W376" s="195" t="s">
        <v>211</v>
      </c>
      <c r="X376" s="194"/>
      <c r="Y376" s="25"/>
      <c r="Z376" s="397"/>
      <c r="AA376" s="397"/>
      <c r="AB376" s="193"/>
      <c r="AC376" s="379">
        <f>SUMPRODUCT(LEN($L376:$Y378)-LEN(SUBSTITUTE($L376:$Y378,"A", "")))</f>
        <v>0</v>
      </c>
      <c r="AD376" s="365">
        <f>SUMPRODUCT(LEN($Y376:$Y378)-LEN(SUBSTITUTE($Y376:$Y378,"A", "")))</f>
        <v>0</v>
      </c>
      <c r="AE376" s="365">
        <f>SUMPRODUCT(LEN($L376:$Y378)-LEN(SUBSTITUTE($L376:$Y378,"S", "")))</f>
        <v>0</v>
      </c>
      <c r="AF376" s="365">
        <f>SUMPRODUCT(LEN($Y376:$Y378)-LEN(SUBSTITUTE($Y376:$Y378,"S", "")))</f>
        <v>0</v>
      </c>
      <c r="AG376" s="365">
        <f>SUMPRODUCT(LEN($L376:$Y378)-LEN(SUBSTITUTE($L376:$Y378,"F", "")))</f>
        <v>0</v>
      </c>
      <c r="AH376" s="365">
        <f>SUMPRODUCT(LEN($Y376:$Y378)-LEN(SUBSTITUTE($Y376:$Y378,"F", "")))</f>
        <v>0</v>
      </c>
      <c r="AI376" s="365">
        <f>SUMPRODUCT(LEN($L376:$Y378)-LEN(SUBSTITUTE($L376:$Y378,"G", "")))</f>
        <v>0</v>
      </c>
      <c r="AJ376" s="365">
        <f>SUMPRODUCT(LEN($Y376:$Y378)-LEN(SUBSTITUTE($Y376:$Y378,"G", "")))</f>
        <v>0</v>
      </c>
      <c r="AK376" s="365">
        <f>SUMPRODUCT(LEN($L376:$Y378)-LEN(SUBSTITUTE($L376:$Y378,"M", "")))</f>
        <v>0</v>
      </c>
      <c r="AL376" s="382">
        <f>SUMPRODUCT(LEN($Y376:$Y378)-LEN(SUBSTITUTE($Y376:$Y378,"M", "")))</f>
        <v>0</v>
      </c>
    </row>
    <row r="377" spans="2:46" ht="18" customHeight="1" x14ac:dyDescent="0.2">
      <c r="B377" s="17"/>
      <c r="C377" s="406"/>
      <c r="D377" s="192"/>
      <c r="E377" s="23"/>
      <c r="F377" s="23"/>
      <c r="G377" s="191"/>
      <c r="H377" s="409"/>
      <c r="I377" s="409"/>
      <c r="J377" s="409"/>
      <c r="K377" s="190" t="s">
        <v>91</v>
      </c>
      <c r="L377" s="189"/>
      <c r="M377" s="190" t="s">
        <v>90</v>
      </c>
      <c r="N377" s="189"/>
      <c r="O377" s="190" t="s">
        <v>89</v>
      </c>
      <c r="P377" s="189"/>
      <c r="Q377" s="190" t="s">
        <v>88</v>
      </c>
      <c r="R377" s="189"/>
      <c r="S377" s="190" t="s">
        <v>210</v>
      </c>
      <c r="T377" s="189"/>
      <c r="U377" s="190" t="s">
        <v>209</v>
      </c>
      <c r="V377" s="189"/>
      <c r="W377" s="190" t="s">
        <v>209</v>
      </c>
      <c r="X377" s="189"/>
      <c r="Y377" s="18"/>
      <c r="Z377" s="366"/>
      <c r="AA377" s="366"/>
      <c r="AB377" s="188"/>
      <c r="AC377" s="380"/>
      <c r="AD377" s="366"/>
      <c r="AE377" s="366"/>
      <c r="AF377" s="366"/>
      <c r="AG377" s="366"/>
      <c r="AH377" s="366"/>
      <c r="AI377" s="366"/>
      <c r="AJ377" s="366"/>
      <c r="AK377" s="366"/>
      <c r="AL377" s="383"/>
    </row>
    <row r="378" spans="2:46" ht="18" customHeight="1" thickBot="1" x14ac:dyDescent="0.25">
      <c r="B378" s="17"/>
      <c r="C378" s="407"/>
      <c r="D378" s="204"/>
      <c r="E378" s="203"/>
      <c r="F378" s="203"/>
      <c r="G378" s="202"/>
      <c r="H378" s="410"/>
      <c r="I378" s="410"/>
      <c r="J378" s="410"/>
      <c r="K378" s="201" t="s">
        <v>87</v>
      </c>
      <c r="L378" s="200"/>
      <c r="M378" s="201" t="s">
        <v>86</v>
      </c>
      <c r="N378" s="200"/>
      <c r="O378" s="201" t="s">
        <v>85</v>
      </c>
      <c r="P378" s="200"/>
      <c r="Q378" s="201" t="s">
        <v>84</v>
      </c>
      <c r="R378" s="200"/>
      <c r="S378" s="201" t="s">
        <v>208</v>
      </c>
      <c r="T378" s="200"/>
      <c r="U378" s="201" t="s">
        <v>207</v>
      </c>
      <c r="V378" s="200"/>
      <c r="W378" s="201" t="s">
        <v>207</v>
      </c>
      <c r="X378" s="200"/>
      <c r="Y378" s="10"/>
      <c r="Z378" s="398"/>
      <c r="AA378" s="398"/>
      <c r="AB378" s="199"/>
      <c r="AC378" s="381"/>
      <c r="AD378" s="367"/>
      <c r="AE378" s="367"/>
      <c r="AF378" s="367"/>
      <c r="AG378" s="367"/>
      <c r="AH378" s="367"/>
      <c r="AI378" s="367"/>
      <c r="AJ378" s="367"/>
      <c r="AK378" s="367"/>
      <c r="AL378" s="384"/>
    </row>
    <row r="379" spans="2:46" ht="18" customHeight="1" x14ac:dyDescent="0.2">
      <c r="B379" s="17"/>
      <c r="C379" s="405">
        <v>20</v>
      </c>
      <c r="D379" s="198"/>
      <c r="E379" s="197"/>
      <c r="F379" s="197"/>
      <c r="G379" s="196"/>
      <c r="H379" s="408"/>
      <c r="I379" s="408"/>
      <c r="J379" s="408"/>
      <c r="K379" s="195" t="s">
        <v>95</v>
      </c>
      <c r="L379" s="194"/>
      <c r="M379" s="195" t="s">
        <v>94</v>
      </c>
      <c r="N379" s="194"/>
      <c r="O379" s="195" t="s">
        <v>93</v>
      </c>
      <c r="P379" s="194"/>
      <c r="Q379" s="195" t="s">
        <v>92</v>
      </c>
      <c r="R379" s="194"/>
      <c r="S379" s="195" t="s">
        <v>212</v>
      </c>
      <c r="T379" s="194"/>
      <c r="U379" s="195" t="s">
        <v>211</v>
      </c>
      <c r="V379" s="194"/>
      <c r="W379" s="195" t="s">
        <v>211</v>
      </c>
      <c r="X379" s="194"/>
      <c r="Y379" s="25"/>
      <c r="Z379" s="397"/>
      <c r="AA379" s="397"/>
      <c r="AB379" s="193"/>
      <c r="AC379" s="379">
        <f>SUMPRODUCT(LEN($L379:$Y381)-LEN(SUBSTITUTE($L379:$Y381,"A", "")))</f>
        <v>0</v>
      </c>
      <c r="AD379" s="365">
        <f>SUMPRODUCT(LEN($Y379:$Y381)-LEN(SUBSTITUTE($Y379:$Y381,"A", "")))</f>
        <v>0</v>
      </c>
      <c r="AE379" s="365">
        <f>SUMPRODUCT(LEN($L379:$Y381)-LEN(SUBSTITUTE($L379:$Y381,"S", "")))</f>
        <v>0</v>
      </c>
      <c r="AF379" s="365">
        <f>SUMPRODUCT(LEN($Y379:$Y381)-LEN(SUBSTITUTE($Y379:$Y381,"S", "")))</f>
        <v>0</v>
      </c>
      <c r="AG379" s="365">
        <f>SUMPRODUCT(LEN($L379:$Y381)-LEN(SUBSTITUTE($L379:$Y381,"F", "")))</f>
        <v>0</v>
      </c>
      <c r="AH379" s="365">
        <f>SUMPRODUCT(LEN($Y379:$Y381)-LEN(SUBSTITUTE($Y379:$Y381,"F", "")))</f>
        <v>0</v>
      </c>
      <c r="AI379" s="365">
        <f>SUMPRODUCT(LEN($L379:$Y381)-LEN(SUBSTITUTE($L379:$Y381,"G", "")))</f>
        <v>0</v>
      </c>
      <c r="AJ379" s="365">
        <f>SUMPRODUCT(LEN($Y379:$Y381)-LEN(SUBSTITUTE($Y379:$Y381,"G", "")))</f>
        <v>0</v>
      </c>
      <c r="AK379" s="365">
        <f>SUMPRODUCT(LEN($L379:$Y381)-LEN(SUBSTITUTE($L379:$Y381,"M", "")))</f>
        <v>0</v>
      </c>
      <c r="AL379" s="382">
        <f>SUMPRODUCT(LEN($Y379:$Y381)-LEN(SUBSTITUTE($Y379:$Y381,"M", "")))</f>
        <v>0</v>
      </c>
    </row>
    <row r="380" spans="2:46" ht="18" customHeight="1" x14ac:dyDescent="0.2">
      <c r="B380" s="17"/>
      <c r="C380" s="406"/>
      <c r="D380" s="192"/>
      <c r="E380" s="23"/>
      <c r="F380" s="23"/>
      <c r="G380" s="191"/>
      <c r="H380" s="409"/>
      <c r="I380" s="409"/>
      <c r="J380" s="409"/>
      <c r="K380" s="190" t="s">
        <v>91</v>
      </c>
      <c r="L380" s="189"/>
      <c r="M380" s="190" t="s">
        <v>90</v>
      </c>
      <c r="N380" s="189"/>
      <c r="O380" s="190" t="s">
        <v>89</v>
      </c>
      <c r="P380" s="189"/>
      <c r="Q380" s="190" t="s">
        <v>88</v>
      </c>
      <c r="R380" s="189"/>
      <c r="S380" s="190" t="s">
        <v>210</v>
      </c>
      <c r="T380" s="189"/>
      <c r="U380" s="190" t="s">
        <v>209</v>
      </c>
      <c r="V380" s="189"/>
      <c r="W380" s="190" t="s">
        <v>209</v>
      </c>
      <c r="X380" s="189"/>
      <c r="Y380" s="18"/>
      <c r="Z380" s="366"/>
      <c r="AA380" s="366"/>
      <c r="AB380" s="188"/>
      <c r="AC380" s="380"/>
      <c r="AD380" s="366"/>
      <c r="AE380" s="366"/>
      <c r="AF380" s="366"/>
      <c r="AG380" s="366"/>
      <c r="AH380" s="366"/>
      <c r="AI380" s="366"/>
      <c r="AJ380" s="366"/>
      <c r="AK380" s="366"/>
      <c r="AL380" s="383"/>
    </row>
    <row r="381" spans="2:46" ht="18" customHeight="1" thickBot="1" x14ac:dyDescent="0.25">
      <c r="B381" s="17"/>
      <c r="C381" s="412"/>
      <c r="D381" s="187"/>
      <c r="E381" s="186"/>
      <c r="F381" s="186"/>
      <c r="G381" s="185"/>
      <c r="H381" s="411"/>
      <c r="I381" s="411"/>
      <c r="J381" s="411"/>
      <c r="K381" s="184" t="s">
        <v>87</v>
      </c>
      <c r="L381" s="183"/>
      <c r="M381" s="184" t="s">
        <v>86</v>
      </c>
      <c r="N381" s="183"/>
      <c r="O381" s="184" t="s">
        <v>85</v>
      </c>
      <c r="P381" s="183"/>
      <c r="Q381" s="184" t="s">
        <v>84</v>
      </c>
      <c r="R381" s="183"/>
      <c r="S381" s="184" t="s">
        <v>208</v>
      </c>
      <c r="T381" s="183"/>
      <c r="U381" s="184" t="s">
        <v>207</v>
      </c>
      <c r="V381" s="183"/>
      <c r="W381" s="184" t="s">
        <v>207</v>
      </c>
      <c r="X381" s="183"/>
      <c r="Y381" s="182"/>
      <c r="Z381" s="367"/>
      <c r="AA381" s="367"/>
      <c r="AB381" s="180"/>
      <c r="AC381" s="381"/>
      <c r="AD381" s="367"/>
      <c r="AE381" s="367"/>
      <c r="AF381" s="367"/>
      <c r="AG381" s="367"/>
      <c r="AH381" s="367"/>
      <c r="AI381" s="367"/>
      <c r="AJ381" s="367"/>
      <c r="AK381" s="367"/>
      <c r="AL381" s="384"/>
    </row>
    <row r="382" spans="2:46" ht="74.45" customHeight="1" thickBot="1" x14ac:dyDescent="0.3">
      <c r="B382" s="51" t="s">
        <v>123</v>
      </c>
      <c r="C382" s="48" t="s">
        <v>122</v>
      </c>
      <c r="D382" s="48" t="s">
        <v>121</v>
      </c>
      <c r="E382" s="48" t="s">
        <v>120</v>
      </c>
      <c r="F382" s="48" t="s">
        <v>119</v>
      </c>
      <c r="G382" s="48" t="s">
        <v>118</v>
      </c>
      <c r="H382" s="48" t="s">
        <v>33</v>
      </c>
      <c r="I382" s="48" t="s">
        <v>117</v>
      </c>
      <c r="J382" s="48" t="s">
        <v>34</v>
      </c>
      <c r="K382" s="340" t="s">
        <v>116</v>
      </c>
      <c r="L382" s="341"/>
      <c r="M382" s="340" t="s">
        <v>115</v>
      </c>
      <c r="N382" s="341"/>
      <c r="O382" s="340" t="s">
        <v>115</v>
      </c>
      <c r="P382" s="394"/>
      <c r="Q382" s="340" t="s">
        <v>115</v>
      </c>
      <c r="R382" s="394"/>
      <c r="S382" s="340" t="s">
        <v>115</v>
      </c>
      <c r="T382" s="394"/>
      <c r="U382" s="340" t="s">
        <v>115</v>
      </c>
      <c r="V382" s="394"/>
      <c r="W382" s="340" t="s">
        <v>115</v>
      </c>
      <c r="X382" s="394"/>
      <c r="Y382" s="48" t="s">
        <v>114</v>
      </c>
      <c r="Z382" s="48" t="s">
        <v>113</v>
      </c>
      <c r="AA382" s="48" t="s">
        <v>294</v>
      </c>
      <c r="AB382" s="47" t="s">
        <v>112</v>
      </c>
      <c r="AC382" s="46" t="s">
        <v>111</v>
      </c>
      <c r="AD382" s="45" t="s">
        <v>110</v>
      </c>
      <c r="AE382" s="45" t="s">
        <v>109</v>
      </c>
      <c r="AF382" s="45" t="s">
        <v>108</v>
      </c>
      <c r="AG382" s="45" t="s">
        <v>107</v>
      </c>
      <c r="AH382" s="45" t="s">
        <v>106</v>
      </c>
      <c r="AI382" s="45" t="s">
        <v>105</v>
      </c>
      <c r="AJ382" s="45" t="s">
        <v>104</v>
      </c>
      <c r="AK382" s="45" t="s">
        <v>103</v>
      </c>
      <c r="AL382" s="45" t="s">
        <v>102</v>
      </c>
    </row>
    <row r="383" spans="2:46" ht="36" customHeight="1" thickBot="1" x14ac:dyDescent="0.25">
      <c r="B383" s="71" t="s">
        <v>132</v>
      </c>
      <c r="C383" s="215"/>
      <c r="D383" s="214">
        <v>189</v>
      </c>
      <c r="E383" s="213">
        <v>11</v>
      </c>
      <c r="F383" s="212">
        <v>28197.45</v>
      </c>
      <c r="G383" s="211">
        <v>1095.45</v>
      </c>
      <c r="H383" s="210"/>
      <c r="I383" s="210"/>
      <c r="J383" s="209"/>
      <c r="K383" s="208"/>
      <c r="L383" s="36"/>
      <c r="M383" s="208"/>
      <c r="N383" s="36"/>
      <c r="O383" s="208"/>
      <c r="P383" s="36"/>
      <c r="Q383" s="208"/>
      <c r="R383" s="36"/>
      <c r="S383" s="208"/>
      <c r="T383" s="36"/>
      <c r="U383" s="208"/>
      <c r="V383" s="36"/>
      <c r="W383" s="208"/>
      <c r="X383" s="36"/>
      <c r="Y383" s="207"/>
      <c r="Z383" s="206"/>
      <c r="AA383" s="206"/>
      <c r="AB383" s="205">
        <v>189</v>
      </c>
      <c r="AC383" s="33">
        <f t="shared" ref="AC383:AL383" si="6">SUM(AC384:AC437)</f>
        <v>110</v>
      </c>
      <c r="AD383" s="54">
        <f t="shared" si="6"/>
        <v>5</v>
      </c>
      <c r="AE383" s="54">
        <f t="shared" si="6"/>
        <v>213</v>
      </c>
      <c r="AF383" s="54">
        <f t="shared" si="6"/>
        <v>39</v>
      </c>
      <c r="AG383" s="54">
        <f t="shared" si="6"/>
        <v>10</v>
      </c>
      <c r="AH383" s="54">
        <f t="shared" si="6"/>
        <v>3</v>
      </c>
      <c r="AI383" s="54">
        <f t="shared" si="6"/>
        <v>42</v>
      </c>
      <c r="AJ383" s="54">
        <f t="shared" si="6"/>
        <v>0</v>
      </c>
      <c r="AK383" s="54">
        <f t="shared" si="6"/>
        <v>0</v>
      </c>
      <c r="AL383" s="53">
        <f t="shared" si="6"/>
        <v>0</v>
      </c>
      <c r="AM383" s="32" t="s">
        <v>100</v>
      </c>
      <c r="AN383" s="31">
        <f>F383/(100*102)</f>
        <v>2.7644558823529413</v>
      </c>
      <c r="AP383" s="4">
        <f>SUM(AC383:AD383)/E383</f>
        <v>10.454545454545455</v>
      </c>
      <c r="AQ383" s="4">
        <f>SUM(AE383:AF383)/E383</f>
        <v>22.90909090909091</v>
      </c>
      <c r="AR383" s="4">
        <f>SUM(AG383:AH383)/E383</f>
        <v>1.1818181818181819</v>
      </c>
      <c r="AS383" s="4">
        <f>SUM(AI383:AJ383)/E383</f>
        <v>3.8181818181818183</v>
      </c>
      <c r="AT383" s="4">
        <f>SUM(AK383:AL383)/E383</f>
        <v>0</v>
      </c>
    </row>
    <row r="384" spans="2:46" ht="18" customHeight="1" x14ac:dyDescent="0.2">
      <c r="B384" s="17" t="s">
        <v>129</v>
      </c>
      <c r="C384" s="405">
        <v>1</v>
      </c>
      <c r="D384" s="198" t="s">
        <v>365</v>
      </c>
      <c r="E384" s="197"/>
      <c r="F384" s="197"/>
      <c r="G384" s="196"/>
      <c r="H384" s="408">
        <v>67</v>
      </c>
      <c r="I384" s="408">
        <v>17</v>
      </c>
      <c r="J384" s="408">
        <v>6</v>
      </c>
      <c r="K384" s="195" t="s">
        <v>95</v>
      </c>
      <c r="L384" s="194" t="s">
        <v>97</v>
      </c>
      <c r="M384" s="195" t="s">
        <v>94</v>
      </c>
      <c r="N384" s="194" t="s">
        <v>214</v>
      </c>
      <c r="O384" s="195" t="s">
        <v>93</v>
      </c>
      <c r="P384" s="194" t="s">
        <v>218</v>
      </c>
      <c r="Q384" s="195" t="s">
        <v>92</v>
      </c>
      <c r="R384" s="194" t="s">
        <v>98</v>
      </c>
      <c r="S384" s="195" t="s">
        <v>212</v>
      </c>
      <c r="T384" s="194"/>
      <c r="U384" s="195" t="s">
        <v>211</v>
      </c>
      <c r="V384" s="194"/>
      <c r="W384" s="195" t="s">
        <v>292</v>
      </c>
      <c r="X384" s="194"/>
      <c r="Y384" s="25"/>
      <c r="Z384" s="397"/>
      <c r="AA384" s="397" t="s">
        <v>261</v>
      </c>
      <c r="AB384" s="193"/>
      <c r="AC384" s="379">
        <f>SUMPRODUCT(LEN($L384:$Y386)-LEN(SUBSTITUTE($L384:$Y386,"A", "")))</f>
        <v>6</v>
      </c>
      <c r="AD384" s="365">
        <f>SUMPRODUCT(LEN($Y384:$Y386)-LEN(SUBSTITUTE($Y384:$Y386,"A", "")))</f>
        <v>0</v>
      </c>
      <c r="AE384" s="365">
        <f>SUMPRODUCT(LEN($L384:$Y386)-LEN(SUBSTITUTE($L384:$Y386,"S", "")))</f>
        <v>10</v>
      </c>
      <c r="AF384" s="365">
        <f>SUMPRODUCT(LEN($Y384:$Y386)-LEN(SUBSTITUTE($Y384:$Y386,"S", "")))</f>
        <v>0</v>
      </c>
      <c r="AG384" s="365">
        <f>SUMPRODUCT(LEN($L384:$Y386)-LEN(SUBSTITUTE($L384:$Y386,"F", "")))</f>
        <v>0</v>
      </c>
      <c r="AH384" s="365">
        <f>SUMPRODUCT(LEN($Y384:$Y386)-LEN(SUBSTITUTE($Y384:$Y386,"F", "")))</f>
        <v>0</v>
      </c>
      <c r="AI384" s="365">
        <f>SUMPRODUCT(LEN($L384:$Y386)-LEN(SUBSTITUTE($L384:$Y386,"G", "")))</f>
        <v>2</v>
      </c>
      <c r="AJ384" s="365">
        <f>SUMPRODUCT(LEN($Y384:$Y386)-LEN(SUBSTITUTE($Y384:$Y386,"G", "")))</f>
        <v>0</v>
      </c>
      <c r="AK384" s="365">
        <f>SUMPRODUCT(LEN($L384:$Y386)-LEN(SUBSTITUTE($L384:$Y386,"M", "")))</f>
        <v>0</v>
      </c>
      <c r="AL384" s="382">
        <f>SUMPRODUCT(LEN($Y384:$Y386)-LEN(SUBSTITUTE($Y384:$Y386,"M", "")))</f>
        <v>0</v>
      </c>
    </row>
    <row r="385" spans="2:38" ht="18" customHeight="1" x14ac:dyDescent="0.2">
      <c r="B385" s="17"/>
      <c r="C385" s="406"/>
      <c r="D385" s="192"/>
      <c r="E385" s="23"/>
      <c r="F385" s="23"/>
      <c r="G385" s="191"/>
      <c r="H385" s="409"/>
      <c r="I385" s="409"/>
      <c r="J385" s="409"/>
      <c r="K385" s="190" t="s">
        <v>91</v>
      </c>
      <c r="L385" s="189" t="s">
        <v>264</v>
      </c>
      <c r="M385" s="190" t="s">
        <v>90</v>
      </c>
      <c r="N385" s="189" t="s">
        <v>218</v>
      </c>
      <c r="O385" s="190" t="s">
        <v>89</v>
      </c>
      <c r="P385" s="189" t="s">
        <v>97</v>
      </c>
      <c r="Q385" s="190" t="s">
        <v>88</v>
      </c>
      <c r="R385" s="189" t="s">
        <v>98</v>
      </c>
      <c r="S385" s="190" t="s">
        <v>210</v>
      </c>
      <c r="T385" s="189"/>
      <c r="U385" s="190" t="s">
        <v>209</v>
      </c>
      <c r="V385" s="189"/>
      <c r="W385" s="190" t="s">
        <v>291</v>
      </c>
      <c r="X385" s="189"/>
      <c r="Y385" s="18"/>
      <c r="Z385" s="366"/>
      <c r="AA385" s="366"/>
      <c r="AB385" s="188"/>
      <c r="AC385" s="380"/>
      <c r="AD385" s="366"/>
      <c r="AE385" s="366"/>
      <c r="AF385" s="366"/>
      <c r="AG385" s="366"/>
      <c r="AH385" s="366"/>
      <c r="AI385" s="366"/>
      <c r="AJ385" s="366"/>
      <c r="AK385" s="366"/>
      <c r="AL385" s="383"/>
    </row>
    <row r="386" spans="2:38" ht="18" customHeight="1" thickBot="1" x14ac:dyDescent="0.25">
      <c r="B386" s="17"/>
      <c r="C386" s="407"/>
      <c r="D386" s="204"/>
      <c r="E386" s="203"/>
      <c r="F386" s="203"/>
      <c r="G386" s="202"/>
      <c r="H386" s="410"/>
      <c r="I386" s="410"/>
      <c r="J386" s="410"/>
      <c r="K386" s="201" t="s">
        <v>87</v>
      </c>
      <c r="L386" s="200" t="s">
        <v>213</v>
      </c>
      <c r="M386" s="201" t="s">
        <v>86</v>
      </c>
      <c r="N386" s="200" t="s">
        <v>217</v>
      </c>
      <c r="O386" s="201" t="s">
        <v>85</v>
      </c>
      <c r="P386" s="200" t="s">
        <v>264</v>
      </c>
      <c r="Q386" s="201" t="s">
        <v>84</v>
      </c>
      <c r="R386" s="200"/>
      <c r="S386" s="201" t="s">
        <v>208</v>
      </c>
      <c r="T386" s="200"/>
      <c r="U386" s="201" t="s">
        <v>207</v>
      </c>
      <c r="V386" s="200"/>
      <c r="W386" s="201" t="s">
        <v>290</v>
      </c>
      <c r="X386" s="200"/>
      <c r="Y386" s="10"/>
      <c r="Z386" s="398"/>
      <c r="AA386" s="398"/>
      <c r="AB386" s="199"/>
      <c r="AC386" s="381"/>
      <c r="AD386" s="367"/>
      <c r="AE386" s="367"/>
      <c r="AF386" s="367"/>
      <c r="AG386" s="367"/>
      <c r="AH386" s="367"/>
      <c r="AI386" s="367"/>
      <c r="AJ386" s="367"/>
      <c r="AK386" s="367"/>
      <c r="AL386" s="384"/>
    </row>
    <row r="387" spans="2:38" ht="18" customHeight="1" x14ac:dyDescent="0.2">
      <c r="B387" s="17"/>
      <c r="C387" s="405">
        <v>2</v>
      </c>
      <c r="D387" s="198"/>
      <c r="E387" s="197"/>
      <c r="F387" s="197"/>
      <c r="G387" s="196"/>
      <c r="H387" s="408">
        <v>79</v>
      </c>
      <c r="I387" s="408">
        <v>21</v>
      </c>
      <c r="J387" s="408">
        <v>5</v>
      </c>
      <c r="K387" s="195" t="s">
        <v>95</v>
      </c>
      <c r="L387" s="194" t="s">
        <v>319</v>
      </c>
      <c r="M387" s="195" t="s">
        <v>94</v>
      </c>
      <c r="N387" s="194" t="s">
        <v>364</v>
      </c>
      <c r="O387" s="195" t="s">
        <v>93</v>
      </c>
      <c r="P387" s="194" t="s">
        <v>363</v>
      </c>
      <c r="Q387" s="195" t="s">
        <v>92</v>
      </c>
      <c r="R387" s="194" t="s">
        <v>228</v>
      </c>
      <c r="S387" s="195" t="s">
        <v>212</v>
      </c>
      <c r="T387" s="194" t="s">
        <v>218</v>
      </c>
      <c r="U387" s="195" t="s">
        <v>211</v>
      </c>
      <c r="V387" s="194" t="s">
        <v>98</v>
      </c>
      <c r="W387" s="195" t="s">
        <v>211</v>
      </c>
      <c r="X387" s="194"/>
      <c r="Y387" s="25" t="s">
        <v>362</v>
      </c>
      <c r="Z387" s="397">
        <v>8</v>
      </c>
      <c r="AA387" s="397" t="s">
        <v>320</v>
      </c>
      <c r="AB387" s="193"/>
      <c r="AC387" s="379">
        <f>SUMPRODUCT(LEN($L387:$Y389)-LEN(SUBSTITUTE($L387:$Y389,"A", "")))</f>
        <v>10</v>
      </c>
      <c r="AD387" s="365">
        <f>SUMPRODUCT(LEN($Y387:$Y389)-LEN(SUBSTITUTE($Y387:$Y389,"A", "")))</f>
        <v>1</v>
      </c>
      <c r="AE387" s="365">
        <f>SUMPRODUCT(LEN($L387:$Y389)-LEN(SUBSTITUTE($L387:$Y389,"S", "")))</f>
        <v>37</v>
      </c>
      <c r="AF387" s="365">
        <f>SUMPRODUCT(LEN($Y387:$Y389)-LEN(SUBSTITUTE($Y387:$Y389,"S", "")))</f>
        <v>10</v>
      </c>
      <c r="AG387" s="365">
        <f>SUMPRODUCT(LEN($L387:$Y389)-LEN(SUBSTITUTE($L387:$Y389,"F", "")))</f>
        <v>2</v>
      </c>
      <c r="AH387" s="365">
        <f>SUMPRODUCT(LEN($Y387:$Y389)-LEN(SUBSTITUTE($Y387:$Y389,"F", "")))</f>
        <v>1</v>
      </c>
      <c r="AI387" s="365">
        <f>SUMPRODUCT(LEN($L387:$Y389)-LEN(SUBSTITUTE($L387:$Y389,"G", "")))</f>
        <v>8</v>
      </c>
      <c r="AJ387" s="365">
        <f>SUMPRODUCT(LEN($Y387:$Y389)-LEN(SUBSTITUTE($Y387:$Y389,"G", "")))</f>
        <v>0</v>
      </c>
      <c r="AK387" s="365">
        <f>SUMPRODUCT(LEN($L387:$Y389)-LEN(SUBSTITUTE($L387:$Y389,"M", "")))</f>
        <v>0</v>
      </c>
      <c r="AL387" s="382">
        <f>SUMPRODUCT(LEN($Y387:$Y389)-LEN(SUBSTITUTE($Y387:$Y389,"M", "")))</f>
        <v>0</v>
      </c>
    </row>
    <row r="388" spans="2:38" ht="18" customHeight="1" x14ac:dyDescent="0.2">
      <c r="B388" s="17"/>
      <c r="C388" s="406"/>
      <c r="D388" s="192"/>
      <c r="E388" s="23"/>
      <c r="F388" s="23"/>
      <c r="G388" s="191"/>
      <c r="H388" s="409"/>
      <c r="I388" s="409"/>
      <c r="J388" s="409"/>
      <c r="K388" s="190" t="s">
        <v>91</v>
      </c>
      <c r="L388" s="189" t="s">
        <v>312</v>
      </c>
      <c r="M388" s="190" t="s">
        <v>90</v>
      </c>
      <c r="N388" s="189" t="s">
        <v>309</v>
      </c>
      <c r="O388" s="190" t="s">
        <v>89</v>
      </c>
      <c r="P388" s="189" t="s">
        <v>282</v>
      </c>
      <c r="Q388" s="190" t="s">
        <v>88</v>
      </c>
      <c r="R388" s="189" t="s">
        <v>214</v>
      </c>
      <c r="S388" s="190" t="s">
        <v>210</v>
      </c>
      <c r="T388" s="189" t="s">
        <v>98</v>
      </c>
      <c r="U388" s="190" t="s">
        <v>209</v>
      </c>
      <c r="V388" s="189"/>
      <c r="W388" s="190" t="s">
        <v>209</v>
      </c>
      <c r="X388" s="189"/>
      <c r="Y388" s="18" t="s">
        <v>232</v>
      </c>
      <c r="Z388" s="366"/>
      <c r="AA388" s="366"/>
      <c r="AB388" s="188"/>
      <c r="AC388" s="380"/>
      <c r="AD388" s="366"/>
      <c r="AE388" s="366"/>
      <c r="AF388" s="366"/>
      <c r="AG388" s="366"/>
      <c r="AH388" s="366"/>
      <c r="AI388" s="366"/>
      <c r="AJ388" s="366"/>
      <c r="AK388" s="366"/>
      <c r="AL388" s="383"/>
    </row>
    <row r="389" spans="2:38" ht="18" customHeight="1" thickBot="1" x14ac:dyDescent="0.25">
      <c r="B389" s="17"/>
      <c r="C389" s="407"/>
      <c r="D389" s="204"/>
      <c r="E389" s="203"/>
      <c r="F389" s="203"/>
      <c r="G389" s="202"/>
      <c r="H389" s="410"/>
      <c r="I389" s="410"/>
      <c r="J389" s="410"/>
      <c r="K389" s="201" t="s">
        <v>87</v>
      </c>
      <c r="L389" s="200" t="s">
        <v>308</v>
      </c>
      <c r="M389" s="201" t="s">
        <v>86</v>
      </c>
      <c r="N389" s="200" t="s">
        <v>241</v>
      </c>
      <c r="O389" s="201" t="s">
        <v>85</v>
      </c>
      <c r="P389" s="200" t="s">
        <v>228</v>
      </c>
      <c r="Q389" s="201" t="s">
        <v>84</v>
      </c>
      <c r="R389" s="200" t="s">
        <v>98</v>
      </c>
      <c r="S389" s="201" t="s">
        <v>208</v>
      </c>
      <c r="T389" s="200" t="s">
        <v>98</v>
      </c>
      <c r="U389" s="201" t="s">
        <v>207</v>
      </c>
      <c r="V389" s="200"/>
      <c r="W389" s="201" t="s">
        <v>207</v>
      </c>
      <c r="X389" s="200"/>
      <c r="Y389" s="10" t="s">
        <v>220</v>
      </c>
      <c r="Z389" s="398"/>
      <c r="AA389" s="398"/>
      <c r="AB389" s="199"/>
      <c r="AC389" s="381"/>
      <c r="AD389" s="367"/>
      <c r="AE389" s="367"/>
      <c r="AF389" s="367"/>
      <c r="AG389" s="367"/>
      <c r="AH389" s="367"/>
      <c r="AI389" s="367"/>
      <c r="AJ389" s="367"/>
      <c r="AK389" s="367"/>
      <c r="AL389" s="384"/>
    </row>
    <row r="390" spans="2:38" ht="18" customHeight="1" x14ac:dyDescent="0.2">
      <c r="B390" s="17"/>
      <c r="C390" s="405">
        <v>3</v>
      </c>
      <c r="D390" s="198"/>
      <c r="E390" s="197"/>
      <c r="F390" s="197"/>
      <c r="G390" s="196"/>
      <c r="H390" s="408">
        <v>76</v>
      </c>
      <c r="I390" s="408">
        <v>20</v>
      </c>
      <c r="J390" s="408">
        <v>5</v>
      </c>
      <c r="K390" s="195" t="s">
        <v>95</v>
      </c>
      <c r="L390" s="194" t="s">
        <v>271</v>
      </c>
      <c r="M390" s="195" t="s">
        <v>94</v>
      </c>
      <c r="N390" s="194" t="s">
        <v>361</v>
      </c>
      <c r="O390" s="195" t="s">
        <v>93</v>
      </c>
      <c r="P390" s="194" t="s">
        <v>337</v>
      </c>
      <c r="Q390" s="195" t="s">
        <v>92</v>
      </c>
      <c r="R390" s="194" t="s">
        <v>228</v>
      </c>
      <c r="S390" s="195" t="s">
        <v>212</v>
      </c>
      <c r="T390" s="194" t="s">
        <v>98</v>
      </c>
      <c r="U390" s="195" t="s">
        <v>211</v>
      </c>
      <c r="V390" s="194"/>
      <c r="W390" s="195" t="s">
        <v>211</v>
      </c>
      <c r="X390" s="194"/>
      <c r="Y390" s="25" t="s">
        <v>360</v>
      </c>
      <c r="Z390" s="397"/>
      <c r="AA390" s="397" t="s">
        <v>320</v>
      </c>
      <c r="AB390" s="193"/>
      <c r="AC390" s="379">
        <f>SUMPRODUCT(LEN($L390:$Y392)-LEN(SUBSTITUTE($L390:$Y392,"A", "")))</f>
        <v>8</v>
      </c>
      <c r="AD390" s="365">
        <f>SUMPRODUCT(LEN($Y390:$Y392)-LEN(SUBSTITUTE($Y390:$Y392,"A", "")))</f>
        <v>0</v>
      </c>
      <c r="AE390" s="365">
        <f>SUMPRODUCT(LEN($L390:$Y392)-LEN(SUBSTITUTE($L390:$Y392,"S", "")))</f>
        <v>33</v>
      </c>
      <c r="AF390" s="365">
        <f>SUMPRODUCT(LEN($Y390:$Y392)-LEN(SUBSTITUTE($Y390:$Y392,"S", "")))</f>
        <v>10</v>
      </c>
      <c r="AG390" s="365">
        <f>SUMPRODUCT(LEN($L390:$Y392)-LEN(SUBSTITUTE($L390:$Y392,"F", "")))</f>
        <v>3</v>
      </c>
      <c r="AH390" s="365">
        <f>SUMPRODUCT(LEN($Y390:$Y392)-LEN(SUBSTITUTE($Y390:$Y392,"F", "")))</f>
        <v>1</v>
      </c>
      <c r="AI390" s="365">
        <f>SUMPRODUCT(LEN($L390:$Y392)-LEN(SUBSTITUTE($L390:$Y392,"G", "")))</f>
        <v>6</v>
      </c>
      <c r="AJ390" s="365">
        <f>SUMPRODUCT(LEN($Y390:$Y392)-LEN(SUBSTITUTE($Y390:$Y392,"G", "")))</f>
        <v>0</v>
      </c>
      <c r="AK390" s="365">
        <f>SUMPRODUCT(LEN($L390:$Y392)-LEN(SUBSTITUTE($L390:$Y392,"M", "")))</f>
        <v>0</v>
      </c>
      <c r="AL390" s="382">
        <f>SUMPRODUCT(LEN($Y390:$Y392)-LEN(SUBSTITUTE($Y390:$Y392,"M", "")))</f>
        <v>0</v>
      </c>
    </row>
    <row r="391" spans="2:38" ht="18" customHeight="1" x14ac:dyDescent="0.2">
      <c r="B391" s="17"/>
      <c r="C391" s="406"/>
      <c r="D391" s="192"/>
      <c r="E391" s="23"/>
      <c r="F391" s="23"/>
      <c r="G391" s="191"/>
      <c r="H391" s="409"/>
      <c r="I391" s="409"/>
      <c r="J391" s="409"/>
      <c r="K391" s="190" t="s">
        <v>91</v>
      </c>
      <c r="L391" s="189" t="s">
        <v>359</v>
      </c>
      <c r="M391" s="190" t="s">
        <v>90</v>
      </c>
      <c r="N391" s="189" t="s">
        <v>300</v>
      </c>
      <c r="O391" s="190" t="s">
        <v>89</v>
      </c>
      <c r="P391" s="189" t="s">
        <v>219</v>
      </c>
      <c r="Q391" s="190" t="s">
        <v>88</v>
      </c>
      <c r="R391" s="189" t="s">
        <v>228</v>
      </c>
      <c r="S391" s="190" t="s">
        <v>210</v>
      </c>
      <c r="T391" s="189" t="s">
        <v>98</v>
      </c>
      <c r="U391" s="190" t="s">
        <v>209</v>
      </c>
      <c r="V391" s="189"/>
      <c r="W391" s="190" t="s">
        <v>209</v>
      </c>
      <c r="X391" s="189"/>
      <c r="Y391" s="18"/>
      <c r="Z391" s="366"/>
      <c r="AA391" s="366"/>
      <c r="AB391" s="188"/>
      <c r="AC391" s="380"/>
      <c r="AD391" s="366"/>
      <c r="AE391" s="366"/>
      <c r="AF391" s="366"/>
      <c r="AG391" s="366"/>
      <c r="AH391" s="366"/>
      <c r="AI391" s="366"/>
      <c r="AJ391" s="366"/>
      <c r="AK391" s="366"/>
      <c r="AL391" s="383"/>
    </row>
    <row r="392" spans="2:38" ht="18" customHeight="1" thickBot="1" x14ac:dyDescent="0.25">
      <c r="B392" s="17"/>
      <c r="C392" s="407"/>
      <c r="D392" s="204"/>
      <c r="E392" s="203"/>
      <c r="F392" s="203"/>
      <c r="G392" s="202"/>
      <c r="H392" s="410"/>
      <c r="I392" s="410"/>
      <c r="J392" s="410"/>
      <c r="K392" s="201" t="s">
        <v>87</v>
      </c>
      <c r="L392" s="200" t="s">
        <v>97</v>
      </c>
      <c r="M392" s="201" t="s">
        <v>86</v>
      </c>
      <c r="N392" s="200" t="s">
        <v>322</v>
      </c>
      <c r="O392" s="201" t="s">
        <v>85</v>
      </c>
      <c r="P392" s="200" t="s">
        <v>219</v>
      </c>
      <c r="Q392" s="201" t="s">
        <v>84</v>
      </c>
      <c r="R392" s="200" t="s">
        <v>218</v>
      </c>
      <c r="S392" s="201" t="s">
        <v>208</v>
      </c>
      <c r="T392" s="200"/>
      <c r="U392" s="201" t="s">
        <v>207</v>
      </c>
      <c r="V392" s="200"/>
      <c r="W392" s="201" t="s">
        <v>207</v>
      </c>
      <c r="X392" s="200"/>
      <c r="Y392" s="10"/>
      <c r="Z392" s="398"/>
      <c r="AA392" s="398"/>
      <c r="AB392" s="199"/>
      <c r="AC392" s="381"/>
      <c r="AD392" s="367"/>
      <c r="AE392" s="367"/>
      <c r="AF392" s="367"/>
      <c r="AG392" s="367"/>
      <c r="AH392" s="367"/>
      <c r="AI392" s="367"/>
      <c r="AJ392" s="367"/>
      <c r="AK392" s="367"/>
      <c r="AL392" s="384"/>
    </row>
    <row r="393" spans="2:38" ht="18" customHeight="1" x14ac:dyDescent="0.2">
      <c r="B393" s="17"/>
      <c r="C393" s="405">
        <v>4</v>
      </c>
      <c r="D393" s="198"/>
      <c r="E393" s="197"/>
      <c r="F393" s="197"/>
      <c r="G393" s="196"/>
      <c r="H393" s="408">
        <v>70</v>
      </c>
      <c r="I393" s="408">
        <v>17</v>
      </c>
      <c r="J393" s="408">
        <v>5</v>
      </c>
      <c r="K393" s="195" t="s">
        <v>95</v>
      </c>
      <c r="L393" s="194" t="s">
        <v>271</v>
      </c>
      <c r="M393" s="195" t="s">
        <v>94</v>
      </c>
      <c r="N393" s="194" t="s">
        <v>305</v>
      </c>
      <c r="O393" s="195" t="s">
        <v>93</v>
      </c>
      <c r="P393" s="194" t="s">
        <v>226</v>
      </c>
      <c r="Q393" s="195" t="s">
        <v>92</v>
      </c>
      <c r="R393" s="194" t="s">
        <v>98</v>
      </c>
      <c r="S393" s="195" t="s">
        <v>212</v>
      </c>
      <c r="T393" s="194"/>
      <c r="U393" s="195" t="s">
        <v>211</v>
      </c>
      <c r="V393" s="194"/>
      <c r="W393" s="195" t="s">
        <v>211</v>
      </c>
      <c r="X393" s="194"/>
      <c r="Y393" s="25" t="s">
        <v>358</v>
      </c>
      <c r="Z393" s="397"/>
      <c r="AA393" s="397" t="s">
        <v>261</v>
      </c>
      <c r="AB393" s="193"/>
      <c r="AC393" s="379">
        <f>SUMPRODUCT(LEN($L393:$Y395)-LEN(SUBSTITUTE($L393:$Y395,"A", "")))</f>
        <v>10</v>
      </c>
      <c r="AD393" s="365">
        <f>SUMPRODUCT(LEN($Y393:$Y395)-LEN(SUBSTITUTE($Y393:$Y395,"A", "")))</f>
        <v>1</v>
      </c>
      <c r="AE393" s="365">
        <f>SUMPRODUCT(LEN($L393:$Y395)-LEN(SUBSTITUTE($L393:$Y395,"S", "")))</f>
        <v>17</v>
      </c>
      <c r="AF393" s="365">
        <f>SUMPRODUCT(LEN($Y393:$Y395)-LEN(SUBSTITUTE($Y393:$Y395,"S", "")))</f>
        <v>6</v>
      </c>
      <c r="AG393" s="365">
        <f>SUMPRODUCT(LEN($L393:$Y395)-LEN(SUBSTITUTE($L393:$Y395,"F", "")))</f>
        <v>0</v>
      </c>
      <c r="AH393" s="365">
        <f>SUMPRODUCT(LEN($Y393:$Y395)-LEN(SUBSTITUTE($Y393:$Y395,"F", "")))</f>
        <v>0</v>
      </c>
      <c r="AI393" s="365">
        <f>SUMPRODUCT(LEN($L393:$Y395)-LEN(SUBSTITUTE($L393:$Y395,"G", "")))</f>
        <v>3</v>
      </c>
      <c r="AJ393" s="365">
        <f>SUMPRODUCT(LEN($Y393:$Y395)-LEN(SUBSTITUTE($Y393:$Y395,"G", "")))</f>
        <v>0</v>
      </c>
      <c r="AK393" s="365">
        <f>SUMPRODUCT(LEN($L393:$Y395)-LEN(SUBSTITUTE($L393:$Y395,"M", "")))</f>
        <v>0</v>
      </c>
      <c r="AL393" s="382">
        <f>SUMPRODUCT(LEN($Y393:$Y395)-LEN(SUBSTITUTE($Y393:$Y395,"M", "")))</f>
        <v>0</v>
      </c>
    </row>
    <row r="394" spans="2:38" ht="18" customHeight="1" x14ac:dyDescent="0.2">
      <c r="B394" s="17"/>
      <c r="C394" s="406"/>
      <c r="D394" s="192"/>
      <c r="E394" s="23"/>
      <c r="F394" s="23"/>
      <c r="G394" s="191"/>
      <c r="H394" s="409"/>
      <c r="I394" s="409"/>
      <c r="J394" s="409"/>
      <c r="K394" s="190" t="s">
        <v>91</v>
      </c>
      <c r="L394" s="189" t="s">
        <v>263</v>
      </c>
      <c r="M394" s="190" t="s">
        <v>90</v>
      </c>
      <c r="N394" s="189" t="s">
        <v>98</v>
      </c>
      <c r="O394" s="190" t="s">
        <v>89</v>
      </c>
      <c r="P394" s="189" t="s">
        <v>228</v>
      </c>
      <c r="Q394" s="190" t="s">
        <v>88</v>
      </c>
      <c r="R394" s="189" t="s">
        <v>98</v>
      </c>
      <c r="S394" s="190" t="s">
        <v>210</v>
      </c>
      <c r="T394" s="189"/>
      <c r="U394" s="190" t="s">
        <v>209</v>
      </c>
      <c r="V394" s="189"/>
      <c r="W394" s="190" t="s">
        <v>209</v>
      </c>
      <c r="X394" s="189"/>
      <c r="Y394" s="18"/>
      <c r="Z394" s="366"/>
      <c r="AA394" s="366"/>
      <c r="AB394" s="188"/>
      <c r="AC394" s="380"/>
      <c r="AD394" s="366"/>
      <c r="AE394" s="366"/>
      <c r="AF394" s="366"/>
      <c r="AG394" s="366"/>
      <c r="AH394" s="366"/>
      <c r="AI394" s="366"/>
      <c r="AJ394" s="366"/>
      <c r="AK394" s="366"/>
      <c r="AL394" s="383"/>
    </row>
    <row r="395" spans="2:38" ht="18" customHeight="1" thickBot="1" x14ac:dyDescent="0.25">
      <c r="B395" s="17"/>
      <c r="C395" s="407"/>
      <c r="D395" s="204"/>
      <c r="E395" s="203"/>
      <c r="F395" s="203"/>
      <c r="G395" s="202"/>
      <c r="H395" s="410"/>
      <c r="I395" s="410"/>
      <c r="J395" s="410"/>
      <c r="K395" s="201" t="s">
        <v>87</v>
      </c>
      <c r="L395" s="200" t="s">
        <v>213</v>
      </c>
      <c r="M395" s="201" t="s">
        <v>86</v>
      </c>
      <c r="N395" s="200" t="s">
        <v>226</v>
      </c>
      <c r="O395" s="201" t="s">
        <v>85</v>
      </c>
      <c r="P395" s="200" t="s">
        <v>214</v>
      </c>
      <c r="Q395" s="201" t="s">
        <v>84</v>
      </c>
      <c r="R395" s="200" t="s">
        <v>98</v>
      </c>
      <c r="S395" s="201" t="s">
        <v>208</v>
      </c>
      <c r="T395" s="200"/>
      <c r="U395" s="201" t="s">
        <v>207</v>
      </c>
      <c r="V395" s="200"/>
      <c r="W395" s="201" t="s">
        <v>207</v>
      </c>
      <c r="X395" s="200"/>
      <c r="Y395" s="10"/>
      <c r="Z395" s="398"/>
      <c r="AA395" s="398"/>
      <c r="AB395" s="199"/>
      <c r="AC395" s="381"/>
      <c r="AD395" s="367"/>
      <c r="AE395" s="367"/>
      <c r="AF395" s="367"/>
      <c r="AG395" s="367"/>
      <c r="AH395" s="367"/>
      <c r="AI395" s="367"/>
      <c r="AJ395" s="367"/>
      <c r="AK395" s="367"/>
      <c r="AL395" s="384"/>
    </row>
    <row r="396" spans="2:38" ht="18" customHeight="1" x14ac:dyDescent="0.2">
      <c r="B396" s="17"/>
      <c r="C396" s="405">
        <v>5</v>
      </c>
      <c r="D396" s="198"/>
      <c r="E396" s="197"/>
      <c r="F396" s="197"/>
      <c r="G396" s="196"/>
      <c r="H396" s="408">
        <v>71</v>
      </c>
      <c r="I396" s="408">
        <v>19</v>
      </c>
      <c r="J396" s="408">
        <v>4</v>
      </c>
      <c r="K396" s="195" t="s">
        <v>95</v>
      </c>
      <c r="L396" s="194" t="s">
        <v>213</v>
      </c>
      <c r="M396" s="195" t="s">
        <v>94</v>
      </c>
      <c r="N396" s="194" t="s">
        <v>329</v>
      </c>
      <c r="O396" s="195" t="s">
        <v>93</v>
      </c>
      <c r="P396" s="194" t="s">
        <v>308</v>
      </c>
      <c r="Q396" s="195" t="s">
        <v>92</v>
      </c>
      <c r="R396" s="194" t="s">
        <v>227</v>
      </c>
      <c r="S396" s="195" t="s">
        <v>212</v>
      </c>
      <c r="T396" s="194" t="s">
        <v>98</v>
      </c>
      <c r="U396" s="195" t="s">
        <v>211</v>
      </c>
      <c r="V396" s="194"/>
      <c r="W396" s="195" t="s">
        <v>211</v>
      </c>
      <c r="X396" s="194"/>
      <c r="Y396" s="25"/>
      <c r="Z396" s="397">
        <v>8</v>
      </c>
      <c r="AA396" s="397" t="s">
        <v>261</v>
      </c>
      <c r="AB396" s="193"/>
      <c r="AC396" s="379">
        <f>SUMPRODUCT(LEN($L396:$Y398)-LEN(SUBSTITUTE($L396:$Y398,"A", "")))</f>
        <v>14</v>
      </c>
      <c r="AD396" s="365">
        <f>SUMPRODUCT(LEN($Y396:$Y398)-LEN(SUBSTITUTE($Y396:$Y398,"A", "")))</f>
        <v>0</v>
      </c>
      <c r="AE396" s="365">
        <f>SUMPRODUCT(LEN($L396:$Y398)-LEN(SUBSTITUTE($L396:$Y398,"S", "")))</f>
        <v>20</v>
      </c>
      <c r="AF396" s="365">
        <f>SUMPRODUCT(LEN($Y396:$Y398)-LEN(SUBSTITUTE($Y396:$Y398,"S", "")))</f>
        <v>0</v>
      </c>
      <c r="AG396" s="365">
        <f>SUMPRODUCT(LEN($L396:$Y398)-LEN(SUBSTITUTE($L396:$Y398,"F", "")))</f>
        <v>1</v>
      </c>
      <c r="AH396" s="365">
        <f>SUMPRODUCT(LEN($Y396:$Y398)-LEN(SUBSTITUTE($Y396:$Y398,"F", "")))</f>
        <v>0</v>
      </c>
      <c r="AI396" s="365">
        <f>SUMPRODUCT(LEN($L396:$Y398)-LEN(SUBSTITUTE($L396:$Y398,"G", "")))</f>
        <v>5</v>
      </c>
      <c r="AJ396" s="365">
        <f>SUMPRODUCT(LEN($Y396:$Y398)-LEN(SUBSTITUTE($Y396:$Y398,"G", "")))</f>
        <v>0</v>
      </c>
      <c r="AK396" s="365">
        <f>SUMPRODUCT(LEN($L396:$Y398)-LEN(SUBSTITUTE($L396:$Y398,"M", "")))</f>
        <v>0</v>
      </c>
      <c r="AL396" s="382">
        <f>SUMPRODUCT(LEN($Y396:$Y398)-LEN(SUBSTITUTE($Y396:$Y398,"M", "")))</f>
        <v>0</v>
      </c>
    </row>
    <row r="397" spans="2:38" ht="18" customHeight="1" x14ac:dyDescent="0.2">
      <c r="B397" s="17"/>
      <c r="C397" s="406"/>
      <c r="D397" s="192"/>
      <c r="E397" s="23"/>
      <c r="F397" s="23"/>
      <c r="G397" s="191"/>
      <c r="H397" s="409"/>
      <c r="I397" s="409"/>
      <c r="J397" s="409"/>
      <c r="K397" s="190" t="s">
        <v>91</v>
      </c>
      <c r="L397" s="189" t="s">
        <v>263</v>
      </c>
      <c r="M397" s="190" t="s">
        <v>90</v>
      </c>
      <c r="N397" s="189" t="s">
        <v>322</v>
      </c>
      <c r="O397" s="190" t="s">
        <v>89</v>
      </c>
      <c r="P397" s="189" t="s">
        <v>310</v>
      </c>
      <c r="Q397" s="190" t="s">
        <v>88</v>
      </c>
      <c r="R397" s="189" t="s">
        <v>219</v>
      </c>
      <c r="S397" s="190" t="s">
        <v>210</v>
      </c>
      <c r="T397" s="189" t="s">
        <v>98</v>
      </c>
      <c r="U397" s="190" t="s">
        <v>209</v>
      </c>
      <c r="V397" s="189"/>
      <c r="W397" s="190" t="s">
        <v>209</v>
      </c>
      <c r="X397" s="189"/>
      <c r="Y397" s="18"/>
      <c r="Z397" s="366"/>
      <c r="AA397" s="366"/>
      <c r="AB397" s="188"/>
      <c r="AC397" s="380"/>
      <c r="AD397" s="366"/>
      <c r="AE397" s="366"/>
      <c r="AF397" s="366"/>
      <c r="AG397" s="366"/>
      <c r="AH397" s="366"/>
      <c r="AI397" s="366"/>
      <c r="AJ397" s="366"/>
      <c r="AK397" s="366"/>
      <c r="AL397" s="383"/>
    </row>
    <row r="398" spans="2:38" ht="18" customHeight="1" thickBot="1" x14ac:dyDescent="0.25">
      <c r="B398" s="17"/>
      <c r="C398" s="407"/>
      <c r="D398" s="204"/>
      <c r="E398" s="203"/>
      <c r="F398" s="203"/>
      <c r="G398" s="202"/>
      <c r="H398" s="410"/>
      <c r="I398" s="410"/>
      <c r="J398" s="410"/>
      <c r="K398" s="201" t="s">
        <v>87</v>
      </c>
      <c r="L398" s="200" t="s">
        <v>354</v>
      </c>
      <c r="M398" s="201" t="s">
        <v>86</v>
      </c>
      <c r="N398" s="200" t="s">
        <v>308</v>
      </c>
      <c r="O398" s="201" t="s">
        <v>85</v>
      </c>
      <c r="P398" s="200" t="s">
        <v>227</v>
      </c>
      <c r="Q398" s="201" t="s">
        <v>84</v>
      </c>
      <c r="R398" s="200" t="s">
        <v>218</v>
      </c>
      <c r="S398" s="201" t="s">
        <v>208</v>
      </c>
      <c r="T398" s="200" t="s">
        <v>98</v>
      </c>
      <c r="U398" s="201" t="s">
        <v>207</v>
      </c>
      <c r="V398" s="200"/>
      <c r="W398" s="201" t="s">
        <v>207</v>
      </c>
      <c r="X398" s="200"/>
      <c r="Y398" s="10"/>
      <c r="Z398" s="398"/>
      <c r="AA398" s="398"/>
      <c r="AB398" s="199"/>
      <c r="AC398" s="381"/>
      <c r="AD398" s="367"/>
      <c r="AE398" s="367"/>
      <c r="AF398" s="367"/>
      <c r="AG398" s="367"/>
      <c r="AH398" s="367"/>
      <c r="AI398" s="367"/>
      <c r="AJ398" s="367"/>
      <c r="AK398" s="367"/>
      <c r="AL398" s="384"/>
    </row>
    <row r="399" spans="2:38" ht="18" customHeight="1" x14ac:dyDescent="0.2">
      <c r="B399" s="17"/>
      <c r="C399" s="405">
        <v>6</v>
      </c>
      <c r="D399" s="198"/>
      <c r="E399" s="197"/>
      <c r="F399" s="197"/>
      <c r="G399" s="196"/>
      <c r="H399" s="408">
        <v>67</v>
      </c>
      <c r="I399" s="408">
        <v>16</v>
      </c>
      <c r="J399" s="408">
        <v>5</v>
      </c>
      <c r="K399" s="195" t="s">
        <v>95</v>
      </c>
      <c r="L399" s="194" t="s">
        <v>97</v>
      </c>
      <c r="M399" s="195" t="s">
        <v>94</v>
      </c>
      <c r="N399" s="194" t="s">
        <v>297</v>
      </c>
      <c r="O399" s="195" t="s">
        <v>93</v>
      </c>
      <c r="P399" s="194" t="s">
        <v>214</v>
      </c>
      <c r="Q399" s="195" t="s">
        <v>92</v>
      </c>
      <c r="R399" s="194" t="s">
        <v>98</v>
      </c>
      <c r="S399" s="195" t="s">
        <v>212</v>
      </c>
      <c r="T399" s="194"/>
      <c r="U399" s="195" t="s">
        <v>211</v>
      </c>
      <c r="V399" s="194"/>
      <c r="W399" s="195" t="s">
        <v>211</v>
      </c>
      <c r="X399" s="194"/>
      <c r="Y399" s="25"/>
      <c r="Z399" s="397"/>
      <c r="AA399" s="397" t="s">
        <v>261</v>
      </c>
      <c r="AB399" s="193"/>
      <c r="AC399" s="379">
        <f>SUMPRODUCT(LEN($L399:$Y401)-LEN(SUBSTITUTE($L399:$Y401,"A", "")))</f>
        <v>6</v>
      </c>
      <c r="AD399" s="365">
        <f>SUMPRODUCT(LEN($Y399:$Y401)-LEN(SUBSTITUTE($Y399:$Y401,"A", "")))</f>
        <v>0</v>
      </c>
      <c r="AE399" s="365">
        <f>SUMPRODUCT(LEN($L399:$Y401)-LEN(SUBSTITUTE($L399:$Y401,"S", "")))</f>
        <v>12</v>
      </c>
      <c r="AF399" s="365">
        <f>SUMPRODUCT(LEN($Y399:$Y401)-LEN(SUBSTITUTE($Y399:$Y401,"S", "")))</f>
        <v>0</v>
      </c>
      <c r="AG399" s="365">
        <f>SUMPRODUCT(LEN($L399:$Y401)-LEN(SUBSTITUTE($L399:$Y401,"F", "")))</f>
        <v>0</v>
      </c>
      <c r="AH399" s="365">
        <f>SUMPRODUCT(LEN($Y399:$Y401)-LEN(SUBSTITUTE($Y399:$Y401,"F", "")))</f>
        <v>0</v>
      </c>
      <c r="AI399" s="365">
        <f>SUMPRODUCT(LEN($L399:$Y401)-LEN(SUBSTITUTE($L399:$Y401,"G", "")))</f>
        <v>2</v>
      </c>
      <c r="AJ399" s="365">
        <f>SUMPRODUCT(LEN($Y399:$Y401)-LEN(SUBSTITUTE($Y399:$Y401,"G", "")))</f>
        <v>0</v>
      </c>
      <c r="AK399" s="365">
        <f>SUMPRODUCT(LEN($L399:$Y401)-LEN(SUBSTITUTE($L399:$Y401,"M", "")))</f>
        <v>0</v>
      </c>
      <c r="AL399" s="382">
        <f>SUMPRODUCT(LEN($Y399:$Y401)-LEN(SUBSTITUTE($Y399:$Y401,"M", "")))</f>
        <v>0</v>
      </c>
    </row>
    <row r="400" spans="2:38" ht="18" customHeight="1" x14ac:dyDescent="0.2">
      <c r="B400" s="17"/>
      <c r="C400" s="406"/>
      <c r="D400" s="192"/>
      <c r="E400" s="23"/>
      <c r="F400" s="23"/>
      <c r="G400" s="191"/>
      <c r="H400" s="409"/>
      <c r="I400" s="409"/>
      <c r="J400" s="409"/>
      <c r="K400" s="190" t="s">
        <v>91</v>
      </c>
      <c r="L400" s="189" t="s">
        <v>217</v>
      </c>
      <c r="M400" s="190" t="s">
        <v>90</v>
      </c>
      <c r="N400" s="189" t="s">
        <v>218</v>
      </c>
      <c r="O400" s="190" t="s">
        <v>89</v>
      </c>
      <c r="P400" s="189" t="s">
        <v>213</v>
      </c>
      <c r="Q400" s="190" t="s">
        <v>88</v>
      </c>
      <c r="R400" s="189" t="s">
        <v>98</v>
      </c>
      <c r="S400" s="190" t="s">
        <v>210</v>
      </c>
      <c r="T400" s="189"/>
      <c r="U400" s="190" t="s">
        <v>209</v>
      </c>
      <c r="V400" s="189"/>
      <c r="W400" s="190" t="s">
        <v>209</v>
      </c>
      <c r="X400" s="189"/>
      <c r="Y400" s="18"/>
      <c r="Z400" s="366"/>
      <c r="AA400" s="366"/>
      <c r="AB400" s="188"/>
      <c r="AC400" s="380"/>
      <c r="AD400" s="366"/>
      <c r="AE400" s="366"/>
      <c r="AF400" s="366"/>
      <c r="AG400" s="366"/>
      <c r="AH400" s="366"/>
      <c r="AI400" s="366"/>
      <c r="AJ400" s="366"/>
      <c r="AK400" s="366"/>
      <c r="AL400" s="383"/>
    </row>
    <row r="401" spans="2:38" ht="18" customHeight="1" thickBot="1" x14ac:dyDescent="0.25">
      <c r="B401" s="17"/>
      <c r="C401" s="407"/>
      <c r="D401" s="204"/>
      <c r="E401" s="203"/>
      <c r="F401" s="203"/>
      <c r="G401" s="202"/>
      <c r="H401" s="410"/>
      <c r="I401" s="410"/>
      <c r="J401" s="410"/>
      <c r="K401" s="201" t="s">
        <v>87</v>
      </c>
      <c r="L401" s="200" t="s">
        <v>264</v>
      </c>
      <c r="M401" s="201" t="s">
        <v>86</v>
      </c>
      <c r="N401" s="200" t="s">
        <v>218</v>
      </c>
      <c r="O401" s="201" t="s">
        <v>85</v>
      </c>
      <c r="P401" s="200" t="s">
        <v>218</v>
      </c>
      <c r="Q401" s="201" t="s">
        <v>84</v>
      </c>
      <c r="R401" s="200"/>
      <c r="S401" s="201" t="s">
        <v>208</v>
      </c>
      <c r="T401" s="200"/>
      <c r="U401" s="201" t="s">
        <v>207</v>
      </c>
      <c r="V401" s="200"/>
      <c r="W401" s="201" t="s">
        <v>207</v>
      </c>
      <c r="X401" s="200"/>
      <c r="Y401" s="10"/>
      <c r="Z401" s="398"/>
      <c r="AA401" s="398"/>
      <c r="AB401" s="199"/>
      <c r="AC401" s="381"/>
      <c r="AD401" s="367"/>
      <c r="AE401" s="367"/>
      <c r="AF401" s="367"/>
      <c r="AG401" s="367"/>
      <c r="AH401" s="367"/>
      <c r="AI401" s="367"/>
      <c r="AJ401" s="367"/>
      <c r="AK401" s="367"/>
      <c r="AL401" s="384"/>
    </row>
    <row r="402" spans="2:38" ht="18" customHeight="1" x14ac:dyDescent="0.2">
      <c r="B402" s="17"/>
      <c r="C402" s="405">
        <v>7</v>
      </c>
      <c r="D402" s="198"/>
      <c r="E402" s="197"/>
      <c r="F402" s="197"/>
      <c r="G402" s="196"/>
      <c r="H402" s="408">
        <v>64</v>
      </c>
      <c r="I402" s="408">
        <v>18</v>
      </c>
      <c r="J402" s="408">
        <v>5</v>
      </c>
      <c r="K402" s="195" t="s">
        <v>95</v>
      </c>
      <c r="L402" s="194" t="s">
        <v>97</v>
      </c>
      <c r="M402" s="195" t="s">
        <v>94</v>
      </c>
      <c r="N402" s="194" t="s">
        <v>97</v>
      </c>
      <c r="O402" s="195" t="s">
        <v>93</v>
      </c>
      <c r="P402" s="194" t="s">
        <v>357</v>
      </c>
      <c r="Q402" s="195" t="s">
        <v>92</v>
      </c>
      <c r="R402" s="194" t="s">
        <v>214</v>
      </c>
      <c r="S402" s="195" t="s">
        <v>212</v>
      </c>
      <c r="T402" s="194" t="s">
        <v>97</v>
      </c>
      <c r="U402" s="195" t="s">
        <v>211</v>
      </c>
      <c r="V402" s="194"/>
      <c r="W402" s="195" t="s">
        <v>211</v>
      </c>
      <c r="X402" s="194"/>
      <c r="Y402" s="25" t="s">
        <v>218</v>
      </c>
      <c r="Z402" s="397"/>
      <c r="AA402" s="397" t="s">
        <v>261</v>
      </c>
      <c r="AB402" s="193"/>
      <c r="AC402" s="379">
        <f>SUMPRODUCT(LEN($L402:$Y404)-LEN(SUBSTITUTE($L402:$Y404,"A", "")))</f>
        <v>11</v>
      </c>
      <c r="AD402" s="365">
        <f>SUMPRODUCT(LEN($Y402:$Y404)-LEN(SUBSTITUTE($Y402:$Y404,"A", "")))</f>
        <v>0</v>
      </c>
      <c r="AE402" s="365">
        <f>SUMPRODUCT(LEN($L402:$Y404)-LEN(SUBSTITUTE($L402:$Y404,"S", "")))</f>
        <v>24</v>
      </c>
      <c r="AF402" s="365">
        <f>SUMPRODUCT(LEN($Y402:$Y404)-LEN(SUBSTITUTE($Y402:$Y404,"S", "")))</f>
        <v>8</v>
      </c>
      <c r="AG402" s="365">
        <f>SUMPRODUCT(LEN($L402:$Y404)-LEN(SUBSTITUTE($L402:$Y404,"F", "")))</f>
        <v>0</v>
      </c>
      <c r="AH402" s="365">
        <f>SUMPRODUCT(LEN($Y402:$Y404)-LEN(SUBSTITUTE($Y402:$Y404,"F", "")))</f>
        <v>0</v>
      </c>
      <c r="AI402" s="365">
        <f>SUMPRODUCT(LEN($L402:$Y404)-LEN(SUBSTITUTE($L402:$Y404,"G", "")))</f>
        <v>3</v>
      </c>
      <c r="AJ402" s="365">
        <f>SUMPRODUCT(LEN($Y402:$Y404)-LEN(SUBSTITUTE($Y402:$Y404,"G", "")))</f>
        <v>0</v>
      </c>
      <c r="AK402" s="365">
        <f>SUMPRODUCT(LEN($L402:$Y404)-LEN(SUBSTITUTE($L402:$Y404,"M", "")))</f>
        <v>0</v>
      </c>
      <c r="AL402" s="382">
        <f>SUMPRODUCT(LEN($Y402:$Y404)-LEN(SUBSTITUTE($Y402:$Y404,"M", "")))</f>
        <v>0</v>
      </c>
    </row>
    <row r="403" spans="2:38" ht="18" customHeight="1" x14ac:dyDescent="0.2">
      <c r="B403" s="17"/>
      <c r="C403" s="406"/>
      <c r="D403" s="192"/>
      <c r="E403" s="23"/>
      <c r="F403" s="23"/>
      <c r="G403" s="191"/>
      <c r="H403" s="409"/>
      <c r="I403" s="409"/>
      <c r="J403" s="409"/>
      <c r="K403" s="190" t="s">
        <v>91</v>
      </c>
      <c r="L403" s="189" t="s">
        <v>230</v>
      </c>
      <c r="M403" s="190" t="s">
        <v>90</v>
      </c>
      <c r="N403" s="189" t="s">
        <v>322</v>
      </c>
      <c r="O403" s="190" t="s">
        <v>89</v>
      </c>
      <c r="P403" s="189" t="s">
        <v>227</v>
      </c>
      <c r="Q403" s="190" t="s">
        <v>88</v>
      </c>
      <c r="R403" s="189" t="s">
        <v>98</v>
      </c>
      <c r="S403" s="190" t="s">
        <v>210</v>
      </c>
      <c r="T403" s="189"/>
      <c r="U403" s="190" t="s">
        <v>209</v>
      </c>
      <c r="V403" s="189"/>
      <c r="W403" s="190" t="s">
        <v>209</v>
      </c>
      <c r="X403" s="189"/>
      <c r="Y403" s="18" t="s">
        <v>287</v>
      </c>
      <c r="Z403" s="366"/>
      <c r="AA403" s="366"/>
      <c r="AB403" s="188"/>
      <c r="AC403" s="380"/>
      <c r="AD403" s="366"/>
      <c r="AE403" s="366"/>
      <c r="AF403" s="366"/>
      <c r="AG403" s="366"/>
      <c r="AH403" s="366"/>
      <c r="AI403" s="366"/>
      <c r="AJ403" s="366"/>
      <c r="AK403" s="366"/>
      <c r="AL403" s="383"/>
    </row>
    <row r="404" spans="2:38" ht="18" customHeight="1" thickBot="1" x14ac:dyDescent="0.25">
      <c r="B404" s="17"/>
      <c r="C404" s="407"/>
      <c r="D404" s="204"/>
      <c r="E404" s="203"/>
      <c r="F404" s="203"/>
      <c r="G404" s="202"/>
      <c r="H404" s="410"/>
      <c r="I404" s="410"/>
      <c r="J404" s="410"/>
      <c r="K404" s="201" t="s">
        <v>87</v>
      </c>
      <c r="L404" s="200" t="s">
        <v>297</v>
      </c>
      <c r="M404" s="201" t="s">
        <v>86</v>
      </c>
      <c r="N404" s="200" t="s">
        <v>305</v>
      </c>
      <c r="O404" s="201" t="s">
        <v>85</v>
      </c>
      <c r="P404" s="200" t="s">
        <v>219</v>
      </c>
      <c r="Q404" s="201" t="s">
        <v>84</v>
      </c>
      <c r="R404" s="200" t="s">
        <v>98</v>
      </c>
      <c r="S404" s="201" t="s">
        <v>208</v>
      </c>
      <c r="T404" s="200"/>
      <c r="U404" s="201" t="s">
        <v>207</v>
      </c>
      <c r="V404" s="200"/>
      <c r="W404" s="201" t="s">
        <v>207</v>
      </c>
      <c r="X404" s="200"/>
      <c r="Y404" s="10"/>
      <c r="Z404" s="398"/>
      <c r="AA404" s="398"/>
      <c r="AB404" s="199"/>
      <c r="AC404" s="381"/>
      <c r="AD404" s="367"/>
      <c r="AE404" s="367"/>
      <c r="AF404" s="367"/>
      <c r="AG404" s="367"/>
      <c r="AH404" s="367"/>
      <c r="AI404" s="367"/>
      <c r="AJ404" s="367"/>
      <c r="AK404" s="367"/>
      <c r="AL404" s="384"/>
    </row>
    <row r="405" spans="2:38" ht="18" customHeight="1" x14ac:dyDescent="0.2">
      <c r="B405" s="17"/>
      <c r="C405" s="405">
        <v>8</v>
      </c>
      <c r="D405" s="198"/>
      <c r="E405" s="197"/>
      <c r="F405" s="197"/>
      <c r="G405" s="196"/>
      <c r="H405" s="408">
        <v>69</v>
      </c>
      <c r="I405" s="408">
        <v>17</v>
      </c>
      <c r="J405" s="408">
        <v>7</v>
      </c>
      <c r="K405" s="195" t="s">
        <v>95</v>
      </c>
      <c r="L405" s="194" t="s">
        <v>271</v>
      </c>
      <c r="M405" s="195" t="s">
        <v>94</v>
      </c>
      <c r="N405" s="194" t="s">
        <v>226</v>
      </c>
      <c r="O405" s="195" t="s">
        <v>93</v>
      </c>
      <c r="P405" s="194" t="s">
        <v>217</v>
      </c>
      <c r="Q405" s="195" t="s">
        <v>92</v>
      </c>
      <c r="R405" s="194" t="s">
        <v>98</v>
      </c>
      <c r="S405" s="195" t="s">
        <v>212</v>
      </c>
      <c r="T405" s="194"/>
      <c r="U405" s="195" t="s">
        <v>211</v>
      </c>
      <c r="V405" s="194"/>
      <c r="W405" s="195" t="s">
        <v>211</v>
      </c>
      <c r="X405" s="194"/>
      <c r="Y405" s="25" t="s">
        <v>98</v>
      </c>
      <c r="Z405" s="397">
        <v>7</v>
      </c>
      <c r="AA405" s="397" t="s">
        <v>261</v>
      </c>
      <c r="AB405" s="193"/>
      <c r="AC405" s="379">
        <f>SUMPRODUCT(LEN($L405:$Y407)-LEN(SUBSTITUTE($L405:$Y407,"A", "")))</f>
        <v>5</v>
      </c>
      <c r="AD405" s="365">
        <f>SUMPRODUCT(LEN($Y405:$Y407)-LEN(SUBSTITUTE($Y405:$Y407,"A", "")))</f>
        <v>0</v>
      </c>
      <c r="AE405" s="365">
        <f>SUMPRODUCT(LEN($L405:$Y407)-LEN(SUBSTITUTE($L405:$Y407,"S", "")))</f>
        <v>12</v>
      </c>
      <c r="AF405" s="365">
        <f>SUMPRODUCT(LEN($Y405:$Y407)-LEN(SUBSTITUTE($Y405:$Y407,"S", "")))</f>
        <v>1</v>
      </c>
      <c r="AG405" s="365">
        <f>SUMPRODUCT(LEN($L405:$Y407)-LEN(SUBSTITUTE($L405:$Y407,"F", "")))</f>
        <v>1</v>
      </c>
      <c r="AH405" s="365">
        <f>SUMPRODUCT(LEN($Y405:$Y407)-LEN(SUBSTITUTE($Y405:$Y407,"F", "")))</f>
        <v>0</v>
      </c>
      <c r="AI405" s="365">
        <f>SUMPRODUCT(LEN($L405:$Y407)-LEN(SUBSTITUTE($L405:$Y407,"G", "")))</f>
        <v>2</v>
      </c>
      <c r="AJ405" s="365">
        <f>SUMPRODUCT(LEN($Y405:$Y407)-LEN(SUBSTITUTE($Y405:$Y407,"G", "")))</f>
        <v>0</v>
      </c>
      <c r="AK405" s="365">
        <f>SUMPRODUCT(LEN($L405:$Y407)-LEN(SUBSTITUTE($L405:$Y407,"M", "")))</f>
        <v>0</v>
      </c>
      <c r="AL405" s="382">
        <f>SUMPRODUCT(LEN($Y405:$Y407)-LEN(SUBSTITUTE($Y405:$Y407,"M", "")))</f>
        <v>0</v>
      </c>
    </row>
    <row r="406" spans="2:38" ht="18" customHeight="1" x14ac:dyDescent="0.2">
      <c r="B406" s="17"/>
      <c r="C406" s="406"/>
      <c r="D406" s="192"/>
      <c r="E406" s="23"/>
      <c r="F406" s="23"/>
      <c r="G406" s="191"/>
      <c r="H406" s="409"/>
      <c r="I406" s="409"/>
      <c r="J406" s="409"/>
      <c r="K406" s="190" t="s">
        <v>91</v>
      </c>
      <c r="L406" s="189" t="s">
        <v>264</v>
      </c>
      <c r="M406" s="190" t="s">
        <v>90</v>
      </c>
      <c r="N406" s="189" t="s">
        <v>228</v>
      </c>
      <c r="O406" s="190" t="s">
        <v>89</v>
      </c>
      <c r="P406" s="189" t="s">
        <v>98</v>
      </c>
      <c r="Q406" s="190" t="s">
        <v>88</v>
      </c>
      <c r="R406" s="189"/>
      <c r="S406" s="190" t="s">
        <v>210</v>
      </c>
      <c r="T406" s="189"/>
      <c r="U406" s="190" t="s">
        <v>209</v>
      </c>
      <c r="V406" s="189"/>
      <c r="W406" s="190" t="s">
        <v>209</v>
      </c>
      <c r="X406" s="189"/>
      <c r="Y406" s="18"/>
      <c r="Z406" s="366"/>
      <c r="AA406" s="366"/>
      <c r="AB406" s="188"/>
      <c r="AC406" s="380"/>
      <c r="AD406" s="366"/>
      <c r="AE406" s="366"/>
      <c r="AF406" s="366"/>
      <c r="AG406" s="366"/>
      <c r="AH406" s="366"/>
      <c r="AI406" s="366"/>
      <c r="AJ406" s="366"/>
      <c r="AK406" s="366"/>
      <c r="AL406" s="383"/>
    </row>
    <row r="407" spans="2:38" ht="18" customHeight="1" thickBot="1" x14ac:dyDescent="0.25">
      <c r="B407" s="17"/>
      <c r="C407" s="407"/>
      <c r="D407" s="204"/>
      <c r="E407" s="203"/>
      <c r="F407" s="203"/>
      <c r="G407" s="202"/>
      <c r="H407" s="410"/>
      <c r="I407" s="410"/>
      <c r="J407" s="410"/>
      <c r="K407" s="201" t="s">
        <v>87</v>
      </c>
      <c r="L407" s="200" t="s">
        <v>338</v>
      </c>
      <c r="M407" s="201" t="s">
        <v>86</v>
      </c>
      <c r="N407" s="200" t="s">
        <v>214</v>
      </c>
      <c r="O407" s="201" t="s">
        <v>85</v>
      </c>
      <c r="P407" s="200" t="s">
        <v>98</v>
      </c>
      <c r="Q407" s="201" t="s">
        <v>84</v>
      </c>
      <c r="R407" s="200"/>
      <c r="S407" s="201" t="s">
        <v>208</v>
      </c>
      <c r="T407" s="200"/>
      <c r="U407" s="201" t="s">
        <v>207</v>
      </c>
      <c r="V407" s="200"/>
      <c r="W407" s="201" t="s">
        <v>207</v>
      </c>
      <c r="X407" s="200"/>
      <c r="Y407" s="10"/>
      <c r="Z407" s="398"/>
      <c r="AA407" s="398"/>
      <c r="AB407" s="199"/>
      <c r="AC407" s="381"/>
      <c r="AD407" s="367"/>
      <c r="AE407" s="367"/>
      <c r="AF407" s="367"/>
      <c r="AG407" s="367"/>
      <c r="AH407" s="367"/>
      <c r="AI407" s="367"/>
      <c r="AJ407" s="367"/>
      <c r="AK407" s="367"/>
      <c r="AL407" s="384"/>
    </row>
    <row r="408" spans="2:38" ht="18" customHeight="1" x14ac:dyDescent="0.2">
      <c r="B408" s="17"/>
      <c r="C408" s="405">
        <v>9</v>
      </c>
      <c r="D408" s="198"/>
      <c r="E408" s="197"/>
      <c r="F408" s="197"/>
      <c r="G408" s="196"/>
      <c r="H408" s="408">
        <v>71</v>
      </c>
      <c r="I408" s="408">
        <v>17</v>
      </c>
      <c r="J408" s="408">
        <v>6</v>
      </c>
      <c r="K408" s="195" t="s">
        <v>95</v>
      </c>
      <c r="L408" s="194" t="s">
        <v>213</v>
      </c>
      <c r="M408" s="195" t="s">
        <v>94</v>
      </c>
      <c r="N408" s="194" t="s">
        <v>230</v>
      </c>
      <c r="O408" s="195" t="s">
        <v>93</v>
      </c>
      <c r="P408" s="194" t="s">
        <v>227</v>
      </c>
      <c r="Q408" s="195" t="s">
        <v>92</v>
      </c>
      <c r="R408" s="194" t="s">
        <v>97</v>
      </c>
      <c r="S408" s="195" t="s">
        <v>212</v>
      </c>
      <c r="T408" s="194"/>
      <c r="U408" s="195" t="s">
        <v>211</v>
      </c>
      <c r="V408" s="194"/>
      <c r="W408" s="195" t="s">
        <v>211</v>
      </c>
      <c r="X408" s="194"/>
      <c r="Y408" s="25"/>
      <c r="Z408" s="397"/>
      <c r="AA408" s="397" t="s">
        <v>261</v>
      </c>
      <c r="AB408" s="193"/>
      <c r="AC408" s="379">
        <f>SUMPRODUCT(LEN($L408:$Y410)-LEN(SUBSTITUTE($L408:$Y410,"A", "")))</f>
        <v>15</v>
      </c>
      <c r="AD408" s="365">
        <f>SUMPRODUCT(LEN($Y408:$Y410)-LEN(SUBSTITUTE($Y408:$Y410,"A", "")))</f>
        <v>0</v>
      </c>
      <c r="AE408" s="365">
        <f>SUMPRODUCT(LEN($L408:$Y410)-LEN(SUBSTITUTE($L408:$Y410,"S", "")))</f>
        <v>12</v>
      </c>
      <c r="AF408" s="365">
        <f>SUMPRODUCT(LEN($Y408:$Y410)-LEN(SUBSTITUTE($Y408:$Y410,"S", "")))</f>
        <v>0</v>
      </c>
      <c r="AG408" s="365">
        <f>SUMPRODUCT(LEN($L408:$Y410)-LEN(SUBSTITUTE($L408:$Y410,"F", "")))</f>
        <v>0</v>
      </c>
      <c r="AH408" s="365">
        <f>SUMPRODUCT(LEN($Y408:$Y410)-LEN(SUBSTITUTE($Y408:$Y410,"F", "")))</f>
        <v>0</v>
      </c>
      <c r="AI408" s="365">
        <f>SUMPRODUCT(LEN($L408:$Y410)-LEN(SUBSTITUTE($L408:$Y410,"G", "")))</f>
        <v>0</v>
      </c>
      <c r="AJ408" s="365">
        <f>SUMPRODUCT(LEN($Y408:$Y410)-LEN(SUBSTITUTE($Y408:$Y410,"G", "")))</f>
        <v>0</v>
      </c>
      <c r="AK408" s="365">
        <f>SUMPRODUCT(LEN($L408:$Y410)-LEN(SUBSTITUTE($L408:$Y410,"M", "")))</f>
        <v>0</v>
      </c>
      <c r="AL408" s="382">
        <f>SUMPRODUCT(LEN($Y408:$Y410)-LEN(SUBSTITUTE($Y408:$Y410,"M", "")))</f>
        <v>0</v>
      </c>
    </row>
    <row r="409" spans="2:38" ht="18" customHeight="1" x14ac:dyDescent="0.2">
      <c r="B409" s="17"/>
      <c r="C409" s="406"/>
      <c r="D409" s="192"/>
      <c r="E409" s="23"/>
      <c r="F409" s="23"/>
      <c r="G409" s="191"/>
      <c r="H409" s="409"/>
      <c r="I409" s="409"/>
      <c r="J409" s="409"/>
      <c r="K409" s="190" t="s">
        <v>91</v>
      </c>
      <c r="L409" s="189" t="s">
        <v>217</v>
      </c>
      <c r="M409" s="190" t="s">
        <v>90</v>
      </c>
      <c r="N409" s="189" t="s">
        <v>280</v>
      </c>
      <c r="O409" s="190" t="s">
        <v>89</v>
      </c>
      <c r="P409" s="189" t="s">
        <v>214</v>
      </c>
      <c r="Q409" s="190" t="s">
        <v>88</v>
      </c>
      <c r="R409" s="189" t="s">
        <v>98</v>
      </c>
      <c r="S409" s="190" t="s">
        <v>210</v>
      </c>
      <c r="T409" s="189"/>
      <c r="U409" s="190" t="s">
        <v>209</v>
      </c>
      <c r="V409" s="189"/>
      <c r="W409" s="190" t="s">
        <v>209</v>
      </c>
      <c r="X409" s="189"/>
      <c r="Y409" s="18"/>
      <c r="Z409" s="366"/>
      <c r="AA409" s="366"/>
      <c r="AB409" s="188"/>
      <c r="AC409" s="380"/>
      <c r="AD409" s="366"/>
      <c r="AE409" s="366"/>
      <c r="AF409" s="366"/>
      <c r="AG409" s="366"/>
      <c r="AH409" s="366"/>
      <c r="AI409" s="366"/>
      <c r="AJ409" s="366"/>
      <c r="AK409" s="366"/>
      <c r="AL409" s="383"/>
    </row>
    <row r="410" spans="2:38" ht="18" customHeight="1" thickBot="1" x14ac:dyDescent="0.25">
      <c r="B410" s="17"/>
      <c r="C410" s="407"/>
      <c r="D410" s="204"/>
      <c r="E410" s="203"/>
      <c r="F410" s="203"/>
      <c r="G410" s="202"/>
      <c r="H410" s="410"/>
      <c r="I410" s="410"/>
      <c r="J410" s="410"/>
      <c r="K410" s="201" t="s">
        <v>87</v>
      </c>
      <c r="L410" s="200" t="s">
        <v>313</v>
      </c>
      <c r="M410" s="201" t="s">
        <v>86</v>
      </c>
      <c r="N410" s="200" t="s">
        <v>219</v>
      </c>
      <c r="O410" s="201" t="s">
        <v>85</v>
      </c>
      <c r="P410" s="200" t="s">
        <v>214</v>
      </c>
      <c r="Q410" s="201" t="s">
        <v>84</v>
      </c>
      <c r="R410" s="200"/>
      <c r="S410" s="201" t="s">
        <v>208</v>
      </c>
      <c r="T410" s="200"/>
      <c r="U410" s="201" t="s">
        <v>207</v>
      </c>
      <c r="V410" s="200"/>
      <c r="W410" s="201" t="s">
        <v>207</v>
      </c>
      <c r="X410" s="200"/>
      <c r="Y410" s="10"/>
      <c r="Z410" s="398"/>
      <c r="AA410" s="398"/>
      <c r="AB410" s="199"/>
      <c r="AC410" s="381"/>
      <c r="AD410" s="367"/>
      <c r="AE410" s="367"/>
      <c r="AF410" s="367"/>
      <c r="AG410" s="367"/>
      <c r="AH410" s="367"/>
      <c r="AI410" s="367"/>
      <c r="AJ410" s="367"/>
      <c r="AK410" s="367"/>
      <c r="AL410" s="384"/>
    </row>
    <row r="411" spans="2:38" ht="18" customHeight="1" x14ac:dyDescent="0.2">
      <c r="B411" s="17"/>
      <c r="C411" s="405">
        <v>10</v>
      </c>
      <c r="D411" s="198"/>
      <c r="E411" s="197"/>
      <c r="F411" s="197"/>
      <c r="G411" s="196"/>
      <c r="H411" s="408">
        <v>69</v>
      </c>
      <c r="I411" s="408">
        <v>17</v>
      </c>
      <c r="J411" s="408">
        <v>4</v>
      </c>
      <c r="K411" s="195" t="s">
        <v>95</v>
      </c>
      <c r="L411" s="194" t="s">
        <v>97</v>
      </c>
      <c r="M411" s="195" t="s">
        <v>94</v>
      </c>
      <c r="N411" s="194" t="s">
        <v>356</v>
      </c>
      <c r="O411" s="195" t="s">
        <v>93</v>
      </c>
      <c r="P411" s="194" t="s">
        <v>228</v>
      </c>
      <c r="Q411" s="195" t="s">
        <v>92</v>
      </c>
      <c r="R411" s="194" t="s">
        <v>214</v>
      </c>
      <c r="S411" s="195" t="s">
        <v>212</v>
      </c>
      <c r="T411" s="194" t="s">
        <v>98</v>
      </c>
      <c r="U411" s="195" t="s">
        <v>211</v>
      </c>
      <c r="V411" s="194"/>
      <c r="W411" s="195" t="s">
        <v>211</v>
      </c>
      <c r="X411" s="194"/>
      <c r="Y411" s="25" t="s">
        <v>229</v>
      </c>
      <c r="Z411" s="397"/>
      <c r="AA411" s="397" t="s">
        <v>261</v>
      </c>
      <c r="AB411" s="193"/>
      <c r="AC411" s="379">
        <f>SUMPRODUCT(LEN($L411:$Y413)-LEN(SUBSTITUTE($L411:$Y413,"A", "")))</f>
        <v>10</v>
      </c>
      <c r="AD411" s="365">
        <f>SUMPRODUCT(LEN($Y411:$Y413)-LEN(SUBSTITUTE($Y411:$Y413,"A", "")))</f>
        <v>1</v>
      </c>
      <c r="AE411" s="365">
        <f>SUMPRODUCT(LEN($L411:$Y413)-LEN(SUBSTITUTE($L411:$Y413,"S", "")))</f>
        <v>19</v>
      </c>
      <c r="AF411" s="365">
        <f>SUMPRODUCT(LEN($Y411:$Y413)-LEN(SUBSTITUTE($Y411:$Y413,"S", "")))</f>
        <v>3</v>
      </c>
      <c r="AG411" s="365">
        <f>SUMPRODUCT(LEN($L411:$Y413)-LEN(SUBSTITUTE($L411:$Y413,"F", "")))</f>
        <v>1</v>
      </c>
      <c r="AH411" s="365">
        <f>SUMPRODUCT(LEN($Y411:$Y413)-LEN(SUBSTITUTE($Y411:$Y413,"F", "")))</f>
        <v>0</v>
      </c>
      <c r="AI411" s="365">
        <f>SUMPRODUCT(LEN($L411:$Y413)-LEN(SUBSTITUTE($L411:$Y413,"G", "")))</f>
        <v>4</v>
      </c>
      <c r="AJ411" s="365">
        <f>SUMPRODUCT(LEN($Y411:$Y413)-LEN(SUBSTITUTE($Y411:$Y413,"G", "")))</f>
        <v>0</v>
      </c>
      <c r="AK411" s="365">
        <f>SUMPRODUCT(LEN($L411:$Y413)-LEN(SUBSTITUTE($L411:$Y413,"M", "")))</f>
        <v>0</v>
      </c>
      <c r="AL411" s="382">
        <f>SUMPRODUCT(LEN($Y411:$Y413)-LEN(SUBSTITUTE($Y411:$Y413,"M", "")))</f>
        <v>0</v>
      </c>
    </row>
    <row r="412" spans="2:38" ht="18" customHeight="1" x14ac:dyDescent="0.2">
      <c r="B412" s="17"/>
      <c r="C412" s="406"/>
      <c r="D412" s="192"/>
      <c r="E412" s="23"/>
      <c r="F412" s="23"/>
      <c r="G412" s="191"/>
      <c r="H412" s="409"/>
      <c r="I412" s="409"/>
      <c r="J412" s="409"/>
      <c r="K412" s="190" t="s">
        <v>91</v>
      </c>
      <c r="L412" s="189" t="s">
        <v>213</v>
      </c>
      <c r="M412" s="190" t="s">
        <v>90</v>
      </c>
      <c r="N412" s="189" t="s">
        <v>220</v>
      </c>
      <c r="O412" s="190" t="s">
        <v>89</v>
      </c>
      <c r="P412" s="189" t="s">
        <v>297</v>
      </c>
      <c r="Q412" s="190" t="s">
        <v>88</v>
      </c>
      <c r="R412" s="189" t="s">
        <v>218</v>
      </c>
      <c r="S412" s="190" t="s">
        <v>210</v>
      </c>
      <c r="T412" s="189"/>
      <c r="U412" s="190" t="s">
        <v>209</v>
      </c>
      <c r="V412" s="189"/>
      <c r="W412" s="190" t="s">
        <v>209</v>
      </c>
      <c r="X412" s="189"/>
      <c r="Y412" s="18"/>
      <c r="Z412" s="366"/>
      <c r="AA412" s="366"/>
      <c r="AB412" s="188"/>
      <c r="AC412" s="380"/>
      <c r="AD412" s="366"/>
      <c r="AE412" s="366"/>
      <c r="AF412" s="366"/>
      <c r="AG412" s="366"/>
      <c r="AH412" s="366"/>
      <c r="AI412" s="366"/>
      <c r="AJ412" s="366"/>
      <c r="AK412" s="366"/>
      <c r="AL412" s="383"/>
    </row>
    <row r="413" spans="2:38" ht="18" customHeight="1" thickBot="1" x14ac:dyDescent="0.25">
      <c r="B413" s="17"/>
      <c r="C413" s="407"/>
      <c r="D413" s="204"/>
      <c r="E413" s="203"/>
      <c r="F413" s="203"/>
      <c r="G413" s="202"/>
      <c r="H413" s="410"/>
      <c r="I413" s="410"/>
      <c r="J413" s="410"/>
      <c r="K413" s="201" t="s">
        <v>87</v>
      </c>
      <c r="L413" s="200" t="s">
        <v>263</v>
      </c>
      <c r="M413" s="201" t="s">
        <v>86</v>
      </c>
      <c r="N413" s="200" t="s">
        <v>305</v>
      </c>
      <c r="O413" s="201" t="s">
        <v>85</v>
      </c>
      <c r="P413" s="200" t="s">
        <v>219</v>
      </c>
      <c r="Q413" s="201" t="s">
        <v>84</v>
      </c>
      <c r="R413" s="200" t="s">
        <v>98</v>
      </c>
      <c r="S413" s="201" t="s">
        <v>208</v>
      </c>
      <c r="T413" s="200"/>
      <c r="U413" s="201" t="s">
        <v>207</v>
      </c>
      <c r="V413" s="200"/>
      <c r="W413" s="201" t="s">
        <v>207</v>
      </c>
      <c r="X413" s="200"/>
      <c r="Y413" s="10"/>
      <c r="Z413" s="398"/>
      <c r="AA413" s="398"/>
      <c r="AB413" s="199"/>
      <c r="AC413" s="381"/>
      <c r="AD413" s="367"/>
      <c r="AE413" s="367"/>
      <c r="AF413" s="367"/>
      <c r="AG413" s="367"/>
      <c r="AH413" s="367"/>
      <c r="AI413" s="367"/>
      <c r="AJ413" s="367"/>
      <c r="AK413" s="367"/>
      <c r="AL413" s="384"/>
    </row>
    <row r="414" spans="2:38" ht="18" customHeight="1" x14ac:dyDescent="0.2">
      <c r="B414" s="17"/>
      <c r="C414" s="405">
        <v>11</v>
      </c>
      <c r="D414" s="198"/>
      <c r="E414" s="197"/>
      <c r="F414" s="197"/>
      <c r="G414" s="196"/>
      <c r="H414" s="408">
        <v>72</v>
      </c>
      <c r="I414" s="408">
        <v>19</v>
      </c>
      <c r="J414" s="408">
        <v>5</v>
      </c>
      <c r="K414" s="195" t="s">
        <v>95</v>
      </c>
      <c r="L414" s="194" t="s">
        <v>319</v>
      </c>
      <c r="M414" s="195" t="s">
        <v>94</v>
      </c>
      <c r="N414" s="194" t="s">
        <v>275</v>
      </c>
      <c r="O414" s="195" t="s">
        <v>93</v>
      </c>
      <c r="P414" s="194" t="s">
        <v>282</v>
      </c>
      <c r="Q414" s="195" t="s">
        <v>92</v>
      </c>
      <c r="R414" s="194" t="s">
        <v>227</v>
      </c>
      <c r="S414" s="195" t="s">
        <v>212</v>
      </c>
      <c r="T414" s="194" t="s">
        <v>217</v>
      </c>
      <c r="U414" s="195" t="s">
        <v>211</v>
      </c>
      <c r="V414" s="194"/>
      <c r="W414" s="195" t="s">
        <v>211</v>
      </c>
      <c r="X414" s="194"/>
      <c r="Y414" s="25" t="s">
        <v>355</v>
      </c>
      <c r="Z414" s="397">
        <v>7</v>
      </c>
      <c r="AA414" s="397" t="s">
        <v>320</v>
      </c>
      <c r="AB414" s="193"/>
      <c r="AC414" s="379">
        <f>SUMPRODUCT(LEN($L414:$Y416)-LEN(SUBSTITUTE($L414:$Y416,"A", "")))</f>
        <v>15</v>
      </c>
      <c r="AD414" s="365">
        <f>SUMPRODUCT(LEN($Y414:$Y416)-LEN(SUBSTITUTE($Y414:$Y416,"A", "")))</f>
        <v>2</v>
      </c>
      <c r="AE414" s="365">
        <f>SUMPRODUCT(LEN($L414:$Y416)-LEN(SUBSTITUTE($L414:$Y416,"S", "")))</f>
        <v>17</v>
      </c>
      <c r="AF414" s="365">
        <f>SUMPRODUCT(LEN($Y414:$Y416)-LEN(SUBSTITUTE($Y414:$Y416,"S", "")))</f>
        <v>1</v>
      </c>
      <c r="AG414" s="365">
        <f>SUMPRODUCT(LEN($L414:$Y416)-LEN(SUBSTITUTE($L414:$Y416,"F", "")))</f>
        <v>2</v>
      </c>
      <c r="AH414" s="365">
        <f>SUMPRODUCT(LEN($Y414:$Y416)-LEN(SUBSTITUTE($Y414:$Y416,"F", "")))</f>
        <v>1</v>
      </c>
      <c r="AI414" s="365">
        <f>SUMPRODUCT(LEN($L414:$Y416)-LEN(SUBSTITUTE($L414:$Y416,"G", "")))</f>
        <v>7</v>
      </c>
      <c r="AJ414" s="365">
        <f>SUMPRODUCT(LEN($Y414:$Y416)-LEN(SUBSTITUTE($Y414:$Y416,"G", "")))</f>
        <v>0</v>
      </c>
      <c r="AK414" s="365">
        <f>SUMPRODUCT(LEN($L414:$Y416)-LEN(SUBSTITUTE($L414:$Y416,"M", "")))</f>
        <v>0</v>
      </c>
      <c r="AL414" s="382">
        <f>SUMPRODUCT(LEN($Y414:$Y416)-LEN(SUBSTITUTE($Y414:$Y416,"M", "")))</f>
        <v>0</v>
      </c>
    </row>
    <row r="415" spans="2:38" ht="18" customHeight="1" x14ac:dyDescent="0.2">
      <c r="B415" s="17"/>
      <c r="C415" s="406"/>
      <c r="D415" s="192"/>
      <c r="E415" s="23"/>
      <c r="F415" s="23"/>
      <c r="G415" s="191"/>
      <c r="H415" s="409"/>
      <c r="I415" s="409"/>
      <c r="J415" s="409"/>
      <c r="K415" s="190" t="s">
        <v>91</v>
      </c>
      <c r="L415" s="189" t="s">
        <v>263</v>
      </c>
      <c r="M415" s="190" t="s">
        <v>90</v>
      </c>
      <c r="N415" s="189" t="s">
        <v>249</v>
      </c>
      <c r="O415" s="190" t="s">
        <v>89</v>
      </c>
      <c r="P415" s="189" t="s">
        <v>228</v>
      </c>
      <c r="Q415" s="190" t="s">
        <v>88</v>
      </c>
      <c r="R415" s="189" t="s">
        <v>214</v>
      </c>
      <c r="S415" s="190" t="s">
        <v>210</v>
      </c>
      <c r="T415" s="189"/>
      <c r="U415" s="190" t="s">
        <v>209</v>
      </c>
      <c r="V415" s="189"/>
      <c r="W415" s="190" t="s">
        <v>209</v>
      </c>
      <c r="X415" s="189"/>
      <c r="Y415" s="18"/>
      <c r="Z415" s="366"/>
      <c r="AA415" s="366"/>
      <c r="AB415" s="188"/>
      <c r="AC415" s="380"/>
      <c r="AD415" s="366"/>
      <c r="AE415" s="366"/>
      <c r="AF415" s="366"/>
      <c r="AG415" s="366"/>
      <c r="AH415" s="366"/>
      <c r="AI415" s="366"/>
      <c r="AJ415" s="366"/>
      <c r="AK415" s="366"/>
      <c r="AL415" s="383"/>
    </row>
    <row r="416" spans="2:38" ht="18" customHeight="1" thickBot="1" x14ac:dyDescent="0.25">
      <c r="B416" s="17"/>
      <c r="C416" s="407"/>
      <c r="D416" s="204"/>
      <c r="E416" s="203"/>
      <c r="F416" s="203"/>
      <c r="G416" s="202"/>
      <c r="H416" s="410"/>
      <c r="I416" s="410"/>
      <c r="J416" s="410"/>
      <c r="K416" s="201" t="s">
        <v>87</v>
      </c>
      <c r="L416" s="200" t="s">
        <v>312</v>
      </c>
      <c r="M416" s="201" t="s">
        <v>86</v>
      </c>
      <c r="N416" s="200" t="s">
        <v>297</v>
      </c>
      <c r="O416" s="201" t="s">
        <v>85</v>
      </c>
      <c r="P416" s="200" t="s">
        <v>220</v>
      </c>
      <c r="Q416" s="201" t="s">
        <v>84</v>
      </c>
      <c r="R416" s="200" t="s">
        <v>214</v>
      </c>
      <c r="S416" s="201" t="s">
        <v>208</v>
      </c>
      <c r="T416" s="200"/>
      <c r="U416" s="201" t="s">
        <v>207</v>
      </c>
      <c r="V416" s="200"/>
      <c r="W416" s="201" t="s">
        <v>207</v>
      </c>
      <c r="X416" s="200"/>
      <c r="Y416" s="10"/>
      <c r="Z416" s="398"/>
      <c r="AA416" s="398"/>
      <c r="AB416" s="199"/>
      <c r="AC416" s="381"/>
      <c r="AD416" s="367"/>
      <c r="AE416" s="367"/>
      <c r="AF416" s="367"/>
      <c r="AG416" s="367"/>
      <c r="AH416" s="367"/>
      <c r="AI416" s="367"/>
      <c r="AJ416" s="367"/>
      <c r="AK416" s="367"/>
      <c r="AL416" s="384"/>
    </row>
    <row r="417" spans="2:39" ht="18" customHeight="1" x14ac:dyDescent="0.2">
      <c r="B417" s="17"/>
      <c r="C417" s="405">
        <v>12</v>
      </c>
      <c r="D417" s="198"/>
      <c r="E417" s="197"/>
      <c r="F417" s="197"/>
      <c r="G417" s="196"/>
      <c r="H417" s="408"/>
      <c r="I417" s="408"/>
      <c r="J417" s="408"/>
      <c r="K417" s="195" t="s">
        <v>95</v>
      </c>
      <c r="L417" s="194"/>
      <c r="M417" s="195" t="s">
        <v>94</v>
      </c>
      <c r="N417" s="194"/>
      <c r="O417" s="195" t="s">
        <v>93</v>
      </c>
      <c r="P417" s="194"/>
      <c r="Q417" s="195" t="s">
        <v>92</v>
      </c>
      <c r="R417" s="194"/>
      <c r="S417" s="195" t="s">
        <v>212</v>
      </c>
      <c r="T417" s="194"/>
      <c r="U417" s="195" t="s">
        <v>211</v>
      </c>
      <c r="V417" s="194"/>
      <c r="W417" s="195" t="s">
        <v>211</v>
      </c>
      <c r="X417" s="194"/>
      <c r="Y417" s="25"/>
      <c r="Z417" s="397"/>
      <c r="AA417" s="397"/>
      <c r="AB417" s="193"/>
      <c r="AC417" s="379">
        <f>SUMPRODUCT(LEN($L417:$Y419)-LEN(SUBSTITUTE($L417:$Y419,"A", "")))</f>
        <v>0</v>
      </c>
      <c r="AD417" s="365">
        <f>SUMPRODUCT(LEN($Y417:$Y419)-LEN(SUBSTITUTE($Y417:$Y419,"A", "")))</f>
        <v>0</v>
      </c>
      <c r="AE417" s="365">
        <f>SUMPRODUCT(LEN($L417:$Y419)-LEN(SUBSTITUTE($L417:$Y419,"S", "")))</f>
        <v>0</v>
      </c>
      <c r="AF417" s="365">
        <f>SUMPRODUCT(LEN($Y417:$Y419)-LEN(SUBSTITUTE($Y417:$Y419,"S", "")))</f>
        <v>0</v>
      </c>
      <c r="AG417" s="365">
        <f>SUMPRODUCT(LEN($L417:$Y419)-LEN(SUBSTITUTE($L417:$Y419,"F", "")))</f>
        <v>0</v>
      </c>
      <c r="AH417" s="365">
        <f>SUMPRODUCT(LEN($Y417:$Y419)-LEN(SUBSTITUTE($Y417:$Y419,"F", "")))</f>
        <v>0</v>
      </c>
      <c r="AI417" s="365">
        <f>SUMPRODUCT(LEN($L417:$Y419)-LEN(SUBSTITUTE($L417:$Y419,"G", "")))</f>
        <v>0</v>
      </c>
      <c r="AJ417" s="365">
        <f>SUMPRODUCT(LEN($Y417:$Y419)-LEN(SUBSTITUTE($Y417:$Y419,"G", "")))</f>
        <v>0</v>
      </c>
      <c r="AK417" s="365">
        <f>SUMPRODUCT(LEN($L417:$Y419)-LEN(SUBSTITUTE($L417:$Y419,"M", "")))</f>
        <v>0</v>
      </c>
      <c r="AL417" s="382">
        <f>SUMPRODUCT(LEN($Y417:$Y419)-LEN(SUBSTITUTE($Y417:$Y419,"M", "")))</f>
        <v>0</v>
      </c>
    </row>
    <row r="418" spans="2:39" ht="18" customHeight="1" x14ac:dyDescent="0.2">
      <c r="B418" s="17"/>
      <c r="C418" s="406"/>
      <c r="D418" s="192"/>
      <c r="E418" s="23"/>
      <c r="F418" s="23"/>
      <c r="G418" s="191"/>
      <c r="H418" s="409"/>
      <c r="I418" s="409"/>
      <c r="J418" s="409"/>
      <c r="K418" s="190" t="s">
        <v>91</v>
      </c>
      <c r="L418" s="189"/>
      <c r="M418" s="190" t="s">
        <v>90</v>
      </c>
      <c r="N418" s="189"/>
      <c r="O418" s="190" t="s">
        <v>89</v>
      </c>
      <c r="P418" s="189"/>
      <c r="Q418" s="190" t="s">
        <v>88</v>
      </c>
      <c r="R418" s="189"/>
      <c r="S418" s="190" t="s">
        <v>210</v>
      </c>
      <c r="T418" s="189"/>
      <c r="U418" s="190" t="s">
        <v>209</v>
      </c>
      <c r="V418" s="189"/>
      <c r="W418" s="190" t="s">
        <v>209</v>
      </c>
      <c r="X418" s="189"/>
      <c r="Y418" s="18"/>
      <c r="Z418" s="366"/>
      <c r="AA418" s="366"/>
      <c r="AB418" s="188"/>
      <c r="AC418" s="380"/>
      <c r="AD418" s="366"/>
      <c r="AE418" s="366"/>
      <c r="AF418" s="366"/>
      <c r="AG418" s="366"/>
      <c r="AH418" s="366"/>
      <c r="AI418" s="366"/>
      <c r="AJ418" s="366"/>
      <c r="AK418" s="366"/>
      <c r="AL418" s="383"/>
    </row>
    <row r="419" spans="2:39" ht="18" customHeight="1" thickBot="1" x14ac:dyDescent="0.25">
      <c r="B419" s="17"/>
      <c r="C419" s="407"/>
      <c r="D419" s="204"/>
      <c r="E419" s="203"/>
      <c r="F419" s="203"/>
      <c r="G419" s="202"/>
      <c r="H419" s="410"/>
      <c r="I419" s="410"/>
      <c r="J419" s="410"/>
      <c r="K419" s="201" t="s">
        <v>87</v>
      </c>
      <c r="L419" s="200"/>
      <c r="M419" s="201" t="s">
        <v>86</v>
      </c>
      <c r="N419" s="200"/>
      <c r="O419" s="201" t="s">
        <v>85</v>
      </c>
      <c r="P419" s="200"/>
      <c r="Q419" s="201" t="s">
        <v>84</v>
      </c>
      <c r="R419" s="200"/>
      <c r="S419" s="201" t="s">
        <v>208</v>
      </c>
      <c r="T419" s="200"/>
      <c r="U419" s="201" t="s">
        <v>207</v>
      </c>
      <c r="V419" s="200"/>
      <c r="W419" s="201" t="s">
        <v>207</v>
      </c>
      <c r="X419" s="200"/>
      <c r="Y419" s="10"/>
      <c r="Z419" s="398"/>
      <c r="AA419" s="398"/>
      <c r="AB419" s="199"/>
      <c r="AC419" s="381"/>
      <c r="AD419" s="367"/>
      <c r="AE419" s="367"/>
      <c r="AF419" s="367"/>
      <c r="AG419" s="367"/>
      <c r="AH419" s="367"/>
      <c r="AI419" s="367"/>
      <c r="AJ419" s="367"/>
      <c r="AK419" s="367"/>
      <c r="AL419" s="384"/>
    </row>
    <row r="420" spans="2:39" ht="18" customHeight="1" x14ac:dyDescent="0.2">
      <c r="B420" s="17"/>
      <c r="C420" s="405">
        <v>13</v>
      </c>
      <c r="D420" s="198"/>
      <c r="E420" s="197"/>
      <c r="F420" s="197"/>
      <c r="G420" s="196"/>
      <c r="H420" s="408"/>
      <c r="I420" s="408"/>
      <c r="J420" s="408"/>
      <c r="K420" s="195" t="s">
        <v>95</v>
      </c>
      <c r="L420" s="194"/>
      <c r="M420" s="195" t="s">
        <v>94</v>
      </c>
      <c r="N420" s="194"/>
      <c r="O420" s="195" t="s">
        <v>93</v>
      </c>
      <c r="P420" s="194"/>
      <c r="Q420" s="195" t="s">
        <v>92</v>
      </c>
      <c r="R420" s="194"/>
      <c r="S420" s="195" t="s">
        <v>212</v>
      </c>
      <c r="T420" s="194"/>
      <c r="U420" s="195" t="s">
        <v>211</v>
      </c>
      <c r="V420" s="194"/>
      <c r="W420" s="195" t="s">
        <v>211</v>
      </c>
      <c r="X420" s="194"/>
      <c r="Y420" s="25"/>
      <c r="Z420" s="397"/>
      <c r="AA420" s="397"/>
      <c r="AB420" s="193"/>
      <c r="AC420" s="379">
        <f>SUMPRODUCT(LEN($L420:$Y422)-LEN(SUBSTITUTE($L420:$Y422,"A", "")))</f>
        <v>0</v>
      </c>
      <c r="AD420" s="365">
        <f>SUMPRODUCT(LEN($Y420:$Y422)-LEN(SUBSTITUTE($Y420:$Y422,"A", "")))</f>
        <v>0</v>
      </c>
      <c r="AE420" s="365">
        <f>SUMPRODUCT(LEN($L420:$Y422)-LEN(SUBSTITUTE($L420:$Y422,"S", "")))</f>
        <v>0</v>
      </c>
      <c r="AF420" s="365">
        <f>SUMPRODUCT(LEN($Y420:$Y422)-LEN(SUBSTITUTE($Y420:$Y422,"S", "")))</f>
        <v>0</v>
      </c>
      <c r="AG420" s="365">
        <f>SUMPRODUCT(LEN($L420:$Y422)-LEN(SUBSTITUTE($L420:$Y422,"F", "")))</f>
        <v>0</v>
      </c>
      <c r="AH420" s="365">
        <f>SUMPRODUCT(LEN($Y420:$Y422)-LEN(SUBSTITUTE($Y420:$Y422,"F", "")))</f>
        <v>0</v>
      </c>
      <c r="AI420" s="365">
        <f>SUMPRODUCT(LEN($L420:$Y422)-LEN(SUBSTITUTE($L420:$Y422,"G", "")))</f>
        <v>0</v>
      </c>
      <c r="AJ420" s="365">
        <f>SUMPRODUCT(LEN($Y420:$Y422)-LEN(SUBSTITUTE($Y420:$Y422,"G", "")))</f>
        <v>0</v>
      </c>
      <c r="AK420" s="365">
        <f>SUMPRODUCT(LEN($L420:$Y422)-LEN(SUBSTITUTE($L420:$Y422,"M", "")))</f>
        <v>0</v>
      </c>
      <c r="AL420" s="382">
        <f>SUMPRODUCT(LEN($Y420:$Y422)-LEN(SUBSTITUTE($Y420:$Y422,"M", "")))</f>
        <v>0</v>
      </c>
    </row>
    <row r="421" spans="2:39" ht="18" customHeight="1" x14ac:dyDescent="0.2">
      <c r="B421" s="17"/>
      <c r="C421" s="406"/>
      <c r="D421" s="192"/>
      <c r="E421" s="23"/>
      <c r="F421" s="23"/>
      <c r="G421" s="191"/>
      <c r="H421" s="409"/>
      <c r="I421" s="409"/>
      <c r="J421" s="409"/>
      <c r="K421" s="190" t="s">
        <v>91</v>
      </c>
      <c r="L421" s="189"/>
      <c r="M421" s="190" t="s">
        <v>90</v>
      </c>
      <c r="N421" s="189"/>
      <c r="O421" s="190" t="s">
        <v>89</v>
      </c>
      <c r="P421" s="189"/>
      <c r="Q421" s="190" t="s">
        <v>88</v>
      </c>
      <c r="R421" s="189"/>
      <c r="S421" s="190" t="s">
        <v>210</v>
      </c>
      <c r="T421" s="189"/>
      <c r="U421" s="190" t="s">
        <v>209</v>
      </c>
      <c r="V421" s="189"/>
      <c r="W421" s="190" t="s">
        <v>209</v>
      </c>
      <c r="X421" s="189"/>
      <c r="Y421" s="18"/>
      <c r="Z421" s="366"/>
      <c r="AA421" s="366"/>
      <c r="AB421" s="188"/>
      <c r="AC421" s="380"/>
      <c r="AD421" s="366"/>
      <c r="AE421" s="366"/>
      <c r="AF421" s="366"/>
      <c r="AG421" s="366"/>
      <c r="AH421" s="366"/>
      <c r="AI421" s="366"/>
      <c r="AJ421" s="366"/>
      <c r="AK421" s="366"/>
      <c r="AL421" s="383"/>
    </row>
    <row r="422" spans="2:39" ht="18" customHeight="1" thickBot="1" x14ac:dyDescent="0.25">
      <c r="B422" s="17"/>
      <c r="C422" s="407"/>
      <c r="D422" s="204"/>
      <c r="E422" s="203"/>
      <c r="F422" s="203"/>
      <c r="G422" s="202"/>
      <c r="H422" s="410"/>
      <c r="I422" s="410"/>
      <c r="J422" s="410"/>
      <c r="K422" s="201" t="s">
        <v>87</v>
      </c>
      <c r="L422" s="200"/>
      <c r="M422" s="201" t="s">
        <v>86</v>
      </c>
      <c r="N422" s="200"/>
      <c r="O422" s="201" t="s">
        <v>85</v>
      </c>
      <c r="P422" s="200"/>
      <c r="Q422" s="201" t="s">
        <v>84</v>
      </c>
      <c r="R422" s="200"/>
      <c r="S422" s="201" t="s">
        <v>208</v>
      </c>
      <c r="T422" s="200"/>
      <c r="U422" s="201" t="s">
        <v>207</v>
      </c>
      <c r="V422" s="200"/>
      <c r="W422" s="201" t="s">
        <v>207</v>
      </c>
      <c r="X422" s="200"/>
      <c r="Y422" s="10"/>
      <c r="Z422" s="398"/>
      <c r="AA422" s="398"/>
      <c r="AB422" s="199"/>
      <c r="AC422" s="381"/>
      <c r="AD422" s="367"/>
      <c r="AE422" s="367"/>
      <c r="AF422" s="367"/>
      <c r="AG422" s="367"/>
      <c r="AH422" s="367"/>
      <c r="AI422" s="367"/>
      <c r="AJ422" s="367"/>
      <c r="AK422" s="367"/>
      <c r="AL422" s="384"/>
    </row>
    <row r="423" spans="2:39" ht="18" customHeight="1" x14ac:dyDescent="0.2">
      <c r="B423" s="17"/>
      <c r="C423" s="405">
        <v>14</v>
      </c>
      <c r="D423" s="198"/>
      <c r="E423" s="197"/>
      <c r="F423" s="197"/>
      <c r="G423" s="196"/>
      <c r="H423" s="408"/>
      <c r="I423" s="408"/>
      <c r="J423" s="408"/>
      <c r="K423" s="195" t="s">
        <v>95</v>
      </c>
      <c r="L423" s="194"/>
      <c r="M423" s="195" t="s">
        <v>94</v>
      </c>
      <c r="N423" s="194"/>
      <c r="O423" s="195" t="s">
        <v>93</v>
      </c>
      <c r="P423" s="194"/>
      <c r="Q423" s="195" t="s">
        <v>92</v>
      </c>
      <c r="R423" s="194"/>
      <c r="S423" s="195" t="s">
        <v>212</v>
      </c>
      <c r="T423" s="194"/>
      <c r="U423" s="195" t="s">
        <v>211</v>
      </c>
      <c r="V423" s="194"/>
      <c r="W423" s="195" t="s">
        <v>211</v>
      </c>
      <c r="X423" s="194"/>
      <c r="Y423" s="25"/>
      <c r="Z423" s="397"/>
      <c r="AA423" s="397"/>
      <c r="AB423" s="193"/>
      <c r="AC423" s="379">
        <f>SUMPRODUCT(LEN($L423:$Y425)-LEN(SUBSTITUTE($L423:$Y425,"A", "")))</f>
        <v>0</v>
      </c>
      <c r="AD423" s="365">
        <f>SUMPRODUCT(LEN($Y423:$Y425)-LEN(SUBSTITUTE($Y423:$Y425,"A", "")))</f>
        <v>0</v>
      </c>
      <c r="AE423" s="365">
        <f>SUMPRODUCT(LEN($L423:$Y425)-LEN(SUBSTITUTE($L423:$Y425,"S", "")))</f>
        <v>0</v>
      </c>
      <c r="AF423" s="365">
        <f>SUMPRODUCT(LEN($Y423:$Y425)-LEN(SUBSTITUTE($Y423:$Y425,"S", "")))</f>
        <v>0</v>
      </c>
      <c r="AG423" s="365">
        <f>SUMPRODUCT(LEN($L423:$Y425)-LEN(SUBSTITUTE($L423:$Y425,"F", "")))</f>
        <v>0</v>
      </c>
      <c r="AH423" s="365">
        <f>SUMPRODUCT(LEN($Y423:$Y425)-LEN(SUBSTITUTE($Y423:$Y425,"F", "")))</f>
        <v>0</v>
      </c>
      <c r="AI423" s="365">
        <f>SUMPRODUCT(LEN($L423:$Y425)-LEN(SUBSTITUTE($L423:$Y425,"G", "")))</f>
        <v>0</v>
      </c>
      <c r="AJ423" s="365">
        <f>SUMPRODUCT(LEN($Y423:$Y425)-LEN(SUBSTITUTE($Y423:$Y425,"G", "")))</f>
        <v>0</v>
      </c>
      <c r="AK423" s="365">
        <f>SUMPRODUCT(LEN($L423:$Y425)-LEN(SUBSTITUTE($L423:$Y425,"M", "")))</f>
        <v>0</v>
      </c>
      <c r="AL423" s="382">
        <f>SUMPRODUCT(LEN($Y423:$Y425)-LEN(SUBSTITUTE($Y423:$Y425,"M", "")))</f>
        <v>0</v>
      </c>
    </row>
    <row r="424" spans="2:39" ht="18" customHeight="1" x14ac:dyDescent="0.2">
      <c r="B424" s="17"/>
      <c r="C424" s="406"/>
      <c r="D424" s="192"/>
      <c r="E424" s="23"/>
      <c r="F424" s="23"/>
      <c r="G424" s="191"/>
      <c r="H424" s="409"/>
      <c r="I424" s="409"/>
      <c r="J424" s="409"/>
      <c r="K424" s="190" t="s">
        <v>91</v>
      </c>
      <c r="L424" s="189"/>
      <c r="M424" s="190" t="s">
        <v>90</v>
      </c>
      <c r="N424" s="189"/>
      <c r="O424" s="190" t="s">
        <v>89</v>
      </c>
      <c r="P424" s="189"/>
      <c r="Q424" s="190" t="s">
        <v>88</v>
      </c>
      <c r="R424" s="189"/>
      <c r="S424" s="190" t="s">
        <v>210</v>
      </c>
      <c r="T424" s="189"/>
      <c r="U424" s="190" t="s">
        <v>209</v>
      </c>
      <c r="V424" s="189"/>
      <c r="W424" s="190" t="s">
        <v>209</v>
      </c>
      <c r="X424" s="189"/>
      <c r="Y424" s="18"/>
      <c r="Z424" s="366"/>
      <c r="AA424" s="366"/>
      <c r="AB424" s="188"/>
      <c r="AC424" s="380"/>
      <c r="AD424" s="366"/>
      <c r="AE424" s="366"/>
      <c r="AF424" s="366"/>
      <c r="AG424" s="366"/>
      <c r="AH424" s="366"/>
      <c r="AI424" s="366"/>
      <c r="AJ424" s="366"/>
      <c r="AK424" s="366"/>
      <c r="AL424" s="383"/>
      <c r="AM424" s="58"/>
    </row>
    <row r="425" spans="2:39" ht="18" customHeight="1" thickBot="1" x14ac:dyDescent="0.25">
      <c r="B425" s="17"/>
      <c r="C425" s="407"/>
      <c r="D425" s="204"/>
      <c r="E425" s="203"/>
      <c r="F425" s="203"/>
      <c r="G425" s="202"/>
      <c r="H425" s="410"/>
      <c r="I425" s="410"/>
      <c r="J425" s="410"/>
      <c r="K425" s="201" t="s">
        <v>87</v>
      </c>
      <c r="L425" s="200"/>
      <c r="M425" s="201" t="s">
        <v>86</v>
      </c>
      <c r="N425" s="200"/>
      <c r="O425" s="201" t="s">
        <v>85</v>
      </c>
      <c r="P425" s="200"/>
      <c r="Q425" s="201" t="s">
        <v>84</v>
      </c>
      <c r="R425" s="200"/>
      <c r="S425" s="201" t="s">
        <v>208</v>
      </c>
      <c r="T425" s="200"/>
      <c r="U425" s="201" t="s">
        <v>207</v>
      </c>
      <c r="V425" s="200"/>
      <c r="W425" s="201" t="s">
        <v>207</v>
      </c>
      <c r="X425" s="200"/>
      <c r="Y425" s="10"/>
      <c r="Z425" s="398"/>
      <c r="AA425" s="398"/>
      <c r="AB425" s="199"/>
      <c r="AC425" s="381"/>
      <c r="AD425" s="367"/>
      <c r="AE425" s="367"/>
      <c r="AF425" s="367"/>
      <c r="AG425" s="367"/>
      <c r="AH425" s="367"/>
      <c r="AI425" s="367"/>
      <c r="AJ425" s="367"/>
      <c r="AK425" s="367"/>
      <c r="AL425" s="384"/>
    </row>
    <row r="426" spans="2:39" ht="18" customHeight="1" x14ac:dyDescent="0.2">
      <c r="B426" s="17"/>
      <c r="C426" s="405">
        <v>15</v>
      </c>
      <c r="D426" s="198"/>
      <c r="E426" s="197"/>
      <c r="F426" s="197"/>
      <c r="G426" s="196"/>
      <c r="H426" s="408"/>
      <c r="I426" s="408"/>
      <c r="J426" s="408"/>
      <c r="K426" s="195" t="s">
        <v>95</v>
      </c>
      <c r="L426" s="194"/>
      <c r="M426" s="195" t="s">
        <v>94</v>
      </c>
      <c r="N426" s="194"/>
      <c r="O426" s="195" t="s">
        <v>93</v>
      </c>
      <c r="P426" s="194"/>
      <c r="Q426" s="195" t="s">
        <v>92</v>
      </c>
      <c r="R426" s="194"/>
      <c r="S426" s="195" t="s">
        <v>212</v>
      </c>
      <c r="T426" s="194"/>
      <c r="U426" s="195" t="s">
        <v>211</v>
      </c>
      <c r="V426" s="194"/>
      <c r="W426" s="195" t="s">
        <v>211</v>
      </c>
      <c r="X426" s="194"/>
      <c r="Y426" s="25"/>
      <c r="Z426" s="397"/>
      <c r="AA426" s="397"/>
      <c r="AB426" s="193"/>
      <c r="AC426" s="379">
        <f>SUMPRODUCT(LEN($L426:$Y428)-LEN(SUBSTITUTE($L426:$Y428,"A", "")))</f>
        <v>0</v>
      </c>
      <c r="AD426" s="365">
        <f>SUMPRODUCT(LEN($Y426:$Y428)-LEN(SUBSTITUTE($Y426:$Y428,"A", "")))</f>
        <v>0</v>
      </c>
      <c r="AE426" s="365">
        <f>SUMPRODUCT(LEN($L426:$Y428)-LEN(SUBSTITUTE($L426:$Y428,"S", "")))</f>
        <v>0</v>
      </c>
      <c r="AF426" s="365">
        <f>SUMPRODUCT(LEN($Y426:$Y428)-LEN(SUBSTITUTE($Y426:$Y428,"S", "")))</f>
        <v>0</v>
      </c>
      <c r="AG426" s="365">
        <f>SUMPRODUCT(LEN($L426:$Y428)-LEN(SUBSTITUTE($L426:$Y428,"F", "")))</f>
        <v>0</v>
      </c>
      <c r="AH426" s="365">
        <f>SUMPRODUCT(LEN($Y426:$Y428)-LEN(SUBSTITUTE($Y426:$Y428,"F", "")))</f>
        <v>0</v>
      </c>
      <c r="AI426" s="365">
        <f>SUMPRODUCT(LEN($L426:$Y428)-LEN(SUBSTITUTE($L426:$Y428,"G", "")))</f>
        <v>0</v>
      </c>
      <c r="AJ426" s="365">
        <f>SUMPRODUCT(LEN($Y426:$Y428)-LEN(SUBSTITUTE($Y426:$Y428,"G", "")))</f>
        <v>0</v>
      </c>
      <c r="AK426" s="365">
        <f>SUMPRODUCT(LEN($L426:$Y428)-LEN(SUBSTITUTE($L426:$Y428,"M", "")))</f>
        <v>0</v>
      </c>
      <c r="AL426" s="382">
        <f>SUMPRODUCT(LEN($Y426:$Y428)-LEN(SUBSTITUTE($Y426:$Y428,"M", "")))</f>
        <v>0</v>
      </c>
    </row>
    <row r="427" spans="2:39" ht="18" customHeight="1" x14ac:dyDescent="0.2">
      <c r="B427" s="17"/>
      <c r="C427" s="406"/>
      <c r="D427" s="192"/>
      <c r="E427" s="23"/>
      <c r="F427" s="23"/>
      <c r="G427" s="191"/>
      <c r="H427" s="409"/>
      <c r="I427" s="409"/>
      <c r="J427" s="409"/>
      <c r="K427" s="190" t="s">
        <v>91</v>
      </c>
      <c r="L427" s="189"/>
      <c r="M427" s="190" t="s">
        <v>90</v>
      </c>
      <c r="N427" s="189"/>
      <c r="O427" s="190" t="s">
        <v>89</v>
      </c>
      <c r="P427" s="189"/>
      <c r="Q427" s="190" t="s">
        <v>88</v>
      </c>
      <c r="R427" s="189"/>
      <c r="S427" s="190" t="s">
        <v>210</v>
      </c>
      <c r="T427" s="189"/>
      <c r="U427" s="190" t="s">
        <v>209</v>
      </c>
      <c r="V427" s="189"/>
      <c r="W427" s="190" t="s">
        <v>209</v>
      </c>
      <c r="X427" s="189"/>
      <c r="Y427" s="18"/>
      <c r="Z427" s="366"/>
      <c r="AA427" s="366"/>
      <c r="AB427" s="188"/>
      <c r="AC427" s="380"/>
      <c r="AD427" s="366"/>
      <c r="AE427" s="366"/>
      <c r="AF427" s="366"/>
      <c r="AG427" s="366"/>
      <c r="AH427" s="366"/>
      <c r="AI427" s="366"/>
      <c r="AJ427" s="366"/>
      <c r="AK427" s="366"/>
      <c r="AL427" s="383"/>
    </row>
    <row r="428" spans="2:39" ht="18" customHeight="1" thickBot="1" x14ac:dyDescent="0.25">
      <c r="B428" s="17"/>
      <c r="C428" s="407"/>
      <c r="D428" s="204"/>
      <c r="E428" s="203"/>
      <c r="F428" s="203"/>
      <c r="G428" s="202"/>
      <c r="H428" s="410"/>
      <c r="I428" s="410"/>
      <c r="J428" s="410"/>
      <c r="K428" s="201" t="s">
        <v>87</v>
      </c>
      <c r="L428" s="200"/>
      <c r="M428" s="201" t="s">
        <v>86</v>
      </c>
      <c r="N428" s="200"/>
      <c r="O428" s="201" t="s">
        <v>85</v>
      </c>
      <c r="P428" s="200"/>
      <c r="Q428" s="201" t="s">
        <v>84</v>
      </c>
      <c r="R428" s="200"/>
      <c r="S428" s="201" t="s">
        <v>208</v>
      </c>
      <c r="T428" s="200"/>
      <c r="U428" s="201" t="s">
        <v>207</v>
      </c>
      <c r="V428" s="200"/>
      <c r="W428" s="201" t="s">
        <v>207</v>
      </c>
      <c r="X428" s="200"/>
      <c r="Y428" s="10"/>
      <c r="Z428" s="398"/>
      <c r="AA428" s="398"/>
      <c r="AB428" s="199"/>
      <c r="AC428" s="381"/>
      <c r="AD428" s="367"/>
      <c r="AE428" s="367"/>
      <c r="AF428" s="367"/>
      <c r="AG428" s="367"/>
      <c r="AH428" s="367"/>
      <c r="AI428" s="367"/>
      <c r="AJ428" s="367"/>
      <c r="AK428" s="367"/>
      <c r="AL428" s="384"/>
    </row>
    <row r="429" spans="2:39" ht="18" customHeight="1" x14ac:dyDescent="0.2">
      <c r="B429" s="17"/>
      <c r="C429" s="405">
        <v>16</v>
      </c>
      <c r="D429" s="198"/>
      <c r="E429" s="197"/>
      <c r="F429" s="197"/>
      <c r="G429" s="196"/>
      <c r="H429" s="408"/>
      <c r="I429" s="408"/>
      <c r="J429" s="408"/>
      <c r="K429" s="195" t="s">
        <v>95</v>
      </c>
      <c r="L429" s="194"/>
      <c r="M429" s="195" t="s">
        <v>94</v>
      </c>
      <c r="N429" s="194"/>
      <c r="O429" s="195" t="s">
        <v>93</v>
      </c>
      <c r="P429" s="194"/>
      <c r="Q429" s="195" t="s">
        <v>92</v>
      </c>
      <c r="R429" s="194"/>
      <c r="S429" s="195" t="s">
        <v>212</v>
      </c>
      <c r="T429" s="194"/>
      <c r="U429" s="195" t="s">
        <v>211</v>
      </c>
      <c r="V429" s="194"/>
      <c r="W429" s="195" t="s">
        <v>211</v>
      </c>
      <c r="X429" s="194"/>
      <c r="Y429" s="25"/>
      <c r="Z429" s="397"/>
      <c r="AA429" s="397"/>
      <c r="AB429" s="193"/>
      <c r="AC429" s="379">
        <f>SUMPRODUCT(LEN($L429:$Y431)-LEN(SUBSTITUTE($L429:$Y431,"A", "")))</f>
        <v>0</v>
      </c>
      <c r="AD429" s="365">
        <f>SUMPRODUCT(LEN($Y429:$Y431)-LEN(SUBSTITUTE($Y429:$Y431,"A", "")))</f>
        <v>0</v>
      </c>
      <c r="AE429" s="365">
        <f>SUMPRODUCT(LEN($L429:$Y431)-LEN(SUBSTITUTE($L429:$Y431,"S", "")))</f>
        <v>0</v>
      </c>
      <c r="AF429" s="365">
        <f>SUMPRODUCT(LEN($Y429:$Y431)-LEN(SUBSTITUTE($Y429:$Y431,"S", "")))</f>
        <v>0</v>
      </c>
      <c r="AG429" s="365">
        <f>SUMPRODUCT(LEN($L429:$Y431)-LEN(SUBSTITUTE($L429:$Y431,"F", "")))</f>
        <v>0</v>
      </c>
      <c r="AH429" s="365">
        <f>SUMPRODUCT(LEN($Y429:$Y431)-LEN(SUBSTITUTE($Y429:$Y431,"F", "")))</f>
        <v>0</v>
      </c>
      <c r="AI429" s="365">
        <f>SUMPRODUCT(LEN($L429:$Y431)-LEN(SUBSTITUTE($L429:$Y431,"G", "")))</f>
        <v>0</v>
      </c>
      <c r="AJ429" s="365">
        <f>SUMPRODUCT(LEN($Y429:$Y431)-LEN(SUBSTITUTE($Y429:$Y431,"G", "")))</f>
        <v>0</v>
      </c>
      <c r="AK429" s="365">
        <f>SUMPRODUCT(LEN($L429:$Y431)-LEN(SUBSTITUTE($L429:$Y431,"M", "")))</f>
        <v>0</v>
      </c>
      <c r="AL429" s="382">
        <f>SUMPRODUCT(LEN($Y429:$Y431)-LEN(SUBSTITUTE($Y429:$Y431,"M", "")))</f>
        <v>0</v>
      </c>
    </row>
    <row r="430" spans="2:39" ht="18" customHeight="1" x14ac:dyDescent="0.2">
      <c r="B430" s="17"/>
      <c r="C430" s="406"/>
      <c r="D430" s="192"/>
      <c r="E430" s="23"/>
      <c r="F430" s="23"/>
      <c r="G430" s="191"/>
      <c r="H430" s="409"/>
      <c r="I430" s="409"/>
      <c r="J430" s="409"/>
      <c r="K430" s="190" t="s">
        <v>91</v>
      </c>
      <c r="L430" s="189"/>
      <c r="M430" s="190" t="s">
        <v>90</v>
      </c>
      <c r="N430" s="189"/>
      <c r="O430" s="190" t="s">
        <v>89</v>
      </c>
      <c r="P430" s="189"/>
      <c r="Q430" s="190" t="s">
        <v>88</v>
      </c>
      <c r="R430" s="189"/>
      <c r="S430" s="190" t="s">
        <v>210</v>
      </c>
      <c r="T430" s="189"/>
      <c r="U430" s="190" t="s">
        <v>209</v>
      </c>
      <c r="V430" s="189"/>
      <c r="W430" s="190" t="s">
        <v>209</v>
      </c>
      <c r="X430" s="189"/>
      <c r="Y430" s="18"/>
      <c r="Z430" s="366"/>
      <c r="AA430" s="366"/>
      <c r="AB430" s="188"/>
      <c r="AC430" s="380"/>
      <c r="AD430" s="366"/>
      <c r="AE430" s="366"/>
      <c r="AF430" s="366"/>
      <c r="AG430" s="366"/>
      <c r="AH430" s="366"/>
      <c r="AI430" s="366"/>
      <c r="AJ430" s="366"/>
      <c r="AK430" s="366"/>
      <c r="AL430" s="383"/>
    </row>
    <row r="431" spans="2:39" ht="18" customHeight="1" thickBot="1" x14ac:dyDescent="0.25">
      <c r="B431" s="17"/>
      <c r="C431" s="407"/>
      <c r="D431" s="204"/>
      <c r="E431" s="203"/>
      <c r="F431" s="203"/>
      <c r="G431" s="202"/>
      <c r="H431" s="410"/>
      <c r="I431" s="410"/>
      <c r="J431" s="410"/>
      <c r="K431" s="201" t="s">
        <v>87</v>
      </c>
      <c r="L431" s="200"/>
      <c r="M431" s="201" t="s">
        <v>86</v>
      </c>
      <c r="N431" s="200"/>
      <c r="O431" s="201" t="s">
        <v>85</v>
      </c>
      <c r="P431" s="200"/>
      <c r="Q431" s="201" t="s">
        <v>84</v>
      </c>
      <c r="R431" s="200"/>
      <c r="S431" s="201" t="s">
        <v>208</v>
      </c>
      <c r="T431" s="200"/>
      <c r="U431" s="201" t="s">
        <v>207</v>
      </c>
      <c r="V431" s="200"/>
      <c r="W431" s="201" t="s">
        <v>207</v>
      </c>
      <c r="X431" s="200"/>
      <c r="Y431" s="10"/>
      <c r="Z431" s="398"/>
      <c r="AA431" s="398"/>
      <c r="AB431" s="199"/>
      <c r="AC431" s="381"/>
      <c r="AD431" s="367"/>
      <c r="AE431" s="367"/>
      <c r="AF431" s="367"/>
      <c r="AG431" s="367"/>
      <c r="AH431" s="367"/>
      <c r="AI431" s="367"/>
      <c r="AJ431" s="367"/>
      <c r="AK431" s="367"/>
      <c r="AL431" s="384"/>
    </row>
    <row r="432" spans="2:39" ht="18" customHeight="1" x14ac:dyDescent="0.2">
      <c r="B432" s="17"/>
      <c r="C432" s="405">
        <v>17</v>
      </c>
      <c r="D432" s="198"/>
      <c r="E432" s="197"/>
      <c r="F432" s="197"/>
      <c r="G432" s="196"/>
      <c r="H432" s="408"/>
      <c r="I432" s="408"/>
      <c r="J432" s="408"/>
      <c r="K432" s="195" t="s">
        <v>95</v>
      </c>
      <c r="L432" s="194"/>
      <c r="M432" s="195" t="s">
        <v>94</v>
      </c>
      <c r="N432" s="194"/>
      <c r="O432" s="195" t="s">
        <v>93</v>
      </c>
      <c r="P432" s="194"/>
      <c r="Q432" s="195" t="s">
        <v>92</v>
      </c>
      <c r="R432" s="194"/>
      <c r="S432" s="195" t="s">
        <v>212</v>
      </c>
      <c r="T432" s="194"/>
      <c r="U432" s="195" t="s">
        <v>211</v>
      </c>
      <c r="V432" s="194"/>
      <c r="W432" s="195" t="s">
        <v>211</v>
      </c>
      <c r="X432" s="194"/>
      <c r="Y432" s="25"/>
      <c r="Z432" s="397"/>
      <c r="AA432" s="397"/>
      <c r="AB432" s="193"/>
      <c r="AC432" s="379">
        <f>SUMPRODUCT(LEN($L432:$Y434)-LEN(SUBSTITUTE($L432:$Y434,"A", "")))</f>
        <v>0</v>
      </c>
      <c r="AD432" s="365">
        <f>SUMPRODUCT(LEN($Y432:$Y434)-LEN(SUBSTITUTE($Y432:$Y434,"A", "")))</f>
        <v>0</v>
      </c>
      <c r="AE432" s="365">
        <f>SUMPRODUCT(LEN($L432:$Y434)-LEN(SUBSTITUTE($L432:$Y434,"S", "")))</f>
        <v>0</v>
      </c>
      <c r="AF432" s="365">
        <f>SUMPRODUCT(LEN($Y432:$Y434)-LEN(SUBSTITUTE($Y432:$Y434,"S", "")))</f>
        <v>0</v>
      </c>
      <c r="AG432" s="365">
        <f>SUMPRODUCT(LEN($L432:$Y434)-LEN(SUBSTITUTE($L432:$Y434,"F", "")))</f>
        <v>0</v>
      </c>
      <c r="AH432" s="365">
        <f>SUMPRODUCT(LEN($Y432:$Y434)-LEN(SUBSTITUTE($Y432:$Y434,"F", "")))</f>
        <v>0</v>
      </c>
      <c r="AI432" s="365">
        <f>SUMPRODUCT(LEN($L432:$Y434)-LEN(SUBSTITUTE($L432:$Y434,"G", "")))</f>
        <v>0</v>
      </c>
      <c r="AJ432" s="365">
        <f>SUMPRODUCT(LEN($Y432:$Y434)-LEN(SUBSTITUTE($Y432:$Y434,"G", "")))</f>
        <v>0</v>
      </c>
      <c r="AK432" s="365">
        <f>SUMPRODUCT(LEN($L432:$Y434)-LEN(SUBSTITUTE($L432:$Y434,"M", "")))</f>
        <v>0</v>
      </c>
      <c r="AL432" s="382">
        <f>SUMPRODUCT(LEN($Y432:$Y434)-LEN(SUBSTITUTE($Y432:$Y434,"M", "")))</f>
        <v>0</v>
      </c>
    </row>
    <row r="433" spans="2:46" ht="18" customHeight="1" x14ac:dyDescent="0.2">
      <c r="B433" s="17"/>
      <c r="C433" s="406"/>
      <c r="D433" s="192"/>
      <c r="E433" s="23"/>
      <c r="F433" s="23"/>
      <c r="G433" s="191"/>
      <c r="H433" s="409"/>
      <c r="I433" s="409"/>
      <c r="J433" s="409"/>
      <c r="K433" s="190" t="s">
        <v>91</v>
      </c>
      <c r="L433" s="189"/>
      <c r="M433" s="190" t="s">
        <v>90</v>
      </c>
      <c r="N433" s="189"/>
      <c r="O433" s="190" t="s">
        <v>89</v>
      </c>
      <c r="P433" s="189"/>
      <c r="Q433" s="190" t="s">
        <v>88</v>
      </c>
      <c r="R433" s="189"/>
      <c r="S433" s="190" t="s">
        <v>210</v>
      </c>
      <c r="T433" s="189"/>
      <c r="U433" s="190" t="s">
        <v>209</v>
      </c>
      <c r="V433" s="189"/>
      <c r="W433" s="190" t="s">
        <v>209</v>
      </c>
      <c r="X433" s="189"/>
      <c r="Y433" s="18"/>
      <c r="Z433" s="366"/>
      <c r="AA433" s="366"/>
      <c r="AB433" s="188"/>
      <c r="AC433" s="380"/>
      <c r="AD433" s="366"/>
      <c r="AE433" s="366"/>
      <c r="AF433" s="366"/>
      <c r="AG433" s="366"/>
      <c r="AH433" s="366"/>
      <c r="AI433" s="366"/>
      <c r="AJ433" s="366"/>
      <c r="AK433" s="366"/>
      <c r="AL433" s="383"/>
    </row>
    <row r="434" spans="2:46" ht="18" customHeight="1" thickBot="1" x14ac:dyDescent="0.25">
      <c r="B434" s="17"/>
      <c r="C434" s="407"/>
      <c r="D434" s="204"/>
      <c r="E434" s="203"/>
      <c r="F434" s="203"/>
      <c r="G434" s="202"/>
      <c r="H434" s="410"/>
      <c r="I434" s="410"/>
      <c r="J434" s="410"/>
      <c r="K434" s="201" t="s">
        <v>87</v>
      </c>
      <c r="L434" s="200"/>
      <c r="M434" s="201" t="s">
        <v>86</v>
      </c>
      <c r="N434" s="200"/>
      <c r="O434" s="201" t="s">
        <v>85</v>
      </c>
      <c r="P434" s="200"/>
      <c r="Q434" s="201" t="s">
        <v>84</v>
      </c>
      <c r="R434" s="200"/>
      <c r="S434" s="201" t="s">
        <v>208</v>
      </c>
      <c r="T434" s="200"/>
      <c r="U434" s="201" t="s">
        <v>207</v>
      </c>
      <c r="V434" s="200"/>
      <c r="W434" s="201" t="s">
        <v>207</v>
      </c>
      <c r="X434" s="200"/>
      <c r="Y434" s="10"/>
      <c r="Z434" s="398"/>
      <c r="AA434" s="398"/>
      <c r="AB434" s="199"/>
      <c r="AC434" s="381"/>
      <c r="AD434" s="367"/>
      <c r="AE434" s="367"/>
      <c r="AF434" s="367"/>
      <c r="AG434" s="367"/>
      <c r="AH434" s="367"/>
      <c r="AI434" s="367"/>
      <c r="AJ434" s="367"/>
      <c r="AK434" s="367"/>
      <c r="AL434" s="384"/>
    </row>
    <row r="435" spans="2:46" ht="18" customHeight="1" x14ac:dyDescent="0.2">
      <c r="B435" s="17"/>
      <c r="C435" s="405">
        <v>18</v>
      </c>
      <c r="D435" s="198"/>
      <c r="E435" s="197"/>
      <c r="F435" s="197"/>
      <c r="G435" s="196"/>
      <c r="H435" s="408"/>
      <c r="I435" s="408"/>
      <c r="J435" s="408"/>
      <c r="K435" s="195" t="s">
        <v>95</v>
      </c>
      <c r="L435" s="194"/>
      <c r="M435" s="195" t="s">
        <v>94</v>
      </c>
      <c r="N435" s="194"/>
      <c r="O435" s="195" t="s">
        <v>93</v>
      </c>
      <c r="P435" s="194"/>
      <c r="Q435" s="195" t="s">
        <v>92</v>
      </c>
      <c r="R435" s="194"/>
      <c r="S435" s="195" t="s">
        <v>212</v>
      </c>
      <c r="T435" s="194"/>
      <c r="U435" s="195" t="s">
        <v>211</v>
      </c>
      <c r="V435" s="194"/>
      <c r="W435" s="195" t="s">
        <v>211</v>
      </c>
      <c r="X435" s="194"/>
      <c r="Y435" s="25"/>
      <c r="Z435" s="397"/>
      <c r="AA435" s="397"/>
      <c r="AB435" s="193"/>
      <c r="AC435" s="379">
        <f>SUMPRODUCT(LEN($L435:$Y437)-LEN(SUBSTITUTE($L435:$Y437,"A", "")))</f>
        <v>0</v>
      </c>
      <c r="AD435" s="365">
        <f>SUMPRODUCT(LEN($Y435:$Y437)-LEN(SUBSTITUTE($Y435:$Y437,"A", "")))</f>
        <v>0</v>
      </c>
      <c r="AE435" s="365">
        <f>SUMPRODUCT(LEN($L435:$Y437)-LEN(SUBSTITUTE($L435:$Y437,"S", "")))</f>
        <v>0</v>
      </c>
      <c r="AF435" s="365">
        <f>SUMPRODUCT(LEN($Y435:$Y437)-LEN(SUBSTITUTE($Y435:$Y437,"S", "")))</f>
        <v>0</v>
      </c>
      <c r="AG435" s="365">
        <f>SUMPRODUCT(LEN($L435:$Y437)-LEN(SUBSTITUTE($L435:$Y437,"F", "")))</f>
        <v>0</v>
      </c>
      <c r="AH435" s="365">
        <f>SUMPRODUCT(LEN($Y435:$Y437)-LEN(SUBSTITUTE($Y435:$Y437,"F", "")))</f>
        <v>0</v>
      </c>
      <c r="AI435" s="365">
        <f>SUMPRODUCT(LEN($L435:$Y437)-LEN(SUBSTITUTE($L435:$Y437,"G", "")))</f>
        <v>0</v>
      </c>
      <c r="AJ435" s="365">
        <f>SUMPRODUCT(LEN($Y435:$Y437)-LEN(SUBSTITUTE($Y435:$Y437,"G", "")))</f>
        <v>0</v>
      </c>
      <c r="AK435" s="365">
        <f>SUMPRODUCT(LEN($L435:$Y437)-LEN(SUBSTITUTE($L435:$Y437,"M", "")))</f>
        <v>0</v>
      </c>
      <c r="AL435" s="382">
        <f>SUMPRODUCT(LEN($Y435:$Y437)-LEN(SUBSTITUTE($Y435:$Y437,"M", "")))</f>
        <v>0</v>
      </c>
    </row>
    <row r="436" spans="2:46" ht="18" customHeight="1" x14ac:dyDescent="0.2">
      <c r="B436" s="17"/>
      <c r="C436" s="406"/>
      <c r="D436" s="192"/>
      <c r="E436" s="23"/>
      <c r="F436" s="23"/>
      <c r="G436" s="191"/>
      <c r="H436" s="409"/>
      <c r="I436" s="409"/>
      <c r="J436" s="409"/>
      <c r="K436" s="190" t="s">
        <v>91</v>
      </c>
      <c r="L436" s="189"/>
      <c r="M436" s="190" t="s">
        <v>90</v>
      </c>
      <c r="N436" s="189"/>
      <c r="O436" s="190" t="s">
        <v>89</v>
      </c>
      <c r="P436" s="189"/>
      <c r="Q436" s="190" t="s">
        <v>88</v>
      </c>
      <c r="R436" s="189"/>
      <c r="S436" s="190" t="s">
        <v>210</v>
      </c>
      <c r="T436" s="189"/>
      <c r="U436" s="190" t="s">
        <v>209</v>
      </c>
      <c r="V436" s="189"/>
      <c r="W436" s="190" t="s">
        <v>209</v>
      </c>
      <c r="X436" s="189"/>
      <c r="Y436" s="18"/>
      <c r="Z436" s="366"/>
      <c r="AA436" s="366"/>
      <c r="AB436" s="188"/>
      <c r="AC436" s="380"/>
      <c r="AD436" s="366"/>
      <c r="AE436" s="366"/>
      <c r="AF436" s="366"/>
      <c r="AG436" s="366"/>
      <c r="AH436" s="366"/>
      <c r="AI436" s="366"/>
      <c r="AJ436" s="366"/>
      <c r="AK436" s="366"/>
      <c r="AL436" s="383"/>
    </row>
    <row r="437" spans="2:46" ht="18" customHeight="1" thickBot="1" x14ac:dyDescent="0.25">
      <c r="B437" s="17"/>
      <c r="C437" s="407"/>
      <c r="D437" s="204"/>
      <c r="E437" s="203"/>
      <c r="F437" s="203"/>
      <c r="G437" s="202"/>
      <c r="H437" s="410"/>
      <c r="I437" s="410"/>
      <c r="J437" s="410"/>
      <c r="K437" s="201" t="s">
        <v>87</v>
      </c>
      <c r="L437" s="200"/>
      <c r="M437" s="201" t="s">
        <v>86</v>
      </c>
      <c r="N437" s="200"/>
      <c r="O437" s="201" t="s">
        <v>85</v>
      </c>
      <c r="P437" s="200"/>
      <c r="Q437" s="201" t="s">
        <v>84</v>
      </c>
      <c r="R437" s="200"/>
      <c r="S437" s="201" t="s">
        <v>208</v>
      </c>
      <c r="T437" s="200"/>
      <c r="U437" s="201" t="s">
        <v>207</v>
      </c>
      <c r="V437" s="200"/>
      <c r="W437" s="201" t="s">
        <v>207</v>
      </c>
      <c r="X437" s="200"/>
      <c r="Y437" s="10"/>
      <c r="Z437" s="398"/>
      <c r="AA437" s="398"/>
      <c r="AB437" s="199"/>
      <c r="AC437" s="381"/>
      <c r="AD437" s="367"/>
      <c r="AE437" s="367"/>
      <c r="AF437" s="367"/>
      <c r="AG437" s="367"/>
      <c r="AH437" s="367"/>
      <c r="AI437" s="367"/>
      <c r="AJ437" s="367"/>
      <c r="AK437" s="367"/>
      <c r="AL437" s="384"/>
    </row>
    <row r="438" spans="2:46" ht="18" customHeight="1" x14ac:dyDescent="0.2">
      <c r="B438" s="17"/>
      <c r="C438" s="405">
        <v>19</v>
      </c>
      <c r="D438" s="198"/>
      <c r="E438" s="197"/>
      <c r="F438" s="197"/>
      <c r="G438" s="196"/>
      <c r="H438" s="408"/>
      <c r="I438" s="408"/>
      <c r="J438" s="408"/>
      <c r="K438" s="195" t="s">
        <v>95</v>
      </c>
      <c r="L438" s="194"/>
      <c r="M438" s="195" t="s">
        <v>94</v>
      </c>
      <c r="N438" s="194"/>
      <c r="O438" s="195" t="s">
        <v>93</v>
      </c>
      <c r="P438" s="194"/>
      <c r="Q438" s="195" t="s">
        <v>92</v>
      </c>
      <c r="R438" s="194"/>
      <c r="S438" s="195" t="s">
        <v>212</v>
      </c>
      <c r="T438" s="194"/>
      <c r="U438" s="195" t="s">
        <v>211</v>
      </c>
      <c r="V438" s="194"/>
      <c r="W438" s="195" t="s">
        <v>211</v>
      </c>
      <c r="X438" s="194"/>
      <c r="Y438" s="25"/>
      <c r="Z438" s="397"/>
      <c r="AA438" s="397"/>
      <c r="AB438" s="193"/>
      <c r="AC438" s="379">
        <f>SUMPRODUCT(LEN($L438:$Y440)-LEN(SUBSTITUTE($L438:$Y440,"A", "")))</f>
        <v>0</v>
      </c>
      <c r="AD438" s="365">
        <f>SUMPRODUCT(LEN($Y438:$Y440)-LEN(SUBSTITUTE($Y438:$Y440,"A", "")))</f>
        <v>0</v>
      </c>
      <c r="AE438" s="365">
        <f>SUMPRODUCT(LEN($L438:$Y440)-LEN(SUBSTITUTE($L438:$Y440,"S", "")))</f>
        <v>0</v>
      </c>
      <c r="AF438" s="365">
        <f>SUMPRODUCT(LEN($Y438:$Y440)-LEN(SUBSTITUTE($Y438:$Y440,"S", "")))</f>
        <v>0</v>
      </c>
      <c r="AG438" s="365">
        <f>SUMPRODUCT(LEN($L438:$Y440)-LEN(SUBSTITUTE($L438:$Y440,"F", "")))</f>
        <v>0</v>
      </c>
      <c r="AH438" s="365">
        <f>SUMPRODUCT(LEN($Y438:$Y440)-LEN(SUBSTITUTE($Y438:$Y440,"F", "")))</f>
        <v>0</v>
      </c>
      <c r="AI438" s="365">
        <f>SUMPRODUCT(LEN($L438:$Y440)-LEN(SUBSTITUTE($L438:$Y440,"G", "")))</f>
        <v>0</v>
      </c>
      <c r="AJ438" s="365">
        <f>SUMPRODUCT(LEN($Y438:$Y440)-LEN(SUBSTITUTE($Y438:$Y440,"G", "")))</f>
        <v>0</v>
      </c>
      <c r="AK438" s="365">
        <f>SUMPRODUCT(LEN($L438:$Y440)-LEN(SUBSTITUTE($L438:$Y440,"M", "")))</f>
        <v>0</v>
      </c>
      <c r="AL438" s="382">
        <f>SUMPRODUCT(LEN($Y438:$Y440)-LEN(SUBSTITUTE($Y438:$Y440,"M", "")))</f>
        <v>0</v>
      </c>
    </row>
    <row r="439" spans="2:46" ht="18" customHeight="1" x14ac:dyDescent="0.2">
      <c r="B439" s="17"/>
      <c r="C439" s="406"/>
      <c r="D439" s="192"/>
      <c r="E439" s="23"/>
      <c r="F439" s="23"/>
      <c r="G439" s="191"/>
      <c r="H439" s="409"/>
      <c r="I439" s="409"/>
      <c r="J439" s="409"/>
      <c r="K439" s="190" t="s">
        <v>91</v>
      </c>
      <c r="L439" s="189"/>
      <c r="M439" s="190" t="s">
        <v>90</v>
      </c>
      <c r="N439" s="189"/>
      <c r="O439" s="190" t="s">
        <v>89</v>
      </c>
      <c r="P439" s="189"/>
      <c r="Q439" s="190" t="s">
        <v>88</v>
      </c>
      <c r="R439" s="189"/>
      <c r="S439" s="190" t="s">
        <v>210</v>
      </c>
      <c r="T439" s="189"/>
      <c r="U439" s="190" t="s">
        <v>209</v>
      </c>
      <c r="V439" s="189"/>
      <c r="W439" s="190" t="s">
        <v>209</v>
      </c>
      <c r="X439" s="189"/>
      <c r="Y439" s="18"/>
      <c r="Z439" s="366"/>
      <c r="AA439" s="366"/>
      <c r="AB439" s="188"/>
      <c r="AC439" s="380"/>
      <c r="AD439" s="366"/>
      <c r="AE439" s="366"/>
      <c r="AF439" s="366"/>
      <c r="AG439" s="366"/>
      <c r="AH439" s="366"/>
      <c r="AI439" s="366"/>
      <c r="AJ439" s="366"/>
      <c r="AK439" s="366"/>
      <c r="AL439" s="383"/>
    </row>
    <row r="440" spans="2:46" ht="18" customHeight="1" thickBot="1" x14ac:dyDescent="0.25">
      <c r="B440" s="17"/>
      <c r="C440" s="407"/>
      <c r="D440" s="204"/>
      <c r="E440" s="203"/>
      <c r="F440" s="203"/>
      <c r="G440" s="202"/>
      <c r="H440" s="410"/>
      <c r="I440" s="410"/>
      <c r="J440" s="410"/>
      <c r="K440" s="201" t="s">
        <v>87</v>
      </c>
      <c r="L440" s="200"/>
      <c r="M440" s="201" t="s">
        <v>86</v>
      </c>
      <c r="N440" s="200"/>
      <c r="O440" s="201" t="s">
        <v>85</v>
      </c>
      <c r="P440" s="200"/>
      <c r="Q440" s="201" t="s">
        <v>84</v>
      </c>
      <c r="R440" s="200"/>
      <c r="S440" s="201" t="s">
        <v>208</v>
      </c>
      <c r="T440" s="200"/>
      <c r="U440" s="201" t="s">
        <v>207</v>
      </c>
      <c r="V440" s="200"/>
      <c r="W440" s="201" t="s">
        <v>207</v>
      </c>
      <c r="X440" s="200"/>
      <c r="Y440" s="10"/>
      <c r="Z440" s="398"/>
      <c r="AA440" s="398"/>
      <c r="AB440" s="199"/>
      <c r="AC440" s="381"/>
      <c r="AD440" s="367"/>
      <c r="AE440" s="367"/>
      <c r="AF440" s="367"/>
      <c r="AG440" s="367"/>
      <c r="AH440" s="367"/>
      <c r="AI440" s="367"/>
      <c r="AJ440" s="367"/>
      <c r="AK440" s="367"/>
      <c r="AL440" s="384"/>
    </row>
    <row r="441" spans="2:46" ht="18" customHeight="1" x14ac:dyDescent="0.2">
      <c r="B441" s="17"/>
      <c r="C441" s="405">
        <v>20</v>
      </c>
      <c r="D441" s="198"/>
      <c r="E441" s="197"/>
      <c r="F441" s="197"/>
      <c r="G441" s="196"/>
      <c r="H441" s="408"/>
      <c r="I441" s="408"/>
      <c r="J441" s="408"/>
      <c r="K441" s="195" t="s">
        <v>95</v>
      </c>
      <c r="L441" s="194"/>
      <c r="M441" s="195" t="s">
        <v>94</v>
      </c>
      <c r="N441" s="194"/>
      <c r="O441" s="195" t="s">
        <v>93</v>
      </c>
      <c r="P441" s="194"/>
      <c r="Q441" s="195" t="s">
        <v>92</v>
      </c>
      <c r="R441" s="194"/>
      <c r="S441" s="195" t="s">
        <v>212</v>
      </c>
      <c r="T441" s="194"/>
      <c r="U441" s="195" t="s">
        <v>211</v>
      </c>
      <c r="V441" s="194"/>
      <c r="W441" s="195" t="s">
        <v>211</v>
      </c>
      <c r="X441" s="194"/>
      <c r="Y441" s="25"/>
      <c r="Z441" s="397"/>
      <c r="AA441" s="397"/>
      <c r="AB441" s="193"/>
      <c r="AC441" s="379">
        <f>SUMPRODUCT(LEN($L441:$Y443)-LEN(SUBSTITUTE($L441:$Y443,"A", "")))</f>
        <v>0</v>
      </c>
      <c r="AD441" s="365">
        <f>SUMPRODUCT(LEN($Y441:$Y443)-LEN(SUBSTITUTE($Y441:$Y443,"A", "")))</f>
        <v>0</v>
      </c>
      <c r="AE441" s="365">
        <f>SUMPRODUCT(LEN($L441:$Y443)-LEN(SUBSTITUTE($L441:$Y443,"S", "")))</f>
        <v>0</v>
      </c>
      <c r="AF441" s="365">
        <f>SUMPRODUCT(LEN($Y441:$Y443)-LEN(SUBSTITUTE($Y441:$Y443,"S", "")))</f>
        <v>0</v>
      </c>
      <c r="AG441" s="365">
        <f>SUMPRODUCT(LEN($L441:$Y443)-LEN(SUBSTITUTE($L441:$Y443,"F", "")))</f>
        <v>0</v>
      </c>
      <c r="AH441" s="365">
        <f>SUMPRODUCT(LEN($Y441:$Y443)-LEN(SUBSTITUTE($Y441:$Y443,"F", "")))</f>
        <v>0</v>
      </c>
      <c r="AI441" s="365">
        <f>SUMPRODUCT(LEN($L441:$Y443)-LEN(SUBSTITUTE($L441:$Y443,"G", "")))</f>
        <v>0</v>
      </c>
      <c r="AJ441" s="365">
        <f>SUMPRODUCT(LEN($Y441:$Y443)-LEN(SUBSTITUTE($Y441:$Y443,"G", "")))</f>
        <v>0</v>
      </c>
      <c r="AK441" s="365">
        <f>SUMPRODUCT(LEN($L441:$Y443)-LEN(SUBSTITUTE($L441:$Y443,"M", "")))</f>
        <v>0</v>
      </c>
      <c r="AL441" s="382">
        <f>SUMPRODUCT(LEN($Y441:$Y443)-LEN(SUBSTITUTE($Y441:$Y443,"M", "")))</f>
        <v>0</v>
      </c>
    </row>
    <row r="442" spans="2:46" ht="18" customHeight="1" x14ac:dyDescent="0.2">
      <c r="B442" s="17"/>
      <c r="C442" s="406"/>
      <c r="D442" s="192"/>
      <c r="E442" s="23"/>
      <c r="F442" s="23"/>
      <c r="G442" s="191"/>
      <c r="H442" s="409"/>
      <c r="I442" s="409"/>
      <c r="J442" s="409"/>
      <c r="K442" s="190" t="s">
        <v>91</v>
      </c>
      <c r="L442" s="189"/>
      <c r="M442" s="190" t="s">
        <v>90</v>
      </c>
      <c r="N442" s="189"/>
      <c r="O442" s="190" t="s">
        <v>89</v>
      </c>
      <c r="P442" s="189"/>
      <c r="Q442" s="190" t="s">
        <v>88</v>
      </c>
      <c r="R442" s="189"/>
      <c r="S442" s="190" t="s">
        <v>210</v>
      </c>
      <c r="T442" s="189"/>
      <c r="U442" s="190" t="s">
        <v>209</v>
      </c>
      <c r="V442" s="189"/>
      <c r="W442" s="190" t="s">
        <v>209</v>
      </c>
      <c r="X442" s="189"/>
      <c r="Y442" s="18"/>
      <c r="Z442" s="366"/>
      <c r="AA442" s="366"/>
      <c r="AB442" s="188"/>
      <c r="AC442" s="380"/>
      <c r="AD442" s="366"/>
      <c r="AE442" s="366"/>
      <c r="AF442" s="366"/>
      <c r="AG442" s="366"/>
      <c r="AH442" s="366"/>
      <c r="AI442" s="366"/>
      <c r="AJ442" s="366"/>
      <c r="AK442" s="366"/>
      <c r="AL442" s="383"/>
    </row>
    <row r="443" spans="2:46" ht="18" customHeight="1" thickBot="1" x14ac:dyDescent="0.25">
      <c r="B443" s="17"/>
      <c r="C443" s="412"/>
      <c r="D443" s="187"/>
      <c r="E443" s="186"/>
      <c r="F443" s="186"/>
      <c r="G443" s="185"/>
      <c r="H443" s="411"/>
      <c r="I443" s="411"/>
      <c r="J443" s="411"/>
      <c r="K443" s="184" t="s">
        <v>87</v>
      </c>
      <c r="L443" s="183"/>
      <c r="M443" s="184" t="s">
        <v>86</v>
      </c>
      <c r="N443" s="183"/>
      <c r="O443" s="184" t="s">
        <v>85</v>
      </c>
      <c r="P443" s="183"/>
      <c r="Q443" s="184" t="s">
        <v>84</v>
      </c>
      <c r="R443" s="183"/>
      <c r="S443" s="184" t="s">
        <v>208</v>
      </c>
      <c r="T443" s="183"/>
      <c r="U443" s="184" t="s">
        <v>207</v>
      </c>
      <c r="V443" s="183"/>
      <c r="W443" s="184" t="s">
        <v>207</v>
      </c>
      <c r="X443" s="183"/>
      <c r="Y443" s="182"/>
      <c r="Z443" s="367"/>
      <c r="AA443" s="367"/>
      <c r="AB443" s="180"/>
      <c r="AC443" s="381"/>
      <c r="AD443" s="367"/>
      <c r="AE443" s="367"/>
      <c r="AF443" s="367"/>
      <c r="AG443" s="367"/>
      <c r="AH443" s="367"/>
      <c r="AI443" s="367"/>
      <c r="AJ443" s="367"/>
      <c r="AK443" s="367"/>
      <c r="AL443" s="384"/>
    </row>
    <row r="444" spans="2:46" ht="74.45" customHeight="1" thickBot="1" x14ac:dyDescent="0.3">
      <c r="B444" s="51" t="s">
        <v>123</v>
      </c>
      <c r="C444" s="48" t="s">
        <v>122</v>
      </c>
      <c r="D444" s="48" t="s">
        <v>121</v>
      </c>
      <c r="E444" s="48" t="s">
        <v>120</v>
      </c>
      <c r="F444" s="48" t="s">
        <v>119</v>
      </c>
      <c r="G444" s="48" t="s">
        <v>118</v>
      </c>
      <c r="H444" s="48" t="s">
        <v>33</v>
      </c>
      <c r="I444" s="48" t="s">
        <v>117</v>
      </c>
      <c r="J444" s="48" t="s">
        <v>34</v>
      </c>
      <c r="K444" s="340" t="s">
        <v>116</v>
      </c>
      <c r="L444" s="341"/>
      <c r="M444" s="340" t="s">
        <v>115</v>
      </c>
      <c r="N444" s="341"/>
      <c r="O444" s="340" t="s">
        <v>115</v>
      </c>
      <c r="P444" s="394"/>
      <c r="Q444" s="340" t="s">
        <v>115</v>
      </c>
      <c r="R444" s="394"/>
      <c r="S444" s="340" t="s">
        <v>115</v>
      </c>
      <c r="T444" s="394"/>
      <c r="U444" s="340" t="s">
        <v>115</v>
      </c>
      <c r="V444" s="394"/>
      <c r="W444" s="340" t="s">
        <v>115</v>
      </c>
      <c r="X444" s="394"/>
      <c r="Y444" s="48" t="s">
        <v>114</v>
      </c>
      <c r="Z444" s="48" t="s">
        <v>113</v>
      </c>
      <c r="AA444" s="48" t="s">
        <v>294</v>
      </c>
      <c r="AB444" s="47" t="s">
        <v>112</v>
      </c>
      <c r="AC444" s="46" t="s">
        <v>111</v>
      </c>
      <c r="AD444" s="45" t="s">
        <v>110</v>
      </c>
      <c r="AE444" s="45" t="s">
        <v>109</v>
      </c>
      <c r="AF444" s="45" t="s">
        <v>108</v>
      </c>
      <c r="AG444" s="45" t="s">
        <v>107</v>
      </c>
      <c r="AH444" s="45" t="s">
        <v>106</v>
      </c>
      <c r="AI444" s="45" t="s">
        <v>105</v>
      </c>
      <c r="AJ444" s="45" t="s">
        <v>104</v>
      </c>
      <c r="AK444" s="45" t="s">
        <v>103</v>
      </c>
      <c r="AL444" s="45" t="s">
        <v>102</v>
      </c>
    </row>
    <row r="445" spans="2:46" ht="36" customHeight="1" thickBot="1" x14ac:dyDescent="0.25">
      <c r="B445" s="71" t="s">
        <v>130</v>
      </c>
      <c r="C445" s="215"/>
      <c r="D445" s="214">
        <v>189</v>
      </c>
      <c r="E445" s="213">
        <v>9</v>
      </c>
      <c r="F445" s="212">
        <v>24929.14</v>
      </c>
      <c r="G445" s="211">
        <v>1078.6300000000001</v>
      </c>
      <c r="H445" s="210"/>
      <c r="I445" s="210"/>
      <c r="J445" s="209"/>
      <c r="K445" s="208"/>
      <c r="L445" s="36"/>
      <c r="M445" s="208"/>
      <c r="N445" s="36"/>
      <c r="O445" s="208"/>
      <c r="P445" s="36"/>
      <c r="Q445" s="208"/>
      <c r="R445" s="36"/>
      <c r="S445" s="208"/>
      <c r="T445" s="36"/>
      <c r="U445" s="208"/>
      <c r="V445" s="36"/>
      <c r="W445" s="208"/>
      <c r="X445" s="36"/>
      <c r="Y445" s="207"/>
      <c r="Z445" s="206"/>
      <c r="AA445" s="206"/>
      <c r="AB445" s="205">
        <v>189</v>
      </c>
      <c r="AC445" s="33">
        <f t="shared" ref="AC445:AL445" si="7">SUM(AC446:AC499)</f>
        <v>99</v>
      </c>
      <c r="AD445" s="54">
        <f t="shared" si="7"/>
        <v>17</v>
      </c>
      <c r="AE445" s="54">
        <f t="shared" si="7"/>
        <v>178</v>
      </c>
      <c r="AF445" s="54">
        <f t="shared" si="7"/>
        <v>64</v>
      </c>
      <c r="AG445" s="54">
        <f t="shared" si="7"/>
        <v>6</v>
      </c>
      <c r="AH445" s="54">
        <f t="shared" si="7"/>
        <v>0</v>
      </c>
      <c r="AI445" s="54">
        <f t="shared" si="7"/>
        <v>22</v>
      </c>
      <c r="AJ445" s="54">
        <f t="shared" si="7"/>
        <v>0</v>
      </c>
      <c r="AK445" s="54">
        <f t="shared" si="7"/>
        <v>0</v>
      </c>
      <c r="AL445" s="53">
        <f t="shared" si="7"/>
        <v>0</v>
      </c>
      <c r="AM445" s="32" t="s">
        <v>100</v>
      </c>
      <c r="AN445" s="31">
        <f>F445/(100*102)</f>
        <v>2.4440333333333331</v>
      </c>
      <c r="AP445" s="4">
        <f>SUM(AC445:AD445)/E445</f>
        <v>12.888888888888889</v>
      </c>
      <c r="AQ445" s="4">
        <f>SUM(AE445:AF445)/E445</f>
        <v>26.888888888888889</v>
      </c>
      <c r="AR445" s="4">
        <f>SUM(AG445:AH445)/E445</f>
        <v>0.66666666666666663</v>
      </c>
      <c r="AS445" s="4">
        <f>SUM(AI445:AJ445)/E445</f>
        <v>2.4444444444444446</v>
      </c>
      <c r="AT445" s="4">
        <f>SUM(AK445:AL445)/E445</f>
        <v>0</v>
      </c>
    </row>
    <row r="446" spans="2:46" ht="18" customHeight="1" x14ac:dyDescent="0.2">
      <c r="B446" s="17" t="s">
        <v>129</v>
      </c>
      <c r="C446" s="405">
        <v>1</v>
      </c>
      <c r="D446" s="198"/>
      <c r="E446" s="197"/>
      <c r="F446" s="197"/>
      <c r="G446" s="196"/>
      <c r="H446" s="408">
        <v>68</v>
      </c>
      <c r="I446" s="408">
        <v>19</v>
      </c>
      <c r="J446" s="408">
        <v>4</v>
      </c>
      <c r="K446" s="195" t="s">
        <v>95</v>
      </c>
      <c r="L446" s="194" t="s">
        <v>354</v>
      </c>
      <c r="M446" s="195" t="s">
        <v>94</v>
      </c>
      <c r="N446" s="194" t="s">
        <v>297</v>
      </c>
      <c r="O446" s="195" t="s">
        <v>93</v>
      </c>
      <c r="P446" s="194" t="s">
        <v>247</v>
      </c>
      <c r="Q446" s="195" t="s">
        <v>92</v>
      </c>
      <c r="R446" s="194" t="s">
        <v>214</v>
      </c>
      <c r="S446" s="195" t="s">
        <v>212</v>
      </c>
      <c r="T446" s="194" t="s">
        <v>98</v>
      </c>
      <c r="U446" s="195" t="s">
        <v>211</v>
      </c>
      <c r="V446" s="194"/>
      <c r="W446" s="195" t="s">
        <v>292</v>
      </c>
      <c r="X446" s="194"/>
      <c r="Y446" s="25" t="s">
        <v>353</v>
      </c>
      <c r="Z446" s="397">
        <v>8</v>
      </c>
      <c r="AA446" s="397" t="s">
        <v>261</v>
      </c>
      <c r="AB446" s="193"/>
      <c r="AC446" s="379">
        <f>SUMPRODUCT(LEN($L446:$Y448)-LEN(SUBSTITUTE($L446:$Y448,"A", "")))</f>
        <v>8</v>
      </c>
      <c r="AD446" s="365">
        <f>SUMPRODUCT(LEN($Y446:$Y448)-LEN(SUBSTITUTE($Y446:$Y448,"A", "")))</f>
        <v>1</v>
      </c>
      <c r="AE446" s="365">
        <f>SUMPRODUCT(LEN($L446:$Y448)-LEN(SUBSTITUTE($L446:$Y448,"S", "")))</f>
        <v>28</v>
      </c>
      <c r="AF446" s="365">
        <f>SUMPRODUCT(LEN($Y446:$Y448)-LEN(SUBSTITUTE($Y446:$Y448,"S", "")))</f>
        <v>8</v>
      </c>
      <c r="AG446" s="365">
        <f>SUMPRODUCT(LEN($L446:$Y448)-LEN(SUBSTITUTE($L446:$Y448,"F", "")))</f>
        <v>2</v>
      </c>
      <c r="AH446" s="365">
        <f>SUMPRODUCT(LEN($Y446:$Y448)-LEN(SUBSTITUTE($Y446:$Y448,"F", "")))</f>
        <v>0</v>
      </c>
      <c r="AI446" s="365">
        <f>SUMPRODUCT(LEN($L446:$Y448)-LEN(SUBSTITUTE($L446:$Y448,"G", "")))</f>
        <v>6</v>
      </c>
      <c r="AJ446" s="365">
        <f>SUMPRODUCT(LEN($Y446:$Y448)-LEN(SUBSTITUTE($Y446:$Y448,"G", "")))</f>
        <v>0</v>
      </c>
      <c r="AK446" s="365">
        <f>SUMPRODUCT(LEN($L446:$Y448)-LEN(SUBSTITUTE($L446:$Y448,"M", "")))</f>
        <v>0</v>
      </c>
      <c r="AL446" s="382">
        <f>SUMPRODUCT(LEN($Y446:$Y448)-LEN(SUBSTITUTE($Y446:$Y448,"M", "")))</f>
        <v>0</v>
      </c>
    </row>
    <row r="447" spans="2:46" ht="18" customHeight="1" x14ac:dyDescent="0.2">
      <c r="B447" s="17"/>
      <c r="C447" s="406"/>
      <c r="D447" s="192"/>
      <c r="E447" s="23"/>
      <c r="F447" s="23"/>
      <c r="G447" s="191"/>
      <c r="H447" s="409"/>
      <c r="I447" s="409"/>
      <c r="J447" s="409"/>
      <c r="K447" s="190" t="s">
        <v>91</v>
      </c>
      <c r="L447" s="189" t="s">
        <v>352</v>
      </c>
      <c r="M447" s="190" t="s">
        <v>90</v>
      </c>
      <c r="N447" s="189" t="s">
        <v>297</v>
      </c>
      <c r="O447" s="190" t="s">
        <v>89</v>
      </c>
      <c r="P447" s="189" t="s">
        <v>218</v>
      </c>
      <c r="Q447" s="190" t="s">
        <v>88</v>
      </c>
      <c r="R447" s="189" t="s">
        <v>218</v>
      </c>
      <c r="S447" s="190" t="s">
        <v>210</v>
      </c>
      <c r="T447" s="189" t="s">
        <v>98</v>
      </c>
      <c r="U447" s="190" t="s">
        <v>209</v>
      </c>
      <c r="V447" s="189"/>
      <c r="W447" s="190" t="s">
        <v>291</v>
      </c>
      <c r="X447" s="189"/>
      <c r="Y447" s="18"/>
      <c r="Z447" s="366"/>
      <c r="AA447" s="366"/>
      <c r="AB447" s="188"/>
      <c r="AC447" s="380"/>
      <c r="AD447" s="366"/>
      <c r="AE447" s="366"/>
      <c r="AF447" s="366"/>
      <c r="AG447" s="366"/>
      <c r="AH447" s="366"/>
      <c r="AI447" s="366"/>
      <c r="AJ447" s="366"/>
      <c r="AK447" s="366"/>
      <c r="AL447" s="383"/>
    </row>
    <row r="448" spans="2:46" ht="18" customHeight="1" thickBot="1" x14ac:dyDescent="0.25">
      <c r="B448" s="17"/>
      <c r="C448" s="407"/>
      <c r="D448" s="204"/>
      <c r="E448" s="203"/>
      <c r="F448" s="203"/>
      <c r="G448" s="202"/>
      <c r="H448" s="410"/>
      <c r="I448" s="410"/>
      <c r="J448" s="410"/>
      <c r="K448" s="201" t="s">
        <v>87</v>
      </c>
      <c r="L448" s="200" t="s">
        <v>298</v>
      </c>
      <c r="M448" s="201" t="s">
        <v>86</v>
      </c>
      <c r="N448" s="200" t="s">
        <v>274</v>
      </c>
      <c r="O448" s="201" t="s">
        <v>85</v>
      </c>
      <c r="P448" s="200" t="s">
        <v>217</v>
      </c>
      <c r="Q448" s="201" t="s">
        <v>84</v>
      </c>
      <c r="R448" s="200" t="s">
        <v>218</v>
      </c>
      <c r="S448" s="201" t="s">
        <v>208</v>
      </c>
      <c r="T448" s="200"/>
      <c r="U448" s="201" t="s">
        <v>207</v>
      </c>
      <c r="V448" s="200"/>
      <c r="W448" s="201" t="s">
        <v>290</v>
      </c>
      <c r="X448" s="200"/>
      <c r="Y448" s="10"/>
      <c r="Z448" s="398"/>
      <c r="AA448" s="398"/>
      <c r="AB448" s="199"/>
      <c r="AC448" s="381"/>
      <c r="AD448" s="367"/>
      <c r="AE448" s="367"/>
      <c r="AF448" s="367"/>
      <c r="AG448" s="367"/>
      <c r="AH448" s="367"/>
      <c r="AI448" s="367"/>
      <c r="AJ448" s="367"/>
      <c r="AK448" s="367"/>
      <c r="AL448" s="384"/>
    </row>
    <row r="449" spans="2:38" ht="18" customHeight="1" x14ac:dyDescent="0.2">
      <c r="B449" s="17"/>
      <c r="C449" s="405">
        <v>2</v>
      </c>
      <c r="D449" s="198"/>
      <c r="E449" s="197"/>
      <c r="F449" s="197"/>
      <c r="G449" s="196"/>
      <c r="H449" s="408">
        <v>59</v>
      </c>
      <c r="I449" s="408">
        <v>15</v>
      </c>
      <c r="J449" s="408">
        <v>7</v>
      </c>
      <c r="K449" s="195" t="s">
        <v>95</v>
      </c>
      <c r="L449" s="194" t="s">
        <v>97</v>
      </c>
      <c r="M449" s="195" t="s">
        <v>94</v>
      </c>
      <c r="N449" s="194" t="s">
        <v>217</v>
      </c>
      <c r="O449" s="195" t="s">
        <v>93</v>
      </c>
      <c r="P449" s="194" t="s">
        <v>98</v>
      </c>
      <c r="Q449" s="195" t="s">
        <v>92</v>
      </c>
      <c r="R449" s="194"/>
      <c r="S449" s="195" t="s">
        <v>212</v>
      </c>
      <c r="T449" s="194"/>
      <c r="U449" s="195" t="s">
        <v>211</v>
      </c>
      <c r="V449" s="194"/>
      <c r="W449" s="195" t="s">
        <v>211</v>
      </c>
      <c r="X449" s="194"/>
      <c r="Y449" s="25"/>
      <c r="Z449" s="397"/>
      <c r="AA449" s="397" t="s">
        <v>261</v>
      </c>
      <c r="AB449" s="193"/>
      <c r="AC449" s="379">
        <f>SUMPRODUCT(LEN($L449:$Y451)-LEN(SUBSTITUTE($L449:$Y451,"A", "")))</f>
        <v>3</v>
      </c>
      <c r="AD449" s="365">
        <f>SUMPRODUCT(LEN($Y449:$Y451)-LEN(SUBSTITUTE($Y449:$Y451,"A", "")))</f>
        <v>0</v>
      </c>
      <c r="AE449" s="365">
        <f>SUMPRODUCT(LEN($L449:$Y451)-LEN(SUBSTITUTE($L449:$Y451,"S", "")))</f>
        <v>6</v>
      </c>
      <c r="AF449" s="365">
        <f>SUMPRODUCT(LEN($Y449:$Y451)-LEN(SUBSTITUTE($Y449:$Y451,"S", "")))</f>
        <v>0</v>
      </c>
      <c r="AG449" s="365">
        <f>SUMPRODUCT(LEN($L449:$Y451)-LEN(SUBSTITUTE($L449:$Y451,"F", "")))</f>
        <v>0</v>
      </c>
      <c r="AH449" s="365">
        <f>SUMPRODUCT(LEN($Y449:$Y451)-LEN(SUBSTITUTE($Y449:$Y451,"F", "")))</f>
        <v>0</v>
      </c>
      <c r="AI449" s="365">
        <f>SUMPRODUCT(LEN($L449:$Y451)-LEN(SUBSTITUTE($L449:$Y451,"G", "")))</f>
        <v>0</v>
      </c>
      <c r="AJ449" s="365">
        <f>SUMPRODUCT(LEN($Y449:$Y451)-LEN(SUBSTITUTE($Y449:$Y451,"G", "")))</f>
        <v>0</v>
      </c>
      <c r="AK449" s="365">
        <f>SUMPRODUCT(LEN($L449:$Y451)-LEN(SUBSTITUTE($L449:$Y451,"M", "")))</f>
        <v>0</v>
      </c>
      <c r="AL449" s="382">
        <f>SUMPRODUCT(LEN($Y449:$Y451)-LEN(SUBSTITUTE($Y449:$Y451,"M", "")))</f>
        <v>0</v>
      </c>
    </row>
    <row r="450" spans="2:38" ht="18" customHeight="1" x14ac:dyDescent="0.2">
      <c r="B450" s="17"/>
      <c r="C450" s="406"/>
      <c r="D450" s="192"/>
      <c r="E450" s="23"/>
      <c r="F450" s="23"/>
      <c r="G450" s="191"/>
      <c r="H450" s="409"/>
      <c r="I450" s="409"/>
      <c r="J450" s="409"/>
      <c r="K450" s="190" t="s">
        <v>91</v>
      </c>
      <c r="L450" s="189" t="s">
        <v>97</v>
      </c>
      <c r="M450" s="190" t="s">
        <v>90</v>
      </c>
      <c r="N450" s="189" t="s">
        <v>98</v>
      </c>
      <c r="O450" s="190" t="s">
        <v>89</v>
      </c>
      <c r="P450" s="189" t="s">
        <v>98</v>
      </c>
      <c r="Q450" s="190" t="s">
        <v>88</v>
      </c>
      <c r="R450" s="189"/>
      <c r="S450" s="190" t="s">
        <v>210</v>
      </c>
      <c r="T450" s="189"/>
      <c r="U450" s="190" t="s">
        <v>209</v>
      </c>
      <c r="V450" s="189"/>
      <c r="W450" s="190" t="s">
        <v>209</v>
      </c>
      <c r="X450" s="189"/>
      <c r="Y450" s="18"/>
      <c r="Z450" s="366"/>
      <c r="AA450" s="366"/>
      <c r="AB450" s="188"/>
      <c r="AC450" s="380"/>
      <c r="AD450" s="366"/>
      <c r="AE450" s="366"/>
      <c r="AF450" s="366"/>
      <c r="AG450" s="366"/>
      <c r="AH450" s="366"/>
      <c r="AI450" s="366"/>
      <c r="AJ450" s="366"/>
      <c r="AK450" s="366"/>
      <c r="AL450" s="383"/>
    </row>
    <row r="451" spans="2:38" ht="18" customHeight="1" thickBot="1" x14ac:dyDescent="0.25">
      <c r="B451" s="17"/>
      <c r="C451" s="407"/>
      <c r="D451" s="204"/>
      <c r="E451" s="203"/>
      <c r="F451" s="203"/>
      <c r="G451" s="202"/>
      <c r="H451" s="410"/>
      <c r="I451" s="410"/>
      <c r="J451" s="410"/>
      <c r="K451" s="201" t="s">
        <v>87</v>
      </c>
      <c r="L451" s="200" t="s">
        <v>98</v>
      </c>
      <c r="M451" s="201" t="s">
        <v>86</v>
      </c>
      <c r="N451" s="200" t="s">
        <v>98</v>
      </c>
      <c r="O451" s="201" t="s">
        <v>85</v>
      </c>
      <c r="P451" s="200"/>
      <c r="Q451" s="201" t="s">
        <v>84</v>
      </c>
      <c r="R451" s="200"/>
      <c r="S451" s="201" t="s">
        <v>208</v>
      </c>
      <c r="T451" s="200"/>
      <c r="U451" s="201" t="s">
        <v>207</v>
      </c>
      <c r="V451" s="200"/>
      <c r="W451" s="201" t="s">
        <v>207</v>
      </c>
      <c r="X451" s="200"/>
      <c r="Y451" s="10"/>
      <c r="Z451" s="398"/>
      <c r="AA451" s="398"/>
      <c r="AB451" s="199"/>
      <c r="AC451" s="381"/>
      <c r="AD451" s="367"/>
      <c r="AE451" s="367"/>
      <c r="AF451" s="367"/>
      <c r="AG451" s="367"/>
      <c r="AH451" s="367"/>
      <c r="AI451" s="367"/>
      <c r="AJ451" s="367"/>
      <c r="AK451" s="367"/>
      <c r="AL451" s="384"/>
    </row>
    <row r="452" spans="2:38" ht="18" customHeight="1" x14ac:dyDescent="0.2">
      <c r="B452" s="17"/>
      <c r="C452" s="405">
        <v>3</v>
      </c>
      <c r="D452" s="198" t="s">
        <v>351</v>
      </c>
      <c r="E452" s="197"/>
      <c r="F452" s="197"/>
      <c r="G452" s="196"/>
      <c r="H452" s="408">
        <v>67</v>
      </c>
      <c r="I452" s="408">
        <v>17</v>
      </c>
      <c r="J452" s="408">
        <v>4</v>
      </c>
      <c r="K452" s="195" t="s">
        <v>95</v>
      </c>
      <c r="L452" s="194" t="s">
        <v>319</v>
      </c>
      <c r="M452" s="195" t="s">
        <v>94</v>
      </c>
      <c r="N452" s="194" t="s">
        <v>97</v>
      </c>
      <c r="O452" s="195" t="s">
        <v>93</v>
      </c>
      <c r="P452" s="194" t="s">
        <v>98</v>
      </c>
      <c r="Q452" s="195" t="s">
        <v>92</v>
      </c>
      <c r="R452" s="194" t="s">
        <v>98</v>
      </c>
      <c r="S452" s="195" t="s">
        <v>212</v>
      </c>
      <c r="T452" s="194"/>
      <c r="U452" s="195" t="s">
        <v>211</v>
      </c>
      <c r="V452" s="194"/>
      <c r="W452" s="195" t="s">
        <v>211</v>
      </c>
      <c r="X452" s="194"/>
      <c r="Y452" s="25" t="s">
        <v>350</v>
      </c>
      <c r="Z452" s="397"/>
      <c r="AA452" s="397" t="s">
        <v>320</v>
      </c>
      <c r="AB452" s="193"/>
      <c r="AC452" s="379">
        <f>SUMPRODUCT(LEN($L452:$Y454)-LEN(SUBSTITUTE($L452:$Y454,"A", "")))</f>
        <v>9</v>
      </c>
      <c r="AD452" s="365">
        <f>SUMPRODUCT(LEN($Y452:$Y454)-LEN(SUBSTITUTE($Y452:$Y454,"A", "")))</f>
        <v>0</v>
      </c>
      <c r="AE452" s="365">
        <f>SUMPRODUCT(LEN($L452:$Y454)-LEN(SUBSTITUTE($L452:$Y454,"S", "")))</f>
        <v>25</v>
      </c>
      <c r="AF452" s="365">
        <f>SUMPRODUCT(LEN($Y452:$Y454)-LEN(SUBSTITUTE($Y452:$Y454,"S", "")))</f>
        <v>19</v>
      </c>
      <c r="AG452" s="365">
        <f>SUMPRODUCT(LEN($L452:$Y454)-LEN(SUBSTITUTE($L452:$Y454,"F", "")))</f>
        <v>0</v>
      </c>
      <c r="AH452" s="365">
        <f>SUMPRODUCT(LEN($Y452:$Y454)-LEN(SUBSTITUTE($Y452:$Y454,"F", "")))</f>
        <v>0</v>
      </c>
      <c r="AI452" s="365">
        <f>SUMPRODUCT(LEN($L452:$Y454)-LEN(SUBSTITUTE($L452:$Y454,"G", "")))</f>
        <v>2</v>
      </c>
      <c r="AJ452" s="365">
        <f>SUMPRODUCT(LEN($Y452:$Y454)-LEN(SUBSTITUTE($Y452:$Y454,"G", "")))</f>
        <v>0</v>
      </c>
      <c r="AK452" s="365">
        <f>SUMPRODUCT(LEN($L452:$Y454)-LEN(SUBSTITUTE($L452:$Y454,"M", "")))</f>
        <v>0</v>
      </c>
      <c r="AL452" s="382">
        <f>SUMPRODUCT(LEN($Y452:$Y454)-LEN(SUBSTITUTE($Y452:$Y454,"M", "")))</f>
        <v>0</v>
      </c>
    </row>
    <row r="453" spans="2:38" ht="18" customHeight="1" x14ac:dyDescent="0.2">
      <c r="B453" s="17"/>
      <c r="C453" s="406"/>
      <c r="D453" s="192" t="s">
        <v>349</v>
      </c>
      <c r="E453" s="23"/>
      <c r="F453" s="23"/>
      <c r="G453" s="191"/>
      <c r="H453" s="409"/>
      <c r="I453" s="409"/>
      <c r="J453" s="409"/>
      <c r="K453" s="190" t="s">
        <v>91</v>
      </c>
      <c r="L453" s="189" t="s">
        <v>97</v>
      </c>
      <c r="M453" s="190" t="s">
        <v>90</v>
      </c>
      <c r="N453" s="189" t="s">
        <v>98</v>
      </c>
      <c r="O453" s="190" t="s">
        <v>89</v>
      </c>
      <c r="P453" s="189" t="s">
        <v>217</v>
      </c>
      <c r="Q453" s="190" t="s">
        <v>88</v>
      </c>
      <c r="R453" s="189" t="s">
        <v>97</v>
      </c>
      <c r="S453" s="190" t="s">
        <v>210</v>
      </c>
      <c r="T453" s="189"/>
      <c r="U453" s="190" t="s">
        <v>209</v>
      </c>
      <c r="V453" s="189"/>
      <c r="W453" s="190" t="s">
        <v>209</v>
      </c>
      <c r="X453" s="189"/>
      <c r="Y453" s="18" t="s">
        <v>234</v>
      </c>
      <c r="Z453" s="366"/>
      <c r="AA453" s="366"/>
      <c r="AB453" s="188"/>
      <c r="AC453" s="380"/>
      <c r="AD453" s="366"/>
      <c r="AE453" s="366"/>
      <c r="AF453" s="366"/>
      <c r="AG453" s="366"/>
      <c r="AH453" s="366"/>
      <c r="AI453" s="366"/>
      <c r="AJ453" s="366"/>
      <c r="AK453" s="366"/>
      <c r="AL453" s="383"/>
    </row>
    <row r="454" spans="2:38" ht="18" customHeight="1" thickBot="1" x14ac:dyDescent="0.25">
      <c r="B454" s="17"/>
      <c r="C454" s="407"/>
      <c r="D454" s="204"/>
      <c r="E454" s="203"/>
      <c r="F454" s="203"/>
      <c r="G454" s="202"/>
      <c r="H454" s="410"/>
      <c r="I454" s="410"/>
      <c r="J454" s="410"/>
      <c r="K454" s="201" t="s">
        <v>87</v>
      </c>
      <c r="L454" s="200" t="s">
        <v>97</v>
      </c>
      <c r="M454" s="201" t="s">
        <v>86</v>
      </c>
      <c r="N454" s="200" t="s">
        <v>217</v>
      </c>
      <c r="O454" s="201" t="s">
        <v>85</v>
      </c>
      <c r="P454" s="200" t="s">
        <v>213</v>
      </c>
      <c r="Q454" s="201" t="s">
        <v>84</v>
      </c>
      <c r="R454" s="200" t="s">
        <v>98</v>
      </c>
      <c r="S454" s="201" t="s">
        <v>208</v>
      </c>
      <c r="T454" s="200"/>
      <c r="U454" s="201" t="s">
        <v>207</v>
      </c>
      <c r="V454" s="200"/>
      <c r="W454" s="201" t="s">
        <v>207</v>
      </c>
      <c r="X454" s="200"/>
      <c r="Y454" s="10" t="s">
        <v>348</v>
      </c>
      <c r="Z454" s="398"/>
      <c r="AA454" s="398"/>
      <c r="AB454" s="199"/>
      <c r="AC454" s="381"/>
      <c r="AD454" s="367"/>
      <c r="AE454" s="367"/>
      <c r="AF454" s="367"/>
      <c r="AG454" s="367"/>
      <c r="AH454" s="367"/>
      <c r="AI454" s="367"/>
      <c r="AJ454" s="367"/>
      <c r="AK454" s="367"/>
      <c r="AL454" s="384"/>
    </row>
    <row r="455" spans="2:38" ht="18" customHeight="1" x14ac:dyDescent="0.2">
      <c r="B455" s="17"/>
      <c r="C455" s="405">
        <v>4</v>
      </c>
      <c r="D455" s="198"/>
      <c r="E455" s="197"/>
      <c r="F455" s="197"/>
      <c r="G455" s="196"/>
      <c r="H455" s="408">
        <v>61</v>
      </c>
      <c r="I455" s="408">
        <v>13</v>
      </c>
      <c r="J455" s="408">
        <v>4</v>
      </c>
      <c r="K455" s="195" t="s">
        <v>95</v>
      </c>
      <c r="L455" s="194" t="s">
        <v>97</v>
      </c>
      <c r="M455" s="195" t="s">
        <v>94</v>
      </c>
      <c r="N455" s="194" t="s">
        <v>214</v>
      </c>
      <c r="O455" s="195" t="s">
        <v>93</v>
      </c>
      <c r="P455" s="194" t="s">
        <v>98</v>
      </c>
      <c r="Q455" s="195" t="s">
        <v>92</v>
      </c>
      <c r="R455" s="194"/>
      <c r="S455" s="195" t="s">
        <v>212</v>
      </c>
      <c r="T455" s="194"/>
      <c r="U455" s="195" t="s">
        <v>211</v>
      </c>
      <c r="V455" s="194"/>
      <c r="W455" s="195" t="s">
        <v>211</v>
      </c>
      <c r="X455" s="194"/>
      <c r="Y455" s="25"/>
      <c r="Z455" s="397"/>
      <c r="AA455" s="397" t="s">
        <v>261</v>
      </c>
      <c r="AB455" s="193"/>
      <c r="AC455" s="379">
        <f>SUMPRODUCT(LEN($L455:$Y457)-LEN(SUBSTITUTE($L455:$Y457,"A", "")))</f>
        <v>5</v>
      </c>
      <c r="AD455" s="365">
        <f>SUMPRODUCT(LEN($Y455:$Y457)-LEN(SUBSTITUTE($Y455:$Y457,"A", "")))</f>
        <v>0</v>
      </c>
      <c r="AE455" s="365">
        <f>SUMPRODUCT(LEN($L455:$Y457)-LEN(SUBSTITUTE($L455:$Y457,"S", "")))</f>
        <v>4</v>
      </c>
      <c r="AF455" s="365">
        <f>SUMPRODUCT(LEN($Y455:$Y457)-LEN(SUBSTITUTE($Y455:$Y457,"S", "")))</f>
        <v>0</v>
      </c>
      <c r="AG455" s="365">
        <f>SUMPRODUCT(LEN($L455:$Y457)-LEN(SUBSTITUTE($L455:$Y457,"F", "")))</f>
        <v>0</v>
      </c>
      <c r="AH455" s="365">
        <f>SUMPRODUCT(LEN($Y455:$Y457)-LEN(SUBSTITUTE($Y455:$Y457,"F", "")))</f>
        <v>0</v>
      </c>
      <c r="AI455" s="365">
        <f>SUMPRODUCT(LEN($L455:$Y457)-LEN(SUBSTITUTE($L455:$Y457,"G", "")))</f>
        <v>0</v>
      </c>
      <c r="AJ455" s="365">
        <f>SUMPRODUCT(LEN($Y455:$Y457)-LEN(SUBSTITUTE($Y455:$Y457,"G", "")))</f>
        <v>0</v>
      </c>
      <c r="AK455" s="365">
        <f>SUMPRODUCT(LEN($L455:$Y457)-LEN(SUBSTITUTE($L455:$Y457,"M", "")))</f>
        <v>0</v>
      </c>
      <c r="AL455" s="382">
        <f>SUMPRODUCT(LEN($Y455:$Y457)-LEN(SUBSTITUTE($Y455:$Y457,"M", "")))</f>
        <v>0</v>
      </c>
    </row>
    <row r="456" spans="2:38" ht="18" customHeight="1" x14ac:dyDescent="0.2">
      <c r="B456" s="17"/>
      <c r="C456" s="406"/>
      <c r="D456" s="192"/>
      <c r="E456" s="23"/>
      <c r="F456" s="23"/>
      <c r="G456" s="191"/>
      <c r="H456" s="409"/>
      <c r="I456" s="409"/>
      <c r="J456" s="409"/>
      <c r="K456" s="190" t="s">
        <v>91</v>
      </c>
      <c r="L456" s="189" t="s">
        <v>97</v>
      </c>
      <c r="M456" s="190" t="s">
        <v>90</v>
      </c>
      <c r="N456" s="189" t="s">
        <v>218</v>
      </c>
      <c r="O456" s="190" t="s">
        <v>89</v>
      </c>
      <c r="P456" s="189"/>
      <c r="Q456" s="190" t="s">
        <v>88</v>
      </c>
      <c r="R456" s="189"/>
      <c r="S456" s="190" t="s">
        <v>210</v>
      </c>
      <c r="T456" s="189"/>
      <c r="U456" s="190" t="s">
        <v>209</v>
      </c>
      <c r="V456" s="189"/>
      <c r="W456" s="190" t="s">
        <v>209</v>
      </c>
      <c r="X456" s="189"/>
      <c r="Y456" s="18"/>
      <c r="Z456" s="366"/>
      <c r="AA456" s="366"/>
      <c r="AB456" s="188"/>
      <c r="AC456" s="380"/>
      <c r="AD456" s="366"/>
      <c r="AE456" s="366"/>
      <c r="AF456" s="366"/>
      <c r="AG456" s="366"/>
      <c r="AH456" s="366"/>
      <c r="AI456" s="366"/>
      <c r="AJ456" s="366"/>
      <c r="AK456" s="366"/>
      <c r="AL456" s="383"/>
    </row>
    <row r="457" spans="2:38" ht="18" customHeight="1" thickBot="1" x14ac:dyDescent="0.25">
      <c r="B457" s="17"/>
      <c r="C457" s="407"/>
      <c r="D457" s="204"/>
      <c r="E457" s="203"/>
      <c r="F457" s="203"/>
      <c r="G457" s="202"/>
      <c r="H457" s="410"/>
      <c r="I457" s="410"/>
      <c r="J457" s="410"/>
      <c r="K457" s="201" t="s">
        <v>87</v>
      </c>
      <c r="L457" s="200" t="s">
        <v>97</v>
      </c>
      <c r="M457" s="201" t="s">
        <v>86</v>
      </c>
      <c r="N457" s="200" t="s">
        <v>97</v>
      </c>
      <c r="O457" s="201" t="s">
        <v>85</v>
      </c>
      <c r="P457" s="200"/>
      <c r="Q457" s="201" t="s">
        <v>84</v>
      </c>
      <c r="R457" s="200"/>
      <c r="S457" s="201" t="s">
        <v>208</v>
      </c>
      <c r="T457" s="200"/>
      <c r="U457" s="201" t="s">
        <v>207</v>
      </c>
      <c r="V457" s="200"/>
      <c r="W457" s="201" t="s">
        <v>207</v>
      </c>
      <c r="X457" s="200"/>
      <c r="Y457" s="10"/>
      <c r="Z457" s="398"/>
      <c r="AA457" s="398"/>
      <c r="AB457" s="199"/>
      <c r="AC457" s="381"/>
      <c r="AD457" s="367"/>
      <c r="AE457" s="367"/>
      <c r="AF457" s="367"/>
      <c r="AG457" s="367"/>
      <c r="AH457" s="367"/>
      <c r="AI457" s="367"/>
      <c r="AJ457" s="367"/>
      <c r="AK457" s="367"/>
      <c r="AL457" s="384"/>
    </row>
    <row r="458" spans="2:38" ht="18" customHeight="1" x14ac:dyDescent="0.2">
      <c r="B458" s="17"/>
      <c r="C458" s="405">
        <v>5</v>
      </c>
      <c r="D458" s="198"/>
      <c r="E458" s="197"/>
      <c r="F458" s="197"/>
      <c r="G458" s="196"/>
      <c r="H458" s="408">
        <v>62</v>
      </c>
      <c r="I458" s="408">
        <v>17</v>
      </c>
      <c r="J458" s="408">
        <v>6</v>
      </c>
      <c r="K458" s="195" t="s">
        <v>95</v>
      </c>
      <c r="L458" s="194" t="s">
        <v>97</v>
      </c>
      <c r="M458" s="195" t="s">
        <v>94</v>
      </c>
      <c r="N458" s="194" t="s">
        <v>214</v>
      </c>
      <c r="O458" s="195" t="s">
        <v>93</v>
      </c>
      <c r="P458" s="194" t="s">
        <v>218</v>
      </c>
      <c r="Q458" s="195" t="s">
        <v>92</v>
      </c>
      <c r="R458" s="194" t="s">
        <v>97</v>
      </c>
      <c r="S458" s="195" t="s">
        <v>212</v>
      </c>
      <c r="T458" s="194"/>
      <c r="U458" s="195" t="s">
        <v>211</v>
      </c>
      <c r="V458" s="194"/>
      <c r="W458" s="195" t="s">
        <v>211</v>
      </c>
      <c r="X458" s="194"/>
      <c r="Y458" s="25"/>
      <c r="Z458" s="397"/>
      <c r="AA458" s="397" t="s">
        <v>261</v>
      </c>
      <c r="AB458" s="193"/>
      <c r="AC458" s="379">
        <f>SUMPRODUCT(LEN($L458:$Y460)-LEN(SUBSTITUTE($L458:$Y460,"A", "")))</f>
        <v>6</v>
      </c>
      <c r="AD458" s="365">
        <f>SUMPRODUCT(LEN($Y458:$Y460)-LEN(SUBSTITUTE($Y458:$Y460,"A", "")))</f>
        <v>0</v>
      </c>
      <c r="AE458" s="365">
        <f>SUMPRODUCT(LEN($L458:$Y460)-LEN(SUBSTITUTE($L458:$Y460,"S", "")))</f>
        <v>10</v>
      </c>
      <c r="AF458" s="365">
        <f>SUMPRODUCT(LEN($Y458:$Y460)-LEN(SUBSTITUTE($Y458:$Y460,"S", "")))</f>
        <v>0</v>
      </c>
      <c r="AG458" s="365">
        <f>SUMPRODUCT(LEN($L458:$Y460)-LEN(SUBSTITUTE($L458:$Y460,"F", "")))</f>
        <v>0</v>
      </c>
      <c r="AH458" s="365">
        <f>SUMPRODUCT(LEN($Y458:$Y460)-LEN(SUBSTITUTE($Y458:$Y460,"F", "")))</f>
        <v>0</v>
      </c>
      <c r="AI458" s="365">
        <f>SUMPRODUCT(LEN($L458:$Y460)-LEN(SUBSTITUTE($L458:$Y460,"G", "")))</f>
        <v>1</v>
      </c>
      <c r="AJ458" s="365">
        <f>SUMPRODUCT(LEN($Y458:$Y460)-LEN(SUBSTITUTE($Y458:$Y460,"G", "")))</f>
        <v>0</v>
      </c>
      <c r="AK458" s="365">
        <f>SUMPRODUCT(LEN($L458:$Y460)-LEN(SUBSTITUTE($L458:$Y460,"M", "")))</f>
        <v>0</v>
      </c>
      <c r="AL458" s="382">
        <f>SUMPRODUCT(LEN($Y458:$Y460)-LEN(SUBSTITUTE($Y458:$Y460,"M", "")))</f>
        <v>0</v>
      </c>
    </row>
    <row r="459" spans="2:38" ht="18" customHeight="1" x14ac:dyDescent="0.2">
      <c r="B459" s="17"/>
      <c r="C459" s="406"/>
      <c r="D459" s="192"/>
      <c r="E459" s="23"/>
      <c r="F459" s="23"/>
      <c r="G459" s="191"/>
      <c r="H459" s="409"/>
      <c r="I459" s="409"/>
      <c r="J459" s="409"/>
      <c r="K459" s="190" t="s">
        <v>91</v>
      </c>
      <c r="L459" s="189" t="s">
        <v>271</v>
      </c>
      <c r="M459" s="190" t="s">
        <v>90</v>
      </c>
      <c r="N459" s="189" t="s">
        <v>214</v>
      </c>
      <c r="O459" s="190" t="s">
        <v>89</v>
      </c>
      <c r="P459" s="189" t="s">
        <v>218</v>
      </c>
      <c r="Q459" s="190" t="s">
        <v>88</v>
      </c>
      <c r="R459" s="189" t="s">
        <v>98</v>
      </c>
      <c r="S459" s="190" t="s">
        <v>210</v>
      </c>
      <c r="T459" s="189"/>
      <c r="U459" s="190" t="s">
        <v>209</v>
      </c>
      <c r="V459" s="189"/>
      <c r="W459" s="190" t="s">
        <v>209</v>
      </c>
      <c r="X459" s="189"/>
      <c r="Y459" s="18"/>
      <c r="Z459" s="366"/>
      <c r="AA459" s="366"/>
      <c r="AB459" s="188"/>
      <c r="AC459" s="380"/>
      <c r="AD459" s="366"/>
      <c r="AE459" s="366"/>
      <c r="AF459" s="366"/>
      <c r="AG459" s="366"/>
      <c r="AH459" s="366"/>
      <c r="AI459" s="366"/>
      <c r="AJ459" s="366"/>
      <c r="AK459" s="366"/>
      <c r="AL459" s="383"/>
    </row>
    <row r="460" spans="2:38" ht="18" customHeight="1" thickBot="1" x14ac:dyDescent="0.25">
      <c r="B460" s="17"/>
      <c r="C460" s="407"/>
      <c r="D460" s="204"/>
      <c r="E460" s="203"/>
      <c r="F460" s="203"/>
      <c r="G460" s="202"/>
      <c r="H460" s="410"/>
      <c r="I460" s="410"/>
      <c r="J460" s="410"/>
      <c r="K460" s="201" t="s">
        <v>87</v>
      </c>
      <c r="L460" s="200" t="s">
        <v>214</v>
      </c>
      <c r="M460" s="201" t="s">
        <v>86</v>
      </c>
      <c r="N460" s="200" t="s">
        <v>214</v>
      </c>
      <c r="O460" s="201" t="s">
        <v>85</v>
      </c>
      <c r="P460" s="200" t="s">
        <v>98</v>
      </c>
      <c r="Q460" s="201" t="s">
        <v>84</v>
      </c>
      <c r="R460" s="200"/>
      <c r="S460" s="201" t="s">
        <v>208</v>
      </c>
      <c r="T460" s="200"/>
      <c r="U460" s="201" t="s">
        <v>207</v>
      </c>
      <c r="V460" s="200"/>
      <c r="W460" s="201" t="s">
        <v>207</v>
      </c>
      <c r="X460" s="200"/>
      <c r="Y460" s="10"/>
      <c r="Z460" s="398"/>
      <c r="AA460" s="398"/>
      <c r="AB460" s="199"/>
      <c r="AC460" s="381"/>
      <c r="AD460" s="367"/>
      <c r="AE460" s="367"/>
      <c r="AF460" s="367"/>
      <c r="AG460" s="367"/>
      <c r="AH460" s="367"/>
      <c r="AI460" s="367"/>
      <c r="AJ460" s="367"/>
      <c r="AK460" s="367"/>
      <c r="AL460" s="384"/>
    </row>
    <row r="461" spans="2:38" ht="18" customHeight="1" x14ac:dyDescent="0.2">
      <c r="B461" s="17"/>
      <c r="C461" s="405">
        <v>6</v>
      </c>
      <c r="D461" s="198"/>
      <c r="E461" s="197"/>
      <c r="F461" s="197"/>
      <c r="G461" s="196"/>
      <c r="H461" s="408">
        <v>71</v>
      </c>
      <c r="I461" s="408">
        <v>20</v>
      </c>
      <c r="J461" s="408">
        <v>6</v>
      </c>
      <c r="K461" s="195" t="s">
        <v>95</v>
      </c>
      <c r="L461" s="194" t="s">
        <v>323</v>
      </c>
      <c r="M461" s="195" t="s">
        <v>94</v>
      </c>
      <c r="N461" s="194" t="s">
        <v>301</v>
      </c>
      <c r="O461" s="195" t="s">
        <v>93</v>
      </c>
      <c r="P461" s="194" t="s">
        <v>219</v>
      </c>
      <c r="Q461" s="195" t="s">
        <v>92</v>
      </c>
      <c r="R461" s="194" t="s">
        <v>214</v>
      </c>
      <c r="S461" s="195" t="s">
        <v>212</v>
      </c>
      <c r="T461" s="194" t="s">
        <v>98</v>
      </c>
      <c r="U461" s="195" t="s">
        <v>211</v>
      </c>
      <c r="V461" s="194"/>
      <c r="W461" s="195" t="s">
        <v>211</v>
      </c>
      <c r="X461" s="194"/>
      <c r="Y461" s="25" t="s">
        <v>296</v>
      </c>
      <c r="Z461" s="397"/>
      <c r="AA461" s="397" t="s">
        <v>261</v>
      </c>
      <c r="AB461" s="193"/>
      <c r="AC461" s="379">
        <f>SUMPRODUCT(LEN($L461:$Y463)-LEN(SUBSTITUTE($L461:$Y463,"A", "")))</f>
        <v>19</v>
      </c>
      <c r="AD461" s="365">
        <f>SUMPRODUCT(LEN($Y461:$Y463)-LEN(SUBSTITUTE($Y461:$Y463,"A", "")))</f>
        <v>6</v>
      </c>
      <c r="AE461" s="365">
        <f>SUMPRODUCT(LEN($L461:$Y463)-LEN(SUBSTITUTE($L461:$Y463,"S", "")))</f>
        <v>26</v>
      </c>
      <c r="AF461" s="365">
        <f>SUMPRODUCT(LEN($Y461:$Y463)-LEN(SUBSTITUTE($Y461:$Y463,"S", "")))</f>
        <v>8</v>
      </c>
      <c r="AG461" s="365">
        <f>SUMPRODUCT(LEN($L461:$Y463)-LEN(SUBSTITUTE($L461:$Y463,"F", "")))</f>
        <v>1</v>
      </c>
      <c r="AH461" s="365">
        <f>SUMPRODUCT(LEN($Y461:$Y463)-LEN(SUBSTITUTE($Y461:$Y463,"F", "")))</f>
        <v>0</v>
      </c>
      <c r="AI461" s="365">
        <f>SUMPRODUCT(LEN($L461:$Y463)-LEN(SUBSTITUTE($L461:$Y463,"G", "")))</f>
        <v>6</v>
      </c>
      <c r="AJ461" s="365">
        <f>SUMPRODUCT(LEN($Y461:$Y463)-LEN(SUBSTITUTE($Y461:$Y463,"G", "")))</f>
        <v>0</v>
      </c>
      <c r="AK461" s="365">
        <f>SUMPRODUCT(LEN($L461:$Y463)-LEN(SUBSTITUTE($L461:$Y463,"M", "")))</f>
        <v>0</v>
      </c>
      <c r="AL461" s="382">
        <f>SUMPRODUCT(LEN($Y461:$Y463)-LEN(SUBSTITUTE($Y461:$Y463,"M", "")))</f>
        <v>0</v>
      </c>
    </row>
    <row r="462" spans="2:38" ht="18" customHeight="1" x14ac:dyDescent="0.2">
      <c r="B462" s="17"/>
      <c r="C462" s="406"/>
      <c r="D462" s="192"/>
      <c r="E462" s="23"/>
      <c r="F462" s="23"/>
      <c r="G462" s="191"/>
      <c r="H462" s="409"/>
      <c r="I462" s="409"/>
      <c r="J462" s="409"/>
      <c r="K462" s="190" t="s">
        <v>91</v>
      </c>
      <c r="L462" s="189" t="s">
        <v>305</v>
      </c>
      <c r="M462" s="190" t="s">
        <v>90</v>
      </c>
      <c r="N462" s="189" t="s">
        <v>315</v>
      </c>
      <c r="O462" s="190" t="s">
        <v>89</v>
      </c>
      <c r="P462" s="189" t="s">
        <v>230</v>
      </c>
      <c r="Q462" s="190" t="s">
        <v>88</v>
      </c>
      <c r="R462" s="189" t="s">
        <v>213</v>
      </c>
      <c r="S462" s="190" t="s">
        <v>210</v>
      </c>
      <c r="T462" s="189" t="s">
        <v>98</v>
      </c>
      <c r="U462" s="190" t="s">
        <v>209</v>
      </c>
      <c r="V462" s="189"/>
      <c r="W462" s="190" t="s">
        <v>209</v>
      </c>
      <c r="X462" s="189"/>
      <c r="Y462" s="18" t="s">
        <v>231</v>
      </c>
      <c r="Z462" s="366"/>
      <c r="AA462" s="366"/>
      <c r="AB462" s="188"/>
      <c r="AC462" s="380"/>
      <c r="AD462" s="366"/>
      <c r="AE462" s="366"/>
      <c r="AF462" s="366"/>
      <c r="AG462" s="366"/>
      <c r="AH462" s="366"/>
      <c r="AI462" s="366"/>
      <c r="AJ462" s="366"/>
      <c r="AK462" s="366"/>
      <c r="AL462" s="383"/>
    </row>
    <row r="463" spans="2:38" ht="18" customHeight="1" thickBot="1" x14ac:dyDescent="0.25">
      <c r="B463" s="17"/>
      <c r="C463" s="407"/>
      <c r="D463" s="204"/>
      <c r="E463" s="203"/>
      <c r="F463" s="203"/>
      <c r="G463" s="202"/>
      <c r="H463" s="410"/>
      <c r="I463" s="410"/>
      <c r="J463" s="410"/>
      <c r="K463" s="201" t="s">
        <v>87</v>
      </c>
      <c r="L463" s="200" t="s">
        <v>347</v>
      </c>
      <c r="M463" s="201" t="s">
        <v>86</v>
      </c>
      <c r="N463" s="200" t="s">
        <v>346</v>
      </c>
      <c r="O463" s="201" t="s">
        <v>85</v>
      </c>
      <c r="P463" s="200" t="s">
        <v>227</v>
      </c>
      <c r="Q463" s="201" t="s">
        <v>84</v>
      </c>
      <c r="R463" s="200" t="s">
        <v>218</v>
      </c>
      <c r="S463" s="201" t="s">
        <v>208</v>
      </c>
      <c r="T463" s="200"/>
      <c r="U463" s="201" t="s">
        <v>207</v>
      </c>
      <c r="V463" s="200"/>
      <c r="W463" s="201" t="s">
        <v>207</v>
      </c>
      <c r="X463" s="200"/>
      <c r="Y463" s="10" t="s">
        <v>242</v>
      </c>
      <c r="Z463" s="398"/>
      <c r="AA463" s="398"/>
      <c r="AB463" s="199"/>
      <c r="AC463" s="381"/>
      <c r="AD463" s="367"/>
      <c r="AE463" s="367"/>
      <c r="AF463" s="367"/>
      <c r="AG463" s="367"/>
      <c r="AH463" s="367"/>
      <c r="AI463" s="367"/>
      <c r="AJ463" s="367"/>
      <c r="AK463" s="367"/>
      <c r="AL463" s="384"/>
    </row>
    <row r="464" spans="2:38" ht="18" customHeight="1" x14ac:dyDescent="0.2">
      <c r="B464" s="17"/>
      <c r="C464" s="405">
        <v>7</v>
      </c>
      <c r="D464" s="198"/>
      <c r="E464" s="197"/>
      <c r="F464" s="197"/>
      <c r="G464" s="196"/>
      <c r="H464" s="408">
        <v>65</v>
      </c>
      <c r="I464" s="408">
        <v>17</v>
      </c>
      <c r="J464" s="408">
        <v>6</v>
      </c>
      <c r="K464" s="195" t="s">
        <v>95</v>
      </c>
      <c r="L464" s="194" t="s">
        <v>225</v>
      </c>
      <c r="M464" s="195" t="s">
        <v>94</v>
      </c>
      <c r="N464" s="194" t="s">
        <v>308</v>
      </c>
      <c r="O464" s="195" t="s">
        <v>93</v>
      </c>
      <c r="P464" s="194" t="s">
        <v>213</v>
      </c>
      <c r="Q464" s="195" t="s">
        <v>92</v>
      </c>
      <c r="R464" s="194" t="s">
        <v>98</v>
      </c>
      <c r="S464" s="195" t="s">
        <v>212</v>
      </c>
      <c r="T464" s="194"/>
      <c r="U464" s="195" t="s">
        <v>211</v>
      </c>
      <c r="V464" s="194"/>
      <c r="W464" s="195" t="s">
        <v>211</v>
      </c>
      <c r="X464" s="194"/>
      <c r="Y464" s="25" t="s">
        <v>218</v>
      </c>
      <c r="Z464" s="397"/>
      <c r="AA464" s="397" t="s">
        <v>261</v>
      </c>
      <c r="AB464" s="193"/>
      <c r="AC464" s="379">
        <f>SUMPRODUCT(LEN($L464:$Y466)-LEN(SUBSTITUTE($L464:$Y466,"A", "")))</f>
        <v>15</v>
      </c>
      <c r="AD464" s="365">
        <f>SUMPRODUCT(LEN($Y464:$Y466)-LEN(SUBSTITUTE($Y464:$Y466,"A", "")))</f>
        <v>4</v>
      </c>
      <c r="AE464" s="365">
        <f>SUMPRODUCT(LEN($L464:$Y466)-LEN(SUBSTITUTE($L464:$Y466,"S", "")))</f>
        <v>26</v>
      </c>
      <c r="AF464" s="365">
        <f>SUMPRODUCT(LEN($Y464:$Y466)-LEN(SUBSTITUTE($Y464:$Y466,"S", "")))</f>
        <v>14</v>
      </c>
      <c r="AG464" s="365">
        <f>SUMPRODUCT(LEN($L464:$Y466)-LEN(SUBSTITUTE($L464:$Y466,"F", "")))</f>
        <v>1</v>
      </c>
      <c r="AH464" s="365">
        <f>SUMPRODUCT(LEN($Y464:$Y466)-LEN(SUBSTITUTE($Y464:$Y466,"F", "")))</f>
        <v>0</v>
      </c>
      <c r="AI464" s="365">
        <f>SUMPRODUCT(LEN($L464:$Y466)-LEN(SUBSTITUTE($L464:$Y466,"G", "")))</f>
        <v>1</v>
      </c>
      <c r="AJ464" s="365">
        <f>SUMPRODUCT(LEN($Y464:$Y466)-LEN(SUBSTITUTE($Y464:$Y466,"G", "")))</f>
        <v>0</v>
      </c>
      <c r="AK464" s="365">
        <f>SUMPRODUCT(LEN($L464:$Y466)-LEN(SUBSTITUTE($L464:$Y466,"M", "")))</f>
        <v>0</v>
      </c>
      <c r="AL464" s="382">
        <f>SUMPRODUCT(LEN($Y464:$Y466)-LEN(SUBSTITUTE($Y464:$Y466,"M", "")))</f>
        <v>0</v>
      </c>
    </row>
    <row r="465" spans="2:38" ht="18" customHeight="1" x14ac:dyDescent="0.2">
      <c r="B465" s="17"/>
      <c r="C465" s="406"/>
      <c r="D465" s="192"/>
      <c r="E465" s="23"/>
      <c r="F465" s="23"/>
      <c r="G465" s="191"/>
      <c r="H465" s="409"/>
      <c r="I465" s="409"/>
      <c r="J465" s="409"/>
      <c r="K465" s="190" t="s">
        <v>91</v>
      </c>
      <c r="L465" s="189" t="s">
        <v>262</v>
      </c>
      <c r="M465" s="190" t="s">
        <v>90</v>
      </c>
      <c r="N465" s="189" t="s">
        <v>226</v>
      </c>
      <c r="O465" s="190" t="s">
        <v>89</v>
      </c>
      <c r="P465" s="189" t="s">
        <v>214</v>
      </c>
      <c r="Q465" s="190" t="s">
        <v>88</v>
      </c>
      <c r="R465" s="189" t="s">
        <v>97</v>
      </c>
      <c r="S465" s="190" t="s">
        <v>210</v>
      </c>
      <c r="T465" s="189"/>
      <c r="U465" s="190" t="s">
        <v>209</v>
      </c>
      <c r="V465" s="189"/>
      <c r="W465" s="190" t="s">
        <v>209</v>
      </c>
      <c r="X465" s="189"/>
      <c r="Y465" s="18" t="s">
        <v>234</v>
      </c>
      <c r="Z465" s="366"/>
      <c r="AA465" s="366"/>
      <c r="AB465" s="188"/>
      <c r="AC465" s="380"/>
      <c r="AD465" s="366"/>
      <c r="AE465" s="366"/>
      <c r="AF465" s="366"/>
      <c r="AG465" s="366"/>
      <c r="AH465" s="366"/>
      <c r="AI465" s="366"/>
      <c r="AJ465" s="366"/>
      <c r="AK465" s="366"/>
      <c r="AL465" s="383"/>
    </row>
    <row r="466" spans="2:38" ht="18" customHeight="1" thickBot="1" x14ac:dyDescent="0.25">
      <c r="B466" s="17"/>
      <c r="C466" s="407"/>
      <c r="D466" s="204"/>
      <c r="E466" s="203"/>
      <c r="F466" s="203"/>
      <c r="G466" s="202"/>
      <c r="H466" s="410"/>
      <c r="I466" s="410"/>
      <c r="J466" s="410"/>
      <c r="K466" s="201" t="s">
        <v>87</v>
      </c>
      <c r="L466" s="200" t="s">
        <v>218</v>
      </c>
      <c r="M466" s="201" t="s">
        <v>86</v>
      </c>
      <c r="N466" s="200" t="s">
        <v>228</v>
      </c>
      <c r="O466" s="201" t="s">
        <v>85</v>
      </c>
      <c r="P466" s="200" t="s">
        <v>218</v>
      </c>
      <c r="Q466" s="201" t="s">
        <v>84</v>
      </c>
      <c r="R466" s="200"/>
      <c r="S466" s="201" t="s">
        <v>208</v>
      </c>
      <c r="T466" s="200"/>
      <c r="U466" s="201" t="s">
        <v>207</v>
      </c>
      <c r="V466" s="200"/>
      <c r="W466" s="201" t="s">
        <v>207</v>
      </c>
      <c r="X466" s="200"/>
      <c r="Y466" s="10" t="s">
        <v>345</v>
      </c>
      <c r="Z466" s="398"/>
      <c r="AA466" s="398"/>
      <c r="AB466" s="199"/>
      <c r="AC466" s="381"/>
      <c r="AD466" s="367"/>
      <c r="AE466" s="367"/>
      <c r="AF466" s="367"/>
      <c r="AG466" s="367"/>
      <c r="AH466" s="367"/>
      <c r="AI466" s="367"/>
      <c r="AJ466" s="367"/>
      <c r="AK466" s="367"/>
      <c r="AL466" s="384"/>
    </row>
    <row r="467" spans="2:38" ht="18" customHeight="1" x14ac:dyDescent="0.2">
      <c r="B467" s="17"/>
      <c r="C467" s="405">
        <v>8</v>
      </c>
      <c r="D467" s="198"/>
      <c r="E467" s="197"/>
      <c r="F467" s="197"/>
      <c r="G467" s="196"/>
      <c r="H467" s="408">
        <v>65</v>
      </c>
      <c r="I467" s="408">
        <v>17</v>
      </c>
      <c r="J467" s="408">
        <v>5</v>
      </c>
      <c r="K467" s="195" t="s">
        <v>95</v>
      </c>
      <c r="L467" s="194" t="s">
        <v>213</v>
      </c>
      <c r="M467" s="195" t="s">
        <v>94</v>
      </c>
      <c r="N467" s="194" t="s">
        <v>213</v>
      </c>
      <c r="O467" s="195" t="s">
        <v>93</v>
      </c>
      <c r="P467" s="194" t="s">
        <v>98</v>
      </c>
      <c r="Q467" s="195" t="s">
        <v>92</v>
      </c>
      <c r="R467" s="194" t="s">
        <v>218</v>
      </c>
      <c r="S467" s="195" t="s">
        <v>212</v>
      </c>
      <c r="T467" s="194"/>
      <c r="U467" s="195" t="s">
        <v>211</v>
      </c>
      <c r="V467" s="194"/>
      <c r="W467" s="195" t="s">
        <v>211</v>
      </c>
      <c r="X467" s="194"/>
      <c r="Y467" s="25" t="s">
        <v>218</v>
      </c>
      <c r="Z467" s="397"/>
      <c r="AA467" s="397" t="s">
        <v>261</v>
      </c>
      <c r="AB467" s="193"/>
      <c r="AC467" s="379">
        <f>SUMPRODUCT(LEN($L467:$Y469)-LEN(SUBSTITUTE($L467:$Y469,"A", "")))</f>
        <v>8</v>
      </c>
      <c r="AD467" s="365">
        <f>SUMPRODUCT(LEN($Y467:$Y469)-LEN(SUBSTITUTE($Y467:$Y469,"A", "")))</f>
        <v>0</v>
      </c>
      <c r="AE467" s="365">
        <f>SUMPRODUCT(LEN($L467:$Y469)-LEN(SUBSTITUTE($L467:$Y469,"S", "")))</f>
        <v>15</v>
      </c>
      <c r="AF467" s="365">
        <f>SUMPRODUCT(LEN($Y467:$Y469)-LEN(SUBSTITUTE($Y467:$Y469,"S", "")))</f>
        <v>2</v>
      </c>
      <c r="AG467" s="365">
        <f>SUMPRODUCT(LEN($L467:$Y469)-LEN(SUBSTITUTE($L467:$Y469,"F", "")))</f>
        <v>0</v>
      </c>
      <c r="AH467" s="365">
        <f>SUMPRODUCT(LEN($Y467:$Y469)-LEN(SUBSTITUTE($Y467:$Y469,"F", "")))</f>
        <v>0</v>
      </c>
      <c r="AI467" s="365">
        <f>SUMPRODUCT(LEN($L467:$Y469)-LEN(SUBSTITUTE($L467:$Y469,"G", "")))</f>
        <v>1</v>
      </c>
      <c r="AJ467" s="365">
        <f>SUMPRODUCT(LEN($Y467:$Y469)-LEN(SUBSTITUTE($Y467:$Y469,"G", "")))</f>
        <v>0</v>
      </c>
      <c r="AK467" s="365">
        <f>SUMPRODUCT(LEN($L467:$Y469)-LEN(SUBSTITUTE($L467:$Y469,"M", "")))</f>
        <v>0</v>
      </c>
      <c r="AL467" s="382">
        <f>SUMPRODUCT(LEN($Y467:$Y469)-LEN(SUBSTITUTE($Y467:$Y469,"M", "")))</f>
        <v>0</v>
      </c>
    </row>
    <row r="468" spans="2:38" ht="18" customHeight="1" x14ac:dyDescent="0.2">
      <c r="B468" s="17"/>
      <c r="C468" s="406"/>
      <c r="D468" s="192"/>
      <c r="E468" s="23"/>
      <c r="F468" s="23"/>
      <c r="G468" s="191"/>
      <c r="H468" s="409"/>
      <c r="I468" s="409"/>
      <c r="J468" s="409"/>
      <c r="K468" s="190" t="s">
        <v>91</v>
      </c>
      <c r="L468" s="189" t="s">
        <v>97</v>
      </c>
      <c r="M468" s="190" t="s">
        <v>90</v>
      </c>
      <c r="N468" s="189" t="s">
        <v>225</v>
      </c>
      <c r="O468" s="190" t="s">
        <v>89</v>
      </c>
      <c r="P468" s="189" t="s">
        <v>218</v>
      </c>
      <c r="Q468" s="190" t="s">
        <v>88</v>
      </c>
      <c r="R468" s="189" t="s">
        <v>98</v>
      </c>
      <c r="S468" s="190" t="s">
        <v>210</v>
      </c>
      <c r="T468" s="189"/>
      <c r="U468" s="190" t="s">
        <v>209</v>
      </c>
      <c r="V468" s="189"/>
      <c r="W468" s="190" t="s">
        <v>209</v>
      </c>
      <c r="X468" s="189"/>
      <c r="Y468" s="18"/>
      <c r="Z468" s="366"/>
      <c r="AA468" s="366"/>
      <c r="AB468" s="188"/>
      <c r="AC468" s="380"/>
      <c r="AD468" s="366"/>
      <c r="AE468" s="366"/>
      <c r="AF468" s="366"/>
      <c r="AG468" s="366"/>
      <c r="AH468" s="366"/>
      <c r="AI468" s="366"/>
      <c r="AJ468" s="366"/>
      <c r="AK468" s="366"/>
      <c r="AL468" s="383"/>
    </row>
    <row r="469" spans="2:38" ht="18" customHeight="1" thickBot="1" x14ac:dyDescent="0.25">
      <c r="B469" s="17"/>
      <c r="C469" s="407"/>
      <c r="D469" s="204"/>
      <c r="E469" s="203"/>
      <c r="F469" s="203"/>
      <c r="G469" s="202"/>
      <c r="H469" s="410"/>
      <c r="I469" s="410"/>
      <c r="J469" s="410"/>
      <c r="K469" s="201" t="s">
        <v>87</v>
      </c>
      <c r="L469" s="200" t="s">
        <v>263</v>
      </c>
      <c r="M469" s="201" t="s">
        <v>86</v>
      </c>
      <c r="N469" s="200" t="s">
        <v>228</v>
      </c>
      <c r="O469" s="201" t="s">
        <v>85</v>
      </c>
      <c r="P469" s="200" t="s">
        <v>218</v>
      </c>
      <c r="Q469" s="201" t="s">
        <v>84</v>
      </c>
      <c r="R469" s="200" t="s">
        <v>98</v>
      </c>
      <c r="S469" s="201" t="s">
        <v>208</v>
      </c>
      <c r="T469" s="200"/>
      <c r="U469" s="201" t="s">
        <v>207</v>
      </c>
      <c r="V469" s="200"/>
      <c r="W469" s="201" t="s">
        <v>207</v>
      </c>
      <c r="X469" s="200"/>
      <c r="Y469" s="10"/>
      <c r="Z469" s="398"/>
      <c r="AA469" s="398"/>
      <c r="AB469" s="199"/>
      <c r="AC469" s="381"/>
      <c r="AD469" s="367"/>
      <c r="AE469" s="367"/>
      <c r="AF469" s="367"/>
      <c r="AG469" s="367"/>
      <c r="AH469" s="367"/>
      <c r="AI469" s="367"/>
      <c r="AJ469" s="367"/>
      <c r="AK469" s="367"/>
      <c r="AL469" s="384"/>
    </row>
    <row r="470" spans="2:38" ht="18" customHeight="1" x14ac:dyDescent="0.2">
      <c r="B470" s="17"/>
      <c r="C470" s="405">
        <v>9</v>
      </c>
      <c r="D470" s="198"/>
      <c r="E470" s="197"/>
      <c r="F470" s="197"/>
      <c r="G470" s="196"/>
      <c r="H470" s="408">
        <v>71</v>
      </c>
      <c r="I470" s="408">
        <v>20</v>
      </c>
      <c r="J470" s="408">
        <v>5</v>
      </c>
      <c r="K470" s="195" t="s">
        <v>95</v>
      </c>
      <c r="L470" s="194" t="s">
        <v>301</v>
      </c>
      <c r="M470" s="195" t="s">
        <v>94</v>
      </c>
      <c r="N470" s="194" t="s">
        <v>344</v>
      </c>
      <c r="O470" s="195" t="s">
        <v>93</v>
      </c>
      <c r="P470" s="194" t="s">
        <v>324</v>
      </c>
      <c r="Q470" s="195" t="s">
        <v>92</v>
      </c>
      <c r="R470" s="194" t="s">
        <v>228</v>
      </c>
      <c r="S470" s="195" t="s">
        <v>212</v>
      </c>
      <c r="T470" s="194" t="s">
        <v>218</v>
      </c>
      <c r="U470" s="195" t="s">
        <v>211</v>
      </c>
      <c r="V470" s="194"/>
      <c r="W470" s="195" t="s">
        <v>211</v>
      </c>
      <c r="X470" s="194"/>
      <c r="Y470" s="25" t="s">
        <v>343</v>
      </c>
      <c r="Z470" s="397">
        <v>8</v>
      </c>
      <c r="AA470" s="397" t="s">
        <v>320</v>
      </c>
      <c r="AB470" s="193"/>
      <c r="AC470" s="379">
        <f>SUMPRODUCT(LEN($L470:$Y472)-LEN(SUBSTITUTE($L470:$Y472,"A", "")))</f>
        <v>26</v>
      </c>
      <c r="AD470" s="365">
        <f>SUMPRODUCT(LEN($Y470:$Y472)-LEN(SUBSTITUTE($Y470:$Y472,"A", "")))</f>
        <v>6</v>
      </c>
      <c r="AE470" s="365">
        <f>SUMPRODUCT(LEN($L470:$Y472)-LEN(SUBSTITUTE($L470:$Y472,"S", "")))</f>
        <v>38</v>
      </c>
      <c r="AF470" s="365">
        <f>SUMPRODUCT(LEN($Y470:$Y472)-LEN(SUBSTITUTE($Y470:$Y472,"S", "")))</f>
        <v>13</v>
      </c>
      <c r="AG470" s="365">
        <f>SUMPRODUCT(LEN($L470:$Y472)-LEN(SUBSTITUTE($L470:$Y472,"F", "")))</f>
        <v>2</v>
      </c>
      <c r="AH470" s="365">
        <f>SUMPRODUCT(LEN($Y470:$Y472)-LEN(SUBSTITUTE($Y470:$Y472,"F", "")))</f>
        <v>0</v>
      </c>
      <c r="AI470" s="365">
        <f>SUMPRODUCT(LEN($L470:$Y472)-LEN(SUBSTITUTE($L470:$Y472,"G", "")))</f>
        <v>5</v>
      </c>
      <c r="AJ470" s="365">
        <f>SUMPRODUCT(LEN($Y470:$Y472)-LEN(SUBSTITUTE($Y470:$Y472,"G", "")))</f>
        <v>0</v>
      </c>
      <c r="AK470" s="365">
        <f>SUMPRODUCT(LEN($L470:$Y472)-LEN(SUBSTITUTE($L470:$Y472,"M", "")))</f>
        <v>0</v>
      </c>
      <c r="AL470" s="382">
        <f>SUMPRODUCT(LEN($Y470:$Y472)-LEN(SUBSTITUTE($Y470:$Y472,"M", "")))</f>
        <v>0</v>
      </c>
    </row>
    <row r="471" spans="2:38" ht="18" customHeight="1" x14ac:dyDescent="0.2">
      <c r="B471" s="17"/>
      <c r="C471" s="406"/>
      <c r="D471" s="192"/>
      <c r="E471" s="23"/>
      <c r="F471" s="23"/>
      <c r="G471" s="191"/>
      <c r="H471" s="409"/>
      <c r="I471" s="409"/>
      <c r="J471" s="409"/>
      <c r="K471" s="190" t="s">
        <v>91</v>
      </c>
      <c r="L471" s="189" t="s">
        <v>342</v>
      </c>
      <c r="M471" s="190" t="s">
        <v>90</v>
      </c>
      <c r="N471" s="189" t="s">
        <v>341</v>
      </c>
      <c r="O471" s="190" t="s">
        <v>89</v>
      </c>
      <c r="P471" s="189" t="s">
        <v>249</v>
      </c>
      <c r="Q471" s="190" t="s">
        <v>88</v>
      </c>
      <c r="R471" s="189" t="s">
        <v>228</v>
      </c>
      <c r="S471" s="190" t="s">
        <v>210</v>
      </c>
      <c r="T471" s="189" t="s">
        <v>98</v>
      </c>
      <c r="U471" s="190" t="s">
        <v>209</v>
      </c>
      <c r="V471" s="189"/>
      <c r="W471" s="190" t="s">
        <v>209</v>
      </c>
      <c r="X471" s="189"/>
      <c r="Y471" s="18" t="s">
        <v>272</v>
      </c>
      <c r="Z471" s="366"/>
      <c r="AA471" s="366"/>
      <c r="AB471" s="188"/>
      <c r="AC471" s="380"/>
      <c r="AD471" s="366"/>
      <c r="AE471" s="366"/>
      <c r="AF471" s="366"/>
      <c r="AG471" s="366"/>
      <c r="AH471" s="366"/>
      <c r="AI471" s="366"/>
      <c r="AJ471" s="366"/>
      <c r="AK471" s="366"/>
      <c r="AL471" s="383"/>
    </row>
    <row r="472" spans="2:38" ht="18" customHeight="1" thickBot="1" x14ac:dyDescent="0.25">
      <c r="B472" s="17"/>
      <c r="C472" s="407"/>
      <c r="D472" s="204"/>
      <c r="E472" s="203"/>
      <c r="F472" s="203"/>
      <c r="G472" s="202"/>
      <c r="H472" s="410"/>
      <c r="I472" s="410"/>
      <c r="J472" s="410"/>
      <c r="K472" s="201" t="s">
        <v>87</v>
      </c>
      <c r="L472" s="200" t="s">
        <v>325</v>
      </c>
      <c r="M472" s="201" t="s">
        <v>86</v>
      </c>
      <c r="N472" s="200" t="s">
        <v>308</v>
      </c>
      <c r="O472" s="201" t="s">
        <v>85</v>
      </c>
      <c r="P472" s="200" t="s">
        <v>219</v>
      </c>
      <c r="Q472" s="201" t="s">
        <v>84</v>
      </c>
      <c r="R472" s="200" t="s">
        <v>218</v>
      </c>
      <c r="S472" s="201" t="s">
        <v>208</v>
      </c>
      <c r="T472" s="200" t="s">
        <v>98</v>
      </c>
      <c r="U472" s="201" t="s">
        <v>207</v>
      </c>
      <c r="V472" s="200"/>
      <c r="W472" s="201" t="s">
        <v>207</v>
      </c>
      <c r="X472" s="200"/>
      <c r="Y472" s="10" t="s">
        <v>231</v>
      </c>
      <c r="Z472" s="398"/>
      <c r="AA472" s="398"/>
      <c r="AB472" s="199"/>
      <c r="AC472" s="381"/>
      <c r="AD472" s="367"/>
      <c r="AE472" s="367"/>
      <c r="AF472" s="367"/>
      <c r="AG472" s="367"/>
      <c r="AH472" s="367"/>
      <c r="AI472" s="367"/>
      <c r="AJ472" s="367"/>
      <c r="AK472" s="367"/>
      <c r="AL472" s="384"/>
    </row>
    <row r="473" spans="2:38" ht="18" customHeight="1" x14ac:dyDescent="0.2">
      <c r="B473" s="17"/>
      <c r="C473" s="405">
        <v>10</v>
      </c>
      <c r="D473" s="198"/>
      <c r="E473" s="197"/>
      <c r="F473" s="197"/>
      <c r="G473" s="196"/>
      <c r="H473" s="408"/>
      <c r="I473" s="408"/>
      <c r="J473" s="408"/>
      <c r="K473" s="195" t="s">
        <v>95</v>
      </c>
      <c r="L473" s="194"/>
      <c r="M473" s="195" t="s">
        <v>94</v>
      </c>
      <c r="N473" s="194"/>
      <c r="O473" s="195" t="s">
        <v>93</v>
      </c>
      <c r="P473" s="194"/>
      <c r="Q473" s="195" t="s">
        <v>92</v>
      </c>
      <c r="R473" s="194"/>
      <c r="S473" s="195" t="s">
        <v>212</v>
      </c>
      <c r="T473" s="194"/>
      <c r="U473" s="195" t="s">
        <v>211</v>
      </c>
      <c r="V473" s="194"/>
      <c r="W473" s="195" t="s">
        <v>211</v>
      </c>
      <c r="X473" s="194"/>
      <c r="Y473" s="25"/>
      <c r="Z473" s="397"/>
      <c r="AA473" s="397"/>
      <c r="AB473" s="193"/>
      <c r="AC473" s="379">
        <f>SUMPRODUCT(LEN($L473:$Y475)-LEN(SUBSTITUTE($L473:$Y475,"A", "")))</f>
        <v>0</v>
      </c>
      <c r="AD473" s="365">
        <f>SUMPRODUCT(LEN($Y473:$Y475)-LEN(SUBSTITUTE($Y473:$Y475,"A", "")))</f>
        <v>0</v>
      </c>
      <c r="AE473" s="365">
        <f>SUMPRODUCT(LEN($L473:$Y475)-LEN(SUBSTITUTE($L473:$Y475,"S", "")))</f>
        <v>0</v>
      </c>
      <c r="AF473" s="365">
        <f>SUMPRODUCT(LEN($Y473:$Y475)-LEN(SUBSTITUTE($Y473:$Y475,"S", "")))</f>
        <v>0</v>
      </c>
      <c r="AG473" s="365">
        <f>SUMPRODUCT(LEN($L473:$Y475)-LEN(SUBSTITUTE($L473:$Y475,"F", "")))</f>
        <v>0</v>
      </c>
      <c r="AH473" s="365">
        <f>SUMPRODUCT(LEN($Y473:$Y475)-LEN(SUBSTITUTE($Y473:$Y475,"F", "")))</f>
        <v>0</v>
      </c>
      <c r="AI473" s="365">
        <f>SUMPRODUCT(LEN($L473:$Y475)-LEN(SUBSTITUTE($L473:$Y475,"G", "")))</f>
        <v>0</v>
      </c>
      <c r="AJ473" s="365">
        <f>SUMPRODUCT(LEN($Y473:$Y475)-LEN(SUBSTITUTE($Y473:$Y475,"G", "")))</f>
        <v>0</v>
      </c>
      <c r="AK473" s="365">
        <f>SUMPRODUCT(LEN($L473:$Y475)-LEN(SUBSTITUTE($L473:$Y475,"M", "")))</f>
        <v>0</v>
      </c>
      <c r="AL473" s="382">
        <f>SUMPRODUCT(LEN($Y473:$Y475)-LEN(SUBSTITUTE($Y473:$Y475,"M", "")))</f>
        <v>0</v>
      </c>
    </row>
    <row r="474" spans="2:38" ht="18" customHeight="1" x14ac:dyDescent="0.2">
      <c r="B474" s="17"/>
      <c r="C474" s="406"/>
      <c r="D474" s="192"/>
      <c r="E474" s="23"/>
      <c r="F474" s="23"/>
      <c r="G474" s="191"/>
      <c r="H474" s="409"/>
      <c r="I474" s="409"/>
      <c r="J474" s="409"/>
      <c r="K474" s="190" t="s">
        <v>91</v>
      </c>
      <c r="L474" s="189"/>
      <c r="M474" s="190" t="s">
        <v>90</v>
      </c>
      <c r="N474" s="189"/>
      <c r="O474" s="190" t="s">
        <v>89</v>
      </c>
      <c r="P474" s="189"/>
      <c r="Q474" s="190" t="s">
        <v>88</v>
      </c>
      <c r="R474" s="189"/>
      <c r="S474" s="190" t="s">
        <v>210</v>
      </c>
      <c r="T474" s="189"/>
      <c r="U474" s="190" t="s">
        <v>209</v>
      </c>
      <c r="V474" s="189"/>
      <c r="W474" s="190" t="s">
        <v>209</v>
      </c>
      <c r="X474" s="189"/>
      <c r="Y474" s="18"/>
      <c r="Z474" s="366"/>
      <c r="AA474" s="366"/>
      <c r="AB474" s="188"/>
      <c r="AC474" s="380"/>
      <c r="AD474" s="366"/>
      <c r="AE474" s="366"/>
      <c r="AF474" s="366"/>
      <c r="AG474" s="366"/>
      <c r="AH474" s="366"/>
      <c r="AI474" s="366"/>
      <c r="AJ474" s="366"/>
      <c r="AK474" s="366"/>
      <c r="AL474" s="383"/>
    </row>
    <row r="475" spans="2:38" ht="18" customHeight="1" thickBot="1" x14ac:dyDescent="0.25">
      <c r="B475" s="17"/>
      <c r="C475" s="407"/>
      <c r="D475" s="204"/>
      <c r="E475" s="203"/>
      <c r="F475" s="203"/>
      <c r="G475" s="202"/>
      <c r="H475" s="410"/>
      <c r="I475" s="410"/>
      <c r="J475" s="410"/>
      <c r="K475" s="201" t="s">
        <v>87</v>
      </c>
      <c r="L475" s="200"/>
      <c r="M475" s="201" t="s">
        <v>86</v>
      </c>
      <c r="N475" s="200"/>
      <c r="O475" s="201" t="s">
        <v>85</v>
      </c>
      <c r="P475" s="200"/>
      <c r="Q475" s="201" t="s">
        <v>84</v>
      </c>
      <c r="R475" s="200"/>
      <c r="S475" s="201" t="s">
        <v>208</v>
      </c>
      <c r="T475" s="200"/>
      <c r="U475" s="201" t="s">
        <v>207</v>
      </c>
      <c r="V475" s="200"/>
      <c r="W475" s="201" t="s">
        <v>207</v>
      </c>
      <c r="X475" s="200"/>
      <c r="Y475" s="10"/>
      <c r="Z475" s="398"/>
      <c r="AA475" s="398"/>
      <c r="AB475" s="199"/>
      <c r="AC475" s="381"/>
      <c r="AD475" s="367"/>
      <c r="AE475" s="367"/>
      <c r="AF475" s="367"/>
      <c r="AG475" s="367"/>
      <c r="AH475" s="367"/>
      <c r="AI475" s="367"/>
      <c r="AJ475" s="367"/>
      <c r="AK475" s="367"/>
      <c r="AL475" s="384"/>
    </row>
    <row r="476" spans="2:38" ht="18" customHeight="1" x14ac:dyDescent="0.2">
      <c r="B476" s="17"/>
      <c r="C476" s="405">
        <v>11</v>
      </c>
      <c r="D476" s="198"/>
      <c r="E476" s="197"/>
      <c r="F476" s="197"/>
      <c r="G476" s="196"/>
      <c r="H476" s="408"/>
      <c r="I476" s="408"/>
      <c r="J476" s="408"/>
      <c r="K476" s="195" t="s">
        <v>95</v>
      </c>
      <c r="L476" s="194"/>
      <c r="M476" s="195" t="s">
        <v>94</v>
      </c>
      <c r="N476" s="194"/>
      <c r="O476" s="195" t="s">
        <v>93</v>
      </c>
      <c r="P476" s="194"/>
      <c r="Q476" s="195" t="s">
        <v>92</v>
      </c>
      <c r="R476" s="194"/>
      <c r="S476" s="195" t="s">
        <v>212</v>
      </c>
      <c r="T476" s="194"/>
      <c r="U476" s="195" t="s">
        <v>211</v>
      </c>
      <c r="V476" s="194"/>
      <c r="W476" s="195" t="s">
        <v>211</v>
      </c>
      <c r="X476" s="194"/>
      <c r="Y476" s="25"/>
      <c r="Z476" s="397"/>
      <c r="AA476" s="397"/>
      <c r="AB476" s="193"/>
      <c r="AC476" s="379">
        <f>SUMPRODUCT(LEN($L476:$Y478)-LEN(SUBSTITUTE($L476:$Y478,"A", "")))</f>
        <v>0</v>
      </c>
      <c r="AD476" s="365">
        <f>SUMPRODUCT(LEN($Y476:$Y478)-LEN(SUBSTITUTE($Y476:$Y478,"A", "")))</f>
        <v>0</v>
      </c>
      <c r="AE476" s="365">
        <f>SUMPRODUCT(LEN($L476:$Y478)-LEN(SUBSTITUTE($L476:$Y478,"S", "")))</f>
        <v>0</v>
      </c>
      <c r="AF476" s="365">
        <f>SUMPRODUCT(LEN($Y476:$Y478)-LEN(SUBSTITUTE($Y476:$Y478,"S", "")))</f>
        <v>0</v>
      </c>
      <c r="AG476" s="365">
        <f>SUMPRODUCT(LEN($L476:$Y478)-LEN(SUBSTITUTE($L476:$Y478,"F", "")))</f>
        <v>0</v>
      </c>
      <c r="AH476" s="365">
        <f>SUMPRODUCT(LEN($Y476:$Y478)-LEN(SUBSTITUTE($Y476:$Y478,"F", "")))</f>
        <v>0</v>
      </c>
      <c r="AI476" s="365">
        <f>SUMPRODUCT(LEN($L476:$Y478)-LEN(SUBSTITUTE($L476:$Y478,"G", "")))</f>
        <v>0</v>
      </c>
      <c r="AJ476" s="365">
        <f>SUMPRODUCT(LEN($Y476:$Y478)-LEN(SUBSTITUTE($Y476:$Y478,"G", "")))</f>
        <v>0</v>
      </c>
      <c r="AK476" s="365">
        <f>SUMPRODUCT(LEN($L476:$Y478)-LEN(SUBSTITUTE($L476:$Y478,"M", "")))</f>
        <v>0</v>
      </c>
      <c r="AL476" s="382">
        <f>SUMPRODUCT(LEN($Y476:$Y478)-LEN(SUBSTITUTE($Y476:$Y478,"M", "")))</f>
        <v>0</v>
      </c>
    </row>
    <row r="477" spans="2:38" ht="18" customHeight="1" x14ac:dyDescent="0.2">
      <c r="B477" s="17"/>
      <c r="C477" s="406"/>
      <c r="D477" s="192"/>
      <c r="E477" s="23"/>
      <c r="F477" s="23"/>
      <c r="G477" s="191"/>
      <c r="H477" s="409"/>
      <c r="I477" s="409"/>
      <c r="J477" s="409"/>
      <c r="K477" s="190" t="s">
        <v>91</v>
      </c>
      <c r="L477" s="189"/>
      <c r="M477" s="190" t="s">
        <v>90</v>
      </c>
      <c r="N477" s="189"/>
      <c r="O477" s="190" t="s">
        <v>89</v>
      </c>
      <c r="P477" s="189"/>
      <c r="Q477" s="190" t="s">
        <v>88</v>
      </c>
      <c r="R477" s="189"/>
      <c r="S477" s="190" t="s">
        <v>210</v>
      </c>
      <c r="T477" s="189"/>
      <c r="U477" s="190" t="s">
        <v>209</v>
      </c>
      <c r="V477" s="189"/>
      <c r="W477" s="190" t="s">
        <v>209</v>
      </c>
      <c r="X477" s="189"/>
      <c r="Y477" s="18"/>
      <c r="Z477" s="366"/>
      <c r="AA477" s="366"/>
      <c r="AB477" s="188"/>
      <c r="AC477" s="380"/>
      <c r="AD477" s="366"/>
      <c r="AE477" s="366"/>
      <c r="AF477" s="366"/>
      <c r="AG477" s="366"/>
      <c r="AH477" s="366"/>
      <c r="AI477" s="366"/>
      <c r="AJ477" s="366"/>
      <c r="AK477" s="366"/>
      <c r="AL477" s="383"/>
    </row>
    <row r="478" spans="2:38" ht="18" customHeight="1" thickBot="1" x14ac:dyDescent="0.25">
      <c r="B478" s="17"/>
      <c r="C478" s="407"/>
      <c r="D478" s="204"/>
      <c r="E478" s="203"/>
      <c r="F478" s="203"/>
      <c r="G478" s="202"/>
      <c r="H478" s="410"/>
      <c r="I478" s="410"/>
      <c r="J478" s="410"/>
      <c r="K478" s="201" t="s">
        <v>87</v>
      </c>
      <c r="L478" s="200"/>
      <c r="M478" s="201" t="s">
        <v>86</v>
      </c>
      <c r="N478" s="200"/>
      <c r="O478" s="201" t="s">
        <v>85</v>
      </c>
      <c r="P478" s="200"/>
      <c r="Q478" s="201" t="s">
        <v>84</v>
      </c>
      <c r="R478" s="200"/>
      <c r="S478" s="201" t="s">
        <v>208</v>
      </c>
      <c r="T478" s="200"/>
      <c r="U478" s="201" t="s">
        <v>207</v>
      </c>
      <c r="V478" s="200"/>
      <c r="W478" s="201" t="s">
        <v>207</v>
      </c>
      <c r="X478" s="200"/>
      <c r="Y478" s="10"/>
      <c r="Z478" s="398"/>
      <c r="AA478" s="398"/>
      <c r="AB478" s="199"/>
      <c r="AC478" s="381"/>
      <c r="AD478" s="367"/>
      <c r="AE478" s="367"/>
      <c r="AF478" s="367"/>
      <c r="AG478" s="367"/>
      <c r="AH478" s="367"/>
      <c r="AI478" s="367"/>
      <c r="AJ478" s="367"/>
      <c r="AK478" s="367"/>
      <c r="AL478" s="384"/>
    </row>
    <row r="479" spans="2:38" ht="18" customHeight="1" x14ac:dyDescent="0.2">
      <c r="B479" s="17"/>
      <c r="C479" s="405">
        <v>12</v>
      </c>
      <c r="D479" s="198"/>
      <c r="E479" s="197"/>
      <c r="F479" s="197"/>
      <c r="G479" s="196"/>
      <c r="H479" s="408"/>
      <c r="I479" s="408"/>
      <c r="J479" s="408"/>
      <c r="K479" s="195" t="s">
        <v>95</v>
      </c>
      <c r="L479" s="194"/>
      <c r="M479" s="195" t="s">
        <v>94</v>
      </c>
      <c r="N479" s="194"/>
      <c r="O479" s="195" t="s">
        <v>93</v>
      </c>
      <c r="P479" s="194"/>
      <c r="Q479" s="195" t="s">
        <v>92</v>
      </c>
      <c r="R479" s="194"/>
      <c r="S479" s="195" t="s">
        <v>212</v>
      </c>
      <c r="T479" s="194"/>
      <c r="U479" s="195" t="s">
        <v>211</v>
      </c>
      <c r="V479" s="194"/>
      <c r="W479" s="195" t="s">
        <v>211</v>
      </c>
      <c r="X479" s="194"/>
      <c r="Y479" s="25"/>
      <c r="Z479" s="397"/>
      <c r="AA479" s="397"/>
      <c r="AB479" s="193"/>
      <c r="AC479" s="379">
        <f>SUMPRODUCT(LEN($L479:$Y481)-LEN(SUBSTITUTE($L479:$Y481,"A", "")))</f>
        <v>0</v>
      </c>
      <c r="AD479" s="365">
        <f>SUMPRODUCT(LEN($Y479:$Y481)-LEN(SUBSTITUTE($Y479:$Y481,"A", "")))</f>
        <v>0</v>
      </c>
      <c r="AE479" s="365">
        <f>SUMPRODUCT(LEN($L479:$Y481)-LEN(SUBSTITUTE($L479:$Y481,"S", "")))</f>
        <v>0</v>
      </c>
      <c r="AF479" s="365">
        <f>SUMPRODUCT(LEN($Y479:$Y481)-LEN(SUBSTITUTE($Y479:$Y481,"S", "")))</f>
        <v>0</v>
      </c>
      <c r="AG479" s="365">
        <f>SUMPRODUCT(LEN($L479:$Y481)-LEN(SUBSTITUTE($L479:$Y481,"F", "")))</f>
        <v>0</v>
      </c>
      <c r="AH479" s="365">
        <f>SUMPRODUCT(LEN($Y479:$Y481)-LEN(SUBSTITUTE($Y479:$Y481,"F", "")))</f>
        <v>0</v>
      </c>
      <c r="AI479" s="365">
        <f>SUMPRODUCT(LEN($L479:$Y481)-LEN(SUBSTITUTE($L479:$Y481,"G", "")))</f>
        <v>0</v>
      </c>
      <c r="AJ479" s="365">
        <f>SUMPRODUCT(LEN($Y479:$Y481)-LEN(SUBSTITUTE($Y479:$Y481,"G", "")))</f>
        <v>0</v>
      </c>
      <c r="AK479" s="365">
        <f>SUMPRODUCT(LEN($L479:$Y481)-LEN(SUBSTITUTE($L479:$Y481,"M", "")))</f>
        <v>0</v>
      </c>
      <c r="AL479" s="382">
        <f>SUMPRODUCT(LEN($Y479:$Y481)-LEN(SUBSTITUTE($Y479:$Y481,"M", "")))</f>
        <v>0</v>
      </c>
    </row>
    <row r="480" spans="2:38" ht="18" customHeight="1" x14ac:dyDescent="0.2">
      <c r="B480" s="17"/>
      <c r="C480" s="406"/>
      <c r="D480" s="192"/>
      <c r="E480" s="23"/>
      <c r="F480" s="23"/>
      <c r="G480" s="191"/>
      <c r="H480" s="409"/>
      <c r="I480" s="409"/>
      <c r="J480" s="409"/>
      <c r="K480" s="190" t="s">
        <v>91</v>
      </c>
      <c r="L480" s="189"/>
      <c r="M480" s="190" t="s">
        <v>90</v>
      </c>
      <c r="N480" s="189"/>
      <c r="O480" s="190" t="s">
        <v>89</v>
      </c>
      <c r="P480" s="189"/>
      <c r="Q480" s="190" t="s">
        <v>88</v>
      </c>
      <c r="R480" s="189"/>
      <c r="S480" s="190" t="s">
        <v>210</v>
      </c>
      <c r="T480" s="189"/>
      <c r="U480" s="190" t="s">
        <v>209</v>
      </c>
      <c r="V480" s="189"/>
      <c r="W480" s="190" t="s">
        <v>209</v>
      </c>
      <c r="X480" s="189"/>
      <c r="Y480" s="18"/>
      <c r="Z480" s="366"/>
      <c r="AA480" s="366"/>
      <c r="AB480" s="188"/>
      <c r="AC480" s="380"/>
      <c r="AD480" s="366"/>
      <c r="AE480" s="366"/>
      <c r="AF480" s="366"/>
      <c r="AG480" s="366"/>
      <c r="AH480" s="366"/>
      <c r="AI480" s="366"/>
      <c r="AJ480" s="366"/>
      <c r="AK480" s="366"/>
      <c r="AL480" s="383"/>
    </row>
    <row r="481" spans="2:39" ht="18" customHeight="1" thickBot="1" x14ac:dyDescent="0.25">
      <c r="B481" s="17"/>
      <c r="C481" s="407"/>
      <c r="D481" s="204"/>
      <c r="E481" s="203"/>
      <c r="F481" s="203"/>
      <c r="G481" s="202"/>
      <c r="H481" s="410"/>
      <c r="I481" s="410"/>
      <c r="J481" s="410"/>
      <c r="K481" s="201" t="s">
        <v>87</v>
      </c>
      <c r="L481" s="200"/>
      <c r="M481" s="201" t="s">
        <v>86</v>
      </c>
      <c r="N481" s="200"/>
      <c r="O481" s="201" t="s">
        <v>85</v>
      </c>
      <c r="P481" s="200"/>
      <c r="Q481" s="201" t="s">
        <v>84</v>
      </c>
      <c r="R481" s="200"/>
      <c r="S481" s="201" t="s">
        <v>208</v>
      </c>
      <c r="T481" s="200"/>
      <c r="U481" s="201" t="s">
        <v>207</v>
      </c>
      <c r="V481" s="200"/>
      <c r="W481" s="201" t="s">
        <v>207</v>
      </c>
      <c r="X481" s="200"/>
      <c r="Y481" s="10"/>
      <c r="Z481" s="398"/>
      <c r="AA481" s="398"/>
      <c r="AB481" s="199"/>
      <c r="AC481" s="381"/>
      <c r="AD481" s="367"/>
      <c r="AE481" s="367"/>
      <c r="AF481" s="367"/>
      <c r="AG481" s="367"/>
      <c r="AH481" s="367"/>
      <c r="AI481" s="367"/>
      <c r="AJ481" s="367"/>
      <c r="AK481" s="367"/>
      <c r="AL481" s="384"/>
    </row>
    <row r="482" spans="2:39" ht="18" customHeight="1" x14ac:dyDescent="0.2">
      <c r="B482" s="17"/>
      <c r="C482" s="405">
        <v>13</v>
      </c>
      <c r="D482" s="198"/>
      <c r="E482" s="197"/>
      <c r="F482" s="197"/>
      <c r="G482" s="196"/>
      <c r="H482" s="408"/>
      <c r="I482" s="408"/>
      <c r="J482" s="408"/>
      <c r="K482" s="195" t="s">
        <v>95</v>
      </c>
      <c r="L482" s="194"/>
      <c r="M482" s="195" t="s">
        <v>94</v>
      </c>
      <c r="N482" s="194"/>
      <c r="O482" s="195" t="s">
        <v>93</v>
      </c>
      <c r="P482" s="194"/>
      <c r="Q482" s="195" t="s">
        <v>92</v>
      </c>
      <c r="R482" s="194"/>
      <c r="S482" s="195" t="s">
        <v>212</v>
      </c>
      <c r="T482" s="194"/>
      <c r="U482" s="195" t="s">
        <v>211</v>
      </c>
      <c r="V482" s="194"/>
      <c r="W482" s="195" t="s">
        <v>211</v>
      </c>
      <c r="X482" s="194"/>
      <c r="Y482" s="25"/>
      <c r="Z482" s="397"/>
      <c r="AA482" s="397"/>
      <c r="AB482" s="193"/>
      <c r="AC482" s="379">
        <f>SUMPRODUCT(LEN($L482:$Y484)-LEN(SUBSTITUTE($L482:$Y484,"A", "")))</f>
        <v>0</v>
      </c>
      <c r="AD482" s="365">
        <f>SUMPRODUCT(LEN($Y482:$Y484)-LEN(SUBSTITUTE($Y482:$Y484,"A", "")))</f>
        <v>0</v>
      </c>
      <c r="AE482" s="365">
        <f>SUMPRODUCT(LEN($L482:$Y484)-LEN(SUBSTITUTE($L482:$Y484,"S", "")))</f>
        <v>0</v>
      </c>
      <c r="AF482" s="365">
        <f>SUMPRODUCT(LEN($Y482:$Y484)-LEN(SUBSTITUTE($Y482:$Y484,"S", "")))</f>
        <v>0</v>
      </c>
      <c r="AG482" s="365">
        <f>SUMPRODUCT(LEN($L482:$Y484)-LEN(SUBSTITUTE($L482:$Y484,"F", "")))</f>
        <v>0</v>
      </c>
      <c r="AH482" s="365">
        <f>SUMPRODUCT(LEN($Y482:$Y484)-LEN(SUBSTITUTE($Y482:$Y484,"F", "")))</f>
        <v>0</v>
      </c>
      <c r="AI482" s="365">
        <f>SUMPRODUCT(LEN($L482:$Y484)-LEN(SUBSTITUTE($L482:$Y484,"G", "")))</f>
        <v>0</v>
      </c>
      <c r="AJ482" s="365">
        <f>SUMPRODUCT(LEN($Y482:$Y484)-LEN(SUBSTITUTE($Y482:$Y484,"G", "")))</f>
        <v>0</v>
      </c>
      <c r="AK482" s="365">
        <f>SUMPRODUCT(LEN($L482:$Y484)-LEN(SUBSTITUTE($L482:$Y484,"M", "")))</f>
        <v>0</v>
      </c>
      <c r="AL482" s="382">
        <f>SUMPRODUCT(LEN($Y482:$Y484)-LEN(SUBSTITUTE($Y482:$Y484,"M", "")))</f>
        <v>0</v>
      </c>
    </row>
    <row r="483" spans="2:39" ht="18" customHeight="1" x14ac:dyDescent="0.2">
      <c r="B483" s="17"/>
      <c r="C483" s="406"/>
      <c r="D483" s="192"/>
      <c r="E483" s="23"/>
      <c r="F483" s="23"/>
      <c r="G483" s="191"/>
      <c r="H483" s="409"/>
      <c r="I483" s="409"/>
      <c r="J483" s="409"/>
      <c r="K483" s="190" t="s">
        <v>91</v>
      </c>
      <c r="L483" s="189"/>
      <c r="M483" s="190" t="s">
        <v>90</v>
      </c>
      <c r="N483" s="189"/>
      <c r="O483" s="190" t="s">
        <v>89</v>
      </c>
      <c r="P483" s="189"/>
      <c r="Q483" s="190" t="s">
        <v>88</v>
      </c>
      <c r="R483" s="189"/>
      <c r="S483" s="190" t="s">
        <v>210</v>
      </c>
      <c r="T483" s="189"/>
      <c r="U483" s="190" t="s">
        <v>209</v>
      </c>
      <c r="V483" s="189"/>
      <c r="W483" s="190" t="s">
        <v>209</v>
      </c>
      <c r="X483" s="189"/>
      <c r="Y483" s="18"/>
      <c r="Z483" s="366"/>
      <c r="AA483" s="366"/>
      <c r="AB483" s="188"/>
      <c r="AC483" s="380"/>
      <c r="AD483" s="366"/>
      <c r="AE483" s="366"/>
      <c r="AF483" s="366"/>
      <c r="AG483" s="366"/>
      <c r="AH483" s="366"/>
      <c r="AI483" s="366"/>
      <c r="AJ483" s="366"/>
      <c r="AK483" s="366"/>
      <c r="AL483" s="383"/>
    </row>
    <row r="484" spans="2:39" ht="18" customHeight="1" thickBot="1" x14ac:dyDescent="0.25">
      <c r="B484" s="17"/>
      <c r="C484" s="407"/>
      <c r="D484" s="204"/>
      <c r="E484" s="203"/>
      <c r="F484" s="203"/>
      <c r="G484" s="202"/>
      <c r="H484" s="410"/>
      <c r="I484" s="410"/>
      <c r="J484" s="410"/>
      <c r="K484" s="201" t="s">
        <v>87</v>
      </c>
      <c r="L484" s="200"/>
      <c r="M484" s="201" t="s">
        <v>86</v>
      </c>
      <c r="N484" s="200"/>
      <c r="O484" s="201" t="s">
        <v>85</v>
      </c>
      <c r="P484" s="200"/>
      <c r="Q484" s="201" t="s">
        <v>84</v>
      </c>
      <c r="R484" s="200"/>
      <c r="S484" s="201" t="s">
        <v>208</v>
      </c>
      <c r="T484" s="200"/>
      <c r="U484" s="201" t="s">
        <v>207</v>
      </c>
      <c r="V484" s="200"/>
      <c r="W484" s="201" t="s">
        <v>207</v>
      </c>
      <c r="X484" s="200"/>
      <c r="Y484" s="10"/>
      <c r="Z484" s="398"/>
      <c r="AA484" s="398"/>
      <c r="AB484" s="199"/>
      <c r="AC484" s="381"/>
      <c r="AD484" s="367"/>
      <c r="AE484" s="367"/>
      <c r="AF484" s="367"/>
      <c r="AG484" s="367"/>
      <c r="AH484" s="367"/>
      <c r="AI484" s="367"/>
      <c r="AJ484" s="367"/>
      <c r="AK484" s="367"/>
      <c r="AL484" s="384"/>
    </row>
    <row r="485" spans="2:39" ht="18" customHeight="1" x14ac:dyDescent="0.2">
      <c r="B485" s="17"/>
      <c r="C485" s="405">
        <v>14</v>
      </c>
      <c r="D485" s="198"/>
      <c r="E485" s="197"/>
      <c r="F485" s="197"/>
      <c r="G485" s="196"/>
      <c r="H485" s="408"/>
      <c r="I485" s="408"/>
      <c r="J485" s="408"/>
      <c r="K485" s="195" t="s">
        <v>95</v>
      </c>
      <c r="L485" s="194"/>
      <c r="M485" s="195" t="s">
        <v>94</v>
      </c>
      <c r="N485" s="194"/>
      <c r="O485" s="195" t="s">
        <v>93</v>
      </c>
      <c r="P485" s="194"/>
      <c r="Q485" s="195" t="s">
        <v>92</v>
      </c>
      <c r="R485" s="194"/>
      <c r="S485" s="195" t="s">
        <v>212</v>
      </c>
      <c r="T485" s="194"/>
      <c r="U485" s="195" t="s">
        <v>211</v>
      </c>
      <c r="V485" s="194"/>
      <c r="W485" s="195" t="s">
        <v>211</v>
      </c>
      <c r="X485" s="194"/>
      <c r="Y485" s="25"/>
      <c r="Z485" s="397"/>
      <c r="AA485" s="397"/>
      <c r="AB485" s="193"/>
      <c r="AC485" s="379">
        <f>SUMPRODUCT(LEN($L485:$Y487)-LEN(SUBSTITUTE($L485:$Y487,"A", "")))</f>
        <v>0</v>
      </c>
      <c r="AD485" s="365">
        <f>SUMPRODUCT(LEN($Y485:$Y487)-LEN(SUBSTITUTE($Y485:$Y487,"A", "")))</f>
        <v>0</v>
      </c>
      <c r="AE485" s="365">
        <f>SUMPRODUCT(LEN($L485:$Y487)-LEN(SUBSTITUTE($L485:$Y487,"S", "")))</f>
        <v>0</v>
      </c>
      <c r="AF485" s="365">
        <f>SUMPRODUCT(LEN($Y485:$Y487)-LEN(SUBSTITUTE($Y485:$Y487,"S", "")))</f>
        <v>0</v>
      </c>
      <c r="AG485" s="365">
        <f>SUMPRODUCT(LEN($L485:$Y487)-LEN(SUBSTITUTE($L485:$Y487,"F", "")))</f>
        <v>0</v>
      </c>
      <c r="AH485" s="365">
        <f>SUMPRODUCT(LEN($Y485:$Y487)-LEN(SUBSTITUTE($Y485:$Y487,"F", "")))</f>
        <v>0</v>
      </c>
      <c r="AI485" s="365">
        <f>SUMPRODUCT(LEN($L485:$Y487)-LEN(SUBSTITUTE($L485:$Y487,"G", "")))</f>
        <v>0</v>
      </c>
      <c r="AJ485" s="365">
        <f>SUMPRODUCT(LEN($Y485:$Y487)-LEN(SUBSTITUTE($Y485:$Y487,"G", "")))</f>
        <v>0</v>
      </c>
      <c r="AK485" s="365">
        <f>SUMPRODUCT(LEN($L485:$Y487)-LEN(SUBSTITUTE($L485:$Y487,"M", "")))</f>
        <v>0</v>
      </c>
      <c r="AL485" s="382">
        <f>SUMPRODUCT(LEN($Y485:$Y487)-LEN(SUBSTITUTE($Y485:$Y487,"M", "")))</f>
        <v>0</v>
      </c>
    </row>
    <row r="486" spans="2:39" ht="18" customHeight="1" x14ac:dyDescent="0.2">
      <c r="B486" s="17"/>
      <c r="C486" s="406"/>
      <c r="D486" s="192"/>
      <c r="E486" s="23"/>
      <c r="F486" s="23"/>
      <c r="G486" s="191"/>
      <c r="H486" s="409"/>
      <c r="I486" s="409"/>
      <c r="J486" s="409"/>
      <c r="K486" s="190" t="s">
        <v>91</v>
      </c>
      <c r="L486" s="189"/>
      <c r="M486" s="190" t="s">
        <v>90</v>
      </c>
      <c r="N486" s="189"/>
      <c r="O486" s="190" t="s">
        <v>89</v>
      </c>
      <c r="P486" s="189"/>
      <c r="Q486" s="190" t="s">
        <v>88</v>
      </c>
      <c r="R486" s="189"/>
      <c r="S486" s="190" t="s">
        <v>210</v>
      </c>
      <c r="T486" s="189"/>
      <c r="U486" s="190" t="s">
        <v>209</v>
      </c>
      <c r="V486" s="189"/>
      <c r="W486" s="190" t="s">
        <v>209</v>
      </c>
      <c r="X486" s="189"/>
      <c r="Y486" s="18"/>
      <c r="Z486" s="366"/>
      <c r="AA486" s="366"/>
      <c r="AB486" s="188"/>
      <c r="AC486" s="380"/>
      <c r="AD486" s="366"/>
      <c r="AE486" s="366"/>
      <c r="AF486" s="366"/>
      <c r="AG486" s="366"/>
      <c r="AH486" s="366"/>
      <c r="AI486" s="366"/>
      <c r="AJ486" s="366"/>
      <c r="AK486" s="366"/>
      <c r="AL486" s="383"/>
      <c r="AM486" s="58"/>
    </row>
    <row r="487" spans="2:39" ht="18" customHeight="1" thickBot="1" x14ac:dyDescent="0.25">
      <c r="B487" s="17"/>
      <c r="C487" s="407"/>
      <c r="D487" s="204"/>
      <c r="E487" s="203"/>
      <c r="F487" s="203"/>
      <c r="G487" s="202"/>
      <c r="H487" s="410"/>
      <c r="I487" s="410"/>
      <c r="J487" s="410"/>
      <c r="K487" s="201" t="s">
        <v>87</v>
      </c>
      <c r="L487" s="200"/>
      <c r="M487" s="201" t="s">
        <v>86</v>
      </c>
      <c r="N487" s="200"/>
      <c r="O487" s="201" t="s">
        <v>85</v>
      </c>
      <c r="P487" s="200"/>
      <c r="Q487" s="201" t="s">
        <v>84</v>
      </c>
      <c r="R487" s="200"/>
      <c r="S487" s="201" t="s">
        <v>208</v>
      </c>
      <c r="T487" s="200"/>
      <c r="U487" s="201" t="s">
        <v>207</v>
      </c>
      <c r="V487" s="200"/>
      <c r="W487" s="201" t="s">
        <v>207</v>
      </c>
      <c r="X487" s="200"/>
      <c r="Y487" s="10"/>
      <c r="Z487" s="398"/>
      <c r="AA487" s="398"/>
      <c r="AB487" s="199"/>
      <c r="AC487" s="381"/>
      <c r="AD487" s="367"/>
      <c r="AE487" s="367"/>
      <c r="AF487" s="367"/>
      <c r="AG487" s="367"/>
      <c r="AH487" s="367"/>
      <c r="AI487" s="367"/>
      <c r="AJ487" s="367"/>
      <c r="AK487" s="367"/>
      <c r="AL487" s="384"/>
    </row>
    <row r="488" spans="2:39" ht="18" customHeight="1" x14ac:dyDescent="0.2">
      <c r="B488" s="17"/>
      <c r="C488" s="405">
        <v>15</v>
      </c>
      <c r="D488" s="198"/>
      <c r="E488" s="197"/>
      <c r="F488" s="197"/>
      <c r="G488" s="196"/>
      <c r="H488" s="408"/>
      <c r="I488" s="408"/>
      <c r="J488" s="408"/>
      <c r="K488" s="195" t="s">
        <v>95</v>
      </c>
      <c r="L488" s="194"/>
      <c r="M488" s="195" t="s">
        <v>94</v>
      </c>
      <c r="N488" s="194"/>
      <c r="O488" s="195" t="s">
        <v>93</v>
      </c>
      <c r="P488" s="194"/>
      <c r="Q488" s="195" t="s">
        <v>92</v>
      </c>
      <c r="R488" s="194"/>
      <c r="S488" s="195" t="s">
        <v>212</v>
      </c>
      <c r="T488" s="194"/>
      <c r="U488" s="195" t="s">
        <v>211</v>
      </c>
      <c r="V488" s="194"/>
      <c r="W488" s="195" t="s">
        <v>211</v>
      </c>
      <c r="X488" s="194"/>
      <c r="Y488" s="25"/>
      <c r="Z488" s="397"/>
      <c r="AA488" s="397"/>
      <c r="AB488" s="193"/>
      <c r="AC488" s="379">
        <f>SUMPRODUCT(LEN($L488:$Y490)-LEN(SUBSTITUTE($L488:$Y490,"A", "")))</f>
        <v>0</v>
      </c>
      <c r="AD488" s="365">
        <f>SUMPRODUCT(LEN($Y488:$Y490)-LEN(SUBSTITUTE($Y488:$Y490,"A", "")))</f>
        <v>0</v>
      </c>
      <c r="AE488" s="365">
        <f>SUMPRODUCT(LEN($L488:$Y490)-LEN(SUBSTITUTE($L488:$Y490,"S", "")))</f>
        <v>0</v>
      </c>
      <c r="AF488" s="365">
        <f>SUMPRODUCT(LEN($Y488:$Y490)-LEN(SUBSTITUTE($Y488:$Y490,"S", "")))</f>
        <v>0</v>
      </c>
      <c r="AG488" s="365">
        <f>SUMPRODUCT(LEN($L488:$Y490)-LEN(SUBSTITUTE($L488:$Y490,"F", "")))</f>
        <v>0</v>
      </c>
      <c r="AH488" s="365">
        <f>SUMPRODUCT(LEN($Y488:$Y490)-LEN(SUBSTITUTE($Y488:$Y490,"F", "")))</f>
        <v>0</v>
      </c>
      <c r="AI488" s="365">
        <f>SUMPRODUCT(LEN($L488:$Y490)-LEN(SUBSTITUTE($L488:$Y490,"G", "")))</f>
        <v>0</v>
      </c>
      <c r="AJ488" s="365">
        <f>SUMPRODUCT(LEN($Y488:$Y490)-LEN(SUBSTITUTE($Y488:$Y490,"G", "")))</f>
        <v>0</v>
      </c>
      <c r="AK488" s="365">
        <f>SUMPRODUCT(LEN($L488:$Y490)-LEN(SUBSTITUTE($L488:$Y490,"M", "")))</f>
        <v>0</v>
      </c>
      <c r="AL488" s="382">
        <f>SUMPRODUCT(LEN($Y488:$Y490)-LEN(SUBSTITUTE($Y488:$Y490,"M", "")))</f>
        <v>0</v>
      </c>
    </row>
    <row r="489" spans="2:39" ht="18" customHeight="1" x14ac:dyDescent="0.2">
      <c r="B489" s="17"/>
      <c r="C489" s="406"/>
      <c r="D489" s="192"/>
      <c r="E489" s="23"/>
      <c r="F489" s="23"/>
      <c r="G489" s="191"/>
      <c r="H489" s="409"/>
      <c r="I489" s="409"/>
      <c r="J489" s="409"/>
      <c r="K489" s="190" t="s">
        <v>91</v>
      </c>
      <c r="L489" s="189"/>
      <c r="M489" s="190" t="s">
        <v>90</v>
      </c>
      <c r="N489" s="189"/>
      <c r="O489" s="190" t="s">
        <v>89</v>
      </c>
      <c r="P489" s="189"/>
      <c r="Q489" s="190" t="s">
        <v>88</v>
      </c>
      <c r="R489" s="189"/>
      <c r="S489" s="190" t="s">
        <v>210</v>
      </c>
      <c r="T489" s="189"/>
      <c r="U489" s="190" t="s">
        <v>209</v>
      </c>
      <c r="V489" s="189"/>
      <c r="W489" s="190" t="s">
        <v>209</v>
      </c>
      <c r="X489" s="189"/>
      <c r="Y489" s="18"/>
      <c r="Z489" s="366"/>
      <c r="AA489" s="366"/>
      <c r="AB489" s="188"/>
      <c r="AC489" s="380"/>
      <c r="AD489" s="366"/>
      <c r="AE489" s="366"/>
      <c r="AF489" s="366"/>
      <c r="AG489" s="366"/>
      <c r="AH489" s="366"/>
      <c r="AI489" s="366"/>
      <c r="AJ489" s="366"/>
      <c r="AK489" s="366"/>
      <c r="AL489" s="383"/>
    </row>
    <row r="490" spans="2:39" ht="18" customHeight="1" thickBot="1" x14ac:dyDescent="0.25">
      <c r="B490" s="17"/>
      <c r="C490" s="407"/>
      <c r="D490" s="204"/>
      <c r="E490" s="203"/>
      <c r="F490" s="203"/>
      <c r="G490" s="202"/>
      <c r="H490" s="410"/>
      <c r="I490" s="410"/>
      <c r="J490" s="410"/>
      <c r="K490" s="201" t="s">
        <v>87</v>
      </c>
      <c r="L490" s="200"/>
      <c r="M490" s="201" t="s">
        <v>86</v>
      </c>
      <c r="N490" s="200"/>
      <c r="O490" s="201" t="s">
        <v>85</v>
      </c>
      <c r="P490" s="200"/>
      <c r="Q490" s="201" t="s">
        <v>84</v>
      </c>
      <c r="R490" s="200"/>
      <c r="S490" s="201" t="s">
        <v>208</v>
      </c>
      <c r="T490" s="200"/>
      <c r="U490" s="201" t="s">
        <v>207</v>
      </c>
      <c r="V490" s="200"/>
      <c r="W490" s="201" t="s">
        <v>207</v>
      </c>
      <c r="X490" s="200"/>
      <c r="Y490" s="10"/>
      <c r="Z490" s="398"/>
      <c r="AA490" s="398"/>
      <c r="AB490" s="199"/>
      <c r="AC490" s="381"/>
      <c r="AD490" s="367"/>
      <c r="AE490" s="367"/>
      <c r="AF490" s="367"/>
      <c r="AG490" s="367"/>
      <c r="AH490" s="367"/>
      <c r="AI490" s="367"/>
      <c r="AJ490" s="367"/>
      <c r="AK490" s="367"/>
      <c r="AL490" s="384"/>
    </row>
    <row r="491" spans="2:39" ht="18" customHeight="1" x14ac:dyDescent="0.2">
      <c r="B491" s="17"/>
      <c r="C491" s="405">
        <v>16</v>
      </c>
      <c r="D491" s="198"/>
      <c r="E491" s="197"/>
      <c r="F491" s="197"/>
      <c r="G491" s="196"/>
      <c r="H491" s="408"/>
      <c r="I491" s="408"/>
      <c r="J491" s="408"/>
      <c r="K491" s="195" t="s">
        <v>95</v>
      </c>
      <c r="L491" s="194"/>
      <c r="M491" s="195" t="s">
        <v>94</v>
      </c>
      <c r="N491" s="194"/>
      <c r="O491" s="195" t="s">
        <v>93</v>
      </c>
      <c r="P491" s="194"/>
      <c r="Q491" s="195" t="s">
        <v>92</v>
      </c>
      <c r="R491" s="194"/>
      <c r="S491" s="195" t="s">
        <v>212</v>
      </c>
      <c r="T491" s="194"/>
      <c r="U491" s="195" t="s">
        <v>211</v>
      </c>
      <c r="V491" s="194"/>
      <c r="W491" s="195" t="s">
        <v>211</v>
      </c>
      <c r="X491" s="194"/>
      <c r="Y491" s="25"/>
      <c r="Z491" s="397"/>
      <c r="AA491" s="397"/>
      <c r="AB491" s="193"/>
      <c r="AC491" s="379">
        <f>SUMPRODUCT(LEN($L491:$Y493)-LEN(SUBSTITUTE($L491:$Y493,"A", "")))</f>
        <v>0</v>
      </c>
      <c r="AD491" s="365">
        <f>SUMPRODUCT(LEN($Y491:$Y493)-LEN(SUBSTITUTE($Y491:$Y493,"A", "")))</f>
        <v>0</v>
      </c>
      <c r="AE491" s="365">
        <f>SUMPRODUCT(LEN($L491:$Y493)-LEN(SUBSTITUTE($L491:$Y493,"S", "")))</f>
        <v>0</v>
      </c>
      <c r="AF491" s="365">
        <f>SUMPRODUCT(LEN($Y491:$Y493)-LEN(SUBSTITUTE($Y491:$Y493,"S", "")))</f>
        <v>0</v>
      </c>
      <c r="AG491" s="365">
        <f>SUMPRODUCT(LEN($L491:$Y493)-LEN(SUBSTITUTE($L491:$Y493,"F", "")))</f>
        <v>0</v>
      </c>
      <c r="AH491" s="365">
        <f>SUMPRODUCT(LEN($Y491:$Y493)-LEN(SUBSTITUTE($Y491:$Y493,"F", "")))</f>
        <v>0</v>
      </c>
      <c r="AI491" s="365">
        <f>SUMPRODUCT(LEN($L491:$Y493)-LEN(SUBSTITUTE($L491:$Y493,"G", "")))</f>
        <v>0</v>
      </c>
      <c r="AJ491" s="365">
        <f>SUMPRODUCT(LEN($Y491:$Y493)-LEN(SUBSTITUTE($Y491:$Y493,"G", "")))</f>
        <v>0</v>
      </c>
      <c r="AK491" s="365">
        <f>SUMPRODUCT(LEN($L491:$Y493)-LEN(SUBSTITUTE($L491:$Y493,"M", "")))</f>
        <v>0</v>
      </c>
      <c r="AL491" s="382">
        <f>SUMPRODUCT(LEN($Y491:$Y493)-LEN(SUBSTITUTE($Y491:$Y493,"M", "")))</f>
        <v>0</v>
      </c>
    </row>
    <row r="492" spans="2:39" ht="18" customHeight="1" x14ac:dyDescent="0.2">
      <c r="B492" s="17"/>
      <c r="C492" s="406"/>
      <c r="D492" s="192"/>
      <c r="E492" s="23"/>
      <c r="F492" s="23"/>
      <c r="G492" s="191"/>
      <c r="H492" s="409"/>
      <c r="I492" s="409"/>
      <c r="J492" s="409"/>
      <c r="K492" s="190" t="s">
        <v>91</v>
      </c>
      <c r="L492" s="189"/>
      <c r="M492" s="190" t="s">
        <v>90</v>
      </c>
      <c r="N492" s="189"/>
      <c r="O492" s="190" t="s">
        <v>89</v>
      </c>
      <c r="P492" s="189"/>
      <c r="Q492" s="190" t="s">
        <v>88</v>
      </c>
      <c r="R492" s="189"/>
      <c r="S492" s="190" t="s">
        <v>210</v>
      </c>
      <c r="T492" s="189"/>
      <c r="U492" s="190" t="s">
        <v>209</v>
      </c>
      <c r="V492" s="189"/>
      <c r="W492" s="190" t="s">
        <v>209</v>
      </c>
      <c r="X492" s="189"/>
      <c r="Y492" s="18"/>
      <c r="Z492" s="366"/>
      <c r="AA492" s="366"/>
      <c r="AB492" s="188"/>
      <c r="AC492" s="380"/>
      <c r="AD492" s="366"/>
      <c r="AE492" s="366"/>
      <c r="AF492" s="366"/>
      <c r="AG492" s="366"/>
      <c r="AH492" s="366"/>
      <c r="AI492" s="366"/>
      <c r="AJ492" s="366"/>
      <c r="AK492" s="366"/>
      <c r="AL492" s="383"/>
    </row>
    <row r="493" spans="2:39" ht="18" customHeight="1" thickBot="1" x14ac:dyDescent="0.25">
      <c r="B493" s="17"/>
      <c r="C493" s="407"/>
      <c r="D493" s="204"/>
      <c r="E493" s="203"/>
      <c r="F493" s="203"/>
      <c r="G493" s="202"/>
      <c r="H493" s="410"/>
      <c r="I493" s="410"/>
      <c r="J493" s="410"/>
      <c r="K493" s="201" t="s">
        <v>87</v>
      </c>
      <c r="L493" s="200"/>
      <c r="M493" s="201" t="s">
        <v>86</v>
      </c>
      <c r="N493" s="200"/>
      <c r="O493" s="201" t="s">
        <v>85</v>
      </c>
      <c r="P493" s="200"/>
      <c r="Q493" s="201" t="s">
        <v>84</v>
      </c>
      <c r="R493" s="200"/>
      <c r="S493" s="201" t="s">
        <v>208</v>
      </c>
      <c r="T493" s="200"/>
      <c r="U493" s="201" t="s">
        <v>207</v>
      </c>
      <c r="V493" s="200"/>
      <c r="W493" s="201" t="s">
        <v>207</v>
      </c>
      <c r="X493" s="200"/>
      <c r="Y493" s="10"/>
      <c r="Z493" s="398"/>
      <c r="AA493" s="398"/>
      <c r="AB493" s="199"/>
      <c r="AC493" s="381"/>
      <c r="AD493" s="367"/>
      <c r="AE493" s="367"/>
      <c r="AF493" s="367"/>
      <c r="AG493" s="367"/>
      <c r="AH493" s="367"/>
      <c r="AI493" s="367"/>
      <c r="AJ493" s="367"/>
      <c r="AK493" s="367"/>
      <c r="AL493" s="384"/>
    </row>
    <row r="494" spans="2:39" ht="18" customHeight="1" x14ac:dyDescent="0.2">
      <c r="B494" s="17"/>
      <c r="C494" s="405">
        <v>17</v>
      </c>
      <c r="D494" s="198"/>
      <c r="E494" s="197"/>
      <c r="F494" s="197"/>
      <c r="G494" s="196"/>
      <c r="H494" s="408"/>
      <c r="I494" s="408"/>
      <c r="J494" s="408"/>
      <c r="K494" s="195" t="s">
        <v>95</v>
      </c>
      <c r="L494" s="194"/>
      <c r="M494" s="195" t="s">
        <v>94</v>
      </c>
      <c r="N494" s="194"/>
      <c r="O494" s="195" t="s">
        <v>93</v>
      </c>
      <c r="P494" s="194"/>
      <c r="Q494" s="195" t="s">
        <v>92</v>
      </c>
      <c r="R494" s="194"/>
      <c r="S494" s="195" t="s">
        <v>212</v>
      </c>
      <c r="T494" s="194"/>
      <c r="U494" s="195" t="s">
        <v>211</v>
      </c>
      <c r="V494" s="194"/>
      <c r="W494" s="195" t="s">
        <v>211</v>
      </c>
      <c r="X494" s="194"/>
      <c r="Y494" s="25"/>
      <c r="Z494" s="397"/>
      <c r="AA494" s="397"/>
      <c r="AB494" s="193"/>
      <c r="AC494" s="379">
        <f>SUMPRODUCT(LEN($L494:$Y496)-LEN(SUBSTITUTE($L494:$Y496,"A", "")))</f>
        <v>0</v>
      </c>
      <c r="AD494" s="365">
        <f>SUMPRODUCT(LEN($Y494:$Y496)-LEN(SUBSTITUTE($Y494:$Y496,"A", "")))</f>
        <v>0</v>
      </c>
      <c r="AE494" s="365">
        <f>SUMPRODUCT(LEN($L494:$Y496)-LEN(SUBSTITUTE($L494:$Y496,"S", "")))</f>
        <v>0</v>
      </c>
      <c r="AF494" s="365">
        <f>SUMPRODUCT(LEN($Y494:$Y496)-LEN(SUBSTITUTE($Y494:$Y496,"S", "")))</f>
        <v>0</v>
      </c>
      <c r="AG494" s="365">
        <f>SUMPRODUCT(LEN($L494:$Y496)-LEN(SUBSTITUTE($L494:$Y496,"F", "")))</f>
        <v>0</v>
      </c>
      <c r="AH494" s="365">
        <f>SUMPRODUCT(LEN($Y494:$Y496)-LEN(SUBSTITUTE($Y494:$Y496,"F", "")))</f>
        <v>0</v>
      </c>
      <c r="AI494" s="365">
        <f>SUMPRODUCT(LEN($L494:$Y496)-LEN(SUBSTITUTE($L494:$Y496,"G", "")))</f>
        <v>0</v>
      </c>
      <c r="AJ494" s="365">
        <f>SUMPRODUCT(LEN($Y494:$Y496)-LEN(SUBSTITUTE($Y494:$Y496,"G", "")))</f>
        <v>0</v>
      </c>
      <c r="AK494" s="365">
        <f>SUMPRODUCT(LEN($L494:$Y496)-LEN(SUBSTITUTE($L494:$Y496,"M", "")))</f>
        <v>0</v>
      </c>
      <c r="AL494" s="382">
        <f>SUMPRODUCT(LEN($Y494:$Y496)-LEN(SUBSTITUTE($Y494:$Y496,"M", "")))</f>
        <v>0</v>
      </c>
    </row>
    <row r="495" spans="2:39" ht="18" customHeight="1" x14ac:dyDescent="0.2">
      <c r="B495" s="17"/>
      <c r="C495" s="406"/>
      <c r="D495" s="192"/>
      <c r="E495" s="23"/>
      <c r="F495" s="23"/>
      <c r="G495" s="191"/>
      <c r="H495" s="409"/>
      <c r="I495" s="409"/>
      <c r="J495" s="409"/>
      <c r="K495" s="190" t="s">
        <v>91</v>
      </c>
      <c r="L495" s="189"/>
      <c r="M495" s="190" t="s">
        <v>90</v>
      </c>
      <c r="N495" s="189"/>
      <c r="O495" s="190" t="s">
        <v>89</v>
      </c>
      <c r="P495" s="189"/>
      <c r="Q495" s="190" t="s">
        <v>88</v>
      </c>
      <c r="R495" s="189"/>
      <c r="S495" s="190" t="s">
        <v>210</v>
      </c>
      <c r="T495" s="189"/>
      <c r="U495" s="190" t="s">
        <v>209</v>
      </c>
      <c r="V495" s="189"/>
      <c r="W495" s="190" t="s">
        <v>209</v>
      </c>
      <c r="X495" s="189"/>
      <c r="Y495" s="18"/>
      <c r="Z495" s="366"/>
      <c r="AA495" s="366"/>
      <c r="AB495" s="188"/>
      <c r="AC495" s="380"/>
      <c r="AD495" s="366"/>
      <c r="AE495" s="366"/>
      <c r="AF495" s="366"/>
      <c r="AG495" s="366"/>
      <c r="AH495" s="366"/>
      <c r="AI495" s="366"/>
      <c r="AJ495" s="366"/>
      <c r="AK495" s="366"/>
      <c r="AL495" s="383"/>
    </row>
    <row r="496" spans="2:39" ht="18" customHeight="1" thickBot="1" x14ac:dyDescent="0.25">
      <c r="B496" s="17"/>
      <c r="C496" s="407"/>
      <c r="D496" s="204"/>
      <c r="E496" s="203"/>
      <c r="F496" s="203"/>
      <c r="G496" s="202"/>
      <c r="H496" s="410"/>
      <c r="I496" s="410"/>
      <c r="J496" s="410"/>
      <c r="K496" s="201" t="s">
        <v>87</v>
      </c>
      <c r="L496" s="200"/>
      <c r="M496" s="201" t="s">
        <v>86</v>
      </c>
      <c r="N496" s="200"/>
      <c r="O496" s="201" t="s">
        <v>85</v>
      </c>
      <c r="P496" s="200"/>
      <c r="Q496" s="201" t="s">
        <v>84</v>
      </c>
      <c r="R496" s="200"/>
      <c r="S496" s="201" t="s">
        <v>208</v>
      </c>
      <c r="T496" s="200"/>
      <c r="U496" s="201" t="s">
        <v>207</v>
      </c>
      <c r="V496" s="200"/>
      <c r="W496" s="201" t="s">
        <v>207</v>
      </c>
      <c r="X496" s="200"/>
      <c r="Y496" s="10"/>
      <c r="Z496" s="398"/>
      <c r="AA496" s="398"/>
      <c r="AB496" s="199"/>
      <c r="AC496" s="381"/>
      <c r="AD496" s="367"/>
      <c r="AE496" s="367"/>
      <c r="AF496" s="367"/>
      <c r="AG496" s="367"/>
      <c r="AH496" s="367"/>
      <c r="AI496" s="367"/>
      <c r="AJ496" s="367"/>
      <c r="AK496" s="367"/>
      <c r="AL496" s="384"/>
    </row>
    <row r="497" spans="2:46" ht="18" customHeight="1" x14ac:dyDescent="0.2">
      <c r="B497" s="17"/>
      <c r="C497" s="405">
        <v>18</v>
      </c>
      <c r="D497" s="198"/>
      <c r="E497" s="197"/>
      <c r="F497" s="197"/>
      <c r="G497" s="196"/>
      <c r="H497" s="408"/>
      <c r="I497" s="408"/>
      <c r="J497" s="408"/>
      <c r="K497" s="195" t="s">
        <v>95</v>
      </c>
      <c r="L497" s="194"/>
      <c r="M497" s="195" t="s">
        <v>94</v>
      </c>
      <c r="N497" s="194"/>
      <c r="O497" s="195" t="s">
        <v>93</v>
      </c>
      <c r="P497" s="194"/>
      <c r="Q497" s="195" t="s">
        <v>92</v>
      </c>
      <c r="R497" s="194"/>
      <c r="S497" s="195" t="s">
        <v>212</v>
      </c>
      <c r="T497" s="194"/>
      <c r="U497" s="195" t="s">
        <v>211</v>
      </c>
      <c r="V497" s="194"/>
      <c r="W497" s="195" t="s">
        <v>211</v>
      </c>
      <c r="X497" s="194"/>
      <c r="Y497" s="25"/>
      <c r="Z497" s="397"/>
      <c r="AA497" s="397"/>
      <c r="AB497" s="193"/>
      <c r="AC497" s="379">
        <f>SUMPRODUCT(LEN($L497:$Y499)-LEN(SUBSTITUTE($L497:$Y499,"A", "")))</f>
        <v>0</v>
      </c>
      <c r="AD497" s="365">
        <f>SUMPRODUCT(LEN($Y497:$Y499)-LEN(SUBSTITUTE($Y497:$Y499,"A", "")))</f>
        <v>0</v>
      </c>
      <c r="AE497" s="365">
        <f>SUMPRODUCT(LEN($L497:$Y499)-LEN(SUBSTITUTE($L497:$Y499,"S", "")))</f>
        <v>0</v>
      </c>
      <c r="AF497" s="365">
        <f>SUMPRODUCT(LEN($Y497:$Y499)-LEN(SUBSTITUTE($Y497:$Y499,"S", "")))</f>
        <v>0</v>
      </c>
      <c r="AG497" s="365">
        <f>SUMPRODUCT(LEN($L497:$Y499)-LEN(SUBSTITUTE($L497:$Y499,"F", "")))</f>
        <v>0</v>
      </c>
      <c r="AH497" s="365">
        <f>SUMPRODUCT(LEN($Y497:$Y499)-LEN(SUBSTITUTE($Y497:$Y499,"F", "")))</f>
        <v>0</v>
      </c>
      <c r="AI497" s="365">
        <f>SUMPRODUCT(LEN($L497:$Y499)-LEN(SUBSTITUTE($L497:$Y499,"G", "")))</f>
        <v>0</v>
      </c>
      <c r="AJ497" s="365">
        <f>SUMPRODUCT(LEN($Y497:$Y499)-LEN(SUBSTITUTE($Y497:$Y499,"G", "")))</f>
        <v>0</v>
      </c>
      <c r="AK497" s="365">
        <f>SUMPRODUCT(LEN($L497:$Y499)-LEN(SUBSTITUTE($L497:$Y499,"M", "")))</f>
        <v>0</v>
      </c>
      <c r="AL497" s="382">
        <f>SUMPRODUCT(LEN($Y497:$Y499)-LEN(SUBSTITUTE($Y497:$Y499,"M", "")))</f>
        <v>0</v>
      </c>
    </row>
    <row r="498" spans="2:46" ht="18" customHeight="1" x14ac:dyDescent="0.2">
      <c r="B498" s="17"/>
      <c r="C498" s="406"/>
      <c r="D498" s="192"/>
      <c r="E498" s="23"/>
      <c r="F498" s="23"/>
      <c r="G498" s="191"/>
      <c r="H498" s="409"/>
      <c r="I498" s="409"/>
      <c r="J498" s="409"/>
      <c r="K498" s="190" t="s">
        <v>91</v>
      </c>
      <c r="L498" s="189"/>
      <c r="M498" s="190" t="s">
        <v>90</v>
      </c>
      <c r="N498" s="189"/>
      <c r="O498" s="190" t="s">
        <v>89</v>
      </c>
      <c r="P498" s="189"/>
      <c r="Q498" s="190" t="s">
        <v>88</v>
      </c>
      <c r="R498" s="189"/>
      <c r="S498" s="190" t="s">
        <v>210</v>
      </c>
      <c r="T498" s="189"/>
      <c r="U498" s="190" t="s">
        <v>209</v>
      </c>
      <c r="V498" s="189"/>
      <c r="W498" s="190" t="s">
        <v>209</v>
      </c>
      <c r="X498" s="189"/>
      <c r="Y498" s="18"/>
      <c r="Z498" s="366"/>
      <c r="AA498" s="366"/>
      <c r="AB498" s="188"/>
      <c r="AC498" s="380"/>
      <c r="AD498" s="366"/>
      <c r="AE498" s="366"/>
      <c r="AF498" s="366"/>
      <c r="AG498" s="366"/>
      <c r="AH498" s="366"/>
      <c r="AI498" s="366"/>
      <c r="AJ498" s="366"/>
      <c r="AK498" s="366"/>
      <c r="AL498" s="383"/>
    </row>
    <row r="499" spans="2:46" ht="18" customHeight="1" thickBot="1" x14ac:dyDescent="0.25">
      <c r="B499" s="17"/>
      <c r="C499" s="407"/>
      <c r="D499" s="204"/>
      <c r="E499" s="203"/>
      <c r="F499" s="203"/>
      <c r="G499" s="202"/>
      <c r="H499" s="410"/>
      <c r="I499" s="410"/>
      <c r="J499" s="410"/>
      <c r="K499" s="201" t="s">
        <v>87</v>
      </c>
      <c r="L499" s="200"/>
      <c r="M499" s="201" t="s">
        <v>86</v>
      </c>
      <c r="N499" s="200"/>
      <c r="O499" s="201" t="s">
        <v>85</v>
      </c>
      <c r="P499" s="200"/>
      <c r="Q499" s="201" t="s">
        <v>84</v>
      </c>
      <c r="R499" s="200"/>
      <c r="S499" s="201" t="s">
        <v>208</v>
      </c>
      <c r="T499" s="200"/>
      <c r="U499" s="201" t="s">
        <v>207</v>
      </c>
      <c r="V499" s="200"/>
      <c r="W499" s="201" t="s">
        <v>207</v>
      </c>
      <c r="X499" s="200"/>
      <c r="Y499" s="10"/>
      <c r="Z499" s="398"/>
      <c r="AA499" s="398"/>
      <c r="AB499" s="199"/>
      <c r="AC499" s="381"/>
      <c r="AD499" s="367"/>
      <c r="AE499" s="367"/>
      <c r="AF499" s="367"/>
      <c r="AG499" s="367"/>
      <c r="AH499" s="367"/>
      <c r="AI499" s="367"/>
      <c r="AJ499" s="367"/>
      <c r="AK499" s="367"/>
      <c r="AL499" s="384"/>
    </row>
    <row r="500" spans="2:46" ht="18" customHeight="1" x14ac:dyDescent="0.2">
      <c r="B500" s="17"/>
      <c r="C500" s="405">
        <v>19</v>
      </c>
      <c r="D500" s="198"/>
      <c r="E500" s="197"/>
      <c r="F500" s="197"/>
      <c r="G500" s="196"/>
      <c r="H500" s="408"/>
      <c r="I500" s="408"/>
      <c r="J500" s="408"/>
      <c r="K500" s="195" t="s">
        <v>95</v>
      </c>
      <c r="L500" s="194"/>
      <c r="M500" s="195" t="s">
        <v>94</v>
      </c>
      <c r="N500" s="194"/>
      <c r="O500" s="195" t="s">
        <v>93</v>
      </c>
      <c r="P500" s="194"/>
      <c r="Q500" s="195" t="s">
        <v>92</v>
      </c>
      <c r="R500" s="194"/>
      <c r="S500" s="195" t="s">
        <v>212</v>
      </c>
      <c r="T500" s="194"/>
      <c r="U500" s="195" t="s">
        <v>211</v>
      </c>
      <c r="V500" s="194"/>
      <c r="W500" s="195" t="s">
        <v>211</v>
      </c>
      <c r="X500" s="194"/>
      <c r="Y500" s="25"/>
      <c r="Z500" s="397"/>
      <c r="AA500" s="397"/>
      <c r="AB500" s="193"/>
      <c r="AC500" s="379">
        <f>SUMPRODUCT(LEN($L500:$Y502)-LEN(SUBSTITUTE($L500:$Y502,"A", "")))</f>
        <v>0</v>
      </c>
      <c r="AD500" s="365">
        <f>SUMPRODUCT(LEN($Y500:$Y502)-LEN(SUBSTITUTE($Y500:$Y502,"A", "")))</f>
        <v>0</v>
      </c>
      <c r="AE500" s="365">
        <f>SUMPRODUCT(LEN($L500:$Y502)-LEN(SUBSTITUTE($L500:$Y502,"S", "")))</f>
        <v>0</v>
      </c>
      <c r="AF500" s="365">
        <f>SUMPRODUCT(LEN($Y500:$Y502)-LEN(SUBSTITUTE($Y500:$Y502,"S", "")))</f>
        <v>0</v>
      </c>
      <c r="AG500" s="365">
        <f>SUMPRODUCT(LEN($L500:$Y502)-LEN(SUBSTITUTE($L500:$Y502,"F", "")))</f>
        <v>0</v>
      </c>
      <c r="AH500" s="365">
        <f>SUMPRODUCT(LEN($Y500:$Y502)-LEN(SUBSTITUTE($Y500:$Y502,"F", "")))</f>
        <v>0</v>
      </c>
      <c r="AI500" s="365">
        <f>SUMPRODUCT(LEN($L500:$Y502)-LEN(SUBSTITUTE($L500:$Y502,"G", "")))</f>
        <v>0</v>
      </c>
      <c r="AJ500" s="365">
        <f>SUMPRODUCT(LEN($Y500:$Y502)-LEN(SUBSTITUTE($Y500:$Y502,"G", "")))</f>
        <v>0</v>
      </c>
      <c r="AK500" s="365">
        <f>SUMPRODUCT(LEN($L500:$Y502)-LEN(SUBSTITUTE($L500:$Y502,"M", "")))</f>
        <v>0</v>
      </c>
      <c r="AL500" s="382">
        <f>SUMPRODUCT(LEN($Y500:$Y502)-LEN(SUBSTITUTE($Y500:$Y502,"M", "")))</f>
        <v>0</v>
      </c>
    </row>
    <row r="501" spans="2:46" ht="18" customHeight="1" x14ac:dyDescent="0.2">
      <c r="B501" s="17"/>
      <c r="C501" s="406"/>
      <c r="D501" s="192"/>
      <c r="E501" s="23"/>
      <c r="F501" s="23"/>
      <c r="G501" s="191"/>
      <c r="H501" s="409"/>
      <c r="I501" s="409"/>
      <c r="J501" s="409"/>
      <c r="K501" s="190" t="s">
        <v>91</v>
      </c>
      <c r="L501" s="189"/>
      <c r="M501" s="190" t="s">
        <v>90</v>
      </c>
      <c r="N501" s="189"/>
      <c r="O501" s="190" t="s">
        <v>89</v>
      </c>
      <c r="P501" s="189"/>
      <c r="Q501" s="190" t="s">
        <v>88</v>
      </c>
      <c r="R501" s="189"/>
      <c r="S501" s="190" t="s">
        <v>210</v>
      </c>
      <c r="T501" s="189"/>
      <c r="U501" s="190" t="s">
        <v>209</v>
      </c>
      <c r="V501" s="189"/>
      <c r="W501" s="190" t="s">
        <v>209</v>
      </c>
      <c r="X501" s="189"/>
      <c r="Y501" s="18"/>
      <c r="Z501" s="366"/>
      <c r="AA501" s="366"/>
      <c r="AB501" s="188"/>
      <c r="AC501" s="380"/>
      <c r="AD501" s="366"/>
      <c r="AE501" s="366"/>
      <c r="AF501" s="366"/>
      <c r="AG501" s="366"/>
      <c r="AH501" s="366"/>
      <c r="AI501" s="366"/>
      <c r="AJ501" s="366"/>
      <c r="AK501" s="366"/>
      <c r="AL501" s="383"/>
    </row>
    <row r="502" spans="2:46" ht="18" customHeight="1" thickBot="1" x14ac:dyDescent="0.25">
      <c r="B502" s="17"/>
      <c r="C502" s="407"/>
      <c r="D502" s="204"/>
      <c r="E502" s="203"/>
      <c r="F502" s="203"/>
      <c r="G502" s="202"/>
      <c r="H502" s="410"/>
      <c r="I502" s="410"/>
      <c r="J502" s="410"/>
      <c r="K502" s="201" t="s">
        <v>87</v>
      </c>
      <c r="L502" s="200"/>
      <c r="M502" s="201" t="s">
        <v>86</v>
      </c>
      <c r="N502" s="200"/>
      <c r="O502" s="201" t="s">
        <v>85</v>
      </c>
      <c r="P502" s="200"/>
      <c r="Q502" s="201" t="s">
        <v>84</v>
      </c>
      <c r="R502" s="200"/>
      <c r="S502" s="201" t="s">
        <v>208</v>
      </c>
      <c r="T502" s="200"/>
      <c r="U502" s="201" t="s">
        <v>207</v>
      </c>
      <c r="V502" s="200"/>
      <c r="W502" s="201" t="s">
        <v>207</v>
      </c>
      <c r="X502" s="200"/>
      <c r="Y502" s="10"/>
      <c r="Z502" s="398"/>
      <c r="AA502" s="398"/>
      <c r="AB502" s="199"/>
      <c r="AC502" s="381"/>
      <c r="AD502" s="367"/>
      <c r="AE502" s="367"/>
      <c r="AF502" s="367"/>
      <c r="AG502" s="367"/>
      <c r="AH502" s="367"/>
      <c r="AI502" s="367"/>
      <c r="AJ502" s="367"/>
      <c r="AK502" s="367"/>
      <c r="AL502" s="384"/>
    </row>
    <row r="503" spans="2:46" ht="18" customHeight="1" x14ac:dyDescent="0.2">
      <c r="B503" s="17"/>
      <c r="C503" s="405">
        <v>20</v>
      </c>
      <c r="D503" s="198"/>
      <c r="E503" s="197"/>
      <c r="F503" s="197"/>
      <c r="G503" s="196"/>
      <c r="H503" s="408"/>
      <c r="I503" s="408"/>
      <c r="J503" s="408"/>
      <c r="K503" s="195" t="s">
        <v>95</v>
      </c>
      <c r="L503" s="194"/>
      <c r="M503" s="195" t="s">
        <v>94</v>
      </c>
      <c r="N503" s="194"/>
      <c r="O503" s="195" t="s">
        <v>93</v>
      </c>
      <c r="P503" s="194"/>
      <c r="Q503" s="195" t="s">
        <v>92</v>
      </c>
      <c r="R503" s="194"/>
      <c r="S503" s="195" t="s">
        <v>212</v>
      </c>
      <c r="T503" s="194"/>
      <c r="U503" s="195" t="s">
        <v>211</v>
      </c>
      <c r="V503" s="194"/>
      <c r="W503" s="195" t="s">
        <v>211</v>
      </c>
      <c r="X503" s="194"/>
      <c r="Y503" s="25"/>
      <c r="Z503" s="397"/>
      <c r="AA503" s="397"/>
      <c r="AB503" s="193"/>
      <c r="AC503" s="379">
        <f>SUMPRODUCT(LEN($L503:$Y505)-LEN(SUBSTITUTE($L503:$Y505,"A", "")))</f>
        <v>0</v>
      </c>
      <c r="AD503" s="365">
        <f>SUMPRODUCT(LEN($Y503:$Y505)-LEN(SUBSTITUTE($Y503:$Y505,"A", "")))</f>
        <v>0</v>
      </c>
      <c r="AE503" s="365">
        <f>SUMPRODUCT(LEN($L503:$Y505)-LEN(SUBSTITUTE($L503:$Y505,"S", "")))</f>
        <v>0</v>
      </c>
      <c r="AF503" s="365">
        <f>SUMPRODUCT(LEN($Y503:$Y505)-LEN(SUBSTITUTE($Y503:$Y505,"S", "")))</f>
        <v>0</v>
      </c>
      <c r="AG503" s="365">
        <f>SUMPRODUCT(LEN($L503:$Y505)-LEN(SUBSTITUTE($L503:$Y505,"F", "")))</f>
        <v>0</v>
      </c>
      <c r="AH503" s="365">
        <f>SUMPRODUCT(LEN($Y503:$Y505)-LEN(SUBSTITUTE($Y503:$Y505,"F", "")))</f>
        <v>0</v>
      </c>
      <c r="AI503" s="365">
        <f>SUMPRODUCT(LEN($L503:$Y505)-LEN(SUBSTITUTE($L503:$Y505,"G", "")))</f>
        <v>0</v>
      </c>
      <c r="AJ503" s="365">
        <f>SUMPRODUCT(LEN($Y503:$Y505)-LEN(SUBSTITUTE($Y503:$Y505,"G", "")))</f>
        <v>0</v>
      </c>
      <c r="AK503" s="365">
        <f>SUMPRODUCT(LEN($L503:$Y505)-LEN(SUBSTITUTE($L503:$Y505,"M", "")))</f>
        <v>0</v>
      </c>
      <c r="AL503" s="382">
        <f>SUMPRODUCT(LEN($Y503:$Y505)-LEN(SUBSTITUTE($Y503:$Y505,"M", "")))</f>
        <v>0</v>
      </c>
    </row>
    <row r="504" spans="2:46" ht="18" customHeight="1" x14ac:dyDescent="0.2">
      <c r="B504" s="17"/>
      <c r="C504" s="406"/>
      <c r="D504" s="192"/>
      <c r="E504" s="23"/>
      <c r="F504" s="23"/>
      <c r="G504" s="191"/>
      <c r="H504" s="409"/>
      <c r="I504" s="409"/>
      <c r="J504" s="409"/>
      <c r="K504" s="190" t="s">
        <v>91</v>
      </c>
      <c r="L504" s="189"/>
      <c r="M504" s="190" t="s">
        <v>90</v>
      </c>
      <c r="N504" s="189"/>
      <c r="O504" s="190" t="s">
        <v>89</v>
      </c>
      <c r="P504" s="189"/>
      <c r="Q504" s="190" t="s">
        <v>88</v>
      </c>
      <c r="R504" s="189"/>
      <c r="S504" s="190" t="s">
        <v>210</v>
      </c>
      <c r="T504" s="189"/>
      <c r="U504" s="190" t="s">
        <v>209</v>
      </c>
      <c r="V504" s="189"/>
      <c r="W504" s="190" t="s">
        <v>209</v>
      </c>
      <c r="X504" s="189"/>
      <c r="Y504" s="18"/>
      <c r="Z504" s="366"/>
      <c r="AA504" s="366"/>
      <c r="AB504" s="188"/>
      <c r="AC504" s="380"/>
      <c r="AD504" s="366"/>
      <c r="AE504" s="366"/>
      <c r="AF504" s="366"/>
      <c r="AG504" s="366"/>
      <c r="AH504" s="366"/>
      <c r="AI504" s="366"/>
      <c r="AJ504" s="366"/>
      <c r="AK504" s="366"/>
      <c r="AL504" s="383"/>
    </row>
    <row r="505" spans="2:46" ht="18" customHeight="1" thickBot="1" x14ac:dyDescent="0.25">
      <c r="B505" s="17"/>
      <c r="C505" s="412"/>
      <c r="D505" s="187"/>
      <c r="E505" s="186"/>
      <c r="F505" s="186"/>
      <c r="G505" s="185"/>
      <c r="H505" s="411"/>
      <c r="I505" s="411"/>
      <c r="J505" s="411"/>
      <c r="K505" s="184" t="s">
        <v>87</v>
      </c>
      <c r="L505" s="183"/>
      <c r="M505" s="184" t="s">
        <v>86</v>
      </c>
      <c r="N505" s="183"/>
      <c r="O505" s="184" t="s">
        <v>85</v>
      </c>
      <c r="P505" s="183"/>
      <c r="Q505" s="184" t="s">
        <v>84</v>
      </c>
      <c r="R505" s="183"/>
      <c r="S505" s="184" t="s">
        <v>208</v>
      </c>
      <c r="T505" s="183"/>
      <c r="U505" s="184" t="s">
        <v>207</v>
      </c>
      <c r="V505" s="183"/>
      <c r="W505" s="184" t="s">
        <v>207</v>
      </c>
      <c r="X505" s="183"/>
      <c r="Y505" s="182"/>
      <c r="Z505" s="367"/>
      <c r="AA505" s="367"/>
      <c r="AB505" s="180"/>
      <c r="AC505" s="381"/>
      <c r="AD505" s="367"/>
      <c r="AE505" s="367"/>
      <c r="AF505" s="367"/>
      <c r="AG505" s="367"/>
      <c r="AH505" s="367"/>
      <c r="AI505" s="367"/>
      <c r="AJ505" s="367"/>
      <c r="AK505" s="367"/>
      <c r="AL505" s="384"/>
    </row>
    <row r="506" spans="2:46" ht="74.45" customHeight="1" thickBot="1" x14ac:dyDescent="0.3">
      <c r="B506" s="51" t="s">
        <v>123</v>
      </c>
      <c r="C506" s="48" t="s">
        <v>122</v>
      </c>
      <c r="D506" s="48" t="s">
        <v>121</v>
      </c>
      <c r="E506" s="48" t="s">
        <v>120</v>
      </c>
      <c r="F506" s="48" t="s">
        <v>119</v>
      </c>
      <c r="G506" s="48" t="s">
        <v>118</v>
      </c>
      <c r="H506" s="48" t="s">
        <v>33</v>
      </c>
      <c r="I506" s="48" t="s">
        <v>117</v>
      </c>
      <c r="J506" s="48" t="s">
        <v>34</v>
      </c>
      <c r="K506" s="340" t="s">
        <v>116</v>
      </c>
      <c r="L506" s="341"/>
      <c r="M506" s="340" t="s">
        <v>115</v>
      </c>
      <c r="N506" s="341"/>
      <c r="O506" s="340" t="s">
        <v>115</v>
      </c>
      <c r="P506" s="394"/>
      <c r="Q506" s="340" t="s">
        <v>115</v>
      </c>
      <c r="R506" s="394"/>
      <c r="S506" s="340" t="s">
        <v>115</v>
      </c>
      <c r="T506" s="394"/>
      <c r="U506" s="340" t="s">
        <v>115</v>
      </c>
      <c r="V506" s="394"/>
      <c r="W506" s="340" t="s">
        <v>115</v>
      </c>
      <c r="X506" s="394"/>
      <c r="Y506" s="48" t="s">
        <v>114</v>
      </c>
      <c r="Z506" s="48" t="s">
        <v>113</v>
      </c>
      <c r="AA506" s="48" t="s">
        <v>294</v>
      </c>
      <c r="AB506" s="47" t="s">
        <v>112</v>
      </c>
      <c r="AC506" s="46" t="s">
        <v>111</v>
      </c>
      <c r="AD506" s="45" t="s">
        <v>110</v>
      </c>
      <c r="AE506" s="45" t="s">
        <v>109</v>
      </c>
      <c r="AF506" s="45" t="s">
        <v>108</v>
      </c>
      <c r="AG506" s="45" t="s">
        <v>107</v>
      </c>
      <c r="AH506" s="45" t="s">
        <v>106</v>
      </c>
      <c r="AI506" s="45" t="s">
        <v>105</v>
      </c>
      <c r="AJ506" s="45" t="s">
        <v>104</v>
      </c>
      <c r="AK506" s="45" t="s">
        <v>103</v>
      </c>
      <c r="AL506" s="45" t="s">
        <v>102</v>
      </c>
    </row>
    <row r="507" spans="2:46" ht="36" customHeight="1" thickBot="1" x14ac:dyDescent="0.25">
      <c r="B507" s="71" t="s">
        <v>128</v>
      </c>
      <c r="C507" s="215"/>
      <c r="D507" s="214">
        <v>188</v>
      </c>
      <c r="E507" s="213">
        <v>13</v>
      </c>
      <c r="F507" s="212">
        <v>23033.08</v>
      </c>
      <c r="G507" s="211">
        <v>1040.6099999999999</v>
      </c>
      <c r="H507" s="210"/>
      <c r="I507" s="210"/>
      <c r="J507" s="209"/>
      <c r="K507" s="208"/>
      <c r="L507" s="36"/>
      <c r="M507" s="208"/>
      <c r="N507" s="36"/>
      <c r="O507" s="208"/>
      <c r="P507" s="36"/>
      <c r="Q507" s="208"/>
      <c r="R507" s="36"/>
      <c r="S507" s="208"/>
      <c r="T507" s="36"/>
      <c r="U507" s="208"/>
      <c r="V507" s="36"/>
      <c r="W507" s="208"/>
      <c r="X507" s="36"/>
      <c r="Y507" s="207"/>
      <c r="Z507" s="206"/>
      <c r="AA507" s="206"/>
      <c r="AB507" s="205">
        <v>188</v>
      </c>
      <c r="AC507" s="33">
        <f t="shared" ref="AC507:AL507" si="8">SUM(AC508:AC561)</f>
        <v>121</v>
      </c>
      <c r="AD507" s="54">
        <f t="shared" si="8"/>
        <v>13</v>
      </c>
      <c r="AE507" s="54">
        <f t="shared" si="8"/>
        <v>172</v>
      </c>
      <c r="AF507" s="54">
        <f t="shared" si="8"/>
        <v>50</v>
      </c>
      <c r="AG507" s="54">
        <f t="shared" si="8"/>
        <v>8</v>
      </c>
      <c r="AH507" s="54">
        <f t="shared" si="8"/>
        <v>0</v>
      </c>
      <c r="AI507" s="54">
        <f t="shared" si="8"/>
        <v>28</v>
      </c>
      <c r="AJ507" s="54">
        <f t="shared" si="8"/>
        <v>1</v>
      </c>
      <c r="AK507" s="54">
        <f t="shared" si="8"/>
        <v>0</v>
      </c>
      <c r="AL507" s="53">
        <f t="shared" si="8"/>
        <v>0</v>
      </c>
      <c r="AM507" s="32" t="s">
        <v>100</v>
      </c>
      <c r="AN507" s="31">
        <f>F507/(100*102)</f>
        <v>2.2581450980392157</v>
      </c>
      <c r="AP507" s="4">
        <f>SUM(AC507:AD507)/E507</f>
        <v>10.307692307692308</v>
      </c>
      <c r="AQ507" s="4">
        <f>SUM(AE507:AF507)/E507</f>
        <v>17.076923076923077</v>
      </c>
      <c r="AR507" s="4">
        <f>SUM(AG507:AH507)/E507</f>
        <v>0.61538461538461542</v>
      </c>
      <c r="AS507" s="4">
        <f>SUM(AI507:AJ507)/E507</f>
        <v>2.2307692307692308</v>
      </c>
      <c r="AT507" s="4">
        <f>SUM(AK507:AL507)/E507</f>
        <v>0</v>
      </c>
    </row>
    <row r="508" spans="2:46" ht="18" customHeight="1" x14ac:dyDescent="0.2">
      <c r="B508" s="17" t="s">
        <v>82</v>
      </c>
      <c r="C508" s="405">
        <v>1</v>
      </c>
      <c r="D508" s="198"/>
      <c r="E508" s="197"/>
      <c r="F508" s="197"/>
      <c r="G508" s="196"/>
      <c r="H508" s="408">
        <v>60</v>
      </c>
      <c r="I508" s="408">
        <v>16</v>
      </c>
      <c r="J508" s="408">
        <v>5</v>
      </c>
      <c r="K508" s="195" t="s">
        <v>95</v>
      </c>
      <c r="L508" s="194" t="s">
        <v>97</v>
      </c>
      <c r="M508" s="195" t="s">
        <v>94</v>
      </c>
      <c r="N508" s="194" t="s">
        <v>97</v>
      </c>
      <c r="O508" s="195" t="s">
        <v>93</v>
      </c>
      <c r="P508" s="194" t="s">
        <v>230</v>
      </c>
      <c r="Q508" s="195" t="s">
        <v>92</v>
      </c>
      <c r="R508" s="194" t="s">
        <v>97</v>
      </c>
      <c r="S508" s="195" t="s">
        <v>212</v>
      </c>
      <c r="T508" s="194"/>
      <c r="U508" s="195" t="s">
        <v>211</v>
      </c>
      <c r="V508" s="194"/>
      <c r="W508" s="195" t="s">
        <v>292</v>
      </c>
      <c r="X508" s="194"/>
      <c r="Y508" s="25" t="s">
        <v>228</v>
      </c>
      <c r="Z508" s="397"/>
      <c r="AA508" s="399" t="s">
        <v>340</v>
      </c>
      <c r="AB508" s="193"/>
      <c r="AC508" s="379">
        <f>SUMPRODUCT(LEN($L508:$Y510)-LEN(SUBSTITUTE($L508:$Y510,"A", "")))</f>
        <v>13</v>
      </c>
      <c r="AD508" s="365">
        <f>SUMPRODUCT(LEN($Y508:$Y510)-LEN(SUBSTITUTE($Y508:$Y510,"A", "")))</f>
        <v>0</v>
      </c>
      <c r="AE508" s="365">
        <f>SUMPRODUCT(LEN($L508:$Y510)-LEN(SUBSTITUTE($L508:$Y510,"S", "")))</f>
        <v>10</v>
      </c>
      <c r="AF508" s="365">
        <f>SUMPRODUCT(LEN($Y508:$Y510)-LEN(SUBSTITUTE($Y508:$Y510,"S", "")))</f>
        <v>3</v>
      </c>
      <c r="AG508" s="365">
        <f>SUMPRODUCT(LEN($L508:$Y510)-LEN(SUBSTITUTE($L508:$Y510,"F", "")))</f>
        <v>0</v>
      </c>
      <c r="AH508" s="365">
        <f>SUMPRODUCT(LEN($Y508:$Y510)-LEN(SUBSTITUTE($Y508:$Y510,"F", "")))</f>
        <v>0</v>
      </c>
      <c r="AI508" s="365">
        <f>SUMPRODUCT(LEN($L508:$Y510)-LEN(SUBSTITUTE($L508:$Y510,"G", "")))</f>
        <v>1</v>
      </c>
      <c r="AJ508" s="365">
        <f>SUMPRODUCT(LEN($Y508:$Y510)-LEN(SUBSTITUTE($Y508:$Y510,"G", "")))</f>
        <v>0</v>
      </c>
      <c r="AK508" s="365">
        <f>SUMPRODUCT(LEN($L508:$Y510)-LEN(SUBSTITUTE($L508:$Y510,"M", "")))</f>
        <v>0</v>
      </c>
      <c r="AL508" s="382">
        <f>SUMPRODUCT(LEN($Y508:$Y510)-LEN(SUBSTITUTE($Y508:$Y510,"M", "")))</f>
        <v>0</v>
      </c>
    </row>
    <row r="509" spans="2:46" ht="18" customHeight="1" x14ac:dyDescent="0.2">
      <c r="B509" s="17"/>
      <c r="C509" s="406"/>
      <c r="D509" s="192"/>
      <c r="E509" s="23"/>
      <c r="F509" s="23"/>
      <c r="G509" s="191"/>
      <c r="H509" s="409"/>
      <c r="I509" s="409"/>
      <c r="J509" s="409"/>
      <c r="K509" s="190" t="s">
        <v>91</v>
      </c>
      <c r="L509" s="189" t="s">
        <v>224</v>
      </c>
      <c r="M509" s="190" t="s">
        <v>90</v>
      </c>
      <c r="N509" s="189" t="s">
        <v>230</v>
      </c>
      <c r="O509" s="190" t="s">
        <v>89</v>
      </c>
      <c r="P509" s="189" t="s">
        <v>98</v>
      </c>
      <c r="Q509" s="190" t="s">
        <v>88</v>
      </c>
      <c r="R509" s="189" t="s">
        <v>98</v>
      </c>
      <c r="S509" s="190" t="s">
        <v>210</v>
      </c>
      <c r="T509" s="189"/>
      <c r="U509" s="190" t="s">
        <v>209</v>
      </c>
      <c r="V509" s="189"/>
      <c r="W509" s="190" t="s">
        <v>291</v>
      </c>
      <c r="X509" s="189"/>
      <c r="Y509" s="18"/>
      <c r="Z509" s="366"/>
      <c r="AA509" s="400"/>
      <c r="AB509" s="188"/>
      <c r="AC509" s="380"/>
      <c r="AD509" s="366"/>
      <c r="AE509" s="366"/>
      <c r="AF509" s="366"/>
      <c r="AG509" s="366"/>
      <c r="AH509" s="366"/>
      <c r="AI509" s="366"/>
      <c r="AJ509" s="366"/>
      <c r="AK509" s="366"/>
      <c r="AL509" s="383"/>
    </row>
    <row r="510" spans="2:46" ht="18" customHeight="1" thickBot="1" x14ac:dyDescent="0.25">
      <c r="B510" s="17"/>
      <c r="C510" s="407"/>
      <c r="D510" s="204"/>
      <c r="E510" s="203"/>
      <c r="F510" s="203"/>
      <c r="G510" s="202"/>
      <c r="H510" s="410"/>
      <c r="I510" s="410"/>
      <c r="J510" s="410"/>
      <c r="K510" s="201" t="s">
        <v>87</v>
      </c>
      <c r="L510" s="200" t="s">
        <v>263</v>
      </c>
      <c r="M510" s="201" t="s">
        <v>86</v>
      </c>
      <c r="N510" s="200" t="s">
        <v>230</v>
      </c>
      <c r="O510" s="201" t="s">
        <v>85</v>
      </c>
      <c r="P510" s="200" t="s">
        <v>218</v>
      </c>
      <c r="Q510" s="201" t="s">
        <v>84</v>
      </c>
      <c r="R510" s="200"/>
      <c r="S510" s="201" t="s">
        <v>208</v>
      </c>
      <c r="T510" s="200"/>
      <c r="U510" s="201" t="s">
        <v>207</v>
      </c>
      <c r="V510" s="200"/>
      <c r="W510" s="201" t="s">
        <v>290</v>
      </c>
      <c r="X510" s="200"/>
      <c r="Y510" s="10"/>
      <c r="Z510" s="398"/>
      <c r="AA510" s="400"/>
      <c r="AB510" s="199"/>
      <c r="AC510" s="381"/>
      <c r="AD510" s="367"/>
      <c r="AE510" s="367"/>
      <c r="AF510" s="367"/>
      <c r="AG510" s="367"/>
      <c r="AH510" s="367"/>
      <c r="AI510" s="367"/>
      <c r="AJ510" s="367"/>
      <c r="AK510" s="367"/>
      <c r="AL510" s="384"/>
    </row>
    <row r="511" spans="2:46" ht="18" customHeight="1" x14ac:dyDescent="0.2">
      <c r="B511" s="17"/>
      <c r="C511" s="405">
        <v>2</v>
      </c>
      <c r="D511" s="198"/>
      <c r="E511" s="197"/>
      <c r="F511" s="197"/>
      <c r="G511" s="196"/>
      <c r="H511" s="408">
        <v>64</v>
      </c>
      <c r="I511" s="408">
        <v>19</v>
      </c>
      <c r="J511" s="408">
        <v>4</v>
      </c>
      <c r="K511" s="195" t="s">
        <v>95</v>
      </c>
      <c r="L511" s="194" t="s">
        <v>263</v>
      </c>
      <c r="M511" s="195" t="s">
        <v>94</v>
      </c>
      <c r="N511" s="194" t="s">
        <v>306</v>
      </c>
      <c r="O511" s="195" t="s">
        <v>93</v>
      </c>
      <c r="P511" s="194" t="s">
        <v>277</v>
      </c>
      <c r="Q511" s="195" t="s">
        <v>92</v>
      </c>
      <c r="R511" s="194" t="s">
        <v>228</v>
      </c>
      <c r="S511" s="195" t="s">
        <v>212</v>
      </c>
      <c r="T511" s="194" t="s">
        <v>218</v>
      </c>
      <c r="U511" s="195" t="s">
        <v>211</v>
      </c>
      <c r="V511" s="194"/>
      <c r="W511" s="195" t="s">
        <v>211</v>
      </c>
      <c r="X511" s="194"/>
      <c r="Y511" s="25" t="s">
        <v>339</v>
      </c>
      <c r="Z511" s="397">
        <v>7</v>
      </c>
      <c r="AA511" s="401"/>
      <c r="AB511" s="193"/>
      <c r="AC511" s="379">
        <f>SUMPRODUCT(LEN($L511:$Y513)-LEN(SUBSTITUTE($L511:$Y513,"A", "")))</f>
        <v>18</v>
      </c>
      <c r="AD511" s="365">
        <f>SUMPRODUCT(LEN($Y511:$Y513)-LEN(SUBSTITUTE($Y511:$Y513,"A", "")))</f>
        <v>2</v>
      </c>
      <c r="AE511" s="365">
        <f>SUMPRODUCT(LEN($L511:$Y513)-LEN(SUBSTITUTE($L511:$Y513,"S", "")))</f>
        <v>27</v>
      </c>
      <c r="AF511" s="365">
        <f>SUMPRODUCT(LEN($Y511:$Y513)-LEN(SUBSTITUTE($Y511:$Y513,"S", "")))</f>
        <v>9</v>
      </c>
      <c r="AG511" s="365">
        <f>SUMPRODUCT(LEN($L511:$Y513)-LEN(SUBSTITUTE($L511:$Y513,"F", "")))</f>
        <v>1</v>
      </c>
      <c r="AH511" s="365">
        <f>SUMPRODUCT(LEN($Y511:$Y513)-LEN(SUBSTITUTE($Y511:$Y513,"F", "")))</f>
        <v>0</v>
      </c>
      <c r="AI511" s="365">
        <f>SUMPRODUCT(LEN($L511:$Y513)-LEN(SUBSTITUTE($L511:$Y513,"G", "")))</f>
        <v>4</v>
      </c>
      <c r="AJ511" s="365">
        <f>SUMPRODUCT(LEN($Y511:$Y513)-LEN(SUBSTITUTE($Y511:$Y513,"G", "")))</f>
        <v>0</v>
      </c>
      <c r="AK511" s="365">
        <f>SUMPRODUCT(LEN($L511:$Y513)-LEN(SUBSTITUTE($L511:$Y513,"M", "")))</f>
        <v>0</v>
      </c>
      <c r="AL511" s="382">
        <f>SUMPRODUCT(LEN($Y511:$Y513)-LEN(SUBSTITUTE($Y511:$Y513,"M", "")))</f>
        <v>0</v>
      </c>
    </row>
    <row r="512" spans="2:46" ht="18" customHeight="1" x14ac:dyDescent="0.2">
      <c r="B512" s="17"/>
      <c r="C512" s="406"/>
      <c r="D512" s="192"/>
      <c r="E512" s="23"/>
      <c r="F512" s="23"/>
      <c r="G512" s="191"/>
      <c r="H512" s="409"/>
      <c r="I512" s="409"/>
      <c r="J512" s="409"/>
      <c r="K512" s="190" t="s">
        <v>91</v>
      </c>
      <c r="L512" s="189" t="s">
        <v>296</v>
      </c>
      <c r="M512" s="190" t="s">
        <v>90</v>
      </c>
      <c r="N512" s="189" t="s">
        <v>213</v>
      </c>
      <c r="O512" s="190" t="s">
        <v>89</v>
      </c>
      <c r="P512" s="189" t="s">
        <v>338</v>
      </c>
      <c r="Q512" s="190" t="s">
        <v>88</v>
      </c>
      <c r="R512" s="189" t="s">
        <v>230</v>
      </c>
      <c r="S512" s="190" t="s">
        <v>210</v>
      </c>
      <c r="T512" s="189" t="s">
        <v>98</v>
      </c>
      <c r="U512" s="190" t="s">
        <v>209</v>
      </c>
      <c r="V512" s="189"/>
      <c r="W512" s="190" t="s">
        <v>209</v>
      </c>
      <c r="X512" s="189"/>
      <c r="Y512" s="18"/>
      <c r="Z512" s="366"/>
      <c r="AA512" s="401"/>
      <c r="AB512" s="188"/>
      <c r="AC512" s="380"/>
      <c r="AD512" s="366"/>
      <c r="AE512" s="366"/>
      <c r="AF512" s="366"/>
      <c r="AG512" s="366"/>
      <c r="AH512" s="366"/>
      <c r="AI512" s="366"/>
      <c r="AJ512" s="366"/>
      <c r="AK512" s="366"/>
      <c r="AL512" s="383"/>
    </row>
    <row r="513" spans="2:38" ht="18" customHeight="1" thickBot="1" x14ac:dyDescent="0.25">
      <c r="B513" s="17"/>
      <c r="C513" s="407"/>
      <c r="D513" s="204"/>
      <c r="E513" s="203"/>
      <c r="F513" s="203"/>
      <c r="G513" s="202"/>
      <c r="H513" s="410"/>
      <c r="I513" s="410"/>
      <c r="J513" s="410"/>
      <c r="K513" s="201" t="s">
        <v>87</v>
      </c>
      <c r="L513" s="200" t="s">
        <v>337</v>
      </c>
      <c r="M513" s="201" t="s">
        <v>86</v>
      </c>
      <c r="N513" s="200" t="s">
        <v>97</v>
      </c>
      <c r="O513" s="201" t="s">
        <v>85</v>
      </c>
      <c r="P513" s="200" t="s">
        <v>249</v>
      </c>
      <c r="Q513" s="201" t="s">
        <v>84</v>
      </c>
      <c r="R513" s="200" t="s">
        <v>214</v>
      </c>
      <c r="S513" s="201" t="s">
        <v>208</v>
      </c>
      <c r="T513" s="200" t="s">
        <v>98</v>
      </c>
      <c r="U513" s="201" t="s">
        <v>207</v>
      </c>
      <c r="V513" s="200"/>
      <c r="W513" s="201" t="s">
        <v>207</v>
      </c>
      <c r="X513" s="200"/>
      <c r="Y513" s="10"/>
      <c r="Z513" s="398"/>
      <c r="AA513" s="401"/>
      <c r="AB513" s="199"/>
      <c r="AC513" s="381"/>
      <c r="AD513" s="367"/>
      <c r="AE513" s="367"/>
      <c r="AF513" s="367"/>
      <c r="AG513" s="367"/>
      <c r="AH513" s="367"/>
      <c r="AI513" s="367"/>
      <c r="AJ513" s="367"/>
      <c r="AK513" s="367"/>
      <c r="AL513" s="384"/>
    </row>
    <row r="514" spans="2:38" ht="18" customHeight="1" x14ac:dyDescent="0.2">
      <c r="B514" s="17"/>
      <c r="C514" s="405">
        <v>3</v>
      </c>
      <c r="D514" s="198"/>
      <c r="E514" s="197"/>
      <c r="F514" s="197"/>
      <c r="G514" s="196"/>
      <c r="H514" s="408">
        <v>56</v>
      </c>
      <c r="I514" s="408">
        <v>18</v>
      </c>
      <c r="J514" s="408">
        <v>6</v>
      </c>
      <c r="K514" s="195" t="s">
        <v>95</v>
      </c>
      <c r="L514" s="194" t="s">
        <v>306</v>
      </c>
      <c r="M514" s="195" t="s">
        <v>94</v>
      </c>
      <c r="N514" s="194" t="s">
        <v>305</v>
      </c>
      <c r="O514" s="195" t="s">
        <v>93</v>
      </c>
      <c r="P514" s="194" t="s">
        <v>227</v>
      </c>
      <c r="Q514" s="195" t="s">
        <v>92</v>
      </c>
      <c r="R514" s="194" t="s">
        <v>213</v>
      </c>
      <c r="S514" s="195" t="s">
        <v>212</v>
      </c>
      <c r="T514" s="194"/>
      <c r="U514" s="195" t="s">
        <v>211</v>
      </c>
      <c r="V514" s="194"/>
      <c r="W514" s="195" t="s">
        <v>211</v>
      </c>
      <c r="X514" s="194"/>
      <c r="Y514" s="25"/>
      <c r="Z514" s="397"/>
      <c r="AA514" s="401"/>
      <c r="AB514" s="193"/>
      <c r="AC514" s="379">
        <f>SUMPRODUCT(LEN($L514:$Y516)-LEN(SUBSTITUTE($L514:$Y516,"A", "")))</f>
        <v>13</v>
      </c>
      <c r="AD514" s="365">
        <f>SUMPRODUCT(LEN($Y514:$Y516)-LEN(SUBSTITUTE($Y514:$Y516,"A", "")))</f>
        <v>0</v>
      </c>
      <c r="AE514" s="365">
        <f>SUMPRODUCT(LEN($L514:$Y516)-LEN(SUBSTITUTE($L514:$Y516,"S", "")))</f>
        <v>9</v>
      </c>
      <c r="AF514" s="365">
        <f>SUMPRODUCT(LEN($Y514:$Y516)-LEN(SUBSTITUTE($Y514:$Y516,"S", "")))</f>
        <v>0</v>
      </c>
      <c r="AG514" s="365">
        <f>SUMPRODUCT(LEN($L514:$Y516)-LEN(SUBSTITUTE($L514:$Y516,"F", "")))</f>
        <v>1</v>
      </c>
      <c r="AH514" s="365">
        <f>SUMPRODUCT(LEN($Y514:$Y516)-LEN(SUBSTITUTE($Y514:$Y516,"F", "")))</f>
        <v>0</v>
      </c>
      <c r="AI514" s="365">
        <f>SUMPRODUCT(LEN($L514:$Y516)-LEN(SUBSTITUTE($L514:$Y516,"G", "")))</f>
        <v>3</v>
      </c>
      <c r="AJ514" s="365">
        <f>SUMPRODUCT(LEN($Y514:$Y516)-LEN(SUBSTITUTE($Y514:$Y516,"G", "")))</f>
        <v>0</v>
      </c>
      <c r="AK514" s="365">
        <f>SUMPRODUCT(LEN($L514:$Y516)-LEN(SUBSTITUTE($L514:$Y516,"M", "")))</f>
        <v>0</v>
      </c>
      <c r="AL514" s="382">
        <f>SUMPRODUCT(LEN($Y514:$Y516)-LEN(SUBSTITUTE($Y514:$Y516,"M", "")))</f>
        <v>0</v>
      </c>
    </row>
    <row r="515" spans="2:38" ht="18" customHeight="1" x14ac:dyDescent="0.2">
      <c r="B515" s="17"/>
      <c r="C515" s="406"/>
      <c r="D515" s="192"/>
      <c r="E515" s="23"/>
      <c r="F515" s="23"/>
      <c r="G515" s="191"/>
      <c r="H515" s="409"/>
      <c r="I515" s="409"/>
      <c r="J515" s="409"/>
      <c r="K515" s="190" t="s">
        <v>91</v>
      </c>
      <c r="L515" s="189" t="s">
        <v>336</v>
      </c>
      <c r="M515" s="190" t="s">
        <v>90</v>
      </c>
      <c r="N515" s="189" t="s">
        <v>217</v>
      </c>
      <c r="O515" s="190" t="s">
        <v>89</v>
      </c>
      <c r="P515" s="189" t="s">
        <v>214</v>
      </c>
      <c r="Q515" s="190" t="s">
        <v>88</v>
      </c>
      <c r="R515" s="189" t="s">
        <v>97</v>
      </c>
      <c r="S515" s="190" t="s">
        <v>210</v>
      </c>
      <c r="T515" s="189"/>
      <c r="U515" s="190" t="s">
        <v>209</v>
      </c>
      <c r="V515" s="189"/>
      <c r="W515" s="190" t="s">
        <v>209</v>
      </c>
      <c r="X515" s="189"/>
      <c r="Y515" s="18"/>
      <c r="Z515" s="366"/>
      <c r="AA515" s="401"/>
      <c r="AB515" s="188"/>
      <c r="AC515" s="380"/>
      <c r="AD515" s="366"/>
      <c r="AE515" s="366"/>
      <c r="AF515" s="366"/>
      <c r="AG515" s="366"/>
      <c r="AH515" s="366"/>
      <c r="AI515" s="366"/>
      <c r="AJ515" s="366"/>
      <c r="AK515" s="366"/>
      <c r="AL515" s="383"/>
    </row>
    <row r="516" spans="2:38" ht="18" customHeight="1" thickBot="1" x14ac:dyDescent="0.25">
      <c r="B516" s="17"/>
      <c r="C516" s="407"/>
      <c r="D516" s="204"/>
      <c r="E516" s="203"/>
      <c r="F516" s="203"/>
      <c r="G516" s="202"/>
      <c r="H516" s="410"/>
      <c r="I516" s="410"/>
      <c r="J516" s="410"/>
      <c r="K516" s="201" t="s">
        <v>87</v>
      </c>
      <c r="L516" s="200" t="s">
        <v>266</v>
      </c>
      <c r="M516" s="201" t="s">
        <v>86</v>
      </c>
      <c r="N516" s="200" t="s">
        <v>228</v>
      </c>
      <c r="O516" s="201" t="s">
        <v>85</v>
      </c>
      <c r="P516" s="200" t="s">
        <v>213</v>
      </c>
      <c r="Q516" s="201" t="s">
        <v>84</v>
      </c>
      <c r="R516" s="200" t="s">
        <v>98</v>
      </c>
      <c r="S516" s="201" t="s">
        <v>208</v>
      </c>
      <c r="T516" s="200"/>
      <c r="U516" s="201" t="s">
        <v>207</v>
      </c>
      <c r="V516" s="200"/>
      <c r="W516" s="201" t="s">
        <v>207</v>
      </c>
      <c r="X516" s="200"/>
      <c r="Y516" s="10"/>
      <c r="Z516" s="398"/>
      <c r="AA516" s="401"/>
      <c r="AB516" s="199"/>
      <c r="AC516" s="381"/>
      <c r="AD516" s="367"/>
      <c r="AE516" s="367"/>
      <c r="AF516" s="367"/>
      <c r="AG516" s="367"/>
      <c r="AH516" s="367"/>
      <c r="AI516" s="367"/>
      <c r="AJ516" s="367"/>
      <c r="AK516" s="367"/>
      <c r="AL516" s="384"/>
    </row>
    <row r="517" spans="2:38" ht="18" customHeight="1" x14ac:dyDescent="0.2">
      <c r="B517" s="17"/>
      <c r="C517" s="405">
        <v>4</v>
      </c>
      <c r="D517" s="198" t="s">
        <v>317</v>
      </c>
      <c r="E517" s="197"/>
      <c r="F517" s="197"/>
      <c r="G517" s="196"/>
      <c r="H517" s="408">
        <v>57</v>
      </c>
      <c r="I517" s="408">
        <v>13</v>
      </c>
      <c r="J517" s="408">
        <v>4</v>
      </c>
      <c r="K517" s="195" t="s">
        <v>95</v>
      </c>
      <c r="L517" s="194" t="s">
        <v>271</v>
      </c>
      <c r="M517" s="195" t="s">
        <v>94</v>
      </c>
      <c r="N517" s="194" t="s">
        <v>218</v>
      </c>
      <c r="O517" s="195" t="s">
        <v>93</v>
      </c>
      <c r="P517" s="194" t="s">
        <v>218</v>
      </c>
      <c r="Q517" s="195" t="s">
        <v>92</v>
      </c>
      <c r="R517" s="194"/>
      <c r="S517" s="195" t="s">
        <v>212</v>
      </c>
      <c r="T517" s="194"/>
      <c r="U517" s="195" t="s">
        <v>211</v>
      </c>
      <c r="V517" s="194"/>
      <c r="W517" s="195" t="s">
        <v>211</v>
      </c>
      <c r="X517" s="194"/>
      <c r="Y517" s="25" t="s">
        <v>335</v>
      </c>
      <c r="Z517" s="397">
        <v>7</v>
      </c>
      <c r="AA517" s="401"/>
      <c r="AB517" s="193"/>
      <c r="AC517" s="379">
        <f>SUMPRODUCT(LEN($L517:$Y519)-LEN(SUBSTITUTE($L517:$Y519,"A", "")))</f>
        <v>5</v>
      </c>
      <c r="AD517" s="365">
        <f>SUMPRODUCT(LEN($Y517:$Y519)-LEN(SUBSTITUTE($Y517:$Y519,"A", "")))</f>
        <v>3</v>
      </c>
      <c r="AE517" s="365">
        <f>SUMPRODUCT(LEN($L517:$Y519)-LEN(SUBSTITUTE($L517:$Y519,"S", "")))</f>
        <v>14</v>
      </c>
      <c r="AF517" s="365">
        <f>SUMPRODUCT(LEN($Y517:$Y519)-LEN(SUBSTITUTE($Y517:$Y519,"S", "")))</f>
        <v>5</v>
      </c>
      <c r="AG517" s="365">
        <f>SUMPRODUCT(LEN($L517:$Y519)-LEN(SUBSTITUTE($L517:$Y519,"F", "")))</f>
        <v>1</v>
      </c>
      <c r="AH517" s="365">
        <f>SUMPRODUCT(LEN($Y517:$Y519)-LEN(SUBSTITUTE($Y517:$Y519,"F", "")))</f>
        <v>0</v>
      </c>
      <c r="AI517" s="365">
        <f>SUMPRODUCT(LEN($L517:$Y519)-LEN(SUBSTITUTE($L517:$Y519,"G", "")))</f>
        <v>1</v>
      </c>
      <c r="AJ517" s="365">
        <f>SUMPRODUCT(LEN($Y517:$Y519)-LEN(SUBSTITUTE($Y517:$Y519,"G", "")))</f>
        <v>0</v>
      </c>
      <c r="AK517" s="365">
        <f>SUMPRODUCT(LEN($L517:$Y519)-LEN(SUBSTITUTE($L517:$Y519,"M", "")))</f>
        <v>0</v>
      </c>
      <c r="AL517" s="382">
        <f>SUMPRODUCT(LEN($Y517:$Y519)-LEN(SUBSTITUTE($Y517:$Y519,"M", "")))</f>
        <v>0</v>
      </c>
    </row>
    <row r="518" spans="2:38" ht="18" customHeight="1" x14ac:dyDescent="0.2">
      <c r="B518" s="17"/>
      <c r="C518" s="406"/>
      <c r="D518" s="192"/>
      <c r="E518" s="23"/>
      <c r="F518" s="23"/>
      <c r="G518" s="191"/>
      <c r="H518" s="409"/>
      <c r="I518" s="409"/>
      <c r="J518" s="409"/>
      <c r="K518" s="190" t="s">
        <v>91</v>
      </c>
      <c r="L518" s="189" t="s">
        <v>232</v>
      </c>
      <c r="M518" s="190" t="s">
        <v>90</v>
      </c>
      <c r="N518" s="189" t="s">
        <v>218</v>
      </c>
      <c r="O518" s="190" t="s">
        <v>89</v>
      </c>
      <c r="P518" s="189" t="s">
        <v>98</v>
      </c>
      <c r="Q518" s="190" t="s">
        <v>88</v>
      </c>
      <c r="R518" s="189"/>
      <c r="S518" s="190" t="s">
        <v>210</v>
      </c>
      <c r="T518" s="189"/>
      <c r="U518" s="190" t="s">
        <v>209</v>
      </c>
      <c r="V518" s="189"/>
      <c r="W518" s="190" t="s">
        <v>209</v>
      </c>
      <c r="X518" s="189"/>
      <c r="Y518" s="18"/>
      <c r="Z518" s="366"/>
      <c r="AA518" s="401"/>
      <c r="AB518" s="188"/>
      <c r="AC518" s="380"/>
      <c r="AD518" s="366"/>
      <c r="AE518" s="366"/>
      <c r="AF518" s="366"/>
      <c r="AG518" s="366"/>
      <c r="AH518" s="366"/>
      <c r="AI518" s="366"/>
      <c r="AJ518" s="366"/>
      <c r="AK518" s="366"/>
      <c r="AL518" s="383"/>
    </row>
    <row r="519" spans="2:38" ht="18" customHeight="1" thickBot="1" x14ac:dyDescent="0.25">
      <c r="B519" s="17"/>
      <c r="C519" s="407"/>
      <c r="D519" s="204"/>
      <c r="E519" s="203"/>
      <c r="F519" s="203"/>
      <c r="G519" s="202"/>
      <c r="H519" s="410"/>
      <c r="I519" s="410"/>
      <c r="J519" s="410"/>
      <c r="K519" s="201" t="s">
        <v>87</v>
      </c>
      <c r="L519" s="200" t="s">
        <v>97</v>
      </c>
      <c r="M519" s="201" t="s">
        <v>86</v>
      </c>
      <c r="N519" s="200" t="s">
        <v>214</v>
      </c>
      <c r="O519" s="201" t="s">
        <v>85</v>
      </c>
      <c r="P519" s="200" t="s">
        <v>98</v>
      </c>
      <c r="Q519" s="201" t="s">
        <v>84</v>
      </c>
      <c r="R519" s="200"/>
      <c r="S519" s="201" t="s">
        <v>208</v>
      </c>
      <c r="T519" s="200"/>
      <c r="U519" s="201" t="s">
        <v>207</v>
      </c>
      <c r="V519" s="200"/>
      <c r="W519" s="201" t="s">
        <v>207</v>
      </c>
      <c r="X519" s="200"/>
      <c r="Y519" s="10"/>
      <c r="Z519" s="398"/>
      <c r="AA519" s="401"/>
      <c r="AB519" s="199"/>
      <c r="AC519" s="381"/>
      <c r="AD519" s="367"/>
      <c r="AE519" s="367"/>
      <c r="AF519" s="367"/>
      <c r="AG519" s="367"/>
      <c r="AH519" s="367"/>
      <c r="AI519" s="367"/>
      <c r="AJ519" s="367"/>
      <c r="AK519" s="367"/>
      <c r="AL519" s="384"/>
    </row>
    <row r="520" spans="2:38" ht="18" customHeight="1" x14ac:dyDescent="0.2">
      <c r="B520" s="17"/>
      <c r="C520" s="405">
        <v>5</v>
      </c>
      <c r="D520" s="198"/>
      <c r="E520" s="197"/>
      <c r="F520" s="197"/>
      <c r="G520" s="196"/>
      <c r="H520" s="408">
        <v>64</v>
      </c>
      <c r="I520" s="408">
        <v>20</v>
      </c>
      <c r="J520" s="408">
        <v>6</v>
      </c>
      <c r="K520" s="195" t="s">
        <v>95</v>
      </c>
      <c r="L520" s="194" t="s">
        <v>323</v>
      </c>
      <c r="M520" s="195" t="s">
        <v>94</v>
      </c>
      <c r="N520" s="194" t="s">
        <v>224</v>
      </c>
      <c r="O520" s="195" t="s">
        <v>93</v>
      </c>
      <c r="P520" s="194" t="s">
        <v>226</v>
      </c>
      <c r="Q520" s="195" t="s">
        <v>92</v>
      </c>
      <c r="R520" s="194" t="s">
        <v>228</v>
      </c>
      <c r="S520" s="195" t="s">
        <v>212</v>
      </c>
      <c r="T520" s="194" t="s">
        <v>98</v>
      </c>
      <c r="U520" s="195" t="s">
        <v>211</v>
      </c>
      <c r="V520" s="194"/>
      <c r="W520" s="195" t="s">
        <v>211</v>
      </c>
      <c r="X520" s="194"/>
      <c r="Y520" s="25" t="s">
        <v>334</v>
      </c>
      <c r="Z520" s="397"/>
      <c r="AA520" s="401"/>
      <c r="AB520" s="193"/>
      <c r="AC520" s="379">
        <f>SUMPRODUCT(LEN($L520:$Y522)-LEN(SUBSTITUTE($L520:$Y522,"A", "")))</f>
        <v>17</v>
      </c>
      <c r="AD520" s="365">
        <f>SUMPRODUCT(LEN($Y520:$Y522)-LEN(SUBSTITUTE($Y520:$Y522,"A", "")))</f>
        <v>1</v>
      </c>
      <c r="AE520" s="365">
        <f>SUMPRODUCT(LEN($L520:$Y522)-LEN(SUBSTITUTE($L520:$Y522,"S", "")))</f>
        <v>27</v>
      </c>
      <c r="AF520" s="365">
        <f>SUMPRODUCT(LEN($Y520:$Y522)-LEN(SUBSTITUTE($Y520:$Y522,"S", "")))</f>
        <v>9</v>
      </c>
      <c r="AG520" s="365">
        <f>SUMPRODUCT(LEN($L520:$Y522)-LEN(SUBSTITUTE($L520:$Y522,"F", "")))</f>
        <v>0</v>
      </c>
      <c r="AH520" s="365">
        <f>SUMPRODUCT(LEN($Y520:$Y522)-LEN(SUBSTITUTE($Y520:$Y522,"F", "")))</f>
        <v>0</v>
      </c>
      <c r="AI520" s="365">
        <f>SUMPRODUCT(LEN($L520:$Y522)-LEN(SUBSTITUTE($L520:$Y522,"G", "")))</f>
        <v>6</v>
      </c>
      <c r="AJ520" s="365">
        <f>SUMPRODUCT(LEN($Y520:$Y522)-LEN(SUBSTITUTE($Y520:$Y522,"G", "")))</f>
        <v>0</v>
      </c>
      <c r="AK520" s="365">
        <f>SUMPRODUCT(LEN($L520:$Y522)-LEN(SUBSTITUTE($L520:$Y522,"M", "")))</f>
        <v>0</v>
      </c>
      <c r="AL520" s="382">
        <f>SUMPRODUCT(LEN($Y520:$Y522)-LEN(SUBSTITUTE($Y520:$Y522,"M", "")))</f>
        <v>0</v>
      </c>
    </row>
    <row r="521" spans="2:38" ht="18" customHeight="1" x14ac:dyDescent="0.2">
      <c r="B521" s="17"/>
      <c r="C521" s="406"/>
      <c r="D521" s="192"/>
      <c r="E521" s="23"/>
      <c r="F521" s="23"/>
      <c r="G521" s="191"/>
      <c r="H521" s="409"/>
      <c r="I521" s="409"/>
      <c r="J521" s="409"/>
      <c r="K521" s="190" t="s">
        <v>91</v>
      </c>
      <c r="L521" s="189" t="s">
        <v>275</v>
      </c>
      <c r="M521" s="190" t="s">
        <v>90</v>
      </c>
      <c r="N521" s="189" t="s">
        <v>333</v>
      </c>
      <c r="O521" s="190" t="s">
        <v>89</v>
      </c>
      <c r="P521" s="189" t="s">
        <v>226</v>
      </c>
      <c r="Q521" s="190" t="s">
        <v>88</v>
      </c>
      <c r="R521" s="189" t="s">
        <v>225</v>
      </c>
      <c r="S521" s="190" t="s">
        <v>210</v>
      </c>
      <c r="T521" s="189" t="s">
        <v>98</v>
      </c>
      <c r="U521" s="190" t="s">
        <v>209</v>
      </c>
      <c r="V521" s="189"/>
      <c r="W521" s="190" t="s">
        <v>209</v>
      </c>
      <c r="X521" s="189"/>
      <c r="Y521" s="18" t="s">
        <v>218</v>
      </c>
      <c r="Z521" s="366"/>
      <c r="AA521" s="401"/>
      <c r="AB521" s="188"/>
      <c r="AC521" s="380"/>
      <c r="AD521" s="366"/>
      <c r="AE521" s="366"/>
      <c r="AF521" s="366"/>
      <c r="AG521" s="366"/>
      <c r="AH521" s="366"/>
      <c r="AI521" s="366"/>
      <c r="AJ521" s="366"/>
      <c r="AK521" s="366"/>
      <c r="AL521" s="383"/>
    </row>
    <row r="522" spans="2:38" ht="18" customHeight="1" thickBot="1" x14ac:dyDescent="0.25">
      <c r="B522" s="17"/>
      <c r="C522" s="407"/>
      <c r="D522" s="204"/>
      <c r="E522" s="203"/>
      <c r="F522" s="203"/>
      <c r="G522" s="202"/>
      <c r="H522" s="410"/>
      <c r="I522" s="410"/>
      <c r="J522" s="410"/>
      <c r="K522" s="201" t="s">
        <v>87</v>
      </c>
      <c r="L522" s="200" t="s">
        <v>309</v>
      </c>
      <c r="M522" s="201" t="s">
        <v>86</v>
      </c>
      <c r="N522" s="200" t="s">
        <v>277</v>
      </c>
      <c r="O522" s="201" t="s">
        <v>85</v>
      </c>
      <c r="P522" s="200" t="s">
        <v>227</v>
      </c>
      <c r="Q522" s="201" t="s">
        <v>84</v>
      </c>
      <c r="R522" s="200" t="s">
        <v>218</v>
      </c>
      <c r="S522" s="201" t="s">
        <v>208</v>
      </c>
      <c r="T522" s="200"/>
      <c r="U522" s="201" t="s">
        <v>207</v>
      </c>
      <c r="V522" s="200"/>
      <c r="W522" s="201" t="s">
        <v>207</v>
      </c>
      <c r="X522" s="200"/>
      <c r="Y522" s="10" t="s">
        <v>247</v>
      </c>
      <c r="Z522" s="398"/>
      <c r="AA522" s="401"/>
      <c r="AB522" s="199"/>
      <c r="AC522" s="381"/>
      <c r="AD522" s="367"/>
      <c r="AE522" s="367"/>
      <c r="AF522" s="367"/>
      <c r="AG522" s="367"/>
      <c r="AH522" s="367"/>
      <c r="AI522" s="367"/>
      <c r="AJ522" s="367"/>
      <c r="AK522" s="367"/>
      <c r="AL522" s="384"/>
    </row>
    <row r="523" spans="2:38" ht="18" customHeight="1" x14ac:dyDescent="0.2">
      <c r="B523" s="17"/>
      <c r="C523" s="405">
        <v>6</v>
      </c>
      <c r="D523" s="198" t="s">
        <v>332</v>
      </c>
      <c r="E523" s="197"/>
      <c r="F523" s="197"/>
      <c r="G523" s="196"/>
      <c r="H523" s="408">
        <v>25</v>
      </c>
      <c r="I523" s="408">
        <v>9</v>
      </c>
      <c r="J523" s="408">
        <v>5</v>
      </c>
      <c r="K523" s="195" t="s">
        <v>95</v>
      </c>
      <c r="L523" s="194" t="s">
        <v>97</v>
      </c>
      <c r="M523" s="195" t="s">
        <v>94</v>
      </c>
      <c r="N523" s="219" t="s">
        <v>32</v>
      </c>
      <c r="O523" s="195" t="s">
        <v>93</v>
      </c>
      <c r="P523" s="194"/>
      <c r="Q523" s="195" t="s">
        <v>92</v>
      </c>
      <c r="R523" s="194"/>
      <c r="S523" s="195" t="s">
        <v>212</v>
      </c>
      <c r="T523" s="194"/>
      <c r="U523" s="195" t="s">
        <v>211</v>
      </c>
      <c r="V523" s="194"/>
      <c r="W523" s="195" t="s">
        <v>211</v>
      </c>
      <c r="X523" s="194"/>
      <c r="Y523" s="25"/>
      <c r="Z523" s="397"/>
      <c r="AA523" s="401"/>
      <c r="AB523" s="193"/>
      <c r="AC523" s="379">
        <f>SUMPRODUCT(LEN($L523:$Y525)-LEN(SUBSTITUTE($L523:$Y525,"A", "")))</f>
        <v>2</v>
      </c>
      <c r="AD523" s="365">
        <f>SUMPRODUCT(LEN($Y523:$Y525)-LEN(SUBSTITUTE($Y523:$Y525,"A", "")))</f>
        <v>0</v>
      </c>
      <c r="AE523" s="365">
        <f>SUMPRODUCT(LEN($L523:$Y525)-LEN(SUBSTITUTE($L523:$Y525,"S", "")))</f>
        <v>0</v>
      </c>
      <c r="AF523" s="365">
        <f>SUMPRODUCT(LEN($Y523:$Y525)-LEN(SUBSTITUTE($Y523:$Y525,"S", "")))</f>
        <v>0</v>
      </c>
      <c r="AG523" s="365">
        <f>SUMPRODUCT(LEN($L523:$Y525)-LEN(SUBSTITUTE($L523:$Y525,"F", "")))</f>
        <v>0</v>
      </c>
      <c r="AH523" s="365">
        <f>SUMPRODUCT(LEN($Y523:$Y525)-LEN(SUBSTITUTE($Y523:$Y525,"F", "")))</f>
        <v>0</v>
      </c>
      <c r="AI523" s="365">
        <f>SUMPRODUCT(LEN($L523:$Y525)-LEN(SUBSTITUTE($L523:$Y525,"G", "")))</f>
        <v>0</v>
      </c>
      <c r="AJ523" s="365">
        <f>SUMPRODUCT(LEN($Y523:$Y525)-LEN(SUBSTITUTE($Y523:$Y525,"G", "")))</f>
        <v>0</v>
      </c>
      <c r="AK523" s="365">
        <f>SUMPRODUCT(LEN($L523:$Y525)-LEN(SUBSTITUTE($L523:$Y525,"M", "")))</f>
        <v>0</v>
      </c>
      <c r="AL523" s="382">
        <f>SUMPRODUCT(LEN($Y523:$Y525)-LEN(SUBSTITUTE($Y523:$Y525,"M", "")))</f>
        <v>0</v>
      </c>
    </row>
    <row r="524" spans="2:38" ht="18" customHeight="1" x14ac:dyDescent="0.2">
      <c r="B524" s="17"/>
      <c r="C524" s="406"/>
      <c r="D524" s="192"/>
      <c r="E524" s="23"/>
      <c r="F524" s="23"/>
      <c r="G524" s="191"/>
      <c r="H524" s="409"/>
      <c r="I524" s="409"/>
      <c r="J524" s="409"/>
      <c r="K524" s="190" t="s">
        <v>91</v>
      </c>
      <c r="L524" s="189" t="s">
        <v>97</v>
      </c>
      <c r="M524" s="190" t="s">
        <v>90</v>
      </c>
      <c r="N524" s="189"/>
      <c r="O524" s="190" t="s">
        <v>89</v>
      </c>
      <c r="P524" s="189"/>
      <c r="Q524" s="190" t="s">
        <v>88</v>
      </c>
      <c r="R524" s="189"/>
      <c r="S524" s="190" t="s">
        <v>210</v>
      </c>
      <c r="T524" s="189"/>
      <c r="U524" s="190" t="s">
        <v>209</v>
      </c>
      <c r="V524" s="189"/>
      <c r="W524" s="190" t="s">
        <v>209</v>
      </c>
      <c r="X524" s="189"/>
      <c r="Y524" s="18"/>
      <c r="Z524" s="366"/>
      <c r="AA524" s="401"/>
      <c r="AB524" s="188"/>
      <c r="AC524" s="380"/>
      <c r="AD524" s="366"/>
      <c r="AE524" s="366"/>
      <c r="AF524" s="366"/>
      <c r="AG524" s="366"/>
      <c r="AH524" s="366"/>
      <c r="AI524" s="366"/>
      <c r="AJ524" s="366"/>
      <c r="AK524" s="366"/>
      <c r="AL524" s="383"/>
    </row>
    <row r="525" spans="2:38" ht="18" customHeight="1" thickBot="1" x14ac:dyDescent="0.25">
      <c r="B525" s="17"/>
      <c r="C525" s="407"/>
      <c r="D525" s="204"/>
      <c r="E525" s="203"/>
      <c r="F525" s="203"/>
      <c r="G525" s="202"/>
      <c r="H525" s="410"/>
      <c r="I525" s="410"/>
      <c r="J525" s="410"/>
      <c r="K525" s="201" t="s">
        <v>87</v>
      </c>
      <c r="L525" s="218" t="s">
        <v>32</v>
      </c>
      <c r="M525" s="201" t="s">
        <v>86</v>
      </c>
      <c r="N525" s="200"/>
      <c r="O525" s="201" t="s">
        <v>85</v>
      </c>
      <c r="P525" s="200"/>
      <c r="Q525" s="201" t="s">
        <v>84</v>
      </c>
      <c r="R525" s="200"/>
      <c r="S525" s="201" t="s">
        <v>208</v>
      </c>
      <c r="T525" s="200"/>
      <c r="U525" s="201" t="s">
        <v>207</v>
      </c>
      <c r="V525" s="200"/>
      <c r="W525" s="201" t="s">
        <v>207</v>
      </c>
      <c r="X525" s="200"/>
      <c r="Y525" s="10"/>
      <c r="Z525" s="398"/>
      <c r="AA525" s="401"/>
      <c r="AB525" s="199"/>
      <c r="AC525" s="381"/>
      <c r="AD525" s="367"/>
      <c r="AE525" s="367"/>
      <c r="AF525" s="367"/>
      <c r="AG525" s="367"/>
      <c r="AH525" s="367"/>
      <c r="AI525" s="367"/>
      <c r="AJ525" s="367"/>
      <c r="AK525" s="367"/>
      <c r="AL525" s="384"/>
    </row>
    <row r="526" spans="2:38" ht="18" customHeight="1" x14ac:dyDescent="0.2">
      <c r="B526" s="17"/>
      <c r="C526" s="405">
        <v>7</v>
      </c>
      <c r="D526" s="198"/>
      <c r="E526" s="197"/>
      <c r="F526" s="197"/>
      <c r="G526" s="196"/>
      <c r="H526" s="408">
        <v>63</v>
      </c>
      <c r="I526" s="408">
        <v>18</v>
      </c>
      <c r="J526" s="408">
        <v>7</v>
      </c>
      <c r="K526" s="195" t="s">
        <v>95</v>
      </c>
      <c r="L526" s="194" t="s">
        <v>263</v>
      </c>
      <c r="M526" s="195" t="s">
        <v>94</v>
      </c>
      <c r="N526" s="194" t="s">
        <v>218</v>
      </c>
      <c r="O526" s="195" t="s">
        <v>93</v>
      </c>
      <c r="P526" s="194" t="s">
        <v>219</v>
      </c>
      <c r="Q526" s="195" t="s">
        <v>92</v>
      </c>
      <c r="R526" s="194" t="s">
        <v>98</v>
      </c>
      <c r="S526" s="195" t="s">
        <v>212</v>
      </c>
      <c r="T526" s="194"/>
      <c r="U526" s="195" t="s">
        <v>211</v>
      </c>
      <c r="V526" s="194"/>
      <c r="W526" s="195" t="s">
        <v>211</v>
      </c>
      <c r="X526" s="194"/>
      <c r="Y526" s="25" t="s">
        <v>98</v>
      </c>
      <c r="Z526" s="397"/>
      <c r="AA526" s="401"/>
      <c r="AB526" s="193"/>
      <c r="AC526" s="379">
        <f>SUMPRODUCT(LEN($L526:$Y528)-LEN(SUBSTITUTE($L526:$Y528,"A", "")))</f>
        <v>8</v>
      </c>
      <c r="AD526" s="365">
        <f>SUMPRODUCT(LEN($Y526:$Y528)-LEN(SUBSTITUTE($Y526:$Y528,"A", "")))</f>
        <v>2</v>
      </c>
      <c r="AE526" s="365">
        <f>SUMPRODUCT(LEN($L526:$Y528)-LEN(SUBSTITUTE($L526:$Y528,"S", "")))</f>
        <v>19</v>
      </c>
      <c r="AF526" s="365">
        <f>SUMPRODUCT(LEN($Y526:$Y528)-LEN(SUBSTITUTE($Y526:$Y528,"S", "")))</f>
        <v>5</v>
      </c>
      <c r="AG526" s="365">
        <f>SUMPRODUCT(LEN($L526:$Y528)-LEN(SUBSTITUTE($L526:$Y528,"F", "")))</f>
        <v>0</v>
      </c>
      <c r="AH526" s="365">
        <f>SUMPRODUCT(LEN($Y526:$Y528)-LEN(SUBSTITUTE($Y526:$Y528,"F", "")))</f>
        <v>0</v>
      </c>
      <c r="AI526" s="365">
        <f>SUMPRODUCT(LEN($L526:$Y528)-LEN(SUBSTITUTE($L526:$Y528,"G", "")))</f>
        <v>3</v>
      </c>
      <c r="AJ526" s="365">
        <f>SUMPRODUCT(LEN($Y526:$Y528)-LEN(SUBSTITUTE($Y526:$Y528,"G", "")))</f>
        <v>0</v>
      </c>
      <c r="AK526" s="365">
        <f>SUMPRODUCT(LEN($L526:$Y528)-LEN(SUBSTITUTE($L526:$Y528,"M", "")))</f>
        <v>0</v>
      </c>
      <c r="AL526" s="382">
        <f>SUMPRODUCT(LEN($Y526:$Y528)-LEN(SUBSTITUTE($Y526:$Y528,"M", "")))</f>
        <v>0</v>
      </c>
    </row>
    <row r="527" spans="2:38" ht="18" customHeight="1" x14ac:dyDescent="0.2">
      <c r="B527" s="17"/>
      <c r="C527" s="406"/>
      <c r="D527" s="192"/>
      <c r="E527" s="23"/>
      <c r="F527" s="23"/>
      <c r="G527" s="191"/>
      <c r="H527" s="409"/>
      <c r="I527" s="409"/>
      <c r="J527" s="409"/>
      <c r="K527" s="190" t="s">
        <v>91</v>
      </c>
      <c r="L527" s="189" t="s">
        <v>263</v>
      </c>
      <c r="M527" s="190" t="s">
        <v>90</v>
      </c>
      <c r="N527" s="189" t="s">
        <v>228</v>
      </c>
      <c r="O527" s="190" t="s">
        <v>89</v>
      </c>
      <c r="P527" s="189" t="s">
        <v>218</v>
      </c>
      <c r="Q527" s="190" t="s">
        <v>88</v>
      </c>
      <c r="R527" s="189" t="s">
        <v>98</v>
      </c>
      <c r="S527" s="190" t="s">
        <v>210</v>
      </c>
      <c r="T527" s="189"/>
      <c r="U527" s="190" t="s">
        <v>209</v>
      </c>
      <c r="V527" s="189"/>
      <c r="W527" s="190" t="s">
        <v>209</v>
      </c>
      <c r="X527" s="189"/>
      <c r="Y527" s="18" t="s">
        <v>218</v>
      </c>
      <c r="Z527" s="366"/>
      <c r="AA527" s="401"/>
      <c r="AB527" s="188"/>
      <c r="AC527" s="380"/>
      <c r="AD527" s="366"/>
      <c r="AE527" s="366"/>
      <c r="AF527" s="366"/>
      <c r="AG527" s="366"/>
      <c r="AH527" s="366"/>
      <c r="AI527" s="366"/>
      <c r="AJ527" s="366"/>
      <c r="AK527" s="366"/>
      <c r="AL527" s="383"/>
    </row>
    <row r="528" spans="2:38" ht="18" customHeight="1" thickBot="1" x14ac:dyDescent="0.25">
      <c r="B528" s="17"/>
      <c r="C528" s="407"/>
      <c r="D528" s="204"/>
      <c r="E528" s="203"/>
      <c r="F528" s="203"/>
      <c r="G528" s="202"/>
      <c r="H528" s="410"/>
      <c r="I528" s="410"/>
      <c r="J528" s="410"/>
      <c r="K528" s="201" t="s">
        <v>87</v>
      </c>
      <c r="L528" s="200" t="s">
        <v>271</v>
      </c>
      <c r="M528" s="201" t="s">
        <v>86</v>
      </c>
      <c r="N528" s="200" t="s">
        <v>226</v>
      </c>
      <c r="O528" s="201" t="s">
        <v>85</v>
      </c>
      <c r="P528" s="200" t="s">
        <v>214</v>
      </c>
      <c r="Q528" s="201" t="s">
        <v>84</v>
      </c>
      <c r="R528" s="200" t="s">
        <v>98</v>
      </c>
      <c r="S528" s="201" t="s">
        <v>208</v>
      </c>
      <c r="T528" s="200"/>
      <c r="U528" s="201" t="s">
        <v>207</v>
      </c>
      <c r="V528" s="200"/>
      <c r="W528" s="201" t="s">
        <v>207</v>
      </c>
      <c r="X528" s="200"/>
      <c r="Y528" s="10" t="s">
        <v>249</v>
      </c>
      <c r="Z528" s="398"/>
      <c r="AA528" s="401"/>
      <c r="AB528" s="199"/>
      <c r="AC528" s="381"/>
      <c r="AD528" s="367"/>
      <c r="AE528" s="367"/>
      <c r="AF528" s="367"/>
      <c r="AG528" s="367"/>
      <c r="AH528" s="367"/>
      <c r="AI528" s="367"/>
      <c r="AJ528" s="367"/>
      <c r="AK528" s="367"/>
      <c r="AL528" s="384"/>
    </row>
    <row r="529" spans="2:38" ht="18" customHeight="1" x14ac:dyDescent="0.2">
      <c r="B529" s="17"/>
      <c r="C529" s="405">
        <v>8</v>
      </c>
      <c r="D529" s="198"/>
      <c r="E529" s="197"/>
      <c r="F529" s="197"/>
      <c r="G529" s="196"/>
      <c r="H529" s="408">
        <v>62</v>
      </c>
      <c r="I529" s="408">
        <v>18</v>
      </c>
      <c r="J529" s="408">
        <v>5</v>
      </c>
      <c r="K529" s="195" t="s">
        <v>95</v>
      </c>
      <c r="L529" s="194" t="s">
        <v>323</v>
      </c>
      <c r="M529" s="195" t="s">
        <v>94</v>
      </c>
      <c r="N529" s="194" t="s">
        <v>331</v>
      </c>
      <c r="O529" s="195" t="s">
        <v>93</v>
      </c>
      <c r="P529" s="194" t="s">
        <v>282</v>
      </c>
      <c r="Q529" s="195" t="s">
        <v>92</v>
      </c>
      <c r="R529" s="194" t="s">
        <v>214</v>
      </c>
      <c r="S529" s="195" t="s">
        <v>212</v>
      </c>
      <c r="T529" s="194" t="s">
        <v>98</v>
      </c>
      <c r="U529" s="195" t="s">
        <v>211</v>
      </c>
      <c r="V529" s="194"/>
      <c r="W529" s="195" t="s">
        <v>211</v>
      </c>
      <c r="X529" s="194"/>
      <c r="Y529" s="25" t="s">
        <v>330</v>
      </c>
      <c r="Z529" s="397">
        <v>6</v>
      </c>
      <c r="AA529" s="401"/>
      <c r="AB529" s="193"/>
      <c r="AC529" s="379">
        <f>SUMPRODUCT(LEN($L529:$Y531)-LEN(SUBSTITUTE($L529:$Y531,"A", "")))</f>
        <v>19</v>
      </c>
      <c r="AD529" s="365">
        <f>SUMPRODUCT(LEN($Y529:$Y531)-LEN(SUBSTITUTE($Y529:$Y531,"A", "")))</f>
        <v>5</v>
      </c>
      <c r="AE529" s="365">
        <f>SUMPRODUCT(LEN($L529:$Y531)-LEN(SUBSTITUTE($L529:$Y531,"S", "")))</f>
        <v>27</v>
      </c>
      <c r="AF529" s="365">
        <f>SUMPRODUCT(LEN($Y529:$Y531)-LEN(SUBSTITUTE($Y529:$Y531,"S", "")))</f>
        <v>14</v>
      </c>
      <c r="AG529" s="365">
        <f>SUMPRODUCT(LEN($L529:$Y531)-LEN(SUBSTITUTE($L529:$Y531,"F", "")))</f>
        <v>3</v>
      </c>
      <c r="AH529" s="365">
        <f>SUMPRODUCT(LEN($Y529:$Y531)-LEN(SUBSTITUTE($Y529:$Y531,"F", "")))</f>
        <v>0</v>
      </c>
      <c r="AI529" s="365">
        <f>SUMPRODUCT(LEN($L529:$Y531)-LEN(SUBSTITUTE($L529:$Y531,"G", "")))</f>
        <v>6</v>
      </c>
      <c r="AJ529" s="365">
        <f>SUMPRODUCT(LEN($Y529:$Y531)-LEN(SUBSTITUTE($Y529:$Y531,"G", "")))</f>
        <v>1</v>
      </c>
      <c r="AK529" s="365">
        <f>SUMPRODUCT(LEN($L529:$Y531)-LEN(SUBSTITUTE($L529:$Y531,"M", "")))</f>
        <v>0</v>
      </c>
      <c r="AL529" s="382">
        <f>SUMPRODUCT(LEN($Y529:$Y531)-LEN(SUBSTITUTE($Y529:$Y531,"M", "")))</f>
        <v>0</v>
      </c>
    </row>
    <row r="530" spans="2:38" ht="18" customHeight="1" x14ac:dyDescent="0.2">
      <c r="B530" s="17"/>
      <c r="C530" s="406"/>
      <c r="D530" s="192"/>
      <c r="E530" s="23"/>
      <c r="F530" s="23"/>
      <c r="G530" s="191"/>
      <c r="H530" s="409"/>
      <c r="I530" s="409"/>
      <c r="J530" s="409"/>
      <c r="K530" s="190" t="s">
        <v>91</v>
      </c>
      <c r="L530" s="189" t="s">
        <v>297</v>
      </c>
      <c r="M530" s="190" t="s">
        <v>90</v>
      </c>
      <c r="N530" s="189" t="s">
        <v>308</v>
      </c>
      <c r="O530" s="190" t="s">
        <v>89</v>
      </c>
      <c r="P530" s="189" t="s">
        <v>226</v>
      </c>
      <c r="Q530" s="190" t="s">
        <v>88</v>
      </c>
      <c r="R530" s="189" t="s">
        <v>214</v>
      </c>
      <c r="S530" s="190" t="s">
        <v>210</v>
      </c>
      <c r="T530" s="189"/>
      <c r="U530" s="190" t="s">
        <v>209</v>
      </c>
      <c r="V530" s="189"/>
      <c r="W530" s="190" t="s">
        <v>209</v>
      </c>
      <c r="X530" s="189"/>
      <c r="Y530" s="18" t="s">
        <v>313</v>
      </c>
      <c r="Z530" s="366"/>
      <c r="AA530" s="401"/>
      <c r="AB530" s="188"/>
      <c r="AC530" s="380"/>
      <c r="AD530" s="366"/>
      <c r="AE530" s="366"/>
      <c r="AF530" s="366"/>
      <c r="AG530" s="366"/>
      <c r="AH530" s="366"/>
      <c r="AI530" s="366"/>
      <c r="AJ530" s="366"/>
      <c r="AK530" s="366"/>
      <c r="AL530" s="383"/>
    </row>
    <row r="531" spans="2:38" ht="18" customHeight="1" thickBot="1" x14ac:dyDescent="0.25">
      <c r="B531" s="17"/>
      <c r="C531" s="407"/>
      <c r="D531" s="204"/>
      <c r="E531" s="203"/>
      <c r="F531" s="203"/>
      <c r="G531" s="202"/>
      <c r="H531" s="410"/>
      <c r="I531" s="410"/>
      <c r="J531" s="410"/>
      <c r="K531" s="201" t="s">
        <v>87</v>
      </c>
      <c r="L531" s="200" t="s">
        <v>329</v>
      </c>
      <c r="M531" s="201" t="s">
        <v>86</v>
      </c>
      <c r="N531" s="200" t="s">
        <v>305</v>
      </c>
      <c r="O531" s="201" t="s">
        <v>85</v>
      </c>
      <c r="P531" s="200" t="s">
        <v>227</v>
      </c>
      <c r="Q531" s="201" t="s">
        <v>84</v>
      </c>
      <c r="R531" s="200" t="s">
        <v>97</v>
      </c>
      <c r="S531" s="201" t="s">
        <v>208</v>
      </c>
      <c r="T531" s="200"/>
      <c r="U531" s="201" t="s">
        <v>207</v>
      </c>
      <c r="V531" s="200"/>
      <c r="W531" s="201" t="s">
        <v>207</v>
      </c>
      <c r="X531" s="200"/>
      <c r="Y531" s="10" t="s">
        <v>328</v>
      </c>
      <c r="Z531" s="398"/>
      <c r="AA531" s="401"/>
      <c r="AB531" s="199"/>
      <c r="AC531" s="381"/>
      <c r="AD531" s="367"/>
      <c r="AE531" s="367"/>
      <c r="AF531" s="367"/>
      <c r="AG531" s="367"/>
      <c r="AH531" s="367"/>
      <c r="AI531" s="367"/>
      <c r="AJ531" s="367"/>
      <c r="AK531" s="367"/>
      <c r="AL531" s="384"/>
    </row>
    <row r="532" spans="2:38" ht="18" customHeight="1" x14ac:dyDescent="0.2">
      <c r="B532" s="17"/>
      <c r="C532" s="405">
        <v>9</v>
      </c>
      <c r="D532" s="198"/>
      <c r="E532" s="197"/>
      <c r="F532" s="197"/>
      <c r="G532" s="196"/>
      <c r="H532" s="408">
        <v>66</v>
      </c>
      <c r="I532" s="408">
        <v>18</v>
      </c>
      <c r="J532" s="408">
        <v>5</v>
      </c>
      <c r="K532" s="195" t="s">
        <v>95</v>
      </c>
      <c r="L532" s="194" t="s">
        <v>97</v>
      </c>
      <c r="M532" s="195" t="s">
        <v>94</v>
      </c>
      <c r="N532" s="194" t="s">
        <v>263</v>
      </c>
      <c r="O532" s="195" t="s">
        <v>93</v>
      </c>
      <c r="P532" s="194" t="s">
        <v>219</v>
      </c>
      <c r="Q532" s="195" t="s">
        <v>92</v>
      </c>
      <c r="R532" s="194" t="s">
        <v>214</v>
      </c>
      <c r="S532" s="195" t="s">
        <v>212</v>
      </c>
      <c r="T532" s="194" t="s">
        <v>98</v>
      </c>
      <c r="U532" s="195" t="s">
        <v>211</v>
      </c>
      <c r="V532" s="194"/>
      <c r="W532" s="195" t="s">
        <v>211</v>
      </c>
      <c r="X532" s="194"/>
      <c r="Y532" s="25" t="s">
        <v>228</v>
      </c>
      <c r="Z532" s="397">
        <v>8</v>
      </c>
      <c r="AA532" s="401"/>
      <c r="AB532" s="193"/>
      <c r="AC532" s="379">
        <f>SUMPRODUCT(LEN($L532:$Y534)-LEN(SUBSTITUTE($L532:$Y534,"A", "")))</f>
        <v>10</v>
      </c>
      <c r="AD532" s="365">
        <f>SUMPRODUCT(LEN($Y532:$Y534)-LEN(SUBSTITUTE($Y532:$Y534,"A", "")))</f>
        <v>0</v>
      </c>
      <c r="AE532" s="365">
        <f>SUMPRODUCT(LEN($L532:$Y534)-LEN(SUBSTITUTE($L532:$Y534,"S", "")))</f>
        <v>15</v>
      </c>
      <c r="AF532" s="365">
        <f>SUMPRODUCT(LEN($Y532:$Y534)-LEN(SUBSTITUTE($Y532:$Y534,"S", "")))</f>
        <v>4</v>
      </c>
      <c r="AG532" s="365">
        <f>SUMPRODUCT(LEN($L532:$Y534)-LEN(SUBSTITUTE($L532:$Y534,"F", "")))</f>
        <v>1</v>
      </c>
      <c r="AH532" s="365">
        <f>SUMPRODUCT(LEN($Y532:$Y534)-LEN(SUBSTITUTE($Y532:$Y534,"F", "")))</f>
        <v>0</v>
      </c>
      <c r="AI532" s="365">
        <f>SUMPRODUCT(LEN($L532:$Y534)-LEN(SUBSTITUTE($L532:$Y534,"G", "")))</f>
        <v>2</v>
      </c>
      <c r="AJ532" s="365">
        <f>SUMPRODUCT(LEN($Y532:$Y534)-LEN(SUBSTITUTE($Y532:$Y534,"G", "")))</f>
        <v>0</v>
      </c>
      <c r="AK532" s="365">
        <f>SUMPRODUCT(LEN($L532:$Y534)-LEN(SUBSTITUTE($L532:$Y534,"M", "")))</f>
        <v>0</v>
      </c>
      <c r="AL532" s="382">
        <f>SUMPRODUCT(LEN($Y532:$Y534)-LEN(SUBSTITUTE($Y532:$Y534,"M", "")))</f>
        <v>0</v>
      </c>
    </row>
    <row r="533" spans="2:38" ht="18" customHeight="1" x14ac:dyDescent="0.2">
      <c r="B533" s="17"/>
      <c r="C533" s="406"/>
      <c r="D533" s="192"/>
      <c r="E533" s="23"/>
      <c r="F533" s="23"/>
      <c r="G533" s="191"/>
      <c r="H533" s="409"/>
      <c r="I533" s="409"/>
      <c r="J533" s="409"/>
      <c r="K533" s="190" t="s">
        <v>91</v>
      </c>
      <c r="L533" s="189" t="s">
        <v>97</v>
      </c>
      <c r="M533" s="190" t="s">
        <v>90</v>
      </c>
      <c r="N533" s="189" t="s">
        <v>232</v>
      </c>
      <c r="O533" s="190" t="s">
        <v>89</v>
      </c>
      <c r="P533" s="189" t="s">
        <v>226</v>
      </c>
      <c r="Q533" s="190" t="s">
        <v>88</v>
      </c>
      <c r="R533" s="189" t="s">
        <v>218</v>
      </c>
      <c r="S533" s="190" t="s">
        <v>210</v>
      </c>
      <c r="T533" s="189"/>
      <c r="U533" s="190" t="s">
        <v>209</v>
      </c>
      <c r="V533" s="189"/>
      <c r="W533" s="190" t="s">
        <v>209</v>
      </c>
      <c r="X533" s="189"/>
      <c r="Y533" s="18" t="s">
        <v>98</v>
      </c>
      <c r="Z533" s="366"/>
      <c r="AA533" s="401"/>
      <c r="AB533" s="188"/>
      <c r="AC533" s="380"/>
      <c r="AD533" s="366"/>
      <c r="AE533" s="366"/>
      <c r="AF533" s="366"/>
      <c r="AG533" s="366"/>
      <c r="AH533" s="366"/>
      <c r="AI533" s="366"/>
      <c r="AJ533" s="366"/>
      <c r="AK533" s="366"/>
      <c r="AL533" s="383"/>
    </row>
    <row r="534" spans="2:38" ht="18" customHeight="1" thickBot="1" x14ac:dyDescent="0.25">
      <c r="B534" s="17"/>
      <c r="C534" s="407"/>
      <c r="D534" s="204"/>
      <c r="E534" s="203"/>
      <c r="F534" s="203"/>
      <c r="G534" s="202"/>
      <c r="H534" s="410"/>
      <c r="I534" s="410"/>
      <c r="J534" s="410"/>
      <c r="K534" s="201" t="s">
        <v>87</v>
      </c>
      <c r="L534" s="200" t="s">
        <v>266</v>
      </c>
      <c r="M534" s="201" t="s">
        <v>86</v>
      </c>
      <c r="N534" s="200" t="s">
        <v>218</v>
      </c>
      <c r="O534" s="201" t="s">
        <v>85</v>
      </c>
      <c r="P534" s="200" t="s">
        <v>214</v>
      </c>
      <c r="Q534" s="201" t="s">
        <v>84</v>
      </c>
      <c r="R534" s="200" t="s">
        <v>98</v>
      </c>
      <c r="S534" s="201" t="s">
        <v>208</v>
      </c>
      <c r="T534" s="200"/>
      <c r="U534" s="201" t="s">
        <v>207</v>
      </c>
      <c r="V534" s="200"/>
      <c r="W534" s="201" t="s">
        <v>207</v>
      </c>
      <c r="X534" s="200"/>
      <c r="Y534" s="10"/>
      <c r="Z534" s="398"/>
      <c r="AA534" s="401"/>
      <c r="AB534" s="199"/>
      <c r="AC534" s="381"/>
      <c r="AD534" s="367"/>
      <c r="AE534" s="367"/>
      <c r="AF534" s="367"/>
      <c r="AG534" s="367"/>
      <c r="AH534" s="367"/>
      <c r="AI534" s="367"/>
      <c r="AJ534" s="367"/>
      <c r="AK534" s="367"/>
      <c r="AL534" s="384"/>
    </row>
    <row r="535" spans="2:38" ht="18" customHeight="1" x14ac:dyDescent="0.2">
      <c r="B535" s="17"/>
      <c r="C535" s="405">
        <v>10</v>
      </c>
      <c r="D535" s="198"/>
      <c r="E535" s="197"/>
      <c r="F535" s="197"/>
      <c r="G535" s="196"/>
      <c r="H535" s="408">
        <v>45</v>
      </c>
      <c r="I535" s="408">
        <v>12</v>
      </c>
      <c r="J535" s="408">
        <v>5</v>
      </c>
      <c r="K535" s="195" t="s">
        <v>95</v>
      </c>
      <c r="L535" s="194" t="s">
        <v>306</v>
      </c>
      <c r="M535" s="195" t="s">
        <v>94</v>
      </c>
      <c r="N535" s="194" t="s">
        <v>98</v>
      </c>
      <c r="O535" s="195" t="s">
        <v>93</v>
      </c>
      <c r="P535" s="194" t="s">
        <v>98</v>
      </c>
      <c r="Q535" s="195" t="s">
        <v>92</v>
      </c>
      <c r="R535" s="194"/>
      <c r="S535" s="195" t="s">
        <v>212</v>
      </c>
      <c r="T535" s="194"/>
      <c r="U535" s="195" t="s">
        <v>211</v>
      </c>
      <c r="V535" s="194"/>
      <c r="W535" s="195" t="s">
        <v>211</v>
      </c>
      <c r="X535" s="194"/>
      <c r="Y535" s="25"/>
      <c r="Z535" s="397"/>
      <c r="AA535" s="401"/>
      <c r="AB535" s="193"/>
      <c r="AC535" s="379">
        <f>SUMPRODUCT(LEN($L535:$Y537)-LEN(SUBSTITUTE($L535:$Y537,"A", "")))</f>
        <v>1</v>
      </c>
      <c r="AD535" s="365">
        <f>SUMPRODUCT(LEN($Y535:$Y537)-LEN(SUBSTITUTE($Y535:$Y537,"A", "")))</f>
        <v>0</v>
      </c>
      <c r="AE535" s="365">
        <f>SUMPRODUCT(LEN($L535:$Y537)-LEN(SUBSTITUTE($L535:$Y537,"S", "")))</f>
        <v>8</v>
      </c>
      <c r="AF535" s="365">
        <f>SUMPRODUCT(LEN($Y535:$Y537)-LEN(SUBSTITUTE($Y535:$Y537,"S", "")))</f>
        <v>0</v>
      </c>
      <c r="AG535" s="365">
        <f>SUMPRODUCT(LEN($L535:$Y537)-LEN(SUBSTITUTE($L535:$Y537,"F", "")))</f>
        <v>0</v>
      </c>
      <c r="AH535" s="365">
        <f>SUMPRODUCT(LEN($Y535:$Y537)-LEN(SUBSTITUTE($Y535:$Y537,"F", "")))</f>
        <v>0</v>
      </c>
      <c r="AI535" s="365">
        <f>SUMPRODUCT(LEN($L535:$Y537)-LEN(SUBSTITUTE($L535:$Y537,"G", "")))</f>
        <v>1</v>
      </c>
      <c r="AJ535" s="365">
        <f>SUMPRODUCT(LEN($Y535:$Y537)-LEN(SUBSTITUTE($Y535:$Y537,"G", "")))</f>
        <v>0</v>
      </c>
      <c r="AK535" s="365">
        <f>SUMPRODUCT(LEN($L535:$Y537)-LEN(SUBSTITUTE($L535:$Y537,"M", "")))</f>
        <v>0</v>
      </c>
      <c r="AL535" s="382">
        <f>SUMPRODUCT(LEN($Y535:$Y537)-LEN(SUBSTITUTE($Y535:$Y537,"M", "")))</f>
        <v>0</v>
      </c>
    </row>
    <row r="536" spans="2:38" ht="18" customHeight="1" x14ac:dyDescent="0.2">
      <c r="B536" s="17"/>
      <c r="C536" s="406"/>
      <c r="D536" s="192"/>
      <c r="E536" s="23"/>
      <c r="F536" s="23"/>
      <c r="G536" s="191"/>
      <c r="H536" s="409"/>
      <c r="I536" s="409"/>
      <c r="J536" s="409"/>
      <c r="K536" s="190" t="s">
        <v>91</v>
      </c>
      <c r="L536" s="189" t="s">
        <v>98</v>
      </c>
      <c r="M536" s="190" t="s">
        <v>90</v>
      </c>
      <c r="N536" s="189" t="s">
        <v>98</v>
      </c>
      <c r="O536" s="190" t="s">
        <v>89</v>
      </c>
      <c r="P536" s="189" t="s">
        <v>98</v>
      </c>
      <c r="Q536" s="190" t="s">
        <v>88</v>
      </c>
      <c r="R536" s="189"/>
      <c r="S536" s="190" t="s">
        <v>210</v>
      </c>
      <c r="T536" s="189"/>
      <c r="U536" s="190" t="s">
        <v>209</v>
      </c>
      <c r="V536" s="189"/>
      <c r="W536" s="190" t="s">
        <v>209</v>
      </c>
      <c r="X536" s="189"/>
      <c r="Y536" s="18"/>
      <c r="Z536" s="366"/>
      <c r="AA536" s="401"/>
      <c r="AB536" s="188"/>
      <c r="AC536" s="380"/>
      <c r="AD536" s="366"/>
      <c r="AE536" s="366"/>
      <c r="AF536" s="366"/>
      <c r="AG536" s="366"/>
      <c r="AH536" s="366"/>
      <c r="AI536" s="366"/>
      <c r="AJ536" s="366"/>
      <c r="AK536" s="366"/>
      <c r="AL536" s="383"/>
    </row>
    <row r="537" spans="2:38" ht="18" customHeight="1" thickBot="1" x14ac:dyDescent="0.25">
      <c r="B537" s="17"/>
      <c r="C537" s="407"/>
      <c r="D537" s="204"/>
      <c r="E537" s="203"/>
      <c r="F537" s="203"/>
      <c r="G537" s="202"/>
      <c r="H537" s="410"/>
      <c r="I537" s="410"/>
      <c r="J537" s="410"/>
      <c r="K537" s="201" t="s">
        <v>87</v>
      </c>
      <c r="L537" s="200" t="s">
        <v>98</v>
      </c>
      <c r="M537" s="201" t="s">
        <v>86</v>
      </c>
      <c r="N537" s="200" t="s">
        <v>98</v>
      </c>
      <c r="O537" s="201" t="s">
        <v>85</v>
      </c>
      <c r="P537" s="200" t="s">
        <v>98</v>
      </c>
      <c r="Q537" s="201" t="s">
        <v>84</v>
      </c>
      <c r="R537" s="200"/>
      <c r="S537" s="201" t="s">
        <v>208</v>
      </c>
      <c r="T537" s="200"/>
      <c r="U537" s="201" t="s">
        <v>207</v>
      </c>
      <c r="V537" s="200"/>
      <c r="W537" s="201" t="s">
        <v>207</v>
      </c>
      <c r="X537" s="200"/>
      <c r="Y537" s="10"/>
      <c r="Z537" s="398"/>
      <c r="AA537" s="401"/>
      <c r="AB537" s="199"/>
      <c r="AC537" s="381"/>
      <c r="AD537" s="367"/>
      <c r="AE537" s="367"/>
      <c r="AF537" s="367"/>
      <c r="AG537" s="367"/>
      <c r="AH537" s="367"/>
      <c r="AI537" s="367"/>
      <c r="AJ537" s="367"/>
      <c r="AK537" s="367"/>
      <c r="AL537" s="384"/>
    </row>
    <row r="538" spans="2:38" ht="18" customHeight="1" x14ac:dyDescent="0.2">
      <c r="B538" s="17"/>
      <c r="C538" s="405">
        <v>11</v>
      </c>
      <c r="D538" s="198"/>
      <c r="E538" s="197"/>
      <c r="F538" s="197"/>
      <c r="G538" s="196"/>
      <c r="H538" s="408">
        <v>52</v>
      </c>
      <c r="I538" s="408">
        <v>14</v>
      </c>
      <c r="J538" s="408">
        <v>5</v>
      </c>
      <c r="K538" s="195" t="s">
        <v>95</v>
      </c>
      <c r="L538" s="194" t="s">
        <v>97</v>
      </c>
      <c r="M538" s="195" t="s">
        <v>94</v>
      </c>
      <c r="N538" s="194" t="s">
        <v>214</v>
      </c>
      <c r="O538" s="195" t="s">
        <v>93</v>
      </c>
      <c r="P538" s="194" t="s">
        <v>218</v>
      </c>
      <c r="Q538" s="195" t="s">
        <v>92</v>
      </c>
      <c r="R538" s="194"/>
      <c r="S538" s="195" t="s">
        <v>212</v>
      </c>
      <c r="T538" s="194"/>
      <c r="U538" s="195" t="s">
        <v>211</v>
      </c>
      <c r="V538" s="194"/>
      <c r="W538" s="195" t="s">
        <v>211</v>
      </c>
      <c r="X538" s="194"/>
      <c r="Y538" s="25"/>
      <c r="Z538" s="397"/>
      <c r="AA538" s="401"/>
      <c r="AB538" s="193"/>
      <c r="AC538" s="379">
        <f>SUMPRODUCT(LEN($L538:$Y540)-LEN(SUBSTITUTE($L538:$Y540,"A", "")))</f>
        <v>7</v>
      </c>
      <c r="AD538" s="365">
        <f>SUMPRODUCT(LEN($Y538:$Y540)-LEN(SUBSTITUTE($Y538:$Y540,"A", "")))</f>
        <v>0</v>
      </c>
      <c r="AE538" s="365">
        <f>SUMPRODUCT(LEN($L538:$Y540)-LEN(SUBSTITUTE($L538:$Y540,"S", "")))</f>
        <v>6</v>
      </c>
      <c r="AF538" s="365">
        <f>SUMPRODUCT(LEN($Y538:$Y540)-LEN(SUBSTITUTE($Y538:$Y540,"S", "")))</f>
        <v>0</v>
      </c>
      <c r="AG538" s="365">
        <f>SUMPRODUCT(LEN($L538:$Y540)-LEN(SUBSTITUTE($L538:$Y540,"F", "")))</f>
        <v>0</v>
      </c>
      <c r="AH538" s="365">
        <f>SUMPRODUCT(LEN($Y538:$Y540)-LEN(SUBSTITUTE($Y538:$Y540,"F", "")))</f>
        <v>0</v>
      </c>
      <c r="AI538" s="365">
        <f>SUMPRODUCT(LEN($L538:$Y540)-LEN(SUBSTITUTE($L538:$Y540,"G", "")))</f>
        <v>0</v>
      </c>
      <c r="AJ538" s="365">
        <f>SUMPRODUCT(LEN($Y538:$Y540)-LEN(SUBSTITUTE($Y538:$Y540,"G", "")))</f>
        <v>0</v>
      </c>
      <c r="AK538" s="365">
        <f>SUMPRODUCT(LEN($L538:$Y540)-LEN(SUBSTITUTE($L538:$Y540,"M", "")))</f>
        <v>0</v>
      </c>
      <c r="AL538" s="382">
        <f>SUMPRODUCT(LEN($Y538:$Y540)-LEN(SUBSTITUTE($Y538:$Y540,"M", "")))</f>
        <v>0</v>
      </c>
    </row>
    <row r="539" spans="2:38" ht="18" customHeight="1" x14ac:dyDescent="0.2">
      <c r="B539" s="17"/>
      <c r="C539" s="406"/>
      <c r="D539" s="192"/>
      <c r="E539" s="23"/>
      <c r="F539" s="23"/>
      <c r="G539" s="191"/>
      <c r="H539" s="409"/>
      <c r="I539" s="409"/>
      <c r="J539" s="409"/>
      <c r="K539" s="190" t="s">
        <v>91</v>
      </c>
      <c r="L539" s="189" t="s">
        <v>213</v>
      </c>
      <c r="M539" s="190" t="s">
        <v>90</v>
      </c>
      <c r="N539" s="189" t="s">
        <v>218</v>
      </c>
      <c r="O539" s="190" t="s">
        <v>89</v>
      </c>
      <c r="P539" s="189"/>
      <c r="Q539" s="190" t="s">
        <v>88</v>
      </c>
      <c r="R539" s="189"/>
      <c r="S539" s="190" t="s">
        <v>210</v>
      </c>
      <c r="T539" s="189"/>
      <c r="U539" s="190" t="s">
        <v>209</v>
      </c>
      <c r="V539" s="189"/>
      <c r="W539" s="190" t="s">
        <v>209</v>
      </c>
      <c r="X539" s="189"/>
      <c r="Y539" s="18"/>
      <c r="Z539" s="366"/>
      <c r="AA539" s="401"/>
      <c r="AB539" s="188"/>
      <c r="AC539" s="380"/>
      <c r="AD539" s="366"/>
      <c r="AE539" s="366"/>
      <c r="AF539" s="366"/>
      <c r="AG539" s="366"/>
      <c r="AH539" s="366"/>
      <c r="AI539" s="366"/>
      <c r="AJ539" s="366"/>
      <c r="AK539" s="366"/>
      <c r="AL539" s="383"/>
    </row>
    <row r="540" spans="2:38" ht="18" customHeight="1" thickBot="1" x14ac:dyDescent="0.25">
      <c r="B540" s="17"/>
      <c r="C540" s="407"/>
      <c r="D540" s="204"/>
      <c r="E540" s="203"/>
      <c r="F540" s="203"/>
      <c r="G540" s="202"/>
      <c r="H540" s="410"/>
      <c r="I540" s="410"/>
      <c r="J540" s="410"/>
      <c r="K540" s="201" t="s">
        <v>87</v>
      </c>
      <c r="L540" s="200" t="s">
        <v>213</v>
      </c>
      <c r="M540" s="201" t="s">
        <v>86</v>
      </c>
      <c r="N540" s="200" t="s">
        <v>217</v>
      </c>
      <c r="O540" s="201" t="s">
        <v>85</v>
      </c>
      <c r="P540" s="200"/>
      <c r="Q540" s="201" t="s">
        <v>84</v>
      </c>
      <c r="R540" s="200"/>
      <c r="S540" s="201" t="s">
        <v>208</v>
      </c>
      <c r="T540" s="200"/>
      <c r="U540" s="201" t="s">
        <v>207</v>
      </c>
      <c r="V540" s="200"/>
      <c r="W540" s="201" t="s">
        <v>207</v>
      </c>
      <c r="X540" s="200"/>
      <c r="Y540" s="10"/>
      <c r="Z540" s="398"/>
      <c r="AA540" s="401"/>
      <c r="AB540" s="199"/>
      <c r="AC540" s="381"/>
      <c r="AD540" s="367"/>
      <c r="AE540" s="367"/>
      <c r="AF540" s="367"/>
      <c r="AG540" s="367"/>
      <c r="AH540" s="367"/>
      <c r="AI540" s="367"/>
      <c r="AJ540" s="367"/>
      <c r="AK540" s="367"/>
      <c r="AL540" s="384"/>
    </row>
    <row r="541" spans="2:38" ht="18" customHeight="1" x14ac:dyDescent="0.2">
      <c r="B541" s="17"/>
      <c r="C541" s="405">
        <v>12</v>
      </c>
      <c r="D541" s="198" t="s">
        <v>327</v>
      </c>
      <c r="E541" s="197"/>
      <c r="F541" s="197"/>
      <c r="G541" s="196"/>
      <c r="H541" s="408">
        <v>47</v>
      </c>
      <c r="I541" s="408">
        <v>12</v>
      </c>
      <c r="J541" s="408">
        <v>11</v>
      </c>
      <c r="K541" s="195" t="s">
        <v>95</v>
      </c>
      <c r="L541" s="194" t="s">
        <v>98</v>
      </c>
      <c r="M541" s="195" t="s">
        <v>94</v>
      </c>
      <c r="N541" s="194"/>
      <c r="O541" s="195" t="s">
        <v>93</v>
      </c>
      <c r="P541" s="194"/>
      <c r="Q541" s="195" t="s">
        <v>92</v>
      </c>
      <c r="R541" s="194"/>
      <c r="S541" s="195" t="s">
        <v>212</v>
      </c>
      <c r="T541" s="194"/>
      <c r="U541" s="195" t="s">
        <v>211</v>
      </c>
      <c r="V541" s="194"/>
      <c r="W541" s="195" t="s">
        <v>211</v>
      </c>
      <c r="X541" s="194"/>
      <c r="Y541" s="25" t="s">
        <v>98</v>
      </c>
      <c r="Z541" s="397"/>
      <c r="AA541" s="401"/>
      <c r="AB541" s="193"/>
      <c r="AC541" s="379">
        <f>SUMPRODUCT(LEN($L541:$Y543)-LEN(SUBSTITUTE($L541:$Y543,"A", "")))</f>
        <v>0</v>
      </c>
      <c r="AD541" s="365">
        <f>SUMPRODUCT(LEN($Y541:$Y543)-LEN(SUBSTITUTE($Y541:$Y543,"A", "")))</f>
        <v>0</v>
      </c>
      <c r="AE541" s="365">
        <f>SUMPRODUCT(LEN($L541:$Y543)-LEN(SUBSTITUTE($L541:$Y543,"S", "")))</f>
        <v>2</v>
      </c>
      <c r="AF541" s="365">
        <f>SUMPRODUCT(LEN($Y541:$Y543)-LEN(SUBSTITUTE($Y541:$Y543,"S", "")))</f>
        <v>1</v>
      </c>
      <c r="AG541" s="365">
        <f>SUMPRODUCT(LEN($L541:$Y543)-LEN(SUBSTITUTE($L541:$Y543,"F", "")))</f>
        <v>0</v>
      </c>
      <c r="AH541" s="365">
        <f>SUMPRODUCT(LEN($Y541:$Y543)-LEN(SUBSTITUTE($Y541:$Y543,"F", "")))</f>
        <v>0</v>
      </c>
      <c r="AI541" s="365">
        <f>SUMPRODUCT(LEN($L541:$Y543)-LEN(SUBSTITUTE($L541:$Y543,"G", "")))</f>
        <v>0</v>
      </c>
      <c r="AJ541" s="365">
        <f>SUMPRODUCT(LEN($Y541:$Y543)-LEN(SUBSTITUTE($Y541:$Y543,"G", "")))</f>
        <v>0</v>
      </c>
      <c r="AK541" s="365">
        <f>SUMPRODUCT(LEN($L541:$Y543)-LEN(SUBSTITUTE($L541:$Y543,"M", "")))</f>
        <v>0</v>
      </c>
      <c r="AL541" s="382">
        <f>SUMPRODUCT(LEN($Y541:$Y543)-LEN(SUBSTITUTE($Y541:$Y543,"M", "")))</f>
        <v>0</v>
      </c>
    </row>
    <row r="542" spans="2:38" ht="18" customHeight="1" x14ac:dyDescent="0.2">
      <c r="B542" s="17"/>
      <c r="C542" s="406"/>
      <c r="D542" s="192"/>
      <c r="E542" s="23"/>
      <c r="F542" s="23"/>
      <c r="G542" s="191"/>
      <c r="H542" s="409"/>
      <c r="I542" s="409"/>
      <c r="J542" s="409"/>
      <c r="K542" s="190" t="s">
        <v>91</v>
      </c>
      <c r="L542" s="189"/>
      <c r="M542" s="190" t="s">
        <v>90</v>
      </c>
      <c r="N542" s="189"/>
      <c r="O542" s="190" t="s">
        <v>89</v>
      </c>
      <c r="P542" s="189"/>
      <c r="Q542" s="190" t="s">
        <v>88</v>
      </c>
      <c r="R542" s="189"/>
      <c r="S542" s="190" t="s">
        <v>210</v>
      </c>
      <c r="T542" s="189"/>
      <c r="U542" s="190" t="s">
        <v>209</v>
      </c>
      <c r="V542" s="189"/>
      <c r="W542" s="190" t="s">
        <v>209</v>
      </c>
      <c r="X542" s="189"/>
      <c r="Y542" s="18"/>
      <c r="Z542" s="366"/>
      <c r="AA542" s="401"/>
      <c r="AB542" s="188"/>
      <c r="AC542" s="380"/>
      <c r="AD542" s="366"/>
      <c r="AE542" s="366"/>
      <c r="AF542" s="366"/>
      <c r="AG542" s="366"/>
      <c r="AH542" s="366"/>
      <c r="AI542" s="366"/>
      <c r="AJ542" s="366"/>
      <c r="AK542" s="366"/>
      <c r="AL542" s="383"/>
    </row>
    <row r="543" spans="2:38" ht="18" customHeight="1" thickBot="1" x14ac:dyDescent="0.25">
      <c r="B543" s="17"/>
      <c r="C543" s="407"/>
      <c r="D543" s="204"/>
      <c r="E543" s="203"/>
      <c r="F543" s="203"/>
      <c r="G543" s="202"/>
      <c r="H543" s="410"/>
      <c r="I543" s="410"/>
      <c r="J543" s="410"/>
      <c r="K543" s="201" t="s">
        <v>87</v>
      </c>
      <c r="L543" s="200"/>
      <c r="M543" s="201" t="s">
        <v>86</v>
      </c>
      <c r="N543" s="200"/>
      <c r="O543" s="201" t="s">
        <v>85</v>
      </c>
      <c r="P543" s="200"/>
      <c r="Q543" s="201" t="s">
        <v>84</v>
      </c>
      <c r="R543" s="200"/>
      <c r="S543" s="201" t="s">
        <v>208</v>
      </c>
      <c r="T543" s="200"/>
      <c r="U543" s="201" t="s">
        <v>207</v>
      </c>
      <c r="V543" s="200"/>
      <c r="W543" s="201" t="s">
        <v>207</v>
      </c>
      <c r="X543" s="200"/>
      <c r="Y543" s="10"/>
      <c r="Z543" s="398"/>
      <c r="AA543" s="401"/>
      <c r="AB543" s="199"/>
      <c r="AC543" s="381"/>
      <c r="AD543" s="367"/>
      <c r="AE543" s="367"/>
      <c r="AF543" s="367"/>
      <c r="AG543" s="367"/>
      <c r="AH543" s="367"/>
      <c r="AI543" s="367"/>
      <c r="AJ543" s="367"/>
      <c r="AK543" s="367"/>
      <c r="AL543" s="384"/>
    </row>
    <row r="544" spans="2:38" ht="18" customHeight="1" x14ac:dyDescent="0.2">
      <c r="B544" s="17"/>
      <c r="C544" s="405">
        <v>13</v>
      </c>
      <c r="D544" s="198"/>
      <c r="E544" s="197"/>
      <c r="F544" s="197"/>
      <c r="G544" s="196"/>
      <c r="H544" s="408">
        <v>62</v>
      </c>
      <c r="I544" s="408">
        <v>16</v>
      </c>
      <c r="J544" s="408">
        <v>6</v>
      </c>
      <c r="K544" s="195" t="s">
        <v>95</v>
      </c>
      <c r="L544" s="194" t="s">
        <v>97</v>
      </c>
      <c r="M544" s="195" t="s">
        <v>94</v>
      </c>
      <c r="N544" s="194" t="s">
        <v>227</v>
      </c>
      <c r="O544" s="195" t="s">
        <v>93</v>
      </c>
      <c r="P544" s="194" t="s">
        <v>214</v>
      </c>
      <c r="Q544" s="195" t="s">
        <v>92</v>
      </c>
      <c r="R544" s="194" t="s">
        <v>98</v>
      </c>
      <c r="S544" s="195" t="s">
        <v>212</v>
      </c>
      <c r="T544" s="194"/>
      <c r="U544" s="195" t="s">
        <v>211</v>
      </c>
      <c r="V544" s="194"/>
      <c r="W544" s="195" t="s">
        <v>211</v>
      </c>
      <c r="X544" s="194"/>
      <c r="Y544" s="25"/>
      <c r="Z544" s="397">
        <v>7</v>
      </c>
      <c r="AA544" s="401"/>
      <c r="AB544" s="193"/>
      <c r="AC544" s="379">
        <f>SUMPRODUCT(LEN($L544:$Y546)-LEN(SUBSTITUTE($L544:$Y546,"A", "")))</f>
        <v>8</v>
      </c>
      <c r="AD544" s="365">
        <f>SUMPRODUCT(LEN($Y544:$Y546)-LEN(SUBSTITUTE($Y544:$Y546,"A", "")))</f>
        <v>0</v>
      </c>
      <c r="AE544" s="365">
        <f>SUMPRODUCT(LEN($L544:$Y546)-LEN(SUBSTITUTE($L544:$Y546,"S", "")))</f>
        <v>8</v>
      </c>
      <c r="AF544" s="365">
        <f>SUMPRODUCT(LEN($Y544:$Y546)-LEN(SUBSTITUTE($Y544:$Y546,"S", "")))</f>
        <v>0</v>
      </c>
      <c r="AG544" s="365">
        <f>SUMPRODUCT(LEN($L544:$Y546)-LEN(SUBSTITUTE($L544:$Y546,"F", "")))</f>
        <v>1</v>
      </c>
      <c r="AH544" s="365">
        <f>SUMPRODUCT(LEN($Y544:$Y546)-LEN(SUBSTITUTE($Y544:$Y546,"F", "")))</f>
        <v>0</v>
      </c>
      <c r="AI544" s="365">
        <f>SUMPRODUCT(LEN($L544:$Y546)-LEN(SUBSTITUTE($L544:$Y546,"G", "")))</f>
        <v>1</v>
      </c>
      <c r="AJ544" s="365">
        <f>SUMPRODUCT(LEN($Y544:$Y546)-LEN(SUBSTITUTE($Y544:$Y546,"G", "")))</f>
        <v>0</v>
      </c>
      <c r="AK544" s="365">
        <f>SUMPRODUCT(LEN($L544:$Y546)-LEN(SUBSTITUTE($L544:$Y546,"M", "")))</f>
        <v>0</v>
      </c>
      <c r="AL544" s="382">
        <f>SUMPRODUCT(LEN($Y544:$Y546)-LEN(SUBSTITUTE($Y544:$Y546,"M", "")))</f>
        <v>0</v>
      </c>
    </row>
    <row r="545" spans="2:39" ht="18" customHeight="1" x14ac:dyDescent="0.2">
      <c r="B545" s="17"/>
      <c r="C545" s="406"/>
      <c r="D545" s="192"/>
      <c r="E545" s="23"/>
      <c r="F545" s="23"/>
      <c r="G545" s="191"/>
      <c r="H545" s="409"/>
      <c r="I545" s="409"/>
      <c r="J545" s="409"/>
      <c r="K545" s="190" t="s">
        <v>91</v>
      </c>
      <c r="L545" s="189" t="s">
        <v>263</v>
      </c>
      <c r="M545" s="190" t="s">
        <v>90</v>
      </c>
      <c r="N545" s="189" t="s">
        <v>213</v>
      </c>
      <c r="O545" s="190" t="s">
        <v>89</v>
      </c>
      <c r="P545" s="189" t="s">
        <v>218</v>
      </c>
      <c r="Q545" s="190" t="s">
        <v>88</v>
      </c>
      <c r="R545" s="189"/>
      <c r="S545" s="190" t="s">
        <v>210</v>
      </c>
      <c r="T545" s="189"/>
      <c r="U545" s="190" t="s">
        <v>209</v>
      </c>
      <c r="V545" s="189"/>
      <c r="W545" s="190" t="s">
        <v>209</v>
      </c>
      <c r="X545" s="189"/>
      <c r="Y545" s="18"/>
      <c r="Z545" s="366"/>
      <c r="AA545" s="401"/>
      <c r="AB545" s="188"/>
      <c r="AC545" s="380"/>
      <c r="AD545" s="366"/>
      <c r="AE545" s="366"/>
      <c r="AF545" s="366"/>
      <c r="AG545" s="366"/>
      <c r="AH545" s="366"/>
      <c r="AI545" s="366"/>
      <c r="AJ545" s="366"/>
      <c r="AK545" s="366"/>
      <c r="AL545" s="383"/>
    </row>
    <row r="546" spans="2:39" ht="18" customHeight="1" thickBot="1" x14ac:dyDescent="0.25">
      <c r="B546" s="17"/>
      <c r="C546" s="407"/>
      <c r="D546" s="204"/>
      <c r="E546" s="203"/>
      <c r="F546" s="203"/>
      <c r="G546" s="202"/>
      <c r="H546" s="410"/>
      <c r="I546" s="410"/>
      <c r="J546" s="410"/>
      <c r="K546" s="201" t="s">
        <v>87</v>
      </c>
      <c r="L546" s="200" t="s">
        <v>262</v>
      </c>
      <c r="M546" s="201" t="s">
        <v>86</v>
      </c>
      <c r="N546" s="200" t="s">
        <v>214</v>
      </c>
      <c r="O546" s="201" t="s">
        <v>85</v>
      </c>
      <c r="P546" s="200" t="s">
        <v>98</v>
      </c>
      <c r="Q546" s="201" t="s">
        <v>84</v>
      </c>
      <c r="R546" s="200"/>
      <c r="S546" s="201" t="s">
        <v>208</v>
      </c>
      <c r="T546" s="200"/>
      <c r="U546" s="201" t="s">
        <v>207</v>
      </c>
      <c r="V546" s="200"/>
      <c r="W546" s="201" t="s">
        <v>207</v>
      </c>
      <c r="X546" s="200"/>
      <c r="Y546" s="10"/>
      <c r="Z546" s="398"/>
      <c r="AA546" s="401"/>
      <c r="AB546" s="199"/>
      <c r="AC546" s="381"/>
      <c r="AD546" s="367"/>
      <c r="AE546" s="367"/>
      <c r="AF546" s="367"/>
      <c r="AG546" s="367"/>
      <c r="AH546" s="367"/>
      <c r="AI546" s="367"/>
      <c r="AJ546" s="367"/>
      <c r="AK546" s="367"/>
      <c r="AL546" s="384"/>
    </row>
    <row r="547" spans="2:39" ht="18" customHeight="1" x14ac:dyDescent="0.2">
      <c r="B547" s="17"/>
      <c r="C547" s="405">
        <v>14</v>
      </c>
      <c r="D547" s="198"/>
      <c r="E547" s="197"/>
      <c r="F547" s="197"/>
      <c r="G547" s="196"/>
      <c r="H547" s="408"/>
      <c r="I547" s="408"/>
      <c r="J547" s="408"/>
      <c r="K547" s="195" t="s">
        <v>95</v>
      </c>
      <c r="L547" s="194"/>
      <c r="M547" s="195" t="s">
        <v>94</v>
      </c>
      <c r="N547" s="194"/>
      <c r="O547" s="195" t="s">
        <v>93</v>
      </c>
      <c r="P547" s="194"/>
      <c r="Q547" s="195" t="s">
        <v>92</v>
      </c>
      <c r="R547" s="194"/>
      <c r="S547" s="195" t="s">
        <v>212</v>
      </c>
      <c r="T547" s="194"/>
      <c r="U547" s="195" t="s">
        <v>211</v>
      </c>
      <c r="V547" s="194"/>
      <c r="W547" s="195" t="s">
        <v>211</v>
      </c>
      <c r="X547" s="194"/>
      <c r="Y547" s="25"/>
      <c r="Z547" s="397"/>
      <c r="AA547" s="401"/>
      <c r="AB547" s="193"/>
      <c r="AC547" s="379">
        <f>SUMPRODUCT(LEN($L547:$Y549)-LEN(SUBSTITUTE($L547:$Y549,"A", "")))</f>
        <v>0</v>
      </c>
      <c r="AD547" s="365">
        <f>SUMPRODUCT(LEN($Y547:$Y549)-LEN(SUBSTITUTE($Y547:$Y549,"A", "")))</f>
        <v>0</v>
      </c>
      <c r="AE547" s="365">
        <f>SUMPRODUCT(LEN($L547:$Y549)-LEN(SUBSTITUTE($L547:$Y549,"S", "")))</f>
        <v>0</v>
      </c>
      <c r="AF547" s="365">
        <f>SUMPRODUCT(LEN($Y547:$Y549)-LEN(SUBSTITUTE($Y547:$Y549,"S", "")))</f>
        <v>0</v>
      </c>
      <c r="AG547" s="365">
        <f>SUMPRODUCT(LEN($L547:$Y549)-LEN(SUBSTITUTE($L547:$Y549,"F", "")))</f>
        <v>0</v>
      </c>
      <c r="AH547" s="365">
        <f>SUMPRODUCT(LEN($Y547:$Y549)-LEN(SUBSTITUTE($Y547:$Y549,"F", "")))</f>
        <v>0</v>
      </c>
      <c r="AI547" s="365">
        <f>SUMPRODUCT(LEN($L547:$Y549)-LEN(SUBSTITUTE($L547:$Y549,"G", "")))</f>
        <v>0</v>
      </c>
      <c r="AJ547" s="365">
        <f>SUMPRODUCT(LEN($Y547:$Y549)-LEN(SUBSTITUTE($Y547:$Y549,"G", "")))</f>
        <v>0</v>
      </c>
      <c r="AK547" s="365">
        <f>SUMPRODUCT(LEN($L547:$Y549)-LEN(SUBSTITUTE($L547:$Y549,"M", "")))</f>
        <v>0</v>
      </c>
      <c r="AL547" s="382">
        <f>SUMPRODUCT(LEN($Y547:$Y549)-LEN(SUBSTITUTE($Y547:$Y549,"M", "")))</f>
        <v>0</v>
      </c>
    </row>
    <row r="548" spans="2:39" ht="18" customHeight="1" x14ac:dyDescent="0.2">
      <c r="B548" s="17"/>
      <c r="C548" s="406"/>
      <c r="D548" s="192"/>
      <c r="E548" s="23"/>
      <c r="F548" s="23"/>
      <c r="G548" s="191"/>
      <c r="H548" s="409"/>
      <c r="I548" s="409"/>
      <c r="J548" s="409"/>
      <c r="K548" s="190" t="s">
        <v>91</v>
      </c>
      <c r="L548" s="189"/>
      <c r="M548" s="190" t="s">
        <v>90</v>
      </c>
      <c r="N548" s="189"/>
      <c r="O548" s="190" t="s">
        <v>89</v>
      </c>
      <c r="P548" s="189"/>
      <c r="Q548" s="190" t="s">
        <v>88</v>
      </c>
      <c r="R548" s="189"/>
      <c r="S548" s="190" t="s">
        <v>210</v>
      </c>
      <c r="T548" s="189"/>
      <c r="U548" s="190" t="s">
        <v>209</v>
      </c>
      <c r="V548" s="189"/>
      <c r="W548" s="190" t="s">
        <v>209</v>
      </c>
      <c r="X548" s="189"/>
      <c r="Y548" s="18"/>
      <c r="Z548" s="366"/>
      <c r="AA548" s="401"/>
      <c r="AB548" s="188"/>
      <c r="AC548" s="380"/>
      <c r="AD548" s="366"/>
      <c r="AE548" s="366"/>
      <c r="AF548" s="366"/>
      <c r="AG548" s="366"/>
      <c r="AH548" s="366"/>
      <c r="AI548" s="366"/>
      <c r="AJ548" s="366"/>
      <c r="AK548" s="366"/>
      <c r="AL548" s="383"/>
      <c r="AM548" s="58"/>
    </row>
    <row r="549" spans="2:39" ht="18" customHeight="1" thickBot="1" x14ac:dyDescent="0.25">
      <c r="B549" s="17"/>
      <c r="C549" s="407"/>
      <c r="D549" s="204"/>
      <c r="E549" s="203"/>
      <c r="F549" s="203"/>
      <c r="G549" s="202"/>
      <c r="H549" s="410"/>
      <c r="I549" s="410"/>
      <c r="J549" s="410"/>
      <c r="K549" s="201" t="s">
        <v>87</v>
      </c>
      <c r="L549" s="200"/>
      <c r="M549" s="201" t="s">
        <v>86</v>
      </c>
      <c r="N549" s="200"/>
      <c r="O549" s="201" t="s">
        <v>85</v>
      </c>
      <c r="P549" s="200"/>
      <c r="Q549" s="201" t="s">
        <v>84</v>
      </c>
      <c r="R549" s="200"/>
      <c r="S549" s="201" t="s">
        <v>208</v>
      </c>
      <c r="T549" s="200"/>
      <c r="U549" s="201" t="s">
        <v>207</v>
      </c>
      <c r="V549" s="200"/>
      <c r="W549" s="201" t="s">
        <v>207</v>
      </c>
      <c r="X549" s="200"/>
      <c r="Y549" s="10"/>
      <c r="Z549" s="398"/>
      <c r="AA549" s="401"/>
      <c r="AB549" s="199"/>
      <c r="AC549" s="381"/>
      <c r="AD549" s="367"/>
      <c r="AE549" s="367"/>
      <c r="AF549" s="367"/>
      <c r="AG549" s="367"/>
      <c r="AH549" s="367"/>
      <c r="AI549" s="367"/>
      <c r="AJ549" s="367"/>
      <c r="AK549" s="367"/>
      <c r="AL549" s="384"/>
    </row>
    <row r="550" spans="2:39" ht="18" customHeight="1" x14ac:dyDescent="0.2">
      <c r="B550" s="17"/>
      <c r="C550" s="405">
        <v>15</v>
      </c>
      <c r="D550" s="198"/>
      <c r="E550" s="197"/>
      <c r="F550" s="197"/>
      <c r="G550" s="196"/>
      <c r="H550" s="408"/>
      <c r="I550" s="408"/>
      <c r="J550" s="408"/>
      <c r="K550" s="195" t="s">
        <v>95</v>
      </c>
      <c r="L550" s="194"/>
      <c r="M550" s="195" t="s">
        <v>94</v>
      </c>
      <c r="N550" s="194"/>
      <c r="O550" s="195" t="s">
        <v>93</v>
      </c>
      <c r="P550" s="194"/>
      <c r="Q550" s="195" t="s">
        <v>92</v>
      </c>
      <c r="R550" s="194"/>
      <c r="S550" s="195" t="s">
        <v>212</v>
      </c>
      <c r="T550" s="194"/>
      <c r="U550" s="195" t="s">
        <v>211</v>
      </c>
      <c r="V550" s="194"/>
      <c r="W550" s="195" t="s">
        <v>211</v>
      </c>
      <c r="X550" s="194"/>
      <c r="Y550" s="25"/>
      <c r="Z550" s="397"/>
      <c r="AA550" s="401"/>
      <c r="AB550" s="193"/>
      <c r="AC550" s="379">
        <f>SUMPRODUCT(LEN($L550:$Y552)-LEN(SUBSTITUTE($L550:$Y552,"A", "")))</f>
        <v>0</v>
      </c>
      <c r="AD550" s="365">
        <f>SUMPRODUCT(LEN($Y550:$Y552)-LEN(SUBSTITUTE($Y550:$Y552,"A", "")))</f>
        <v>0</v>
      </c>
      <c r="AE550" s="365">
        <f>SUMPRODUCT(LEN($L550:$Y552)-LEN(SUBSTITUTE($L550:$Y552,"S", "")))</f>
        <v>0</v>
      </c>
      <c r="AF550" s="365">
        <f>SUMPRODUCT(LEN($Y550:$Y552)-LEN(SUBSTITUTE($Y550:$Y552,"S", "")))</f>
        <v>0</v>
      </c>
      <c r="AG550" s="365">
        <f>SUMPRODUCT(LEN($L550:$Y552)-LEN(SUBSTITUTE($L550:$Y552,"F", "")))</f>
        <v>0</v>
      </c>
      <c r="AH550" s="365">
        <f>SUMPRODUCT(LEN($Y550:$Y552)-LEN(SUBSTITUTE($Y550:$Y552,"F", "")))</f>
        <v>0</v>
      </c>
      <c r="AI550" s="365">
        <f>SUMPRODUCT(LEN($L550:$Y552)-LEN(SUBSTITUTE($L550:$Y552,"G", "")))</f>
        <v>0</v>
      </c>
      <c r="AJ550" s="365">
        <f>SUMPRODUCT(LEN($Y550:$Y552)-LEN(SUBSTITUTE($Y550:$Y552,"G", "")))</f>
        <v>0</v>
      </c>
      <c r="AK550" s="365">
        <f>SUMPRODUCT(LEN($L550:$Y552)-LEN(SUBSTITUTE($L550:$Y552,"M", "")))</f>
        <v>0</v>
      </c>
      <c r="AL550" s="382">
        <f>SUMPRODUCT(LEN($Y550:$Y552)-LEN(SUBSTITUTE($Y550:$Y552,"M", "")))</f>
        <v>0</v>
      </c>
    </row>
    <row r="551" spans="2:39" ht="18" customHeight="1" x14ac:dyDescent="0.2">
      <c r="B551" s="17"/>
      <c r="C551" s="406"/>
      <c r="D551" s="192"/>
      <c r="E551" s="23"/>
      <c r="F551" s="23"/>
      <c r="G551" s="191"/>
      <c r="H551" s="409"/>
      <c r="I551" s="409"/>
      <c r="J551" s="409"/>
      <c r="K551" s="190" t="s">
        <v>91</v>
      </c>
      <c r="L551" s="189"/>
      <c r="M551" s="190" t="s">
        <v>90</v>
      </c>
      <c r="N551" s="189"/>
      <c r="O551" s="190" t="s">
        <v>89</v>
      </c>
      <c r="P551" s="189"/>
      <c r="Q551" s="190" t="s">
        <v>88</v>
      </c>
      <c r="R551" s="189"/>
      <c r="S551" s="190" t="s">
        <v>210</v>
      </c>
      <c r="T551" s="189"/>
      <c r="U551" s="190" t="s">
        <v>209</v>
      </c>
      <c r="V551" s="189"/>
      <c r="W551" s="190" t="s">
        <v>209</v>
      </c>
      <c r="X551" s="189"/>
      <c r="Y551" s="18"/>
      <c r="Z551" s="366"/>
      <c r="AA551" s="401"/>
      <c r="AB551" s="188"/>
      <c r="AC551" s="380"/>
      <c r="AD551" s="366"/>
      <c r="AE551" s="366"/>
      <c r="AF551" s="366"/>
      <c r="AG551" s="366"/>
      <c r="AH551" s="366"/>
      <c r="AI551" s="366"/>
      <c r="AJ551" s="366"/>
      <c r="AK551" s="366"/>
      <c r="AL551" s="383"/>
    </row>
    <row r="552" spans="2:39" ht="18" customHeight="1" thickBot="1" x14ac:dyDescent="0.25">
      <c r="B552" s="17"/>
      <c r="C552" s="407"/>
      <c r="D552" s="204"/>
      <c r="E552" s="203"/>
      <c r="F552" s="203"/>
      <c r="G552" s="202"/>
      <c r="H552" s="410"/>
      <c r="I552" s="410"/>
      <c r="J552" s="410"/>
      <c r="K552" s="201" t="s">
        <v>87</v>
      </c>
      <c r="L552" s="200"/>
      <c r="M552" s="201" t="s">
        <v>86</v>
      </c>
      <c r="N552" s="200"/>
      <c r="O552" s="201" t="s">
        <v>85</v>
      </c>
      <c r="P552" s="200"/>
      <c r="Q552" s="201" t="s">
        <v>84</v>
      </c>
      <c r="R552" s="200"/>
      <c r="S552" s="201" t="s">
        <v>208</v>
      </c>
      <c r="T552" s="200"/>
      <c r="U552" s="201" t="s">
        <v>207</v>
      </c>
      <c r="V552" s="200"/>
      <c r="W552" s="201" t="s">
        <v>207</v>
      </c>
      <c r="X552" s="200"/>
      <c r="Y552" s="10"/>
      <c r="Z552" s="398"/>
      <c r="AA552" s="401"/>
      <c r="AB552" s="199"/>
      <c r="AC552" s="381"/>
      <c r="AD552" s="367"/>
      <c r="AE552" s="367"/>
      <c r="AF552" s="367"/>
      <c r="AG552" s="367"/>
      <c r="AH552" s="367"/>
      <c r="AI552" s="367"/>
      <c r="AJ552" s="367"/>
      <c r="AK552" s="367"/>
      <c r="AL552" s="384"/>
    </row>
    <row r="553" spans="2:39" ht="18" customHeight="1" x14ac:dyDescent="0.2">
      <c r="B553" s="17"/>
      <c r="C553" s="405">
        <v>16</v>
      </c>
      <c r="D553" s="198"/>
      <c r="E553" s="197"/>
      <c r="F553" s="197"/>
      <c r="G553" s="196"/>
      <c r="H553" s="408"/>
      <c r="I553" s="408"/>
      <c r="J553" s="408"/>
      <c r="K553" s="195" t="s">
        <v>95</v>
      </c>
      <c r="L553" s="194"/>
      <c r="M553" s="195" t="s">
        <v>94</v>
      </c>
      <c r="N553" s="194"/>
      <c r="O553" s="195" t="s">
        <v>93</v>
      </c>
      <c r="P553" s="194"/>
      <c r="Q553" s="195" t="s">
        <v>92</v>
      </c>
      <c r="R553" s="194"/>
      <c r="S553" s="195" t="s">
        <v>212</v>
      </c>
      <c r="T553" s="194"/>
      <c r="U553" s="195" t="s">
        <v>211</v>
      </c>
      <c r="V553" s="194"/>
      <c r="W553" s="195" t="s">
        <v>211</v>
      </c>
      <c r="X553" s="194"/>
      <c r="Y553" s="25"/>
      <c r="Z553" s="397"/>
      <c r="AA553" s="401"/>
      <c r="AB553" s="193"/>
      <c r="AC553" s="379">
        <f>SUMPRODUCT(LEN($L553:$Y555)-LEN(SUBSTITUTE($L553:$Y555,"A", "")))</f>
        <v>0</v>
      </c>
      <c r="AD553" s="365">
        <f>SUMPRODUCT(LEN($Y553:$Y555)-LEN(SUBSTITUTE($Y553:$Y555,"A", "")))</f>
        <v>0</v>
      </c>
      <c r="AE553" s="365">
        <f>SUMPRODUCT(LEN($L553:$Y555)-LEN(SUBSTITUTE($L553:$Y555,"S", "")))</f>
        <v>0</v>
      </c>
      <c r="AF553" s="365">
        <f>SUMPRODUCT(LEN($Y553:$Y555)-LEN(SUBSTITUTE($Y553:$Y555,"S", "")))</f>
        <v>0</v>
      </c>
      <c r="AG553" s="365">
        <f>SUMPRODUCT(LEN($L553:$Y555)-LEN(SUBSTITUTE($L553:$Y555,"F", "")))</f>
        <v>0</v>
      </c>
      <c r="AH553" s="365">
        <f>SUMPRODUCT(LEN($Y553:$Y555)-LEN(SUBSTITUTE($Y553:$Y555,"F", "")))</f>
        <v>0</v>
      </c>
      <c r="AI553" s="365">
        <f>SUMPRODUCT(LEN($L553:$Y555)-LEN(SUBSTITUTE($L553:$Y555,"G", "")))</f>
        <v>0</v>
      </c>
      <c r="AJ553" s="365">
        <f>SUMPRODUCT(LEN($Y553:$Y555)-LEN(SUBSTITUTE($Y553:$Y555,"G", "")))</f>
        <v>0</v>
      </c>
      <c r="AK553" s="365">
        <f>SUMPRODUCT(LEN($L553:$Y555)-LEN(SUBSTITUTE($L553:$Y555,"M", "")))</f>
        <v>0</v>
      </c>
      <c r="AL553" s="382">
        <f>SUMPRODUCT(LEN($Y553:$Y555)-LEN(SUBSTITUTE($Y553:$Y555,"M", "")))</f>
        <v>0</v>
      </c>
    </row>
    <row r="554" spans="2:39" ht="18" customHeight="1" x14ac:dyDescent="0.2">
      <c r="B554" s="17"/>
      <c r="C554" s="406"/>
      <c r="D554" s="192"/>
      <c r="E554" s="23"/>
      <c r="F554" s="23"/>
      <c r="G554" s="191"/>
      <c r="H554" s="409"/>
      <c r="I554" s="409"/>
      <c r="J554" s="409"/>
      <c r="K554" s="190" t="s">
        <v>91</v>
      </c>
      <c r="L554" s="189"/>
      <c r="M554" s="190" t="s">
        <v>90</v>
      </c>
      <c r="N554" s="189"/>
      <c r="O554" s="190" t="s">
        <v>89</v>
      </c>
      <c r="P554" s="189"/>
      <c r="Q554" s="190" t="s">
        <v>88</v>
      </c>
      <c r="R554" s="189"/>
      <c r="S554" s="190" t="s">
        <v>210</v>
      </c>
      <c r="T554" s="189"/>
      <c r="U554" s="190" t="s">
        <v>209</v>
      </c>
      <c r="V554" s="189"/>
      <c r="W554" s="190" t="s">
        <v>209</v>
      </c>
      <c r="X554" s="189"/>
      <c r="Y554" s="18"/>
      <c r="Z554" s="366"/>
      <c r="AA554" s="401"/>
      <c r="AB554" s="188"/>
      <c r="AC554" s="380"/>
      <c r="AD554" s="366"/>
      <c r="AE554" s="366"/>
      <c r="AF554" s="366"/>
      <c r="AG554" s="366"/>
      <c r="AH554" s="366"/>
      <c r="AI554" s="366"/>
      <c r="AJ554" s="366"/>
      <c r="AK554" s="366"/>
      <c r="AL554" s="383"/>
    </row>
    <row r="555" spans="2:39" ht="18" customHeight="1" thickBot="1" x14ac:dyDescent="0.25">
      <c r="B555" s="17"/>
      <c r="C555" s="407"/>
      <c r="D555" s="204"/>
      <c r="E555" s="203"/>
      <c r="F555" s="203"/>
      <c r="G555" s="202"/>
      <c r="H555" s="410"/>
      <c r="I555" s="410"/>
      <c r="J555" s="410"/>
      <c r="K555" s="201" t="s">
        <v>87</v>
      </c>
      <c r="L555" s="200"/>
      <c r="M555" s="201" t="s">
        <v>86</v>
      </c>
      <c r="N555" s="200"/>
      <c r="O555" s="201" t="s">
        <v>85</v>
      </c>
      <c r="P555" s="200"/>
      <c r="Q555" s="201" t="s">
        <v>84</v>
      </c>
      <c r="R555" s="200"/>
      <c r="S555" s="201" t="s">
        <v>208</v>
      </c>
      <c r="T555" s="200"/>
      <c r="U555" s="201" t="s">
        <v>207</v>
      </c>
      <c r="V555" s="200"/>
      <c r="W555" s="201" t="s">
        <v>207</v>
      </c>
      <c r="X555" s="200"/>
      <c r="Y555" s="10"/>
      <c r="Z555" s="398"/>
      <c r="AA555" s="401"/>
      <c r="AB555" s="199"/>
      <c r="AC555" s="381"/>
      <c r="AD555" s="367"/>
      <c r="AE555" s="367"/>
      <c r="AF555" s="367"/>
      <c r="AG555" s="367"/>
      <c r="AH555" s="367"/>
      <c r="AI555" s="367"/>
      <c r="AJ555" s="367"/>
      <c r="AK555" s="367"/>
      <c r="AL555" s="384"/>
    </row>
    <row r="556" spans="2:39" ht="18" customHeight="1" x14ac:dyDescent="0.2">
      <c r="B556" s="17"/>
      <c r="C556" s="405">
        <v>17</v>
      </c>
      <c r="D556" s="198"/>
      <c r="E556" s="197"/>
      <c r="F556" s="197"/>
      <c r="G556" s="196"/>
      <c r="H556" s="408"/>
      <c r="I556" s="408"/>
      <c r="J556" s="408"/>
      <c r="K556" s="195" t="s">
        <v>95</v>
      </c>
      <c r="L556" s="194"/>
      <c r="M556" s="195" t="s">
        <v>94</v>
      </c>
      <c r="N556" s="194"/>
      <c r="O556" s="195" t="s">
        <v>93</v>
      </c>
      <c r="P556" s="194"/>
      <c r="Q556" s="195" t="s">
        <v>92</v>
      </c>
      <c r="R556" s="194"/>
      <c r="S556" s="195" t="s">
        <v>212</v>
      </c>
      <c r="T556" s="194"/>
      <c r="U556" s="195" t="s">
        <v>211</v>
      </c>
      <c r="V556" s="194"/>
      <c r="W556" s="195" t="s">
        <v>211</v>
      </c>
      <c r="X556" s="194"/>
      <c r="Y556" s="25"/>
      <c r="Z556" s="397"/>
      <c r="AA556" s="401"/>
      <c r="AB556" s="193"/>
      <c r="AC556" s="379">
        <f>SUMPRODUCT(LEN($L556:$Y558)-LEN(SUBSTITUTE($L556:$Y558,"A", "")))</f>
        <v>0</v>
      </c>
      <c r="AD556" s="365">
        <f>SUMPRODUCT(LEN($Y556:$Y558)-LEN(SUBSTITUTE($Y556:$Y558,"A", "")))</f>
        <v>0</v>
      </c>
      <c r="AE556" s="365">
        <f>SUMPRODUCT(LEN($L556:$Y558)-LEN(SUBSTITUTE($L556:$Y558,"S", "")))</f>
        <v>0</v>
      </c>
      <c r="AF556" s="365">
        <f>SUMPRODUCT(LEN($Y556:$Y558)-LEN(SUBSTITUTE($Y556:$Y558,"S", "")))</f>
        <v>0</v>
      </c>
      <c r="AG556" s="365">
        <f>SUMPRODUCT(LEN($L556:$Y558)-LEN(SUBSTITUTE($L556:$Y558,"F", "")))</f>
        <v>0</v>
      </c>
      <c r="AH556" s="365">
        <f>SUMPRODUCT(LEN($Y556:$Y558)-LEN(SUBSTITUTE($Y556:$Y558,"F", "")))</f>
        <v>0</v>
      </c>
      <c r="AI556" s="365">
        <f>SUMPRODUCT(LEN($L556:$Y558)-LEN(SUBSTITUTE($L556:$Y558,"G", "")))</f>
        <v>0</v>
      </c>
      <c r="AJ556" s="365">
        <f>SUMPRODUCT(LEN($Y556:$Y558)-LEN(SUBSTITUTE($Y556:$Y558,"G", "")))</f>
        <v>0</v>
      </c>
      <c r="AK556" s="365">
        <f>SUMPRODUCT(LEN($L556:$Y558)-LEN(SUBSTITUTE($L556:$Y558,"M", "")))</f>
        <v>0</v>
      </c>
      <c r="AL556" s="382">
        <f>SUMPRODUCT(LEN($Y556:$Y558)-LEN(SUBSTITUTE($Y556:$Y558,"M", "")))</f>
        <v>0</v>
      </c>
    </row>
    <row r="557" spans="2:39" ht="18" customHeight="1" x14ac:dyDescent="0.2">
      <c r="B557" s="17"/>
      <c r="C557" s="406"/>
      <c r="D557" s="192"/>
      <c r="E557" s="23"/>
      <c r="F557" s="23"/>
      <c r="G557" s="191"/>
      <c r="H557" s="409"/>
      <c r="I557" s="409"/>
      <c r="J557" s="409"/>
      <c r="K557" s="190" t="s">
        <v>91</v>
      </c>
      <c r="L557" s="189"/>
      <c r="M557" s="190" t="s">
        <v>90</v>
      </c>
      <c r="N557" s="189"/>
      <c r="O557" s="190" t="s">
        <v>89</v>
      </c>
      <c r="P557" s="189"/>
      <c r="Q557" s="190" t="s">
        <v>88</v>
      </c>
      <c r="R557" s="189"/>
      <c r="S557" s="190" t="s">
        <v>210</v>
      </c>
      <c r="T557" s="189"/>
      <c r="U557" s="190" t="s">
        <v>209</v>
      </c>
      <c r="V557" s="189"/>
      <c r="W557" s="190" t="s">
        <v>209</v>
      </c>
      <c r="X557" s="189"/>
      <c r="Y557" s="18"/>
      <c r="Z557" s="366"/>
      <c r="AA557" s="401"/>
      <c r="AB557" s="188"/>
      <c r="AC557" s="380"/>
      <c r="AD557" s="366"/>
      <c r="AE557" s="366"/>
      <c r="AF557" s="366"/>
      <c r="AG557" s="366"/>
      <c r="AH557" s="366"/>
      <c r="AI557" s="366"/>
      <c r="AJ557" s="366"/>
      <c r="AK557" s="366"/>
      <c r="AL557" s="383"/>
    </row>
    <row r="558" spans="2:39" ht="18" customHeight="1" thickBot="1" x14ac:dyDescent="0.25">
      <c r="B558" s="17"/>
      <c r="C558" s="407"/>
      <c r="D558" s="204"/>
      <c r="E558" s="203"/>
      <c r="F558" s="203"/>
      <c r="G558" s="202"/>
      <c r="H558" s="410"/>
      <c r="I558" s="410"/>
      <c r="J558" s="410"/>
      <c r="K558" s="201" t="s">
        <v>87</v>
      </c>
      <c r="L558" s="200"/>
      <c r="M558" s="201" t="s">
        <v>86</v>
      </c>
      <c r="N558" s="200"/>
      <c r="O558" s="201" t="s">
        <v>85</v>
      </c>
      <c r="P558" s="200"/>
      <c r="Q558" s="201" t="s">
        <v>84</v>
      </c>
      <c r="R558" s="200"/>
      <c r="S558" s="201" t="s">
        <v>208</v>
      </c>
      <c r="T558" s="200"/>
      <c r="U558" s="201" t="s">
        <v>207</v>
      </c>
      <c r="V558" s="200"/>
      <c r="W558" s="201" t="s">
        <v>207</v>
      </c>
      <c r="X558" s="200"/>
      <c r="Y558" s="10"/>
      <c r="Z558" s="398"/>
      <c r="AA558" s="401"/>
      <c r="AB558" s="199"/>
      <c r="AC558" s="381"/>
      <c r="AD558" s="367"/>
      <c r="AE558" s="367"/>
      <c r="AF558" s="367"/>
      <c r="AG558" s="367"/>
      <c r="AH558" s="367"/>
      <c r="AI558" s="367"/>
      <c r="AJ558" s="367"/>
      <c r="AK558" s="367"/>
      <c r="AL558" s="384"/>
    </row>
    <row r="559" spans="2:39" ht="18" customHeight="1" x14ac:dyDescent="0.2">
      <c r="B559" s="17"/>
      <c r="C559" s="405">
        <v>18</v>
      </c>
      <c r="D559" s="198"/>
      <c r="E559" s="197"/>
      <c r="F559" s="197"/>
      <c r="G559" s="196"/>
      <c r="H559" s="408"/>
      <c r="I559" s="408"/>
      <c r="J559" s="408"/>
      <c r="K559" s="195" t="s">
        <v>95</v>
      </c>
      <c r="L559" s="194"/>
      <c r="M559" s="195" t="s">
        <v>94</v>
      </c>
      <c r="N559" s="194"/>
      <c r="O559" s="195" t="s">
        <v>93</v>
      </c>
      <c r="P559" s="194"/>
      <c r="Q559" s="195" t="s">
        <v>92</v>
      </c>
      <c r="R559" s="194"/>
      <c r="S559" s="195" t="s">
        <v>212</v>
      </c>
      <c r="T559" s="194"/>
      <c r="U559" s="195" t="s">
        <v>211</v>
      </c>
      <c r="V559" s="194"/>
      <c r="W559" s="195" t="s">
        <v>211</v>
      </c>
      <c r="X559" s="194"/>
      <c r="Y559" s="25"/>
      <c r="Z559" s="397"/>
      <c r="AA559" s="401"/>
      <c r="AB559" s="193"/>
      <c r="AC559" s="379">
        <f>SUMPRODUCT(LEN($L559:$Y561)-LEN(SUBSTITUTE($L559:$Y561,"A", "")))</f>
        <v>0</v>
      </c>
      <c r="AD559" s="365">
        <f>SUMPRODUCT(LEN($Y559:$Y561)-LEN(SUBSTITUTE($Y559:$Y561,"A", "")))</f>
        <v>0</v>
      </c>
      <c r="AE559" s="365">
        <f>SUMPRODUCT(LEN($L559:$Y561)-LEN(SUBSTITUTE($L559:$Y561,"S", "")))</f>
        <v>0</v>
      </c>
      <c r="AF559" s="365">
        <f>SUMPRODUCT(LEN($Y559:$Y561)-LEN(SUBSTITUTE($Y559:$Y561,"S", "")))</f>
        <v>0</v>
      </c>
      <c r="AG559" s="365">
        <f>SUMPRODUCT(LEN($L559:$Y561)-LEN(SUBSTITUTE($L559:$Y561,"F", "")))</f>
        <v>0</v>
      </c>
      <c r="AH559" s="365">
        <f>SUMPRODUCT(LEN($Y559:$Y561)-LEN(SUBSTITUTE($Y559:$Y561,"F", "")))</f>
        <v>0</v>
      </c>
      <c r="AI559" s="365">
        <f>SUMPRODUCT(LEN($L559:$Y561)-LEN(SUBSTITUTE($L559:$Y561,"G", "")))</f>
        <v>0</v>
      </c>
      <c r="AJ559" s="365">
        <f>SUMPRODUCT(LEN($Y559:$Y561)-LEN(SUBSTITUTE($Y559:$Y561,"G", "")))</f>
        <v>0</v>
      </c>
      <c r="AK559" s="365">
        <f>SUMPRODUCT(LEN($L559:$Y561)-LEN(SUBSTITUTE($L559:$Y561,"M", "")))</f>
        <v>0</v>
      </c>
      <c r="AL559" s="382">
        <f>SUMPRODUCT(LEN($Y559:$Y561)-LEN(SUBSTITUTE($Y559:$Y561,"M", "")))</f>
        <v>0</v>
      </c>
    </row>
    <row r="560" spans="2:39" ht="18" customHeight="1" x14ac:dyDescent="0.2">
      <c r="B560" s="17"/>
      <c r="C560" s="406"/>
      <c r="D560" s="192"/>
      <c r="E560" s="23"/>
      <c r="F560" s="23"/>
      <c r="G560" s="191"/>
      <c r="H560" s="409"/>
      <c r="I560" s="409"/>
      <c r="J560" s="409"/>
      <c r="K560" s="190" t="s">
        <v>91</v>
      </c>
      <c r="L560" s="189"/>
      <c r="M560" s="190" t="s">
        <v>90</v>
      </c>
      <c r="N560" s="189"/>
      <c r="O560" s="190" t="s">
        <v>89</v>
      </c>
      <c r="P560" s="189"/>
      <c r="Q560" s="190" t="s">
        <v>88</v>
      </c>
      <c r="R560" s="189"/>
      <c r="S560" s="190" t="s">
        <v>210</v>
      </c>
      <c r="T560" s="189"/>
      <c r="U560" s="190" t="s">
        <v>209</v>
      </c>
      <c r="V560" s="189"/>
      <c r="W560" s="190" t="s">
        <v>209</v>
      </c>
      <c r="X560" s="189"/>
      <c r="Y560" s="18"/>
      <c r="Z560" s="366"/>
      <c r="AA560" s="401"/>
      <c r="AB560" s="188"/>
      <c r="AC560" s="380"/>
      <c r="AD560" s="366"/>
      <c r="AE560" s="366"/>
      <c r="AF560" s="366"/>
      <c r="AG560" s="366"/>
      <c r="AH560" s="366"/>
      <c r="AI560" s="366"/>
      <c r="AJ560" s="366"/>
      <c r="AK560" s="366"/>
      <c r="AL560" s="383"/>
    </row>
    <row r="561" spans="2:46" ht="18" customHeight="1" thickBot="1" x14ac:dyDescent="0.25">
      <c r="B561" s="17"/>
      <c r="C561" s="407"/>
      <c r="D561" s="204"/>
      <c r="E561" s="203"/>
      <c r="F561" s="203"/>
      <c r="G561" s="202"/>
      <c r="H561" s="410"/>
      <c r="I561" s="410"/>
      <c r="J561" s="410"/>
      <c r="K561" s="201" t="s">
        <v>87</v>
      </c>
      <c r="L561" s="200"/>
      <c r="M561" s="201" t="s">
        <v>86</v>
      </c>
      <c r="N561" s="200"/>
      <c r="O561" s="201" t="s">
        <v>85</v>
      </c>
      <c r="P561" s="200"/>
      <c r="Q561" s="201" t="s">
        <v>84</v>
      </c>
      <c r="R561" s="200"/>
      <c r="S561" s="201" t="s">
        <v>208</v>
      </c>
      <c r="T561" s="200"/>
      <c r="U561" s="201" t="s">
        <v>207</v>
      </c>
      <c r="V561" s="200"/>
      <c r="W561" s="201" t="s">
        <v>207</v>
      </c>
      <c r="X561" s="200"/>
      <c r="Y561" s="10"/>
      <c r="Z561" s="398"/>
      <c r="AA561" s="401"/>
      <c r="AB561" s="199"/>
      <c r="AC561" s="381"/>
      <c r="AD561" s="367"/>
      <c r="AE561" s="367"/>
      <c r="AF561" s="367"/>
      <c r="AG561" s="367"/>
      <c r="AH561" s="367"/>
      <c r="AI561" s="367"/>
      <c r="AJ561" s="367"/>
      <c r="AK561" s="367"/>
      <c r="AL561" s="384"/>
    </row>
    <row r="562" spans="2:46" ht="18" customHeight="1" x14ac:dyDescent="0.2">
      <c r="B562" s="17"/>
      <c r="C562" s="405">
        <v>19</v>
      </c>
      <c r="D562" s="198"/>
      <c r="E562" s="197"/>
      <c r="F562" s="197"/>
      <c r="G562" s="196"/>
      <c r="H562" s="408"/>
      <c r="I562" s="408"/>
      <c r="J562" s="408"/>
      <c r="K562" s="195" t="s">
        <v>95</v>
      </c>
      <c r="L562" s="194"/>
      <c r="M562" s="195" t="s">
        <v>94</v>
      </c>
      <c r="N562" s="194"/>
      <c r="O562" s="195" t="s">
        <v>93</v>
      </c>
      <c r="P562" s="194"/>
      <c r="Q562" s="195" t="s">
        <v>92</v>
      </c>
      <c r="R562" s="194"/>
      <c r="S562" s="195" t="s">
        <v>212</v>
      </c>
      <c r="T562" s="194"/>
      <c r="U562" s="195" t="s">
        <v>211</v>
      </c>
      <c r="V562" s="194"/>
      <c r="W562" s="195" t="s">
        <v>211</v>
      </c>
      <c r="X562" s="194"/>
      <c r="Y562" s="25"/>
      <c r="Z562" s="397"/>
      <c r="AA562" s="401"/>
      <c r="AB562" s="193"/>
      <c r="AC562" s="379">
        <f>SUMPRODUCT(LEN($L562:$Y564)-LEN(SUBSTITUTE($L562:$Y564,"A", "")))</f>
        <v>0</v>
      </c>
      <c r="AD562" s="365">
        <f>SUMPRODUCT(LEN($Y562:$Y564)-LEN(SUBSTITUTE($Y562:$Y564,"A", "")))</f>
        <v>0</v>
      </c>
      <c r="AE562" s="365">
        <f>SUMPRODUCT(LEN($L562:$Y564)-LEN(SUBSTITUTE($L562:$Y564,"S", "")))</f>
        <v>0</v>
      </c>
      <c r="AF562" s="365">
        <f>SUMPRODUCT(LEN($Y562:$Y564)-LEN(SUBSTITUTE($Y562:$Y564,"S", "")))</f>
        <v>0</v>
      </c>
      <c r="AG562" s="365">
        <f>SUMPRODUCT(LEN($L562:$Y564)-LEN(SUBSTITUTE($L562:$Y564,"F", "")))</f>
        <v>0</v>
      </c>
      <c r="AH562" s="365">
        <f>SUMPRODUCT(LEN($Y562:$Y564)-LEN(SUBSTITUTE($Y562:$Y564,"F", "")))</f>
        <v>0</v>
      </c>
      <c r="AI562" s="365">
        <f>SUMPRODUCT(LEN($L562:$Y564)-LEN(SUBSTITUTE($L562:$Y564,"G", "")))</f>
        <v>0</v>
      </c>
      <c r="AJ562" s="365">
        <f>SUMPRODUCT(LEN($Y562:$Y564)-LEN(SUBSTITUTE($Y562:$Y564,"G", "")))</f>
        <v>0</v>
      </c>
      <c r="AK562" s="365">
        <f>SUMPRODUCT(LEN($L562:$Y564)-LEN(SUBSTITUTE($L562:$Y564,"M", "")))</f>
        <v>0</v>
      </c>
      <c r="AL562" s="382">
        <f>SUMPRODUCT(LEN($Y562:$Y564)-LEN(SUBSTITUTE($Y562:$Y564,"M", "")))</f>
        <v>0</v>
      </c>
    </row>
    <row r="563" spans="2:46" ht="18" customHeight="1" x14ac:dyDescent="0.2">
      <c r="B563" s="17"/>
      <c r="C563" s="406"/>
      <c r="D563" s="192"/>
      <c r="E563" s="23"/>
      <c r="F563" s="23"/>
      <c r="G563" s="191"/>
      <c r="H563" s="409"/>
      <c r="I563" s="409"/>
      <c r="J563" s="409"/>
      <c r="K563" s="190" t="s">
        <v>91</v>
      </c>
      <c r="L563" s="189"/>
      <c r="M563" s="190" t="s">
        <v>90</v>
      </c>
      <c r="N563" s="189"/>
      <c r="O563" s="190" t="s">
        <v>89</v>
      </c>
      <c r="P563" s="189"/>
      <c r="Q563" s="190" t="s">
        <v>88</v>
      </c>
      <c r="R563" s="189"/>
      <c r="S563" s="190" t="s">
        <v>210</v>
      </c>
      <c r="T563" s="189"/>
      <c r="U563" s="190" t="s">
        <v>209</v>
      </c>
      <c r="V563" s="189"/>
      <c r="W563" s="190" t="s">
        <v>209</v>
      </c>
      <c r="X563" s="189"/>
      <c r="Y563" s="18"/>
      <c r="Z563" s="366"/>
      <c r="AA563" s="401"/>
      <c r="AB563" s="188"/>
      <c r="AC563" s="380"/>
      <c r="AD563" s="366"/>
      <c r="AE563" s="366"/>
      <c r="AF563" s="366"/>
      <c r="AG563" s="366"/>
      <c r="AH563" s="366"/>
      <c r="AI563" s="366"/>
      <c r="AJ563" s="366"/>
      <c r="AK563" s="366"/>
      <c r="AL563" s="383"/>
    </row>
    <row r="564" spans="2:46" ht="18" customHeight="1" thickBot="1" x14ac:dyDescent="0.25">
      <c r="B564" s="17"/>
      <c r="C564" s="407"/>
      <c r="D564" s="204"/>
      <c r="E564" s="203"/>
      <c r="F564" s="203"/>
      <c r="G564" s="202"/>
      <c r="H564" s="410"/>
      <c r="I564" s="410"/>
      <c r="J564" s="410"/>
      <c r="K564" s="201" t="s">
        <v>87</v>
      </c>
      <c r="L564" s="200"/>
      <c r="M564" s="201" t="s">
        <v>86</v>
      </c>
      <c r="N564" s="200"/>
      <c r="O564" s="201" t="s">
        <v>85</v>
      </c>
      <c r="P564" s="200"/>
      <c r="Q564" s="201" t="s">
        <v>84</v>
      </c>
      <c r="R564" s="200"/>
      <c r="S564" s="201" t="s">
        <v>208</v>
      </c>
      <c r="T564" s="200"/>
      <c r="U564" s="201" t="s">
        <v>207</v>
      </c>
      <c r="V564" s="200"/>
      <c r="W564" s="201" t="s">
        <v>207</v>
      </c>
      <c r="X564" s="200"/>
      <c r="Y564" s="10"/>
      <c r="Z564" s="398"/>
      <c r="AA564" s="401"/>
      <c r="AB564" s="199"/>
      <c r="AC564" s="381"/>
      <c r="AD564" s="367"/>
      <c r="AE564" s="367"/>
      <c r="AF564" s="367"/>
      <c r="AG564" s="367"/>
      <c r="AH564" s="367"/>
      <c r="AI564" s="367"/>
      <c r="AJ564" s="367"/>
      <c r="AK564" s="367"/>
      <c r="AL564" s="384"/>
    </row>
    <row r="565" spans="2:46" ht="18" customHeight="1" x14ac:dyDescent="0.2">
      <c r="B565" s="17"/>
      <c r="C565" s="405">
        <v>20</v>
      </c>
      <c r="D565" s="198"/>
      <c r="E565" s="197"/>
      <c r="F565" s="197"/>
      <c r="G565" s="196"/>
      <c r="H565" s="408"/>
      <c r="I565" s="408"/>
      <c r="J565" s="408"/>
      <c r="K565" s="195" t="s">
        <v>95</v>
      </c>
      <c r="L565" s="194"/>
      <c r="M565" s="195" t="s">
        <v>94</v>
      </c>
      <c r="N565" s="194"/>
      <c r="O565" s="195" t="s">
        <v>93</v>
      </c>
      <c r="P565" s="194"/>
      <c r="Q565" s="195" t="s">
        <v>92</v>
      </c>
      <c r="R565" s="194"/>
      <c r="S565" s="195" t="s">
        <v>212</v>
      </c>
      <c r="T565" s="194"/>
      <c r="U565" s="195" t="s">
        <v>211</v>
      </c>
      <c r="V565" s="194"/>
      <c r="W565" s="195" t="s">
        <v>211</v>
      </c>
      <c r="X565" s="194"/>
      <c r="Y565" s="25"/>
      <c r="Z565" s="397"/>
      <c r="AA565" s="401"/>
      <c r="AB565" s="193"/>
      <c r="AC565" s="379">
        <f>SUMPRODUCT(LEN($L565:$Y567)-LEN(SUBSTITUTE($L565:$Y567,"A", "")))</f>
        <v>0</v>
      </c>
      <c r="AD565" s="365">
        <f>SUMPRODUCT(LEN($Y565:$Y567)-LEN(SUBSTITUTE($Y565:$Y567,"A", "")))</f>
        <v>0</v>
      </c>
      <c r="AE565" s="365">
        <f>SUMPRODUCT(LEN($L565:$Y567)-LEN(SUBSTITUTE($L565:$Y567,"S", "")))</f>
        <v>0</v>
      </c>
      <c r="AF565" s="365">
        <f>SUMPRODUCT(LEN($Y565:$Y567)-LEN(SUBSTITUTE($Y565:$Y567,"S", "")))</f>
        <v>0</v>
      </c>
      <c r="AG565" s="365">
        <f>SUMPRODUCT(LEN($L565:$Y567)-LEN(SUBSTITUTE($L565:$Y567,"F", "")))</f>
        <v>0</v>
      </c>
      <c r="AH565" s="365">
        <f>SUMPRODUCT(LEN($Y565:$Y567)-LEN(SUBSTITUTE($Y565:$Y567,"F", "")))</f>
        <v>0</v>
      </c>
      <c r="AI565" s="365">
        <f>SUMPRODUCT(LEN($L565:$Y567)-LEN(SUBSTITUTE($L565:$Y567,"G", "")))</f>
        <v>0</v>
      </c>
      <c r="AJ565" s="365">
        <f>SUMPRODUCT(LEN($Y565:$Y567)-LEN(SUBSTITUTE($Y565:$Y567,"G", "")))</f>
        <v>0</v>
      </c>
      <c r="AK565" s="365">
        <f>SUMPRODUCT(LEN($L565:$Y567)-LEN(SUBSTITUTE($L565:$Y567,"M", "")))</f>
        <v>0</v>
      </c>
      <c r="AL565" s="382">
        <f>SUMPRODUCT(LEN($Y565:$Y567)-LEN(SUBSTITUTE($Y565:$Y567,"M", "")))</f>
        <v>0</v>
      </c>
    </row>
    <row r="566" spans="2:46" ht="18" customHeight="1" x14ac:dyDescent="0.2">
      <c r="B566" s="17"/>
      <c r="C566" s="406"/>
      <c r="D566" s="192"/>
      <c r="E566" s="23"/>
      <c r="F566" s="23"/>
      <c r="G566" s="191"/>
      <c r="H566" s="409"/>
      <c r="I566" s="409"/>
      <c r="J566" s="409"/>
      <c r="K566" s="190" t="s">
        <v>91</v>
      </c>
      <c r="L566" s="189"/>
      <c r="M566" s="190" t="s">
        <v>90</v>
      </c>
      <c r="N566" s="189"/>
      <c r="O566" s="190" t="s">
        <v>89</v>
      </c>
      <c r="P566" s="189"/>
      <c r="Q566" s="190" t="s">
        <v>88</v>
      </c>
      <c r="R566" s="189"/>
      <c r="S566" s="190" t="s">
        <v>210</v>
      </c>
      <c r="T566" s="189"/>
      <c r="U566" s="190" t="s">
        <v>209</v>
      </c>
      <c r="V566" s="189"/>
      <c r="W566" s="190" t="s">
        <v>209</v>
      </c>
      <c r="X566" s="189"/>
      <c r="Y566" s="18"/>
      <c r="Z566" s="366"/>
      <c r="AA566" s="401"/>
      <c r="AB566" s="188"/>
      <c r="AC566" s="380"/>
      <c r="AD566" s="366"/>
      <c r="AE566" s="366"/>
      <c r="AF566" s="366"/>
      <c r="AG566" s="366"/>
      <c r="AH566" s="366"/>
      <c r="AI566" s="366"/>
      <c r="AJ566" s="366"/>
      <c r="AK566" s="366"/>
      <c r="AL566" s="383"/>
    </row>
    <row r="567" spans="2:46" ht="18" customHeight="1" thickBot="1" x14ac:dyDescent="0.25">
      <c r="B567" s="17"/>
      <c r="C567" s="412"/>
      <c r="D567" s="187"/>
      <c r="E567" s="186"/>
      <c r="F567" s="186"/>
      <c r="G567" s="185"/>
      <c r="H567" s="411"/>
      <c r="I567" s="411"/>
      <c r="J567" s="411"/>
      <c r="K567" s="184" t="s">
        <v>87</v>
      </c>
      <c r="L567" s="183"/>
      <c r="M567" s="184" t="s">
        <v>86</v>
      </c>
      <c r="N567" s="183"/>
      <c r="O567" s="184" t="s">
        <v>85</v>
      </c>
      <c r="P567" s="183"/>
      <c r="Q567" s="184" t="s">
        <v>84</v>
      </c>
      <c r="R567" s="183"/>
      <c r="S567" s="184" t="s">
        <v>208</v>
      </c>
      <c r="T567" s="183"/>
      <c r="U567" s="184" t="s">
        <v>207</v>
      </c>
      <c r="V567" s="183"/>
      <c r="W567" s="184" t="s">
        <v>207</v>
      </c>
      <c r="X567" s="183"/>
      <c r="Y567" s="182"/>
      <c r="Z567" s="367"/>
      <c r="AA567" s="402"/>
      <c r="AB567" s="180"/>
      <c r="AC567" s="381"/>
      <c r="AD567" s="367"/>
      <c r="AE567" s="367"/>
      <c r="AF567" s="367"/>
      <c r="AG567" s="367"/>
      <c r="AH567" s="367"/>
      <c r="AI567" s="367"/>
      <c r="AJ567" s="367"/>
      <c r="AK567" s="367"/>
      <c r="AL567" s="384"/>
    </row>
    <row r="568" spans="2:46" ht="74.45" customHeight="1" thickBot="1" x14ac:dyDescent="0.3">
      <c r="B568" s="51" t="s">
        <v>123</v>
      </c>
      <c r="C568" s="48" t="s">
        <v>122</v>
      </c>
      <c r="D568" s="48" t="s">
        <v>121</v>
      </c>
      <c r="E568" s="48" t="s">
        <v>120</v>
      </c>
      <c r="F568" s="48" t="s">
        <v>119</v>
      </c>
      <c r="G568" s="48" t="s">
        <v>118</v>
      </c>
      <c r="H568" s="48" t="s">
        <v>33</v>
      </c>
      <c r="I568" s="48" t="s">
        <v>117</v>
      </c>
      <c r="J568" s="48" t="s">
        <v>34</v>
      </c>
      <c r="K568" s="340" t="s">
        <v>116</v>
      </c>
      <c r="L568" s="341"/>
      <c r="M568" s="340" t="s">
        <v>115</v>
      </c>
      <c r="N568" s="341"/>
      <c r="O568" s="340" t="s">
        <v>115</v>
      </c>
      <c r="P568" s="394"/>
      <c r="Q568" s="340" t="s">
        <v>115</v>
      </c>
      <c r="R568" s="394"/>
      <c r="S568" s="340" t="s">
        <v>115</v>
      </c>
      <c r="T568" s="394"/>
      <c r="U568" s="340" t="s">
        <v>115</v>
      </c>
      <c r="V568" s="394"/>
      <c r="W568" s="340" t="s">
        <v>115</v>
      </c>
      <c r="X568" s="394"/>
      <c r="Y568" s="48" t="s">
        <v>114</v>
      </c>
      <c r="Z568" s="48" t="s">
        <v>113</v>
      </c>
      <c r="AA568" s="48" t="s">
        <v>294</v>
      </c>
      <c r="AB568" s="47" t="s">
        <v>112</v>
      </c>
      <c r="AC568" s="46" t="s">
        <v>111</v>
      </c>
      <c r="AD568" s="45" t="s">
        <v>110</v>
      </c>
      <c r="AE568" s="45" t="s">
        <v>109</v>
      </c>
      <c r="AF568" s="45" t="s">
        <v>108</v>
      </c>
      <c r="AG568" s="45" t="s">
        <v>107</v>
      </c>
      <c r="AH568" s="45" t="s">
        <v>106</v>
      </c>
      <c r="AI568" s="45" t="s">
        <v>105</v>
      </c>
      <c r="AJ568" s="45" t="s">
        <v>104</v>
      </c>
      <c r="AK568" s="45" t="s">
        <v>103</v>
      </c>
      <c r="AL568" s="45" t="s">
        <v>102</v>
      </c>
    </row>
    <row r="569" spans="2:46" ht="36" customHeight="1" thickBot="1" x14ac:dyDescent="0.25">
      <c r="B569" s="71" t="s">
        <v>126</v>
      </c>
      <c r="C569" s="215"/>
      <c r="D569" s="214">
        <v>189</v>
      </c>
      <c r="E569" s="213">
        <v>12</v>
      </c>
      <c r="F569" s="212">
        <v>21326.77</v>
      </c>
      <c r="G569" s="211">
        <v>1070.82</v>
      </c>
      <c r="H569" s="210"/>
      <c r="I569" s="210"/>
      <c r="J569" s="209"/>
      <c r="K569" s="208"/>
      <c r="L569" s="36"/>
      <c r="M569" s="208"/>
      <c r="N569" s="36"/>
      <c r="O569" s="208"/>
      <c r="P569" s="36"/>
      <c r="Q569" s="208"/>
      <c r="R569" s="36"/>
      <c r="S569" s="208"/>
      <c r="T569" s="36"/>
      <c r="U569" s="208"/>
      <c r="V569" s="36"/>
      <c r="W569" s="208"/>
      <c r="X569" s="36"/>
      <c r="Y569" s="207"/>
      <c r="Z569" s="206"/>
      <c r="AA569" s="206"/>
      <c r="AB569" s="205">
        <v>189</v>
      </c>
      <c r="AC569" s="33">
        <f t="shared" ref="AC569:AL569" si="9">SUM(AC570:AC623)</f>
        <v>92</v>
      </c>
      <c r="AD569" s="54">
        <f t="shared" si="9"/>
        <v>5</v>
      </c>
      <c r="AE569" s="54">
        <f t="shared" si="9"/>
        <v>173</v>
      </c>
      <c r="AF569" s="54">
        <f t="shared" si="9"/>
        <v>20</v>
      </c>
      <c r="AG569" s="54">
        <f t="shared" si="9"/>
        <v>7</v>
      </c>
      <c r="AH569" s="54">
        <f t="shared" si="9"/>
        <v>0</v>
      </c>
      <c r="AI569" s="54">
        <f t="shared" si="9"/>
        <v>43</v>
      </c>
      <c r="AJ569" s="54">
        <f t="shared" si="9"/>
        <v>2</v>
      </c>
      <c r="AK569" s="54">
        <f t="shared" si="9"/>
        <v>0</v>
      </c>
      <c r="AL569" s="53">
        <f t="shared" si="9"/>
        <v>0</v>
      </c>
      <c r="AM569" s="32" t="s">
        <v>100</v>
      </c>
      <c r="AN569" s="31">
        <f>F569/(100*102)</f>
        <v>2.0908598039215684</v>
      </c>
      <c r="AP569" s="4">
        <f>SUM(AC569:AD569)/E569</f>
        <v>8.0833333333333339</v>
      </c>
      <c r="AQ569" s="4">
        <f>SUM(AE569:AF569)/E569</f>
        <v>16.083333333333332</v>
      </c>
      <c r="AR569" s="4">
        <f>SUM(AG569:AH569)/E569</f>
        <v>0.58333333333333337</v>
      </c>
      <c r="AS569" s="4">
        <f>SUM(AI569:AJ569)/E569</f>
        <v>3.75</v>
      </c>
      <c r="AT569" s="4">
        <f>SUM(AK569:AL569)/E569</f>
        <v>0</v>
      </c>
    </row>
    <row r="570" spans="2:46" ht="18" customHeight="1" x14ac:dyDescent="0.2">
      <c r="B570" s="17" t="s">
        <v>82</v>
      </c>
      <c r="C570" s="405">
        <v>1</v>
      </c>
      <c r="D570" s="198"/>
      <c r="E570" s="197"/>
      <c r="F570" s="197"/>
      <c r="G570" s="196"/>
      <c r="H570" s="408">
        <v>66</v>
      </c>
      <c r="I570" s="408">
        <v>19</v>
      </c>
      <c r="J570" s="408">
        <v>5</v>
      </c>
      <c r="K570" s="195" t="s">
        <v>95</v>
      </c>
      <c r="L570" s="194" t="s">
        <v>326</v>
      </c>
      <c r="M570" s="195" t="s">
        <v>94</v>
      </c>
      <c r="N570" s="194" t="s">
        <v>325</v>
      </c>
      <c r="O570" s="195" t="s">
        <v>93</v>
      </c>
      <c r="P570" s="194" t="s">
        <v>324</v>
      </c>
      <c r="Q570" s="195" t="s">
        <v>92</v>
      </c>
      <c r="R570" s="194" t="s">
        <v>218</v>
      </c>
      <c r="S570" s="195" t="s">
        <v>212</v>
      </c>
      <c r="T570" s="194" t="s">
        <v>98</v>
      </c>
      <c r="U570" s="195" t="s">
        <v>211</v>
      </c>
      <c r="V570" s="194"/>
      <c r="W570" s="195" t="s">
        <v>292</v>
      </c>
      <c r="X570" s="194"/>
      <c r="Y570" s="25"/>
      <c r="Z570" s="397">
        <v>6</v>
      </c>
      <c r="AA570" s="397" t="s">
        <v>320</v>
      </c>
      <c r="AB570" s="193"/>
      <c r="AC570" s="379">
        <f>SUMPRODUCT(LEN($L570:$Y572)-LEN(SUBSTITUTE($L570:$Y572,"A", "")))</f>
        <v>9</v>
      </c>
      <c r="AD570" s="365">
        <f>SUMPRODUCT(LEN($Y570:$Y572)-LEN(SUBSTITUTE($Y570:$Y572,"A", "")))</f>
        <v>0</v>
      </c>
      <c r="AE570" s="365">
        <f>SUMPRODUCT(LEN($L570:$Y572)-LEN(SUBSTITUTE($L570:$Y572,"S", "")))</f>
        <v>27</v>
      </c>
      <c r="AF570" s="365">
        <f>SUMPRODUCT(LEN($Y570:$Y572)-LEN(SUBSTITUTE($Y570:$Y572,"S", "")))</f>
        <v>0</v>
      </c>
      <c r="AG570" s="365">
        <f>SUMPRODUCT(LEN($L570:$Y572)-LEN(SUBSTITUTE($L570:$Y572,"F", "")))</f>
        <v>2</v>
      </c>
      <c r="AH570" s="365">
        <f>SUMPRODUCT(LEN($Y570:$Y572)-LEN(SUBSTITUTE($Y570:$Y572,"F", "")))</f>
        <v>0</v>
      </c>
      <c r="AI570" s="365">
        <f>SUMPRODUCT(LEN($L570:$Y572)-LEN(SUBSTITUTE($L570:$Y572,"G", "")))</f>
        <v>6</v>
      </c>
      <c r="AJ570" s="365">
        <f>SUMPRODUCT(LEN($Y570:$Y572)-LEN(SUBSTITUTE($Y570:$Y572,"G", "")))</f>
        <v>0</v>
      </c>
      <c r="AK570" s="365">
        <f>SUMPRODUCT(LEN($L570:$Y572)-LEN(SUBSTITUTE($L570:$Y572,"M", "")))</f>
        <v>0</v>
      </c>
      <c r="AL570" s="382">
        <f>SUMPRODUCT(LEN($Y570:$Y572)-LEN(SUBSTITUTE($Y570:$Y572,"M", "")))</f>
        <v>0</v>
      </c>
    </row>
    <row r="571" spans="2:46" ht="18" customHeight="1" x14ac:dyDescent="0.2">
      <c r="B571" s="17"/>
      <c r="C571" s="406"/>
      <c r="D571" s="192"/>
      <c r="E571" s="23"/>
      <c r="F571" s="23"/>
      <c r="G571" s="191"/>
      <c r="H571" s="409"/>
      <c r="I571" s="409"/>
      <c r="J571" s="409"/>
      <c r="K571" s="190" t="s">
        <v>91</v>
      </c>
      <c r="L571" s="189" t="s">
        <v>231</v>
      </c>
      <c r="M571" s="190" t="s">
        <v>90</v>
      </c>
      <c r="N571" s="189" t="s">
        <v>296</v>
      </c>
      <c r="O571" s="190" t="s">
        <v>89</v>
      </c>
      <c r="P571" s="189" t="s">
        <v>324</v>
      </c>
      <c r="Q571" s="190" t="s">
        <v>88</v>
      </c>
      <c r="R571" s="189" t="s">
        <v>214</v>
      </c>
      <c r="S571" s="190" t="s">
        <v>210</v>
      </c>
      <c r="T571" s="189" t="s">
        <v>98</v>
      </c>
      <c r="U571" s="190" t="s">
        <v>209</v>
      </c>
      <c r="V571" s="189"/>
      <c r="W571" s="190" t="s">
        <v>291</v>
      </c>
      <c r="X571" s="189"/>
      <c r="Y571" s="18"/>
      <c r="Z571" s="366"/>
      <c r="AA571" s="366"/>
      <c r="AB571" s="188"/>
      <c r="AC571" s="380"/>
      <c r="AD571" s="366"/>
      <c r="AE571" s="366"/>
      <c r="AF571" s="366"/>
      <c r="AG571" s="366"/>
      <c r="AH571" s="366"/>
      <c r="AI571" s="366"/>
      <c r="AJ571" s="366"/>
      <c r="AK571" s="366"/>
      <c r="AL571" s="383"/>
    </row>
    <row r="572" spans="2:46" ht="18" customHeight="1" thickBot="1" x14ac:dyDescent="0.25">
      <c r="B572" s="17"/>
      <c r="C572" s="407"/>
      <c r="D572" s="204"/>
      <c r="E572" s="203"/>
      <c r="F572" s="203"/>
      <c r="G572" s="202"/>
      <c r="H572" s="410"/>
      <c r="I572" s="410"/>
      <c r="J572" s="410"/>
      <c r="K572" s="201" t="s">
        <v>87</v>
      </c>
      <c r="L572" s="200" t="s">
        <v>308</v>
      </c>
      <c r="M572" s="201" t="s">
        <v>86</v>
      </c>
      <c r="N572" s="200" t="s">
        <v>322</v>
      </c>
      <c r="O572" s="201" t="s">
        <v>85</v>
      </c>
      <c r="P572" s="200" t="s">
        <v>218</v>
      </c>
      <c r="Q572" s="201" t="s">
        <v>84</v>
      </c>
      <c r="R572" s="200" t="s">
        <v>218</v>
      </c>
      <c r="S572" s="201" t="s">
        <v>208</v>
      </c>
      <c r="T572" s="200"/>
      <c r="U572" s="201" t="s">
        <v>207</v>
      </c>
      <c r="V572" s="200"/>
      <c r="W572" s="201" t="s">
        <v>290</v>
      </c>
      <c r="X572" s="200"/>
      <c r="Y572" s="10"/>
      <c r="Z572" s="398"/>
      <c r="AA572" s="398"/>
      <c r="AB572" s="199"/>
      <c r="AC572" s="381"/>
      <c r="AD572" s="367"/>
      <c r="AE572" s="367"/>
      <c r="AF572" s="367"/>
      <c r="AG572" s="367"/>
      <c r="AH572" s="367"/>
      <c r="AI572" s="367"/>
      <c r="AJ572" s="367"/>
      <c r="AK572" s="367"/>
      <c r="AL572" s="384"/>
    </row>
    <row r="573" spans="2:46" ht="18" customHeight="1" x14ac:dyDescent="0.2">
      <c r="B573" s="17"/>
      <c r="C573" s="405">
        <v>2</v>
      </c>
      <c r="D573" s="198"/>
      <c r="E573" s="197"/>
      <c r="F573" s="197"/>
      <c r="G573" s="196"/>
      <c r="H573" s="408">
        <v>63</v>
      </c>
      <c r="I573" s="408">
        <v>18</v>
      </c>
      <c r="J573" s="408">
        <v>4</v>
      </c>
      <c r="K573" s="195" t="s">
        <v>95</v>
      </c>
      <c r="L573" s="194" t="s">
        <v>272</v>
      </c>
      <c r="M573" s="195" t="s">
        <v>94</v>
      </c>
      <c r="N573" s="194" t="s">
        <v>263</v>
      </c>
      <c r="O573" s="195" t="s">
        <v>93</v>
      </c>
      <c r="P573" s="194" t="s">
        <v>219</v>
      </c>
      <c r="Q573" s="195" t="s">
        <v>92</v>
      </c>
      <c r="R573" s="194" t="s">
        <v>218</v>
      </c>
      <c r="S573" s="195" t="s">
        <v>212</v>
      </c>
      <c r="T573" s="194" t="s">
        <v>98</v>
      </c>
      <c r="U573" s="195" t="s">
        <v>211</v>
      </c>
      <c r="V573" s="194"/>
      <c r="W573" s="195" t="s">
        <v>211</v>
      </c>
      <c r="X573" s="194"/>
      <c r="Y573" s="25" t="s">
        <v>98</v>
      </c>
      <c r="Z573" s="397"/>
      <c r="AA573" s="397" t="s">
        <v>320</v>
      </c>
      <c r="AB573" s="193"/>
      <c r="AC573" s="379">
        <f>SUMPRODUCT(LEN($L573:$Y575)-LEN(SUBSTITUTE($L573:$Y575,"A", "")))</f>
        <v>6</v>
      </c>
      <c r="AD573" s="365">
        <f>SUMPRODUCT(LEN($Y573:$Y575)-LEN(SUBSTITUTE($Y573:$Y575,"A", "")))</f>
        <v>0</v>
      </c>
      <c r="AE573" s="365">
        <f>SUMPRODUCT(LEN($L573:$Y575)-LEN(SUBSTITUTE($L573:$Y575,"S", "")))</f>
        <v>19</v>
      </c>
      <c r="AF573" s="365">
        <f>SUMPRODUCT(LEN($Y573:$Y575)-LEN(SUBSTITUTE($Y573:$Y575,"S", "")))</f>
        <v>1</v>
      </c>
      <c r="AG573" s="365">
        <f>SUMPRODUCT(LEN($L573:$Y575)-LEN(SUBSTITUTE($L573:$Y575,"F", "")))</f>
        <v>0</v>
      </c>
      <c r="AH573" s="365">
        <f>SUMPRODUCT(LEN($Y573:$Y575)-LEN(SUBSTITUTE($Y573:$Y575,"F", "")))</f>
        <v>0</v>
      </c>
      <c r="AI573" s="365">
        <f>SUMPRODUCT(LEN($L573:$Y575)-LEN(SUBSTITUTE($L573:$Y575,"G", "")))</f>
        <v>5</v>
      </c>
      <c r="AJ573" s="365">
        <f>SUMPRODUCT(LEN($Y573:$Y575)-LEN(SUBSTITUTE($Y573:$Y575,"G", "")))</f>
        <v>0</v>
      </c>
      <c r="AK573" s="365">
        <f>SUMPRODUCT(LEN($L573:$Y575)-LEN(SUBSTITUTE($L573:$Y575,"M", "")))</f>
        <v>0</v>
      </c>
      <c r="AL573" s="382">
        <f>SUMPRODUCT(LEN($Y573:$Y575)-LEN(SUBSTITUTE($Y573:$Y575,"M", "")))</f>
        <v>0</v>
      </c>
    </row>
    <row r="574" spans="2:46" ht="18" customHeight="1" x14ac:dyDescent="0.2">
      <c r="B574" s="17"/>
      <c r="C574" s="406"/>
      <c r="D574" s="192"/>
      <c r="E574" s="23"/>
      <c r="F574" s="23"/>
      <c r="G574" s="191"/>
      <c r="H574" s="409"/>
      <c r="I574" s="409"/>
      <c r="J574" s="409"/>
      <c r="K574" s="190" t="s">
        <v>91</v>
      </c>
      <c r="L574" s="189" t="s">
        <v>323</v>
      </c>
      <c r="M574" s="190" t="s">
        <v>90</v>
      </c>
      <c r="N574" s="189" t="s">
        <v>315</v>
      </c>
      <c r="O574" s="190" t="s">
        <v>89</v>
      </c>
      <c r="P574" s="189" t="s">
        <v>218</v>
      </c>
      <c r="Q574" s="190" t="s">
        <v>88</v>
      </c>
      <c r="R574" s="189" t="s">
        <v>214</v>
      </c>
      <c r="S574" s="190" t="s">
        <v>210</v>
      </c>
      <c r="T574" s="189"/>
      <c r="U574" s="190" t="s">
        <v>209</v>
      </c>
      <c r="V574" s="189"/>
      <c r="W574" s="190" t="s">
        <v>209</v>
      </c>
      <c r="X574" s="189"/>
      <c r="Y574" s="18"/>
      <c r="Z574" s="366"/>
      <c r="AA574" s="366"/>
      <c r="AB574" s="188"/>
      <c r="AC574" s="380"/>
      <c r="AD574" s="366"/>
      <c r="AE574" s="366"/>
      <c r="AF574" s="366"/>
      <c r="AG574" s="366"/>
      <c r="AH574" s="366"/>
      <c r="AI574" s="366"/>
      <c r="AJ574" s="366"/>
      <c r="AK574" s="366"/>
      <c r="AL574" s="383"/>
    </row>
    <row r="575" spans="2:46" ht="18" customHeight="1" thickBot="1" x14ac:dyDescent="0.25">
      <c r="B575" s="17"/>
      <c r="C575" s="407"/>
      <c r="D575" s="204"/>
      <c r="E575" s="203"/>
      <c r="F575" s="203"/>
      <c r="G575" s="202"/>
      <c r="H575" s="410"/>
      <c r="I575" s="410"/>
      <c r="J575" s="410"/>
      <c r="K575" s="201" t="s">
        <v>87</v>
      </c>
      <c r="L575" s="200" t="s">
        <v>97</v>
      </c>
      <c r="M575" s="201" t="s">
        <v>86</v>
      </c>
      <c r="N575" s="200" t="s">
        <v>263</v>
      </c>
      <c r="O575" s="201" t="s">
        <v>85</v>
      </c>
      <c r="P575" s="200" t="s">
        <v>218</v>
      </c>
      <c r="Q575" s="201" t="s">
        <v>84</v>
      </c>
      <c r="R575" s="200" t="s">
        <v>98</v>
      </c>
      <c r="S575" s="201" t="s">
        <v>208</v>
      </c>
      <c r="T575" s="200"/>
      <c r="U575" s="201" t="s">
        <v>207</v>
      </c>
      <c r="V575" s="200"/>
      <c r="W575" s="201" t="s">
        <v>207</v>
      </c>
      <c r="X575" s="200"/>
      <c r="Y575" s="10"/>
      <c r="Z575" s="398"/>
      <c r="AA575" s="398"/>
      <c r="AB575" s="199"/>
      <c r="AC575" s="381"/>
      <c r="AD575" s="367"/>
      <c r="AE575" s="367"/>
      <c r="AF575" s="367"/>
      <c r="AG575" s="367"/>
      <c r="AH575" s="367"/>
      <c r="AI575" s="367"/>
      <c r="AJ575" s="367"/>
      <c r="AK575" s="367"/>
      <c r="AL575" s="384"/>
    </row>
    <row r="576" spans="2:46" ht="18" customHeight="1" x14ac:dyDescent="0.2">
      <c r="B576" s="17"/>
      <c r="C576" s="405">
        <v>3</v>
      </c>
      <c r="D576" s="198"/>
      <c r="E576" s="197"/>
      <c r="F576" s="197"/>
      <c r="G576" s="196"/>
      <c r="H576" s="408">
        <v>63</v>
      </c>
      <c r="I576" s="408">
        <v>18</v>
      </c>
      <c r="J576" s="408">
        <v>4</v>
      </c>
      <c r="K576" s="195" t="s">
        <v>95</v>
      </c>
      <c r="L576" s="194" t="s">
        <v>263</v>
      </c>
      <c r="M576" s="195" t="s">
        <v>94</v>
      </c>
      <c r="N576" s="194" t="s">
        <v>297</v>
      </c>
      <c r="O576" s="195" t="s">
        <v>93</v>
      </c>
      <c r="P576" s="194" t="s">
        <v>232</v>
      </c>
      <c r="Q576" s="195" t="s">
        <v>92</v>
      </c>
      <c r="R576" s="194" t="s">
        <v>218</v>
      </c>
      <c r="S576" s="195" t="s">
        <v>212</v>
      </c>
      <c r="T576" s="194" t="s">
        <v>98</v>
      </c>
      <c r="U576" s="195" t="s">
        <v>211</v>
      </c>
      <c r="V576" s="194"/>
      <c r="W576" s="195" t="s">
        <v>211</v>
      </c>
      <c r="X576" s="194"/>
      <c r="Y576" s="25"/>
      <c r="Z576" s="397">
        <v>7</v>
      </c>
      <c r="AA576" s="397" t="s">
        <v>320</v>
      </c>
      <c r="AB576" s="193"/>
      <c r="AC576" s="379">
        <f>SUMPRODUCT(LEN($L576:$Y578)-LEN(SUBSTITUTE($L576:$Y578,"A", "")))</f>
        <v>8</v>
      </c>
      <c r="AD576" s="365">
        <f>SUMPRODUCT(LEN($Y576:$Y578)-LEN(SUBSTITUTE($Y576:$Y578,"A", "")))</f>
        <v>0</v>
      </c>
      <c r="AE576" s="365">
        <f>SUMPRODUCT(LEN($L576:$Y578)-LEN(SUBSTITUTE($L576:$Y578,"S", "")))</f>
        <v>18</v>
      </c>
      <c r="AF576" s="365">
        <f>SUMPRODUCT(LEN($Y576:$Y578)-LEN(SUBSTITUTE($Y576:$Y578,"S", "")))</f>
        <v>0</v>
      </c>
      <c r="AG576" s="365">
        <f>SUMPRODUCT(LEN($L576:$Y578)-LEN(SUBSTITUTE($L576:$Y578,"F", "")))</f>
        <v>1</v>
      </c>
      <c r="AH576" s="365">
        <f>SUMPRODUCT(LEN($Y576:$Y578)-LEN(SUBSTITUTE($Y576:$Y578,"F", "")))</f>
        <v>0</v>
      </c>
      <c r="AI576" s="365">
        <f>SUMPRODUCT(LEN($L576:$Y578)-LEN(SUBSTITUTE($L576:$Y578,"G", "")))</f>
        <v>5</v>
      </c>
      <c r="AJ576" s="365">
        <f>SUMPRODUCT(LEN($Y576:$Y578)-LEN(SUBSTITUTE($Y576:$Y578,"G", "")))</f>
        <v>0</v>
      </c>
      <c r="AK576" s="365">
        <f>SUMPRODUCT(LEN($L576:$Y578)-LEN(SUBSTITUTE($L576:$Y578,"M", "")))</f>
        <v>0</v>
      </c>
      <c r="AL576" s="382">
        <f>SUMPRODUCT(LEN($Y576:$Y578)-LEN(SUBSTITUTE($Y576:$Y578,"M", "")))</f>
        <v>0</v>
      </c>
    </row>
    <row r="577" spans="2:38" ht="18" customHeight="1" x14ac:dyDescent="0.2">
      <c r="B577" s="17"/>
      <c r="C577" s="406"/>
      <c r="D577" s="192"/>
      <c r="E577" s="23"/>
      <c r="F577" s="23"/>
      <c r="G577" s="191"/>
      <c r="H577" s="409"/>
      <c r="I577" s="409"/>
      <c r="J577" s="409"/>
      <c r="K577" s="190" t="s">
        <v>91</v>
      </c>
      <c r="L577" s="189" t="s">
        <v>309</v>
      </c>
      <c r="M577" s="190" t="s">
        <v>90</v>
      </c>
      <c r="N577" s="189" t="s">
        <v>322</v>
      </c>
      <c r="O577" s="190" t="s">
        <v>89</v>
      </c>
      <c r="P577" s="189" t="s">
        <v>220</v>
      </c>
      <c r="Q577" s="190" t="s">
        <v>88</v>
      </c>
      <c r="R577" s="189" t="s">
        <v>218</v>
      </c>
      <c r="S577" s="190" t="s">
        <v>210</v>
      </c>
      <c r="T577" s="189" t="s">
        <v>98</v>
      </c>
      <c r="U577" s="190" t="s">
        <v>209</v>
      </c>
      <c r="V577" s="189"/>
      <c r="W577" s="190" t="s">
        <v>209</v>
      </c>
      <c r="X577" s="189"/>
      <c r="Y577" s="18"/>
      <c r="Z577" s="366"/>
      <c r="AA577" s="366"/>
      <c r="AB577" s="188"/>
      <c r="AC577" s="380"/>
      <c r="AD577" s="366"/>
      <c r="AE577" s="366"/>
      <c r="AF577" s="366"/>
      <c r="AG577" s="366"/>
      <c r="AH577" s="366"/>
      <c r="AI577" s="366"/>
      <c r="AJ577" s="366"/>
      <c r="AK577" s="366"/>
      <c r="AL577" s="383"/>
    </row>
    <row r="578" spans="2:38" ht="18" customHeight="1" thickBot="1" x14ac:dyDescent="0.25">
      <c r="B578" s="17"/>
      <c r="C578" s="407"/>
      <c r="D578" s="204"/>
      <c r="E578" s="203"/>
      <c r="F578" s="203"/>
      <c r="G578" s="202"/>
      <c r="H578" s="410"/>
      <c r="I578" s="410"/>
      <c r="J578" s="410"/>
      <c r="K578" s="201" t="s">
        <v>87</v>
      </c>
      <c r="L578" s="200" t="s">
        <v>213</v>
      </c>
      <c r="M578" s="201" t="s">
        <v>86</v>
      </c>
      <c r="N578" s="200" t="s">
        <v>297</v>
      </c>
      <c r="O578" s="201" t="s">
        <v>85</v>
      </c>
      <c r="P578" s="200" t="s">
        <v>214</v>
      </c>
      <c r="Q578" s="201" t="s">
        <v>84</v>
      </c>
      <c r="R578" s="200" t="s">
        <v>218</v>
      </c>
      <c r="S578" s="201" t="s">
        <v>208</v>
      </c>
      <c r="T578" s="200"/>
      <c r="U578" s="201" t="s">
        <v>207</v>
      </c>
      <c r="V578" s="200"/>
      <c r="W578" s="201" t="s">
        <v>207</v>
      </c>
      <c r="X578" s="200"/>
      <c r="Y578" s="10"/>
      <c r="Z578" s="398"/>
      <c r="AA578" s="398"/>
      <c r="AB578" s="199"/>
      <c r="AC578" s="381"/>
      <c r="AD578" s="367"/>
      <c r="AE578" s="367"/>
      <c r="AF578" s="367"/>
      <c r="AG578" s="367"/>
      <c r="AH578" s="367"/>
      <c r="AI578" s="367"/>
      <c r="AJ578" s="367"/>
      <c r="AK578" s="367"/>
      <c r="AL578" s="384"/>
    </row>
    <row r="579" spans="2:38" ht="18" customHeight="1" x14ac:dyDescent="0.2">
      <c r="B579" s="17"/>
      <c r="C579" s="405">
        <v>4</v>
      </c>
      <c r="D579" s="198"/>
      <c r="E579" s="197"/>
      <c r="F579" s="197"/>
      <c r="G579" s="196"/>
      <c r="H579" s="408">
        <v>57</v>
      </c>
      <c r="I579" s="408">
        <v>16</v>
      </c>
      <c r="J579" s="408">
        <v>5</v>
      </c>
      <c r="K579" s="195" t="s">
        <v>95</v>
      </c>
      <c r="L579" s="194" t="s">
        <v>213</v>
      </c>
      <c r="M579" s="195" t="s">
        <v>94</v>
      </c>
      <c r="N579" s="194" t="s">
        <v>213</v>
      </c>
      <c r="O579" s="195" t="s">
        <v>93</v>
      </c>
      <c r="P579" s="194" t="s">
        <v>218</v>
      </c>
      <c r="Q579" s="195" t="s">
        <v>92</v>
      </c>
      <c r="R579" s="194" t="s">
        <v>98</v>
      </c>
      <c r="S579" s="195" t="s">
        <v>212</v>
      </c>
      <c r="T579" s="194"/>
      <c r="U579" s="195" t="s">
        <v>211</v>
      </c>
      <c r="V579" s="194"/>
      <c r="W579" s="195" t="s">
        <v>211</v>
      </c>
      <c r="X579" s="194"/>
      <c r="Y579" s="25"/>
      <c r="Z579" s="397">
        <v>6</v>
      </c>
      <c r="AA579" s="397" t="s">
        <v>261</v>
      </c>
      <c r="AB579" s="193"/>
      <c r="AC579" s="379">
        <f>SUMPRODUCT(LEN($L579:$Y581)-LEN(SUBSTITUTE($L579:$Y581,"A", "")))</f>
        <v>7</v>
      </c>
      <c r="AD579" s="365">
        <f>SUMPRODUCT(LEN($Y579:$Y581)-LEN(SUBSTITUTE($Y579:$Y581,"A", "")))</f>
        <v>0</v>
      </c>
      <c r="AE579" s="365">
        <f>SUMPRODUCT(LEN($L579:$Y581)-LEN(SUBSTITUTE($L579:$Y581,"S", "")))</f>
        <v>8</v>
      </c>
      <c r="AF579" s="365">
        <f>SUMPRODUCT(LEN($Y579:$Y581)-LEN(SUBSTITUTE($Y579:$Y581,"S", "")))</f>
        <v>0</v>
      </c>
      <c r="AG579" s="365">
        <f>SUMPRODUCT(LEN($L579:$Y581)-LEN(SUBSTITUTE($L579:$Y581,"F", "")))</f>
        <v>1</v>
      </c>
      <c r="AH579" s="365">
        <f>SUMPRODUCT(LEN($Y579:$Y581)-LEN(SUBSTITUTE($Y579:$Y581,"F", "")))</f>
        <v>0</v>
      </c>
      <c r="AI579" s="365">
        <f>SUMPRODUCT(LEN($L579:$Y581)-LEN(SUBSTITUTE($L579:$Y581,"G", "")))</f>
        <v>2</v>
      </c>
      <c r="AJ579" s="365">
        <f>SUMPRODUCT(LEN($Y579:$Y581)-LEN(SUBSTITUTE($Y579:$Y581,"G", "")))</f>
        <v>0</v>
      </c>
      <c r="AK579" s="365">
        <f>SUMPRODUCT(LEN($L579:$Y581)-LEN(SUBSTITUTE($L579:$Y581,"M", "")))</f>
        <v>0</v>
      </c>
      <c r="AL579" s="382">
        <f>SUMPRODUCT(LEN($Y579:$Y581)-LEN(SUBSTITUTE($Y579:$Y581,"M", "")))</f>
        <v>0</v>
      </c>
    </row>
    <row r="580" spans="2:38" ht="18" customHeight="1" x14ac:dyDescent="0.2">
      <c r="B580" s="17"/>
      <c r="C580" s="406"/>
      <c r="D580" s="192"/>
      <c r="E580" s="23"/>
      <c r="F580" s="23"/>
      <c r="G580" s="191"/>
      <c r="H580" s="409"/>
      <c r="I580" s="409"/>
      <c r="J580" s="409"/>
      <c r="K580" s="190" t="s">
        <v>91</v>
      </c>
      <c r="L580" s="189" t="s">
        <v>271</v>
      </c>
      <c r="M580" s="190" t="s">
        <v>90</v>
      </c>
      <c r="N580" s="189" t="s">
        <v>262</v>
      </c>
      <c r="O580" s="190" t="s">
        <v>89</v>
      </c>
      <c r="P580" s="189" t="s">
        <v>218</v>
      </c>
      <c r="Q580" s="190" t="s">
        <v>88</v>
      </c>
      <c r="R580" s="189" t="s">
        <v>98</v>
      </c>
      <c r="S580" s="190" t="s">
        <v>210</v>
      </c>
      <c r="T580" s="189"/>
      <c r="U580" s="190" t="s">
        <v>209</v>
      </c>
      <c r="V580" s="189"/>
      <c r="W580" s="190" t="s">
        <v>209</v>
      </c>
      <c r="X580" s="189"/>
      <c r="Y580" s="18"/>
      <c r="Z580" s="366"/>
      <c r="AA580" s="366"/>
      <c r="AB580" s="188"/>
      <c r="AC580" s="380"/>
      <c r="AD580" s="366"/>
      <c r="AE580" s="366"/>
      <c r="AF580" s="366"/>
      <c r="AG580" s="366"/>
      <c r="AH580" s="366"/>
      <c r="AI580" s="366"/>
      <c r="AJ580" s="366"/>
      <c r="AK580" s="366"/>
      <c r="AL580" s="383"/>
    </row>
    <row r="581" spans="2:38" ht="18" customHeight="1" thickBot="1" x14ac:dyDescent="0.25">
      <c r="B581" s="17"/>
      <c r="C581" s="407"/>
      <c r="D581" s="204"/>
      <c r="E581" s="203"/>
      <c r="F581" s="203"/>
      <c r="G581" s="202"/>
      <c r="H581" s="410"/>
      <c r="I581" s="410"/>
      <c r="J581" s="410"/>
      <c r="K581" s="201" t="s">
        <v>87</v>
      </c>
      <c r="L581" s="200" t="s">
        <v>263</v>
      </c>
      <c r="M581" s="201" t="s">
        <v>86</v>
      </c>
      <c r="N581" s="200" t="s">
        <v>214</v>
      </c>
      <c r="O581" s="201" t="s">
        <v>85</v>
      </c>
      <c r="P581" s="200" t="s">
        <v>98</v>
      </c>
      <c r="Q581" s="201" t="s">
        <v>84</v>
      </c>
      <c r="R581" s="200"/>
      <c r="S581" s="201" t="s">
        <v>208</v>
      </c>
      <c r="T581" s="200"/>
      <c r="U581" s="201" t="s">
        <v>207</v>
      </c>
      <c r="V581" s="200"/>
      <c r="W581" s="201" t="s">
        <v>207</v>
      </c>
      <c r="X581" s="200"/>
      <c r="Y581" s="10"/>
      <c r="Z581" s="398"/>
      <c r="AA581" s="398"/>
      <c r="AB581" s="199"/>
      <c r="AC581" s="381"/>
      <c r="AD581" s="367"/>
      <c r="AE581" s="367"/>
      <c r="AF581" s="367"/>
      <c r="AG581" s="367"/>
      <c r="AH581" s="367"/>
      <c r="AI581" s="367"/>
      <c r="AJ581" s="367"/>
      <c r="AK581" s="367"/>
      <c r="AL581" s="384"/>
    </row>
    <row r="582" spans="2:38" ht="18" customHeight="1" x14ac:dyDescent="0.2">
      <c r="B582" s="17"/>
      <c r="C582" s="405">
        <v>5</v>
      </c>
      <c r="D582" s="198"/>
      <c r="E582" s="197"/>
      <c r="F582" s="197"/>
      <c r="G582" s="196"/>
      <c r="H582" s="408">
        <v>49</v>
      </c>
      <c r="I582" s="408">
        <v>15</v>
      </c>
      <c r="J582" s="408">
        <v>6</v>
      </c>
      <c r="K582" s="195" t="s">
        <v>95</v>
      </c>
      <c r="L582" s="194" t="s">
        <v>271</v>
      </c>
      <c r="M582" s="195" t="s">
        <v>94</v>
      </c>
      <c r="N582" s="194" t="s">
        <v>97</v>
      </c>
      <c r="O582" s="195" t="s">
        <v>93</v>
      </c>
      <c r="P582" s="194" t="s">
        <v>98</v>
      </c>
      <c r="Q582" s="195" t="s">
        <v>92</v>
      </c>
      <c r="R582" s="194"/>
      <c r="S582" s="195" t="s">
        <v>212</v>
      </c>
      <c r="T582" s="194"/>
      <c r="U582" s="195" t="s">
        <v>211</v>
      </c>
      <c r="V582" s="194"/>
      <c r="W582" s="195" t="s">
        <v>211</v>
      </c>
      <c r="X582" s="194"/>
      <c r="Y582" s="25"/>
      <c r="Z582" s="397"/>
      <c r="AA582" s="397" t="s">
        <v>261</v>
      </c>
      <c r="AB582" s="193"/>
      <c r="AC582" s="379">
        <f>SUMPRODUCT(LEN($L582:$Y584)-LEN(SUBSTITUTE($L582:$Y584,"A", "")))</f>
        <v>3</v>
      </c>
      <c r="AD582" s="365">
        <f>SUMPRODUCT(LEN($Y582:$Y584)-LEN(SUBSTITUTE($Y582:$Y584,"A", "")))</f>
        <v>0</v>
      </c>
      <c r="AE582" s="365">
        <f>SUMPRODUCT(LEN($L582:$Y584)-LEN(SUBSTITUTE($L582:$Y584,"S", "")))</f>
        <v>4</v>
      </c>
      <c r="AF582" s="365">
        <f>SUMPRODUCT(LEN($Y582:$Y584)-LEN(SUBSTITUTE($Y582:$Y584,"S", "")))</f>
        <v>0</v>
      </c>
      <c r="AG582" s="365">
        <f>SUMPRODUCT(LEN($L582:$Y584)-LEN(SUBSTITUTE($L582:$Y584,"F", "")))</f>
        <v>0</v>
      </c>
      <c r="AH582" s="365">
        <f>SUMPRODUCT(LEN($Y582:$Y584)-LEN(SUBSTITUTE($Y582:$Y584,"F", "")))</f>
        <v>0</v>
      </c>
      <c r="AI582" s="365">
        <f>SUMPRODUCT(LEN($L582:$Y584)-LEN(SUBSTITUTE($L582:$Y584,"G", "")))</f>
        <v>1</v>
      </c>
      <c r="AJ582" s="365">
        <f>SUMPRODUCT(LEN($Y582:$Y584)-LEN(SUBSTITUTE($Y582:$Y584,"G", "")))</f>
        <v>0</v>
      </c>
      <c r="AK582" s="365">
        <f>SUMPRODUCT(LEN($L582:$Y584)-LEN(SUBSTITUTE($L582:$Y584,"M", "")))</f>
        <v>0</v>
      </c>
      <c r="AL582" s="382">
        <f>SUMPRODUCT(LEN($Y582:$Y584)-LEN(SUBSTITUTE($Y582:$Y584,"M", "")))</f>
        <v>0</v>
      </c>
    </row>
    <row r="583" spans="2:38" ht="18" customHeight="1" x14ac:dyDescent="0.2">
      <c r="B583" s="17"/>
      <c r="C583" s="406"/>
      <c r="D583" s="192"/>
      <c r="E583" s="23"/>
      <c r="F583" s="23"/>
      <c r="G583" s="191"/>
      <c r="H583" s="409"/>
      <c r="I583" s="409"/>
      <c r="J583" s="409"/>
      <c r="K583" s="190" t="s">
        <v>91</v>
      </c>
      <c r="L583" s="189" t="s">
        <v>97</v>
      </c>
      <c r="M583" s="190" t="s">
        <v>90</v>
      </c>
      <c r="N583" s="189" t="s">
        <v>97</v>
      </c>
      <c r="O583" s="190" t="s">
        <v>89</v>
      </c>
      <c r="P583" s="189" t="s">
        <v>98</v>
      </c>
      <c r="Q583" s="190" t="s">
        <v>88</v>
      </c>
      <c r="R583" s="189"/>
      <c r="S583" s="190" t="s">
        <v>210</v>
      </c>
      <c r="T583" s="189"/>
      <c r="U583" s="190" t="s">
        <v>209</v>
      </c>
      <c r="V583" s="189"/>
      <c r="W583" s="190" t="s">
        <v>209</v>
      </c>
      <c r="X583" s="189"/>
      <c r="Y583" s="18"/>
      <c r="Z583" s="366"/>
      <c r="AA583" s="366"/>
      <c r="AB583" s="188"/>
      <c r="AC583" s="380"/>
      <c r="AD583" s="366"/>
      <c r="AE583" s="366"/>
      <c r="AF583" s="366"/>
      <c r="AG583" s="366"/>
      <c r="AH583" s="366"/>
      <c r="AI583" s="366"/>
      <c r="AJ583" s="366"/>
      <c r="AK583" s="366"/>
      <c r="AL583" s="383"/>
    </row>
    <row r="584" spans="2:38" ht="18" customHeight="1" thickBot="1" x14ac:dyDescent="0.25">
      <c r="B584" s="17"/>
      <c r="C584" s="407"/>
      <c r="D584" s="204"/>
      <c r="E584" s="203"/>
      <c r="F584" s="203"/>
      <c r="G584" s="202"/>
      <c r="H584" s="410"/>
      <c r="I584" s="410"/>
      <c r="J584" s="410"/>
      <c r="K584" s="201" t="s">
        <v>87</v>
      </c>
      <c r="L584" s="200" t="s">
        <v>98</v>
      </c>
      <c r="M584" s="201" t="s">
        <v>86</v>
      </c>
      <c r="N584" s="200" t="s">
        <v>98</v>
      </c>
      <c r="O584" s="201" t="s">
        <v>85</v>
      </c>
      <c r="P584" s="200"/>
      <c r="Q584" s="201" t="s">
        <v>84</v>
      </c>
      <c r="R584" s="200"/>
      <c r="S584" s="201" t="s">
        <v>208</v>
      </c>
      <c r="T584" s="200"/>
      <c r="U584" s="201" t="s">
        <v>207</v>
      </c>
      <c r="V584" s="200"/>
      <c r="W584" s="201" t="s">
        <v>207</v>
      </c>
      <c r="X584" s="200"/>
      <c r="Y584" s="10"/>
      <c r="Z584" s="398"/>
      <c r="AA584" s="398"/>
      <c r="AB584" s="199"/>
      <c r="AC584" s="381"/>
      <c r="AD584" s="367"/>
      <c r="AE584" s="367"/>
      <c r="AF584" s="367"/>
      <c r="AG584" s="367"/>
      <c r="AH584" s="367"/>
      <c r="AI584" s="367"/>
      <c r="AJ584" s="367"/>
      <c r="AK584" s="367"/>
      <c r="AL584" s="384"/>
    </row>
    <row r="585" spans="2:38" ht="18" customHeight="1" x14ac:dyDescent="0.2">
      <c r="B585" s="17"/>
      <c r="C585" s="405">
        <v>6</v>
      </c>
      <c r="D585" s="198"/>
      <c r="E585" s="197"/>
      <c r="F585" s="197"/>
      <c r="G585" s="196"/>
      <c r="H585" s="408">
        <v>61</v>
      </c>
      <c r="I585" s="408">
        <v>19</v>
      </c>
      <c r="J585" s="408">
        <v>6</v>
      </c>
      <c r="K585" s="195" t="s">
        <v>95</v>
      </c>
      <c r="L585" s="194" t="s">
        <v>98</v>
      </c>
      <c r="M585" s="195" t="s">
        <v>94</v>
      </c>
      <c r="N585" s="194" t="s">
        <v>303</v>
      </c>
      <c r="O585" s="195" t="s">
        <v>93</v>
      </c>
      <c r="P585" s="194" t="s">
        <v>305</v>
      </c>
      <c r="Q585" s="195" t="s">
        <v>92</v>
      </c>
      <c r="R585" s="194" t="s">
        <v>218</v>
      </c>
      <c r="S585" s="195" t="s">
        <v>212</v>
      </c>
      <c r="T585" s="194" t="s">
        <v>98</v>
      </c>
      <c r="U585" s="195" t="s">
        <v>211</v>
      </c>
      <c r="V585" s="194"/>
      <c r="W585" s="195" t="s">
        <v>211</v>
      </c>
      <c r="X585" s="194"/>
      <c r="Y585" s="25" t="s">
        <v>321</v>
      </c>
      <c r="Z585" s="397">
        <v>6</v>
      </c>
      <c r="AA585" s="397" t="s">
        <v>320</v>
      </c>
      <c r="AB585" s="193"/>
      <c r="AC585" s="379">
        <f>SUMPRODUCT(LEN($L585:$Y587)-LEN(SUBSTITUTE($L585:$Y587,"A", "")))</f>
        <v>12</v>
      </c>
      <c r="AD585" s="365">
        <f>SUMPRODUCT(LEN($Y585:$Y587)-LEN(SUBSTITUTE($Y585:$Y587,"A", "")))</f>
        <v>1</v>
      </c>
      <c r="AE585" s="365">
        <f>SUMPRODUCT(LEN($L585:$Y587)-LEN(SUBSTITUTE($L585:$Y587,"S", "")))</f>
        <v>18</v>
      </c>
      <c r="AF585" s="365">
        <f>SUMPRODUCT(LEN($Y585:$Y587)-LEN(SUBSTITUTE($Y585:$Y587,"S", "")))</f>
        <v>4</v>
      </c>
      <c r="AG585" s="365">
        <f>SUMPRODUCT(LEN($L585:$Y587)-LEN(SUBSTITUTE($L585:$Y587,"F", "")))</f>
        <v>1</v>
      </c>
      <c r="AH585" s="365">
        <f>SUMPRODUCT(LEN($Y585:$Y587)-LEN(SUBSTITUTE($Y585:$Y587,"F", "")))</f>
        <v>0</v>
      </c>
      <c r="AI585" s="365">
        <f>SUMPRODUCT(LEN($L585:$Y587)-LEN(SUBSTITUTE($L585:$Y587,"G", "")))</f>
        <v>5</v>
      </c>
      <c r="AJ585" s="365">
        <f>SUMPRODUCT(LEN($Y585:$Y587)-LEN(SUBSTITUTE($Y585:$Y587,"G", "")))</f>
        <v>0</v>
      </c>
      <c r="AK585" s="365">
        <f>SUMPRODUCT(LEN($L585:$Y587)-LEN(SUBSTITUTE($L585:$Y587,"M", "")))</f>
        <v>0</v>
      </c>
      <c r="AL585" s="382">
        <f>SUMPRODUCT(LEN($Y585:$Y587)-LEN(SUBSTITUTE($Y585:$Y587,"M", "")))</f>
        <v>0</v>
      </c>
    </row>
    <row r="586" spans="2:38" ht="18" customHeight="1" x14ac:dyDescent="0.2">
      <c r="B586" s="17"/>
      <c r="C586" s="406"/>
      <c r="D586" s="192"/>
      <c r="E586" s="23"/>
      <c r="F586" s="23"/>
      <c r="G586" s="191"/>
      <c r="H586" s="409"/>
      <c r="I586" s="409"/>
      <c r="J586" s="409"/>
      <c r="K586" s="190" t="s">
        <v>91</v>
      </c>
      <c r="L586" s="189" t="s">
        <v>263</v>
      </c>
      <c r="M586" s="190" t="s">
        <v>90</v>
      </c>
      <c r="N586" s="189" t="s">
        <v>213</v>
      </c>
      <c r="O586" s="190" t="s">
        <v>89</v>
      </c>
      <c r="P586" s="189" t="s">
        <v>282</v>
      </c>
      <c r="Q586" s="190" t="s">
        <v>88</v>
      </c>
      <c r="R586" s="189" t="s">
        <v>218</v>
      </c>
      <c r="S586" s="190" t="s">
        <v>210</v>
      </c>
      <c r="T586" s="189"/>
      <c r="U586" s="190" t="s">
        <v>209</v>
      </c>
      <c r="V586" s="189"/>
      <c r="W586" s="190" t="s">
        <v>209</v>
      </c>
      <c r="X586" s="189"/>
      <c r="Y586" s="18"/>
      <c r="Z586" s="366"/>
      <c r="AA586" s="366"/>
      <c r="AB586" s="188"/>
      <c r="AC586" s="380"/>
      <c r="AD586" s="366"/>
      <c r="AE586" s="366"/>
      <c r="AF586" s="366"/>
      <c r="AG586" s="366"/>
      <c r="AH586" s="366"/>
      <c r="AI586" s="366"/>
      <c r="AJ586" s="366"/>
      <c r="AK586" s="366"/>
      <c r="AL586" s="383"/>
    </row>
    <row r="587" spans="2:38" ht="18" customHeight="1" thickBot="1" x14ac:dyDescent="0.25">
      <c r="B587" s="17"/>
      <c r="C587" s="407"/>
      <c r="D587" s="204"/>
      <c r="E587" s="203"/>
      <c r="F587" s="203"/>
      <c r="G587" s="202"/>
      <c r="H587" s="410"/>
      <c r="I587" s="410"/>
      <c r="J587" s="410"/>
      <c r="K587" s="201" t="s">
        <v>87</v>
      </c>
      <c r="L587" s="200" t="s">
        <v>312</v>
      </c>
      <c r="M587" s="201" t="s">
        <v>86</v>
      </c>
      <c r="N587" s="200" t="s">
        <v>213</v>
      </c>
      <c r="O587" s="201" t="s">
        <v>85</v>
      </c>
      <c r="P587" s="200" t="s">
        <v>230</v>
      </c>
      <c r="Q587" s="201" t="s">
        <v>84</v>
      </c>
      <c r="R587" s="200" t="s">
        <v>218</v>
      </c>
      <c r="S587" s="201" t="s">
        <v>208</v>
      </c>
      <c r="T587" s="200"/>
      <c r="U587" s="201" t="s">
        <v>207</v>
      </c>
      <c r="V587" s="200"/>
      <c r="W587" s="201" t="s">
        <v>207</v>
      </c>
      <c r="X587" s="200"/>
      <c r="Y587" s="10"/>
      <c r="Z587" s="398"/>
      <c r="AA587" s="398"/>
      <c r="AB587" s="199"/>
      <c r="AC587" s="381"/>
      <c r="AD587" s="367"/>
      <c r="AE587" s="367"/>
      <c r="AF587" s="367"/>
      <c r="AG587" s="367"/>
      <c r="AH587" s="367"/>
      <c r="AI587" s="367"/>
      <c r="AJ587" s="367"/>
      <c r="AK587" s="367"/>
      <c r="AL587" s="384"/>
    </row>
    <row r="588" spans="2:38" ht="18" customHeight="1" x14ac:dyDescent="0.2">
      <c r="B588" s="17"/>
      <c r="C588" s="405">
        <v>7</v>
      </c>
      <c r="D588" s="198"/>
      <c r="E588" s="197"/>
      <c r="F588" s="197"/>
      <c r="G588" s="196"/>
      <c r="H588" s="408">
        <v>62</v>
      </c>
      <c r="I588" s="408">
        <v>17</v>
      </c>
      <c r="J588" s="408">
        <v>6</v>
      </c>
      <c r="K588" s="195" t="s">
        <v>95</v>
      </c>
      <c r="L588" s="194" t="s">
        <v>263</v>
      </c>
      <c r="M588" s="195" t="s">
        <v>94</v>
      </c>
      <c r="N588" s="194" t="s">
        <v>97</v>
      </c>
      <c r="O588" s="195" t="s">
        <v>93</v>
      </c>
      <c r="P588" s="194" t="s">
        <v>226</v>
      </c>
      <c r="Q588" s="195" t="s">
        <v>92</v>
      </c>
      <c r="R588" s="194" t="s">
        <v>97</v>
      </c>
      <c r="S588" s="195" t="s">
        <v>212</v>
      </c>
      <c r="T588" s="194"/>
      <c r="U588" s="195" t="s">
        <v>211</v>
      </c>
      <c r="V588" s="194"/>
      <c r="W588" s="195" t="s">
        <v>211</v>
      </c>
      <c r="X588" s="194"/>
      <c r="Y588" s="25" t="s">
        <v>98</v>
      </c>
      <c r="Z588" s="397"/>
      <c r="AA588" s="397" t="s">
        <v>261</v>
      </c>
      <c r="AB588" s="193"/>
      <c r="AC588" s="379">
        <f>SUMPRODUCT(LEN($L588:$Y590)-LEN(SUBSTITUTE($L588:$Y590,"A", "")))</f>
        <v>17</v>
      </c>
      <c r="AD588" s="365">
        <f>SUMPRODUCT(LEN($Y588:$Y590)-LEN(SUBSTITUTE($Y588:$Y590,"A", "")))</f>
        <v>0</v>
      </c>
      <c r="AE588" s="365">
        <f>SUMPRODUCT(LEN($L588:$Y590)-LEN(SUBSTITUTE($L588:$Y590,"S", "")))</f>
        <v>5</v>
      </c>
      <c r="AF588" s="365">
        <f>SUMPRODUCT(LEN($Y588:$Y590)-LEN(SUBSTITUTE($Y588:$Y590,"S", "")))</f>
        <v>1</v>
      </c>
      <c r="AG588" s="365">
        <f>SUMPRODUCT(LEN($L588:$Y590)-LEN(SUBSTITUTE($L588:$Y590,"F", "")))</f>
        <v>0</v>
      </c>
      <c r="AH588" s="365">
        <f>SUMPRODUCT(LEN($Y588:$Y590)-LEN(SUBSTITUTE($Y588:$Y590,"F", "")))</f>
        <v>0</v>
      </c>
      <c r="AI588" s="365">
        <f>SUMPRODUCT(LEN($L588:$Y590)-LEN(SUBSTITUTE($L588:$Y590,"G", "")))</f>
        <v>1</v>
      </c>
      <c r="AJ588" s="365">
        <f>SUMPRODUCT(LEN($Y588:$Y590)-LEN(SUBSTITUTE($Y588:$Y590,"G", "")))</f>
        <v>0</v>
      </c>
      <c r="AK588" s="365">
        <f>SUMPRODUCT(LEN($L588:$Y590)-LEN(SUBSTITUTE($L588:$Y590,"M", "")))</f>
        <v>0</v>
      </c>
      <c r="AL588" s="382">
        <f>SUMPRODUCT(LEN($Y588:$Y590)-LEN(SUBSTITUTE($Y588:$Y590,"M", "")))</f>
        <v>0</v>
      </c>
    </row>
    <row r="589" spans="2:38" ht="18" customHeight="1" x14ac:dyDescent="0.2">
      <c r="B589" s="17"/>
      <c r="C589" s="406"/>
      <c r="D589" s="192"/>
      <c r="E589" s="23"/>
      <c r="F589" s="23"/>
      <c r="G589" s="191"/>
      <c r="H589" s="409"/>
      <c r="I589" s="409"/>
      <c r="J589" s="409"/>
      <c r="K589" s="190" t="s">
        <v>91</v>
      </c>
      <c r="L589" s="189" t="s">
        <v>213</v>
      </c>
      <c r="M589" s="190" t="s">
        <v>90</v>
      </c>
      <c r="N589" s="189" t="s">
        <v>97</v>
      </c>
      <c r="O589" s="190" t="s">
        <v>89</v>
      </c>
      <c r="P589" s="189" t="s">
        <v>97</v>
      </c>
      <c r="Q589" s="190" t="s">
        <v>88</v>
      </c>
      <c r="R589" s="189" t="s">
        <v>217</v>
      </c>
      <c r="S589" s="190" t="s">
        <v>210</v>
      </c>
      <c r="T589" s="189"/>
      <c r="U589" s="190" t="s">
        <v>209</v>
      </c>
      <c r="V589" s="189"/>
      <c r="W589" s="190" t="s">
        <v>209</v>
      </c>
      <c r="X589" s="189"/>
      <c r="Y589" s="18"/>
      <c r="Z589" s="366"/>
      <c r="AA589" s="366"/>
      <c r="AB589" s="188"/>
      <c r="AC589" s="380"/>
      <c r="AD589" s="366"/>
      <c r="AE589" s="366"/>
      <c r="AF589" s="366"/>
      <c r="AG589" s="366"/>
      <c r="AH589" s="366"/>
      <c r="AI589" s="366"/>
      <c r="AJ589" s="366"/>
      <c r="AK589" s="366"/>
      <c r="AL589" s="383"/>
    </row>
    <row r="590" spans="2:38" ht="18" customHeight="1" thickBot="1" x14ac:dyDescent="0.25">
      <c r="B590" s="17"/>
      <c r="C590" s="407"/>
      <c r="D590" s="204"/>
      <c r="E590" s="203"/>
      <c r="F590" s="203"/>
      <c r="G590" s="202"/>
      <c r="H590" s="410"/>
      <c r="I590" s="410"/>
      <c r="J590" s="410"/>
      <c r="K590" s="201" t="s">
        <v>87</v>
      </c>
      <c r="L590" s="200" t="s">
        <v>249</v>
      </c>
      <c r="M590" s="201" t="s">
        <v>86</v>
      </c>
      <c r="N590" s="200" t="s">
        <v>213</v>
      </c>
      <c r="O590" s="201" t="s">
        <v>85</v>
      </c>
      <c r="P590" s="200" t="s">
        <v>224</v>
      </c>
      <c r="Q590" s="201" t="s">
        <v>84</v>
      </c>
      <c r="R590" s="200"/>
      <c r="S590" s="201" t="s">
        <v>208</v>
      </c>
      <c r="T590" s="200"/>
      <c r="U590" s="201" t="s">
        <v>207</v>
      </c>
      <c r="V590" s="200"/>
      <c r="W590" s="201" t="s">
        <v>207</v>
      </c>
      <c r="X590" s="200"/>
      <c r="Y590" s="10"/>
      <c r="Z590" s="398"/>
      <c r="AA590" s="398"/>
      <c r="AB590" s="199"/>
      <c r="AC590" s="381"/>
      <c r="AD590" s="367"/>
      <c r="AE590" s="367"/>
      <c r="AF590" s="367"/>
      <c r="AG590" s="367"/>
      <c r="AH590" s="367"/>
      <c r="AI590" s="367"/>
      <c r="AJ590" s="367"/>
      <c r="AK590" s="367"/>
      <c r="AL590" s="384"/>
    </row>
    <row r="591" spans="2:38" ht="18" customHeight="1" x14ac:dyDescent="0.2">
      <c r="B591" s="17"/>
      <c r="C591" s="405">
        <v>8</v>
      </c>
      <c r="D591" s="198"/>
      <c r="E591" s="197"/>
      <c r="F591" s="197"/>
      <c r="G591" s="196"/>
      <c r="H591" s="408">
        <v>60</v>
      </c>
      <c r="I591" s="408">
        <v>18</v>
      </c>
      <c r="J591" s="408">
        <v>4</v>
      </c>
      <c r="K591" s="195" t="s">
        <v>95</v>
      </c>
      <c r="L591" s="194" t="s">
        <v>271</v>
      </c>
      <c r="M591" s="195" t="s">
        <v>94</v>
      </c>
      <c r="N591" s="194" t="s">
        <v>297</v>
      </c>
      <c r="O591" s="195" t="s">
        <v>93</v>
      </c>
      <c r="P591" s="194" t="s">
        <v>264</v>
      </c>
      <c r="Q591" s="195" t="s">
        <v>92</v>
      </c>
      <c r="R591" s="194" t="s">
        <v>97</v>
      </c>
      <c r="S591" s="195" t="s">
        <v>212</v>
      </c>
      <c r="T591" s="194" t="s">
        <v>98</v>
      </c>
      <c r="U591" s="195" t="s">
        <v>211</v>
      </c>
      <c r="V591" s="194"/>
      <c r="W591" s="195" t="s">
        <v>211</v>
      </c>
      <c r="X591" s="194"/>
      <c r="Y591" s="25"/>
      <c r="Z591" s="397"/>
      <c r="AA591" s="397" t="s">
        <v>261</v>
      </c>
      <c r="AB591" s="193"/>
      <c r="AC591" s="379">
        <f>SUMPRODUCT(LEN($L591:$Y593)-LEN(SUBSTITUTE($L591:$Y593,"A", "")))</f>
        <v>5</v>
      </c>
      <c r="AD591" s="365">
        <f>SUMPRODUCT(LEN($Y591:$Y593)-LEN(SUBSTITUTE($Y591:$Y593,"A", "")))</f>
        <v>0</v>
      </c>
      <c r="AE591" s="365">
        <f>SUMPRODUCT(LEN($L591:$Y593)-LEN(SUBSTITUTE($L591:$Y593,"S", "")))</f>
        <v>15</v>
      </c>
      <c r="AF591" s="365">
        <f>SUMPRODUCT(LEN($Y591:$Y593)-LEN(SUBSTITUTE($Y591:$Y593,"S", "")))</f>
        <v>0</v>
      </c>
      <c r="AG591" s="365">
        <f>SUMPRODUCT(LEN($L591:$Y593)-LEN(SUBSTITUTE($L591:$Y593,"F", "")))</f>
        <v>0</v>
      </c>
      <c r="AH591" s="365">
        <f>SUMPRODUCT(LEN($Y591:$Y593)-LEN(SUBSTITUTE($Y591:$Y593,"F", "")))</f>
        <v>0</v>
      </c>
      <c r="AI591" s="365">
        <f>SUMPRODUCT(LEN($L591:$Y593)-LEN(SUBSTITUTE($L591:$Y593,"G", "")))</f>
        <v>5</v>
      </c>
      <c r="AJ591" s="365">
        <f>SUMPRODUCT(LEN($Y591:$Y593)-LEN(SUBSTITUTE($Y591:$Y593,"G", "")))</f>
        <v>0</v>
      </c>
      <c r="AK591" s="365">
        <f>SUMPRODUCT(LEN($L591:$Y593)-LEN(SUBSTITUTE($L591:$Y593,"M", "")))</f>
        <v>0</v>
      </c>
      <c r="AL591" s="382">
        <f>SUMPRODUCT(LEN($Y591:$Y593)-LEN(SUBSTITUTE($Y591:$Y593,"M", "")))</f>
        <v>0</v>
      </c>
    </row>
    <row r="592" spans="2:38" ht="18" customHeight="1" x14ac:dyDescent="0.2">
      <c r="B592" s="17"/>
      <c r="C592" s="406"/>
      <c r="D592" s="192"/>
      <c r="E592" s="23"/>
      <c r="F592" s="23"/>
      <c r="G592" s="191"/>
      <c r="H592" s="409"/>
      <c r="I592" s="409"/>
      <c r="J592" s="409"/>
      <c r="K592" s="190" t="s">
        <v>91</v>
      </c>
      <c r="L592" s="189" t="s">
        <v>97</v>
      </c>
      <c r="M592" s="190" t="s">
        <v>90</v>
      </c>
      <c r="N592" s="189" t="s">
        <v>264</v>
      </c>
      <c r="O592" s="190" t="s">
        <v>89</v>
      </c>
      <c r="P592" s="189" t="s">
        <v>218</v>
      </c>
      <c r="Q592" s="190" t="s">
        <v>88</v>
      </c>
      <c r="R592" s="189" t="s">
        <v>218</v>
      </c>
      <c r="S592" s="190" t="s">
        <v>210</v>
      </c>
      <c r="T592" s="189" t="s">
        <v>98</v>
      </c>
      <c r="U592" s="190" t="s">
        <v>209</v>
      </c>
      <c r="V592" s="189"/>
      <c r="W592" s="190" t="s">
        <v>209</v>
      </c>
      <c r="X592" s="189"/>
      <c r="Y592" s="18"/>
      <c r="Z592" s="366"/>
      <c r="AA592" s="366"/>
      <c r="AB592" s="188"/>
      <c r="AC592" s="380"/>
      <c r="AD592" s="366"/>
      <c r="AE592" s="366"/>
      <c r="AF592" s="366"/>
      <c r="AG592" s="366"/>
      <c r="AH592" s="366"/>
      <c r="AI592" s="366"/>
      <c r="AJ592" s="366"/>
      <c r="AK592" s="366"/>
      <c r="AL592" s="383"/>
    </row>
    <row r="593" spans="2:38" ht="18" customHeight="1" thickBot="1" x14ac:dyDescent="0.25">
      <c r="B593" s="17"/>
      <c r="C593" s="407"/>
      <c r="D593" s="204"/>
      <c r="E593" s="203"/>
      <c r="F593" s="203"/>
      <c r="G593" s="202"/>
      <c r="H593" s="410"/>
      <c r="I593" s="410"/>
      <c r="J593" s="410"/>
      <c r="K593" s="201" t="s">
        <v>87</v>
      </c>
      <c r="L593" s="200" t="s">
        <v>97</v>
      </c>
      <c r="M593" s="201" t="s">
        <v>86</v>
      </c>
      <c r="N593" s="200" t="s">
        <v>305</v>
      </c>
      <c r="O593" s="201" t="s">
        <v>85</v>
      </c>
      <c r="P593" s="200" t="s">
        <v>228</v>
      </c>
      <c r="Q593" s="201" t="s">
        <v>84</v>
      </c>
      <c r="R593" s="200" t="s">
        <v>218</v>
      </c>
      <c r="S593" s="201" t="s">
        <v>208</v>
      </c>
      <c r="T593" s="200"/>
      <c r="U593" s="201" t="s">
        <v>207</v>
      </c>
      <c r="V593" s="200"/>
      <c r="W593" s="201" t="s">
        <v>207</v>
      </c>
      <c r="X593" s="200"/>
      <c r="Y593" s="10"/>
      <c r="Z593" s="398"/>
      <c r="AA593" s="398"/>
      <c r="AB593" s="199"/>
      <c r="AC593" s="381"/>
      <c r="AD593" s="367"/>
      <c r="AE593" s="367"/>
      <c r="AF593" s="367"/>
      <c r="AG593" s="367"/>
      <c r="AH593" s="367"/>
      <c r="AI593" s="367"/>
      <c r="AJ593" s="367"/>
      <c r="AK593" s="367"/>
      <c r="AL593" s="384"/>
    </row>
    <row r="594" spans="2:38" ht="18" customHeight="1" x14ac:dyDescent="0.2">
      <c r="B594" s="17"/>
      <c r="C594" s="405">
        <v>9</v>
      </c>
      <c r="D594" s="198" t="s">
        <v>317</v>
      </c>
      <c r="E594" s="197"/>
      <c r="F594" s="197"/>
      <c r="G594" s="196"/>
      <c r="H594" s="408">
        <v>52</v>
      </c>
      <c r="I594" s="408">
        <v>13</v>
      </c>
      <c r="J594" s="408">
        <v>7</v>
      </c>
      <c r="K594" s="195" t="s">
        <v>95</v>
      </c>
      <c r="L594" s="194" t="s">
        <v>271</v>
      </c>
      <c r="M594" s="195" t="s">
        <v>94</v>
      </c>
      <c r="N594" s="194" t="s">
        <v>214</v>
      </c>
      <c r="O594" s="195" t="s">
        <v>93</v>
      </c>
      <c r="P594" s="194" t="s">
        <v>218</v>
      </c>
      <c r="Q594" s="195" t="s">
        <v>92</v>
      </c>
      <c r="R594" s="194"/>
      <c r="S594" s="195" t="s">
        <v>212</v>
      </c>
      <c r="T594" s="194"/>
      <c r="U594" s="195" t="s">
        <v>211</v>
      </c>
      <c r="V594" s="194"/>
      <c r="W594" s="195" t="s">
        <v>211</v>
      </c>
      <c r="X594" s="194"/>
      <c r="Y594" s="25" t="s">
        <v>218</v>
      </c>
      <c r="Z594" s="397"/>
      <c r="AA594" s="397" t="s">
        <v>261</v>
      </c>
      <c r="AB594" s="193"/>
      <c r="AC594" s="379">
        <f>SUMPRODUCT(LEN($L594:$Y596)-LEN(SUBSTITUTE($L594:$Y596,"A", "")))</f>
        <v>2</v>
      </c>
      <c r="AD594" s="365">
        <f>SUMPRODUCT(LEN($Y594:$Y596)-LEN(SUBSTITUTE($Y594:$Y596,"A", "")))</f>
        <v>0</v>
      </c>
      <c r="AE594" s="365">
        <f>SUMPRODUCT(LEN($L594:$Y596)-LEN(SUBSTITUTE($L594:$Y596,"S", "")))</f>
        <v>8</v>
      </c>
      <c r="AF594" s="365">
        <f>SUMPRODUCT(LEN($Y594:$Y596)-LEN(SUBSTITUTE($Y594:$Y596,"S", "")))</f>
        <v>2</v>
      </c>
      <c r="AG594" s="365">
        <f>SUMPRODUCT(LEN($L594:$Y596)-LEN(SUBSTITUTE($L594:$Y596,"F", "")))</f>
        <v>0</v>
      </c>
      <c r="AH594" s="365">
        <f>SUMPRODUCT(LEN($Y594:$Y596)-LEN(SUBSTITUTE($Y594:$Y596,"F", "")))</f>
        <v>0</v>
      </c>
      <c r="AI594" s="365">
        <f>SUMPRODUCT(LEN($L594:$Y596)-LEN(SUBSTITUTE($L594:$Y596,"G", "")))</f>
        <v>1</v>
      </c>
      <c r="AJ594" s="365">
        <f>SUMPRODUCT(LEN($Y594:$Y596)-LEN(SUBSTITUTE($Y594:$Y596,"G", "")))</f>
        <v>0</v>
      </c>
      <c r="AK594" s="365">
        <f>SUMPRODUCT(LEN($L594:$Y596)-LEN(SUBSTITUTE($L594:$Y596,"M", "")))</f>
        <v>0</v>
      </c>
      <c r="AL594" s="382">
        <f>SUMPRODUCT(LEN($Y594:$Y596)-LEN(SUBSTITUTE($Y594:$Y596,"M", "")))</f>
        <v>0</v>
      </c>
    </row>
    <row r="595" spans="2:38" ht="18" customHeight="1" x14ac:dyDescent="0.2">
      <c r="B595" s="17"/>
      <c r="C595" s="406"/>
      <c r="D595" s="192"/>
      <c r="E595" s="23"/>
      <c r="F595" s="23"/>
      <c r="G595" s="191"/>
      <c r="H595" s="409"/>
      <c r="I595" s="409"/>
      <c r="J595" s="409"/>
      <c r="K595" s="190" t="s">
        <v>91</v>
      </c>
      <c r="L595" s="189" t="s">
        <v>97</v>
      </c>
      <c r="M595" s="190" t="s">
        <v>90</v>
      </c>
      <c r="N595" s="189" t="s">
        <v>98</v>
      </c>
      <c r="O595" s="190" t="s">
        <v>89</v>
      </c>
      <c r="P595" s="189"/>
      <c r="Q595" s="190" t="s">
        <v>88</v>
      </c>
      <c r="R595" s="189"/>
      <c r="S595" s="190" t="s">
        <v>210</v>
      </c>
      <c r="T595" s="189"/>
      <c r="U595" s="190" t="s">
        <v>209</v>
      </c>
      <c r="V595" s="189"/>
      <c r="W595" s="190" t="s">
        <v>209</v>
      </c>
      <c r="X595" s="189"/>
      <c r="Y595" s="18"/>
      <c r="Z595" s="366"/>
      <c r="AA595" s="366"/>
      <c r="AB595" s="188"/>
      <c r="AC595" s="380"/>
      <c r="AD595" s="366"/>
      <c r="AE595" s="366"/>
      <c r="AF595" s="366"/>
      <c r="AG595" s="366"/>
      <c r="AH595" s="366"/>
      <c r="AI595" s="366"/>
      <c r="AJ595" s="366"/>
      <c r="AK595" s="366"/>
      <c r="AL595" s="383"/>
    </row>
    <row r="596" spans="2:38" ht="18" customHeight="1" thickBot="1" x14ac:dyDescent="0.25">
      <c r="B596" s="17"/>
      <c r="C596" s="407"/>
      <c r="D596" s="204"/>
      <c r="E596" s="203"/>
      <c r="F596" s="203"/>
      <c r="G596" s="202"/>
      <c r="H596" s="410"/>
      <c r="I596" s="410"/>
      <c r="J596" s="410"/>
      <c r="K596" s="201" t="s">
        <v>87</v>
      </c>
      <c r="L596" s="200" t="s">
        <v>98</v>
      </c>
      <c r="M596" s="201" t="s">
        <v>86</v>
      </c>
      <c r="N596" s="200" t="s">
        <v>98</v>
      </c>
      <c r="O596" s="201" t="s">
        <v>85</v>
      </c>
      <c r="P596" s="200"/>
      <c r="Q596" s="201" t="s">
        <v>84</v>
      </c>
      <c r="R596" s="200"/>
      <c r="S596" s="201" t="s">
        <v>208</v>
      </c>
      <c r="T596" s="200"/>
      <c r="U596" s="201" t="s">
        <v>207</v>
      </c>
      <c r="V596" s="200"/>
      <c r="W596" s="201" t="s">
        <v>207</v>
      </c>
      <c r="X596" s="200"/>
      <c r="Y596" s="10"/>
      <c r="Z596" s="398"/>
      <c r="AA596" s="398"/>
      <c r="AB596" s="199"/>
      <c r="AC596" s="381"/>
      <c r="AD596" s="367"/>
      <c r="AE596" s="367"/>
      <c r="AF596" s="367"/>
      <c r="AG596" s="367"/>
      <c r="AH596" s="367"/>
      <c r="AI596" s="367"/>
      <c r="AJ596" s="367"/>
      <c r="AK596" s="367"/>
      <c r="AL596" s="384"/>
    </row>
    <row r="597" spans="2:38" ht="18" customHeight="1" x14ac:dyDescent="0.2">
      <c r="B597" s="17"/>
      <c r="C597" s="405">
        <v>10</v>
      </c>
      <c r="D597" s="198"/>
      <c r="E597" s="197"/>
      <c r="F597" s="197"/>
      <c r="G597" s="196"/>
      <c r="H597" s="408">
        <v>63</v>
      </c>
      <c r="I597" s="408">
        <v>16</v>
      </c>
      <c r="J597" s="408">
        <v>7</v>
      </c>
      <c r="K597" s="195" t="s">
        <v>95</v>
      </c>
      <c r="L597" s="194" t="s">
        <v>217</v>
      </c>
      <c r="M597" s="195" t="s">
        <v>94</v>
      </c>
      <c r="N597" s="194" t="s">
        <v>263</v>
      </c>
      <c r="O597" s="195" t="s">
        <v>93</v>
      </c>
      <c r="P597" s="194" t="s">
        <v>214</v>
      </c>
      <c r="Q597" s="195" t="s">
        <v>92</v>
      </c>
      <c r="R597" s="194"/>
      <c r="S597" s="195" t="s">
        <v>212</v>
      </c>
      <c r="T597" s="194"/>
      <c r="U597" s="195" t="s">
        <v>211</v>
      </c>
      <c r="V597" s="194"/>
      <c r="W597" s="195" t="s">
        <v>211</v>
      </c>
      <c r="X597" s="194"/>
      <c r="Y597" s="25"/>
      <c r="Z597" s="397">
        <v>6</v>
      </c>
      <c r="AA597" s="397" t="s">
        <v>261</v>
      </c>
      <c r="AB597" s="193"/>
      <c r="AC597" s="379">
        <f>SUMPRODUCT(LEN($L597:$Y599)-LEN(SUBSTITUTE($L597:$Y599,"A", "")))</f>
        <v>4</v>
      </c>
      <c r="AD597" s="365">
        <f>SUMPRODUCT(LEN($Y597:$Y599)-LEN(SUBSTITUTE($Y597:$Y599,"A", "")))</f>
        <v>0</v>
      </c>
      <c r="AE597" s="365">
        <f>SUMPRODUCT(LEN($L597:$Y599)-LEN(SUBSTITUTE($L597:$Y599,"S", "")))</f>
        <v>9</v>
      </c>
      <c r="AF597" s="365">
        <f>SUMPRODUCT(LEN($Y597:$Y599)-LEN(SUBSTITUTE($Y597:$Y599,"S", "")))</f>
        <v>0</v>
      </c>
      <c r="AG597" s="365">
        <f>SUMPRODUCT(LEN($L597:$Y599)-LEN(SUBSTITUTE($L597:$Y599,"F", "")))</f>
        <v>1</v>
      </c>
      <c r="AH597" s="365">
        <f>SUMPRODUCT(LEN($Y597:$Y599)-LEN(SUBSTITUTE($Y597:$Y599,"F", "")))</f>
        <v>0</v>
      </c>
      <c r="AI597" s="365">
        <f>SUMPRODUCT(LEN($L597:$Y599)-LEN(SUBSTITUTE($L597:$Y599,"G", "")))</f>
        <v>2</v>
      </c>
      <c r="AJ597" s="365">
        <f>SUMPRODUCT(LEN($Y597:$Y599)-LEN(SUBSTITUTE($Y597:$Y599,"G", "")))</f>
        <v>0</v>
      </c>
      <c r="AK597" s="365">
        <f>SUMPRODUCT(LEN($L597:$Y599)-LEN(SUBSTITUTE($L597:$Y599,"M", "")))</f>
        <v>0</v>
      </c>
      <c r="AL597" s="382">
        <f>SUMPRODUCT(LEN($Y597:$Y599)-LEN(SUBSTITUTE($Y597:$Y599,"M", "")))</f>
        <v>0</v>
      </c>
    </row>
    <row r="598" spans="2:38" ht="18" customHeight="1" x14ac:dyDescent="0.2">
      <c r="B598" s="17"/>
      <c r="C598" s="406"/>
      <c r="D598" s="192"/>
      <c r="E598" s="23"/>
      <c r="F598" s="23"/>
      <c r="G598" s="191"/>
      <c r="H598" s="409"/>
      <c r="I598" s="409"/>
      <c r="J598" s="409"/>
      <c r="K598" s="190" t="s">
        <v>91</v>
      </c>
      <c r="L598" s="189" t="s">
        <v>263</v>
      </c>
      <c r="M598" s="190" t="s">
        <v>90</v>
      </c>
      <c r="N598" s="189" t="s">
        <v>218</v>
      </c>
      <c r="O598" s="190" t="s">
        <v>89</v>
      </c>
      <c r="P598" s="189" t="s">
        <v>98</v>
      </c>
      <c r="Q598" s="190" t="s">
        <v>88</v>
      </c>
      <c r="R598" s="189"/>
      <c r="S598" s="190" t="s">
        <v>210</v>
      </c>
      <c r="T598" s="189"/>
      <c r="U598" s="190" t="s">
        <v>209</v>
      </c>
      <c r="V598" s="189"/>
      <c r="W598" s="190" t="s">
        <v>209</v>
      </c>
      <c r="X598" s="189"/>
      <c r="Y598" s="18"/>
      <c r="Z598" s="366"/>
      <c r="AA598" s="366"/>
      <c r="AB598" s="188"/>
      <c r="AC598" s="380"/>
      <c r="AD598" s="366"/>
      <c r="AE598" s="366"/>
      <c r="AF598" s="366"/>
      <c r="AG598" s="366"/>
      <c r="AH598" s="366"/>
      <c r="AI598" s="366"/>
      <c r="AJ598" s="366"/>
      <c r="AK598" s="366"/>
      <c r="AL598" s="383"/>
    </row>
    <row r="599" spans="2:38" ht="18" customHeight="1" thickBot="1" x14ac:dyDescent="0.25">
      <c r="B599" s="17"/>
      <c r="C599" s="407"/>
      <c r="D599" s="204"/>
      <c r="E599" s="203"/>
      <c r="F599" s="203"/>
      <c r="G599" s="202"/>
      <c r="H599" s="410"/>
      <c r="I599" s="410"/>
      <c r="J599" s="410"/>
      <c r="K599" s="201" t="s">
        <v>87</v>
      </c>
      <c r="L599" s="200" t="s">
        <v>273</v>
      </c>
      <c r="M599" s="201" t="s">
        <v>86</v>
      </c>
      <c r="N599" s="200" t="s">
        <v>218</v>
      </c>
      <c r="O599" s="201" t="s">
        <v>85</v>
      </c>
      <c r="P599" s="200" t="s">
        <v>98</v>
      </c>
      <c r="Q599" s="201" t="s">
        <v>84</v>
      </c>
      <c r="R599" s="200"/>
      <c r="S599" s="201" t="s">
        <v>208</v>
      </c>
      <c r="T599" s="200"/>
      <c r="U599" s="201" t="s">
        <v>207</v>
      </c>
      <c r="V599" s="200"/>
      <c r="W599" s="201" t="s">
        <v>207</v>
      </c>
      <c r="X599" s="200"/>
      <c r="Y599" s="10"/>
      <c r="Z599" s="398"/>
      <c r="AA599" s="398"/>
      <c r="AB599" s="199"/>
      <c r="AC599" s="381"/>
      <c r="AD599" s="367"/>
      <c r="AE599" s="367"/>
      <c r="AF599" s="367"/>
      <c r="AG599" s="367"/>
      <c r="AH599" s="367"/>
      <c r="AI599" s="367"/>
      <c r="AJ599" s="367"/>
      <c r="AK599" s="367"/>
      <c r="AL599" s="384"/>
    </row>
    <row r="600" spans="2:38" ht="18" customHeight="1" x14ac:dyDescent="0.2">
      <c r="B600" s="17"/>
      <c r="C600" s="405">
        <v>11</v>
      </c>
      <c r="D600" s="198"/>
      <c r="E600" s="197"/>
      <c r="F600" s="197"/>
      <c r="G600" s="196"/>
      <c r="H600" s="408">
        <v>67</v>
      </c>
      <c r="I600" s="408">
        <v>19</v>
      </c>
      <c r="J600" s="408">
        <v>6</v>
      </c>
      <c r="K600" s="195" t="s">
        <v>95</v>
      </c>
      <c r="L600" s="194" t="s">
        <v>319</v>
      </c>
      <c r="M600" s="195" t="s">
        <v>94</v>
      </c>
      <c r="N600" s="194" t="s">
        <v>298</v>
      </c>
      <c r="O600" s="195" t="s">
        <v>93</v>
      </c>
      <c r="P600" s="194" t="s">
        <v>226</v>
      </c>
      <c r="Q600" s="195" t="s">
        <v>92</v>
      </c>
      <c r="R600" s="194" t="s">
        <v>214</v>
      </c>
      <c r="S600" s="195" t="s">
        <v>212</v>
      </c>
      <c r="T600" s="194" t="s">
        <v>98</v>
      </c>
      <c r="U600" s="195" t="s">
        <v>211</v>
      </c>
      <c r="V600" s="194"/>
      <c r="W600" s="195" t="s">
        <v>211</v>
      </c>
      <c r="X600" s="194"/>
      <c r="Y600" s="25" t="s">
        <v>318</v>
      </c>
      <c r="Z600" s="397"/>
      <c r="AA600" s="397" t="s">
        <v>261</v>
      </c>
      <c r="AB600" s="193"/>
      <c r="AC600" s="379">
        <f>SUMPRODUCT(LEN($L600:$Y602)-LEN(SUBSTITUTE($L600:$Y602,"A", "")))</f>
        <v>11</v>
      </c>
      <c r="AD600" s="365">
        <f>SUMPRODUCT(LEN($Y600:$Y602)-LEN(SUBSTITUTE($Y600:$Y602,"A", "")))</f>
        <v>0</v>
      </c>
      <c r="AE600" s="365">
        <f>SUMPRODUCT(LEN($L600:$Y602)-LEN(SUBSTITUTE($L600:$Y602,"S", "")))</f>
        <v>18</v>
      </c>
      <c r="AF600" s="365">
        <f>SUMPRODUCT(LEN($Y600:$Y602)-LEN(SUBSTITUTE($Y600:$Y602,"S", "")))</f>
        <v>5</v>
      </c>
      <c r="AG600" s="365">
        <f>SUMPRODUCT(LEN($L600:$Y602)-LEN(SUBSTITUTE($L600:$Y602,"F", "")))</f>
        <v>1</v>
      </c>
      <c r="AH600" s="365">
        <f>SUMPRODUCT(LEN($Y600:$Y602)-LEN(SUBSTITUTE($Y600:$Y602,"F", "")))</f>
        <v>0</v>
      </c>
      <c r="AI600" s="365">
        <f>SUMPRODUCT(LEN($L600:$Y602)-LEN(SUBSTITUTE($L600:$Y602,"G", "")))</f>
        <v>7</v>
      </c>
      <c r="AJ600" s="365">
        <f>SUMPRODUCT(LEN($Y600:$Y602)-LEN(SUBSTITUTE($Y600:$Y602,"G", "")))</f>
        <v>1</v>
      </c>
      <c r="AK600" s="365">
        <f>SUMPRODUCT(LEN($L600:$Y602)-LEN(SUBSTITUTE($L600:$Y602,"M", "")))</f>
        <v>0</v>
      </c>
      <c r="AL600" s="382">
        <f>SUMPRODUCT(LEN($Y600:$Y602)-LEN(SUBSTITUTE($Y600:$Y602,"M", "")))</f>
        <v>0</v>
      </c>
    </row>
    <row r="601" spans="2:38" ht="18" customHeight="1" x14ac:dyDescent="0.2">
      <c r="B601" s="17"/>
      <c r="C601" s="406"/>
      <c r="D601" s="192"/>
      <c r="E601" s="23"/>
      <c r="F601" s="23"/>
      <c r="G601" s="191"/>
      <c r="H601" s="409"/>
      <c r="I601" s="409"/>
      <c r="J601" s="409"/>
      <c r="K601" s="190" t="s">
        <v>91</v>
      </c>
      <c r="L601" s="189" t="s">
        <v>97</v>
      </c>
      <c r="M601" s="190" t="s">
        <v>90</v>
      </c>
      <c r="N601" s="189" t="s">
        <v>213</v>
      </c>
      <c r="O601" s="190" t="s">
        <v>89</v>
      </c>
      <c r="P601" s="189" t="s">
        <v>227</v>
      </c>
      <c r="Q601" s="190" t="s">
        <v>88</v>
      </c>
      <c r="R601" s="189" t="s">
        <v>218</v>
      </c>
      <c r="S601" s="190" t="s">
        <v>210</v>
      </c>
      <c r="T601" s="189"/>
      <c r="U601" s="190" t="s">
        <v>209</v>
      </c>
      <c r="V601" s="189"/>
      <c r="W601" s="190" t="s">
        <v>209</v>
      </c>
      <c r="X601" s="189"/>
      <c r="Y601" s="18"/>
      <c r="Z601" s="366"/>
      <c r="AA601" s="366"/>
      <c r="AB601" s="188"/>
      <c r="AC601" s="380"/>
      <c r="AD601" s="366"/>
      <c r="AE601" s="366"/>
      <c r="AF601" s="366"/>
      <c r="AG601" s="366"/>
      <c r="AH601" s="366"/>
      <c r="AI601" s="366"/>
      <c r="AJ601" s="366"/>
      <c r="AK601" s="366"/>
      <c r="AL601" s="383"/>
    </row>
    <row r="602" spans="2:38" ht="18" customHeight="1" thickBot="1" x14ac:dyDescent="0.25">
      <c r="B602" s="17"/>
      <c r="C602" s="407"/>
      <c r="D602" s="204"/>
      <c r="E602" s="203"/>
      <c r="F602" s="203"/>
      <c r="G602" s="202"/>
      <c r="H602" s="410"/>
      <c r="I602" s="410"/>
      <c r="J602" s="410"/>
      <c r="K602" s="201" t="s">
        <v>87</v>
      </c>
      <c r="L602" s="200" t="s">
        <v>312</v>
      </c>
      <c r="M602" s="201" t="s">
        <v>86</v>
      </c>
      <c r="N602" s="200" t="s">
        <v>309</v>
      </c>
      <c r="O602" s="201" t="s">
        <v>85</v>
      </c>
      <c r="P602" s="200" t="s">
        <v>214</v>
      </c>
      <c r="Q602" s="201" t="s">
        <v>84</v>
      </c>
      <c r="R602" s="200" t="s">
        <v>214</v>
      </c>
      <c r="S602" s="201" t="s">
        <v>208</v>
      </c>
      <c r="T602" s="200"/>
      <c r="U602" s="201" t="s">
        <v>207</v>
      </c>
      <c r="V602" s="200"/>
      <c r="W602" s="201" t="s">
        <v>207</v>
      </c>
      <c r="X602" s="200"/>
      <c r="Y602" s="10"/>
      <c r="Z602" s="398"/>
      <c r="AA602" s="398"/>
      <c r="AB602" s="199"/>
      <c r="AC602" s="381"/>
      <c r="AD602" s="367"/>
      <c r="AE602" s="367"/>
      <c r="AF602" s="367"/>
      <c r="AG602" s="367"/>
      <c r="AH602" s="367"/>
      <c r="AI602" s="367"/>
      <c r="AJ602" s="367"/>
      <c r="AK602" s="367"/>
      <c r="AL602" s="384"/>
    </row>
    <row r="603" spans="2:38" ht="18" customHeight="1" x14ac:dyDescent="0.2">
      <c r="B603" s="17"/>
      <c r="C603" s="405">
        <v>12</v>
      </c>
      <c r="D603" s="198" t="s">
        <v>317</v>
      </c>
      <c r="E603" s="197"/>
      <c r="F603" s="197"/>
      <c r="G603" s="196"/>
      <c r="H603" s="408">
        <v>57</v>
      </c>
      <c r="I603" s="408">
        <v>15</v>
      </c>
      <c r="J603" s="408">
        <v>4</v>
      </c>
      <c r="K603" s="195" t="s">
        <v>95</v>
      </c>
      <c r="L603" s="194" t="s">
        <v>97</v>
      </c>
      <c r="M603" s="195" t="s">
        <v>94</v>
      </c>
      <c r="N603" s="194" t="s">
        <v>315</v>
      </c>
      <c r="O603" s="195" t="s">
        <v>93</v>
      </c>
      <c r="P603" s="194" t="s">
        <v>219</v>
      </c>
      <c r="Q603" s="195" t="s">
        <v>92</v>
      </c>
      <c r="R603" s="194" t="s">
        <v>98</v>
      </c>
      <c r="S603" s="195" t="s">
        <v>212</v>
      </c>
      <c r="T603" s="194"/>
      <c r="U603" s="195" t="s">
        <v>211</v>
      </c>
      <c r="V603" s="194"/>
      <c r="W603" s="195" t="s">
        <v>211</v>
      </c>
      <c r="X603" s="194"/>
      <c r="Y603" s="25" t="s">
        <v>316</v>
      </c>
      <c r="Z603" s="397"/>
      <c r="AA603" s="397" t="s">
        <v>261</v>
      </c>
      <c r="AB603" s="193"/>
      <c r="AC603" s="379">
        <f>SUMPRODUCT(LEN($L603:$Y605)-LEN(SUBSTITUTE($L603:$Y605,"A", "")))</f>
        <v>8</v>
      </c>
      <c r="AD603" s="365">
        <f>SUMPRODUCT(LEN($Y603:$Y605)-LEN(SUBSTITUTE($Y603:$Y605,"A", "")))</f>
        <v>4</v>
      </c>
      <c r="AE603" s="365">
        <f>SUMPRODUCT(LEN($L603:$Y605)-LEN(SUBSTITUTE($L603:$Y605,"S", "")))</f>
        <v>24</v>
      </c>
      <c r="AF603" s="365">
        <f>SUMPRODUCT(LEN($Y603:$Y605)-LEN(SUBSTITUTE($Y603:$Y605,"S", "")))</f>
        <v>7</v>
      </c>
      <c r="AG603" s="365">
        <f>SUMPRODUCT(LEN($L603:$Y605)-LEN(SUBSTITUTE($L603:$Y605,"F", "")))</f>
        <v>0</v>
      </c>
      <c r="AH603" s="365">
        <f>SUMPRODUCT(LEN($Y603:$Y605)-LEN(SUBSTITUTE($Y603:$Y605,"F", "")))</f>
        <v>0</v>
      </c>
      <c r="AI603" s="365">
        <f>SUMPRODUCT(LEN($L603:$Y605)-LEN(SUBSTITUTE($L603:$Y605,"G", "")))</f>
        <v>3</v>
      </c>
      <c r="AJ603" s="365">
        <f>SUMPRODUCT(LEN($Y603:$Y605)-LEN(SUBSTITUTE($Y603:$Y605,"G", "")))</f>
        <v>1</v>
      </c>
      <c r="AK603" s="365">
        <f>SUMPRODUCT(LEN($L603:$Y605)-LEN(SUBSTITUTE($L603:$Y605,"M", "")))</f>
        <v>0</v>
      </c>
      <c r="AL603" s="382">
        <f>SUMPRODUCT(LEN($Y603:$Y605)-LEN(SUBSTITUTE($Y603:$Y605,"M", "")))</f>
        <v>0</v>
      </c>
    </row>
    <row r="604" spans="2:38" ht="18" customHeight="1" x14ac:dyDescent="0.2">
      <c r="B604" s="17"/>
      <c r="C604" s="406"/>
      <c r="D604" s="192"/>
      <c r="E604" s="23"/>
      <c r="F604" s="23"/>
      <c r="G604" s="191"/>
      <c r="H604" s="409"/>
      <c r="I604" s="409"/>
      <c r="J604" s="409"/>
      <c r="K604" s="190" t="s">
        <v>91</v>
      </c>
      <c r="L604" s="189" t="s">
        <v>220</v>
      </c>
      <c r="M604" s="190" t="s">
        <v>90</v>
      </c>
      <c r="N604" s="189" t="s">
        <v>315</v>
      </c>
      <c r="O604" s="190" t="s">
        <v>89</v>
      </c>
      <c r="P604" s="189" t="s">
        <v>218</v>
      </c>
      <c r="Q604" s="190" t="s">
        <v>88</v>
      </c>
      <c r="R604" s="189" t="s">
        <v>98</v>
      </c>
      <c r="S604" s="190" t="s">
        <v>210</v>
      </c>
      <c r="T604" s="189"/>
      <c r="U604" s="190" t="s">
        <v>209</v>
      </c>
      <c r="V604" s="189"/>
      <c r="W604" s="190" t="s">
        <v>209</v>
      </c>
      <c r="X604" s="189"/>
      <c r="Y604" s="18"/>
      <c r="Z604" s="366"/>
      <c r="AA604" s="366"/>
      <c r="AB604" s="188"/>
      <c r="AC604" s="380"/>
      <c r="AD604" s="366"/>
      <c r="AE604" s="366"/>
      <c r="AF604" s="366"/>
      <c r="AG604" s="366"/>
      <c r="AH604" s="366"/>
      <c r="AI604" s="366"/>
      <c r="AJ604" s="366"/>
      <c r="AK604" s="366"/>
      <c r="AL604" s="383"/>
    </row>
    <row r="605" spans="2:38" ht="18" customHeight="1" thickBot="1" x14ac:dyDescent="0.25">
      <c r="B605" s="17"/>
      <c r="C605" s="407"/>
      <c r="D605" s="204"/>
      <c r="E605" s="203"/>
      <c r="F605" s="203"/>
      <c r="G605" s="202"/>
      <c r="H605" s="410"/>
      <c r="I605" s="410"/>
      <c r="J605" s="410"/>
      <c r="K605" s="201" t="s">
        <v>87</v>
      </c>
      <c r="L605" s="200" t="s">
        <v>217</v>
      </c>
      <c r="M605" s="201" t="s">
        <v>86</v>
      </c>
      <c r="N605" s="200" t="s">
        <v>228</v>
      </c>
      <c r="O605" s="201" t="s">
        <v>85</v>
      </c>
      <c r="P605" s="200" t="s">
        <v>98</v>
      </c>
      <c r="Q605" s="201" t="s">
        <v>84</v>
      </c>
      <c r="R605" s="200"/>
      <c r="S605" s="201" t="s">
        <v>208</v>
      </c>
      <c r="T605" s="200"/>
      <c r="U605" s="201" t="s">
        <v>207</v>
      </c>
      <c r="V605" s="200"/>
      <c r="W605" s="201" t="s">
        <v>207</v>
      </c>
      <c r="X605" s="200"/>
      <c r="Y605" s="10"/>
      <c r="Z605" s="398"/>
      <c r="AA605" s="398"/>
      <c r="AB605" s="199"/>
      <c r="AC605" s="381"/>
      <c r="AD605" s="367"/>
      <c r="AE605" s="367"/>
      <c r="AF605" s="367"/>
      <c r="AG605" s="367"/>
      <c r="AH605" s="367"/>
      <c r="AI605" s="367"/>
      <c r="AJ605" s="367"/>
      <c r="AK605" s="367"/>
      <c r="AL605" s="384"/>
    </row>
    <row r="606" spans="2:38" ht="18" customHeight="1" x14ac:dyDescent="0.2">
      <c r="B606" s="17"/>
      <c r="C606" s="405">
        <v>13</v>
      </c>
      <c r="D606" s="198"/>
      <c r="E606" s="197"/>
      <c r="F606" s="197"/>
      <c r="G606" s="196"/>
      <c r="H606" s="408"/>
      <c r="I606" s="408"/>
      <c r="J606" s="408"/>
      <c r="K606" s="195" t="s">
        <v>95</v>
      </c>
      <c r="L606" s="194"/>
      <c r="M606" s="195" t="s">
        <v>94</v>
      </c>
      <c r="N606" s="194"/>
      <c r="O606" s="195" t="s">
        <v>93</v>
      </c>
      <c r="P606" s="194"/>
      <c r="Q606" s="195" t="s">
        <v>92</v>
      </c>
      <c r="R606" s="194"/>
      <c r="S606" s="195" t="s">
        <v>212</v>
      </c>
      <c r="T606" s="194"/>
      <c r="U606" s="195" t="s">
        <v>211</v>
      </c>
      <c r="V606" s="194"/>
      <c r="W606" s="195" t="s">
        <v>211</v>
      </c>
      <c r="X606" s="194"/>
      <c r="Y606" s="25"/>
      <c r="Z606" s="397"/>
      <c r="AA606" s="397"/>
      <c r="AB606" s="193"/>
      <c r="AC606" s="379">
        <f>SUMPRODUCT(LEN($L606:$Y608)-LEN(SUBSTITUTE($L606:$Y608,"A", "")))</f>
        <v>0</v>
      </c>
      <c r="AD606" s="365">
        <f>SUMPRODUCT(LEN($Y606:$Y608)-LEN(SUBSTITUTE($Y606:$Y608,"A", "")))</f>
        <v>0</v>
      </c>
      <c r="AE606" s="365">
        <f>SUMPRODUCT(LEN($L606:$Y608)-LEN(SUBSTITUTE($L606:$Y608,"S", "")))</f>
        <v>0</v>
      </c>
      <c r="AF606" s="365">
        <f>SUMPRODUCT(LEN($Y606:$Y608)-LEN(SUBSTITUTE($Y606:$Y608,"S", "")))</f>
        <v>0</v>
      </c>
      <c r="AG606" s="365">
        <f>SUMPRODUCT(LEN($L606:$Y608)-LEN(SUBSTITUTE($L606:$Y608,"F", "")))</f>
        <v>0</v>
      </c>
      <c r="AH606" s="365">
        <f>SUMPRODUCT(LEN($Y606:$Y608)-LEN(SUBSTITUTE($Y606:$Y608,"F", "")))</f>
        <v>0</v>
      </c>
      <c r="AI606" s="365">
        <f>SUMPRODUCT(LEN($L606:$Y608)-LEN(SUBSTITUTE($L606:$Y608,"G", "")))</f>
        <v>0</v>
      </c>
      <c r="AJ606" s="365">
        <f>SUMPRODUCT(LEN($Y606:$Y608)-LEN(SUBSTITUTE($Y606:$Y608,"G", "")))</f>
        <v>0</v>
      </c>
      <c r="AK606" s="365">
        <f>SUMPRODUCT(LEN($L606:$Y608)-LEN(SUBSTITUTE($L606:$Y608,"M", "")))</f>
        <v>0</v>
      </c>
      <c r="AL606" s="382">
        <f>SUMPRODUCT(LEN($Y606:$Y608)-LEN(SUBSTITUTE($Y606:$Y608,"M", "")))</f>
        <v>0</v>
      </c>
    </row>
    <row r="607" spans="2:38" ht="18" customHeight="1" x14ac:dyDescent="0.2">
      <c r="B607" s="17"/>
      <c r="C607" s="406"/>
      <c r="D607" s="192"/>
      <c r="E607" s="23"/>
      <c r="F607" s="23"/>
      <c r="G607" s="191"/>
      <c r="H607" s="409"/>
      <c r="I607" s="409"/>
      <c r="J607" s="409"/>
      <c r="K607" s="190" t="s">
        <v>91</v>
      </c>
      <c r="L607" s="189"/>
      <c r="M607" s="190" t="s">
        <v>90</v>
      </c>
      <c r="N607" s="189"/>
      <c r="O607" s="190" t="s">
        <v>89</v>
      </c>
      <c r="P607" s="189"/>
      <c r="Q607" s="190" t="s">
        <v>88</v>
      </c>
      <c r="R607" s="189"/>
      <c r="S607" s="190" t="s">
        <v>210</v>
      </c>
      <c r="T607" s="189"/>
      <c r="U607" s="190" t="s">
        <v>209</v>
      </c>
      <c r="V607" s="189"/>
      <c r="W607" s="190" t="s">
        <v>209</v>
      </c>
      <c r="X607" s="189"/>
      <c r="Y607" s="18"/>
      <c r="Z607" s="366"/>
      <c r="AA607" s="366"/>
      <c r="AB607" s="188"/>
      <c r="AC607" s="380"/>
      <c r="AD607" s="366"/>
      <c r="AE607" s="366"/>
      <c r="AF607" s="366"/>
      <c r="AG607" s="366"/>
      <c r="AH607" s="366"/>
      <c r="AI607" s="366"/>
      <c r="AJ607" s="366"/>
      <c r="AK607" s="366"/>
      <c r="AL607" s="383"/>
    </row>
    <row r="608" spans="2:38" ht="18" customHeight="1" thickBot="1" x14ac:dyDescent="0.25">
      <c r="B608" s="17"/>
      <c r="C608" s="407"/>
      <c r="D608" s="204"/>
      <c r="E608" s="203"/>
      <c r="F608" s="203"/>
      <c r="G608" s="202"/>
      <c r="H608" s="410"/>
      <c r="I608" s="410"/>
      <c r="J608" s="410"/>
      <c r="K608" s="201" t="s">
        <v>87</v>
      </c>
      <c r="L608" s="200"/>
      <c r="M608" s="201" t="s">
        <v>86</v>
      </c>
      <c r="N608" s="200"/>
      <c r="O608" s="201" t="s">
        <v>85</v>
      </c>
      <c r="P608" s="200"/>
      <c r="Q608" s="201" t="s">
        <v>84</v>
      </c>
      <c r="R608" s="200"/>
      <c r="S608" s="201" t="s">
        <v>208</v>
      </c>
      <c r="T608" s="200"/>
      <c r="U608" s="201" t="s">
        <v>207</v>
      </c>
      <c r="V608" s="200"/>
      <c r="W608" s="201" t="s">
        <v>207</v>
      </c>
      <c r="X608" s="200"/>
      <c r="Y608" s="10"/>
      <c r="Z608" s="398"/>
      <c r="AA608" s="398"/>
      <c r="AB608" s="199"/>
      <c r="AC608" s="381"/>
      <c r="AD608" s="367"/>
      <c r="AE608" s="367"/>
      <c r="AF608" s="367"/>
      <c r="AG608" s="367"/>
      <c r="AH608" s="367"/>
      <c r="AI608" s="367"/>
      <c r="AJ608" s="367"/>
      <c r="AK608" s="367"/>
      <c r="AL608" s="384"/>
    </row>
    <row r="609" spans="2:39" ht="18" customHeight="1" x14ac:dyDescent="0.2">
      <c r="B609" s="17"/>
      <c r="C609" s="405">
        <v>14</v>
      </c>
      <c r="D609" s="198"/>
      <c r="E609" s="197"/>
      <c r="F609" s="197"/>
      <c r="G609" s="196"/>
      <c r="H609" s="408"/>
      <c r="I609" s="408"/>
      <c r="J609" s="408"/>
      <c r="K609" s="195" t="s">
        <v>95</v>
      </c>
      <c r="L609" s="194"/>
      <c r="M609" s="195" t="s">
        <v>94</v>
      </c>
      <c r="N609" s="194"/>
      <c r="O609" s="195" t="s">
        <v>93</v>
      </c>
      <c r="P609" s="194"/>
      <c r="Q609" s="195" t="s">
        <v>92</v>
      </c>
      <c r="R609" s="194"/>
      <c r="S609" s="195" t="s">
        <v>212</v>
      </c>
      <c r="T609" s="194"/>
      <c r="U609" s="195" t="s">
        <v>211</v>
      </c>
      <c r="V609" s="194"/>
      <c r="W609" s="195" t="s">
        <v>211</v>
      </c>
      <c r="X609" s="194"/>
      <c r="Y609" s="25"/>
      <c r="Z609" s="397"/>
      <c r="AA609" s="397"/>
      <c r="AB609" s="193"/>
      <c r="AC609" s="379">
        <f>SUMPRODUCT(LEN($L609:$Y611)-LEN(SUBSTITUTE($L609:$Y611,"A", "")))</f>
        <v>0</v>
      </c>
      <c r="AD609" s="365">
        <f>SUMPRODUCT(LEN($Y609:$Y611)-LEN(SUBSTITUTE($Y609:$Y611,"A", "")))</f>
        <v>0</v>
      </c>
      <c r="AE609" s="365">
        <f>SUMPRODUCT(LEN($L609:$Y611)-LEN(SUBSTITUTE($L609:$Y611,"S", "")))</f>
        <v>0</v>
      </c>
      <c r="AF609" s="365">
        <f>SUMPRODUCT(LEN($Y609:$Y611)-LEN(SUBSTITUTE($Y609:$Y611,"S", "")))</f>
        <v>0</v>
      </c>
      <c r="AG609" s="365">
        <f>SUMPRODUCT(LEN($L609:$Y611)-LEN(SUBSTITUTE($L609:$Y611,"F", "")))</f>
        <v>0</v>
      </c>
      <c r="AH609" s="365">
        <f>SUMPRODUCT(LEN($Y609:$Y611)-LEN(SUBSTITUTE($Y609:$Y611,"F", "")))</f>
        <v>0</v>
      </c>
      <c r="AI609" s="365">
        <f>SUMPRODUCT(LEN($L609:$Y611)-LEN(SUBSTITUTE($L609:$Y611,"G", "")))</f>
        <v>0</v>
      </c>
      <c r="AJ609" s="365">
        <f>SUMPRODUCT(LEN($Y609:$Y611)-LEN(SUBSTITUTE($Y609:$Y611,"G", "")))</f>
        <v>0</v>
      </c>
      <c r="AK609" s="365">
        <f>SUMPRODUCT(LEN($L609:$Y611)-LEN(SUBSTITUTE($L609:$Y611,"M", "")))</f>
        <v>0</v>
      </c>
      <c r="AL609" s="382">
        <f>SUMPRODUCT(LEN($Y609:$Y611)-LEN(SUBSTITUTE($Y609:$Y611,"M", "")))</f>
        <v>0</v>
      </c>
    </row>
    <row r="610" spans="2:39" ht="18" customHeight="1" x14ac:dyDescent="0.2">
      <c r="B610" s="17"/>
      <c r="C610" s="406"/>
      <c r="D610" s="192"/>
      <c r="E610" s="23"/>
      <c r="F610" s="23"/>
      <c r="G610" s="191"/>
      <c r="H610" s="409"/>
      <c r="I610" s="409"/>
      <c r="J610" s="409"/>
      <c r="K610" s="190" t="s">
        <v>91</v>
      </c>
      <c r="L610" s="189"/>
      <c r="M610" s="190" t="s">
        <v>90</v>
      </c>
      <c r="N610" s="189"/>
      <c r="O610" s="190" t="s">
        <v>89</v>
      </c>
      <c r="P610" s="189"/>
      <c r="Q610" s="190" t="s">
        <v>88</v>
      </c>
      <c r="R610" s="189"/>
      <c r="S610" s="190" t="s">
        <v>210</v>
      </c>
      <c r="T610" s="189"/>
      <c r="U610" s="190" t="s">
        <v>209</v>
      </c>
      <c r="V610" s="189"/>
      <c r="W610" s="190" t="s">
        <v>209</v>
      </c>
      <c r="X610" s="189"/>
      <c r="Y610" s="18"/>
      <c r="Z610" s="366"/>
      <c r="AA610" s="366"/>
      <c r="AB610" s="188"/>
      <c r="AC610" s="380"/>
      <c r="AD610" s="366"/>
      <c r="AE610" s="366"/>
      <c r="AF610" s="366"/>
      <c r="AG610" s="366"/>
      <c r="AH610" s="366"/>
      <c r="AI610" s="366"/>
      <c r="AJ610" s="366"/>
      <c r="AK610" s="366"/>
      <c r="AL610" s="383"/>
      <c r="AM610" s="58"/>
    </row>
    <row r="611" spans="2:39" ht="18" customHeight="1" thickBot="1" x14ac:dyDescent="0.25">
      <c r="B611" s="17"/>
      <c r="C611" s="407"/>
      <c r="D611" s="204"/>
      <c r="E611" s="203"/>
      <c r="F611" s="203"/>
      <c r="G611" s="202"/>
      <c r="H611" s="410"/>
      <c r="I611" s="410"/>
      <c r="J611" s="410"/>
      <c r="K611" s="201" t="s">
        <v>87</v>
      </c>
      <c r="L611" s="200"/>
      <c r="M611" s="201" t="s">
        <v>86</v>
      </c>
      <c r="N611" s="200"/>
      <c r="O611" s="201" t="s">
        <v>85</v>
      </c>
      <c r="P611" s="200"/>
      <c r="Q611" s="201" t="s">
        <v>84</v>
      </c>
      <c r="R611" s="200"/>
      <c r="S611" s="201" t="s">
        <v>208</v>
      </c>
      <c r="T611" s="200"/>
      <c r="U611" s="201" t="s">
        <v>207</v>
      </c>
      <c r="V611" s="200"/>
      <c r="W611" s="201" t="s">
        <v>207</v>
      </c>
      <c r="X611" s="200"/>
      <c r="Y611" s="10"/>
      <c r="Z611" s="398"/>
      <c r="AA611" s="398"/>
      <c r="AB611" s="199"/>
      <c r="AC611" s="381"/>
      <c r="AD611" s="367"/>
      <c r="AE611" s="367"/>
      <c r="AF611" s="367"/>
      <c r="AG611" s="367"/>
      <c r="AH611" s="367"/>
      <c r="AI611" s="367"/>
      <c r="AJ611" s="367"/>
      <c r="AK611" s="367"/>
      <c r="AL611" s="384"/>
    </row>
    <row r="612" spans="2:39" ht="18" customHeight="1" x14ac:dyDescent="0.2">
      <c r="B612" s="17"/>
      <c r="C612" s="405">
        <v>15</v>
      </c>
      <c r="D612" s="198"/>
      <c r="E612" s="197"/>
      <c r="F612" s="197"/>
      <c r="G612" s="196"/>
      <c r="H612" s="408"/>
      <c r="I612" s="408"/>
      <c r="J612" s="408"/>
      <c r="K612" s="195" t="s">
        <v>95</v>
      </c>
      <c r="L612" s="194"/>
      <c r="M612" s="195" t="s">
        <v>94</v>
      </c>
      <c r="N612" s="194"/>
      <c r="O612" s="195" t="s">
        <v>93</v>
      </c>
      <c r="P612" s="194"/>
      <c r="Q612" s="195" t="s">
        <v>92</v>
      </c>
      <c r="R612" s="194"/>
      <c r="S612" s="195" t="s">
        <v>212</v>
      </c>
      <c r="T612" s="194"/>
      <c r="U612" s="195" t="s">
        <v>211</v>
      </c>
      <c r="V612" s="194"/>
      <c r="W612" s="195" t="s">
        <v>211</v>
      </c>
      <c r="X612" s="194"/>
      <c r="Y612" s="25"/>
      <c r="Z612" s="397"/>
      <c r="AA612" s="397"/>
      <c r="AB612" s="193"/>
      <c r="AC612" s="379">
        <f>SUMPRODUCT(LEN($L612:$Y614)-LEN(SUBSTITUTE($L612:$Y614,"A", "")))</f>
        <v>0</v>
      </c>
      <c r="AD612" s="365">
        <f>SUMPRODUCT(LEN($Y612:$Y614)-LEN(SUBSTITUTE($Y612:$Y614,"A", "")))</f>
        <v>0</v>
      </c>
      <c r="AE612" s="365">
        <f>SUMPRODUCT(LEN($L612:$Y614)-LEN(SUBSTITUTE($L612:$Y614,"S", "")))</f>
        <v>0</v>
      </c>
      <c r="AF612" s="365">
        <f>SUMPRODUCT(LEN($Y612:$Y614)-LEN(SUBSTITUTE($Y612:$Y614,"S", "")))</f>
        <v>0</v>
      </c>
      <c r="AG612" s="365">
        <f>SUMPRODUCT(LEN($L612:$Y614)-LEN(SUBSTITUTE($L612:$Y614,"F", "")))</f>
        <v>0</v>
      </c>
      <c r="AH612" s="365">
        <f>SUMPRODUCT(LEN($Y612:$Y614)-LEN(SUBSTITUTE($Y612:$Y614,"F", "")))</f>
        <v>0</v>
      </c>
      <c r="AI612" s="365">
        <f>SUMPRODUCT(LEN($L612:$Y614)-LEN(SUBSTITUTE($L612:$Y614,"G", "")))</f>
        <v>0</v>
      </c>
      <c r="AJ612" s="365">
        <f>SUMPRODUCT(LEN($Y612:$Y614)-LEN(SUBSTITUTE($Y612:$Y614,"G", "")))</f>
        <v>0</v>
      </c>
      <c r="AK612" s="365">
        <f>SUMPRODUCT(LEN($L612:$Y614)-LEN(SUBSTITUTE($L612:$Y614,"M", "")))</f>
        <v>0</v>
      </c>
      <c r="AL612" s="382">
        <f>SUMPRODUCT(LEN($Y612:$Y614)-LEN(SUBSTITUTE($Y612:$Y614,"M", "")))</f>
        <v>0</v>
      </c>
    </row>
    <row r="613" spans="2:39" ht="18" customHeight="1" x14ac:dyDescent="0.2">
      <c r="B613" s="17"/>
      <c r="C613" s="406"/>
      <c r="D613" s="192"/>
      <c r="E613" s="23"/>
      <c r="F613" s="23"/>
      <c r="G613" s="191"/>
      <c r="H613" s="409"/>
      <c r="I613" s="409"/>
      <c r="J613" s="409"/>
      <c r="K613" s="190" t="s">
        <v>91</v>
      </c>
      <c r="L613" s="189"/>
      <c r="M613" s="190" t="s">
        <v>90</v>
      </c>
      <c r="N613" s="189"/>
      <c r="O613" s="190" t="s">
        <v>89</v>
      </c>
      <c r="P613" s="189"/>
      <c r="Q613" s="190" t="s">
        <v>88</v>
      </c>
      <c r="R613" s="189"/>
      <c r="S613" s="190" t="s">
        <v>210</v>
      </c>
      <c r="T613" s="189"/>
      <c r="U613" s="190" t="s">
        <v>209</v>
      </c>
      <c r="V613" s="189"/>
      <c r="W613" s="190" t="s">
        <v>209</v>
      </c>
      <c r="X613" s="189"/>
      <c r="Y613" s="18"/>
      <c r="Z613" s="366"/>
      <c r="AA613" s="366"/>
      <c r="AB613" s="188"/>
      <c r="AC613" s="380"/>
      <c r="AD613" s="366"/>
      <c r="AE613" s="366"/>
      <c r="AF613" s="366"/>
      <c r="AG613" s="366"/>
      <c r="AH613" s="366"/>
      <c r="AI613" s="366"/>
      <c r="AJ613" s="366"/>
      <c r="AK613" s="366"/>
      <c r="AL613" s="383"/>
    </row>
    <row r="614" spans="2:39" ht="18" customHeight="1" thickBot="1" x14ac:dyDescent="0.25">
      <c r="B614" s="17"/>
      <c r="C614" s="407"/>
      <c r="D614" s="204"/>
      <c r="E614" s="203"/>
      <c r="F614" s="203"/>
      <c r="G614" s="202"/>
      <c r="H614" s="410"/>
      <c r="I614" s="410"/>
      <c r="J614" s="410"/>
      <c r="K614" s="201" t="s">
        <v>87</v>
      </c>
      <c r="L614" s="200"/>
      <c r="M614" s="201" t="s">
        <v>86</v>
      </c>
      <c r="N614" s="200"/>
      <c r="O614" s="201" t="s">
        <v>85</v>
      </c>
      <c r="P614" s="200"/>
      <c r="Q614" s="201" t="s">
        <v>84</v>
      </c>
      <c r="R614" s="200"/>
      <c r="S614" s="201" t="s">
        <v>208</v>
      </c>
      <c r="T614" s="200"/>
      <c r="U614" s="201" t="s">
        <v>207</v>
      </c>
      <c r="V614" s="200"/>
      <c r="W614" s="201" t="s">
        <v>207</v>
      </c>
      <c r="X614" s="200"/>
      <c r="Y614" s="10"/>
      <c r="Z614" s="398"/>
      <c r="AA614" s="398"/>
      <c r="AB614" s="199"/>
      <c r="AC614" s="381"/>
      <c r="AD614" s="367"/>
      <c r="AE614" s="367"/>
      <c r="AF614" s="367"/>
      <c r="AG614" s="367"/>
      <c r="AH614" s="367"/>
      <c r="AI614" s="367"/>
      <c r="AJ614" s="367"/>
      <c r="AK614" s="367"/>
      <c r="AL614" s="384"/>
    </row>
    <row r="615" spans="2:39" ht="18" customHeight="1" x14ac:dyDescent="0.2">
      <c r="B615" s="17"/>
      <c r="C615" s="405">
        <v>16</v>
      </c>
      <c r="D615" s="198"/>
      <c r="E615" s="197"/>
      <c r="F615" s="197"/>
      <c r="G615" s="196"/>
      <c r="H615" s="408"/>
      <c r="I615" s="408"/>
      <c r="J615" s="408"/>
      <c r="K615" s="195" t="s">
        <v>95</v>
      </c>
      <c r="L615" s="194"/>
      <c r="M615" s="195" t="s">
        <v>94</v>
      </c>
      <c r="N615" s="194"/>
      <c r="O615" s="195" t="s">
        <v>93</v>
      </c>
      <c r="P615" s="194"/>
      <c r="Q615" s="195" t="s">
        <v>92</v>
      </c>
      <c r="R615" s="194"/>
      <c r="S615" s="195" t="s">
        <v>212</v>
      </c>
      <c r="T615" s="194"/>
      <c r="U615" s="195" t="s">
        <v>211</v>
      </c>
      <c r="V615" s="194"/>
      <c r="W615" s="195" t="s">
        <v>211</v>
      </c>
      <c r="X615" s="194"/>
      <c r="Y615" s="25"/>
      <c r="Z615" s="397"/>
      <c r="AA615" s="397"/>
      <c r="AB615" s="193"/>
      <c r="AC615" s="379">
        <f>SUMPRODUCT(LEN($L615:$Y617)-LEN(SUBSTITUTE($L615:$Y617,"A", "")))</f>
        <v>0</v>
      </c>
      <c r="AD615" s="365">
        <f>SUMPRODUCT(LEN($Y615:$Y617)-LEN(SUBSTITUTE($Y615:$Y617,"A", "")))</f>
        <v>0</v>
      </c>
      <c r="AE615" s="365">
        <f>SUMPRODUCT(LEN($L615:$Y617)-LEN(SUBSTITUTE($L615:$Y617,"S", "")))</f>
        <v>0</v>
      </c>
      <c r="AF615" s="365">
        <f>SUMPRODUCT(LEN($Y615:$Y617)-LEN(SUBSTITUTE($Y615:$Y617,"S", "")))</f>
        <v>0</v>
      </c>
      <c r="AG615" s="365">
        <f>SUMPRODUCT(LEN($L615:$Y617)-LEN(SUBSTITUTE($L615:$Y617,"F", "")))</f>
        <v>0</v>
      </c>
      <c r="AH615" s="365">
        <f>SUMPRODUCT(LEN($Y615:$Y617)-LEN(SUBSTITUTE($Y615:$Y617,"F", "")))</f>
        <v>0</v>
      </c>
      <c r="AI615" s="365">
        <f>SUMPRODUCT(LEN($L615:$Y617)-LEN(SUBSTITUTE($L615:$Y617,"G", "")))</f>
        <v>0</v>
      </c>
      <c r="AJ615" s="365">
        <f>SUMPRODUCT(LEN($Y615:$Y617)-LEN(SUBSTITUTE($Y615:$Y617,"G", "")))</f>
        <v>0</v>
      </c>
      <c r="AK615" s="365">
        <f>SUMPRODUCT(LEN($L615:$Y617)-LEN(SUBSTITUTE($L615:$Y617,"M", "")))</f>
        <v>0</v>
      </c>
      <c r="AL615" s="382">
        <f>SUMPRODUCT(LEN($Y615:$Y617)-LEN(SUBSTITUTE($Y615:$Y617,"M", "")))</f>
        <v>0</v>
      </c>
    </row>
    <row r="616" spans="2:39" ht="18" customHeight="1" x14ac:dyDescent="0.2">
      <c r="B616" s="17"/>
      <c r="C616" s="406"/>
      <c r="D616" s="192"/>
      <c r="E616" s="23"/>
      <c r="F616" s="23"/>
      <c r="G616" s="191"/>
      <c r="H616" s="409"/>
      <c r="I616" s="409"/>
      <c r="J616" s="409"/>
      <c r="K616" s="190" t="s">
        <v>91</v>
      </c>
      <c r="L616" s="189"/>
      <c r="M616" s="190" t="s">
        <v>90</v>
      </c>
      <c r="N616" s="189"/>
      <c r="O616" s="190" t="s">
        <v>89</v>
      </c>
      <c r="P616" s="189"/>
      <c r="Q616" s="190" t="s">
        <v>88</v>
      </c>
      <c r="R616" s="189"/>
      <c r="S616" s="190" t="s">
        <v>210</v>
      </c>
      <c r="T616" s="189"/>
      <c r="U616" s="190" t="s">
        <v>209</v>
      </c>
      <c r="V616" s="189"/>
      <c r="W616" s="190" t="s">
        <v>209</v>
      </c>
      <c r="X616" s="189"/>
      <c r="Y616" s="18"/>
      <c r="Z616" s="366"/>
      <c r="AA616" s="366"/>
      <c r="AB616" s="188"/>
      <c r="AC616" s="380"/>
      <c r="AD616" s="366"/>
      <c r="AE616" s="366"/>
      <c r="AF616" s="366"/>
      <c r="AG616" s="366"/>
      <c r="AH616" s="366"/>
      <c r="AI616" s="366"/>
      <c r="AJ616" s="366"/>
      <c r="AK616" s="366"/>
      <c r="AL616" s="383"/>
    </row>
    <row r="617" spans="2:39" ht="18" customHeight="1" thickBot="1" x14ac:dyDescent="0.25">
      <c r="B617" s="17"/>
      <c r="C617" s="407"/>
      <c r="D617" s="204"/>
      <c r="E617" s="203"/>
      <c r="F617" s="203"/>
      <c r="G617" s="202"/>
      <c r="H617" s="410"/>
      <c r="I617" s="410"/>
      <c r="J617" s="410"/>
      <c r="K617" s="201" t="s">
        <v>87</v>
      </c>
      <c r="L617" s="200"/>
      <c r="M617" s="201" t="s">
        <v>86</v>
      </c>
      <c r="N617" s="200"/>
      <c r="O617" s="201" t="s">
        <v>85</v>
      </c>
      <c r="P617" s="200"/>
      <c r="Q617" s="201" t="s">
        <v>84</v>
      </c>
      <c r="R617" s="200"/>
      <c r="S617" s="201" t="s">
        <v>208</v>
      </c>
      <c r="T617" s="200"/>
      <c r="U617" s="201" t="s">
        <v>207</v>
      </c>
      <c r="V617" s="200"/>
      <c r="W617" s="201" t="s">
        <v>207</v>
      </c>
      <c r="X617" s="200"/>
      <c r="Y617" s="10"/>
      <c r="Z617" s="398"/>
      <c r="AA617" s="398"/>
      <c r="AB617" s="199"/>
      <c r="AC617" s="381"/>
      <c r="AD617" s="367"/>
      <c r="AE617" s="367"/>
      <c r="AF617" s="367"/>
      <c r="AG617" s="367"/>
      <c r="AH617" s="367"/>
      <c r="AI617" s="367"/>
      <c r="AJ617" s="367"/>
      <c r="AK617" s="367"/>
      <c r="AL617" s="384"/>
    </row>
    <row r="618" spans="2:39" ht="18" customHeight="1" x14ac:dyDescent="0.2">
      <c r="B618" s="17"/>
      <c r="C618" s="405">
        <v>17</v>
      </c>
      <c r="D618" s="198"/>
      <c r="E618" s="197"/>
      <c r="F618" s="197"/>
      <c r="G618" s="196"/>
      <c r="H618" s="408"/>
      <c r="I618" s="408"/>
      <c r="J618" s="408"/>
      <c r="K618" s="195" t="s">
        <v>95</v>
      </c>
      <c r="L618" s="194"/>
      <c r="M618" s="195" t="s">
        <v>94</v>
      </c>
      <c r="N618" s="194"/>
      <c r="O618" s="195" t="s">
        <v>93</v>
      </c>
      <c r="P618" s="194"/>
      <c r="Q618" s="195" t="s">
        <v>92</v>
      </c>
      <c r="R618" s="194"/>
      <c r="S618" s="195" t="s">
        <v>212</v>
      </c>
      <c r="T618" s="194"/>
      <c r="U618" s="195" t="s">
        <v>211</v>
      </c>
      <c r="V618" s="194"/>
      <c r="W618" s="195" t="s">
        <v>211</v>
      </c>
      <c r="X618" s="194"/>
      <c r="Y618" s="25"/>
      <c r="Z618" s="397"/>
      <c r="AA618" s="397"/>
      <c r="AB618" s="193"/>
      <c r="AC618" s="379">
        <f>SUMPRODUCT(LEN($L618:$Y620)-LEN(SUBSTITUTE($L618:$Y620,"A", "")))</f>
        <v>0</v>
      </c>
      <c r="AD618" s="365">
        <f>SUMPRODUCT(LEN($Y618:$Y620)-LEN(SUBSTITUTE($Y618:$Y620,"A", "")))</f>
        <v>0</v>
      </c>
      <c r="AE618" s="365">
        <f>SUMPRODUCT(LEN($L618:$Y620)-LEN(SUBSTITUTE($L618:$Y620,"S", "")))</f>
        <v>0</v>
      </c>
      <c r="AF618" s="365">
        <f>SUMPRODUCT(LEN($Y618:$Y620)-LEN(SUBSTITUTE($Y618:$Y620,"S", "")))</f>
        <v>0</v>
      </c>
      <c r="AG618" s="365">
        <f>SUMPRODUCT(LEN($L618:$Y620)-LEN(SUBSTITUTE($L618:$Y620,"F", "")))</f>
        <v>0</v>
      </c>
      <c r="AH618" s="365">
        <f>SUMPRODUCT(LEN($Y618:$Y620)-LEN(SUBSTITUTE($Y618:$Y620,"F", "")))</f>
        <v>0</v>
      </c>
      <c r="AI618" s="365">
        <f>SUMPRODUCT(LEN($L618:$Y620)-LEN(SUBSTITUTE($L618:$Y620,"G", "")))</f>
        <v>0</v>
      </c>
      <c r="AJ618" s="365">
        <f>SUMPRODUCT(LEN($Y618:$Y620)-LEN(SUBSTITUTE($Y618:$Y620,"G", "")))</f>
        <v>0</v>
      </c>
      <c r="AK618" s="365">
        <f>SUMPRODUCT(LEN($L618:$Y620)-LEN(SUBSTITUTE($L618:$Y620,"M", "")))</f>
        <v>0</v>
      </c>
      <c r="AL618" s="382">
        <f>SUMPRODUCT(LEN($Y618:$Y620)-LEN(SUBSTITUTE($Y618:$Y620,"M", "")))</f>
        <v>0</v>
      </c>
    </row>
    <row r="619" spans="2:39" ht="18" customHeight="1" x14ac:dyDescent="0.2">
      <c r="B619" s="17"/>
      <c r="C619" s="406"/>
      <c r="D619" s="192"/>
      <c r="E619" s="23"/>
      <c r="F619" s="23"/>
      <c r="G619" s="191"/>
      <c r="H619" s="409"/>
      <c r="I619" s="409"/>
      <c r="J619" s="409"/>
      <c r="K619" s="190" t="s">
        <v>91</v>
      </c>
      <c r="L619" s="189"/>
      <c r="M619" s="190" t="s">
        <v>90</v>
      </c>
      <c r="N619" s="189"/>
      <c r="O619" s="190" t="s">
        <v>89</v>
      </c>
      <c r="P619" s="189"/>
      <c r="Q619" s="190" t="s">
        <v>88</v>
      </c>
      <c r="R619" s="189"/>
      <c r="S619" s="190" t="s">
        <v>210</v>
      </c>
      <c r="T619" s="189"/>
      <c r="U619" s="190" t="s">
        <v>209</v>
      </c>
      <c r="V619" s="189"/>
      <c r="W619" s="190" t="s">
        <v>209</v>
      </c>
      <c r="X619" s="189"/>
      <c r="Y619" s="18"/>
      <c r="Z619" s="366"/>
      <c r="AA619" s="366"/>
      <c r="AB619" s="188"/>
      <c r="AC619" s="380"/>
      <c r="AD619" s="366"/>
      <c r="AE619" s="366"/>
      <c r="AF619" s="366"/>
      <c r="AG619" s="366"/>
      <c r="AH619" s="366"/>
      <c r="AI619" s="366"/>
      <c r="AJ619" s="366"/>
      <c r="AK619" s="366"/>
      <c r="AL619" s="383"/>
    </row>
    <row r="620" spans="2:39" ht="18" customHeight="1" thickBot="1" x14ac:dyDescent="0.25">
      <c r="B620" s="17"/>
      <c r="C620" s="407"/>
      <c r="D620" s="204"/>
      <c r="E620" s="203"/>
      <c r="F620" s="203"/>
      <c r="G620" s="202"/>
      <c r="H620" s="410"/>
      <c r="I620" s="410"/>
      <c r="J620" s="410"/>
      <c r="K620" s="201" t="s">
        <v>87</v>
      </c>
      <c r="L620" s="200"/>
      <c r="M620" s="201" t="s">
        <v>86</v>
      </c>
      <c r="N620" s="200"/>
      <c r="O620" s="201" t="s">
        <v>85</v>
      </c>
      <c r="P620" s="200"/>
      <c r="Q620" s="201" t="s">
        <v>84</v>
      </c>
      <c r="R620" s="200"/>
      <c r="S620" s="201" t="s">
        <v>208</v>
      </c>
      <c r="T620" s="200"/>
      <c r="U620" s="201" t="s">
        <v>207</v>
      </c>
      <c r="V620" s="200"/>
      <c r="W620" s="201" t="s">
        <v>207</v>
      </c>
      <c r="X620" s="200"/>
      <c r="Y620" s="10"/>
      <c r="Z620" s="398"/>
      <c r="AA620" s="398"/>
      <c r="AB620" s="199"/>
      <c r="AC620" s="381"/>
      <c r="AD620" s="367"/>
      <c r="AE620" s="367"/>
      <c r="AF620" s="367"/>
      <c r="AG620" s="367"/>
      <c r="AH620" s="367"/>
      <c r="AI620" s="367"/>
      <c r="AJ620" s="367"/>
      <c r="AK620" s="367"/>
      <c r="AL620" s="384"/>
    </row>
    <row r="621" spans="2:39" ht="18" customHeight="1" x14ac:dyDescent="0.2">
      <c r="B621" s="17"/>
      <c r="C621" s="405">
        <v>18</v>
      </c>
      <c r="D621" s="198"/>
      <c r="E621" s="197"/>
      <c r="F621" s="197"/>
      <c r="G621" s="196"/>
      <c r="H621" s="408"/>
      <c r="I621" s="408"/>
      <c r="J621" s="408"/>
      <c r="K621" s="195" t="s">
        <v>95</v>
      </c>
      <c r="L621" s="194"/>
      <c r="M621" s="195" t="s">
        <v>94</v>
      </c>
      <c r="N621" s="194"/>
      <c r="O621" s="195" t="s">
        <v>93</v>
      </c>
      <c r="P621" s="194"/>
      <c r="Q621" s="195" t="s">
        <v>92</v>
      </c>
      <c r="R621" s="194"/>
      <c r="S621" s="195" t="s">
        <v>212</v>
      </c>
      <c r="T621" s="194"/>
      <c r="U621" s="195" t="s">
        <v>211</v>
      </c>
      <c r="V621" s="194"/>
      <c r="W621" s="195" t="s">
        <v>211</v>
      </c>
      <c r="X621" s="194"/>
      <c r="Y621" s="25"/>
      <c r="Z621" s="397"/>
      <c r="AA621" s="397"/>
      <c r="AB621" s="193"/>
      <c r="AC621" s="379">
        <f>SUMPRODUCT(LEN($L621:$Y623)-LEN(SUBSTITUTE($L621:$Y623,"A", "")))</f>
        <v>0</v>
      </c>
      <c r="AD621" s="365">
        <f>SUMPRODUCT(LEN($Y621:$Y623)-LEN(SUBSTITUTE($Y621:$Y623,"A", "")))</f>
        <v>0</v>
      </c>
      <c r="AE621" s="365">
        <f>SUMPRODUCT(LEN($L621:$Y623)-LEN(SUBSTITUTE($L621:$Y623,"S", "")))</f>
        <v>0</v>
      </c>
      <c r="AF621" s="365">
        <f>SUMPRODUCT(LEN($Y621:$Y623)-LEN(SUBSTITUTE($Y621:$Y623,"S", "")))</f>
        <v>0</v>
      </c>
      <c r="AG621" s="365">
        <f>SUMPRODUCT(LEN($L621:$Y623)-LEN(SUBSTITUTE($L621:$Y623,"F", "")))</f>
        <v>0</v>
      </c>
      <c r="AH621" s="365">
        <f>SUMPRODUCT(LEN($Y621:$Y623)-LEN(SUBSTITUTE($Y621:$Y623,"F", "")))</f>
        <v>0</v>
      </c>
      <c r="AI621" s="365">
        <f>SUMPRODUCT(LEN($L621:$Y623)-LEN(SUBSTITUTE($L621:$Y623,"G", "")))</f>
        <v>0</v>
      </c>
      <c r="AJ621" s="365">
        <f>SUMPRODUCT(LEN($Y621:$Y623)-LEN(SUBSTITUTE($Y621:$Y623,"G", "")))</f>
        <v>0</v>
      </c>
      <c r="AK621" s="365">
        <f>SUMPRODUCT(LEN($L621:$Y623)-LEN(SUBSTITUTE($L621:$Y623,"M", "")))</f>
        <v>0</v>
      </c>
      <c r="AL621" s="382">
        <f>SUMPRODUCT(LEN($Y621:$Y623)-LEN(SUBSTITUTE($Y621:$Y623,"M", "")))</f>
        <v>0</v>
      </c>
    </row>
    <row r="622" spans="2:39" ht="18" customHeight="1" x14ac:dyDescent="0.2">
      <c r="B622" s="17"/>
      <c r="C622" s="406"/>
      <c r="D622" s="192"/>
      <c r="E622" s="23"/>
      <c r="F622" s="23"/>
      <c r="G622" s="191"/>
      <c r="H622" s="409"/>
      <c r="I622" s="409"/>
      <c r="J622" s="409"/>
      <c r="K622" s="190" t="s">
        <v>91</v>
      </c>
      <c r="L622" s="189"/>
      <c r="M622" s="190" t="s">
        <v>90</v>
      </c>
      <c r="N622" s="189"/>
      <c r="O622" s="190" t="s">
        <v>89</v>
      </c>
      <c r="P622" s="189"/>
      <c r="Q622" s="190" t="s">
        <v>88</v>
      </c>
      <c r="R622" s="189"/>
      <c r="S622" s="190" t="s">
        <v>210</v>
      </c>
      <c r="T622" s="189"/>
      <c r="U622" s="190" t="s">
        <v>209</v>
      </c>
      <c r="V622" s="189"/>
      <c r="W622" s="190" t="s">
        <v>209</v>
      </c>
      <c r="X622" s="189"/>
      <c r="Y622" s="18"/>
      <c r="Z622" s="366"/>
      <c r="AA622" s="366"/>
      <c r="AB622" s="188"/>
      <c r="AC622" s="380"/>
      <c r="AD622" s="366"/>
      <c r="AE622" s="366"/>
      <c r="AF622" s="366"/>
      <c r="AG622" s="366"/>
      <c r="AH622" s="366"/>
      <c r="AI622" s="366"/>
      <c r="AJ622" s="366"/>
      <c r="AK622" s="366"/>
      <c r="AL622" s="383"/>
    </row>
    <row r="623" spans="2:39" ht="18" customHeight="1" thickBot="1" x14ac:dyDescent="0.25">
      <c r="B623" s="17"/>
      <c r="C623" s="407"/>
      <c r="D623" s="204"/>
      <c r="E623" s="203"/>
      <c r="F623" s="203"/>
      <c r="G623" s="202"/>
      <c r="H623" s="410"/>
      <c r="I623" s="410"/>
      <c r="J623" s="410"/>
      <c r="K623" s="201" t="s">
        <v>87</v>
      </c>
      <c r="L623" s="200"/>
      <c r="M623" s="201" t="s">
        <v>86</v>
      </c>
      <c r="N623" s="200"/>
      <c r="O623" s="201" t="s">
        <v>85</v>
      </c>
      <c r="P623" s="200"/>
      <c r="Q623" s="201" t="s">
        <v>84</v>
      </c>
      <c r="R623" s="200"/>
      <c r="S623" s="201" t="s">
        <v>208</v>
      </c>
      <c r="T623" s="200"/>
      <c r="U623" s="201" t="s">
        <v>207</v>
      </c>
      <c r="V623" s="200"/>
      <c r="W623" s="201" t="s">
        <v>207</v>
      </c>
      <c r="X623" s="200"/>
      <c r="Y623" s="10"/>
      <c r="Z623" s="398"/>
      <c r="AA623" s="398"/>
      <c r="AB623" s="199"/>
      <c r="AC623" s="381"/>
      <c r="AD623" s="367"/>
      <c r="AE623" s="367"/>
      <c r="AF623" s="367"/>
      <c r="AG623" s="367"/>
      <c r="AH623" s="367"/>
      <c r="AI623" s="367"/>
      <c r="AJ623" s="367"/>
      <c r="AK623" s="367"/>
      <c r="AL623" s="384"/>
    </row>
    <row r="624" spans="2:39" ht="18" customHeight="1" x14ac:dyDescent="0.2">
      <c r="B624" s="17"/>
      <c r="C624" s="405">
        <v>19</v>
      </c>
      <c r="D624" s="198"/>
      <c r="E624" s="197"/>
      <c r="F624" s="197"/>
      <c r="G624" s="196"/>
      <c r="H624" s="408"/>
      <c r="I624" s="408"/>
      <c r="J624" s="408"/>
      <c r="K624" s="195" t="s">
        <v>95</v>
      </c>
      <c r="L624" s="194"/>
      <c r="M624" s="195" t="s">
        <v>94</v>
      </c>
      <c r="N624" s="194"/>
      <c r="O624" s="195" t="s">
        <v>93</v>
      </c>
      <c r="P624" s="194"/>
      <c r="Q624" s="195" t="s">
        <v>92</v>
      </c>
      <c r="R624" s="194"/>
      <c r="S624" s="195" t="s">
        <v>212</v>
      </c>
      <c r="T624" s="194"/>
      <c r="U624" s="195" t="s">
        <v>211</v>
      </c>
      <c r="V624" s="194"/>
      <c r="W624" s="195" t="s">
        <v>211</v>
      </c>
      <c r="X624" s="194"/>
      <c r="Y624" s="25"/>
      <c r="Z624" s="397"/>
      <c r="AA624" s="397"/>
      <c r="AB624" s="193"/>
      <c r="AC624" s="379">
        <f>SUMPRODUCT(LEN($L624:$Y626)-LEN(SUBSTITUTE($L624:$Y626,"A", "")))</f>
        <v>0</v>
      </c>
      <c r="AD624" s="365">
        <f>SUMPRODUCT(LEN($Y624:$Y626)-LEN(SUBSTITUTE($Y624:$Y626,"A", "")))</f>
        <v>0</v>
      </c>
      <c r="AE624" s="365">
        <f>SUMPRODUCT(LEN($L624:$Y626)-LEN(SUBSTITUTE($L624:$Y626,"S", "")))</f>
        <v>0</v>
      </c>
      <c r="AF624" s="365">
        <f>SUMPRODUCT(LEN($Y624:$Y626)-LEN(SUBSTITUTE($Y624:$Y626,"S", "")))</f>
        <v>0</v>
      </c>
      <c r="AG624" s="365">
        <f>SUMPRODUCT(LEN($L624:$Y626)-LEN(SUBSTITUTE($L624:$Y626,"F", "")))</f>
        <v>0</v>
      </c>
      <c r="AH624" s="365">
        <f>SUMPRODUCT(LEN($Y624:$Y626)-LEN(SUBSTITUTE($Y624:$Y626,"F", "")))</f>
        <v>0</v>
      </c>
      <c r="AI624" s="365">
        <f>SUMPRODUCT(LEN($L624:$Y626)-LEN(SUBSTITUTE($L624:$Y626,"G", "")))</f>
        <v>0</v>
      </c>
      <c r="AJ624" s="365">
        <f>SUMPRODUCT(LEN($Y624:$Y626)-LEN(SUBSTITUTE($Y624:$Y626,"G", "")))</f>
        <v>0</v>
      </c>
      <c r="AK624" s="365">
        <f>SUMPRODUCT(LEN($L624:$Y626)-LEN(SUBSTITUTE($L624:$Y626,"M", "")))</f>
        <v>0</v>
      </c>
      <c r="AL624" s="382">
        <f>SUMPRODUCT(LEN($Y624:$Y626)-LEN(SUBSTITUTE($Y624:$Y626,"M", "")))</f>
        <v>0</v>
      </c>
    </row>
    <row r="625" spans="2:46" ht="18" customHeight="1" x14ac:dyDescent="0.2">
      <c r="B625" s="17"/>
      <c r="C625" s="406"/>
      <c r="D625" s="192"/>
      <c r="E625" s="23"/>
      <c r="F625" s="23"/>
      <c r="G625" s="191"/>
      <c r="H625" s="409"/>
      <c r="I625" s="409"/>
      <c r="J625" s="409"/>
      <c r="K625" s="190" t="s">
        <v>91</v>
      </c>
      <c r="L625" s="189"/>
      <c r="M625" s="190" t="s">
        <v>90</v>
      </c>
      <c r="N625" s="189"/>
      <c r="O625" s="190" t="s">
        <v>89</v>
      </c>
      <c r="P625" s="189"/>
      <c r="Q625" s="190" t="s">
        <v>88</v>
      </c>
      <c r="R625" s="189"/>
      <c r="S625" s="190" t="s">
        <v>210</v>
      </c>
      <c r="T625" s="189"/>
      <c r="U625" s="190" t="s">
        <v>209</v>
      </c>
      <c r="V625" s="189"/>
      <c r="W625" s="190" t="s">
        <v>209</v>
      </c>
      <c r="X625" s="189"/>
      <c r="Y625" s="18"/>
      <c r="Z625" s="366"/>
      <c r="AA625" s="366"/>
      <c r="AB625" s="188"/>
      <c r="AC625" s="380"/>
      <c r="AD625" s="366"/>
      <c r="AE625" s="366"/>
      <c r="AF625" s="366"/>
      <c r="AG625" s="366"/>
      <c r="AH625" s="366"/>
      <c r="AI625" s="366"/>
      <c r="AJ625" s="366"/>
      <c r="AK625" s="366"/>
      <c r="AL625" s="383"/>
    </row>
    <row r="626" spans="2:46" ht="18" customHeight="1" thickBot="1" x14ac:dyDescent="0.25">
      <c r="B626" s="17"/>
      <c r="C626" s="407"/>
      <c r="D626" s="204"/>
      <c r="E626" s="203"/>
      <c r="F626" s="203"/>
      <c r="G626" s="202"/>
      <c r="H626" s="410"/>
      <c r="I626" s="410"/>
      <c r="J626" s="410"/>
      <c r="K626" s="201" t="s">
        <v>87</v>
      </c>
      <c r="L626" s="200"/>
      <c r="M626" s="201" t="s">
        <v>86</v>
      </c>
      <c r="N626" s="200"/>
      <c r="O626" s="201" t="s">
        <v>85</v>
      </c>
      <c r="P626" s="200"/>
      <c r="Q626" s="201" t="s">
        <v>84</v>
      </c>
      <c r="R626" s="200"/>
      <c r="S626" s="201" t="s">
        <v>208</v>
      </c>
      <c r="T626" s="200"/>
      <c r="U626" s="201" t="s">
        <v>207</v>
      </c>
      <c r="V626" s="200"/>
      <c r="W626" s="201" t="s">
        <v>207</v>
      </c>
      <c r="X626" s="200"/>
      <c r="Y626" s="10"/>
      <c r="Z626" s="398"/>
      <c r="AA626" s="398"/>
      <c r="AB626" s="199"/>
      <c r="AC626" s="381"/>
      <c r="AD626" s="367"/>
      <c r="AE626" s="367"/>
      <c r="AF626" s="367"/>
      <c r="AG626" s="367"/>
      <c r="AH626" s="367"/>
      <c r="AI626" s="367"/>
      <c r="AJ626" s="367"/>
      <c r="AK626" s="367"/>
      <c r="AL626" s="384"/>
    </row>
    <row r="627" spans="2:46" ht="18" customHeight="1" x14ac:dyDescent="0.2">
      <c r="B627" s="17"/>
      <c r="C627" s="405">
        <v>20</v>
      </c>
      <c r="D627" s="198"/>
      <c r="E627" s="197"/>
      <c r="F627" s="197"/>
      <c r="G627" s="196"/>
      <c r="H627" s="408"/>
      <c r="I627" s="408"/>
      <c r="J627" s="408"/>
      <c r="K627" s="195" t="s">
        <v>95</v>
      </c>
      <c r="L627" s="194"/>
      <c r="M627" s="195" t="s">
        <v>94</v>
      </c>
      <c r="N627" s="194"/>
      <c r="O627" s="195" t="s">
        <v>93</v>
      </c>
      <c r="P627" s="194"/>
      <c r="Q627" s="195" t="s">
        <v>92</v>
      </c>
      <c r="R627" s="194"/>
      <c r="S627" s="195" t="s">
        <v>212</v>
      </c>
      <c r="T627" s="194"/>
      <c r="U627" s="195" t="s">
        <v>211</v>
      </c>
      <c r="V627" s="194"/>
      <c r="W627" s="195" t="s">
        <v>211</v>
      </c>
      <c r="X627" s="194"/>
      <c r="Y627" s="25"/>
      <c r="Z627" s="397"/>
      <c r="AA627" s="397"/>
      <c r="AB627" s="193"/>
      <c r="AC627" s="379">
        <f>SUMPRODUCT(LEN($L627:$Y629)-LEN(SUBSTITUTE($L627:$Y629,"A", "")))</f>
        <v>0</v>
      </c>
      <c r="AD627" s="365">
        <f>SUMPRODUCT(LEN($Y627:$Y629)-LEN(SUBSTITUTE($Y627:$Y629,"A", "")))</f>
        <v>0</v>
      </c>
      <c r="AE627" s="365">
        <f>SUMPRODUCT(LEN($L627:$Y629)-LEN(SUBSTITUTE($L627:$Y629,"S", "")))</f>
        <v>0</v>
      </c>
      <c r="AF627" s="365">
        <f>SUMPRODUCT(LEN($Y627:$Y629)-LEN(SUBSTITUTE($Y627:$Y629,"S", "")))</f>
        <v>0</v>
      </c>
      <c r="AG627" s="365">
        <f>SUMPRODUCT(LEN($L627:$Y629)-LEN(SUBSTITUTE($L627:$Y629,"F", "")))</f>
        <v>0</v>
      </c>
      <c r="AH627" s="365">
        <f>SUMPRODUCT(LEN($Y627:$Y629)-LEN(SUBSTITUTE($Y627:$Y629,"F", "")))</f>
        <v>0</v>
      </c>
      <c r="AI627" s="365">
        <f>SUMPRODUCT(LEN($L627:$Y629)-LEN(SUBSTITUTE($L627:$Y629,"G", "")))</f>
        <v>0</v>
      </c>
      <c r="AJ627" s="365">
        <f>SUMPRODUCT(LEN($Y627:$Y629)-LEN(SUBSTITUTE($Y627:$Y629,"G", "")))</f>
        <v>0</v>
      </c>
      <c r="AK627" s="365">
        <f>SUMPRODUCT(LEN($L627:$Y629)-LEN(SUBSTITUTE($L627:$Y629,"M", "")))</f>
        <v>0</v>
      </c>
      <c r="AL627" s="382">
        <f>SUMPRODUCT(LEN($Y627:$Y629)-LEN(SUBSTITUTE($Y627:$Y629,"M", "")))</f>
        <v>0</v>
      </c>
    </row>
    <row r="628" spans="2:46" ht="18" customHeight="1" x14ac:dyDescent="0.2">
      <c r="B628" s="17"/>
      <c r="C628" s="406"/>
      <c r="D628" s="192"/>
      <c r="E628" s="23"/>
      <c r="F628" s="23"/>
      <c r="G628" s="191"/>
      <c r="H628" s="409"/>
      <c r="I628" s="409"/>
      <c r="J628" s="409"/>
      <c r="K628" s="190" t="s">
        <v>91</v>
      </c>
      <c r="L628" s="189"/>
      <c r="M628" s="190" t="s">
        <v>90</v>
      </c>
      <c r="N628" s="189"/>
      <c r="O628" s="190" t="s">
        <v>89</v>
      </c>
      <c r="P628" s="189"/>
      <c r="Q628" s="190" t="s">
        <v>88</v>
      </c>
      <c r="R628" s="189"/>
      <c r="S628" s="190" t="s">
        <v>210</v>
      </c>
      <c r="T628" s="189"/>
      <c r="U628" s="190" t="s">
        <v>209</v>
      </c>
      <c r="V628" s="189"/>
      <c r="W628" s="190" t="s">
        <v>209</v>
      </c>
      <c r="X628" s="189"/>
      <c r="Y628" s="18"/>
      <c r="Z628" s="366"/>
      <c r="AA628" s="366"/>
      <c r="AB628" s="188"/>
      <c r="AC628" s="380"/>
      <c r="AD628" s="366"/>
      <c r="AE628" s="366"/>
      <c r="AF628" s="366"/>
      <c r="AG628" s="366"/>
      <c r="AH628" s="366"/>
      <c r="AI628" s="366"/>
      <c r="AJ628" s="366"/>
      <c r="AK628" s="366"/>
      <c r="AL628" s="383"/>
    </row>
    <row r="629" spans="2:46" ht="18" customHeight="1" thickBot="1" x14ac:dyDescent="0.25">
      <c r="B629" s="17"/>
      <c r="C629" s="412"/>
      <c r="D629" s="187"/>
      <c r="E629" s="186"/>
      <c r="F629" s="186"/>
      <c r="G629" s="185"/>
      <c r="H629" s="411"/>
      <c r="I629" s="411"/>
      <c r="J629" s="411"/>
      <c r="K629" s="184" t="s">
        <v>87</v>
      </c>
      <c r="L629" s="183"/>
      <c r="M629" s="184" t="s">
        <v>86</v>
      </c>
      <c r="N629" s="183"/>
      <c r="O629" s="184" t="s">
        <v>85</v>
      </c>
      <c r="P629" s="183"/>
      <c r="Q629" s="184" t="s">
        <v>84</v>
      </c>
      <c r="R629" s="183"/>
      <c r="S629" s="184" t="s">
        <v>208</v>
      </c>
      <c r="T629" s="183"/>
      <c r="U629" s="184" t="s">
        <v>207</v>
      </c>
      <c r="V629" s="183"/>
      <c r="W629" s="184" t="s">
        <v>207</v>
      </c>
      <c r="X629" s="183"/>
      <c r="Y629" s="182"/>
      <c r="Z629" s="367"/>
      <c r="AA629" s="367"/>
      <c r="AB629" s="180"/>
      <c r="AC629" s="381"/>
      <c r="AD629" s="367"/>
      <c r="AE629" s="367"/>
      <c r="AF629" s="367"/>
      <c r="AG629" s="367"/>
      <c r="AH629" s="367"/>
      <c r="AI629" s="367"/>
      <c r="AJ629" s="367"/>
      <c r="AK629" s="367"/>
      <c r="AL629" s="384"/>
    </row>
    <row r="630" spans="2:46" ht="74.45" customHeight="1" thickBot="1" x14ac:dyDescent="0.3">
      <c r="B630" s="51" t="s">
        <v>123</v>
      </c>
      <c r="C630" s="48" t="s">
        <v>122</v>
      </c>
      <c r="D630" s="48" t="s">
        <v>121</v>
      </c>
      <c r="E630" s="48" t="s">
        <v>120</v>
      </c>
      <c r="F630" s="48" t="s">
        <v>119</v>
      </c>
      <c r="G630" s="48" t="s">
        <v>118</v>
      </c>
      <c r="H630" s="48" t="s">
        <v>33</v>
      </c>
      <c r="I630" s="48" t="s">
        <v>117</v>
      </c>
      <c r="J630" s="48" t="s">
        <v>34</v>
      </c>
      <c r="K630" s="340" t="s">
        <v>116</v>
      </c>
      <c r="L630" s="341"/>
      <c r="M630" s="340" t="s">
        <v>115</v>
      </c>
      <c r="N630" s="341"/>
      <c r="O630" s="340" t="s">
        <v>115</v>
      </c>
      <c r="P630" s="394"/>
      <c r="Q630" s="340" t="s">
        <v>115</v>
      </c>
      <c r="R630" s="394"/>
      <c r="S630" s="340" t="s">
        <v>115</v>
      </c>
      <c r="T630" s="394"/>
      <c r="U630" s="340" t="s">
        <v>115</v>
      </c>
      <c r="V630" s="394"/>
      <c r="W630" s="340" t="s">
        <v>115</v>
      </c>
      <c r="X630" s="394"/>
      <c r="Y630" s="48" t="s">
        <v>114</v>
      </c>
      <c r="Z630" s="48" t="s">
        <v>113</v>
      </c>
      <c r="AA630" s="48" t="s">
        <v>294</v>
      </c>
      <c r="AB630" s="47" t="s">
        <v>112</v>
      </c>
      <c r="AC630" s="46" t="s">
        <v>111</v>
      </c>
      <c r="AD630" s="45" t="s">
        <v>110</v>
      </c>
      <c r="AE630" s="45" t="s">
        <v>109</v>
      </c>
      <c r="AF630" s="45" t="s">
        <v>108</v>
      </c>
      <c r="AG630" s="45" t="s">
        <v>107</v>
      </c>
      <c r="AH630" s="45" t="s">
        <v>106</v>
      </c>
      <c r="AI630" s="45" t="s">
        <v>105</v>
      </c>
      <c r="AJ630" s="45" t="s">
        <v>104</v>
      </c>
      <c r="AK630" s="45" t="s">
        <v>103</v>
      </c>
      <c r="AL630" s="45" t="s">
        <v>102</v>
      </c>
    </row>
    <row r="631" spans="2:46" ht="36" customHeight="1" thickBot="1" x14ac:dyDescent="0.25">
      <c r="B631" s="71" t="s">
        <v>125</v>
      </c>
      <c r="C631" s="215"/>
      <c r="D631" s="214">
        <v>188</v>
      </c>
      <c r="E631" s="213">
        <v>13</v>
      </c>
      <c r="F631" s="212">
        <v>32142.25</v>
      </c>
      <c r="G631" s="217">
        <v>1092</v>
      </c>
      <c r="H631" s="210"/>
      <c r="I631" s="210"/>
      <c r="J631" s="209"/>
      <c r="K631" s="208"/>
      <c r="L631" s="36"/>
      <c r="M631" s="208"/>
      <c r="N631" s="36"/>
      <c r="O631" s="208"/>
      <c r="P631" s="36"/>
      <c r="Q631" s="208"/>
      <c r="R631" s="36"/>
      <c r="S631" s="208"/>
      <c r="T631" s="36"/>
      <c r="U631" s="208"/>
      <c r="V631" s="36"/>
      <c r="W631" s="208"/>
      <c r="X631" s="36"/>
      <c r="Y631" s="207"/>
      <c r="Z631" s="206"/>
      <c r="AA631" s="206"/>
      <c r="AB631" s="205">
        <v>188</v>
      </c>
      <c r="AC631" s="33">
        <f t="shared" ref="AC631:AL631" si="10">SUM(AC632:AC685)</f>
        <v>175</v>
      </c>
      <c r="AD631" s="54">
        <f t="shared" si="10"/>
        <v>23</v>
      </c>
      <c r="AE631" s="54">
        <f t="shared" si="10"/>
        <v>158</v>
      </c>
      <c r="AF631" s="54">
        <f t="shared" si="10"/>
        <v>37</v>
      </c>
      <c r="AG631" s="54">
        <f t="shared" si="10"/>
        <v>5</v>
      </c>
      <c r="AH631" s="54">
        <f t="shared" si="10"/>
        <v>0</v>
      </c>
      <c r="AI631" s="54">
        <f t="shared" si="10"/>
        <v>25</v>
      </c>
      <c r="AJ631" s="54">
        <f t="shared" si="10"/>
        <v>0</v>
      </c>
      <c r="AK631" s="54">
        <f t="shared" si="10"/>
        <v>0</v>
      </c>
      <c r="AL631" s="53">
        <f t="shared" si="10"/>
        <v>0</v>
      </c>
      <c r="AM631" s="32" t="s">
        <v>100</v>
      </c>
      <c r="AN631" s="31">
        <f>F631/(100*102)</f>
        <v>3.151200980392157</v>
      </c>
      <c r="AP631" s="4">
        <f>SUM(AC631:AD631)/E631</f>
        <v>15.23076923076923</v>
      </c>
      <c r="AQ631" s="4">
        <f>SUM(AE631:AF631)/E631</f>
        <v>15</v>
      </c>
      <c r="AR631" s="4">
        <f>SUM(AG631:AH631)/E631</f>
        <v>0.38461538461538464</v>
      </c>
      <c r="AS631" s="4">
        <f>SUM(AI631:AJ631)/E631</f>
        <v>1.9230769230769231</v>
      </c>
      <c r="AT631" s="4">
        <f>SUM(AK631:AL631)/E631</f>
        <v>0</v>
      </c>
    </row>
    <row r="632" spans="2:46" ht="18" customHeight="1" x14ac:dyDescent="0.2">
      <c r="B632" s="17" t="s">
        <v>99</v>
      </c>
      <c r="C632" s="405">
        <v>1</v>
      </c>
      <c r="D632" s="198"/>
      <c r="E632" s="197"/>
      <c r="F632" s="197"/>
      <c r="G632" s="196"/>
      <c r="H632" s="408">
        <v>69</v>
      </c>
      <c r="I632" s="408">
        <v>18</v>
      </c>
      <c r="J632" s="408">
        <v>5</v>
      </c>
      <c r="K632" s="195" t="s">
        <v>95</v>
      </c>
      <c r="L632" s="194" t="s">
        <v>263</v>
      </c>
      <c r="M632" s="195" t="s">
        <v>94</v>
      </c>
      <c r="N632" s="194" t="s">
        <v>218</v>
      </c>
      <c r="O632" s="195" t="s">
        <v>93</v>
      </c>
      <c r="P632" s="194" t="s">
        <v>227</v>
      </c>
      <c r="Q632" s="195" t="s">
        <v>92</v>
      </c>
      <c r="R632" s="194" t="s">
        <v>214</v>
      </c>
      <c r="S632" s="195" t="s">
        <v>212</v>
      </c>
      <c r="T632" s="194" t="s">
        <v>98</v>
      </c>
      <c r="U632" s="195" t="s">
        <v>211</v>
      </c>
      <c r="V632" s="194"/>
      <c r="W632" s="195" t="s">
        <v>292</v>
      </c>
      <c r="X632" s="194"/>
      <c r="Y632" s="25" t="s">
        <v>218</v>
      </c>
      <c r="Z632" s="397"/>
      <c r="AA632" s="397" t="s">
        <v>261</v>
      </c>
      <c r="AB632" s="193"/>
      <c r="AC632" s="379">
        <f>SUMPRODUCT(LEN($L632:$Y634)-LEN(SUBSTITUTE($L632:$Y634,"A", "")))</f>
        <v>6</v>
      </c>
      <c r="AD632" s="365">
        <f>SUMPRODUCT(LEN($Y632:$Y634)-LEN(SUBSTITUTE($Y632:$Y634,"A", "")))</f>
        <v>0</v>
      </c>
      <c r="AE632" s="365">
        <f>SUMPRODUCT(LEN($L632:$Y634)-LEN(SUBSTITUTE($L632:$Y634,"S", "")))</f>
        <v>17</v>
      </c>
      <c r="AF632" s="365">
        <f>SUMPRODUCT(LEN($Y632:$Y634)-LEN(SUBSTITUTE($Y632:$Y634,"S", "")))</f>
        <v>2</v>
      </c>
      <c r="AG632" s="365">
        <f>SUMPRODUCT(LEN($L632:$Y634)-LEN(SUBSTITUTE($L632:$Y634,"F", "")))</f>
        <v>0</v>
      </c>
      <c r="AH632" s="365">
        <f>SUMPRODUCT(LEN($Y632:$Y634)-LEN(SUBSTITUTE($Y632:$Y634,"F", "")))</f>
        <v>0</v>
      </c>
      <c r="AI632" s="365">
        <f>SUMPRODUCT(LEN($L632:$Y634)-LEN(SUBSTITUTE($L632:$Y634,"G", "")))</f>
        <v>4</v>
      </c>
      <c r="AJ632" s="365">
        <f>SUMPRODUCT(LEN($Y632:$Y634)-LEN(SUBSTITUTE($Y632:$Y634,"G", "")))</f>
        <v>0</v>
      </c>
      <c r="AK632" s="365">
        <f>SUMPRODUCT(LEN($L632:$Y634)-LEN(SUBSTITUTE($L632:$Y634,"M", "")))</f>
        <v>0</v>
      </c>
      <c r="AL632" s="382">
        <f>SUMPRODUCT(LEN($Y632:$Y634)-LEN(SUBSTITUTE($Y632:$Y634,"M", "")))</f>
        <v>0</v>
      </c>
    </row>
    <row r="633" spans="2:46" ht="18" customHeight="1" x14ac:dyDescent="0.2">
      <c r="B633" s="17"/>
      <c r="C633" s="406"/>
      <c r="D633" s="192"/>
      <c r="E633" s="23"/>
      <c r="F633" s="23"/>
      <c r="G633" s="191"/>
      <c r="H633" s="409"/>
      <c r="I633" s="409"/>
      <c r="J633" s="409"/>
      <c r="K633" s="190" t="s">
        <v>91</v>
      </c>
      <c r="L633" s="189" t="s">
        <v>284</v>
      </c>
      <c r="M633" s="190" t="s">
        <v>90</v>
      </c>
      <c r="N633" s="189" t="s">
        <v>97</v>
      </c>
      <c r="O633" s="190" t="s">
        <v>89</v>
      </c>
      <c r="P633" s="189" t="s">
        <v>228</v>
      </c>
      <c r="Q633" s="190" t="s">
        <v>88</v>
      </c>
      <c r="R633" s="189" t="s">
        <v>98</v>
      </c>
      <c r="S633" s="190" t="s">
        <v>210</v>
      </c>
      <c r="T633" s="189"/>
      <c r="U633" s="190" t="s">
        <v>209</v>
      </c>
      <c r="V633" s="189"/>
      <c r="W633" s="190" t="s">
        <v>291</v>
      </c>
      <c r="X633" s="189"/>
      <c r="Y633" s="18"/>
      <c r="Z633" s="366"/>
      <c r="AA633" s="366"/>
      <c r="AB633" s="188"/>
      <c r="AC633" s="380"/>
      <c r="AD633" s="366"/>
      <c r="AE633" s="366"/>
      <c r="AF633" s="366"/>
      <c r="AG633" s="366"/>
      <c r="AH633" s="366"/>
      <c r="AI633" s="366"/>
      <c r="AJ633" s="366"/>
      <c r="AK633" s="366"/>
      <c r="AL633" s="383"/>
    </row>
    <row r="634" spans="2:46" ht="18" customHeight="1" thickBot="1" x14ac:dyDescent="0.25">
      <c r="B634" s="17"/>
      <c r="C634" s="407"/>
      <c r="D634" s="204"/>
      <c r="E634" s="203"/>
      <c r="F634" s="203"/>
      <c r="G634" s="202"/>
      <c r="H634" s="410"/>
      <c r="I634" s="410"/>
      <c r="J634" s="410"/>
      <c r="K634" s="201" t="s">
        <v>87</v>
      </c>
      <c r="L634" s="200" t="s">
        <v>263</v>
      </c>
      <c r="M634" s="201" t="s">
        <v>86</v>
      </c>
      <c r="N634" s="200" t="s">
        <v>228</v>
      </c>
      <c r="O634" s="201" t="s">
        <v>85</v>
      </c>
      <c r="P634" s="200" t="s">
        <v>214</v>
      </c>
      <c r="Q634" s="201" t="s">
        <v>84</v>
      </c>
      <c r="R634" s="200" t="s">
        <v>98</v>
      </c>
      <c r="S634" s="201" t="s">
        <v>208</v>
      </c>
      <c r="T634" s="200"/>
      <c r="U634" s="201" t="s">
        <v>207</v>
      </c>
      <c r="V634" s="200"/>
      <c r="W634" s="201" t="s">
        <v>290</v>
      </c>
      <c r="X634" s="200"/>
      <c r="Y634" s="10"/>
      <c r="Z634" s="398"/>
      <c r="AA634" s="398"/>
      <c r="AB634" s="199"/>
      <c r="AC634" s="381"/>
      <c r="AD634" s="367"/>
      <c r="AE634" s="367"/>
      <c r="AF634" s="367"/>
      <c r="AG634" s="367"/>
      <c r="AH634" s="367"/>
      <c r="AI634" s="367"/>
      <c r="AJ634" s="367"/>
      <c r="AK634" s="367"/>
      <c r="AL634" s="384"/>
    </row>
    <row r="635" spans="2:46" ht="18" customHeight="1" x14ac:dyDescent="0.2">
      <c r="B635" s="17"/>
      <c r="C635" s="405">
        <v>2</v>
      </c>
      <c r="D635" s="198" t="s">
        <v>314</v>
      </c>
      <c r="E635" s="197"/>
      <c r="F635" s="197"/>
      <c r="G635" s="196"/>
      <c r="H635" s="408">
        <v>58</v>
      </c>
      <c r="I635" s="408">
        <v>14</v>
      </c>
      <c r="J635" s="408">
        <v>6</v>
      </c>
      <c r="K635" s="195" t="s">
        <v>95</v>
      </c>
      <c r="L635" s="194" t="s">
        <v>271</v>
      </c>
      <c r="M635" s="195" t="s">
        <v>94</v>
      </c>
      <c r="N635" s="194" t="s">
        <v>98</v>
      </c>
      <c r="O635" s="195" t="s">
        <v>93</v>
      </c>
      <c r="P635" s="194" t="s">
        <v>98</v>
      </c>
      <c r="Q635" s="195" t="s">
        <v>92</v>
      </c>
      <c r="R635" s="194"/>
      <c r="S635" s="195" t="s">
        <v>212</v>
      </c>
      <c r="T635" s="194"/>
      <c r="U635" s="195" t="s">
        <v>211</v>
      </c>
      <c r="V635" s="194"/>
      <c r="W635" s="195" t="s">
        <v>211</v>
      </c>
      <c r="X635" s="194"/>
      <c r="Y635" s="25" t="s">
        <v>242</v>
      </c>
      <c r="Z635" s="397"/>
      <c r="AA635" s="397" t="s">
        <v>261</v>
      </c>
      <c r="AB635" s="193"/>
      <c r="AC635" s="379">
        <f>SUMPRODUCT(LEN($L635:$Y637)-LEN(SUBSTITUTE($L635:$Y637,"A", "")))</f>
        <v>8</v>
      </c>
      <c r="AD635" s="365">
        <f>SUMPRODUCT(LEN($Y635:$Y637)-LEN(SUBSTITUTE($Y635:$Y637,"A", "")))</f>
        <v>4</v>
      </c>
      <c r="AE635" s="365">
        <f>SUMPRODUCT(LEN($L635:$Y637)-LEN(SUBSTITUTE($L635:$Y637,"S", "")))</f>
        <v>12</v>
      </c>
      <c r="AF635" s="365">
        <f>SUMPRODUCT(LEN($Y635:$Y637)-LEN(SUBSTITUTE($Y635:$Y637,"S", "")))</f>
        <v>7</v>
      </c>
      <c r="AG635" s="365">
        <f>SUMPRODUCT(LEN($L635:$Y637)-LEN(SUBSTITUTE($L635:$Y637,"F", "")))</f>
        <v>0</v>
      </c>
      <c r="AH635" s="365">
        <f>SUMPRODUCT(LEN($Y635:$Y637)-LEN(SUBSTITUTE($Y635:$Y637,"F", "")))</f>
        <v>0</v>
      </c>
      <c r="AI635" s="365">
        <f>SUMPRODUCT(LEN($L635:$Y637)-LEN(SUBSTITUTE($L635:$Y637,"G", "")))</f>
        <v>1</v>
      </c>
      <c r="AJ635" s="365">
        <f>SUMPRODUCT(LEN($Y635:$Y637)-LEN(SUBSTITUTE($Y635:$Y637,"G", "")))</f>
        <v>0</v>
      </c>
      <c r="AK635" s="365">
        <f>SUMPRODUCT(LEN($L635:$Y637)-LEN(SUBSTITUTE($L635:$Y637,"M", "")))</f>
        <v>0</v>
      </c>
      <c r="AL635" s="382">
        <f>SUMPRODUCT(LEN($Y635:$Y637)-LEN(SUBSTITUTE($Y635:$Y637,"M", "")))</f>
        <v>0</v>
      </c>
    </row>
    <row r="636" spans="2:46" ht="18" customHeight="1" x14ac:dyDescent="0.2">
      <c r="B636" s="17"/>
      <c r="C636" s="406"/>
      <c r="D636" s="192"/>
      <c r="E636" s="23"/>
      <c r="F636" s="23"/>
      <c r="G636" s="191"/>
      <c r="H636" s="409"/>
      <c r="I636" s="409"/>
      <c r="J636" s="409"/>
      <c r="K636" s="190" t="s">
        <v>91</v>
      </c>
      <c r="L636" s="189" t="s">
        <v>213</v>
      </c>
      <c r="M636" s="190" t="s">
        <v>90</v>
      </c>
      <c r="N636" s="189" t="s">
        <v>98</v>
      </c>
      <c r="O636" s="190" t="s">
        <v>89</v>
      </c>
      <c r="P636" s="189" t="s">
        <v>97</v>
      </c>
      <c r="Q636" s="190" t="s">
        <v>88</v>
      </c>
      <c r="R636" s="189"/>
      <c r="S636" s="190" t="s">
        <v>210</v>
      </c>
      <c r="T636" s="189"/>
      <c r="U636" s="190" t="s">
        <v>209</v>
      </c>
      <c r="V636" s="189"/>
      <c r="W636" s="190" t="s">
        <v>209</v>
      </c>
      <c r="X636" s="189"/>
      <c r="Y636" s="18" t="s">
        <v>233</v>
      </c>
      <c r="Z636" s="366"/>
      <c r="AA636" s="366"/>
      <c r="AB636" s="188"/>
      <c r="AC636" s="380"/>
      <c r="AD636" s="366"/>
      <c r="AE636" s="366"/>
      <c r="AF636" s="366"/>
      <c r="AG636" s="366"/>
      <c r="AH636" s="366"/>
      <c r="AI636" s="366"/>
      <c r="AJ636" s="366"/>
      <c r="AK636" s="366"/>
      <c r="AL636" s="383"/>
    </row>
    <row r="637" spans="2:46" ht="18" customHeight="1" thickBot="1" x14ac:dyDescent="0.25">
      <c r="B637" s="17"/>
      <c r="C637" s="407"/>
      <c r="D637" s="204"/>
      <c r="E637" s="203"/>
      <c r="F637" s="203"/>
      <c r="G637" s="202"/>
      <c r="H637" s="410"/>
      <c r="I637" s="410"/>
      <c r="J637" s="410"/>
      <c r="K637" s="201" t="s">
        <v>87</v>
      </c>
      <c r="L637" s="200" t="s">
        <v>214</v>
      </c>
      <c r="M637" s="201" t="s">
        <v>86</v>
      </c>
      <c r="N637" s="200" t="s">
        <v>98</v>
      </c>
      <c r="O637" s="201" t="s">
        <v>85</v>
      </c>
      <c r="P637" s="200"/>
      <c r="Q637" s="201" t="s">
        <v>84</v>
      </c>
      <c r="R637" s="200"/>
      <c r="S637" s="201" t="s">
        <v>208</v>
      </c>
      <c r="T637" s="200"/>
      <c r="U637" s="201" t="s">
        <v>207</v>
      </c>
      <c r="V637" s="200"/>
      <c r="W637" s="201" t="s">
        <v>207</v>
      </c>
      <c r="X637" s="200"/>
      <c r="Y637" s="10"/>
      <c r="Z637" s="398"/>
      <c r="AA637" s="398"/>
      <c r="AB637" s="199"/>
      <c r="AC637" s="381"/>
      <c r="AD637" s="367"/>
      <c r="AE637" s="367"/>
      <c r="AF637" s="367"/>
      <c r="AG637" s="367"/>
      <c r="AH637" s="367"/>
      <c r="AI637" s="367"/>
      <c r="AJ637" s="367"/>
      <c r="AK637" s="367"/>
      <c r="AL637" s="384"/>
    </row>
    <row r="638" spans="2:46" ht="18" customHeight="1" x14ac:dyDescent="0.2">
      <c r="B638" s="17"/>
      <c r="C638" s="405">
        <v>3</v>
      </c>
      <c r="D638" s="198"/>
      <c r="E638" s="197"/>
      <c r="F638" s="197"/>
      <c r="G638" s="196"/>
      <c r="H638" s="408">
        <v>68</v>
      </c>
      <c r="I638" s="408">
        <v>18</v>
      </c>
      <c r="J638" s="408">
        <v>6</v>
      </c>
      <c r="K638" s="195" t="s">
        <v>95</v>
      </c>
      <c r="L638" s="194" t="s">
        <v>97</v>
      </c>
      <c r="M638" s="195" t="s">
        <v>94</v>
      </c>
      <c r="N638" s="194" t="s">
        <v>285</v>
      </c>
      <c r="O638" s="195" t="s">
        <v>93</v>
      </c>
      <c r="P638" s="194" t="s">
        <v>225</v>
      </c>
      <c r="Q638" s="195" t="s">
        <v>92</v>
      </c>
      <c r="R638" s="194" t="s">
        <v>214</v>
      </c>
      <c r="S638" s="195" t="s">
        <v>212</v>
      </c>
      <c r="T638" s="194"/>
      <c r="U638" s="195" t="s">
        <v>211</v>
      </c>
      <c r="V638" s="194"/>
      <c r="W638" s="195" t="s">
        <v>211</v>
      </c>
      <c r="X638" s="194"/>
      <c r="Y638" s="25" t="s">
        <v>220</v>
      </c>
      <c r="Z638" s="397">
        <v>8</v>
      </c>
      <c r="AA638" s="397" t="s">
        <v>261</v>
      </c>
      <c r="AB638" s="193"/>
      <c r="AC638" s="379">
        <f>SUMPRODUCT(LEN($L638:$Y640)-LEN(SUBSTITUTE($L638:$Y640,"A", "")))</f>
        <v>20</v>
      </c>
      <c r="AD638" s="365">
        <f>SUMPRODUCT(LEN($Y638:$Y640)-LEN(SUBSTITUTE($Y638:$Y640,"A", "")))</f>
        <v>1</v>
      </c>
      <c r="AE638" s="365">
        <f>SUMPRODUCT(LEN($L638:$Y640)-LEN(SUBSTITUTE($L638:$Y640,"S", "")))</f>
        <v>9</v>
      </c>
      <c r="AF638" s="365">
        <f>SUMPRODUCT(LEN($Y638:$Y640)-LEN(SUBSTITUTE($Y638:$Y640,"S", "")))</f>
        <v>2</v>
      </c>
      <c r="AG638" s="365">
        <f>SUMPRODUCT(LEN($L638:$Y640)-LEN(SUBSTITUTE($L638:$Y640,"F", "")))</f>
        <v>1</v>
      </c>
      <c r="AH638" s="365">
        <f>SUMPRODUCT(LEN($Y638:$Y640)-LEN(SUBSTITUTE($Y638:$Y640,"F", "")))</f>
        <v>0</v>
      </c>
      <c r="AI638" s="365">
        <f>SUMPRODUCT(LEN($L638:$Y640)-LEN(SUBSTITUTE($L638:$Y640,"G", "")))</f>
        <v>0</v>
      </c>
      <c r="AJ638" s="365">
        <f>SUMPRODUCT(LEN($Y638:$Y640)-LEN(SUBSTITUTE($Y638:$Y640,"G", "")))</f>
        <v>0</v>
      </c>
      <c r="AK638" s="365">
        <f>SUMPRODUCT(LEN($L638:$Y640)-LEN(SUBSTITUTE($L638:$Y640,"M", "")))</f>
        <v>0</v>
      </c>
      <c r="AL638" s="382">
        <f>SUMPRODUCT(LEN($Y638:$Y640)-LEN(SUBSTITUTE($Y638:$Y640,"M", "")))</f>
        <v>0</v>
      </c>
    </row>
    <row r="639" spans="2:46" ht="18" customHeight="1" x14ac:dyDescent="0.2">
      <c r="B639" s="17"/>
      <c r="C639" s="406"/>
      <c r="D639" s="192"/>
      <c r="E639" s="23"/>
      <c r="F639" s="23"/>
      <c r="G639" s="191"/>
      <c r="H639" s="409"/>
      <c r="I639" s="409"/>
      <c r="J639" s="409"/>
      <c r="K639" s="190" t="s">
        <v>91</v>
      </c>
      <c r="L639" s="189" t="s">
        <v>213</v>
      </c>
      <c r="M639" s="190" t="s">
        <v>90</v>
      </c>
      <c r="N639" s="189" t="s">
        <v>213</v>
      </c>
      <c r="O639" s="190" t="s">
        <v>89</v>
      </c>
      <c r="P639" s="189" t="s">
        <v>214</v>
      </c>
      <c r="Q639" s="190" t="s">
        <v>88</v>
      </c>
      <c r="R639" s="189" t="s">
        <v>214</v>
      </c>
      <c r="S639" s="190" t="s">
        <v>210</v>
      </c>
      <c r="T639" s="189"/>
      <c r="U639" s="190" t="s">
        <v>209</v>
      </c>
      <c r="V639" s="189"/>
      <c r="W639" s="190" t="s">
        <v>209</v>
      </c>
      <c r="X639" s="189"/>
      <c r="Y639" s="18"/>
      <c r="Z639" s="366"/>
      <c r="AA639" s="366"/>
      <c r="AB639" s="188"/>
      <c r="AC639" s="380"/>
      <c r="AD639" s="366"/>
      <c r="AE639" s="366"/>
      <c r="AF639" s="366"/>
      <c r="AG639" s="366"/>
      <c r="AH639" s="366"/>
      <c r="AI639" s="366"/>
      <c r="AJ639" s="366"/>
      <c r="AK639" s="366"/>
      <c r="AL639" s="383"/>
    </row>
    <row r="640" spans="2:46" ht="18" customHeight="1" thickBot="1" x14ac:dyDescent="0.25">
      <c r="B640" s="17"/>
      <c r="C640" s="407"/>
      <c r="D640" s="204"/>
      <c r="E640" s="203"/>
      <c r="F640" s="203"/>
      <c r="G640" s="202"/>
      <c r="H640" s="410"/>
      <c r="I640" s="410"/>
      <c r="J640" s="410"/>
      <c r="K640" s="201" t="s">
        <v>87</v>
      </c>
      <c r="L640" s="200" t="s">
        <v>313</v>
      </c>
      <c r="M640" s="201" t="s">
        <v>86</v>
      </c>
      <c r="N640" s="200" t="s">
        <v>226</v>
      </c>
      <c r="O640" s="201" t="s">
        <v>85</v>
      </c>
      <c r="P640" s="200" t="s">
        <v>213</v>
      </c>
      <c r="Q640" s="201" t="s">
        <v>84</v>
      </c>
      <c r="R640" s="200" t="s">
        <v>97</v>
      </c>
      <c r="S640" s="201" t="s">
        <v>208</v>
      </c>
      <c r="T640" s="200"/>
      <c r="U640" s="201" t="s">
        <v>207</v>
      </c>
      <c r="V640" s="200"/>
      <c r="W640" s="201" t="s">
        <v>207</v>
      </c>
      <c r="X640" s="200"/>
      <c r="Y640" s="10"/>
      <c r="Z640" s="398"/>
      <c r="AA640" s="398"/>
      <c r="AB640" s="199"/>
      <c r="AC640" s="381"/>
      <c r="AD640" s="367"/>
      <c r="AE640" s="367"/>
      <c r="AF640" s="367"/>
      <c r="AG640" s="367"/>
      <c r="AH640" s="367"/>
      <c r="AI640" s="367"/>
      <c r="AJ640" s="367"/>
      <c r="AK640" s="367"/>
      <c r="AL640" s="384"/>
    </row>
    <row r="641" spans="2:38" ht="18" customHeight="1" x14ac:dyDescent="0.2">
      <c r="B641" s="17"/>
      <c r="C641" s="405">
        <v>4</v>
      </c>
      <c r="D641" s="198"/>
      <c r="E641" s="197"/>
      <c r="F641" s="197"/>
      <c r="G641" s="196"/>
      <c r="H641" s="408">
        <v>72</v>
      </c>
      <c r="I641" s="408">
        <v>18</v>
      </c>
      <c r="J641" s="408">
        <v>5</v>
      </c>
      <c r="K641" s="195" t="s">
        <v>95</v>
      </c>
      <c r="L641" s="194" t="s">
        <v>312</v>
      </c>
      <c r="M641" s="195" t="s">
        <v>94</v>
      </c>
      <c r="N641" s="194" t="s">
        <v>311</v>
      </c>
      <c r="O641" s="195" t="s">
        <v>93</v>
      </c>
      <c r="P641" s="194" t="s">
        <v>310</v>
      </c>
      <c r="Q641" s="195" t="s">
        <v>92</v>
      </c>
      <c r="R641" s="194" t="s">
        <v>217</v>
      </c>
      <c r="S641" s="195" t="s">
        <v>212</v>
      </c>
      <c r="T641" s="194" t="s">
        <v>98</v>
      </c>
      <c r="U641" s="195" t="s">
        <v>211</v>
      </c>
      <c r="V641" s="194"/>
      <c r="W641" s="195" t="s">
        <v>211</v>
      </c>
      <c r="X641" s="194"/>
      <c r="Y641" s="25" t="s">
        <v>219</v>
      </c>
      <c r="Z641" s="397"/>
      <c r="AA641" s="397" t="s">
        <v>261</v>
      </c>
      <c r="AB641" s="193"/>
      <c r="AC641" s="379">
        <f>SUMPRODUCT(LEN($L641:$Y643)-LEN(SUBSTITUTE($L641:$Y643,"A", "")))</f>
        <v>21</v>
      </c>
      <c r="AD641" s="365">
        <f>SUMPRODUCT(LEN($Y641:$Y643)-LEN(SUBSTITUTE($Y641:$Y643,"A", "")))</f>
        <v>5</v>
      </c>
      <c r="AE641" s="365">
        <f>SUMPRODUCT(LEN($L641:$Y643)-LEN(SUBSTITUTE($L641:$Y643,"S", "")))</f>
        <v>25</v>
      </c>
      <c r="AF641" s="365">
        <f>SUMPRODUCT(LEN($Y641:$Y643)-LEN(SUBSTITUTE($Y641:$Y643,"S", "")))</f>
        <v>7</v>
      </c>
      <c r="AG641" s="365">
        <f>SUMPRODUCT(LEN($L641:$Y643)-LEN(SUBSTITUTE($L641:$Y643,"F", "")))</f>
        <v>0</v>
      </c>
      <c r="AH641" s="365">
        <f>SUMPRODUCT(LEN($Y641:$Y643)-LEN(SUBSTITUTE($Y641:$Y643,"F", "")))</f>
        <v>0</v>
      </c>
      <c r="AI641" s="365">
        <f>SUMPRODUCT(LEN($L641:$Y643)-LEN(SUBSTITUTE($L641:$Y643,"G", "")))</f>
        <v>5</v>
      </c>
      <c r="AJ641" s="365">
        <f>SUMPRODUCT(LEN($Y641:$Y643)-LEN(SUBSTITUTE($Y641:$Y643,"G", "")))</f>
        <v>0</v>
      </c>
      <c r="AK641" s="365">
        <f>SUMPRODUCT(LEN($L641:$Y643)-LEN(SUBSTITUTE($L641:$Y643,"M", "")))</f>
        <v>0</v>
      </c>
      <c r="AL641" s="382">
        <f>SUMPRODUCT(LEN($Y641:$Y643)-LEN(SUBSTITUTE($Y641:$Y643,"M", "")))</f>
        <v>0</v>
      </c>
    </row>
    <row r="642" spans="2:38" ht="18" customHeight="1" x14ac:dyDescent="0.2">
      <c r="B642" s="17"/>
      <c r="C642" s="406"/>
      <c r="D642" s="192"/>
      <c r="E642" s="23"/>
      <c r="F642" s="23"/>
      <c r="G642" s="191"/>
      <c r="H642" s="409"/>
      <c r="I642" s="409"/>
      <c r="J642" s="409"/>
      <c r="K642" s="190" t="s">
        <v>91</v>
      </c>
      <c r="L642" s="189" t="s">
        <v>309</v>
      </c>
      <c r="M642" s="190" t="s">
        <v>90</v>
      </c>
      <c r="N642" s="189" t="s">
        <v>308</v>
      </c>
      <c r="O642" s="190" t="s">
        <v>89</v>
      </c>
      <c r="P642" s="189" t="s">
        <v>225</v>
      </c>
      <c r="Q642" s="190" t="s">
        <v>88</v>
      </c>
      <c r="R642" s="189" t="s">
        <v>218</v>
      </c>
      <c r="S642" s="190" t="s">
        <v>210</v>
      </c>
      <c r="T642" s="189"/>
      <c r="U642" s="190" t="s">
        <v>209</v>
      </c>
      <c r="V642" s="189"/>
      <c r="W642" s="190" t="s">
        <v>209</v>
      </c>
      <c r="X642" s="189"/>
      <c r="Y642" s="18" t="s">
        <v>307</v>
      </c>
      <c r="Z642" s="366"/>
      <c r="AA642" s="366"/>
      <c r="AB642" s="188"/>
      <c r="AC642" s="380"/>
      <c r="AD642" s="366"/>
      <c r="AE642" s="366"/>
      <c r="AF642" s="366"/>
      <c r="AG642" s="366"/>
      <c r="AH642" s="366"/>
      <c r="AI642" s="366"/>
      <c r="AJ642" s="366"/>
      <c r="AK642" s="366"/>
      <c r="AL642" s="383"/>
    </row>
    <row r="643" spans="2:38" ht="18" customHeight="1" thickBot="1" x14ac:dyDescent="0.25">
      <c r="B643" s="17"/>
      <c r="C643" s="407"/>
      <c r="D643" s="204"/>
      <c r="E643" s="203"/>
      <c r="F643" s="203"/>
      <c r="G643" s="202"/>
      <c r="H643" s="410"/>
      <c r="I643" s="410"/>
      <c r="J643" s="410"/>
      <c r="K643" s="201" t="s">
        <v>87</v>
      </c>
      <c r="L643" s="200" t="s">
        <v>213</v>
      </c>
      <c r="M643" s="201" t="s">
        <v>86</v>
      </c>
      <c r="N643" s="200" t="s">
        <v>296</v>
      </c>
      <c r="O643" s="201" t="s">
        <v>85</v>
      </c>
      <c r="P643" s="200" t="s">
        <v>226</v>
      </c>
      <c r="Q643" s="201" t="s">
        <v>84</v>
      </c>
      <c r="R643" s="200" t="s">
        <v>218</v>
      </c>
      <c r="S643" s="201" t="s">
        <v>208</v>
      </c>
      <c r="T643" s="200"/>
      <c r="U643" s="201" t="s">
        <v>207</v>
      </c>
      <c r="V643" s="200"/>
      <c r="W643" s="201" t="s">
        <v>207</v>
      </c>
      <c r="X643" s="200"/>
      <c r="Y643" s="10"/>
      <c r="Z643" s="398"/>
      <c r="AA643" s="398"/>
      <c r="AB643" s="199"/>
      <c r="AC643" s="381"/>
      <c r="AD643" s="367"/>
      <c r="AE643" s="367"/>
      <c r="AF643" s="367"/>
      <c r="AG643" s="367"/>
      <c r="AH643" s="367"/>
      <c r="AI643" s="367"/>
      <c r="AJ643" s="367"/>
      <c r="AK643" s="367"/>
      <c r="AL643" s="384"/>
    </row>
    <row r="644" spans="2:38" ht="18" customHeight="1" x14ac:dyDescent="0.2">
      <c r="B644" s="17"/>
      <c r="C644" s="405">
        <v>5</v>
      </c>
      <c r="D644" s="198"/>
      <c r="E644" s="197"/>
      <c r="F644" s="197"/>
      <c r="G644" s="196"/>
      <c r="H644" s="408">
        <v>62</v>
      </c>
      <c r="I644" s="408">
        <v>15</v>
      </c>
      <c r="J644" s="408">
        <v>4</v>
      </c>
      <c r="K644" s="195" t="s">
        <v>95</v>
      </c>
      <c r="L644" s="194" t="s">
        <v>97</v>
      </c>
      <c r="M644" s="195" t="s">
        <v>94</v>
      </c>
      <c r="N644" s="194" t="s">
        <v>232</v>
      </c>
      <c r="O644" s="195" t="s">
        <v>93</v>
      </c>
      <c r="P644" s="194" t="s">
        <v>214</v>
      </c>
      <c r="Q644" s="195" t="s">
        <v>92</v>
      </c>
      <c r="R644" s="194" t="s">
        <v>98</v>
      </c>
      <c r="S644" s="195" t="s">
        <v>212</v>
      </c>
      <c r="T644" s="194"/>
      <c r="U644" s="195" t="s">
        <v>211</v>
      </c>
      <c r="V644" s="194"/>
      <c r="W644" s="195" t="s">
        <v>211</v>
      </c>
      <c r="X644" s="194"/>
      <c r="Y644" s="25"/>
      <c r="Z644" s="397">
        <v>7</v>
      </c>
      <c r="AA644" s="397" t="s">
        <v>261</v>
      </c>
      <c r="AB644" s="193"/>
      <c r="AC644" s="379">
        <f>SUMPRODUCT(LEN($L644:$Y646)-LEN(SUBSTITUTE($L644:$Y646,"A", "")))</f>
        <v>8</v>
      </c>
      <c r="AD644" s="365">
        <f>SUMPRODUCT(LEN($Y644:$Y646)-LEN(SUBSTITUTE($Y644:$Y646,"A", "")))</f>
        <v>0</v>
      </c>
      <c r="AE644" s="365">
        <f>SUMPRODUCT(LEN($L644:$Y646)-LEN(SUBSTITUTE($L644:$Y646,"S", "")))</f>
        <v>6</v>
      </c>
      <c r="AF644" s="365">
        <f>SUMPRODUCT(LEN($Y644:$Y646)-LEN(SUBSTITUTE($Y644:$Y646,"S", "")))</f>
        <v>0</v>
      </c>
      <c r="AG644" s="365">
        <f>SUMPRODUCT(LEN($L644:$Y646)-LEN(SUBSTITUTE($L644:$Y646,"F", "")))</f>
        <v>1</v>
      </c>
      <c r="AH644" s="365">
        <f>SUMPRODUCT(LEN($Y644:$Y646)-LEN(SUBSTITUTE($Y644:$Y646,"F", "")))</f>
        <v>0</v>
      </c>
      <c r="AI644" s="365">
        <f>SUMPRODUCT(LEN($L644:$Y646)-LEN(SUBSTITUTE($L644:$Y646,"G", "")))</f>
        <v>0</v>
      </c>
      <c r="AJ644" s="365">
        <f>SUMPRODUCT(LEN($Y644:$Y646)-LEN(SUBSTITUTE($Y644:$Y646,"G", "")))</f>
        <v>0</v>
      </c>
      <c r="AK644" s="365">
        <f>SUMPRODUCT(LEN($L644:$Y646)-LEN(SUBSTITUTE($L644:$Y646,"M", "")))</f>
        <v>0</v>
      </c>
      <c r="AL644" s="382">
        <f>SUMPRODUCT(LEN($Y644:$Y646)-LEN(SUBSTITUTE($Y644:$Y646,"M", "")))</f>
        <v>0</v>
      </c>
    </row>
    <row r="645" spans="2:38" ht="18" customHeight="1" x14ac:dyDescent="0.2">
      <c r="B645" s="17"/>
      <c r="C645" s="406"/>
      <c r="D645" s="192"/>
      <c r="E645" s="23"/>
      <c r="F645" s="23"/>
      <c r="G645" s="191"/>
      <c r="H645" s="409"/>
      <c r="I645" s="409"/>
      <c r="J645" s="409"/>
      <c r="K645" s="190" t="s">
        <v>91</v>
      </c>
      <c r="L645" s="189" t="s">
        <v>224</v>
      </c>
      <c r="M645" s="190" t="s">
        <v>90</v>
      </c>
      <c r="N645" s="189" t="s">
        <v>98</v>
      </c>
      <c r="O645" s="190" t="s">
        <v>89</v>
      </c>
      <c r="P645" s="189" t="s">
        <v>214</v>
      </c>
      <c r="Q645" s="190" t="s">
        <v>88</v>
      </c>
      <c r="R645" s="189" t="s">
        <v>98</v>
      </c>
      <c r="S645" s="190" t="s">
        <v>210</v>
      </c>
      <c r="T645" s="189"/>
      <c r="U645" s="190" t="s">
        <v>209</v>
      </c>
      <c r="V645" s="189"/>
      <c r="W645" s="190" t="s">
        <v>209</v>
      </c>
      <c r="X645" s="189"/>
      <c r="Y645" s="18"/>
      <c r="Z645" s="366"/>
      <c r="AA645" s="366"/>
      <c r="AB645" s="188"/>
      <c r="AC645" s="380"/>
      <c r="AD645" s="366"/>
      <c r="AE645" s="366"/>
      <c r="AF645" s="366"/>
      <c r="AG645" s="366"/>
      <c r="AH645" s="366"/>
      <c r="AI645" s="366"/>
      <c r="AJ645" s="366"/>
      <c r="AK645" s="366"/>
      <c r="AL645" s="383"/>
    </row>
    <row r="646" spans="2:38" ht="18" customHeight="1" thickBot="1" x14ac:dyDescent="0.25">
      <c r="B646" s="17"/>
      <c r="C646" s="407"/>
      <c r="D646" s="204"/>
      <c r="E646" s="203"/>
      <c r="F646" s="203"/>
      <c r="G646" s="202"/>
      <c r="H646" s="410"/>
      <c r="I646" s="410"/>
      <c r="J646" s="410"/>
      <c r="K646" s="201" t="s">
        <v>87</v>
      </c>
      <c r="L646" s="200" t="s">
        <v>97</v>
      </c>
      <c r="M646" s="201" t="s">
        <v>86</v>
      </c>
      <c r="N646" s="200" t="s">
        <v>97</v>
      </c>
      <c r="O646" s="201" t="s">
        <v>85</v>
      </c>
      <c r="P646" s="200" t="s">
        <v>98</v>
      </c>
      <c r="Q646" s="201" t="s">
        <v>84</v>
      </c>
      <c r="R646" s="200"/>
      <c r="S646" s="201" t="s">
        <v>208</v>
      </c>
      <c r="T646" s="200"/>
      <c r="U646" s="201" t="s">
        <v>207</v>
      </c>
      <c r="V646" s="200"/>
      <c r="W646" s="201" t="s">
        <v>207</v>
      </c>
      <c r="X646" s="200"/>
      <c r="Y646" s="10"/>
      <c r="Z646" s="398"/>
      <c r="AA646" s="398"/>
      <c r="AB646" s="199"/>
      <c r="AC646" s="381"/>
      <c r="AD646" s="367"/>
      <c r="AE646" s="367"/>
      <c r="AF646" s="367"/>
      <c r="AG646" s="367"/>
      <c r="AH646" s="367"/>
      <c r="AI646" s="367"/>
      <c r="AJ646" s="367"/>
      <c r="AK646" s="367"/>
      <c r="AL646" s="384"/>
    </row>
    <row r="647" spans="2:38" ht="18" customHeight="1" x14ac:dyDescent="0.2">
      <c r="B647" s="17"/>
      <c r="C647" s="405">
        <v>6</v>
      </c>
      <c r="D647" s="198"/>
      <c r="E647" s="197"/>
      <c r="F647" s="197"/>
      <c r="G647" s="196"/>
      <c r="H647" s="408">
        <v>71</v>
      </c>
      <c r="I647" s="408">
        <v>17</v>
      </c>
      <c r="J647" s="408">
        <v>5</v>
      </c>
      <c r="K647" s="195" t="s">
        <v>95</v>
      </c>
      <c r="L647" s="194" t="s">
        <v>306</v>
      </c>
      <c r="M647" s="195" t="s">
        <v>94</v>
      </c>
      <c r="N647" s="194" t="s">
        <v>217</v>
      </c>
      <c r="O647" s="195" t="s">
        <v>93</v>
      </c>
      <c r="P647" s="194" t="s">
        <v>228</v>
      </c>
      <c r="Q647" s="195" t="s">
        <v>92</v>
      </c>
      <c r="R647" s="194" t="s">
        <v>218</v>
      </c>
      <c r="S647" s="195" t="s">
        <v>212</v>
      </c>
      <c r="T647" s="194"/>
      <c r="U647" s="195" t="s">
        <v>211</v>
      </c>
      <c r="V647" s="194"/>
      <c r="W647" s="195" t="s">
        <v>211</v>
      </c>
      <c r="X647" s="194"/>
      <c r="Y647" s="25" t="s">
        <v>231</v>
      </c>
      <c r="Z647" s="397"/>
      <c r="AA647" s="397" t="s">
        <v>261</v>
      </c>
      <c r="AB647" s="193"/>
      <c r="AC647" s="379">
        <f>SUMPRODUCT(LEN($L647:$Y649)-LEN(SUBSTITUTE($L647:$Y649,"A", "")))</f>
        <v>9</v>
      </c>
      <c r="AD647" s="365">
        <f>SUMPRODUCT(LEN($Y647:$Y649)-LEN(SUBSTITUTE($Y647:$Y649,"A", "")))</f>
        <v>1</v>
      </c>
      <c r="AE647" s="365">
        <f>SUMPRODUCT(LEN($L647:$Y649)-LEN(SUBSTITUTE($L647:$Y649,"S", "")))</f>
        <v>19</v>
      </c>
      <c r="AF647" s="365">
        <f>SUMPRODUCT(LEN($Y647:$Y649)-LEN(SUBSTITUTE($Y647:$Y649,"S", "")))</f>
        <v>3</v>
      </c>
      <c r="AG647" s="365">
        <f>SUMPRODUCT(LEN($L647:$Y649)-LEN(SUBSTITUTE($L647:$Y649,"F", "")))</f>
        <v>0</v>
      </c>
      <c r="AH647" s="365">
        <f>SUMPRODUCT(LEN($Y647:$Y649)-LEN(SUBSTITUTE($Y647:$Y649,"F", "")))</f>
        <v>0</v>
      </c>
      <c r="AI647" s="365">
        <f>SUMPRODUCT(LEN($L647:$Y649)-LEN(SUBSTITUTE($L647:$Y649,"G", "")))</f>
        <v>4</v>
      </c>
      <c r="AJ647" s="365">
        <f>SUMPRODUCT(LEN($Y647:$Y649)-LEN(SUBSTITUTE($Y647:$Y649,"G", "")))</f>
        <v>0</v>
      </c>
      <c r="AK647" s="365">
        <f>SUMPRODUCT(LEN($L647:$Y649)-LEN(SUBSTITUTE($L647:$Y649,"M", "")))</f>
        <v>0</v>
      </c>
      <c r="AL647" s="382">
        <f>SUMPRODUCT(LEN($Y647:$Y649)-LEN(SUBSTITUTE($Y647:$Y649,"M", "")))</f>
        <v>0</v>
      </c>
    </row>
    <row r="648" spans="2:38" ht="18" customHeight="1" x14ac:dyDescent="0.2">
      <c r="B648" s="17"/>
      <c r="C648" s="406"/>
      <c r="D648" s="192"/>
      <c r="E648" s="23"/>
      <c r="F648" s="23"/>
      <c r="G648" s="191"/>
      <c r="H648" s="409"/>
      <c r="I648" s="409"/>
      <c r="J648" s="409"/>
      <c r="K648" s="190" t="s">
        <v>91</v>
      </c>
      <c r="L648" s="189" t="s">
        <v>263</v>
      </c>
      <c r="M648" s="190" t="s">
        <v>90</v>
      </c>
      <c r="N648" s="189" t="s">
        <v>305</v>
      </c>
      <c r="O648" s="190" t="s">
        <v>89</v>
      </c>
      <c r="P648" s="189" t="s">
        <v>219</v>
      </c>
      <c r="Q648" s="190" t="s">
        <v>88</v>
      </c>
      <c r="R648" s="189" t="s">
        <v>98</v>
      </c>
      <c r="S648" s="190" t="s">
        <v>210</v>
      </c>
      <c r="T648" s="189"/>
      <c r="U648" s="190" t="s">
        <v>209</v>
      </c>
      <c r="V648" s="189"/>
      <c r="W648" s="190" t="s">
        <v>209</v>
      </c>
      <c r="X648" s="189"/>
      <c r="Y648" s="18"/>
      <c r="Z648" s="366"/>
      <c r="AA648" s="366"/>
      <c r="AB648" s="188"/>
      <c r="AC648" s="380"/>
      <c r="AD648" s="366"/>
      <c r="AE648" s="366"/>
      <c r="AF648" s="366"/>
      <c r="AG648" s="366"/>
      <c r="AH648" s="366"/>
      <c r="AI648" s="366"/>
      <c r="AJ648" s="366"/>
      <c r="AK648" s="366"/>
      <c r="AL648" s="383"/>
    </row>
    <row r="649" spans="2:38" ht="18" customHeight="1" thickBot="1" x14ac:dyDescent="0.25">
      <c r="B649" s="17"/>
      <c r="C649" s="407"/>
      <c r="D649" s="204"/>
      <c r="E649" s="203"/>
      <c r="F649" s="203"/>
      <c r="G649" s="202"/>
      <c r="H649" s="410"/>
      <c r="I649" s="410"/>
      <c r="J649" s="410"/>
      <c r="K649" s="201" t="s">
        <v>87</v>
      </c>
      <c r="L649" s="200" t="s">
        <v>264</v>
      </c>
      <c r="M649" s="201" t="s">
        <v>86</v>
      </c>
      <c r="N649" s="200" t="s">
        <v>304</v>
      </c>
      <c r="O649" s="201" t="s">
        <v>85</v>
      </c>
      <c r="P649" s="200" t="s">
        <v>228</v>
      </c>
      <c r="Q649" s="201" t="s">
        <v>84</v>
      </c>
      <c r="R649" s="200" t="s">
        <v>98</v>
      </c>
      <c r="S649" s="201" t="s">
        <v>208</v>
      </c>
      <c r="T649" s="200"/>
      <c r="U649" s="201" t="s">
        <v>207</v>
      </c>
      <c r="V649" s="200"/>
      <c r="W649" s="201" t="s">
        <v>207</v>
      </c>
      <c r="X649" s="200"/>
      <c r="Y649" s="10"/>
      <c r="Z649" s="398"/>
      <c r="AA649" s="398"/>
      <c r="AB649" s="199"/>
      <c r="AC649" s="381"/>
      <c r="AD649" s="367"/>
      <c r="AE649" s="367"/>
      <c r="AF649" s="367"/>
      <c r="AG649" s="367"/>
      <c r="AH649" s="367"/>
      <c r="AI649" s="367"/>
      <c r="AJ649" s="367"/>
      <c r="AK649" s="367"/>
      <c r="AL649" s="384"/>
    </row>
    <row r="650" spans="2:38" ht="18" customHeight="1" x14ac:dyDescent="0.2">
      <c r="B650" s="17"/>
      <c r="C650" s="405">
        <v>7</v>
      </c>
      <c r="D650" s="198"/>
      <c r="E650" s="197"/>
      <c r="F650" s="197"/>
      <c r="G650" s="196"/>
      <c r="H650" s="408">
        <v>71</v>
      </c>
      <c r="I650" s="408">
        <v>19</v>
      </c>
      <c r="J650" s="408">
        <v>6</v>
      </c>
      <c r="K650" s="195" t="s">
        <v>95</v>
      </c>
      <c r="L650" s="194" t="s">
        <v>97</v>
      </c>
      <c r="M650" s="195" t="s">
        <v>94</v>
      </c>
      <c r="N650" s="194" t="s">
        <v>303</v>
      </c>
      <c r="O650" s="195" t="s">
        <v>93</v>
      </c>
      <c r="P650" s="194" t="s">
        <v>226</v>
      </c>
      <c r="Q650" s="195" t="s">
        <v>92</v>
      </c>
      <c r="R650" s="194" t="s">
        <v>230</v>
      </c>
      <c r="S650" s="195" t="s">
        <v>212</v>
      </c>
      <c r="T650" s="194" t="s">
        <v>98</v>
      </c>
      <c r="U650" s="195" t="s">
        <v>211</v>
      </c>
      <c r="V650" s="194"/>
      <c r="W650" s="195" t="s">
        <v>211</v>
      </c>
      <c r="X650" s="194"/>
      <c r="Y650" s="25" t="s">
        <v>302</v>
      </c>
      <c r="Z650" s="397"/>
      <c r="AA650" s="397" t="s">
        <v>261</v>
      </c>
      <c r="AB650" s="193"/>
      <c r="AC650" s="379">
        <f>SUMPRODUCT(LEN($L650:$Y652)-LEN(SUBSTITUTE($L650:$Y652,"A", "")))</f>
        <v>27</v>
      </c>
      <c r="AD650" s="365">
        <f>SUMPRODUCT(LEN($Y650:$Y652)-LEN(SUBSTITUTE($Y650:$Y652,"A", "")))</f>
        <v>6</v>
      </c>
      <c r="AE650" s="365">
        <f>SUMPRODUCT(LEN($L650:$Y652)-LEN(SUBSTITUTE($L650:$Y652,"S", "")))</f>
        <v>14</v>
      </c>
      <c r="AF650" s="365">
        <f>SUMPRODUCT(LEN($Y650:$Y652)-LEN(SUBSTITUTE($Y650:$Y652,"S", "")))</f>
        <v>5</v>
      </c>
      <c r="AG650" s="365">
        <f>SUMPRODUCT(LEN($L650:$Y652)-LEN(SUBSTITUTE($L650:$Y652,"F", "")))</f>
        <v>1</v>
      </c>
      <c r="AH650" s="365">
        <f>SUMPRODUCT(LEN($Y650:$Y652)-LEN(SUBSTITUTE($Y650:$Y652,"F", "")))</f>
        <v>0</v>
      </c>
      <c r="AI650" s="365">
        <f>SUMPRODUCT(LEN($L650:$Y652)-LEN(SUBSTITUTE($L650:$Y652,"G", "")))</f>
        <v>4</v>
      </c>
      <c r="AJ650" s="365">
        <f>SUMPRODUCT(LEN($Y650:$Y652)-LEN(SUBSTITUTE($Y650:$Y652,"G", "")))</f>
        <v>0</v>
      </c>
      <c r="AK650" s="365">
        <f>SUMPRODUCT(LEN($L650:$Y652)-LEN(SUBSTITUTE($L650:$Y652,"M", "")))</f>
        <v>0</v>
      </c>
      <c r="AL650" s="382">
        <f>SUMPRODUCT(LEN($Y650:$Y652)-LEN(SUBSTITUTE($Y650:$Y652,"M", "")))</f>
        <v>0</v>
      </c>
    </row>
    <row r="651" spans="2:38" ht="18" customHeight="1" x14ac:dyDescent="0.2">
      <c r="B651" s="17"/>
      <c r="C651" s="406"/>
      <c r="D651" s="192"/>
      <c r="E651" s="23"/>
      <c r="F651" s="23"/>
      <c r="G651" s="191"/>
      <c r="H651" s="409"/>
      <c r="I651" s="409"/>
      <c r="J651" s="409"/>
      <c r="K651" s="190" t="s">
        <v>91</v>
      </c>
      <c r="L651" s="189" t="s">
        <v>301</v>
      </c>
      <c r="M651" s="190" t="s">
        <v>90</v>
      </c>
      <c r="N651" s="189" t="s">
        <v>301</v>
      </c>
      <c r="O651" s="190" t="s">
        <v>89</v>
      </c>
      <c r="P651" s="189" t="s">
        <v>226</v>
      </c>
      <c r="Q651" s="190" t="s">
        <v>88</v>
      </c>
      <c r="R651" s="189" t="s">
        <v>218</v>
      </c>
      <c r="S651" s="190" t="s">
        <v>210</v>
      </c>
      <c r="T651" s="189"/>
      <c r="U651" s="190" t="s">
        <v>209</v>
      </c>
      <c r="V651" s="189"/>
      <c r="W651" s="190" t="s">
        <v>209</v>
      </c>
      <c r="X651" s="189"/>
      <c r="Y651" s="18"/>
      <c r="Z651" s="366"/>
      <c r="AA651" s="366"/>
      <c r="AB651" s="188"/>
      <c r="AC651" s="380"/>
      <c r="AD651" s="366"/>
      <c r="AE651" s="366"/>
      <c r="AF651" s="366"/>
      <c r="AG651" s="366"/>
      <c r="AH651" s="366"/>
      <c r="AI651" s="366"/>
      <c r="AJ651" s="366"/>
      <c r="AK651" s="366"/>
      <c r="AL651" s="383"/>
    </row>
    <row r="652" spans="2:38" ht="18" customHeight="1" thickBot="1" x14ac:dyDescent="0.25">
      <c r="B652" s="17"/>
      <c r="C652" s="407"/>
      <c r="D652" s="204"/>
      <c r="E652" s="203"/>
      <c r="F652" s="203"/>
      <c r="G652" s="202"/>
      <c r="H652" s="410"/>
      <c r="I652" s="410"/>
      <c r="J652" s="410"/>
      <c r="K652" s="201" t="s">
        <v>87</v>
      </c>
      <c r="L652" s="200" t="s">
        <v>300</v>
      </c>
      <c r="M652" s="201" t="s">
        <v>86</v>
      </c>
      <c r="N652" s="200" t="s">
        <v>280</v>
      </c>
      <c r="O652" s="201" t="s">
        <v>85</v>
      </c>
      <c r="P652" s="200" t="s">
        <v>214</v>
      </c>
      <c r="Q652" s="201" t="s">
        <v>84</v>
      </c>
      <c r="R652" s="200" t="s">
        <v>97</v>
      </c>
      <c r="S652" s="201" t="s">
        <v>208</v>
      </c>
      <c r="T652" s="200"/>
      <c r="U652" s="201" t="s">
        <v>207</v>
      </c>
      <c r="V652" s="200"/>
      <c r="W652" s="201" t="s">
        <v>207</v>
      </c>
      <c r="X652" s="200"/>
      <c r="Y652" s="10"/>
      <c r="Z652" s="398"/>
      <c r="AA652" s="398"/>
      <c r="AB652" s="199"/>
      <c r="AC652" s="381"/>
      <c r="AD652" s="367"/>
      <c r="AE652" s="367"/>
      <c r="AF652" s="367"/>
      <c r="AG652" s="367"/>
      <c r="AH652" s="367"/>
      <c r="AI652" s="367"/>
      <c r="AJ652" s="367"/>
      <c r="AK652" s="367"/>
      <c r="AL652" s="384"/>
    </row>
    <row r="653" spans="2:38" ht="18" customHeight="1" x14ac:dyDescent="0.2">
      <c r="B653" s="17"/>
      <c r="C653" s="405">
        <v>8</v>
      </c>
      <c r="D653" s="198"/>
      <c r="E653" s="197"/>
      <c r="F653" s="197"/>
      <c r="G653" s="196"/>
      <c r="H653" s="408">
        <v>54</v>
      </c>
      <c r="I653" s="408">
        <v>16</v>
      </c>
      <c r="J653" s="408">
        <v>7</v>
      </c>
      <c r="K653" s="195" t="s">
        <v>95</v>
      </c>
      <c r="L653" s="194" t="s">
        <v>98</v>
      </c>
      <c r="M653" s="195" t="s">
        <v>94</v>
      </c>
      <c r="N653" s="194" t="s">
        <v>214</v>
      </c>
      <c r="O653" s="195" t="s">
        <v>93</v>
      </c>
      <c r="P653" s="194" t="s">
        <v>97</v>
      </c>
      <c r="Q653" s="195" t="s">
        <v>92</v>
      </c>
      <c r="R653" s="194"/>
      <c r="S653" s="195" t="s">
        <v>212</v>
      </c>
      <c r="T653" s="194"/>
      <c r="U653" s="195" t="s">
        <v>211</v>
      </c>
      <c r="V653" s="194"/>
      <c r="W653" s="195" t="s">
        <v>211</v>
      </c>
      <c r="X653" s="194"/>
      <c r="Y653" s="25" t="s">
        <v>230</v>
      </c>
      <c r="Z653" s="397"/>
      <c r="AA653" s="397" t="s">
        <v>261</v>
      </c>
      <c r="AB653" s="193"/>
      <c r="AC653" s="379">
        <f>SUMPRODUCT(LEN($L653:$Y655)-LEN(SUBSTITUTE($L653:$Y655,"A", "")))</f>
        <v>14</v>
      </c>
      <c r="AD653" s="365">
        <f>SUMPRODUCT(LEN($Y653:$Y655)-LEN(SUBSTITUTE($Y653:$Y655,"A", "")))</f>
        <v>6</v>
      </c>
      <c r="AE653" s="365">
        <f>SUMPRODUCT(LEN($L653:$Y655)-LEN(SUBSTITUTE($L653:$Y655,"S", "")))</f>
        <v>10</v>
      </c>
      <c r="AF653" s="365">
        <f>SUMPRODUCT(LEN($Y653:$Y655)-LEN(SUBSTITUTE($Y653:$Y655,"S", "")))</f>
        <v>3</v>
      </c>
      <c r="AG653" s="365">
        <f>SUMPRODUCT(LEN($L653:$Y655)-LEN(SUBSTITUTE($L653:$Y655,"F", "")))</f>
        <v>0</v>
      </c>
      <c r="AH653" s="365">
        <f>SUMPRODUCT(LEN($Y653:$Y655)-LEN(SUBSTITUTE($Y653:$Y655,"F", "")))</f>
        <v>0</v>
      </c>
      <c r="AI653" s="365">
        <f>SUMPRODUCT(LEN($L653:$Y655)-LEN(SUBSTITUTE($L653:$Y655,"G", "")))</f>
        <v>0</v>
      </c>
      <c r="AJ653" s="365">
        <f>SUMPRODUCT(LEN($Y653:$Y655)-LEN(SUBSTITUTE($Y653:$Y655,"G", "")))</f>
        <v>0</v>
      </c>
      <c r="AK653" s="365">
        <f>SUMPRODUCT(LEN($L653:$Y655)-LEN(SUBSTITUTE($L653:$Y655,"M", "")))</f>
        <v>0</v>
      </c>
      <c r="AL653" s="382">
        <f>SUMPRODUCT(LEN($Y653:$Y655)-LEN(SUBSTITUTE($Y653:$Y655,"M", "")))</f>
        <v>0</v>
      </c>
    </row>
    <row r="654" spans="2:38" ht="18" customHeight="1" x14ac:dyDescent="0.2">
      <c r="B654" s="17"/>
      <c r="C654" s="406"/>
      <c r="D654" s="192"/>
      <c r="E654" s="23"/>
      <c r="F654" s="23"/>
      <c r="G654" s="191"/>
      <c r="H654" s="409"/>
      <c r="I654" s="409"/>
      <c r="J654" s="409"/>
      <c r="K654" s="190" t="s">
        <v>91</v>
      </c>
      <c r="L654" s="189" t="s">
        <v>213</v>
      </c>
      <c r="M654" s="190" t="s">
        <v>90</v>
      </c>
      <c r="N654" s="189" t="s">
        <v>226</v>
      </c>
      <c r="O654" s="190" t="s">
        <v>89</v>
      </c>
      <c r="P654" s="189" t="s">
        <v>98</v>
      </c>
      <c r="Q654" s="190" t="s">
        <v>88</v>
      </c>
      <c r="R654" s="189"/>
      <c r="S654" s="190" t="s">
        <v>210</v>
      </c>
      <c r="T654" s="189"/>
      <c r="U654" s="190" t="s">
        <v>209</v>
      </c>
      <c r="V654" s="189"/>
      <c r="W654" s="190" t="s">
        <v>209</v>
      </c>
      <c r="X654" s="189"/>
      <c r="Y654" s="18" t="s">
        <v>299</v>
      </c>
      <c r="Z654" s="366"/>
      <c r="AA654" s="366"/>
      <c r="AB654" s="188"/>
      <c r="AC654" s="380"/>
      <c r="AD654" s="366"/>
      <c r="AE654" s="366"/>
      <c r="AF654" s="366"/>
      <c r="AG654" s="366"/>
      <c r="AH654" s="366"/>
      <c r="AI654" s="366"/>
      <c r="AJ654" s="366"/>
      <c r="AK654" s="366"/>
      <c r="AL654" s="383"/>
    </row>
    <row r="655" spans="2:38" ht="18" customHeight="1" thickBot="1" x14ac:dyDescent="0.25">
      <c r="B655" s="17"/>
      <c r="C655" s="407"/>
      <c r="D655" s="204"/>
      <c r="E655" s="203"/>
      <c r="F655" s="203"/>
      <c r="G655" s="202"/>
      <c r="H655" s="410"/>
      <c r="I655" s="410"/>
      <c r="J655" s="410"/>
      <c r="K655" s="201" t="s">
        <v>87</v>
      </c>
      <c r="L655" s="200" t="s">
        <v>214</v>
      </c>
      <c r="M655" s="201" t="s">
        <v>86</v>
      </c>
      <c r="N655" s="200" t="s">
        <v>214</v>
      </c>
      <c r="O655" s="201" t="s">
        <v>85</v>
      </c>
      <c r="P655" s="200" t="s">
        <v>98</v>
      </c>
      <c r="Q655" s="201" t="s">
        <v>84</v>
      </c>
      <c r="R655" s="200"/>
      <c r="S655" s="201" t="s">
        <v>208</v>
      </c>
      <c r="T655" s="200"/>
      <c r="U655" s="201" t="s">
        <v>207</v>
      </c>
      <c r="V655" s="200"/>
      <c r="W655" s="201" t="s">
        <v>207</v>
      </c>
      <c r="X655" s="200"/>
      <c r="Y655" s="10"/>
      <c r="Z655" s="398"/>
      <c r="AA655" s="398"/>
      <c r="AB655" s="199"/>
      <c r="AC655" s="381"/>
      <c r="AD655" s="367"/>
      <c r="AE655" s="367"/>
      <c r="AF655" s="367"/>
      <c r="AG655" s="367"/>
      <c r="AH655" s="367"/>
      <c r="AI655" s="367"/>
      <c r="AJ655" s="367"/>
      <c r="AK655" s="367"/>
      <c r="AL655" s="384"/>
    </row>
    <row r="656" spans="2:38" ht="18" customHeight="1" x14ac:dyDescent="0.2">
      <c r="B656" s="17"/>
      <c r="C656" s="405">
        <v>9</v>
      </c>
      <c r="D656" s="198"/>
      <c r="E656" s="197"/>
      <c r="F656" s="197"/>
      <c r="G656" s="196"/>
      <c r="H656" s="408">
        <v>64</v>
      </c>
      <c r="I656" s="408">
        <v>19</v>
      </c>
      <c r="J656" s="408">
        <v>7</v>
      </c>
      <c r="K656" s="195" t="s">
        <v>95</v>
      </c>
      <c r="L656" s="194" t="s">
        <v>263</v>
      </c>
      <c r="M656" s="195" t="s">
        <v>94</v>
      </c>
      <c r="N656" s="194" t="s">
        <v>226</v>
      </c>
      <c r="O656" s="195" t="s">
        <v>93</v>
      </c>
      <c r="P656" s="194" t="s">
        <v>227</v>
      </c>
      <c r="Q656" s="195" t="s">
        <v>92</v>
      </c>
      <c r="R656" s="194" t="s">
        <v>217</v>
      </c>
      <c r="S656" s="195" t="s">
        <v>212</v>
      </c>
      <c r="T656" s="194"/>
      <c r="U656" s="195" t="s">
        <v>211</v>
      </c>
      <c r="V656" s="194"/>
      <c r="W656" s="195" t="s">
        <v>211</v>
      </c>
      <c r="X656" s="194"/>
      <c r="Y656" s="25"/>
      <c r="Z656" s="397">
        <v>9</v>
      </c>
      <c r="AA656" s="397" t="s">
        <v>261</v>
      </c>
      <c r="AB656" s="193"/>
      <c r="AC656" s="379">
        <f>SUMPRODUCT(LEN($L656:$Y658)-LEN(SUBSTITUTE($L656:$Y658,"A", "")))</f>
        <v>14</v>
      </c>
      <c r="AD656" s="365">
        <f>SUMPRODUCT(LEN($Y656:$Y658)-LEN(SUBSTITUTE($Y656:$Y658,"A", "")))</f>
        <v>0</v>
      </c>
      <c r="AE656" s="365">
        <f>SUMPRODUCT(LEN($L656:$Y658)-LEN(SUBSTITUTE($L656:$Y658,"S", "")))</f>
        <v>8</v>
      </c>
      <c r="AF656" s="365">
        <f>SUMPRODUCT(LEN($Y656:$Y658)-LEN(SUBSTITUTE($Y656:$Y658,"S", "")))</f>
        <v>0</v>
      </c>
      <c r="AG656" s="365">
        <f>SUMPRODUCT(LEN($L656:$Y658)-LEN(SUBSTITUTE($L656:$Y658,"F", "")))</f>
        <v>1</v>
      </c>
      <c r="AH656" s="365">
        <f>SUMPRODUCT(LEN($Y656:$Y658)-LEN(SUBSTITUTE($Y656:$Y658,"F", "")))</f>
        <v>0</v>
      </c>
      <c r="AI656" s="365">
        <f>SUMPRODUCT(LEN($L656:$Y658)-LEN(SUBSTITUTE($L656:$Y658,"G", "")))</f>
        <v>1</v>
      </c>
      <c r="AJ656" s="365">
        <f>SUMPRODUCT(LEN($Y656:$Y658)-LEN(SUBSTITUTE($Y656:$Y658,"G", "")))</f>
        <v>0</v>
      </c>
      <c r="AK656" s="365">
        <f>SUMPRODUCT(LEN($L656:$Y658)-LEN(SUBSTITUTE($L656:$Y658,"M", "")))</f>
        <v>0</v>
      </c>
      <c r="AL656" s="382">
        <f>SUMPRODUCT(LEN($Y656:$Y658)-LEN(SUBSTITUTE($Y656:$Y658,"M", "")))</f>
        <v>0</v>
      </c>
    </row>
    <row r="657" spans="2:39" ht="18" customHeight="1" x14ac:dyDescent="0.2">
      <c r="B657" s="17"/>
      <c r="C657" s="406"/>
      <c r="D657" s="192"/>
      <c r="E657" s="23"/>
      <c r="F657" s="23"/>
      <c r="G657" s="191"/>
      <c r="H657" s="409"/>
      <c r="I657" s="409"/>
      <c r="J657" s="409"/>
      <c r="K657" s="190" t="s">
        <v>91</v>
      </c>
      <c r="L657" s="189" t="s">
        <v>97</v>
      </c>
      <c r="M657" s="190" t="s">
        <v>90</v>
      </c>
      <c r="N657" s="189" t="s">
        <v>213</v>
      </c>
      <c r="O657" s="190" t="s">
        <v>89</v>
      </c>
      <c r="P657" s="189" t="s">
        <v>214</v>
      </c>
      <c r="Q657" s="190" t="s">
        <v>88</v>
      </c>
      <c r="R657" s="189" t="s">
        <v>97</v>
      </c>
      <c r="S657" s="190" t="s">
        <v>210</v>
      </c>
      <c r="T657" s="189"/>
      <c r="U657" s="190" t="s">
        <v>209</v>
      </c>
      <c r="V657" s="189"/>
      <c r="W657" s="190" t="s">
        <v>209</v>
      </c>
      <c r="X657" s="189"/>
      <c r="Y657" s="18"/>
      <c r="Z657" s="366"/>
      <c r="AA657" s="366"/>
      <c r="AB657" s="188"/>
      <c r="AC657" s="380"/>
      <c r="AD657" s="366"/>
      <c r="AE657" s="366"/>
      <c r="AF657" s="366"/>
      <c r="AG657" s="366"/>
      <c r="AH657" s="366"/>
      <c r="AI657" s="366"/>
      <c r="AJ657" s="366"/>
      <c r="AK657" s="366"/>
      <c r="AL657" s="383"/>
    </row>
    <row r="658" spans="2:39" ht="18" customHeight="1" thickBot="1" x14ac:dyDescent="0.25">
      <c r="B658" s="17"/>
      <c r="C658" s="407"/>
      <c r="D658" s="204"/>
      <c r="E658" s="203"/>
      <c r="F658" s="203"/>
      <c r="G658" s="202"/>
      <c r="H658" s="410"/>
      <c r="I658" s="410"/>
      <c r="J658" s="410"/>
      <c r="K658" s="201" t="s">
        <v>87</v>
      </c>
      <c r="L658" s="200" t="s">
        <v>262</v>
      </c>
      <c r="M658" s="201" t="s">
        <v>86</v>
      </c>
      <c r="N658" s="200" t="s">
        <v>227</v>
      </c>
      <c r="O658" s="201" t="s">
        <v>85</v>
      </c>
      <c r="P658" s="200" t="s">
        <v>214</v>
      </c>
      <c r="Q658" s="201" t="s">
        <v>84</v>
      </c>
      <c r="R658" s="200" t="s">
        <v>97</v>
      </c>
      <c r="S658" s="201" t="s">
        <v>208</v>
      </c>
      <c r="T658" s="200"/>
      <c r="U658" s="201" t="s">
        <v>207</v>
      </c>
      <c r="V658" s="200"/>
      <c r="W658" s="201" t="s">
        <v>207</v>
      </c>
      <c r="X658" s="200"/>
      <c r="Y658" s="10"/>
      <c r="Z658" s="398"/>
      <c r="AA658" s="398"/>
      <c r="AB658" s="199"/>
      <c r="AC658" s="381"/>
      <c r="AD658" s="367"/>
      <c r="AE658" s="367"/>
      <c r="AF658" s="367"/>
      <c r="AG658" s="367"/>
      <c r="AH658" s="367"/>
      <c r="AI658" s="367"/>
      <c r="AJ658" s="367"/>
      <c r="AK658" s="367"/>
      <c r="AL658" s="384"/>
    </row>
    <row r="659" spans="2:39" ht="18" customHeight="1" x14ac:dyDescent="0.2">
      <c r="B659" s="17"/>
      <c r="C659" s="405">
        <v>10</v>
      </c>
      <c r="D659" s="198"/>
      <c r="E659" s="197"/>
      <c r="F659" s="197"/>
      <c r="G659" s="196"/>
      <c r="H659" s="408">
        <v>64</v>
      </c>
      <c r="I659" s="408">
        <v>18</v>
      </c>
      <c r="J659" s="408">
        <v>5</v>
      </c>
      <c r="K659" s="195" t="s">
        <v>95</v>
      </c>
      <c r="L659" s="194" t="s">
        <v>298</v>
      </c>
      <c r="M659" s="195" t="s">
        <v>94</v>
      </c>
      <c r="N659" s="194" t="s">
        <v>224</v>
      </c>
      <c r="O659" s="195" t="s">
        <v>93</v>
      </c>
      <c r="P659" s="194" t="s">
        <v>219</v>
      </c>
      <c r="Q659" s="195" t="s">
        <v>92</v>
      </c>
      <c r="R659" s="194" t="s">
        <v>214</v>
      </c>
      <c r="S659" s="195" t="s">
        <v>212</v>
      </c>
      <c r="T659" s="194" t="s">
        <v>98</v>
      </c>
      <c r="U659" s="195" t="s">
        <v>211</v>
      </c>
      <c r="V659" s="194"/>
      <c r="W659" s="195" t="s">
        <v>211</v>
      </c>
      <c r="X659" s="194"/>
      <c r="Y659" s="25"/>
      <c r="Z659" s="397"/>
      <c r="AA659" s="397" t="s">
        <v>261</v>
      </c>
      <c r="AB659" s="193"/>
      <c r="AC659" s="379">
        <f>SUMPRODUCT(LEN($L659:$Y661)-LEN(SUBSTITUTE($L659:$Y661,"A", "")))</f>
        <v>16</v>
      </c>
      <c r="AD659" s="365">
        <f>SUMPRODUCT(LEN($Y659:$Y661)-LEN(SUBSTITUTE($Y659:$Y661,"A", "")))</f>
        <v>0</v>
      </c>
      <c r="AE659" s="365">
        <f>SUMPRODUCT(LEN($L659:$Y661)-LEN(SUBSTITUTE($L659:$Y661,"S", "")))</f>
        <v>12</v>
      </c>
      <c r="AF659" s="365">
        <f>SUMPRODUCT(LEN($Y659:$Y661)-LEN(SUBSTITUTE($Y659:$Y661,"S", "")))</f>
        <v>0</v>
      </c>
      <c r="AG659" s="365">
        <f>SUMPRODUCT(LEN($L659:$Y661)-LEN(SUBSTITUTE($L659:$Y661,"F", "")))</f>
        <v>1</v>
      </c>
      <c r="AH659" s="365">
        <f>SUMPRODUCT(LEN($Y659:$Y661)-LEN(SUBSTITUTE($Y659:$Y661,"F", "")))</f>
        <v>0</v>
      </c>
      <c r="AI659" s="365">
        <f>SUMPRODUCT(LEN($L659:$Y661)-LEN(SUBSTITUTE($L659:$Y661,"G", "")))</f>
        <v>3</v>
      </c>
      <c r="AJ659" s="365">
        <f>SUMPRODUCT(LEN($Y659:$Y661)-LEN(SUBSTITUTE($Y659:$Y661,"G", "")))</f>
        <v>0</v>
      </c>
      <c r="AK659" s="365">
        <f>SUMPRODUCT(LEN($L659:$Y661)-LEN(SUBSTITUTE($L659:$Y661,"M", "")))</f>
        <v>0</v>
      </c>
      <c r="AL659" s="382">
        <f>SUMPRODUCT(LEN($Y659:$Y661)-LEN(SUBSTITUTE($Y659:$Y661,"M", "")))</f>
        <v>0</v>
      </c>
    </row>
    <row r="660" spans="2:39" ht="18" customHeight="1" x14ac:dyDescent="0.2">
      <c r="B660" s="17"/>
      <c r="C660" s="406"/>
      <c r="D660" s="192"/>
      <c r="E660" s="23"/>
      <c r="F660" s="23"/>
      <c r="G660" s="191"/>
      <c r="H660" s="409"/>
      <c r="I660" s="409"/>
      <c r="J660" s="409"/>
      <c r="K660" s="190" t="s">
        <v>91</v>
      </c>
      <c r="L660" s="189" t="s">
        <v>263</v>
      </c>
      <c r="M660" s="190" t="s">
        <v>90</v>
      </c>
      <c r="N660" s="189" t="s">
        <v>224</v>
      </c>
      <c r="O660" s="190" t="s">
        <v>89</v>
      </c>
      <c r="P660" s="189" t="s">
        <v>227</v>
      </c>
      <c r="Q660" s="190" t="s">
        <v>88</v>
      </c>
      <c r="R660" s="189" t="s">
        <v>214</v>
      </c>
      <c r="S660" s="190" t="s">
        <v>210</v>
      </c>
      <c r="T660" s="189"/>
      <c r="U660" s="190" t="s">
        <v>209</v>
      </c>
      <c r="V660" s="189"/>
      <c r="W660" s="190" t="s">
        <v>209</v>
      </c>
      <c r="X660" s="189"/>
      <c r="Y660" s="18"/>
      <c r="Z660" s="366"/>
      <c r="AA660" s="366"/>
      <c r="AB660" s="188"/>
      <c r="AC660" s="380"/>
      <c r="AD660" s="366"/>
      <c r="AE660" s="366"/>
      <c r="AF660" s="366"/>
      <c r="AG660" s="366"/>
      <c r="AH660" s="366"/>
      <c r="AI660" s="366"/>
      <c r="AJ660" s="366"/>
      <c r="AK660" s="366"/>
      <c r="AL660" s="383"/>
    </row>
    <row r="661" spans="2:39" ht="18" customHeight="1" thickBot="1" x14ac:dyDescent="0.25">
      <c r="B661" s="17"/>
      <c r="C661" s="407"/>
      <c r="D661" s="204"/>
      <c r="E661" s="203"/>
      <c r="F661" s="203"/>
      <c r="G661" s="202"/>
      <c r="H661" s="410"/>
      <c r="I661" s="410"/>
      <c r="J661" s="410"/>
      <c r="K661" s="201" t="s">
        <v>87</v>
      </c>
      <c r="L661" s="200" t="s">
        <v>297</v>
      </c>
      <c r="M661" s="201" t="s">
        <v>86</v>
      </c>
      <c r="N661" s="200" t="s">
        <v>296</v>
      </c>
      <c r="O661" s="201" t="s">
        <v>85</v>
      </c>
      <c r="P661" s="200" t="s">
        <v>227</v>
      </c>
      <c r="Q661" s="201" t="s">
        <v>84</v>
      </c>
      <c r="R661" s="200" t="s">
        <v>98</v>
      </c>
      <c r="S661" s="201" t="s">
        <v>208</v>
      </c>
      <c r="T661" s="200"/>
      <c r="U661" s="201" t="s">
        <v>207</v>
      </c>
      <c r="V661" s="200"/>
      <c r="W661" s="201" t="s">
        <v>207</v>
      </c>
      <c r="X661" s="200"/>
      <c r="Y661" s="10"/>
      <c r="Z661" s="398"/>
      <c r="AA661" s="398"/>
      <c r="AB661" s="199"/>
      <c r="AC661" s="381"/>
      <c r="AD661" s="367"/>
      <c r="AE661" s="367"/>
      <c r="AF661" s="367"/>
      <c r="AG661" s="367"/>
      <c r="AH661" s="367"/>
      <c r="AI661" s="367"/>
      <c r="AJ661" s="367"/>
      <c r="AK661" s="367"/>
      <c r="AL661" s="384"/>
    </row>
    <row r="662" spans="2:39" ht="18" customHeight="1" x14ac:dyDescent="0.2">
      <c r="B662" s="17"/>
      <c r="C662" s="405">
        <v>11</v>
      </c>
      <c r="D662" s="198" t="s">
        <v>295</v>
      </c>
      <c r="E662" s="197"/>
      <c r="F662" s="197"/>
      <c r="G662" s="196"/>
      <c r="H662" s="408">
        <v>57</v>
      </c>
      <c r="I662" s="408">
        <v>15</v>
      </c>
      <c r="J662" s="408">
        <v>11</v>
      </c>
      <c r="K662" s="195" t="s">
        <v>95</v>
      </c>
      <c r="L662" s="194" t="s">
        <v>98</v>
      </c>
      <c r="M662" s="195" t="s">
        <v>94</v>
      </c>
      <c r="N662" s="194" t="s">
        <v>98</v>
      </c>
      <c r="O662" s="195" t="s">
        <v>93</v>
      </c>
      <c r="P662" s="194"/>
      <c r="Q662" s="195" t="s">
        <v>92</v>
      </c>
      <c r="R662" s="194"/>
      <c r="S662" s="195" t="s">
        <v>212</v>
      </c>
      <c r="T662" s="194"/>
      <c r="U662" s="195" t="s">
        <v>211</v>
      </c>
      <c r="V662" s="194"/>
      <c r="W662" s="195" t="s">
        <v>211</v>
      </c>
      <c r="X662" s="194"/>
      <c r="Y662" s="25" t="s">
        <v>234</v>
      </c>
      <c r="Z662" s="397"/>
      <c r="AA662" s="397" t="s">
        <v>261</v>
      </c>
      <c r="AB662" s="193"/>
      <c r="AC662" s="379">
        <f>SUMPRODUCT(LEN($L662:$Y664)-LEN(SUBSTITUTE($L662:$Y664,"A", "")))</f>
        <v>0</v>
      </c>
      <c r="AD662" s="365">
        <f>SUMPRODUCT(LEN($Y662:$Y664)-LEN(SUBSTITUTE($Y662:$Y664,"A", "")))</f>
        <v>0</v>
      </c>
      <c r="AE662" s="365">
        <f>SUMPRODUCT(LEN($L662:$Y664)-LEN(SUBSTITUTE($L662:$Y664,"S", "")))</f>
        <v>10</v>
      </c>
      <c r="AF662" s="365">
        <f>SUMPRODUCT(LEN($Y662:$Y664)-LEN(SUBSTITUTE($Y662:$Y664,"S", "")))</f>
        <v>7</v>
      </c>
      <c r="AG662" s="365">
        <f>SUMPRODUCT(LEN($L662:$Y664)-LEN(SUBSTITUTE($L662:$Y664,"F", "")))</f>
        <v>0</v>
      </c>
      <c r="AH662" s="365">
        <f>SUMPRODUCT(LEN($Y662:$Y664)-LEN(SUBSTITUTE($Y662:$Y664,"F", "")))</f>
        <v>0</v>
      </c>
      <c r="AI662" s="365">
        <f>SUMPRODUCT(LEN($L662:$Y664)-LEN(SUBSTITUTE($L662:$Y664,"G", "")))</f>
        <v>0</v>
      </c>
      <c r="AJ662" s="365">
        <f>SUMPRODUCT(LEN($Y662:$Y664)-LEN(SUBSTITUTE($Y662:$Y664,"G", "")))</f>
        <v>0</v>
      </c>
      <c r="AK662" s="365">
        <f>SUMPRODUCT(LEN($L662:$Y664)-LEN(SUBSTITUTE($L662:$Y664,"M", "")))</f>
        <v>0</v>
      </c>
      <c r="AL662" s="382">
        <f>SUMPRODUCT(LEN($Y662:$Y664)-LEN(SUBSTITUTE($Y662:$Y664,"M", "")))</f>
        <v>0</v>
      </c>
    </row>
    <row r="663" spans="2:39" ht="18" customHeight="1" x14ac:dyDescent="0.2">
      <c r="B663" s="17"/>
      <c r="C663" s="406"/>
      <c r="D663" s="192"/>
      <c r="E663" s="23"/>
      <c r="F663" s="23"/>
      <c r="G663" s="191"/>
      <c r="H663" s="409"/>
      <c r="I663" s="409"/>
      <c r="J663" s="409"/>
      <c r="K663" s="190" t="s">
        <v>91</v>
      </c>
      <c r="L663" s="216" t="s">
        <v>32</v>
      </c>
      <c r="M663" s="190" t="s">
        <v>90</v>
      </c>
      <c r="N663" s="189"/>
      <c r="O663" s="190" t="s">
        <v>89</v>
      </c>
      <c r="P663" s="189"/>
      <c r="Q663" s="190" t="s">
        <v>88</v>
      </c>
      <c r="R663" s="189"/>
      <c r="S663" s="190" t="s">
        <v>210</v>
      </c>
      <c r="T663" s="189"/>
      <c r="U663" s="190" t="s">
        <v>209</v>
      </c>
      <c r="V663" s="189"/>
      <c r="W663" s="190" t="s">
        <v>209</v>
      </c>
      <c r="X663" s="189"/>
      <c r="Y663" s="18" t="s">
        <v>218</v>
      </c>
      <c r="Z663" s="366"/>
      <c r="AA663" s="366"/>
      <c r="AB663" s="188"/>
      <c r="AC663" s="380"/>
      <c r="AD663" s="366"/>
      <c r="AE663" s="366"/>
      <c r="AF663" s="366"/>
      <c r="AG663" s="366"/>
      <c r="AH663" s="366"/>
      <c r="AI663" s="366"/>
      <c r="AJ663" s="366"/>
      <c r="AK663" s="366"/>
      <c r="AL663" s="383"/>
    </row>
    <row r="664" spans="2:39" ht="18" customHeight="1" thickBot="1" x14ac:dyDescent="0.25">
      <c r="B664" s="17"/>
      <c r="C664" s="407"/>
      <c r="D664" s="204"/>
      <c r="E664" s="203"/>
      <c r="F664" s="203"/>
      <c r="G664" s="202"/>
      <c r="H664" s="410"/>
      <c r="I664" s="410"/>
      <c r="J664" s="410"/>
      <c r="K664" s="201" t="s">
        <v>87</v>
      </c>
      <c r="L664" s="200" t="s">
        <v>98</v>
      </c>
      <c r="M664" s="201" t="s">
        <v>86</v>
      </c>
      <c r="N664" s="200"/>
      <c r="O664" s="201" t="s">
        <v>85</v>
      </c>
      <c r="P664" s="200"/>
      <c r="Q664" s="201" t="s">
        <v>84</v>
      </c>
      <c r="R664" s="200"/>
      <c r="S664" s="201" t="s">
        <v>208</v>
      </c>
      <c r="T664" s="200"/>
      <c r="U664" s="201" t="s">
        <v>207</v>
      </c>
      <c r="V664" s="200"/>
      <c r="W664" s="201" t="s">
        <v>207</v>
      </c>
      <c r="X664" s="200"/>
      <c r="Y664" s="10"/>
      <c r="Z664" s="398"/>
      <c r="AA664" s="398"/>
      <c r="AB664" s="199"/>
      <c r="AC664" s="381"/>
      <c r="AD664" s="367"/>
      <c r="AE664" s="367"/>
      <c r="AF664" s="367"/>
      <c r="AG664" s="367"/>
      <c r="AH664" s="367"/>
      <c r="AI664" s="367"/>
      <c r="AJ664" s="367"/>
      <c r="AK664" s="367"/>
      <c r="AL664" s="384"/>
    </row>
    <row r="665" spans="2:39" ht="18" customHeight="1" x14ac:dyDescent="0.2">
      <c r="B665" s="17"/>
      <c r="C665" s="405">
        <v>12</v>
      </c>
      <c r="D665" s="198"/>
      <c r="E665" s="197"/>
      <c r="F665" s="197"/>
      <c r="G665" s="196"/>
      <c r="H665" s="408">
        <v>63</v>
      </c>
      <c r="I665" s="408">
        <v>17</v>
      </c>
      <c r="J665" s="408">
        <v>7</v>
      </c>
      <c r="K665" s="195" t="s">
        <v>95</v>
      </c>
      <c r="L665" s="194" t="s">
        <v>97</v>
      </c>
      <c r="M665" s="195" t="s">
        <v>94</v>
      </c>
      <c r="N665" s="194" t="s">
        <v>224</v>
      </c>
      <c r="O665" s="195" t="s">
        <v>93</v>
      </c>
      <c r="P665" s="194" t="s">
        <v>213</v>
      </c>
      <c r="Q665" s="195" t="s">
        <v>92</v>
      </c>
      <c r="R665" s="194" t="s">
        <v>98</v>
      </c>
      <c r="S665" s="195" t="s">
        <v>212</v>
      </c>
      <c r="T665" s="194"/>
      <c r="U665" s="195" t="s">
        <v>211</v>
      </c>
      <c r="V665" s="194"/>
      <c r="W665" s="195" t="s">
        <v>211</v>
      </c>
      <c r="X665" s="194"/>
      <c r="Y665" s="25" t="s">
        <v>98</v>
      </c>
      <c r="Z665" s="397"/>
      <c r="AA665" s="397" t="s">
        <v>261</v>
      </c>
      <c r="AB665" s="193"/>
      <c r="AC665" s="379">
        <f>SUMPRODUCT(LEN($L665:$Y667)-LEN(SUBSTITUTE($L665:$Y667,"A", "")))</f>
        <v>18</v>
      </c>
      <c r="AD665" s="365">
        <f>SUMPRODUCT(LEN($Y665:$Y667)-LEN(SUBSTITUTE($Y665:$Y667,"A", "")))</f>
        <v>0</v>
      </c>
      <c r="AE665" s="365">
        <f>SUMPRODUCT(LEN($L665:$Y667)-LEN(SUBSTITUTE($L665:$Y667,"S", "")))</f>
        <v>5</v>
      </c>
      <c r="AF665" s="365">
        <f>SUMPRODUCT(LEN($Y665:$Y667)-LEN(SUBSTITUTE($Y665:$Y667,"S", "")))</f>
        <v>1</v>
      </c>
      <c r="AG665" s="365">
        <f>SUMPRODUCT(LEN($L665:$Y667)-LEN(SUBSTITUTE($L665:$Y667,"F", "")))</f>
        <v>0</v>
      </c>
      <c r="AH665" s="365">
        <f>SUMPRODUCT(LEN($Y665:$Y667)-LEN(SUBSTITUTE($Y665:$Y667,"F", "")))</f>
        <v>0</v>
      </c>
      <c r="AI665" s="365">
        <f>SUMPRODUCT(LEN($L665:$Y667)-LEN(SUBSTITUTE($L665:$Y667,"G", "")))</f>
        <v>0</v>
      </c>
      <c r="AJ665" s="365">
        <f>SUMPRODUCT(LEN($Y665:$Y667)-LEN(SUBSTITUTE($Y665:$Y667,"G", "")))</f>
        <v>0</v>
      </c>
      <c r="AK665" s="365">
        <f>SUMPRODUCT(LEN($L665:$Y667)-LEN(SUBSTITUTE($L665:$Y667,"M", "")))</f>
        <v>0</v>
      </c>
      <c r="AL665" s="382">
        <f>SUMPRODUCT(LEN($Y665:$Y667)-LEN(SUBSTITUTE($Y665:$Y667,"M", "")))</f>
        <v>0</v>
      </c>
    </row>
    <row r="666" spans="2:39" ht="18" customHeight="1" x14ac:dyDescent="0.2">
      <c r="B666" s="17"/>
      <c r="C666" s="406"/>
      <c r="D666" s="192"/>
      <c r="E666" s="23"/>
      <c r="F666" s="23"/>
      <c r="G666" s="191"/>
      <c r="H666" s="409"/>
      <c r="I666" s="409"/>
      <c r="J666" s="409"/>
      <c r="K666" s="190" t="s">
        <v>91</v>
      </c>
      <c r="L666" s="189" t="s">
        <v>213</v>
      </c>
      <c r="M666" s="190" t="s">
        <v>90</v>
      </c>
      <c r="N666" s="189" t="s">
        <v>226</v>
      </c>
      <c r="O666" s="190" t="s">
        <v>89</v>
      </c>
      <c r="P666" s="189" t="s">
        <v>226</v>
      </c>
      <c r="Q666" s="190" t="s">
        <v>88</v>
      </c>
      <c r="R666" s="189"/>
      <c r="S666" s="190" t="s">
        <v>210</v>
      </c>
      <c r="T666" s="189"/>
      <c r="U666" s="190" t="s">
        <v>209</v>
      </c>
      <c r="V666" s="189"/>
      <c r="W666" s="190" t="s">
        <v>209</v>
      </c>
      <c r="X666" s="189"/>
      <c r="Y666" s="18"/>
      <c r="Z666" s="366"/>
      <c r="AA666" s="366"/>
      <c r="AB666" s="188"/>
      <c r="AC666" s="380"/>
      <c r="AD666" s="366"/>
      <c r="AE666" s="366"/>
      <c r="AF666" s="366"/>
      <c r="AG666" s="366"/>
      <c r="AH666" s="366"/>
      <c r="AI666" s="366"/>
      <c r="AJ666" s="366"/>
      <c r="AK666" s="366"/>
      <c r="AL666" s="383"/>
    </row>
    <row r="667" spans="2:39" ht="18" customHeight="1" thickBot="1" x14ac:dyDescent="0.25">
      <c r="B667" s="17"/>
      <c r="C667" s="407"/>
      <c r="D667" s="204"/>
      <c r="E667" s="203"/>
      <c r="F667" s="203"/>
      <c r="G667" s="202"/>
      <c r="H667" s="410"/>
      <c r="I667" s="410"/>
      <c r="J667" s="410"/>
      <c r="K667" s="201" t="s">
        <v>87</v>
      </c>
      <c r="L667" s="200" t="s">
        <v>224</v>
      </c>
      <c r="M667" s="201" t="s">
        <v>86</v>
      </c>
      <c r="N667" s="200" t="s">
        <v>226</v>
      </c>
      <c r="O667" s="201" t="s">
        <v>85</v>
      </c>
      <c r="P667" s="200" t="s">
        <v>97</v>
      </c>
      <c r="Q667" s="201" t="s">
        <v>84</v>
      </c>
      <c r="R667" s="200"/>
      <c r="S667" s="201" t="s">
        <v>208</v>
      </c>
      <c r="T667" s="200"/>
      <c r="U667" s="201" t="s">
        <v>207</v>
      </c>
      <c r="V667" s="200"/>
      <c r="W667" s="201" t="s">
        <v>207</v>
      </c>
      <c r="X667" s="200"/>
      <c r="Y667" s="10"/>
      <c r="Z667" s="398"/>
      <c r="AA667" s="398"/>
      <c r="AB667" s="199"/>
      <c r="AC667" s="381"/>
      <c r="AD667" s="367"/>
      <c r="AE667" s="367"/>
      <c r="AF667" s="367"/>
      <c r="AG667" s="367"/>
      <c r="AH667" s="367"/>
      <c r="AI667" s="367"/>
      <c r="AJ667" s="367"/>
      <c r="AK667" s="367"/>
      <c r="AL667" s="384"/>
    </row>
    <row r="668" spans="2:39" ht="18" customHeight="1" x14ac:dyDescent="0.2">
      <c r="B668" s="17"/>
      <c r="C668" s="405">
        <v>13</v>
      </c>
      <c r="D668" s="198"/>
      <c r="E668" s="197"/>
      <c r="F668" s="197"/>
      <c r="G668" s="196"/>
      <c r="H668" s="408">
        <v>66</v>
      </c>
      <c r="I668" s="408">
        <v>18</v>
      </c>
      <c r="J668" s="408">
        <v>5</v>
      </c>
      <c r="K668" s="195" t="s">
        <v>95</v>
      </c>
      <c r="L668" s="194" t="s">
        <v>97</v>
      </c>
      <c r="M668" s="195" t="s">
        <v>94</v>
      </c>
      <c r="N668" s="194" t="s">
        <v>275</v>
      </c>
      <c r="O668" s="195" t="s">
        <v>93</v>
      </c>
      <c r="P668" s="194" t="s">
        <v>228</v>
      </c>
      <c r="Q668" s="195" t="s">
        <v>92</v>
      </c>
      <c r="R668" s="194" t="s">
        <v>214</v>
      </c>
      <c r="S668" s="195" t="s">
        <v>212</v>
      </c>
      <c r="T668" s="194" t="s">
        <v>98</v>
      </c>
      <c r="U668" s="195" t="s">
        <v>211</v>
      </c>
      <c r="V668" s="194"/>
      <c r="W668" s="195" t="s">
        <v>211</v>
      </c>
      <c r="X668" s="194"/>
      <c r="Y668" s="25"/>
      <c r="Z668" s="397"/>
      <c r="AA668" s="397" t="s">
        <v>261</v>
      </c>
      <c r="AB668" s="193"/>
      <c r="AC668" s="379">
        <f>SUMPRODUCT(LEN($L668:$Y670)-LEN(SUBSTITUTE($L668:$Y670,"A", "")))</f>
        <v>14</v>
      </c>
      <c r="AD668" s="365">
        <f>SUMPRODUCT(LEN($Y668:$Y670)-LEN(SUBSTITUTE($Y668:$Y670,"A", "")))</f>
        <v>0</v>
      </c>
      <c r="AE668" s="365">
        <f>SUMPRODUCT(LEN($L668:$Y670)-LEN(SUBSTITUTE($L668:$Y670,"S", "")))</f>
        <v>11</v>
      </c>
      <c r="AF668" s="365">
        <f>SUMPRODUCT(LEN($Y668:$Y670)-LEN(SUBSTITUTE($Y668:$Y670,"S", "")))</f>
        <v>0</v>
      </c>
      <c r="AG668" s="365">
        <f>SUMPRODUCT(LEN($L668:$Y670)-LEN(SUBSTITUTE($L668:$Y670,"F", "")))</f>
        <v>0</v>
      </c>
      <c r="AH668" s="365">
        <f>SUMPRODUCT(LEN($Y668:$Y670)-LEN(SUBSTITUTE($Y668:$Y670,"F", "")))</f>
        <v>0</v>
      </c>
      <c r="AI668" s="365">
        <f>SUMPRODUCT(LEN($L668:$Y670)-LEN(SUBSTITUTE($L668:$Y670,"G", "")))</f>
        <v>3</v>
      </c>
      <c r="AJ668" s="365">
        <f>SUMPRODUCT(LEN($Y668:$Y670)-LEN(SUBSTITUTE($Y668:$Y670,"G", "")))</f>
        <v>0</v>
      </c>
      <c r="AK668" s="365">
        <f>SUMPRODUCT(LEN($L668:$Y670)-LEN(SUBSTITUTE($L668:$Y670,"M", "")))</f>
        <v>0</v>
      </c>
      <c r="AL668" s="382">
        <f>SUMPRODUCT(LEN($Y668:$Y670)-LEN(SUBSTITUTE($Y668:$Y670,"M", "")))</f>
        <v>0</v>
      </c>
    </row>
    <row r="669" spans="2:39" ht="18" customHeight="1" x14ac:dyDescent="0.2">
      <c r="B669" s="17"/>
      <c r="C669" s="406"/>
      <c r="D669" s="192"/>
      <c r="E669" s="23"/>
      <c r="F669" s="23"/>
      <c r="G669" s="191"/>
      <c r="H669" s="409"/>
      <c r="I669" s="409"/>
      <c r="J669" s="409"/>
      <c r="K669" s="190" t="s">
        <v>91</v>
      </c>
      <c r="L669" s="189" t="s">
        <v>263</v>
      </c>
      <c r="M669" s="190" t="s">
        <v>90</v>
      </c>
      <c r="N669" s="189" t="s">
        <v>275</v>
      </c>
      <c r="O669" s="190" t="s">
        <v>89</v>
      </c>
      <c r="P669" s="189" t="s">
        <v>228</v>
      </c>
      <c r="Q669" s="190" t="s">
        <v>88</v>
      </c>
      <c r="R669" s="189" t="s">
        <v>214</v>
      </c>
      <c r="S669" s="190" t="s">
        <v>210</v>
      </c>
      <c r="T669" s="189"/>
      <c r="U669" s="190" t="s">
        <v>209</v>
      </c>
      <c r="V669" s="189"/>
      <c r="W669" s="190" t="s">
        <v>209</v>
      </c>
      <c r="X669" s="189"/>
      <c r="Y669" s="18"/>
      <c r="Z669" s="366"/>
      <c r="AA669" s="366"/>
      <c r="AB669" s="188"/>
      <c r="AC669" s="380"/>
      <c r="AD669" s="366"/>
      <c r="AE669" s="366"/>
      <c r="AF669" s="366"/>
      <c r="AG669" s="366"/>
      <c r="AH669" s="366"/>
      <c r="AI669" s="366"/>
      <c r="AJ669" s="366"/>
      <c r="AK669" s="366"/>
      <c r="AL669" s="383"/>
    </row>
    <row r="670" spans="2:39" ht="18" customHeight="1" thickBot="1" x14ac:dyDescent="0.25">
      <c r="B670" s="17"/>
      <c r="C670" s="407"/>
      <c r="D670" s="204"/>
      <c r="E670" s="203"/>
      <c r="F670" s="203"/>
      <c r="G670" s="202"/>
      <c r="H670" s="410"/>
      <c r="I670" s="410"/>
      <c r="J670" s="410"/>
      <c r="K670" s="201" t="s">
        <v>87</v>
      </c>
      <c r="L670" s="200" t="s">
        <v>213</v>
      </c>
      <c r="M670" s="201" t="s">
        <v>86</v>
      </c>
      <c r="N670" s="200" t="s">
        <v>226</v>
      </c>
      <c r="O670" s="201" t="s">
        <v>85</v>
      </c>
      <c r="P670" s="200" t="s">
        <v>213</v>
      </c>
      <c r="Q670" s="201" t="s">
        <v>84</v>
      </c>
      <c r="R670" s="200" t="s">
        <v>98</v>
      </c>
      <c r="S670" s="201" t="s">
        <v>208</v>
      </c>
      <c r="T670" s="200"/>
      <c r="U670" s="201" t="s">
        <v>207</v>
      </c>
      <c r="V670" s="200"/>
      <c r="W670" s="201" t="s">
        <v>207</v>
      </c>
      <c r="X670" s="200"/>
      <c r="Y670" s="10"/>
      <c r="Z670" s="398"/>
      <c r="AA670" s="398"/>
      <c r="AB670" s="199"/>
      <c r="AC670" s="381"/>
      <c r="AD670" s="367"/>
      <c r="AE670" s="367"/>
      <c r="AF670" s="367"/>
      <c r="AG670" s="367"/>
      <c r="AH670" s="367"/>
      <c r="AI670" s="367"/>
      <c r="AJ670" s="367"/>
      <c r="AK670" s="367"/>
      <c r="AL670" s="384"/>
    </row>
    <row r="671" spans="2:39" ht="18" customHeight="1" x14ac:dyDescent="0.2">
      <c r="B671" s="17"/>
      <c r="C671" s="405">
        <v>14</v>
      </c>
      <c r="D671" s="198"/>
      <c r="E671" s="197"/>
      <c r="F671" s="197"/>
      <c r="G671" s="196"/>
      <c r="H671" s="408"/>
      <c r="I671" s="408"/>
      <c r="J671" s="408"/>
      <c r="K671" s="195" t="s">
        <v>95</v>
      </c>
      <c r="L671" s="194"/>
      <c r="M671" s="195" t="s">
        <v>94</v>
      </c>
      <c r="N671" s="194"/>
      <c r="O671" s="195" t="s">
        <v>93</v>
      </c>
      <c r="P671" s="194"/>
      <c r="Q671" s="195" t="s">
        <v>92</v>
      </c>
      <c r="R671" s="194"/>
      <c r="S671" s="195" t="s">
        <v>212</v>
      </c>
      <c r="T671" s="194"/>
      <c r="U671" s="195" t="s">
        <v>211</v>
      </c>
      <c r="V671" s="194"/>
      <c r="W671" s="195" t="s">
        <v>211</v>
      </c>
      <c r="X671" s="194"/>
      <c r="Y671" s="25"/>
      <c r="Z671" s="397"/>
      <c r="AA671" s="397"/>
      <c r="AB671" s="193"/>
      <c r="AC671" s="379">
        <f>SUMPRODUCT(LEN($L671:$Y673)-LEN(SUBSTITUTE($L671:$Y673,"A", "")))</f>
        <v>0</v>
      </c>
      <c r="AD671" s="365">
        <f>SUMPRODUCT(LEN($Y671:$Y673)-LEN(SUBSTITUTE($Y671:$Y673,"A", "")))</f>
        <v>0</v>
      </c>
      <c r="AE671" s="365">
        <f>SUMPRODUCT(LEN($L671:$Y673)-LEN(SUBSTITUTE($L671:$Y673,"S", "")))</f>
        <v>0</v>
      </c>
      <c r="AF671" s="365">
        <f>SUMPRODUCT(LEN($Y671:$Y673)-LEN(SUBSTITUTE($Y671:$Y673,"S", "")))</f>
        <v>0</v>
      </c>
      <c r="AG671" s="365">
        <f>SUMPRODUCT(LEN($L671:$Y673)-LEN(SUBSTITUTE($L671:$Y673,"F", "")))</f>
        <v>0</v>
      </c>
      <c r="AH671" s="365">
        <f>SUMPRODUCT(LEN($Y671:$Y673)-LEN(SUBSTITUTE($Y671:$Y673,"F", "")))</f>
        <v>0</v>
      </c>
      <c r="AI671" s="365">
        <f>SUMPRODUCT(LEN($L671:$Y673)-LEN(SUBSTITUTE($L671:$Y673,"G", "")))</f>
        <v>0</v>
      </c>
      <c r="AJ671" s="365">
        <f>SUMPRODUCT(LEN($Y671:$Y673)-LEN(SUBSTITUTE($Y671:$Y673,"G", "")))</f>
        <v>0</v>
      </c>
      <c r="AK671" s="365">
        <f>SUMPRODUCT(LEN($L671:$Y673)-LEN(SUBSTITUTE($L671:$Y673,"M", "")))</f>
        <v>0</v>
      </c>
      <c r="AL671" s="382">
        <f>SUMPRODUCT(LEN($Y671:$Y673)-LEN(SUBSTITUTE($Y671:$Y673,"M", "")))</f>
        <v>0</v>
      </c>
    </row>
    <row r="672" spans="2:39" ht="18" customHeight="1" x14ac:dyDescent="0.2">
      <c r="B672" s="17"/>
      <c r="C672" s="406"/>
      <c r="D672" s="192"/>
      <c r="E672" s="23"/>
      <c r="F672" s="23"/>
      <c r="G672" s="191"/>
      <c r="H672" s="409"/>
      <c r="I672" s="409"/>
      <c r="J672" s="409"/>
      <c r="K672" s="190" t="s">
        <v>91</v>
      </c>
      <c r="L672" s="189"/>
      <c r="M672" s="190" t="s">
        <v>90</v>
      </c>
      <c r="N672" s="189"/>
      <c r="O672" s="190" t="s">
        <v>89</v>
      </c>
      <c r="P672" s="189"/>
      <c r="Q672" s="190" t="s">
        <v>88</v>
      </c>
      <c r="R672" s="189"/>
      <c r="S672" s="190" t="s">
        <v>210</v>
      </c>
      <c r="T672" s="189"/>
      <c r="U672" s="190" t="s">
        <v>209</v>
      </c>
      <c r="V672" s="189"/>
      <c r="W672" s="190" t="s">
        <v>209</v>
      </c>
      <c r="X672" s="189"/>
      <c r="Y672" s="18"/>
      <c r="Z672" s="366"/>
      <c r="AA672" s="366"/>
      <c r="AB672" s="188"/>
      <c r="AC672" s="380"/>
      <c r="AD672" s="366"/>
      <c r="AE672" s="366"/>
      <c r="AF672" s="366"/>
      <c r="AG672" s="366"/>
      <c r="AH672" s="366"/>
      <c r="AI672" s="366"/>
      <c r="AJ672" s="366"/>
      <c r="AK672" s="366"/>
      <c r="AL672" s="383"/>
      <c r="AM672" s="58"/>
    </row>
    <row r="673" spans="2:38" ht="18" customHeight="1" thickBot="1" x14ac:dyDescent="0.25">
      <c r="B673" s="17"/>
      <c r="C673" s="407"/>
      <c r="D673" s="204"/>
      <c r="E673" s="203"/>
      <c r="F673" s="203"/>
      <c r="G673" s="202"/>
      <c r="H673" s="410"/>
      <c r="I673" s="410"/>
      <c r="J673" s="410"/>
      <c r="K673" s="201" t="s">
        <v>87</v>
      </c>
      <c r="L673" s="200"/>
      <c r="M673" s="201" t="s">
        <v>86</v>
      </c>
      <c r="N673" s="200"/>
      <c r="O673" s="201" t="s">
        <v>85</v>
      </c>
      <c r="P673" s="200"/>
      <c r="Q673" s="201" t="s">
        <v>84</v>
      </c>
      <c r="R673" s="200"/>
      <c r="S673" s="201" t="s">
        <v>208</v>
      </c>
      <c r="T673" s="200"/>
      <c r="U673" s="201" t="s">
        <v>207</v>
      </c>
      <c r="V673" s="200"/>
      <c r="W673" s="201" t="s">
        <v>207</v>
      </c>
      <c r="X673" s="200"/>
      <c r="Y673" s="10"/>
      <c r="Z673" s="398"/>
      <c r="AA673" s="398"/>
      <c r="AB673" s="199"/>
      <c r="AC673" s="381"/>
      <c r="AD673" s="367"/>
      <c r="AE673" s="367"/>
      <c r="AF673" s="367"/>
      <c r="AG673" s="367"/>
      <c r="AH673" s="367"/>
      <c r="AI673" s="367"/>
      <c r="AJ673" s="367"/>
      <c r="AK673" s="367"/>
      <c r="AL673" s="384"/>
    </row>
    <row r="674" spans="2:38" ht="18" customHeight="1" x14ac:dyDescent="0.2">
      <c r="B674" s="17"/>
      <c r="C674" s="405">
        <v>15</v>
      </c>
      <c r="D674" s="198"/>
      <c r="E674" s="197"/>
      <c r="F674" s="197"/>
      <c r="G674" s="196"/>
      <c r="H674" s="408"/>
      <c r="I674" s="408"/>
      <c r="J674" s="408"/>
      <c r="K674" s="195" t="s">
        <v>95</v>
      </c>
      <c r="L674" s="194"/>
      <c r="M674" s="195" t="s">
        <v>94</v>
      </c>
      <c r="N674" s="194"/>
      <c r="O674" s="195" t="s">
        <v>93</v>
      </c>
      <c r="P674" s="194"/>
      <c r="Q674" s="195" t="s">
        <v>92</v>
      </c>
      <c r="R674" s="194"/>
      <c r="S674" s="195" t="s">
        <v>212</v>
      </c>
      <c r="T674" s="194"/>
      <c r="U674" s="195" t="s">
        <v>211</v>
      </c>
      <c r="V674" s="194"/>
      <c r="W674" s="195" t="s">
        <v>211</v>
      </c>
      <c r="X674" s="194"/>
      <c r="Y674" s="25"/>
      <c r="Z674" s="397"/>
      <c r="AA674" s="397"/>
      <c r="AB674" s="193"/>
      <c r="AC674" s="379">
        <f>SUMPRODUCT(LEN($L674:$Y676)-LEN(SUBSTITUTE($L674:$Y676,"A", "")))</f>
        <v>0</v>
      </c>
      <c r="AD674" s="365">
        <f>SUMPRODUCT(LEN($Y674:$Y676)-LEN(SUBSTITUTE($Y674:$Y676,"A", "")))</f>
        <v>0</v>
      </c>
      <c r="AE674" s="365">
        <f>SUMPRODUCT(LEN($L674:$Y676)-LEN(SUBSTITUTE($L674:$Y676,"S", "")))</f>
        <v>0</v>
      </c>
      <c r="AF674" s="365">
        <f>SUMPRODUCT(LEN($Y674:$Y676)-LEN(SUBSTITUTE($Y674:$Y676,"S", "")))</f>
        <v>0</v>
      </c>
      <c r="AG674" s="365">
        <f>SUMPRODUCT(LEN($L674:$Y676)-LEN(SUBSTITUTE($L674:$Y676,"F", "")))</f>
        <v>0</v>
      </c>
      <c r="AH674" s="365">
        <f>SUMPRODUCT(LEN($Y674:$Y676)-LEN(SUBSTITUTE($Y674:$Y676,"F", "")))</f>
        <v>0</v>
      </c>
      <c r="AI674" s="365">
        <f>SUMPRODUCT(LEN($L674:$Y676)-LEN(SUBSTITUTE($L674:$Y676,"G", "")))</f>
        <v>0</v>
      </c>
      <c r="AJ674" s="365">
        <f>SUMPRODUCT(LEN($Y674:$Y676)-LEN(SUBSTITUTE($Y674:$Y676,"G", "")))</f>
        <v>0</v>
      </c>
      <c r="AK674" s="365">
        <f>SUMPRODUCT(LEN($L674:$Y676)-LEN(SUBSTITUTE($L674:$Y676,"M", "")))</f>
        <v>0</v>
      </c>
      <c r="AL674" s="382">
        <f>SUMPRODUCT(LEN($Y674:$Y676)-LEN(SUBSTITUTE($Y674:$Y676,"M", "")))</f>
        <v>0</v>
      </c>
    </row>
    <row r="675" spans="2:38" ht="18" customHeight="1" x14ac:dyDescent="0.2">
      <c r="B675" s="17"/>
      <c r="C675" s="406"/>
      <c r="D675" s="192"/>
      <c r="E675" s="23"/>
      <c r="F675" s="23"/>
      <c r="G675" s="191"/>
      <c r="H675" s="409"/>
      <c r="I675" s="409"/>
      <c r="J675" s="409"/>
      <c r="K675" s="190" t="s">
        <v>91</v>
      </c>
      <c r="L675" s="189"/>
      <c r="M675" s="190" t="s">
        <v>90</v>
      </c>
      <c r="N675" s="189"/>
      <c r="O675" s="190" t="s">
        <v>89</v>
      </c>
      <c r="P675" s="189"/>
      <c r="Q675" s="190" t="s">
        <v>88</v>
      </c>
      <c r="R675" s="189"/>
      <c r="S675" s="190" t="s">
        <v>210</v>
      </c>
      <c r="T675" s="189"/>
      <c r="U675" s="190" t="s">
        <v>209</v>
      </c>
      <c r="V675" s="189"/>
      <c r="W675" s="190" t="s">
        <v>209</v>
      </c>
      <c r="X675" s="189"/>
      <c r="Y675" s="18"/>
      <c r="Z675" s="366"/>
      <c r="AA675" s="366"/>
      <c r="AB675" s="188"/>
      <c r="AC675" s="380"/>
      <c r="AD675" s="366"/>
      <c r="AE675" s="366"/>
      <c r="AF675" s="366"/>
      <c r="AG675" s="366"/>
      <c r="AH675" s="366"/>
      <c r="AI675" s="366"/>
      <c r="AJ675" s="366"/>
      <c r="AK675" s="366"/>
      <c r="AL675" s="383"/>
    </row>
    <row r="676" spans="2:38" ht="18" customHeight="1" thickBot="1" x14ac:dyDescent="0.25">
      <c r="B676" s="17"/>
      <c r="C676" s="407"/>
      <c r="D676" s="204"/>
      <c r="E676" s="203"/>
      <c r="F676" s="203"/>
      <c r="G676" s="202"/>
      <c r="H676" s="410"/>
      <c r="I676" s="410"/>
      <c r="J676" s="410"/>
      <c r="K676" s="201" t="s">
        <v>87</v>
      </c>
      <c r="L676" s="200"/>
      <c r="M676" s="201" t="s">
        <v>86</v>
      </c>
      <c r="N676" s="200"/>
      <c r="O676" s="201" t="s">
        <v>85</v>
      </c>
      <c r="P676" s="200"/>
      <c r="Q676" s="201" t="s">
        <v>84</v>
      </c>
      <c r="R676" s="200"/>
      <c r="S676" s="201" t="s">
        <v>208</v>
      </c>
      <c r="T676" s="200"/>
      <c r="U676" s="201" t="s">
        <v>207</v>
      </c>
      <c r="V676" s="200"/>
      <c r="W676" s="201" t="s">
        <v>207</v>
      </c>
      <c r="X676" s="200"/>
      <c r="Y676" s="10"/>
      <c r="Z676" s="398"/>
      <c r="AA676" s="398"/>
      <c r="AB676" s="199"/>
      <c r="AC676" s="381"/>
      <c r="AD676" s="367"/>
      <c r="AE676" s="367"/>
      <c r="AF676" s="367"/>
      <c r="AG676" s="367"/>
      <c r="AH676" s="367"/>
      <c r="AI676" s="367"/>
      <c r="AJ676" s="367"/>
      <c r="AK676" s="367"/>
      <c r="AL676" s="384"/>
    </row>
    <row r="677" spans="2:38" ht="18" customHeight="1" x14ac:dyDescent="0.2">
      <c r="B677" s="17"/>
      <c r="C677" s="405">
        <v>16</v>
      </c>
      <c r="D677" s="198"/>
      <c r="E677" s="197"/>
      <c r="F677" s="197"/>
      <c r="G677" s="196"/>
      <c r="H677" s="408"/>
      <c r="I677" s="408"/>
      <c r="J677" s="408"/>
      <c r="K677" s="195" t="s">
        <v>95</v>
      </c>
      <c r="L677" s="194"/>
      <c r="M677" s="195" t="s">
        <v>94</v>
      </c>
      <c r="N677" s="194"/>
      <c r="O677" s="195" t="s">
        <v>93</v>
      </c>
      <c r="P677" s="194"/>
      <c r="Q677" s="195" t="s">
        <v>92</v>
      </c>
      <c r="R677" s="194"/>
      <c r="S677" s="195" t="s">
        <v>212</v>
      </c>
      <c r="T677" s="194"/>
      <c r="U677" s="195" t="s">
        <v>211</v>
      </c>
      <c r="V677" s="194"/>
      <c r="W677" s="195" t="s">
        <v>211</v>
      </c>
      <c r="X677" s="194"/>
      <c r="Y677" s="25"/>
      <c r="Z677" s="397"/>
      <c r="AA677" s="397"/>
      <c r="AB677" s="193"/>
      <c r="AC677" s="379">
        <f>SUMPRODUCT(LEN($L677:$Y679)-LEN(SUBSTITUTE($L677:$Y679,"A", "")))</f>
        <v>0</v>
      </c>
      <c r="AD677" s="365">
        <f>SUMPRODUCT(LEN($Y677:$Y679)-LEN(SUBSTITUTE($Y677:$Y679,"A", "")))</f>
        <v>0</v>
      </c>
      <c r="AE677" s="365">
        <f>SUMPRODUCT(LEN($L677:$Y679)-LEN(SUBSTITUTE($L677:$Y679,"S", "")))</f>
        <v>0</v>
      </c>
      <c r="AF677" s="365">
        <f>SUMPRODUCT(LEN($Y677:$Y679)-LEN(SUBSTITUTE($Y677:$Y679,"S", "")))</f>
        <v>0</v>
      </c>
      <c r="AG677" s="365">
        <f>SUMPRODUCT(LEN($L677:$Y679)-LEN(SUBSTITUTE($L677:$Y679,"F", "")))</f>
        <v>0</v>
      </c>
      <c r="AH677" s="365">
        <f>SUMPRODUCT(LEN($Y677:$Y679)-LEN(SUBSTITUTE($Y677:$Y679,"F", "")))</f>
        <v>0</v>
      </c>
      <c r="AI677" s="365">
        <f>SUMPRODUCT(LEN($L677:$Y679)-LEN(SUBSTITUTE($L677:$Y679,"G", "")))</f>
        <v>0</v>
      </c>
      <c r="AJ677" s="365">
        <f>SUMPRODUCT(LEN($Y677:$Y679)-LEN(SUBSTITUTE($Y677:$Y679,"G", "")))</f>
        <v>0</v>
      </c>
      <c r="AK677" s="365">
        <f>SUMPRODUCT(LEN($L677:$Y679)-LEN(SUBSTITUTE($L677:$Y679,"M", "")))</f>
        <v>0</v>
      </c>
      <c r="AL677" s="382">
        <f>SUMPRODUCT(LEN($Y677:$Y679)-LEN(SUBSTITUTE($Y677:$Y679,"M", "")))</f>
        <v>0</v>
      </c>
    </row>
    <row r="678" spans="2:38" ht="18" customHeight="1" x14ac:dyDescent="0.2">
      <c r="B678" s="17"/>
      <c r="C678" s="406"/>
      <c r="D678" s="192"/>
      <c r="E678" s="23"/>
      <c r="F678" s="23"/>
      <c r="G678" s="191"/>
      <c r="H678" s="409"/>
      <c r="I678" s="409"/>
      <c r="J678" s="409"/>
      <c r="K678" s="190" t="s">
        <v>91</v>
      </c>
      <c r="L678" s="189"/>
      <c r="M678" s="190" t="s">
        <v>90</v>
      </c>
      <c r="N678" s="189"/>
      <c r="O678" s="190" t="s">
        <v>89</v>
      </c>
      <c r="P678" s="189"/>
      <c r="Q678" s="190" t="s">
        <v>88</v>
      </c>
      <c r="R678" s="189"/>
      <c r="S678" s="190" t="s">
        <v>210</v>
      </c>
      <c r="T678" s="189"/>
      <c r="U678" s="190" t="s">
        <v>209</v>
      </c>
      <c r="V678" s="189"/>
      <c r="W678" s="190" t="s">
        <v>209</v>
      </c>
      <c r="X678" s="189"/>
      <c r="Y678" s="18"/>
      <c r="Z678" s="366"/>
      <c r="AA678" s="366"/>
      <c r="AB678" s="188"/>
      <c r="AC678" s="380"/>
      <c r="AD678" s="366"/>
      <c r="AE678" s="366"/>
      <c r="AF678" s="366"/>
      <c r="AG678" s="366"/>
      <c r="AH678" s="366"/>
      <c r="AI678" s="366"/>
      <c r="AJ678" s="366"/>
      <c r="AK678" s="366"/>
      <c r="AL678" s="383"/>
    </row>
    <row r="679" spans="2:38" ht="18" customHeight="1" thickBot="1" x14ac:dyDescent="0.25">
      <c r="B679" s="17"/>
      <c r="C679" s="407"/>
      <c r="D679" s="204"/>
      <c r="E679" s="203"/>
      <c r="F679" s="203"/>
      <c r="G679" s="202"/>
      <c r="H679" s="410"/>
      <c r="I679" s="410"/>
      <c r="J679" s="410"/>
      <c r="K679" s="201" t="s">
        <v>87</v>
      </c>
      <c r="L679" s="200"/>
      <c r="M679" s="201" t="s">
        <v>86</v>
      </c>
      <c r="N679" s="200"/>
      <c r="O679" s="201" t="s">
        <v>85</v>
      </c>
      <c r="P679" s="200"/>
      <c r="Q679" s="201" t="s">
        <v>84</v>
      </c>
      <c r="R679" s="200"/>
      <c r="S679" s="201" t="s">
        <v>208</v>
      </c>
      <c r="T679" s="200"/>
      <c r="U679" s="201" t="s">
        <v>207</v>
      </c>
      <c r="V679" s="200"/>
      <c r="W679" s="201" t="s">
        <v>207</v>
      </c>
      <c r="X679" s="200"/>
      <c r="Y679" s="10"/>
      <c r="Z679" s="398"/>
      <c r="AA679" s="398"/>
      <c r="AB679" s="199"/>
      <c r="AC679" s="381"/>
      <c r="AD679" s="367"/>
      <c r="AE679" s="367"/>
      <c r="AF679" s="367"/>
      <c r="AG679" s="367"/>
      <c r="AH679" s="367"/>
      <c r="AI679" s="367"/>
      <c r="AJ679" s="367"/>
      <c r="AK679" s="367"/>
      <c r="AL679" s="384"/>
    </row>
    <row r="680" spans="2:38" ht="18" customHeight="1" x14ac:dyDescent="0.2">
      <c r="B680" s="17"/>
      <c r="C680" s="405">
        <v>17</v>
      </c>
      <c r="D680" s="198"/>
      <c r="E680" s="197"/>
      <c r="F680" s="197"/>
      <c r="G680" s="196"/>
      <c r="H680" s="408"/>
      <c r="I680" s="408"/>
      <c r="J680" s="408"/>
      <c r="K680" s="195" t="s">
        <v>95</v>
      </c>
      <c r="L680" s="194"/>
      <c r="M680" s="195" t="s">
        <v>94</v>
      </c>
      <c r="N680" s="194"/>
      <c r="O680" s="195" t="s">
        <v>93</v>
      </c>
      <c r="P680" s="194"/>
      <c r="Q680" s="195" t="s">
        <v>92</v>
      </c>
      <c r="R680" s="194"/>
      <c r="S680" s="195" t="s">
        <v>212</v>
      </c>
      <c r="T680" s="194"/>
      <c r="U680" s="195" t="s">
        <v>211</v>
      </c>
      <c r="V680" s="194"/>
      <c r="W680" s="195" t="s">
        <v>211</v>
      </c>
      <c r="X680" s="194"/>
      <c r="Y680" s="25"/>
      <c r="Z680" s="397"/>
      <c r="AA680" s="397"/>
      <c r="AB680" s="193"/>
      <c r="AC680" s="379">
        <f>SUMPRODUCT(LEN($L680:$Y682)-LEN(SUBSTITUTE($L680:$Y682,"A", "")))</f>
        <v>0</v>
      </c>
      <c r="AD680" s="365">
        <f>SUMPRODUCT(LEN($Y680:$Y682)-LEN(SUBSTITUTE($Y680:$Y682,"A", "")))</f>
        <v>0</v>
      </c>
      <c r="AE680" s="365">
        <f>SUMPRODUCT(LEN($L680:$Y682)-LEN(SUBSTITUTE($L680:$Y682,"S", "")))</f>
        <v>0</v>
      </c>
      <c r="AF680" s="365">
        <f>SUMPRODUCT(LEN($Y680:$Y682)-LEN(SUBSTITUTE($Y680:$Y682,"S", "")))</f>
        <v>0</v>
      </c>
      <c r="AG680" s="365">
        <f>SUMPRODUCT(LEN($L680:$Y682)-LEN(SUBSTITUTE($L680:$Y682,"F", "")))</f>
        <v>0</v>
      </c>
      <c r="AH680" s="365">
        <f>SUMPRODUCT(LEN($Y680:$Y682)-LEN(SUBSTITUTE($Y680:$Y682,"F", "")))</f>
        <v>0</v>
      </c>
      <c r="AI680" s="365">
        <f>SUMPRODUCT(LEN($L680:$Y682)-LEN(SUBSTITUTE($L680:$Y682,"G", "")))</f>
        <v>0</v>
      </c>
      <c r="AJ680" s="365">
        <f>SUMPRODUCT(LEN($Y680:$Y682)-LEN(SUBSTITUTE($Y680:$Y682,"G", "")))</f>
        <v>0</v>
      </c>
      <c r="AK680" s="365">
        <f>SUMPRODUCT(LEN($L680:$Y682)-LEN(SUBSTITUTE($L680:$Y682,"M", "")))</f>
        <v>0</v>
      </c>
      <c r="AL680" s="382">
        <f>SUMPRODUCT(LEN($Y680:$Y682)-LEN(SUBSTITUTE($Y680:$Y682,"M", "")))</f>
        <v>0</v>
      </c>
    </row>
    <row r="681" spans="2:38" ht="18" customHeight="1" x14ac:dyDescent="0.2">
      <c r="B681" s="17"/>
      <c r="C681" s="406"/>
      <c r="D681" s="192"/>
      <c r="E681" s="23"/>
      <c r="F681" s="23"/>
      <c r="G681" s="191"/>
      <c r="H681" s="409"/>
      <c r="I681" s="409"/>
      <c r="J681" s="409"/>
      <c r="K681" s="190" t="s">
        <v>91</v>
      </c>
      <c r="L681" s="189"/>
      <c r="M681" s="190" t="s">
        <v>90</v>
      </c>
      <c r="N681" s="189"/>
      <c r="O681" s="190" t="s">
        <v>89</v>
      </c>
      <c r="P681" s="189"/>
      <c r="Q681" s="190" t="s">
        <v>88</v>
      </c>
      <c r="R681" s="189"/>
      <c r="S681" s="190" t="s">
        <v>210</v>
      </c>
      <c r="T681" s="189"/>
      <c r="U681" s="190" t="s">
        <v>209</v>
      </c>
      <c r="V681" s="189"/>
      <c r="W681" s="190" t="s">
        <v>209</v>
      </c>
      <c r="X681" s="189"/>
      <c r="Y681" s="18"/>
      <c r="Z681" s="366"/>
      <c r="AA681" s="366"/>
      <c r="AB681" s="188"/>
      <c r="AC681" s="380"/>
      <c r="AD681" s="366"/>
      <c r="AE681" s="366"/>
      <c r="AF681" s="366"/>
      <c r="AG681" s="366"/>
      <c r="AH681" s="366"/>
      <c r="AI681" s="366"/>
      <c r="AJ681" s="366"/>
      <c r="AK681" s="366"/>
      <c r="AL681" s="383"/>
    </row>
    <row r="682" spans="2:38" ht="18" customHeight="1" thickBot="1" x14ac:dyDescent="0.25">
      <c r="B682" s="17"/>
      <c r="C682" s="407"/>
      <c r="D682" s="204"/>
      <c r="E682" s="203"/>
      <c r="F682" s="203"/>
      <c r="G682" s="202"/>
      <c r="H682" s="410"/>
      <c r="I682" s="410"/>
      <c r="J682" s="410"/>
      <c r="K682" s="201" t="s">
        <v>87</v>
      </c>
      <c r="L682" s="200"/>
      <c r="M682" s="201" t="s">
        <v>86</v>
      </c>
      <c r="N682" s="200"/>
      <c r="O682" s="201" t="s">
        <v>85</v>
      </c>
      <c r="P682" s="200"/>
      <c r="Q682" s="201" t="s">
        <v>84</v>
      </c>
      <c r="R682" s="200"/>
      <c r="S682" s="201" t="s">
        <v>208</v>
      </c>
      <c r="T682" s="200"/>
      <c r="U682" s="201" t="s">
        <v>207</v>
      </c>
      <c r="V682" s="200"/>
      <c r="W682" s="201" t="s">
        <v>207</v>
      </c>
      <c r="X682" s="200"/>
      <c r="Y682" s="10"/>
      <c r="Z682" s="398"/>
      <c r="AA682" s="398"/>
      <c r="AB682" s="199"/>
      <c r="AC682" s="381"/>
      <c r="AD682" s="367"/>
      <c r="AE682" s="367"/>
      <c r="AF682" s="367"/>
      <c r="AG682" s="367"/>
      <c r="AH682" s="367"/>
      <c r="AI682" s="367"/>
      <c r="AJ682" s="367"/>
      <c r="AK682" s="367"/>
      <c r="AL682" s="384"/>
    </row>
    <row r="683" spans="2:38" ht="18" customHeight="1" x14ac:dyDescent="0.2">
      <c r="B683" s="17"/>
      <c r="C683" s="405">
        <v>18</v>
      </c>
      <c r="D683" s="198"/>
      <c r="E683" s="197"/>
      <c r="F683" s="197"/>
      <c r="G683" s="196"/>
      <c r="H683" s="408"/>
      <c r="I683" s="408"/>
      <c r="J683" s="408"/>
      <c r="K683" s="195" t="s">
        <v>95</v>
      </c>
      <c r="L683" s="194"/>
      <c r="M683" s="195" t="s">
        <v>94</v>
      </c>
      <c r="N683" s="194"/>
      <c r="O683" s="195" t="s">
        <v>93</v>
      </c>
      <c r="P683" s="194"/>
      <c r="Q683" s="195" t="s">
        <v>92</v>
      </c>
      <c r="R683" s="194"/>
      <c r="S683" s="195" t="s">
        <v>212</v>
      </c>
      <c r="T683" s="194"/>
      <c r="U683" s="195" t="s">
        <v>211</v>
      </c>
      <c r="V683" s="194"/>
      <c r="W683" s="195" t="s">
        <v>211</v>
      </c>
      <c r="X683" s="194"/>
      <c r="Y683" s="25"/>
      <c r="Z683" s="397"/>
      <c r="AA683" s="397"/>
      <c r="AB683" s="193"/>
      <c r="AC683" s="379">
        <f>SUMPRODUCT(LEN($L683:$Y685)-LEN(SUBSTITUTE($L683:$Y685,"A", "")))</f>
        <v>0</v>
      </c>
      <c r="AD683" s="365">
        <f>SUMPRODUCT(LEN($Y683:$Y685)-LEN(SUBSTITUTE($Y683:$Y685,"A", "")))</f>
        <v>0</v>
      </c>
      <c r="AE683" s="365">
        <f>SUMPRODUCT(LEN($L683:$Y685)-LEN(SUBSTITUTE($L683:$Y685,"S", "")))</f>
        <v>0</v>
      </c>
      <c r="AF683" s="365">
        <f>SUMPRODUCT(LEN($Y683:$Y685)-LEN(SUBSTITUTE($Y683:$Y685,"S", "")))</f>
        <v>0</v>
      </c>
      <c r="AG683" s="365">
        <f>SUMPRODUCT(LEN($L683:$Y685)-LEN(SUBSTITUTE($L683:$Y685,"F", "")))</f>
        <v>0</v>
      </c>
      <c r="AH683" s="365">
        <f>SUMPRODUCT(LEN($Y683:$Y685)-LEN(SUBSTITUTE($Y683:$Y685,"F", "")))</f>
        <v>0</v>
      </c>
      <c r="AI683" s="365">
        <f>SUMPRODUCT(LEN($L683:$Y685)-LEN(SUBSTITUTE($L683:$Y685,"G", "")))</f>
        <v>0</v>
      </c>
      <c r="AJ683" s="365">
        <f>SUMPRODUCT(LEN($Y683:$Y685)-LEN(SUBSTITUTE($Y683:$Y685,"G", "")))</f>
        <v>0</v>
      </c>
      <c r="AK683" s="365">
        <f>SUMPRODUCT(LEN($L683:$Y685)-LEN(SUBSTITUTE($L683:$Y685,"M", "")))</f>
        <v>0</v>
      </c>
      <c r="AL683" s="382">
        <f>SUMPRODUCT(LEN($Y683:$Y685)-LEN(SUBSTITUTE($Y683:$Y685,"M", "")))</f>
        <v>0</v>
      </c>
    </row>
    <row r="684" spans="2:38" ht="18" customHeight="1" x14ac:dyDescent="0.2">
      <c r="B684" s="17"/>
      <c r="C684" s="406"/>
      <c r="D684" s="192"/>
      <c r="E684" s="23"/>
      <c r="F684" s="23"/>
      <c r="G684" s="191"/>
      <c r="H684" s="409"/>
      <c r="I684" s="409"/>
      <c r="J684" s="409"/>
      <c r="K684" s="190" t="s">
        <v>91</v>
      </c>
      <c r="L684" s="189"/>
      <c r="M684" s="190" t="s">
        <v>90</v>
      </c>
      <c r="N684" s="189"/>
      <c r="O684" s="190" t="s">
        <v>89</v>
      </c>
      <c r="P684" s="189"/>
      <c r="Q684" s="190" t="s">
        <v>88</v>
      </c>
      <c r="R684" s="189"/>
      <c r="S684" s="190" t="s">
        <v>210</v>
      </c>
      <c r="T684" s="189"/>
      <c r="U684" s="190" t="s">
        <v>209</v>
      </c>
      <c r="V684" s="189"/>
      <c r="W684" s="190" t="s">
        <v>209</v>
      </c>
      <c r="X684" s="189"/>
      <c r="Y684" s="18"/>
      <c r="Z684" s="366"/>
      <c r="AA684" s="366"/>
      <c r="AB684" s="188"/>
      <c r="AC684" s="380"/>
      <c r="AD684" s="366"/>
      <c r="AE684" s="366"/>
      <c r="AF684" s="366"/>
      <c r="AG684" s="366"/>
      <c r="AH684" s="366"/>
      <c r="AI684" s="366"/>
      <c r="AJ684" s="366"/>
      <c r="AK684" s="366"/>
      <c r="AL684" s="383"/>
    </row>
    <row r="685" spans="2:38" ht="18" customHeight="1" thickBot="1" x14ac:dyDescent="0.25">
      <c r="B685" s="17"/>
      <c r="C685" s="407"/>
      <c r="D685" s="204"/>
      <c r="E685" s="203"/>
      <c r="F685" s="203"/>
      <c r="G685" s="202"/>
      <c r="H685" s="410"/>
      <c r="I685" s="410"/>
      <c r="J685" s="410"/>
      <c r="K685" s="201" t="s">
        <v>87</v>
      </c>
      <c r="L685" s="200"/>
      <c r="M685" s="201" t="s">
        <v>86</v>
      </c>
      <c r="N685" s="200"/>
      <c r="O685" s="201" t="s">
        <v>85</v>
      </c>
      <c r="P685" s="200"/>
      <c r="Q685" s="201" t="s">
        <v>84</v>
      </c>
      <c r="R685" s="200"/>
      <c r="S685" s="201" t="s">
        <v>208</v>
      </c>
      <c r="T685" s="200"/>
      <c r="U685" s="201" t="s">
        <v>207</v>
      </c>
      <c r="V685" s="200"/>
      <c r="W685" s="201" t="s">
        <v>207</v>
      </c>
      <c r="X685" s="200"/>
      <c r="Y685" s="10"/>
      <c r="Z685" s="398"/>
      <c r="AA685" s="398"/>
      <c r="AB685" s="199"/>
      <c r="AC685" s="381"/>
      <c r="AD685" s="367"/>
      <c r="AE685" s="367"/>
      <c r="AF685" s="367"/>
      <c r="AG685" s="367"/>
      <c r="AH685" s="367"/>
      <c r="AI685" s="367"/>
      <c r="AJ685" s="367"/>
      <c r="AK685" s="367"/>
      <c r="AL685" s="384"/>
    </row>
    <row r="686" spans="2:38" ht="18" customHeight="1" x14ac:dyDescent="0.2">
      <c r="B686" s="17"/>
      <c r="C686" s="405">
        <v>19</v>
      </c>
      <c r="D686" s="198"/>
      <c r="E686" s="197"/>
      <c r="F686" s="197"/>
      <c r="G686" s="196"/>
      <c r="H686" s="408"/>
      <c r="I686" s="408"/>
      <c r="J686" s="408"/>
      <c r="K686" s="195" t="s">
        <v>95</v>
      </c>
      <c r="L686" s="194"/>
      <c r="M686" s="195" t="s">
        <v>94</v>
      </c>
      <c r="N686" s="194"/>
      <c r="O686" s="195" t="s">
        <v>93</v>
      </c>
      <c r="P686" s="194"/>
      <c r="Q686" s="195" t="s">
        <v>92</v>
      </c>
      <c r="R686" s="194"/>
      <c r="S686" s="195" t="s">
        <v>212</v>
      </c>
      <c r="T686" s="194"/>
      <c r="U686" s="195" t="s">
        <v>211</v>
      </c>
      <c r="V686" s="194"/>
      <c r="W686" s="195" t="s">
        <v>211</v>
      </c>
      <c r="X686" s="194"/>
      <c r="Y686" s="25"/>
      <c r="Z686" s="397"/>
      <c r="AA686" s="397"/>
      <c r="AB686" s="193"/>
      <c r="AC686" s="379">
        <f>SUMPRODUCT(LEN($L686:$Y688)-LEN(SUBSTITUTE($L686:$Y688,"A", "")))</f>
        <v>0</v>
      </c>
      <c r="AD686" s="365">
        <f>SUMPRODUCT(LEN($Y686:$Y688)-LEN(SUBSTITUTE($Y686:$Y688,"A", "")))</f>
        <v>0</v>
      </c>
      <c r="AE686" s="365">
        <f>SUMPRODUCT(LEN($L686:$Y688)-LEN(SUBSTITUTE($L686:$Y688,"S", "")))</f>
        <v>0</v>
      </c>
      <c r="AF686" s="365">
        <f>SUMPRODUCT(LEN($Y686:$Y688)-LEN(SUBSTITUTE($Y686:$Y688,"S", "")))</f>
        <v>0</v>
      </c>
      <c r="AG686" s="365">
        <f>SUMPRODUCT(LEN($L686:$Y688)-LEN(SUBSTITUTE($L686:$Y688,"F", "")))</f>
        <v>0</v>
      </c>
      <c r="AH686" s="365">
        <f>SUMPRODUCT(LEN($Y686:$Y688)-LEN(SUBSTITUTE($Y686:$Y688,"F", "")))</f>
        <v>0</v>
      </c>
      <c r="AI686" s="365">
        <f>SUMPRODUCT(LEN($L686:$Y688)-LEN(SUBSTITUTE($L686:$Y688,"G", "")))</f>
        <v>0</v>
      </c>
      <c r="AJ686" s="365">
        <f>SUMPRODUCT(LEN($Y686:$Y688)-LEN(SUBSTITUTE($Y686:$Y688,"G", "")))</f>
        <v>0</v>
      </c>
      <c r="AK686" s="365">
        <f>SUMPRODUCT(LEN($L686:$Y688)-LEN(SUBSTITUTE($L686:$Y688,"M", "")))</f>
        <v>0</v>
      </c>
      <c r="AL686" s="382">
        <f>SUMPRODUCT(LEN($Y686:$Y688)-LEN(SUBSTITUTE($Y686:$Y688,"M", "")))</f>
        <v>0</v>
      </c>
    </row>
    <row r="687" spans="2:38" ht="18" customHeight="1" x14ac:dyDescent="0.2">
      <c r="B687" s="17"/>
      <c r="C687" s="406"/>
      <c r="D687" s="192"/>
      <c r="E687" s="23"/>
      <c r="F687" s="23"/>
      <c r="G687" s="191"/>
      <c r="H687" s="409"/>
      <c r="I687" s="409"/>
      <c r="J687" s="409"/>
      <c r="K687" s="190" t="s">
        <v>91</v>
      </c>
      <c r="L687" s="189"/>
      <c r="M687" s="190" t="s">
        <v>90</v>
      </c>
      <c r="N687" s="189"/>
      <c r="O687" s="190" t="s">
        <v>89</v>
      </c>
      <c r="P687" s="189"/>
      <c r="Q687" s="190" t="s">
        <v>88</v>
      </c>
      <c r="R687" s="189"/>
      <c r="S687" s="190" t="s">
        <v>210</v>
      </c>
      <c r="T687" s="189"/>
      <c r="U687" s="190" t="s">
        <v>209</v>
      </c>
      <c r="V687" s="189"/>
      <c r="W687" s="190" t="s">
        <v>209</v>
      </c>
      <c r="X687" s="189"/>
      <c r="Y687" s="18"/>
      <c r="Z687" s="366"/>
      <c r="AA687" s="366"/>
      <c r="AB687" s="188"/>
      <c r="AC687" s="380"/>
      <c r="AD687" s="366"/>
      <c r="AE687" s="366"/>
      <c r="AF687" s="366"/>
      <c r="AG687" s="366"/>
      <c r="AH687" s="366"/>
      <c r="AI687" s="366"/>
      <c r="AJ687" s="366"/>
      <c r="AK687" s="366"/>
      <c r="AL687" s="383"/>
    </row>
    <row r="688" spans="2:38" ht="18" customHeight="1" thickBot="1" x14ac:dyDescent="0.25">
      <c r="B688" s="17"/>
      <c r="C688" s="407"/>
      <c r="D688" s="204"/>
      <c r="E688" s="203"/>
      <c r="F688" s="203"/>
      <c r="G688" s="202"/>
      <c r="H688" s="410"/>
      <c r="I688" s="410"/>
      <c r="J688" s="410"/>
      <c r="K688" s="201" t="s">
        <v>87</v>
      </c>
      <c r="L688" s="200"/>
      <c r="M688" s="201" t="s">
        <v>86</v>
      </c>
      <c r="N688" s="200"/>
      <c r="O688" s="201" t="s">
        <v>85</v>
      </c>
      <c r="P688" s="200"/>
      <c r="Q688" s="201" t="s">
        <v>84</v>
      </c>
      <c r="R688" s="200"/>
      <c r="S688" s="201" t="s">
        <v>208</v>
      </c>
      <c r="T688" s="200"/>
      <c r="U688" s="201" t="s">
        <v>207</v>
      </c>
      <c r="V688" s="200"/>
      <c r="W688" s="201" t="s">
        <v>207</v>
      </c>
      <c r="X688" s="200"/>
      <c r="Y688" s="10"/>
      <c r="Z688" s="398"/>
      <c r="AA688" s="398"/>
      <c r="AB688" s="199"/>
      <c r="AC688" s="381"/>
      <c r="AD688" s="367"/>
      <c r="AE688" s="367"/>
      <c r="AF688" s="367"/>
      <c r="AG688" s="367"/>
      <c r="AH688" s="367"/>
      <c r="AI688" s="367"/>
      <c r="AJ688" s="367"/>
      <c r="AK688" s="367"/>
      <c r="AL688" s="384"/>
    </row>
    <row r="689" spans="2:46" ht="18" customHeight="1" x14ac:dyDescent="0.2">
      <c r="B689" s="17"/>
      <c r="C689" s="405">
        <v>20</v>
      </c>
      <c r="D689" s="198"/>
      <c r="E689" s="197"/>
      <c r="F689" s="197"/>
      <c r="G689" s="196"/>
      <c r="H689" s="408"/>
      <c r="I689" s="408"/>
      <c r="J689" s="408"/>
      <c r="K689" s="195" t="s">
        <v>95</v>
      </c>
      <c r="L689" s="194"/>
      <c r="M689" s="195" t="s">
        <v>94</v>
      </c>
      <c r="N689" s="194"/>
      <c r="O689" s="195" t="s">
        <v>93</v>
      </c>
      <c r="P689" s="194"/>
      <c r="Q689" s="195" t="s">
        <v>92</v>
      </c>
      <c r="R689" s="194"/>
      <c r="S689" s="195" t="s">
        <v>212</v>
      </c>
      <c r="T689" s="194"/>
      <c r="U689" s="195" t="s">
        <v>211</v>
      </c>
      <c r="V689" s="194"/>
      <c r="W689" s="195" t="s">
        <v>211</v>
      </c>
      <c r="X689" s="194"/>
      <c r="Y689" s="25"/>
      <c r="Z689" s="397"/>
      <c r="AA689" s="397"/>
      <c r="AB689" s="193"/>
      <c r="AC689" s="379">
        <f>SUMPRODUCT(LEN($L689:$Y691)-LEN(SUBSTITUTE($L689:$Y691,"A", "")))</f>
        <v>0</v>
      </c>
      <c r="AD689" s="365">
        <f>SUMPRODUCT(LEN($Y689:$Y691)-LEN(SUBSTITUTE($Y689:$Y691,"A", "")))</f>
        <v>0</v>
      </c>
      <c r="AE689" s="365">
        <f>SUMPRODUCT(LEN($L689:$Y691)-LEN(SUBSTITUTE($L689:$Y691,"S", "")))</f>
        <v>0</v>
      </c>
      <c r="AF689" s="365">
        <f>SUMPRODUCT(LEN($Y689:$Y691)-LEN(SUBSTITUTE($Y689:$Y691,"S", "")))</f>
        <v>0</v>
      </c>
      <c r="AG689" s="365">
        <f>SUMPRODUCT(LEN($L689:$Y691)-LEN(SUBSTITUTE($L689:$Y691,"F", "")))</f>
        <v>0</v>
      </c>
      <c r="AH689" s="365">
        <f>SUMPRODUCT(LEN($Y689:$Y691)-LEN(SUBSTITUTE($Y689:$Y691,"F", "")))</f>
        <v>0</v>
      </c>
      <c r="AI689" s="365">
        <f>SUMPRODUCT(LEN($L689:$Y691)-LEN(SUBSTITUTE($L689:$Y691,"G", "")))</f>
        <v>0</v>
      </c>
      <c r="AJ689" s="365">
        <f>SUMPRODUCT(LEN($Y689:$Y691)-LEN(SUBSTITUTE($Y689:$Y691,"G", "")))</f>
        <v>0</v>
      </c>
      <c r="AK689" s="365">
        <f>SUMPRODUCT(LEN($L689:$Y691)-LEN(SUBSTITUTE($L689:$Y691,"M", "")))</f>
        <v>0</v>
      </c>
      <c r="AL689" s="382">
        <f>SUMPRODUCT(LEN($Y689:$Y691)-LEN(SUBSTITUTE($Y689:$Y691,"M", "")))</f>
        <v>0</v>
      </c>
    </row>
    <row r="690" spans="2:46" ht="18" customHeight="1" x14ac:dyDescent="0.2">
      <c r="B690" s="17"/>
      <c r="C690" s="406"/>
      <c r="D690" s="192"/>
      <c r="E690" s="23"/>
      <c r="F690" s="23"/>
      <c r="G690" s="191"/>
      <c r="H690" s="409"/>
      <c r="I690" s="409"/>
      <c r="J690" s="409"/>
      <c r="K690" s="190" t="s">
        <v>91</v>
      </c>
      <c r="L690" s="189"/>
      <c r="M690" s="190" t="s">
        <v>90</v>
      </c>
      <c r="N690" s="189"/>
      <c r="O690" s="190" t="s">
        <v>89</v>
      </c>
      <c r="P690" s="189"/>
      <c r="Q690" s="190" t="s">
        <v>88</v>
      </c>
      <c r="R690" s="189"/>
      <c r="S690" s="190" t="s">
        <v>210</v>
      </c>
      <c r="T690" s="189"/>
      <c r="U690" s="190" t="s">
        <v>209</v>
      </c>
      <c r="V690" s="189"/>
      <c r="W690" s="190" t="s">
        <v>209</v>
      </c>
      <c r="X690" s="189"/>
      <c r="Y690" s="18"/>
      <c r="Z690" s="366"/>
      <c r="AA690" s="366"/>
      <c r="AB690" s="188"/>
      <c r="AC690" s="380"/>
      <c r="AD690" s="366"/>
      <c r="AE690" s="366"/>
      <c r="AF690" s="366"/>
      <c r="AG690" s="366"/>
      <c r="AH690" s="366"/>
      <c r="AI690" s="366"/>
      <c r="AJ690" s="366"/>
      <c r="AK690" s="366"/>
      <c r="AL690" s="383"/>
    </row>
    <row r="691" spans="2:46" ht="18" customHeight="1" thickBot="1" x14ac:dyDescent="0.25">
      <c r="B691" s="17"/>
      <c r="C691" s="412"/>
      <c r="D691" s="187"/>
      <c r="E691" s="186"/>
      <c r="F691" s="186"/>
      <c r="G691" s="185"/>
      <c r="H691" s="411"/>
      <c r="I691" s="411"/>
      <c r="J691" s="411"/>
      <c r="K691" s="184" t="s">
        <v>87</v>
      </c>
      <c r="L691" s="183"/>
      <c r="M691" s="184" t="s">
        <v>86</v>
      </c>
      <c r="N691" s="183"/>
      <c r="O691" s="184" t="s">
        <v>85</v>
      </c>
      <c r="P691" s="183"/>
      <c r="Q691" s="184" t="s">
        <v>84</v>
      </c>
      <c r="R691" s="183"/>
      <c r="S691" s="184" t="s">
        <v>208</v>
      </c>
      <c r="T691" s="183"/>
      <c r="U691" s="184" t="s">
        <v>207</v>
      </c>
      <c r="V691" s="183"/>
      <c r="W691" s="184" t="s">
        <v>207</v>
      </c>
      <c r="X691" s="183"/>
      <c r="Y691" s="182"/>
      <c r="Z691" s="367"/>
      <c r="AA691" s="367"/>
      <c r="AB691" s="180"/>
      <c r="AC691" s="381"/>
      <c r="AD691" s="367"/>
      <c r="AE691" s="367"/>
      <c r="AF691" s="367"/>
      <c r="AG691" s="367"/>
      <c r="AH691" s="367"/>
      <c r="AI691" s="367"/>
      <c r="AJ691" s="367"/>
      <c r="AK691" s="367"/>
      <c r="AL691" s="384"/>
    </row>
    <row r="692" spans="2:46" ht="74.45" customHeight="1" thickBot="1" x14ac:dyDescent="0.3">
      <c r="B692" s="51" t="s">
        <v>123</v>
      </c>
      <c r="C692" s="48" t="s">
        <v>122</v>
      </c>
      <c r="D692" s="48" t="s">
        <v>121</v>
      </c>
      <c r="E692" s="48" t="s">
        <v>120</v>
      </c>
      <c r="F692" s="48" t="s">
        <v>119</v>
      </c>
      <c r="G692" s="48" t="s">
        <v>118</v>
      </c>
      <c r="H692" s="48" t="s">
        <v>33</v>
      </c>
      <c r="I692" s="48" t="s">
        <v>117</v>
      </c>
      <c r="J692" s="48" t="s">
        <v>34</v>
      </c>
      <c r="K692" s="340" t="s">
        <v>116</v>
      </c>
      <c r="L692" s="341"/>
      <c r="M692" s="340" t="s">
        <v>115</v>
      </c>
      <c r="N692" s="341"/>
      <c r="O692" s="340" t="s">
        <v>115</v>
      </c>
      <c r="P692" s="394"/>
      <c r="Q692" s="340" t="s">
        <v>115</v>
      </c>
      <c r="R692" s="394"/>
      <c r="S692" s="340" t="s">
        <v>115</v>
      </c>
      <c r="T692" s="394"/>
      <c r="U692" s="340" t="s">
        <v>115</v>
      </c>
      <c r="V692" s="394"/>
      <c r="W692" s="340" t="s">
        <v>115</v>
      </c>
      <c r="X692" s="394"/>
      <c r="Y692" s="48" t="s">
        <v>114</v>
      </c>
      <c r="Z692" s="48" t="s">
        <v>113</v>
      </c>
      <c r="AA692" s="48" t="s">
        <v>294</v>
      </c>
      <c r="AB692" s="47" t="s">
        <v>112</v>
      </c>
      <c r="AC692" s="46" t="s">
        <v>111</v>
      </c>
      <c r="AD692" s="45" t="s">
        <v>110</v>
      </c>
      <c r="AE692" s="45" t="s">
        <v>109</v>
      </c>
      <c r="AF692" s="45" t="s">
        <v>108</v>
      </c>
      <c r="AG692" s="45" t="s">
        <v>107</v>
      </c>
      <c r="AH692" s="45" t="s">
        <v>106</v>
      </c>
      <c r="AI692" s="45" t="s">
        <v>105</v>
      </c>
      <c r="AJ692" s="45" t="s">
        <v>104</v>
      </c>
      <c r="AK692" s="45" t="s">
        <v>103</v>
      </c>
      <c r="AL692" s="45" t="s">
        <v>102</v>
      </c>
    </row>
    <row r="693" spans="2:46" ht="36" customHeight="1" thickBot="1" x14ac:dyDescent="0.25">
      <c r="B693" s="71" t="s">
        <v>101</v>
      </c>
      <c r="C693" s="215"/>
      <c r="D693" s="214">
        <v>188</v>
      </c>
      <c r="E693" s="213">
        <v>14</v>
      </c>
      <c r="F693" s="212">
        <v>32673.8</v>
      </c>
      <c r="G693" s="211">
        <v>1018.19</v>
      </c>
      <c r="H693" s="210"/>
      <c r="I693" s="210"/>
      <c r="J693" s="209"/>
      <c r="K693" s="208"/>
      <c r="L693" s="36"/>
      <c r="M693" s="208"/>
      <c r="N693" s="36"/>
      <c r="O693" s="208"/>
      <c r="P693" s="36"/>
      <c r="Q693" s="208"/>
      <c r="R693" s="36"/>
      <c r="S693" s="208"/>
      <c r="T693" s="36"/>
      <c r="U693" s="208"/>
      <c r="V693" s="36"/>
      <c r="W693" s="208"/>
      <c r="X693" s="36"/>
      <c r="Y693" s="207"/>
      <c r="Z693" s="206"/>
      <c r="AA693" s="206"/>
      <c r="AB693" s="205">
        <v>188</v>
      </c>
      <c r="AC693" s="33">
        <f t="shared" ref="AC693:AL693" si="11">SUM(AC694:AC747)</f>
        <v>154</v>
      </c>
      <c r="AD693" s="54">
        <f t="shared" si="11"/>
        <v>11</v>
      </c>
      <c r="AE693" s="54">
        <f t="shared" si="11"/>
        <v>196</v>
      </c>
      <c r="AF693" s="54">
        <f t="shared" si="11"/>
        <v>55</v>
      </c>
      <c r="AG693" s="54">
        <f t="shared" si="11"/>
        <v>11</v>
      </c>
      <c r="AH693" s="54">
        <f t="shared" si="11"/>
        <v>0</v>
      </c>
      <c r="AI693" s="54">
        <f t="shared" si="11"/>
        <v>26</v>
      </c>
      <c r="AJ693" s="54">
        <f t="shared" si="11"/>
        <v>1</v>
      </c>
      <c r="AK693" s="54">
        <f t="shared" si="11"/>
        <v>0</v>
      </c>
      <c r="AL693" s="53">
        <f t="shared" si="11"/>
        <v>0</v>
      </c>
      <c r="AM693" s="32" t="s">
        <v>100</v>
      </c>
      <c r="AN693" s="31">
        <f>F693/(100*102)</f>
        <v>3.203313725490196</v>
      </c>
      <c r="AP693" s="4">
        <f>SUM(AC693:AD693)/E693</f>
        <v>11.785714285714286</v>
      </c>
      <c r="AQ693" s="4">
        <f>SUM(AE693:AF693)/E693</f>
        <v>17.928571428571427</v>
      </c>
      <c r="AR693" s="4">
        <f>SUM(AG693:AH693)/E693</f>
        <v>0.7857142857142857</v>
      </c>
      <c r="AS693" s="4">
        <f>SUM(AI693:AJ693)/E693</f>
        <v>1.9285714285714286</v>
      </c>
      <c r="AT693" s="4">
        <f>SUM(AK693:AL693)/E693</f>
        <v>0</v>
      </c>
    </row>
    <row r="694" spans="2:46" ht="18" customHeight="1" x14ac:dyDescent="0.2">
      <c r="B694" s="17" t="s">
        <v>99</v>
      </c>
      <c r="C694" s="405">
        <v>1</v>
      </c>
      <c r="D694" s="198"/>
      <c r="E694" s="197"/>
      <c r="F694" s="197"/>
      <c r="G694" s="196"/>
      <c r="H694" s="408">
        <v>64</v>
      </c>
      <c r="I694" s="408">
        <v>18</v>
      </c>
      <c r="J694" s="408">
        <v>3</v>
      </c>
      <c r="K694" s="195" t="s">
        <v>95</v>
      </c>
      <c r="L694" s="194" t="s">
        <v>247</v>
      </c>
      <c r="M694" s="195" t="s">
        <v>94</v>
      </c>
      <c r="N694" s="194" t="s">
        <v>293</v>
      </c>
      <c r="O694" s="195" t="s">
        <v>93</v>
      </c>
      <c r="P694" s="194" t="s">
        <v>262</v>
      </c>
      <c r="Q694" s="195" t="s">
        <v>92</v>
      </c>
      <c r="R694" s="194" t="s">
        <v>218</v>
      </c>
      <c r="S694" s="195" t="s">
        <v>212</v>
      </c>
      <c r="T694" s="194" t="s">
        <v>98</v>
      </c>
      <c r="U694" s="195" t="s">
        <v>211</v>
      </c>
      <c r="V694" s="194"/>
      <c r="W694" s="195" t="s">
        <v>292</v>
      </c>
      <c r="X694" s="194"/>
      <c r="Y694" s="25"/>
      <c r="Z694" s="397">
        <v>7</v>
      </c>
      <c r="AA694" s="397" t="s">
        <v>261</v>
      </c>
      <c r="AB694" s="193"/>
      <c r="AC694" s="379">
        <f>SUMPRODUCT(LEN($L694:$Y696)-LEN(SUBSTITUTE($L694:$Y696,"A", "")))</f>
        <v>8</v>
      </c>
      <c r="AD694" s="365">
        <f>SUMPRODUCT(LEN($Y694:$Y696)-LEN(SUBSTITUTE($Y694:$Y696,"A", "")))</f>
        <v>0</v>
      </c>
      <c r="AE694" s="365">
        <f>SUMPRODUCT(LEN($L694:$Y696)-LEN(SUBSTITUTE($L694:$Y696,"S", "")))</f>
        <v>17</v>
      </c>
      <c r="AF694" s="365">
        <f>SUMPRODUCT(LEN($Y694:$Y696)-LEN(SUBSTITUTE($Y694:$Y696,"S", "")))</f>
        <v>0</v>
      </c>
      <c r="AG694" s="365">
        <f>SUMPRODUCT(LEN($L694:$Y696)-LEN(SUBSTITUTE($L694:$Y696,"F", "")))</f>
        <v>2</v>
      </c>
      <c r="AH694" s="365">
        <f>SUMPRODUCT(LEN($Y694:$Y696)-LEN(SUBSTITUTE($Y694:$Y696,"F", "")))</f>
        <v>0</v>
      </c>
      <c r="AI694" s="365">
        <f>SUMPRODUCT(LEN($L694:$Y696)-LEN(SUBSTITUTE($L694:$Y696,"G", "")))</f>
        <v>4</v>
      </c>
      <c r="AJ694" s="365">
        <f>SUMPRODUCT(LEN($Y694:$Y696)-LEN(SUBSTITUTE($Y694:$Y696,"G", "")))</f>
        <v>0</v>
      </c>
      <c r="AK694" s="365">
        <f>SUMPRODUCT(LEN($L694:$Y696)-LEN(SUBSTITUTE($L694:$Y696,"M", "")))</f>
        <v>0</v>
      </c>
      <c r="AL694" s="382">
        <f>SUMPRODUCT(LEN($Y694:$Y696)-LEN(SUBSTITUTE($Y694:$Y696,"M", "")))</f>
        <v>0</v>
      </c>
    </row>
    <row r="695" spans="2:46" ht="18" customHeight="1" x14ac:dyDescent="0.2">
      <c r="B695" s="17"/>
      <c r="C695" s="406"/>
      <c r="D695" s="192"/>
      <c r="E695" s="23"/>
      <c r="F695" s="23"/>
      <c r="G695" s="191"/>
      <c r="H695" s="409"/>
      <c r="I695" s="409"/>
      <c r="J695" s="409"/>
      <c r="K695" s="190" t="s">
        <v>91</v>
      </c>
      <c r="L695" s="189" t="s">
        <v>220</v>
      </c>
      <c r="M695" s="190" t="s">
        <v>90</v>
      </c>
      <c r="N695" s="189" t="s">
        <v>263</v>
      </c>
      <c r="O695" s="190" t="s">
        <v>89</v>
      </c>
      <c r="P695" s="189" t="s">
        <v>218</v>
      </c>
      <c r="Q695" s="190" t="s">
        <v>88</v>
      </c>
      <c r="R695" s="189" t="s">
        <v>218</v>
      </c>
      <c r="S695" s="190" t="s">
        <v>210</v>
      </c>
      <c r="T695" s="189" t="s">
        <v>98</v>
      </c>
      <c r="U695" s="190" t="s">
        <v>209</v>
      </c>
      <c r="V695" s="189"/>
      <c r="W695" s="190" t="s">
        <v>291</v>
      </c>
      <c r="X695" s="189"/>
      <c r="Y695" s="18"/>
      <c r="Z695" s="366"/>
      <c r="AA695" s="366"/>
      <c r="AB695" s="188"/>
      <c r="AC695" s="380"/>
      <c r="AD695" s="366"/>
      <c r="AE695" s="366"/>
      <c r="AF695" s="366"/>
      <c r="AG695" s="366"/>
      <c r="AH695" s="366"/>
      <c r="AI695" s="366"/>
      <c r="AJ695" s="366"/>
      <c r="AK695" s="366"/>
      <c r="AL695" s="383"/>
    </row>
    <row r="696" spans="2:46" ht="18" customHeight="1" thickBot="1" x14ac:dyDescent="0.25">
      <c r="B696" s="17"/>
      <c r="C696" s="407"/>
      <c r="D696" s="204"/>
      <c r="E696" s="203"/>
      <c r="F696" s="203"/>
      <c r="G696" s="202"/>
      <c r="H696" s="410"/>
      <c r="I696" s="410"/>
      <c r="J696" s="410"/>
      <c r="K696" s="201" t="s">
        <v>87</v>
      </c>
      <c r="L696" s="200" t="s">
        <v>230</v>
      </c>
      <c r="M696" s="201" t="s">
        <v>86</v>
      </c>
      <c r="N696" s="200" t="s">
        <v>266</v>
      </c>
      <c r="O696" s="201" t="s">
        <v>85</v>
      </c>
      <c r="P696" s="200" t="s">
        <v>214</v>
      </c>
      <c r="Q696" s="201" t="s">
        <v>84</v>
      </c>
      <c r="R696" s="200" t="s">
        <v>98</v>
      </c>
      <c r="S696" s="201" t="s">
        <v>208</v>
      </c>
      <c r="T696" s="200"/>
      <c r="U696" s="201" t="s">
        <v>207</v>
      </c>
      <c r="V696" s="200"/>
      <c r="W696" s="201" t="s">
        <v>290</v>
      </c>
      <c r="X696" s="200"/>
      <c r="Y696" s="10"/>
      <c r="Z696" s="398"/>
      <c r="AA696" s="398"/>
      <c r="AB696" s="199"/>
      <c r="AC696" s="381"/>
      <c r="AD696" s="367"/>
      <c r="AE696" s="367"/>
      <c r="AF696" s="367"/>
      <c r="AG696" s="367"/>
      <c r="AH696" s="367"/>
      <c r="AI696" s="367"/>
      <c r="AJ696" s="367"/>
      <c r="AK696" s="367"/>
      <c r="AL696" s="384"/>
    </row>
    <row r="697" spans="2:46" ht="18" customHeight="1" x14ac:dyDescent="0.2">
      <c r="B697" s="17"/>
      <c r="C697" s="405">
        <v>2</v>
      </c>
      <c r="D697" s="198" t="s">
        <v>289</v>
      </c>
      <c r="E697" s="197"/>
      <c r="F697" s="197"/>
      <c r="G697" s="196"/>
      <c r="H697" s="408">
        <v>63</v>
      </c>
      <c r="I697" s="408">
        <v>14</v>
      </c>
      <c r="J697" s="408">
        <v>6</v>
      </c>
      <c r="K697" s="195" t="s">
        <v>95</v>
      </c>
      <c r="L697" s="194" t="s">
        <v>98</v>
      </c>
      <c r="M697" s="195" t="s">
        <v>94</v>
      </c>
      <c r="N697" s="194" t="s">
        <v>98</v>
      </c>
      <c r="O697" s="195" t="s">
        <v>93</v>
      </c>
      <c r="P697" s="194" t="s">
        <v>98</v>
      </c>
      <c r="Q697" s="195" t="s">
        <v>92</v>
      </c>
      <c r="R697" s="194"/>
      <c r="S697" s="195" t="s">
        <v>212</v>
      </c>
      <c r="T697" s="194"/>
      <c r="U697" s="195" t="s">
        <v>211</v>
      </c>
      <c r="V697" s="194"/>
      <c r="W697" s="195" t="s">
        <v>211</v>
      </c>
      <c r="X697" s="194"/>
      <c r="Y697" s="25" t="s">
        <v>288</v>
      </c>
      <c r="Z697" s="397"/>
      <c r="AA697" s="397" t="s">
        <v>261</v>
      </c>
      <c r="AB697" s="193"/>
      <c r="AC697" s="379">
        <f>SUMPRODUCT(LEN($L697:$Y699)-LEN(SUBSTITUTE($L697:$Y699,"A", "")))</f>
        <v>4</v>
      </c>
      <c r="AD697" s="365">
        <f>SUMPRODUCT(LEN($Y697:$Y699)-LEN(SUBSTITUTE($Y697:$Y699,"A", "")))</f>
        <v>2</v>
      </c>
      <c r="AE697" s="365">
        <f>SUMPRODUCT(LEN($L697:$Y699)-LEN(SUBSTITUTE($L697:$Y699,"S", "")))</f>
        <v>14</v>
      </c>
      <c r="AF697" s="365">
        <f>SUMPRODUCT(LEN($Y697:$Y699)-LEN(SUBSTITUTE($Y697:$Y699,"S", "")))</f>
        <v>7</v>
      </c>
      <c r="AG697" s="365">
        <f>SUMPRODUCT(LEN($L697:$Y699)-LEN(SUBSTITUTE($L697:$Y699,"F", "")))</f>
        <v>0</v>
      </c>
      <c r="AH697" s="365">
        <f>SUMPRODUCT(LEN($Y697:$Y699)-LEN(SUBSTITUTE($Y697:$Y699,"F", "")))</f>
        <v>0</v>
      </c>
      <c r="AI697" s="365">
        <f>SUMPRODUCT(LEN($L697:$Y699)-LEN(SUBSTITUTE($L697:$Y699,"G", "")))</f>
        <v>0</v>
      </c>
      <c r="AJ697" s="365">
        <f>SUMPRODUCT(LEN($Y697:$Y699)-LEN(SUBSTITUTE($Y697:$Y699,"G", "")))</f>
        <v>0</v>
      </c>
      <c r="AK697" s="365">
        <f>SUMPRODUCT(LEN($L697:$Y699)-LEN(SUBSTITUTE($L697:$Y699,"M", "")))</f>
        <v>0</v>
      </c>
      <c r="AL697" s="382">
        <f>SUMPRODUCT(LEN($Y697:$Y699)-LEN(SUBSTITUTE($Y697:$Y699,"M", "")))</f>
        <v>0</v>
      </c>
    </row>
    <row r="698" spans="2:46" ht="18" customHeight="1" x14ac:dyDescent="0.2">
      <c r="B698" s="17"/>
      <c r="C698" s="406"/>
      <c r="D698" s="192"/>
      <c r="E698" s="23"/>
      <c r="F698" s="23"/>
      <c r="G698" s="191"/>
      <c r="H698" s="409"/>
      <c r="I698" s="409"/>
      <c r="J698" s="409"/>
      <c r="K698" s="190" t="s">
        <v>91</v>
      </c>
      <c r="L698" s="189" t="s">
        <v>97</v>
      </c>
      <c r="M698" s="190" t="s">
        <v>90</v>
      </c>
      <c r="N698" s="189" t="s">
        <v>98</v>
      </c>
      <c r="O698" s="190" t="s">
        <v>89</v>
      </c>
      <c r="P698" s="189" t="s">
        <v>98</v>
      </c>
      <c r="Q698" s="190" t="s">
        <v>88</v>
      </c>
      <c r="R698" s="189"/>
      <c r="S698" s="190" t="s">
        <v>210</v>
      </c>
      <c r="T698" s="189"/>
      <c r="U698" s="190" t="s">
        <v>209</v>
      </c>
      <c r="V698" s="189"/>
      <c r="W698" s="190" t="s">
        <v>209</v>
      </c>
      <c r="X698" s="189"/>
      <c r="Y698" s="18" t="s">
        <v>98</v>
      </c>
      <c r="Z698" s="366"/>
      <c r="AA698" s="366"/>
      <c r="AB698" s="188"/>
      <c r="AC698" s="380"/>
      <c r="AD698" s="366"/>
      <c r="AE698" s="366"/>
      <c r="AF698" s="366"/>
      <c r="AG698" s="366"/>
      <c r="AH698" s="366"/>
      <c r="AI698" s="366"/>
      <c r="AJ698" s="366"/>
      <c r="AK698" s="366"/>
      <c r="AL698" s="383"/>
    </row>
    <row r="699" spans="2:46" ht="18" customHeight="1" thickBot="1" x14ac:dyDescent="0.25">
      <c r="B699" s="17"/>
      <c r="C699" s="407"/>
      <c r="D699" s="204"/>
      <c r="E699" s="203"/>
      <c r="F699" s="203"/>
      <c r="G699" s="202"/>
      <c r="H699" s="410"/>
      <c r="I699" s="410"/>
      <c r="J699" s="410"/>
      <c r="K699" s="201" t="s">
        <v>87</v>
      </c>
      <c r="L699" s="200" t="s">
        <v>217</v>
      </c>
      <c r="M699" s="201" t="s">
        <v>86</v>
      </c>
      <c r="N699" s="200" t="s">
        <v>98</v>
      </c>
      <c r="O699" s="201" t="s">
        <v>85</v>
      </c>
      <c r="P699" s="200"/>
      <c r="Q699" s="201" t="s">
        <v>84</v>
      </c>
      <c r="R699" s="200"/>
      <c r="S699" s="201" t="s">
        <v>208</v>
      </c>
      <c r="T699" s="200"/>
      <c r="U699" s="201" t="s">
        <v>207</v>
      </c>
      <c r="V699" s="200"/>
      <c r="W699" s="201" t="s">
        <v>207</v>
      </c>
      <c r="X699" s="200"/>
      <c r="Y699" s="10"/>
      <c r="Z699" s="398"/>
      <c r="AA699" s="398"/>
      <c r="AB699" s="199"/>
      <c r="AC699" s="381"/>
      <c r="AD699" s="367"/>
      <c r="AE699" s="367"/>
      <c r="AF699" s="367"/>
      <c r="AG699" s="367"/>
      <c r="AH699" s="367"/>
      <c r="AI699" s="367"/>
      <c r="AJ699" s="367"/>
      <c r="AK699" s="367"/>
      <c r="AL699" s="384"/>
    </row>
    <row r="700" spans="2:46" ht="18" customHeight="1" x14ac:dyDescent="0.2">
      <c r="B700" s="17"/>
      <c r="C700" s="405">
        <v>3</v>
      </c>
      <c r="D700" s="198"/>
      <c r="E700" s="197"/>
      <c r="F700" s="197"/>
      <c r="G700" s="196"/>
      <c r="H700" s="408">
        <v>50</v>
      </c>
      <c r="I700" s="408">
        <v>12</v>
      </c>
      <c r="J700" s="408">
        <v>8</v>
      </c>
      <c r="K700" s="195" t="s">
        <v>95</v>
      </c>
      <c r="L700" s="194" t="s">
        <v>98</v>
      </c>
      <c r="M700" s="195" t="s">
        <v>94</v>
      </c>
      <c r="N700" s="194"/>
      <c r="O700" s="195" t="s">
        <v>93</v>
      </c>
      <c r="P700" s="194"/>
      <c r="Q700" s="195" t="s">
        <v>92</v>
      </c>
      <c r="R700" s="194"/>
      <c r="S700" s="195" t="s">
        <v>212</v>
      </c>
      <c r="T700" s="194"/>
      <c r="U700" s="195" t="s">
        <v>211</v>
      </c>
      <c r="V700" s="194"/>
      <c r="W700" s="195" t="s">
        <v>211</v>
      </c>
      <c r="X700" s="194"/>
      <c r="Y700" s="25"/>
      <c r="Z700" s="397"/>
      <c r="AA700" s="397" t="s">
        <v>261</v>
      </c>
      <c r="AB700" s="193"/>
      <c r="AC700" s="379">
        <f>SUMPRODUCT(LEN($L700:$Y702)-LEN(SUBSTITUTE($L700:$Y702,"A", "")))</f>
        <v>0</v>
      </c>
      <c r="AD700" s="365">
        <f>SUMPRODUCT(LEN($Y700:$Y702)-LEN(SUBSTITUTE($Y700:$Y702,"A", "")))</f>
        <v>0</v>
      </c>
      <c r="AE700" s="365">
        <f>SUMPRODUCT(LEN($L700:$Y702)-LEN(SUBSTITUTE($L700:$Y702,"S", "")))</f>
        <v>3</v>
      </c>
      <c r="AF700" s="365">
        <f>SUMPRODUCT(LEN($Y700:$Y702)-LEN(SUBSTITUTE($Y700:$Y702,"S", "")))</f>
        <v>0</v>
      </c>
      <c r="AG700" s="365">
        <f>SUMPRODUCT(LEN($L700:$Y702)-LEN(SUBSTITUTE($L700:$Y702,"F", "")))</f>
        <v>0</v>
      </c>
      <c r="AH700" s="365">
        <f>SUMPRODUCT(LEN($Y700:$Y702)-LEN(SUBSTITUTE($Y700:$Y702,"F", "")))</f>
        <v>0</v>
      </c>
      <c r="AI700" s="365">
        <f>SUMPRODUCT(LEN($L700:$Y702)-LEN(SUBSTITUTE($L700:$Y702,"G", "")))</f>
        <v>0</v>
      </c>
      <c r="AJ700" s="365">
        <f>SUMPRODUCT(LEN($Y700:$Y702)-LEN(SUBSTITUTE($Y700:$Y702,"G", "")))</f>
        <v>0</v>
      </c>
      <c r="AK700" s="365">
        <f>SUMPRODUCT(LEN($L700:$Y702)-LEN(SUBSTITUTE($L700:$Y702,"M", "")))</f>
        <v>0</v>
      </c>
      <c r="AL700" s="382">
        <f>SUMPRODUCT(LEN($Y700:$Y702)-LEN(SUBSTITUTE($Y700:$Y702,"M", "")))</f>
        <v>0</v>
      </c>
    </row>
    <row r="701" spans="2:46" ht="18" customHeight="1" x14ac:dyDescent="0.2">
      <c r="B701" s="17"/>
      <c r="C701" s="406"/>
      <c r="D701" s="192"/>
      <c r="E701" s="23"/>
      <c r="F701" s="23"/>
      <c r="G701" s="191"/>
      <c r="H701" s="409"/>
      <c r="I701" s="409"/>
      <c r="J701" s="409"/>
      <c r="K701" s="190" t="s">
        <v>91</v>
      </c>
      <c r="L701" s="189" t="s">
        <v>98</v>
      </c>
      <c r="M701" s="190" t="s">
        <v>90</v>
      </c>
      <c r="N701" s="189"/>
      <c r="O701" s="190" t="s">
        <v>89</v>
      </c>
      <c r="P701" s="189"/>
      <c r="Q701" s="190" t="s">
        <v>88</v>
      </c>
      <c r="R701" s="189"/>
      <c r="S701" s="190" t="s">
        <v>210</v>
      </c>
      <c r="T701" s="189"/>
      <c r="U701" s="190" t="s">
        <v>209</v>
      </c>
      <c r="V701" s="189"/>
      <c r="W701" s="190" t="s">
        <v>209</v>
      </c>
      <c r="X701" s="189"/>
      <c r="Y701" s="18"/>
      <c r="Z701" s="366"/>
      <c r="AA701" s="366"/>
      <c r="AB701" s="188"/>
      <c r="AC701" s="380"/>
      <c r="AD701" s="366"/>
      <c r="AE701" s="366"/>
      <c r="AF701" s="366"/>
      <c r="AG701" s="366"/>
      <c r="AH701" s="366"/>
      <c r="AI701" s="366"/>
      <c r="AJ701" s="366"/>
      <c r="AK701" s="366"/>
      <c r="AL701" s="383"/>
    </row>
    <row r="702" spans="2:46" ht="18" customHeight="1" thickBot="1" x14ac:dyDescent="0.25">
      <c r="B702" s="17"/>
      <c r="C702" s="407"/>
      <c r="D702" s="204"/>
      <c r="E702" s="203"/>
      <c r="F702" s="203"/>
      <c r="G702" s="202"/>
      <c r="H702" s="410"/>
      <c r="I702" s="410"/>
      <c r="J702" s="410"/>
      <c r="K702" s="201" t="s">
        <v>87</v>
      </c>
      <c r="L702" s="200" t="s">
        <v>98</v>
      </c>
      <c r="M702" s="201" t="s">
        <v>86</v>
      </c>
      <c r="N702" s="200"/>
      <c r="O702" s="201" t="s">
        <v>85</v>
      </c>
      <c r="P702" s="200"/>
      <c r="Q702" s="201" t="s">
        <v>84</v>
      </c>
      <c r="R702" s="200"/>
      <c r="S702" s="201" t="s">
        <v>208</v>
      </c>
      <c r="T702" s="200"/>
      <c r="U702" s="201" t="s">
        <v>207</v>
      </c>
      <c r="V702" s="200"/>
      <c r="W702" s="201" t="s">
        <v>207</v>
      </c>
      <c r="X702" s="200"/>
      <c r="Y702" s="10"/>
      <c r="Z702" s="398"/>
      <c r="AA702" s="398"/>
      <c r="AB702" s="199"/>
      <c r="AC702" s="381"/>
      <c r="AD702" s="367"/>
      <c r="AE702" s="367"/>
      <c r="AF702" s="367"/>
      <c r="AG702" s="367"/>
      <c r="AH702" s="367"/>
      <c r="AI702" s="367"/>
      <c r="AJ702" s="367"/>
      <c r="AK702" s="367"/>
      <c r="AL702" s="384"/>
    </row>
    <row r="703" spans="2:46" ht="18" customHeight="1" x14ac:dyDescent="0.2">
      <c r="B703" s="17"/>
      <c r="C703" s="405">
        <v>4</v>
      </c>
      <c r="D703" s="198"/>
      <c r="E703" s="197"/>
      <c r="F703" s="197"/>
      <c r="G703" s="196"/>
      <c r="H703" s="408">
        <v>58</v>
      </c>
      <c r="I703" s="408">
        <v>19</v>
      </c>
      <c r="J703" s="408">
        <v>5</v>
      </c>
      <c r="K703" s="195" t="s">
        <v>95</v>
      </c>
      <c r="L703" s="194" t="s">
        <v>97</v>
      </c>
      <c r="M703" s="195" t="s">
        <v>94</v>
      </c>
      <c r="N703" s="194" t="s">
        <v>217</v>
      </c>
      <c r="O703" s="195" t="s">
        <v>93</v>
      </c>
      <c r="P703" s="194" t="s">
        <v>217</v>
      </c>
      <c r="Q703" s="195" t="s">
        <v>92</v>
      </c>
      <c r="R703" s="194" t="s">
        <v>213</v>
      </c>
      <c r="S703" s="195" t="s">
        <v>212</v>
      </c>
      <c r="T703" s="194" t="s">
        <v>214</v>
      </c>
      <c r="U703" s="195" t="s">
        <v>211</v>
      </c>
      <c r="V703" s="194" t="s">
        <v>98</v>
      </c>
      <c r="W703" s="195" t="s">
        <v>211</v>
      </c>
      <c r="X703" s="194"/>
      <c r="Y703" s="25" t="s">
        <v>287</v>
      </c>
      <c r="Z703" s="397"/>
      <c r="AA703" s="397" t="s">
        <v>261</v>
      </c>
      <c r="AB703" s="193"/>
      <c r="AC703" s="379">
        <f>SUMPRODUCT(LEN($L703:$Y705)-LEN(SUBSTITUTE($L703:$Y705,"A", "")))</f>
        <v>14</v>
      </c>
      <c r="AD703" s="365">
        <f>SUMPRODUCT(LEN($Y703:$Y705)-LEN(SUBSTITUTE($Y703:$Y705,"A", "")))</f>
        <v>0</v>
      </c>
      <c r="AE703" s="365">
        <f>SUMPRODUCT(LEN($L703:$Y705)-LEN(SUBSTITUTE($L703:$Y705,"S", "")))</f>
        <v>19</v>
      </c>
      <c r="AF703" s="365">
        <f>SUMPRODUCT(LEN($Y703:$Y705)-LEN(SUBSTITUTE($Y703:$Y705,"S", "")))</f>
        <v>7</v>
      </c>
      <c r="AG703" s="365">
        <f>SUMPRODUCT(LEN($L703:$Y705)-LEN(SUBSTITUTE($L703:$Y705,"F", "")))</f>
        <v>2</v>
      </c>
      <c r="AH703" s="365">
        <f>SUMPRODUCT(LEN($Y703:$Y705)-LEN(SUBSTITUTE($Y703:$Y705,"F", "")))</f>
        <v>0</v>
      </c>
      <c r="AI703" s="365">
        <f>SUMPRODUCT(LEN($L703:$Y705)-LEN(SUBSTITUTE($L703:$Y705,"G", "")))</f>
        <v>3</v>
      </c>
      <c r="AJ703" s="365">
        <f>SUMPRODUCT(LEN($Y703:$Y705)-LEN(SUBSTITUTE($Y703:$Y705,"G", "")))</f>
        <v>0</v>
      </c>
      <c r="AK703" s="365">
        <f>SUMPRODUCT(LEN($L703:$Y705)-LEN(SUBSTITUTE($L703:$Y705,"M", "")))</f>
        <v>0</v>
      </c>
      <c r="AL703" s="382">
        <f>SUMPRODUCT(LEN($Y703:$Y705)-LEN(SUBSTITUTE($Y703:$Y705,"M", "")))</f>
        <v>0</v>
      </c>
    </row>
    <row r="704" spans="2:46" ht="18" customHeight="1" x14ac:dyDescent="0.2">
      <c r="B704" s="17"/>
      <c r="C704" s="406"/>
      <c r="D704" s="192"/>
      <c r="E704" s="23"/>
      <c r="F704" s="23"/>
      <c r="G704" s="191"/>
      <c r="H704" s="409"/>
      <c r="I704" s="409"/>
      <c r="J704" s="409"/>
      <c r="K704" s="190" t="s">
        <v>91</v>
      </c>
      <c r="L704" s="189" t="s">
        <v>97</v>
      </c>
      <c r="M704" s="190" t="s">
        <v>90</v>
      </c>
      <c r="N704" s="189" t="s">
        <v>263</v>
      </c>
      <c r="O704" s="190" t="s">
        <v>89</v>
      </c>
      <c r="P704" s="189" t="s">
        <v>263</v>
      </c>
      <c r="Q704" s="190" t="s">
        <v>88</v>
      </c>
      <c r="R704" s="189" t="s">
        <v>218</v>
      </c>
      <c r="S704" s="190" t="s">
        <v>210</v>
      </c>
      <c r="T704" s="189" t="s">
        <v>97</v>
      </c>
      <c r="U704" s="190" t="s">
        <v>209</v>
      </c>
      <c r="V704" s="189"/>
      <c r="W704" s="190" t="s">
        <v>209</v>
      </c>
      <c r="X704" s="189"/>
      <c r="Y704" s="18" t="s">
        <v>98</v>
      </c>
      <c r="Z704" s="366"/>
      <c r="AA704" s="366"/>
      <c r="AB704" s="188"/>
      <c r="AC704" s="380"/>
      <c r="AD704" s="366"/>
      <c r="AE704" s="366"/>
      <c r="AF704" s="366"/>
      <c r="AG704" s="366"/>
      <c r="AH704" s="366"/>
      <c r="AI704" s="366"/>
      <c r="AJ704" s="366"/>
      <c r="AK704" s="366"/>
      <c r="AL704" s="383"/>
    </row>
    <row r="705" spans="2:38" ht="18" customHeight="1" thickBot="1" x14ac:dyDescent="0.25">
      <c r="B705" s="17"/>
      <c r="C705" s="407"/>
      <c r="D705" s="204"/>
      <c r="E705" s="203"/>
      <c r="F705" s="203"/>
      <c r="G705" s="202"/>
      <c r="H705" s="410"/>
      <c r="I705" s="410"/>
      <c r="J705" s="410"/>
      <c r="K705" s="201" t="s">
        <v>87</v>
      </c>
      <c r="L705" s="200" t="s">
        <v>263</v>
      </c>
      <c r="M705" s="201" t="s">
        <v>86</v>
      </c>
      <c r="N705" s="200" t="s">
        <v>286</v>
      </c>
      <c r="O705" s="201" t="s">
        <v>85</v>
      </c>
      <c r="P705" s="200" t="s">
        <v>286</v>
      </c>
      <c r="Q705" s="201" t="s">
        <v>84</v>
      </c>
      <c r="R705" s="200" t="s">
        <v>218</v>
      </c>
      <c r="S705" s="201" t="s">
        <v>208</v>
      </c>
      <c r="T705" s="200" t="s">
        <v>97</v>
      </c>
      <c r="U705" s="201" t="s">
        <v>207</v>
      </c>
      <c r="V705" s="200"/>
      <c r="W705" s="201" t="s">
        <v>207</v>
      </c>
      <c r="X705" s="200"/>
      <c r="Y705" s="10"/>
      <c r="Z705" s="398"/>
      <c r="AA705" s="398"/>
      <c r="AB705" s="199"/>
      <c r="AC705" s="381"/>
      <c r="AD705" s="367"/>
      <c r="AE705" s="367"/>
      <c r="AF705" s="367"/>
      <c r="AG705" s="367"/>
      <c r="AH705" s="367"/>
      <c r="AI705" s="367"/>
      <c r="AJ705" s="367"/>
      <c r="AK705" s="367"/>
      <c r="AL705" s="384"/>
    </row>
    <row r="706" spans="2:38" ht="18" customHeight="1" x14ac:dyDescent="0.2">
      <c r="B706" s="17"/>
      <c r="C706" s="405">
        <v>5</v>
      </c>
      <c r="D706" s="198"/>
      <c r="E706" s="197"/>
      <c r="F706" s="197"/>
      <c r="G706" s="196"/>
      <c r="H706" s="408">
        <v>38</v>
      </c>
      <c r="I706" s="408">
        <v>11</v>
      </c>
      <c r="J706" s="408">
        <v>6</v>
      </c>
      <c r="K706" s="195" t="s">
        <v>95</v>
      </c>
      <c r="L706" s="194" t="s">
        <v>97</v>
      </c>
      <c r="M706" s="195" t="s">
        <v>94</v>
      </c>
      <c r="N706" s="194" t="s">
        <v>98</v>
      </c>
      <c r="O706" s="195" t="s">
        <v>93</v>
      </c>
      <c r="P706" s="194"/>
      <c r="Q706" s="195" t="s">
        <v>92</v>
      </c>
      <c r="R706" s="194"/>
      <c r="S706" s="195" t="s">
        <v>212</v>
      </c>
      <c r="T706" s="194"/>
      <c r="U706" s="195" t="s">
        <v>211</v>
      </c>
      <c r="V706" s="194"/>
      <c r="W706" s="195" t="s">
        <v>211</v>
      </c>
      <c r="X706" s="194"/>
      <c r="Y706" s="25"/>
      <c r="Z706" s="397"/>
      <c r="AA706" s="397" t="s">
        <v>261</v>
      </c>
      <c r="AB706" s="193"/>
      <c r="AC706" s="379">
        <f>SUMPRODUCT(LEN($L706:$Y708)-LEN(SUBSTITUTE($L706:$Y708,"A", "")))</f>
        <v>1</v>
      </c>
      <c r="AD706" s="365">
        <f>SUMPRODUCT(LEN($Y706:$Y708)-LEN(SUBSTITUTE($Y706:$Y708,"A", "")))</f>
        <v>0</v>
      </c>
      <c r="AE706" s="365">
        <f>SUMPRODUCT(LEN($L706:$Y708)-LEN(SUBSTITUTE($L706:$Y708,"S", "")))</f>
        <v>3</v>
      </c>
      <c r="AF706" s="365">
        <f>SUMPRODUCT(LEN($Y706:$Y708)-LEN(SUBSTITUTE($Y706:$Y708,"S", "")))</f>
        <v>0</v>
      </c>
      <c r="AG706" s="365">
        <f>SUMPRODUCT(LEN($L706:$Y708)-LEN(SUBSTITUTE($L706:$Y708,"F", "")))</f>
        <v>0</v>
      </c>
      <c r="AH706" s="365">
        <f>SUMPRODUCT(LEN($Y706:$Y708)-LEN(SUBSTITUTE($Y706:$Y708,"F", "")))</f>
        <v>0</v>
      </c>
      <c r="AI706" s="365">
        <f>SUMPRODUCT(LEN($L706:$Y708)-LEN(SUBSTITUTE($L706:$Y708,"G", "")))</f>
        <v>0</v>
      </c>
      <c r="AJ706" s="365">
        <f>SUMPRODUCT(LEN($Y706:$Y708)-LEN(SUBSTITUTE($Y706:$Y708,"G", "")))</f>
        <v>0</v>
      </c>
      <c r="AK706" s="365">
        <f>SUMPRODUCT(LEN($L706:$Y708)-LEN(SUBSTITUTE($L706:$Y708,"M", "")))</f>
        <v>0</v>
      </c>
      <c r="AL706" s="382">
        <f>SUMPRODUCT(LEN($Y706:$Y708)-LEN(SUBSTITUTE($Y706:$Y708,"M", "")))</f>
        <v>0</v>
      </c>
    </row>
    <row r="707" spans="2:38" ht="18" customHeight="1" x14ac:dyDescent="0.2">
      <c r="B707" s="17"/>
      <c r="C707" s="406"/>
      <c r="D707" s="192"/>
      <c r="E707" s="23"/>
      <c r="F707" s="23"/>
      <c r="G707" s="191"/>
      <c r="H707" s="409"/>
      <c r="I707" s="409"/>
      <c r="J707" s="409"/>
      <c r="K707" s="190" t="s">
        <v>91</v>
      </c>
      <c r="L707" s="189" t="s">
        <v>98</v>
      </c>
      <c r="M707" s="190" t="s">
        <v>90</v>
      </c>
      <c r="N707" s="189"/>
      <c r="O707" s="190" t="s">
        <v>89</v>
      </c>
      <c r="P707" s="189"/>
      <c r="Q707" s="190" t="s">
        <v>88</v>
      </c>
      <c r="R707" s="189"/>
      <c r="S707" s="190" t="s">
        <v>210</v>
      </c>
      <c r="T707" s="189"/>
      <c r="U707" s="190" t="s">
        <v>209</v>
      </c>
      <c r="V707" s="189"/>
      <c r="W707" s="190" t="s">
        <v>209</v>
      </c>
      <c r="X707" s="189"/>
      <c r="Y707" s="18"/>
      <c r="Z707" s="366"/>
      <c r="AA707" s="366"/>
      <c r="AB707" s="188"/>
      <c r="AC707" s="380"/>
      <c r="AD707" s="366"/>
      <c r="AE707" s="366"/>
      <c r="AF707" s="366"/>
      <c r="AG707" s="366"/>
      <c r="AH707" s="366"/>
      <c r="AI707" s="366"/>
      <c r="AJ707" s="366"/>
      <c r="AK707" s="366"/>
      <c r="AL707" s="383"/>
    </row>
    <row r="708" spans="2:38" ht="18" customHeight="1" thickBot="1" x14ac:dyDescent="0.25">
      <c r="B708" s="17"/>
      <c r="C708" s="407"/>
      <c r="D708" s="204"/>
      <c r="E708" s="203"/>
      <c r="F708" s="203"/>
      <c r="G708" s="202"/>
      <c r="H708" s="410"/>
      <c r="I708" s="410"/>
      <c r="J708" s="410"/>
      <c r="K708" s="201" t="s">
        <v>87</v>
      </c>
      <c r="L708" s="200" t="s">
        <v>98</v>
      </c>
      <c r="M708" s="201" t="s">
        <v>86</v>
      </c>
      <c r="N708" s="200"/>
      <c r="O708" s="201" t="s">
        <v>85</v>
      </c>
      <c r="P708" s="200"/>
      <c r="Q708" s="201" t="s">
        <v>84</v>
      </c>
      <c r="R708" s="200"/>
      <c r="S708" s="201" t="s">
        <v>208</v>
      </c>
      <c r="T708" s="200"/>
      <c r="U708" s="201" t="s">
        <v>207</v>
      </c>
      <c r="V708" s="200"/>
      <c r="W708" s="201" t="s">
        <v>207</v>
      </c>
      <c r="X708" s="200"/>
      <c r="Y708" s="10"/>
      <c r="Z708" s="398"/>
      <c r="AA708" s="398"/>
      <c r="AB708" s="199"/>
      <c r="AC708" s="381"/>
      <c r="AD708" s="367"/>
      <c r="AE708" s="367"/>
      <c r="AF708" s="367"/>
      <c r="AG708" s="367"/>
      <c r="AH708" s="367"/>
      <c r="AI708" s="367"/>
      <c r="AJ708" s="367"/>
      <c r="AK708" s="367"/>
      <c r="AL708" s="384"/>
    </row>
    <row r="709" spans="2:38" ht="18" customHeight="1" x14ac:dyDescent="0.2">
      <c r="B709" s="17"/>
      <c r="C709" s="405">
        <v>6</v>
      </c>
      <c r="D709" s="198"/>
      <c r="E709" s="197"/>
      <c r="F709" s="197"/>
      <c r="G709" s="196"/>
      <c r="H709" s="408">
        <v>74</v>
      </c>
      <c r="I709" s="408">
        <v>20</v>
      </c>
      <c r="J709" s="408">
        <v>5</v>
      </c>
      <c r="K709" s="195" t="s">
        <v>95</v>
      </c>
      <c r="L709" s="194" t="s">
        <v>97</v>
      </c>
      <c r="M709" s="195" t="s">
        <v>94</v>
      </c>
      <c r="N709" s="194" t="s">
        <v>286</v>
      </c>
      <c r="O709" s="195" t="s">
        <v>93</v>
      </c>
      <c r="P709" s="194" t="s">
        <v>285</v>
      </c>
      <c r="Q709" s="195" t="s">
        <v>92</v>
      </c>
      <c r="R709" s="194" t="s">
        <v>218</v>
      </c>
      <c r="S709" s="195" t="s">
        <v>212</v>
      </c>
      <c r="T709" s="194" t="s">
        <v>98</v>
      </c>
      <c r="U709" s="195" t="s">
        <v>211</v>
      </c>
      <c r="V709" s="194"/>
      <c r="W709" s="195" t="s">
        <v>211</v>
      </c>
      <c r="X709" s="194"/>
      <c r="Y709" s="25" t="s">
        <v>247</v>
      </c>
      <c r="Z709" s="397">
        <v>7</v>
      </c>
      <c r="AA709" s="397" t="s">
        <v>261</v>
      </c>
      <c r="AB709" s="193"/>
      <c r="AC709" s="379">
        <f>SUMPRODUCT(LEN($L709:$Y711)-LEN(SUBSTITUTE($L709:$Y711,"A", "")))</f>
        <v>6</v>
      </c>
      <c r="AD709" s="365">
        <f>SUMPRODUCT(LEN($Y709:$Y711)-LEN(SUBSTITUTE($Y709:$Y711,"A", "")))</f>
        <v>0</v>
      </c>
      <c r="AE709" s="365">
        <f>SUMPRODUCT(LEN($L709:$Y711)-LEN(SUBSTITUTE($L709:$Y711,"S", "")))</f>
        <v>27</v>
      </c>
      <c r="AF709" s="365">
        <f>SUMPRODUCT(LEN($Y709:$Y711)-LEN(SUBSTITUTE($Y709:$Y711,"S", "")))</f>
        <v>9</v>
      </c>
      <c r="AG709" s="365">
        <f>SUMPRODUCT(LEN($L709:$Y711)-LEN(SUBSTITUTE($L709:$Y711,"F", "")))</f>
        <v>3</v>
      </c>
      <c r="AH709" s="365">
        <f>SUMPRODUCT(LEN($Y709:$Y711)-LEN(SUBSTITUTE($Y709:$Y711,"F", "")))</f>
        <v>0</v>
      </c>
      <c r="AI709" s="365">
        <f>SUMPRODUCT(LEN($L709:$Y711)-LEN(SUBSTITUTE($L709:$Y711,"G", "")))</f>
        <v>4</v>
      </c>
      <c r="AJ709" s="365">
        <f>SUMPRODUCT(LEN($Y709:$Y711)-LEN(SUBSTITUTE($Y709:$Y711,"G", "")))</f>
        <v>0</v>
      </c>
      <c r="AK709" s="365">
        <f>SUMPRODUCT(LEN($L709:$Y711)-LEN(SUBSTITUTE($L709:$Y711,"M", "")))</f>
        <v>0</v>
      </c>
      <c r="AL709" s="382">
        <f>SUMPRODUCT(LEN($Y709:$Y711)-LEN(SUBSTITUTE($Y709:$Y711,"M", "")))</f>
        <v>0</v>
      </c>
    </row>
    <row r="710" spans="2:38" ht="18" customHeight="1" x14ac:dyDescent="0.2">
      <c r="B710" s="17"/>
      <c r="C710" s="406"/>
      <c r="D710" s="192"/>
      <c r="E710" s="23"/>
      <c r="F710" s="23"/>
      <c r="G710" s="191"/>
      <c r="H710" s="409"/>
      <c r="I710" s="409"/>
      <c r="J710" s="409"/>
      <c r="K710" s="190" t="s">
        <v>91</v>
      </c>
      <c r="L710" s="189" t="s">
        <v>284</v>
      </c>
      <c r="M710" s="190" t="s">
        <v>90</v>
      </c>
      <c r="N710" s="189" t="s">
        <v>217</v>
      </c>
      <c r="O710" s="190" t="s">
        <v>89</v>
      </c>
      <c r="P710" s="189" t="s">
        <v>228</v>
      </c>
      <c r="Q710" s="190" t="s">
        <v>88</v>
      </c>
      <c r="R710" s="189" t="s">
        <v>217</v>
      </c>
      <c r="S710" s="190" t="s">
        <v>210</v>
      </c>
      <c r="T710" s="189" t="s">
        <v>218</v>
      </c>
      <c r="U710" s="190" t="s">
        <v>209</v>
      </c>
      <c r="V710" s="189"/>
      <c r="W710" s="190" t="s">
        <v>209</v>
      </c>
      <c r="X710" s="189"/>
      <c r="Y710" s="18" t="s">
        <v>234</v>
      </c>
      <c r="Z710" s="366"/>
      <c r="AA710" s="366"/>
      <c r="AB710" s="188"/>
      <c r="AC710" s="380"/>
      <c r="AD710" s="366"/>
      <c r="AE710" s="366"/>
      <c r="AF710" s="366"/>
      <c r="AG710" s="366"/>
      <c r="AH710" s="366"/>
      <c r="AI710" s="366"/>
      <c r="AJ710" s="366"/>
      <c r="AK710" s="366"/>
      <c r="AL710" s="383"/>
    </row>
    <row r="711" spans="2:38" ht="18" customHeight="1" thickBot="1" x14ac:dyDescent="0.25">
      <c r="B711" s="17"/>
      <c r="C711" s="407"/>
      <c r="D711" s="204"/>
      <c r="E711" s="203"/>
      <c r="F711" s="203"/>
      <c r="G711" s="202"/>
      <c r="H711" s="410"/>
      <c r="I711" s="410"/>
      <c r="J711" s="410"/>
      <c r="K711" s="201" t="s">
        <v>87</v>
      </c>
      <c r="L711" s="200" t="s">
        <v>284</v>
      </c>
      <c r="M711" s="201" t="s">
        <v>86</v>
      </c>
      <c r="N711" s="200" t="s">
        <v>283</v>
      </c>
      <c r="O711" s="201" t="s">
        <v>85</v>
      </c>
      <c r="P711" s="200" t="s">
        <v>228</v>
      </c>
      <c r="Q711" s="201" t="s">
        <v>84</v>
      </c>
      <c r="R711" s="200" t="s">
        <v>98</v>
      </c>
      <c r="S711" s="201" t="s">
        <v>208</v>
      </c>
      <c r="T711" s="200"/>
      <c r="U711" s="201" t="s">
        <v>207</v>
      </c>
      <c r="V711" s="200"/>
      <c r="W711" s="201" t="s">
        <v>207</v>
      </c>
      <c r="X711" s="200"/>
      <c r="Y711" s="10"/>
      <c r="Z711" s="398"/>
      <c r="AA711" s="398"/>
      <c r="AB711" s="199"/>
      <c r="AC711" s="381"/>
      <c r="AD711" s="367"/>
      <c r="AE711" s="367"/>
      <c r="AF711" s="367"/>
      <c r="AG711" s="367"/>
      <c r="AH711" s="367"/>
      <c r="AI711" s="367"/>
      <c r="AJ711" s="367"/>
      <c r="AK711" s="367"/>
      <c r="AL711" s="384"/>
    </row>
    <row r="712" spans="2:38" ht="18" customHeight="1" x14ac:dyDescent="0.2">
      <c r="B712" s="17"/>
      <c r="C712" s="405">
        <v>7</v>
      </c>
      <c r="D712" s="198"/>
      <c r="E712" s="197"/>
      <c r="F712" s="197"/>
      <c r="G712" s="196"/>
      <c r="H712" s="408">
        <v>65</v>
      </c>
      <c r="I712" s="408">
        <v>19</v>
      </c>
      <c r="J712" s="408">
        <v>6</v>
      </c>
      <c r="K712" s="195" t="s">
        <v>95</v>
      </c>
      <c r="L712" s="194" t="s">
        <v>263</v>
      </c>
      <c r="M712" s="195" t="s">
        <v>94</v>
      </c>
      <c r="N712" s="194" t="s">
        <v>263</v>
      </c>
      <c r="O712" s="195" t="s">
        <v>93</v>
      </c>
      <c r="P712" s="194" t="s">
        <v>226</v>
      </c>
      <c r="Q712" s="195" t="s">
        <v>92</v>
      </c>
      <c r="R712" s="194" t="s">
        <v>217</v>
      </c>
      <c r="S712" s="195" t="s">
        <v>212</v>
      </c>
      <c r="T712" s="194" t="s">
        <v>97</v>
      </c>
      <c r="U712" s="195" t="s">
        <v>211</v>
      </c>
      <c r="V712" s="194"/>
      <c r="W712" s="195" t="s">
        <v>211</v>
      </c>
      <c r="X712" s="194"/>
      <c r="Y712" s="25" t="s">
        <v>231</v>
      </c>
      <c r="Z712" s="397">
        <v>9</v>
      </c>
      <c r="AA712" s="397" t="s">
        <v>261</v>
      </c>
      <c r="AB712" s="193"/>
      <c r="AC712" s="379">
        <f>SUMPRODUCT(LEN($L712:$Y714)-LEN(SUBSTITUTE($L712:$Y714,"A", "")))</f>
        <v>18</v>
      </c>
      <c r="AD712" s="365">
        <f>SUMPRODUCT(LEN($Y712:$Y714)-LEN(SUBSTITUTE($Y712:$Y714,"A", "")))</f>
        <v>1</v>
      </c>
      <c r="AE712" s="365">
        <f>SUMPRODUCT(LEN($L712:$Y714)-LEN(SUBSTITUTE($L712:$Y714,"S", "")))</f>
        <v>18</v>
      </c>
      <c r="AF712" s="365">
        <f>SUMPRODUCT(LEN($Y712:$Y714)-LEN(SUBSTITUTE($Y712:$Y714,"S", "")))</f>
        <v>8</v>
      </c>
      <c r="AG712" s="365">
        <f>SUMPRODUCT(LEN($L712:$Y714)-LEN(SUBSTITUTE($L712:$Y714,"F", "")))</f>
        <v>1</v>
      </c>
      <c r="AH712" s="365">
        <f>SUMPRODUCT(LEN($Y712:$Y714)-LEN(SUBSTITUTE($Y712:$Y714,"F", "")))</f>
        <v>0</v>
      </c>
      <c r="AI712" s="365">
        <f>SUMPRODUCT(LEN($L712:$Y714)-LEN(SUBSTITUTE($L712:$Y714,"G", "")))</f>
        <v>3</v>
      </c>
      <c r="AJ712" s="365">
        <f>SUMPRODUCT(LEN($Y712:$Y714)-LEN(SUBSTITUTE($Y712:$Y714,"G", "")))</f>
        <v>0</v>
      </c>
      <c r="AK712" s="365">
        <f>SUMPRODUCT(LEN($L712:$Y714)-LEN(SUBSTITUTE($L712:$Y714,"M", "")))</f>
        <v>0</v>
      </c>
      <c r="AL712" s="382">
        <f>SUMPRODUCT(LEN($Y712:$Y714)-LEN(SUBSTITUTE($Y712:$Y714,"M", "")))</f>
        <v>0</v>
      </c>
    </row>
    <row r="713" spans="2:38" ht="18" customHeight="1" x14ac:dyDescent="0.2">
      <c r="B713" s="17"/>
      <c r="C713" s="406"/>
      <c r="D713" s="192"/>
      <c r="E713" s="23"/>
      <c r="F713" s="23"/>
      <c r="G713" s="191"/>
      <c r="H713" s="409"/>
      <c r="I713" s="409"/>
      <c r="J713" s="409"/>
      <c r="K713" s="190" t="s">
        <v>91</v>
      </c>
      <c r="L713" s="189" t="s">
        <v>275</v>
      </c>
      <c r="M713" s="190" t="s">
        <v>90</v>
      </c>
      <c r="N713" s="189" t="s">
        <v>282</v>
      </c>
      <c r="O713" s="190" t="s">
        <v>89</v>
      </c>
      <c r="P713" s="189" t="s">
        <v>226</v>
      </c>
      <c r="Q713" s="190" t="s">
        <v>88</v>
      </c>
      <c r="R713" s="189" t="s">
        <v>218</v>
      </c>
      <c r="S713" s="190" t="s">
        <v>210</v>
      </c>
      <c r="T713" s="189"/>
      <c r="U713" s="190" t="s">
        <v>209</v>
      </c>
      <c r="V713" s="189"/>
      <c r="W713" s="190" t="s">
        <v>209</v>
      </c>
      <c r="X713" s="189"/>
      <c r="Y713" s="18" t="s">
        <v>234</v>
      </c>
      <c r="Z713" s="366"/>
      <c r="AA713" s="366"/>
      <c r="AB713" s="188"/>
      <c r="AC713" s="380"/>
      <c r="AD713" s="366"/>
      <c r="AE713" s="366"/>
      <c r="AF713" s="366"/>
      <c r="AG713" s="366"/>
      <c r="AH713" s="366"/>
      <c r="AI713" s="366"/>
      <c r="AJ713" s="366"/>
      <c r="AK713" s="366"/>
      <c r="AL713" s="383"/>
    </row>
    <row r="714" spans="2:38" ht="18" customHeight="1" thickBot="1" x14ac:dyDescent="0.25">
      <c r="B714" s="17"/>
      <c r="C714" s="407"/>
      <c r="D714" s="204"/>
      <c r="E714" s="203"/>
      <c r="F714" s="203"/>
      <c r="G714" s="202"/>
      <c r="H714" s="410"/>
      <c r="I714" s="410"/>
      <c r="J714" s="410"/>
      <c r="K714" s="201" t="s">
        <v>87</v>
      </c>
      <c r="L714" s="200" t="s">
        <v>265</v>
      </c>
      <c r="M714" s="201" t="s">
        <v>86</v>
      </c>
      <c r="N714" s="200" t="s">
        <v>226</v>
      </c>
      <c r="O714" s="201" t="s">
        <v>85</v>
      </c>
      <c r="P714" s="200" t="s">
        <v>214</v>
      </c>
      <c r="Q714" s="201" t="s">
        <v>84</v>
      </c>
      <c r="R714" s="200" t="s">
        <v>98</v>
      </c>
      <c r="S714" s="201" t="s">
        <v>208</v>
      </c>
      <c r="T714" s="200"/>
      <c r="U714" s="201" t="s">
        <v>207</v>
      </c>
      <c r="V714" s="200"/>
      <c r="W714" s="201" t="s">
        <v>207</v>
      </c>
      <c r="X714" s="200"/>
      <c r="Y714" s="10"/>
      <c r="Z714" s="398"/>
      <c r="AA714" s="398"/>
      <c r="AB714" s="199"/>
      <c r="AC714" s="381"/>
      <c r="AD714" s="367"/>
      <c r="AE714" s="367"/>
      <c r="AF714" s="367"/>
      <c r="AG714" s="367"/>
      <c r="AH714" s="367"/>
      <c r="AI714" s="367"/>
      <c r="AJ714" s="367"/>
      <c r="AK714" s="367"/>
      <c r="AL714" s="384"/>
    </row>
    <row r="715" spans="2:38" ht="18" customHeight="1" x14ac:dyDescent="0.2">
      <c r="B715" s="17"/>
      <c r="C715" s="405">
        <v>8</v>
      </c>
      <c r="D715" s="198"/>
      <c r="E715" s="197"/>
      <c r="F715" s="197"/>
      <c r="G715" s="196"/>
      <c r="H715" s="408">
        <v>69</v>
      </c>
      <c r="I715" s="408">
        <v>18</v>
      </c>
      <c r="J715" s="408">
        <v>5</v>
      </c>
      <c r="K715" s="195" t="s">
        <v>95</v>
      </c>
      <c r="L715" s="194" t="s">
        <v>266</v>
      </c>
      <c r="M715" s="195" t="s">
        <v>94</v>
      </c>
      <c r="N715" s="194" t="s">
        <v>281</v>
      </c>
      <c r="O715" s="195" t="s">
        <v>93</v>
      </c>
      <c r="P715" s="194" t="s">
        <v>280</v>
      </c>
      <c r="Q715" s="195" t="s">
        <v>92</v>
      </c>
      <c r="R715" s="194" t="s">
        <v>214</v>
      </c>
      <c r="S715" s="195" t="s">
        <v>212</v>
      </c>
      <c r="T715" s="194" t="s">
        <v>98</v>
      </c>
      <c r="U715" s="195" t="s">
        <v>211</v>
      </c>
      <c r="V715" s="194"/>
      <c r="W715" s="195" t="s">
        <v>211</v>
      </c>
      <c r="X715" s="194"/>
      <c r="Y715" s="25" t="s">
        <v>279</v>
      </c>
      <c r="Z715" s="397"/>
      <c r="AA715" s="397" t="s">
        <v>261</v>
      </c>
      <c r="AB715" s="193"/>
      <c r="AC715" s="379">
        <f>SUMPRODUCT(LEN($L715:$Y717)-LEN(SUBSTITUTE($L715:$Y717,"A", "")))</f>
        <v>23</v>
      </c>
      <c r="AD715" s="365">
        <f>SUMPRODUCT(LEN($Y715:$Y717)-LEN(SUBSTITUTE($Y715:$Y717,"A", "")))</f>
        <v>5</v>
      </c>
      <c r="AE715" s="365">
        <f>SUMPRODUCT(LEN($L715:$Y717)-LEN(SUBSTITUTE($L715:$Y717,"S", "")))</f>
        <v>19</v>
      </c>
      <c r="AF715" s="365">
        <f>SUMPRODUCT(LEN($Y715:$Y717)-LEN(SUBSTITUTE($Y715:$Y717,"S", "")))</f>
        <v>7</v>
      </c>
      <c r="AG715" s="365">
        <f>SUMPRODUCT(LEN($L715:$Y717)-LEN(SUBSTITUTE($L715:$Y717,"F", "")))</f>
        <v>0</v>
      </c>
      <c r="AH715" s="365">
        <f>SUMPRODUCT(LEN($Y715:$Y717)-LEN(SUBSTITUTE($Y715:$Y717,"F", "")))</f>
        <v>0</v>
      </c>
      <c r="AI715" s="365">
        <f>SUMPRODUCT(LEN($L715:$Y717)-LEN(SUBSTITUTE($L715:$Y717,"G", "")))</f>
        <v>4</v>
      </c>
      <c r="AJ715" s="365">
        <f>SUMPRODUCT(LEN($Y715:$Y717)-LEN(SUBSTITUTE($Y715:$Y717,"G", "")))</f>
        <v>0</v>
      </c>
      <c r="AK715" s="365">
        <f>SUMPRODUCT(LEN($L715:$Y717)-LEN(SUBSTITUTE($L715:$Y717,"M", "")))</f>
        <v>0</v>
      </c>
      <c r="AL715" s="382">
        <f>SUMPRODUCT(LEN($Y715:$Y717)-LEN(SUBSTITUTE($Y715:$Y717,"M", "")))</f>
        <v>0</v>
      </c>
    </row>
    <row r="716" spans="2:38" ht="18" customHeight="1" x14ac:dyDescent="0.2">
      <c r="B716" s="17"/>
      <c r="C716" s="406"/>
      <c r="D716" s="192"/>
      <c r="E716" s="23"/>
      <c r="F716" s="23"/>
      <c r="G716" s="191"/>
      <c r="H716" s="409"/>
      <c r="I716" s="409"/>
      <c r="J716" s="409"/>
      <c r="K716" s="190" t="s">
        <v>91</v>
      </c>
      <c r="L716" s="189" t="s">
        <v>278</v>
      </c>
      <c r="M716" s="190" t="s">
        <v>90</v>
      </c>
      <c r="N716" s="189" t="s">
        <v>277</v>
      </c>
      <c r="O716" s="190" t="s">
        <v>89</v>
      </c>
      <c r="P716" s="189" t="s">
        <v>214</v>
      </c>
      <c r="Q716" s="190" t="s">
        <v>88</v>
      </c>
      <c r="R716" s="189" t="s">
        <v>214</v>
      </c>
      <c r="S716" s="190" t="s">
        <v>210</v>
      </c>
      <c r="T716" s="189"/>
      <c r="U716" s="190" t="s">
        <v>209</v>
      </c>
      <c r="V716" s="189"/>
      <c r="W716" s="190" t="s">
        <v>209</v>
      </c>
      <c r="X716" s="189"/>
      <c r="Y716" s="18" t="s">
        <v>276</v>
      </c>
      <c r="Z716" s="366"/>
      <c r="AA716" s="366"/>
      <c r="AB716" s="188"/>
      <c r="AC716" s="380"/>
      <c r="AD716" s="366"/>
      <c r="AE716" s="366"/>
      <c r="AF716" s="366"/>
      <c r="AG716" s="366"/>
      <c r="AH716" s="366"/>
      <c r="AI716" s="366"/>
      <c r="AJ716" s="366"/>
      <c r="AK716" s="366"/>
      <c r="AL716" s="383"/>
    </row>
    <row r="717" spans="2:38" ht="18" customHeight="1" thickBot="1" x14ac:dyDescent="0.25">
      <c r="B717" s="17"/>
      <c r="C717" s="407"/>
      <c r="D717" s="204"/>
      <c r="E717" s="203"/>
      <c r="F717" s="203"/>
      <c r="G717" s="202"/>
      <c r="H717" s="410"/>
      <c r="I717" s="410"/>
      <c r="J717" s="410"/>
      <c r="K717" s="201" t="s">
        <v>87</v>
      </c>
      <c r="L717" s="200" t="s">
        <v>97</v>
      </c>
      <c r="M717" s="201" t="s">
        <v>86</v>
      </c>
      <c r="N717" s="200" t="s">
        <v>213</v>
      </c>
      <c r="O717" s="201" t="s">
        <v>85</v>
      </c>
      <c r="P717" s="200" t="s">
        <v>230</v>
      </c>
      <c r="Q717" s="201" t="s">
        <v>84</v>
      </c>
      <c r="R717" s="200" t="s">
        <v>97</v>
      </c>
      <c r="S717" s="201" t="s">
        <v>208</v>
      </c>
      <c r="T717" s="200"/>
      <c r="U717" s="201" t="s">
        <v>207</v>
      </c>
      <c r="V717" s="200"/>
      <c r="W717" s="201" t="s">
        <v>207</v>
      </c>
      <c r="X717" s="200"/>
      <c r="Y717" s="10"/>
      <c r="Z717" s="398"/>
      <c r="AA717" s="398"/>
      <c r="AB717" s="199"/>
      <c r="AC717" s="381"/>
      <c r="AD717" s="367"/>
      <c r="AE717" s="367"/>
      <c r="AF717" s="367"/>
      <c r="AG717" s="367"/>
      <c r="AH717" s="367"/>
      <c r="AI717" s="367"/>
      <c r="AJ717" s="367"/>
      <c r="AK717" s="367"/>
      <c r="AL717" s="384"/>
    </row>
    <row r="718" spans="2:38" ht="18" customHeight="1" x14ac:dyDescent="0.2">
      <c r="B718" s="17"/>
      <c r="C718" s="405">
        <v>9</v>
      </c>
      <c r="D718" s="198"/>
      <c r="E718" s="197"/>
      <c r="F718" s="197"/>
      <c r="G718" s="196"/>
      <c r="H718" s="408">
        <v>69</v>
      </c>
      <c r="I718" s="408">
        <v>18</v>
      </c>
      <c r="J718" s="408">
        <v>6</v>
      </c>
      <c r="K718" s="195" t="s">
        <v>95</v>
      </c>
      <c r="L718" s="194" t="s">
        <v>213</v>
      </c>
      <c r="M718" s="195" t="s">
        <v>94</v>
      </c>
      <c r="N718" s="194" t="s">
        <v>275</v>
      </c>
      <c r="O718" s="195" t="s">
        <v>93</v>
      </c>
      <c r="P718" s="194" t="s">
        <v>226</v>
      </c>
      <c r="Q718" s="195" t="s">
        <v>92</v>
      </c>
      <c r="R718" s="194" t="s">
        <v>214</v>
      </c>
      <c r="S718" s="195" t="s">
        <v>212</v>
      </c>
      <c r="T718" s="194"/>
      <c r="U718" s="195" t="s">
        <v>211</v>
      </c>
      <c r="V718" s="194"/>
      <c r="W718" s="195" t="s">
        <v>211</v>
      </c>
      <c r="X718" s="194"/>
      <c r="Y718" s="25" t="s">
        <v>218</v>
      </c>
      <c r="Z718" s="397">
        <v>7</v>
      </c>
      <c r="AA718" s="397" t="s">
        <v>261</v>
      </c>
      <c r="AB718" s="193"/>
      <c r="AC718" s="379">
        <f>SUMPRODUCT(LEN($L718:$Y720)-LEN(SUBSTITUTE($L718:$Y720,"A", "")))</f>
        <v>15</v>
      </c>
      <c r="AD718" s="365">
        <f>SUMPRODUCT(LEN($Y718:$Y720)-LEN(SUBSTITUTE($Y718:$Y720,"A", "")))</f>
        <v>0</v>
      </c>
      <c r="AE718" s="365">
        <f>SUMPRODUCT(LEN($L718:$Y720)-LEN(SUBSTITUTE($L718:$Y720,"S", "")))</f>
        <v>14</v>
      </c>
      <c r="AF718" s="365">
        <f>SUMPRODUCT(LEN($Y718:$Y720)-LEN(SUBSTITUTE($Y718:$Y720,"S", "")))</f>
        <v>2</v>
      </c>
      <c r="AG718" s="365">
        <f>SUMPRODUCT(LEN($L718:$Y720)-LEN(SUBSTITUTE($L718:$Y720,"F", "")))</f>
        <v>1</v>
      </c>
      <c r="AH718" s="365">
        <f>SUMPRODUCT(LEN($Y718:$Y720)-LEN(SUBSTITUTE($Y718:$Y720,"F", "")))</f>
        <v>0</v>
      </c>
      <c r="AI718" s="365">
        <f>SUMPRODUCT(LEN($L718:$Y720)-LEN(SUBSTITUTE($L718:$Y720,"G", "")))</f>
        <v>1</v>
      </c>
      <c r="AJ718" s="365">
        <f>SUMPRODUCT(LEN($Y718:$Y720)-LEN(SUBSTITUTE($Y718:$Y720,"G", "")))</f>
        <v>0</v>
      </c>
      <c r="AK718" s="365">
        <f>SUMPRODUCT(LEN($L718:$Y720)-LEN(SUBSTITUTE($L718:$Y720,"M", "")))</f>
        <v>0</v>
      </c>
      <c r="AL718" s="382">
        <f>SUMPRODUCT(LEN($Y718:$Y720)-LEN(SUBSTITUTE($Y718:$Y720,"M", "")))</f>
        <v>0</v>
      </c>
    </row>
    <row r="719" spans="2:38" ht="18" customHeight="1" x14ac:dyDescent="0.2">
      <c r="B719" s="17"/>
      <c r="C719" s="406"/>
      <c r="D719" s="192"/>
      <c r="E719" s="23"/>
      <c r="F719" s="23"/>
      <c r="G719" s="191"/>
      <c r="H719" s="409"/>
      <c r="I719" s="409"/>
      <c r="J719" s="409"/>
      <c r="K719" s="190" t="s">
        <v>91</v>
      </c>
      <c r="L719" s="189" t="s">
        <v>213</v>
      </c>
      <c r="M719" s="190" t="s">
        <v>90</v>
      </c>
      <c r="N719" s="189" t="s">
        <v>274</v>
      </c>
      <c r="O719" s="190" t="s">
        <v>89</v>
      </c>
      <c r="P719" s="189" t="s">
        <v>214</v>
      </c>
      <c r="Q719" s="190" t="s">
        <v>88</v>
      </c>
      <c r="R719" s="189" t="s">
        <v>218</v>
      </c>
      <c r="S719" s="190" t="s">
        <v>210</v>
      </c>
      <c r="T719" s="189"/>
      <c r="U719" s="190" t="s">
        <v>209</v>
      </c>
      <c r="V719" s="189"/>
      <c r="W719" s="190" t="s">
        <v>209</v>
      </c>
      <c r="X719" s="189"/>
      <c r="Y719" s="18"/>
      <c r="Z719" s="366"/>
      <c r="AA719" s="366"/>
      <c r="AB719" s="188"/>
      <c r="AC719" s="380"/>
      <c r="AD719" s="366"/>
      <c r="AE719" s="366"/>
      <c r="AF719" s="366"/>
      <c r="AG719" s="366"/>
      <c r="AH719" s="366"/>
      <c r="AI719" s="366"/>
      <c r="AJ719" s="366"/>
      <c r="AK719" s="366"/>
      <c r="AL719" s="383"/>
    </row>
    <row r="720" spans="2:38" ht="18" customHeight="1" thickBot="1" x14ac:dyDescent="0.25">
      <c r="B720" s="17"/>
      <c r="C720" s="407"/>
      <c r="D720" s="204"/>
      <c r="E720" s="203"/>
      <c r="F720" s="203"/>
      <c r="G720" s="202"/>
      <c r="H720" s="410"/>
      <c r="I720" s="410"/>
      <c r="J720" s="410"/>
      <c r="K720" s="201" t="s">
        <v>87</v>
      </c>
      <c r="L720" s="200" t="s">
        <v>220</v>
      </c>
      <c r="M720" s="201" t="s">
        <v>86</v>
      </c>
      <c r="N720" s="200" t="s">
        <v>220</v>
      </c>
      <c r="O720" s="201" t="s">
        <v>85</v>
      </c>
      <c r="P720" s="200" t="s">
        <v>214</v>
      </c>
      <c r="Q720" s="201" t="s">
        <v>84</v>
      </c>
      <c r="R720" s="200" t="s">
        <v>97</v>
      </c>
      <c r="S720" s="201" t="s">
        <v>208</v>
      </c>
      <c r="T720" s="200"/>
      <c r="U720" s="201" t="s">
        <v>207</v>
      </c>
      <c r="V720" s="200"/>
      <c r="W720" s="201" t="s">
        <v>207</v>
      </c>
      <c r="X720" s="200"/>
      <c r="Y720" s="10"/>
      <c r="Z720" s="398"/>
      <c r="AA720" s="398"/>
      <c r="AB720" s="199"/>
      <c r="AC720" s="381"/>
      <c r="AD720" s="367"/>
      <c r="AE720" s="367"/>
      <c r="AF720" s="367"/>
      <c r="AG720" s="367"/>
      <c r="AH720" s="367"/>
      <c r="AI720" s="367"/>
      <c r="AJ720" s="367"/>
      <c r="AK720" s="367"/>
      <c r="AL720" s="384"/>
    </row>
    <row r="721" spans="2:39" ht="18" customHeight="1" x14ac:dyDescent="0.2">
      <c r="B721" s="17"/>
      <c r="C721" s="405">
        <v>10</v>
      </c>
      <c r="D721" s="198"/>
      <c r="E721" s="197"/>
      <c r="F721" s="197"/>
      <c r="G721" s="196"/>
      <c r="H721" s="408">
        <v>68</v>
      </c>
      <c r="I721" s="408">
        <v>18</v>
      </c>
      <c r="J721" s="408">
        <v>5</v>
      </c>
      <c r="K721" s="195" t="s">
        <v>95</v>
      </c>
      <c r="L721" s="194" t="s">
        <v>213</v>
      </c>
      <c r="M721" s="195" t="s">
        <v>94</v>
      </c>
      <c r="N721" s="194" t="s">
        <v>225</v>
      </c>
      <c r="O721" s="195" t="s">
        <v>93</v>
      </c>
      <c r="P721" s="194" t="s">
        <v>214</v>
      </c>
      <c r="Q721" s="195" t="s">
        <v>92</v>
      </c>
      <c r="R721" s="194" t="s">
        <v>214</v>
      </c>
      <c r="S721" s="195" t="s">
        <v>212</v>
      </c>
      <c r="T721" s="194" t="s">
        <v>97</v>
      </c>
      <c r="U721" s="195" t="s">
        <v>211</v>
      </c>
      <c r="V721" s="194"/>
      <c r="W721" s="195" t="s">
        <v>211</v>
      </c>
      <c r="X721" s="194"/>
      <c r="Y721" s="25" t="s">
        <v>98</v>
      </c>
      <c r="Z721" s="397"/>
      <c r="AA721" s="397" t="s">
        <v>261</v>
      </c>
      <c r="AB721" s="193"/>
      <c r="AC721" s="379">
        <f>SUMPRODUCT(LEN($L721:$Y723)-LEN(SUBSTITUTE($L721:$Y723,"A", "")))</f>
        <v>13</v>
      </c>
      <c r="AD721" s="365">
        <f>SUMPRODUCT(LEN($Y721:$Y723)-LEN(SUBSTITUTE($Y721:$Y723,"A", "")))</f>
        <v>0</v>
      </c>
      <c r="AE721" s="365">
        <f>SUMPRODUCT(LEN($L721:$Y723)-LEN(SUBSTITUTE($L721:$Y723,"S", "")))</f>
        <v>12</v>
      </c>
      <c r="AF721" s="365">
        <f>SUMPRODUCT(LEN($Y721:$Y723)-LEN(SUBSTITUTE($Y721:$Y723,"S", "")))</f>
        <v>1</v>
      </c>
      <c r="AG721" s="365">
        <f>SUMPRODUCT(LEN($L721:$Y723)-LEN(SUBSTITUTE($L721:$Y723,"F", "")))</f>
        <v>0</v>
      </c>
      <c r="AH721" s="365">
        <f>SUMPRODUCT(LEN($Y721:$Y723)-LEN(SUBSTITUTE($Y721:$Y723,"F", "")))</f>
        <v>0</v>
      </c>
      <c r="AI721" s="365">
        <f>SUMPRODUCT(LEN($L721:$Y723)-LEN(SUBSTITUTE($L721:$Y723,"G", "")))</f>
        <v>0</v>
      </c>
      <c r="AJ721" s="365">
        <f>SUMPRODUCT(LEN($Y721:$Y723)-LEN(SUBSTITUTE($Y721:$Y723,"G", "")))</f>
        <v>0</v>
      </c>
      <c r="AK721" s="365">
        <f>SUMPRODUCT(LEN($L721:$Y723)-LEN(SUBSTITUTE($L721:$Y723,"M", "")))</f>
        <v>0</v>
      </c>
      <c r="AL721" s="382">
        <f>SUMPRODUCT(LEN($Y721:$Y723)-LEN(SUBSTITUTE($Y721:$Y723,"M", "")))</f>
        <v>0</v>
      </c>
    </row>
    <row r="722" spans="2:39" ht="18" customHeight="1" x14ac:dyDescent="0.2">
      <c r="B722" s="17"/>
      <c r="C722" s="406"/>
      <c r="D722" s="192"/>
      <c r="E722" s="23"/>
      <c r="F722" s="23"/>
      <c r="G722" s="191"/>
      <c r="H722" s="409"/>
      <c r="I722" s="409"/>
      <c r="J722" s="409"/>
      <c r="K722" s="190" t="s">
        <v>91</v>
      </c>
      <c r="L722" s="189" t="s">
        <v>97</v>
      </c>
      <c r="M722" s="190" t="s">
        <v>90</v>
      </c>
      <c r="N722" s="189" t="s">
        <v>97</v>
      </c>
      <c r="O722" s="190" t="s">
        <v>89</v>
      </c>
      <c r="P722" s="189" t="s">
        <v>219</v>
      </c>
      <c r="Q722" s="190" t="s">
        <v>88</v>
      </c>
      <c r="R722" s="189" t="s">
        <v>214</v>
      </c>
      <c r="S722" s="190" t="s">
        <v>210</v>
      </c>
      <c r="T722" s="189"/>
      <c r="U722" s="190" t="s">
        <v>209</v>
      </c>
      <c r="V722" s="189"/>
      <c r="W722" s="190" t="s">
        <v>209</v>
      </c>
      <c r="X722" s="189"/>
      <c r="Y722" s="18"/>
      <c r="Z722" s="366"/>
      <c r="AA722" s="366"/>
      <c r="AB722" s="188"/>
      <c r="AC722" s="380"/>
      <c r="AD722" s="366"/>
      <c r="AE722" s="366"/>
      <c r="AF722" s="366"/>
      <c r="AG722" s="366"/>
      <c r="AH722" s="366"/>
      <c r="AI722" s="366"/>
      <c r="AJ722" s="366"/>
      <c r="AK722" s="366"/>
      <c r="AL722" s="383"/>
    </row>
    <row r="723" spans="2:39" ht="18" customHeight="1" thickBot="1" x14ac:dyDescent="0.25">
      <c r="B723" s="17"/>
      <c r="C723" s="407"/>
      <c r="D723" s="204"/>
      <c r="E723" s="203"/>
      <c r="F723" s="203"/>
      <c r="G723" s="202"/>
      <c r="H723" s="410"/>
      <c r="I723" s="410"/>
      <c r="J723" s="410"/>
      <c r="K723" s="201" t="s">
        <v>87</v>
      </c>
      <c r="L723" s="200" t="s">
        <v>217</v>
      </c>
      <c r="M723" s="201" t="s">
        <v>86</v>
      </c>
      <c r="N723" s="200" t="s">
        <v>214</v>
      </c>
      <c r="O723" s="201" t="s">
        <v>85</v>
      </c>
      <c r="P723" s="200" t="s">
        <v>218</v>
      </c>
      <c r="Q723" s="201" t="s">
        <v>84</v>
      </c>
      <c r="R723" s="200" t="s">
        <v>98</v>
      </c>
      <c r="S723" s="201" t="s">
        <v>208</v>
      </c>
      <c r="T723" s="200"/>
      <c r="U723" s="201" t="s">
        <v>207</v>
      </c>
      <c r="V723" s="200"/>
      <c r="W723" s="201" t="s">
        <v>207</v>
      </c>
      <c r="X723" s="200"/>
      <c r="Y723" s="10"/>
      <c r="Z723" s="398"/>
      <c r="AA723" s="398"/>
      <c r="AB723" s="199"/>
      <c r="AC723" s="381"/>
      <c r="AD723" s="367"/>
      <c r="AE723" s="367"/>
      <c r="AF723" s="367"/>
      <c r="AG723" s="367"/>
      <c r="AH723" s="367"/>
      <c r="AI723" s="367"/>
      <c r="AJ723" s="367"/>
      <c r="AK723" s="367"/>
      <c r="AL723" s="384"/>
    </row>
    <row r="724" spans="2:39" ht="18" customHeight="1" x14ac:dyDescent="0.2">
      <c r="B724" s="17"/>
      <c r="C724" s="405">
        <v>11</v>
      </c>
      <c r="D724" s="198"/>
      <c r="E724" s="197"/>
      <c r="F724" s="197"/>
      <c r="G724" s="196"/>
      <c r="H724" s="408">
        <v>64</v>
      </c>
      <c r="I724" s="408">
        <v>17</v>
      </c>
      <c r="J724" s="408">
        <v>6</v>
      </c>
      <c r="K724" s="195" t="s">
        <v>95</v>
      </c>
      <c r="L724" s="194" t="s">
        <v>213</v>
      </c>
      <c r="M724" s="195" t="s">
        <v>94</v>
      </c>
      <c r="N724" s="194" t="s">
        <v>273</v>
      </c>
      <c r="O724" s="195" t="s">
        <v>93</v>
      </c>
      <c r="P724" s="194" t="s">
        <v>224</v>
      </c>
      <c r="Q724" s="195" t="s">
        <v>92</v>
      </c>
      <c r="R724" s="194" t="s">
        <v>98</v>
      </c>
      <c r="S724" s="195" t="s">
        <v>212</v>
      </c>
      <c r="T724" s="194"/>
      <c r="U724" s="195" t="s">
        <v>211</v>
      </c>
      <c r="V724" s="194"/>
      <c r="W724" s="195" t="s">
        <v>211</v>
      </c>
      <c r="X724" s="194"/>
      <c r="Y724" s="25" t="s">
        <v>272</v>
      </c>
      <c r="Z724" s="397">
        <v>7</v>
      </c>
      <c r="AA724" s="397" t="s">
        <v>261</v>
      </c>
      <c r="AB724" s="193"/>
      <c r="AC724" s="379">
        <f>SUMPRODUCT(LEN($L724:$Y726)-LEN(SUBSTITUTE($L724:$Y726,"A", "")))</f>
        <v>12</v>
      </c>
      <c r="AD724" s="365">
        <f>SUMPRODUCT(LEN($Y724:$Y726)-LEN(SUBSTITUTE($Y724:$Y726,"A", "")))</f>
        <v>1</v>
      </c>
      <c r="AE724" s="365">
        <f>SUMPRODUCT(LEN($L724:$Y726)-LEN(SUBSTITUTE($L724:$Y726,"S", "")))</f>
        <v>15</v>
      </c>
      <c r="AF724" s="365">
        <f>SUMPRODUCT(LEN($Y724:$Y726)-LEN(SUBSTITUTE($Y724:$Y726,"S", "")))</f>
        <v>4</v>
      </c>
      <c r="AG724" s="365">
        <f>SUMPRODUCT(LEN($L724:$Y726)-LEN(SUBSTITUTE($L724:$Y726,"F", "")))</f>
        <v>1</v>
      </c>
      <c r="AH724" s="365">
        <f>SUMPRODUCT(LEN($Y724:$Y726)-LEN(SUBSTITUTE($Y724:$Y726,"F", "")))</f>
        <v>0</v>
      </c>
      <c r="AI724" s="365">
        <f>SUMPRODUCT(LEN($L724:$Y726)-LEN(SUBSTITUTE($L724:$Y726,"G", "")))</f>
        <v>0</v>
      </c>
      <c r="AJ724" s="365">
        <f>SUMPRODUCT(LEN($Y724:$Y726)-LEN(SUBSTITUTE($Y724:$Y726,"G", "")))</f>
        <v>0</v>
      </c>
      <c r="AK724" s="365">
        <f>SUMPRODUCT(LEN($L724:$Y726)-LEN(SUBSTITUTE($L724:$Y726,"M", "")))</f>
        <v>0</v>
      </c>
      <c r="AL724" s="382">
        <f>SUMPRODUCT(LEN($Y724:$Y726)-LEN(SUBSTITUTE($Y724:$Y726,"M", "")))</f>
        <v>0</v>
      </c>
    </row>
    <row r="725" spans="2:39" ht="18" customHeight="1" x14ac:dyDescent="0.2">
      <c r="B725" s="17"/>
      <c r="C725" s="406"/>
      <c r="D725" s="192"/>
      <c r="E725" s="23"/>
      <c r="F725" s="23"/>
      <c r="G725" s="191"/>
      <c r="H725" s="409"/>
      <c r="I725" s="409"/>
      <c r="J725" s="409"/>
      <c r="K725" s="190" t="s">
        <v>91</v>
      </c>
      <c r="L725" s="189" t="s">
        <v>213</v>
      </c>
      <c r="M725" s="190" t="s">
        <v>90</v>
      </c>
      <c r="N725" s="189" t="s">
        <v>228</v>
      </c>
      <c r="O725" s="190" t="s">
        <v>89</v>
      </c>
      <c r="P725" s="189" t="s">
        <v>218</v>
      </c>
      <c r="Q725" s="190" t="s">
        <v>88</v>
      </c>
      <c r="R725" s="189" t="s">
        <v>98</v>
      </c>
      <c r="S725" s="190" t="s">
        <v>210</v>
      </c>
      <c r="T725" s="189"/>
      <c r="U725" s="190" t="s">
        <v>209</v>
      </c>
      <c r="V725" s="189"/>
      <c r="W725" s="190" t="s">
        <v>209</v>
      </c>
      <c r="X725" s="189"/>
      <c r="Y725" s="18"/>
      <c r="Z725" s="366"/>
      <c r="AA725" s="366"/>
      <c r="AB725" s="188"/>
      <c r="AC725" s="380"/>
      <c r="AD725" s="366"/>
      <c r="AE725" s="366"/>
      <c r="AF725" s="366"/>
      <c r="AG725" s="366"/>
      <c r="AH725" s="366"/>
      <c r="AI725" s="366"/>
      <c r="AJ725" s="366"/>
      <c r="AK725" s="366"/>
      <c r="AL725" s="383"/>
    </row>
    <row r="726" spans="2:39" ht="18" customHeight="1" thickBot="1" x14ac:dyDescent="0.25">
      <c r="B726" s="17"/>
      <c r="C726" s="407"/>
      <c r="D726" s="204"/>
      <c r="E726" s="203"/>
      <c r="F726" s="203"/>
      <c r="G726" s="202"/>
      <c r="H726" s="410"/>
      <c r="I726" s="410"/>
      <c r="J726" s="410"/>
      <c r="K726" s="201" t="s">
        <v>87</v>
      </c>
      <c r="L726" s="200" t="s">
        <v>213</v>
      </c>
      <c r="M726" s="201" t="s">
        <v>86</v>
      </c>
      <c r="N726" s="200" t="s">
        <v>225</v>
      </c>
      <c r="O726" s="201" t="s">
        <v>85</v>
      </c>
      <c r="P726" s="200" t="s">
        <v>218</v>
      </c>
      <c r="Q726" s="201" t="s">
        <v>84</v>
      </c>
      <c r="R726" s="200"/>
      <c r="S726" s="201" t="s">
        <v>208</v>
      </c>
      <c r="T726" s="200"/>
      <c r="U726" s="201" t="s">
        <v>207</v>
      </c>
      <c r="V726" s="200"/>
      <c r="W726" s="201" t="s">
        <v>207</v>
      </c>
      <c r="X726" s="200"/>
      <c r="Y726" s="10"/>
      <c r="Z726" s="398"/>
      <c r="AA726" s="398"/>
      <c r="AB726" s="199"/>
      <c r="AC726" s="381"/>
      <c r="AD726" s="367"/>
      <c r="AE726" s="367"/>
      <c r="AF726" s="367"/>
      <c r="AG726" s="367"/>
      <c r="AH726" s="367"/>
      <c r="AI726" s="367"/>
      <c r="AJ726" s="367"/>
      <c r="AK726" s="367"/>
      <c r="AL726" s="384"/>
    </row>
    <row r="727" spans="2:39" ht="18" customHeight="1" x14ac:dyDescent="0.2">
      <c r="B727" s="17"/>
      <c r="C727" s="405">
        <v>12</v>
      </c>
      <c r="D727" s="198"/>
      <c r="E727" s="197"/>
      <c r="F727" s="197"/>
      <c r="G727" s="196"/>
      <c r="H727" s="408">
        <v>59</v>
      </c>
      <c r="I727" s="408">
        <v>17</v>
      </c>
      <c r="J727" s="408">
        <v>6</v>
      </c>
      <c r="K727" s="195" t="s">
        <v>95</v>
      </c>
      <c r="L727" s="194" t="s">
        <v>213</v>
      </c>
      <c r="M727" s="195" t="s">
        <v>94</v>
      </c>
      <c r="N727" s="194" t="s">
        <v>97</v>
      </c>
      <c r="O727" s="195" t="s">
        <v>93</v>
      </c>
      <c r="P727" s="194" t="s">
        <v>214</v>
      </c>
      <c r="Q727" s="195" t="s">
        <v>92</v>
      </c>
      <c r="R727" s="194" t="s">
        <v>98</v>
      </c>
      <c r="S727" s="195" t="s">
        <v>212</v>
      </c>
      <c r="T727" s="194"/>
      <c r="U727" s="195" t="s">
        <v>211</v>
      </c>
      <c r="V727" s="194"/>
      <c r="W727" s="195" t="s">
        <v>211</v>
      </c>
      <c r="X727" s="194"/>
      <c r="Y727" s="25" t="s">
        <v>98</v>
      </c>
      <c r="Z727" s="397"/>
      <c r="AA727" s="397" t="s">
        <v>261</v>
      </c>
      <c r="AB727" s="193"/>
      <c r="AC727" s="379">
        <f>SUMPRODUCT(LEN($L727:$Y729)-LEN(SUBSTITUTE($L727:$Y729,"A", "")))</f>
        <v>10</v>
      </c>
      <c r="AD727" s="365">
        <f>SUMPRODUCT(LEN($Y727:$Y729)-LEN(SUBSTITUTE($Y727:$Y729,"A", "")))</f>
        <v>0</v>
      </c>
      <c r="AE727" s="365">
        <f>SUMPRODUCT(LEN($L727:$Y729)-LEN(SUBSTITUTE($L727:$Y729,"S", "")))</f>
        <v>8</v>
      </c>
      <c r="AF727" s="365">
        <f>SUMPRODUCT(LEN($Y727:$Y729)-LEN(SUBSTITUTE($Y727:$Y729,"S", "")))</f>
        <v>1</v>
      </c>
      <c r="AG727" s="365">
        <f>SUMPRODUCT(LEN($L727:$Y729)-LEN(SUBSTITUTE($L727:$Y729,"F", "")))</f>
        <v>0</v>
      </c>
      <c r="AH727" s="365">
        <f>SUMPRODUCT(LEN($Y727:$Y729)-LEN(SUBSTITUTE($Y727:$Y729,"F", "")))</f>
        <v>0</v>
      </c>
      <c r="AI727" s="365">
        <f>SUMPRODUCT(LEN($L727:$Y729)-LEN(SUBSTITUTE($L727:$Y729,"G", "")))</f>
        <v>0</v>
      </c>
      <c r="AJ727" s="365">
        <f>SUMPRODUCT(LEN($Y727:$Y729)-LEN(SUBSTITUTE($Y727:$Y729,"G", "")))</f>
        <v>0</v>
      </c>
      <c r="AK727" s="365">
        <f>SUMPRODUCT(LEN($L727:$Y729)-LEN(SUBSTITUTE($L727:$Y729,"M", "")))</f>
        <v>0</v>
      </c>
      <c r="AL727" s="382">
        <f>SUMPRODUCT(LEN($Y727:$Y729)-LEN(SUBSTITUTE($Y727:$Y729,"M", "")))</f>
        <v>0</v>
      </c>
    </row>
    <row r="728" spans="2:39" ht="18" customHeight="1" x14ac:dyDescent="0.2">
      <c r="B728" s="17"/>
      <c r="C728" s="406"/>
      <c r="D728" s="192"/>
      <c r="E728" s="23"/>
      <c r="F728" s="23"/>
      <c r="G728" s="191"/>
      <c r="H728" s="409"/>
      <c r="I728" s="409"/>
      <c r="J728" s="409"/>
      <c r="K728" s="190" t="s">
        <v>91</v>
      </c>
      <c r="L728" s="189" t="s">
        <v>213</v>
      </c>
      <c r="M728" s="190" t="s">
        <v>90</v>
      </c>
      <c r="N728" s="189" t="s">
        <v>214</v>
      </c>
      <c r="O728" s="190" t="s">
        <v>89</v>
      </c>
      <c r="P728" s="189" t="s">
        <v>218</v>
      </c>
      <c r="Q728" s="190" t="s">
        <v>88</v>
      </c>
      <c r="R728" s="189" t="s">
        <v>97</v>
      </c>
      <c r="S728" s="190" t="s">
        <v>210</v>
      </c>
      <c r="T728" s="189"/>
      <c r="U728" s="190" t="s">
        <v>209</v>
      </c>
      <c r="V728" s="189"/>
      <c r="W728" s="190" t="s">
        <v>209</v>
      </c>
      <c r="X728" s="189"/>
      <c r="Y728" s="18"/>
      <c r="Z728" s="366"/>
      <c r="AA728" s="366"/>
      <c r="AB728" s="188"/>
      <c r="AC728" s="380"/>
      <c r="AD728" s="366"/>
      <c r="AE728" s="366"/>
      <c r="AF728" s="366"/>
      <c r="AG728" s="366"/>
      <c r="AH728" s="366"/>
      <c r="AI728" s="366"/>
      <c r="AJ728" s="366"/>
      <c r="AK728" s="366"/>
      <c r="AL728" s="383"/>
    </row>
    <row r="729" spans="2:39" ht="18" customHeight="1" thickBot="1" x14ac:dyDescent="0.25">
      <c r="B729" s="17"/>
      <c r="C729" s="407"/>
      <c r="D729" s="204"/>
      <c r="E729" s="203"/>
      <c r="F729" s="203"/>
      <c r="G729" s="202"/>
      <c r="H729" s="410"/>
      <c r="I729" s="410"/>
      <c r="J729" s="410"/>
      <c r="K729" s="201" t="s">
        <v>87</v>
      </c>
      <c r="L729" s="200" t="s">
        <v>97</v>
      </c>
      <c r="M729" s="201" t="s">
        <v>86</v>
      </c>
      <c r="N729" s="200" t="s">
        <v>214</v>
      </c>
      <c r="O729" s="201" t="s">
        <v>85</v>
      </c>
      <c r="P729" s="200" t="s">
        <v>98</v>
      </c>
      <c r="Q729" s="201" t="s">
        <v>84</v>
      </c>
      <c r="R729" s="200"/>
      <c r="S729" s="201" t="s">
        <v>208</v>
      </c>
      <c r="T729" s="200"/>
      <c r="U729" s="201" t="s">
        <v>207</v>
      </c>
      <c r="V729" s="200"/>
      <c r="W729" s="201" t="s">
        <v>207</v>
      </c>
      <c r="X729" s="200"/>
      <c r="Y729" s="10"/>
      <c r="Z729" s="398"/>
      <c r="AA729" s="398"/>
      <c r="AB729" s="199"/>
      <c r="AC729" s="381"/>
      <c r="AD729" s="367"/>
      <c r="AE729" s="367"/>
      <c r="AF729" s="367"/>
      <c r="AG729" s="367"/>
      <c r="AH729" s="367"/>
      <c r="AI729" s="367"/>
      <c r="AJ729" s="367"/>
      <c r="AK729" s="367"/>
      <c r="AL729" s="384"/>
    </row>
    <row r="730" spans="2:39" ht="18" customHeight="1" x14ac:dyDescent="0.2">
      <c r="B730" s="17"/>
      <c r="C730" s="405">
        <v>13</v>
      </c>
      <c r="D730" s="198"/>
      <c r="E730" s="197"/>
      <c r="F730" s="197"/>
      <c r="G730" s="196"/>
      <c r="H730" s="408">
        <v>70</v>
      </c>
      <c r="I730" s="408">
        <v>16</v>
      </c>
      <c r="J730" s="408">
        <v>5</v>
      </c>
      <c r="K730" s="195" t="s">
        <v>95</v>
      </c>
      <c r="L730" s="194" t="s">
        <v>97</v>
      </c>
      <c r="M730" s="195" t="s">
        <v>94</v>
      </c>
      <c r="N730" s="194" t="s">
        <v>271</v>
      </c>
      <c r="O730" s="195" t="s">
        <v>93</v>
      </c>
      <c r="P730" s="194" t="s">
        <v>224</v>
      </c>
      <c r="Q730" s="195" t="s">
        <v>92</v>
      </c>
      <c r="R730" s="194" t="s">
        <v>228</v>
      </c>
      <c r="S730" s="195" t="s">
        <v>212</v>
      </c>
      <c r="T730" s="194"/>
      <c r="U730" s="195" t="s">
        <v>211</v>
      </c>
      <c r="V730" s="194"/>
      <c r="W730" s="195" t="s">
        <v>211</v>
      </c>
      <c r="X730" s="194"/>
      <c r="Y730" s="25" t="s">
        <v>270</v>
      </c>
      <c r="Z730" s="397"/>
      <c r="AA730" s="397" t="s">
        <v>261</v>
      </c>
      <c r="AB730" s="193"/>
      <c r="AC730" s="379">
        <f>SUMPRODUCT(LEN($L730:$Y732)-LEN(SUBSTITUTE($L730:$Y732,"A", "")))</f>
        <v>21</v>
      </c>
      <c r="AD730" s="365">
        <f>SUMPRODUCT(LEN($Y730:$Y732)-LEN(SUBSTITUTE($Y730:$Y732,"A", "")))</f>
        <v>2</v>
      </c>
      <c r="AE730" s="365">
        <f>SUMPRODUCT(LEN($L730:$Y732)-LEN(SUBSTITUTE($L730:$Y732,"S", "")))</f>
        <v>15</v>
      </c>
      <c r="AF730" s="365">
        <f>SUMPRODUCT(LEN($Y730:$Y732)-LEN(SUBSTITUTE($Y730:$Y732,"S", "")))</f>
        <v>9</v>
      </c>
      <c r="AG730" s="365">
        <f>SUMPRODUCT(LEN($L730:$Y732)-LEN(SUBSTITUTE($L730:$Y732,"F", "")))</f>
        <v>0</v>
      </c>
      <c r="AH730" s="365">
        <f>SUMPRODUCT(LEN($Y730:$Y732)-LEN(SUBSTITUTE($Y730:$Y732,"F", "")))</f>
        <v>0</v>
      </c>
      <c r="AI730" s="365">
        <f>SUMPRODUCT(LEN($L730:$Y732)-LEN(SUBSTITUTE($L730:$Y732,"G", "")))</f>
        <v>5</v>
      </c>
      <c r="AJ730" s="365">
        <f>SUMPRODUCT(LEN($Y730:$Y732)-LEN(SUBSTITUTE($Y730:$Y732,"G", "")))</f>
        <v>1</v>
      </c>
      <c r="AK730" s="365">
        <f>SUMPRODUCT(LEN($L730:$Y732)-LEN(SUBSTITUTE($L730:$Y732,"M", "")))</f>
        <v>0</v>
      </c>
      <c r="AL730" s="382">
        <f>SUMPRODUCT(LEN($Y730:$Y732)-LEN(SUBSTITUTE($Y730:$Y732,"M", "")))</f>
        <v>0</v>
      </c>
    </row>
    <row r="731" spans="2:39" ht="18" customHeight="1" x14ac:dyDescent="0.2">
      <c r="B731" s="17"/>
      <c r="C731" s="406"/>
      <c r="D731" s="192"/>
      <c r="E731" s="23"/>
      <c r="F731" s="23"/>
      <c r="G731" s="191"/>
      <c r="H731" s="409"/>
      <c r="I731" s="409"/>
      <c r="J731" s="409"/>
      <c r="K731" s="190" t="s">
        <v>91</v>
      </c>
      <c r="L731" s="189" t="s">
        <v>269</v>
      </c>
      <c r="M731" s="190" t="s">
        <v>90</v>
      </c>
      <c r="N731" s="189" t="s">
        <v>268</v>
      </c>
      <c r="O731" s="190" t="s">
        <v>89</v>
      </c>
      <c r="P731" s="189" t="s">
        <v>213</v>
      </c>
      <c r="Q731" s="190" t="s">
        <v>88</v>
      </c>
      <c r="R731" s="189" t="s">
        <v>97</v>
      </c>
      <c r="S731" s="190" t="s">
        <v>210</v>
      </c>
      <c r="T731" s="189"/>
      <c r="U731" s="190" t="s">
        <v>209</v>
      </c>
      <c r="V731" s="189"/>
      <c r="W731" s="190" t="s">
        <v>209</v>
      </c>
      <c r="X731" s="189"/>
      <c r="Y731" s="18" t="s">
        <v>267</v>
      </c>
      <c r="Z731" s="366"/>
      <c r="AA731" s="366"/>
      <c r="AB731" s="188"/>
      <c r="AC731" s="380"/>
      <c r="AD731" s="366"/>
      <c r="AE731" s="366"/>
      <c r="AF731" s="366"/>
      <c r="AG731" s="366"/>
      <c r="AH731" s="366"/>
      <c r="AI731" s="366"/>
      <c r="AJ731" s="366"/>
      <c r="AK731" s="366"/>
      <c r="AL731" s="383"/>
    </row>
    <row r="732" spans="2:39" ht="18" customHeight="1" thickBot="1" x14ac:dyDescent="0.25">
      <c r="B732" s="17"/>
      <c r="C732" s="407"/>
      <c r="D732" s="204"/>
      <c r="E732" s="203"/>
      <c r="F732" s="203"/>
      <c r="G732" s="202"/>
      <c r="H732" s="410"/>
      <c r="I732" s="410"/>
      <c r="J732" s="410"/>
      <c r="K732" s="201" t="s">
        <v>87</v>
      </c>
      <c r="L732" s="200" t="s">
        <v>266</v>
      </c>
      <c r="M732" s="201" t="s">
        <v>86</v>
      </c>
      <c r="N732" s="200" t="s">
        <v>265</v>
      </c>
      <c r="O732" s="201" t="s">
        <v>85</v>
      </c>
      <c r="P732" s="200" t="s">
        <v>226</v>
      </c>
      <c r="Q732" s="201" t="s">
        <v>84</v>
      </c>
      <c r="R732" s="200"/>
      <c r="S732" s="201" t="s">
        <v>208</v>
      </c>
      <c r="T732" s="200"/>
      <c r="U732" s="201" t="s">
        <v>207</v>
      </c>
      <c r="V732" s="200"/>
      <c r="W732" s="201" t="s">
        <v>207</v>
      </c>
      <c r="X732" s="200"/>
      <c r="Y732" s="10"/>
      <c r="Z732" s="398"/>
      <c r="AA732" s="398"/>
      <c r="AB732" s="199"/>
      <c r="AC732" s="381"/>
      <c r="AD732" s="367"/>
      <c r="AE732" s="367"/>
      <c r="AF732" s="367"/>
      <c r="AG732" s="367"/>
      <c r="AH732" s="367"/>
      <c r="AI732" s="367"/>
      <c r="AJ732" s="367"/>
      <c r="AK732" s="367"/>
      <c r="AL732" s="384"/>
    </row>
    <row r="733" spans="2:39" ht="18" customHeight="1" x14ac:dyDescent="0.2">
      <c r="B733" s="17"/>
      <c r="C733" s="405">
        <v>14</v>
      </c>
      <c r="D733" s="198"/>
      <c r="E733" s="197"/>
      <c r="F733" s="197"/>
      <c r="G733" s="196"/>
      <c r="H733" s="408">
        <v>69</v>
      </c>
      <c r="I733" s="408">
        <v>18</v>
      </c>
      <c r="J733" s="408">
        <v>5</v>
      </c>
      <c r="K733" s="195" t="s">
        <v>95</v>
      </c>
      <c r="L733" s="194" t="s">
        <v>97</v>
      </c>
      <c r="M733" s="195" t="s">
        <v>94</v>
      </c>
      <c r="N733" s="194" t="s">
        <v>213</v>
      </c>
      <c r="O733" s="195" t="s">
        <v>93</v>
      </c>
      <c r="P733" s="194" t="s">
        <v>219</v>
      </c>
      <c r="Q733" s="195" t="s">
        <v>92</v>
      </c>
      <c r="R733" s="194" t="s">
        <v>218</v>
      </c>
      <c r="S733" s="195" t="s">
        <v>212</v>
      </c>
      <c r="T733" s="194" t="s">
        <v>98</v>
      </c>
      <c r="U733" s="195" t="s">
        <v>211</v>
      </c>
      <c r="V733" s="194"/>
      <c r="W733" s="195" t="s">
        <v>211</v>
      </c>
      <c r="X733" s="194"/>
      <c r="Y733" s="25"/>
      <c r="Z733" s="397">
        <v>7</v>
      </c>
      <c r="AA733" s="397" t="s">
        <v>261</v>
      </c>
      <c r="AB733" s="193"/>
      <c r="AC733" s="379">
        <f>SUMPRODUCT(LEN($L733:$Y735)-LEN(SUBSTITUTE($L733:$Y735,"A", "")))</f>
        <v>9</v>
      </c>
      <c r="AD733" s="365">
        <f>SUMPRODUCT(LEN($Y733:$Y735)-LEN(SUBSTITUTE($Y733:$Y735,"A", "")))</f>
        <v>0</v>
      </c>
      <c r="AE733" s="365">
        <f>SUMPRODUCT(LEN($L733:$Y735)-LEN(SUBSTITUTE($L733:$Y735,"S", "")))</f>
        <v>12</v>
      </c>
      <c r="AF733" s="365">
        <f>SUMPRODUCT(LEN($Y733:$Y735)-LEN(SUBSTITUTE($Y733:$Y735,"S", "")))</f>
        <v>0</v>
      </c>
      <c r="AG733" s="365">
        <f>SUMPRODUCT(LEN($L733:$Y735)-LEN(SUBSTITUTE($L733:$Y735,"F", "")))</f>
        <v>1</v>
      </c>
      <c r="AH733" s="365">
        <f>SUMPRODUCT(LEN($Y733:$Y735)-LEN(SUBSTITUTE($Y733:$Y735,"F", "")))</f>
        <v>0</v>
      </c>
      <c r="AI733" s="365">
        <f>SUMPRODUCT(LEN($L733:$Y735)-LEN(SUBSTITUTE($L733:$Y735,"G", "")))</f>
        <v>2</v>
      </c>
      <c r="AJ733" s="365">
        <f>SUMPRODUCT(LEN($Y733:$Y735)-LEN(SUBSTITUTE($Y733:$Y735,"G", "")))</f>
        <v>0</v>
      </c>
      <c r="AK733" s="365">
        <f>SUMPRODUCT(LEN($L733:$Y735)-LEN(SUBSTITUTE($L733:$Y735,"M", "")))</f>
        <v>0</v>
      </c>
      <c r="AL733" s="382">
        <f>SUMPRODUCT(LEN($Y733:$Y735)-LEN(SUBSTITUTE($Y733:$Y735,"M", "")))</f>
        <v>0</v>
      </c>
    </row>
    <row r="734" spans="2:39" ht="18" customHeight="1" x14ac:dyDescent="0.2">
      <c r="B734" s="17"/>
      <c r="C734" s="406"/>
      <c r="D734" s="192"/>
      <c r="E734" s="23"/>
      <c r="F734" s="23"/>
      <c r="G734" s="191"/>
      <c r="H734" s="409"/>
      <c r="I734" s="409"/>
      <c r="J734" s="409"/>
      <c r="K734" s="190" t="s">
        <v>91</v>
      </c>
      <c r="L734" s="189" t="s">
        <v>213</v>
      </c>
      <c r="M734" s="190" t="s">
        <v>90</v>
      </c>
      <c r="N734" s="189" t="s">
        <v>264</v>
      </c>
      <c r="O734" s="190" t="s">
        <v>89</v>
      </c>
      <c r="P734" s="189" t="s">
        <v>214</v>
      </c>
      <c r="Q734" s="190" t="s">
        <v>88</v>
      </c>
      <c r="R734" s="189" t="s">
        <v>218</v>
      </c>
      <c r="S734" s="190" t="s">
        <v>210</v>
      </c>
      <c r="T734" s="189"/>
      <c r="U734" s="190" t="s">
        <v>209</v>
      </c>
      <c r="V734" s="189"/>
      <c r="W734" s="190" t="s">
        <v>209</v>
      </c>
      <c r="X734" s="189"/>
      <c r="Y734" s="18"/>
      <c r="Z734" s="366"/>
      <c r="AA734" s="366"/>
      <c r="AB734" s="188"/>
      <c r="AC734" s="380"/>
      <c r="AD734" s="366"/>
      <c r="AE734" s="366"/>
      <c r="AF734" s="366"/>
      <c r="AG734" s="366"/>
      <c r="AH734" s="366"/>
      <c r="AI734" s="366"/>
      <c r="AJ734" s="366"/>
      <c r="AK734" s="366"/>
      <c r="AL734" s="383"/>
      <c r="AM734" s="58"/>
    </row>
    <row r="735" spans="2:39" ht="18" customHeight="1" thickBot="1" x14ac:dyDescent="0.25">
      <c r="B735" s="17"/>
      <c r="C735" s="407"/>
      <c r="D735" s="204"/>
      <c r="E735" s="203"/>
      <c r="F735" s="203"/>
      <c r="G735" s="202"/>
      <c r="H735" s="410"/>
      <c r="I735" s="410"/>
      <c r="J735" s="410"/>
      <c r="K735" s="201" t="s">
        <v>87</v>
      </c>
      <c r="L735" s="200" t="s">
        <v>263</v>
      </c>
      <c r="M735" s="201" t="s">
        <v>86</v>
      </c>
      <c r="N735" s="200" t="s">
        <v>262</v>
      </c>
      <c r="O735" s="201" t="s">
        <v>85</v>
      </c>
      <c r="P735" s="200" t="s">
        <v>218</v>
      </c>
      <c r="Q735" s="201" t="s">
        <v>84</v>
      </c>
      <c r="R735" s="200" t="s">
        <v>98</v>
      </c>
      <c r="S735" s="201" t="s">
        <v>208</v>
      </c>
      <c r="T735" s="200"/>
      <c r="U735" s="201" t="s">
        <v>207</v>
      </c>
      <c r="V735" s="200"/>
      <c r="W735" s="201" t="s">
        <v>207</v>
      </c>
      <c r="X735" s="200"/>
      <c r="Y735" s="10"/>
      <c r="Z735" s="398"/>
      <c r="AA735" s="398"/>
      <c r="AB735" s="199"/>
      <c r="AC735" s="381"/>
      <c r="AD735" s="367"/>
      <c r="AE735" s="367"/>
      <c r="AF735" s="367"/>
      <c r="AG735" s="367"/>
      <c r="AH735" s="367"/>
      <c r="AI735" s="367"/>
      <c r="AJ735" s="367"/>
      <c r="AK735" s="367"/>
      <c r="AL735" s="384"/>
    </row>
    <row r="736" spans="2:39" ht="18" customHeight="1" x14ac:dyDescent="0.2">
      <c r="B736" s="17"/>
      <c r="C736" s="405">
        <v>15</v>
      </c>
      <c r="D736" s="198"/>
      <c r="E736" s="197"/>
      <c r="F736" s="197"/>
      <c r="G736" s="196"/>
      <c r="H736" s="408"/>
      <c r="I736" s="408"/>
      <c r="J736" s="408"/>
      <c r="K736" s="195" t="s">
        <v>95</v>
      </c>
      <c r="L736" s="194"/>
      <c r="M736" s="195" t="s">
        <v>94</v>
      </c>
      <c r="N736" s="194"/>
      <c r="O736" s="195" t="s">
        <v>93</v>
      </c>
      <c r="P736" s="194"/>
      <c r="Q736" s="195" t="s">
        <v>92</v>
      </c>
      <c r="R736" s="194"/>
      <c r="S736" s="195" t="s">
        <v>212</v>
      </c>
      <c r="T736" s="194"/>
      <c r="U736" s="195" t="s">
        <v>211</v>
      </c>
      <c r="V736" s="194"/>
      <c r="W736" s="195" t="s">
        <v>211</v>
      </c>
      <c r="X736" s="194"/>
      <c r="Y736" s="25"/>
      <c r="Z736" s="397"/>
      <c r="AA736" s="397" t="s">
        <v>261</v>
      </c>
      <c r="AB736" s="193"/>
      <c r="AC736" s="379">
        <f>SUMPRODUCT(LEN($L736:$Y738)-LEN(SUBSTITUTE($L736:$Y738,"A", "")))</f>
        <v>0</v>
      </c>
      <c r="AD736" s="365">
        <f>SUMPRODUCT(LEN($Y736:$Y738)-LEN(SUBSTITUTE($Y736:$Y738,"A", "")))</f>
        <v>0</v>
      </c>
      <c r="AE736" s="365">
        <f>SUMPRODUCT(LEN($L736:$Y738)-LEN(SUBSTITUTE($L736:$Y738,"S", "")))</f>
        <v>0</v>
      </c>
      <c r="AF736" s="365">
        <f>SUMPRODUCT(LEN($Y736:$Y738)-LEN(SUBSTITUTE($Y736:$Y738,"S", "")))</f>
        <v>0</v>
      </c>
      <c r="AG736" s="365">
        <f>SUMPRODUCT(LEN($L736:$Y738)-LEN(SUBSTITUTE($L736:$Y738,"F", "")))</f>
        <v>0</v>
      </c>
      <c r="AH736" s="365">
        <f>SUMPRODUCT(LEN($Y736:$Y738)-LEN(SUBSTITUTE($Y736:$Y738,"F", "")))</f>
        <v>0</v>
      </c>
      <c r="AI736" s="365">
        <f>SUMPRODUCT(LEN($L736:$Y738)-LEN(SUBSTITUTE($L736:$Y738,"G", "")))</f>
        <v>0</v>
      </c>
      <c r="AJ736" s="365">
        <f>SUMPRODUCT(LEN($Y736:$Y738)-LEN(SUBSTITUTE($Y736:$Y738,"G", "")))</f>
        <v>0</v>
      </c>
      <c r="AK736" s="365">
        <f>SUMPRODUCT(LEN($L736:$Y738)-LEN(SUBSTITUTE($L736:$Y738,"M", "")))</f>
        <v>0</v>
      </c>
      <c r="AL736" s="382">
        <f>SUMPRODUCT(LEN($Y736:$Y738)-LEN(SUBSTITUTE($Y736:$Y738,"M", "")))</f>
        <v>0</v>
      </c>
    </row>
    <row r="737" spans="2:38" ht="18" customHeight="1" x14ac:dyDescent="0.2">
      <c r="B737" s="17"/>
      <c r="C737" s="406"/>
      <c r="D737" s="192"/>
      <c r="E737" s="23"/>
      <c r="F737" s="23"/>
      <c r="G737" s="191"/>
      <c r="H737" s="409"/>
      <c r="I737" s="409"/>
      <c r="J737" s="409"/>
      <c r="K737" s="190" t="s">
        <v>91</v>
      </c>
      <c r="L737" s="189"/>
      <c r="M737" s="190" t="s">
        <v>90</v>
      </c>
      <c r="N737" s="189"/>
      <c r="O737" s="190" t="s">
        <v>89</v>
      </c>
      <c r="P737" s="189"/>
      <c r="Q737" s="190" t="s">
        <v>88</v>
      </c>
      <c r="R737" s="189"/>
      <c r="S737" s="190" t="s">
        <v>210</v>
      </c>
      <c r="T737" s="189"/>
      <c r="U737" s="190" t="s">
        <v>209</v>
      </c>
      <c r="V737" s="189"/>
      <c r="W737" s="190" t="s">
        <v>209</v>
      </c>
      <c r="X737" s="189"/>
      <c r="Y737" s="18"/>
      <c r="Z737" s="366"/>
      <c r="AA737" s="366"/>
      <c r="AB737" s="188"/>
      <c r="AC737" s="380"/>
      <c r="AD737" s="366"/>
      <c r="AE737" s="366"/>
      <c r="AF737" s="366"/>
      <c r="AG737" s="366"/>
      <c r="AH737" s="366"/>
      <c r="AI737" s="366"/>
      <c r="AJ737" s="366"/>
      <c r="AK737" s="366"/>
      <c r="AL737" s="383"/>
    </row>
    <row r="738" spans="2:38" ht="18" customHeight="1" thickBot="1" x14ac:dyDescent="0.25">
      <c r="B738" s="17"/>
      <c r="C738" s="407"/>
      <c r="D738" s="204"/>
      <c r="E738" s="203"/>
      <c r="F738" s="203"/>
      <c r="G738" s="202"/>
      <c r="H738" s="410"/>
      <c r="I738" s="410"/>
      <c r="J738" s="410"/>
      <c r="K738" s="201" t="s">
        <v>87</v>
      </c>
      <c r="L738" s="200"/>
      <c r="M738" s="201" t="s">
        <v>86</v>
      </c>
      <c r="N738" s="200"/>
      <c r="O738" s="201" t="s">
        <v>85</v>
      </c>
      <c r="P738" s="200"/>
      <c r="Q738" s="201" t="s">
        <v>84</v>
      </c>
      <c r="R738" s="200"/>
      <c r="S738" s="201" t="s">
        <v>208</v>
      </c>
      <c r="T738" s="200"/>
      <c r="U738" s="201" t="s">
        <v>207</v>
      </c>
      <c r="V738" s="200"/>
      <c r="W738" s="201" t="s">
        <v>207</v>
      </c>
      <c r="X738" s="200"/>
      <c r="Y738" s="10"/>
      <c r="Z738" s="398"/>
      <c r="AA738" s="398"/>
      <c r="AB738" s="199"/>
      <c r="AC738" s="381"/>
      <c r="AD738" s="367"/>
      <c r="AE738" s="367"/>
      <c r="AF738" s="367"/>
      <c r="AG738" s="367"/>
      <c r="AH738" s="367"/>
      <c r="AI738" s="367"/>
      <c r="AJ738" s="367"/>
      <c r="AK738" s="367"/>
      <c r="AL738" s="384"/>
    </row>
    <row r="739" spans="2:38" ht="18" customHeight="1" x14ac:dyDescent="0.2">
      <c r="B739" s="17"/>
      <c r="C739" s="405">
        <v>16</v>
      </c>
      <c r="D739" s="198"/>
      <c r="E739" s="197"/>
      <c r="F739" s="197"/>
      <c r="G739" s="196"/>
      <c r="H739" s="408"/>
      <c r="I739" s="408"/>
      <c r="J739" s="408"/>
      <c r="K739" s="195" t="s">
        <v>95</v>
      </c>
      <c r="L739" s="194"/>
      <c r="M739" s="195" t="s">
        <v>94</v>
      </c>
      <c r="N739" s="194"/>
      <c r="O739" s="195" t="s">
        <v>93</v>
      </c>
      <c r="P739" s="194"/>
      <c r="Q739" s="195" t="s">
        <v>92</v>
      </c>
      <c r="R739" s="194"/>
      <c r="S739" s="195" t="s">
        <v>212</v>
      </c>
      <c r="T739" s="194"/>
      <c r="U739" s="195" t="s">
        <v>211</v>
      </c>
      <c r="V739" s="194"/>
      <c r="W739" s="195" t="s">
        <v>211</v>
      </c>
      <c r="X739" s="194"/>
      <c r="Y739" s="25"/>
      <c r="Z739" s="397"/>
      <c r="AA739" s="397" t="s">
        <v>261</v>
      </c>
      <c r="AB739" s="193"/>
      <c r="AC739" s="379">
        <f>SUMPRODUCT(LEN($L739:$Y741)-LEN(SUBSTITUTE($L739:$Y741,"A", "")))</f>
        <v>0</v>
      </c>
      <c r="AD739" s="365">
        <f>SUMPRODUCT(LEN($Y739:$Y741)-LEN(SUBSTITUTE($Y739:$Y741,"A", "")))</f>
        <v>0</v>
      </c>
      <c r="AE739" s="365">
        <f>SUMPRODUCT(LEN($L739:$Y741)-LEN(SUBSTITUTE($L739:$Y741,"S", "")))</f>
        <v>0</v>
      </c>
      <c r="AF739" s="365">
        <f>SUMPRODUCT(LEN($Y739:$Y741)-LEN(SUBSTITUTE($Y739:$Y741,"S", "")))</f>
        <v>0</v>
      </c>
      <c r="AG739" s="365">
        <f>SUMPRODUCT(LEN($L739:$Y741)-LEN(SUBSTITUTE($L739:$Y741,"F", "")))</f>
        <v>0</v>
      </c>
      <c r="AH739" s="365">
        <f>SUMPRODUCT(LEN($Y739:$Y741)-LEN(SUBSTITUTE($Y739:$Y741,"F", "")))</f>
        <v>0</v>
      </c>
      <c r="AI739" s="365">
        <f>SUMPRODUCT(LEN($L739:$Y741)-LEN(SUBSTITUTE($L739:$Y741,"G", "")))</f>
        <v>0</v>
      </c>
      <c r="AJ739" s="365">
        <f>SUMPRODUCT(LEN($Y739:$Y741)-LEN(SUBSTITUTE($Y739:$Y741,"G", "")))</f>
        <v>0</v>
      </c>
      <c r="AK739" s="365">
        <f>SUMPRODUCT(LEN($L739:$Y741)-LEN(SUBSTITUTE($L739:$Y741,"M", "")))</f>
        <v>0</v>
      </c>
      <c r="AL739" s="382">
        <f>SUMPRODUCT(LEN($Y739:$Y741)-LEN(SUBSTITUTE($Y739:$Y741,"M", "")))</f>
        <v>0</v>
      </c>
    </row>
    <row r="740" spans="2:38" ht="18" customHeight="1" x14ac:dyDescent="0.2">
      <c r="B740" s="17"/>
      <c r="C740" s="406"/>
      <c r="D740" s="192"/>
      <c r="E740" s="23"/>
      <c r="F740" s="23"/>
      <c r="G740" s="191"/>
      <c r="H740" s="409"/>
      <c r="I740" s="409"/>
      <c r="J740" s="409"/>
      <c r="K740" s="190" t="s">
        <v>91</v>
      </c>
      <c r="L740" s="189"/>
      <c r="M740" s="190" t="s">
        <v>90</v>
      </c>
      <c r="N740" s="189"/>
      <c r="O740" s="190" t="s">
        <v>89</v>
      </c>
      <c r="P740" s="189"/>
      <c r="Q740" s="190" t="s">
        <v>88</v>
      </c>
      <c r="R740" s="189"/>
      <c r="S740" s="190" t="s">
        <v>210</v>
      </c>
      <c r="T740" s="189"/>
      <c r="U740" s="190" t="s">
        <v>209</v>
      </c>
      <c r="V740" s="189"/>
      <c r="W740" s="190" t="s">
        <v>209</v>
      </c>
      <c r="X740" s="189"/>
      <c r="Y740" s="18"/>
      <c r="Z740" s="366"/>
      <c r="AA740" s="366"/>
      <c r="AB740" s="188"/>
      <c r="AC740" s="380"/>
      <c r="AD740" s="366"/>
      <c r="AE740" s="366"/>
      <c r="AF740" s="366"/>
      <c r="AG740" s="366"/>
      <c r="AH740" s="366"/>
      <c r="AI740" s="366"/>
      <c r="AJ740" s="366"/>
      <c r="AK740" s="366"/>
      <c r="AL740" s="383"/>
    </row>
    <row r="741" spans="2:38" ht="18" customHeight="1" thickBot="1" x14ac:dyDescent="0.25">
      <c r="B741" s="17"/>
      <c r="C741" s="407"/>
      <c r="D741" s="204"/>
      <c r="E741" s="203"/>
      <c r="F741" s="203"/>
      <c r="G741" s="202"/>
      <c r="H741" s="410"/>
      <c r="I741" s="410"/>
      <c r="J741" s="410"/>
      <c r="K741" s="201" t="s">
        <v>87</v>
      </c>
      <c r="L741" s="200"/>
      <c r="M741" s="201" t="s">
        <v>86</v>
      </c>
      <c r="N741" s="200"/>
      <c r="O741" s="201" t="s">
        <v>85</v>
      </c>
      <c r="P741" s="200"/>
      <c r="Q741" s="201" t="s">
        <v>84</v>
      </c>
      <c r="R741" s="200"/>
      <c r="S741" s="201" t="s">
        <v>208</v>
      </c>
      <c r="T741" s="200"/>
      <c r="U741" s="201" t="s">
        <v>207</v>
      </c>
      <c r="V741" s="200"/>
      <c r="W741" s="201" t="s">
        <v>207</v>
      </c>
      <c r="X741" s="200"/>
      <c r="Y741" s="10"/>
      <c r="Z741" s="398"/>
      <c r="AA741" s="398"/>
      <c r="AB741" s="199"/>
      <c r="AC741" s="381"/>
      <c r="AD741" s="367"/>
      <c r="AE741" s="367"/>
      <c r="AF741" s="367"/>
      <c r="AG741" s="367"/>
      <c r="AH741" s="367"/>
      <c r="AI741" s="367"/>
      <c r="AJ741" s="367"/>
      <c r="AK741" s="367"/>
      <c r="AL741" s="384"/>
    </row>
    <row r="742" spans="2:38" ht="18" customHeight="1" x14ac:dyDescent="0.2">
      <c r="B742" s="17"/>
      <c r="C742" s="405">
        <v>17</v>
      </c>
      <c r="D742" s="198"/>
      <c r="E742" s="197"/>
      <c r="F742" s="197"/>
      <c r="G742" s="196"/>
      <c r="H742" s="408"/>
      <c r="I742" s="408"/>
      <c r="J742" s="408"/>
      <c r="K742" s="195" t="s">
        <v>95</v>
      </c>
      <c r="L742" s="194"/>
      <c r="M742" s="195" t="s">
        <v>94</v>
      </c>
      <c r="N742" s="194"/>
      <c r="O742" s="195" t="s">
        <v>93</v>
      </c>
      <c r="P742" s="194"/>
      <c r="Q742" s="195" t="s">
        <v>92</v>
      </c>
      <c r="R742" s="194"/>
      <c r="S742" s="195" t="s">
        <v>212</v>
      </c>
      <c r="T742" s="194"/>
      <c r="U742" s="195" t="s">
        <v>211</v>
      </c>
      <c r="V742" s="194"/>
      <c r="W742" s="195" t="s">
        <v>211</v>
      </c>
      <c r="X742" s="194"/>
      <c r="Y742" s="25"/>
      <c r="Z742" s="397"/>
      <c r="AA742" s="397" t="s">
        <v>261</v>
      </c>
      <c r="AB742" s="193"/>
      <c r="AC742" s="379">
        <f>SUMPRODUCT(LEN($L742:$Y744)-LEN(SUBSTITUTE($L742:$Y744,"A", "")))</f>
        <v>0</v>
      </c>
      <c r="AD742" s="365">
        <f>SUMPRODUCT(LEN($Y742:$Y744)-LEN(SUBSTITUTE($Y742:$Y744,"A", "")))</f>
        <v>0</v>
      </c>
      <c r="AE742" s="365">
        <f>SUMPRODUCT(LEN($L742:$Y744)-LEN(SUBSTITUTE($L742:$Y744,"S", "")))</f>
        <v>0</v>
      </c>
      <c r="AF742" s="365">
        <f>SUMPRODUCT(LEN($Y742:$Y744)-LEN(SUBSTITUTE($Y742:$Y744,"S", "")))</f>
        <v>0</v>
      </c>
      <c r="AG742" s="365">
        <f>SUMPRODUCT(LEN($L742:$Y744)-LEN(SUBSTITUTE($L742:$Y744,"F", "")))</f>
        <v>0</v>
      </c>
      <c r="AH742" s="365">
        <f>SUMPRODUCT(LEN($Y742:$Y744)-LEN(SUBSTITUTE($Y742:$Y744,"F", "")))</f>
        <v>0</v>
      </c>
      <c r="AI742" s="365">
        <f>SUMPRODUCT(LEN($L742:$Y744)-LEN(SUBSTITUTE($L742:$Y744,"G", "")))</f>
        <v>0</v>
      </c>
      <c r="AJ742" s="365">
        <f>SUMPRODUCT(LEN($Y742:$Y744)-LEN(SUBSTITUTE($Y742:$Y744,"G", "")))</f>
        <v>0</v>
      </c>
      <c r="AK742" s="365">
        <f>SUMPRODUCT(LEN($L742:$Y744)-LEN(SUBSTITUTE($L742:$Y744,"M", "")))</f>
        <v>0</v>
      </c>
      <c r="AL742" s="382">
        <f>SUMPRODUCT(LEN($Y742:$Y744)-LEN(SUBSTITUTE($Y742:$Y744,"M", "")))</f>
        <v>0</v>
      </c>
    </row>
    <row r="743" spans="2:38" ht="18" customHeight="1" x14ac:dyDescent="0.2">
      <c r="B743" s="17"/>
      <c r="C743" s="406"/>
      <c r="D743" s="192"/>
      <c r="E743" s="23"/>
      <c r="F743" s="23"/>
      <c r="G743" s="191"/>
      <c r="H743" s="409"/>
      <c r="I743" s="409"/>
      <c r="J743" s="409"/>
      <c r="K743" s="190" t="s">
        <v>91</v>
      </c>
      <c r="L743" s="189"/>
      <c r="M743" s="190" t="s">
        <v>90</v>
      </c>
      <c r="N743" s="189"/>
      <c r="O743" s="190" t="s">
        <v>89</v>
      </c>
      <c r="P743" s="189"/>
      <c r="Q743" s="190" t="s">
        <v>88</v>
      </c>
      <c r="R743" s="189"/>
      <c r="S743" s="190" t="s">
        <v>210</v>
      </c>
      <c r="T743" s="189"/>
      <c r="U743" s="190" t="s">
        <v>209</v>
      </c>
      <c r="V743" s="189"/>
      <c r="W743" s="190" t="s">
        <v>209</v>
      </c>
      <c r="X743" s="189"/>
      <c r="Y743" s="18"/>
      <c r="Z743" s="366"/>
      <c r="AA743" s="366"/>
      <c r="AB743" s="188"/>
      <c r="AC743" s="380"/>
      <c r="AD743" s="366"/>
      <c r="AE743" s="366"/>
      <c r="AF743" s="366"/>
      <c r="AG743" s="366"/>
      <c r="AH743" s="366"/>
      <c r="AI743" s="366"/>
      <c r="AJ743" s="366"/>
      <c r="AK743" s="366"/>
      <c r="AL743" s="383"/>
    </row>
    <row r="744" spans="2:38" ht="18" customHeight="1" thickBot="1" x14ac:dyDescent="0.25">
      <c r="B744" s="17"/>
      <c r="C744" s="407"/>
      <c r="D744" s="204"/>
      <c r="E744" s="203"/>
      <c r="F744" s="203"/>
      <c r="G744" s="202"/>
      <c r="H744" s="410"/>
      <c r="I744" s="410"/>
      <c r="J744" s="410"/>
      <c r="K744" s="201" t="s">
        <v>87</v>
      </c>
      <c r="L744" s="200"/>
      <c r="M744" s="201" t="s">
        <v>86</v>
      </c>
      <c r="N744" s="200"/>
      <c r="O744" s="201" t="s">
        <v>85</v>
      </c>
      <c r="P744" s="200"/>
      <c r="Q744" s="201" t="s">
        <v>84</v>
      </c>
      <c r="R744" s="200"/>
      <c r="S744" s="201" t="s">
        <v>208</v>
      </c>
      <c r="T744" s="200"/>
      <c r="U744" s="201" t="s">
        <v>207</v>
      </c>
      <c r="V744" s="200"/>
      <c r="W744" s="201" t="s">
        <v>207</v>
      </c>
      <c r="X744" s="200"/>
      <c r="Y744" s="10"/>
      <c r="Z744" s="398"/>
      <c r="AA744" s="398"/>
      <c r="AB744" s="199"/>
      <c r="AC744" s="381"/>
      <c r="AD744" s="367"/>
      <c r="AE744" s="367"/>
      <c r="AF744" s="367"/>
      <c r="AG744" s="367"/>
      <c r="AH744" s="367"/>
      <c r="AI744" s="367"/>
      <c r="AJ744" s="367"/>
      <c r="AK744" s="367"/>
      <c r="AL744" s="384"/>
    </row>
    <row r="745" spans="2:38" ht="18" customHeight="1" x14ac:dyDescent="0.2">
      <c r="B745" s="17"/>
      <c r="C745" s="405">
        <v>18</v>
      </c>
      <c r="D745" s="198"/>
      <c r="E745" s="197"/>
      <c r="F745" s="197"/>
      <c r="G745" s="196"/>
      <c r="H745" s="408"/>
      <c r="I745" s="408"/>
      <c r="J745" s="408"/>
      <c r="K745" s="195" t="s">
        <v>95</v>
      </c>
      <c r="L745" s="194"/>
      <c r="M745" s="195" t="s">
        <v>94</v>
      </c>
      <c r="N745" s="194"/>
      <c r="O745" s="195" t="s">
        <v>93</v>
      </c>
      <c r="P745" s="194"/>
      <c r="Q745" s="195" t="s">
        <v>92</v>
      </c>
      <c r="R745" s="194"/>
      <c r="S745" s="195" t="s">
        <v>212</v>
      </c>
      <c r="T745" s="194"/>
      <c r="U745" s="195" t="s">
        <v>211</v>
      </c>
      <c r="V745" s="194"/>
      <c r="W745" s="195" t="s">
        <v>211</v>
      </c>
      <c r="X745" s="194"/>
      <c r="Y745" s="25"/>
      <c r="Z745" s="397"/>
      <c r="AA745" s="397" t="s">
        <v>261</v>
      </c>
      <c r="AB745" s="193"/>
      <c r="AC745" s="379">
        <f>SUMPRODUCT(LEN($L745:$Y747)-LEN(SUBSTITUTE($L745:$Y747,"A", "")))</f>
        <v>0</v>
      </c>
      <c r="AD745" s="365">
        <f>SUMPRODUCT(LEN($Y745:$Y747)-LEN(SUBSTITUTE($Y745:$Y747,"A", "")))</f>
        <v>0</v>
      </c>
      <c r="AE745" s="365">
        <f>SUMPRODUCT(LEN($L745:$Y747)-LEN(SUBSTITUTE($L745:$Y747,"S", "")))</f>
        <v>0</v>
      </c>
      <c r="AF745" s="365">
        <f>SUMPRODUCT(LEN($Y745:$Y747)-LEN(SUBSTITUTE($Y745:$Y747,"S", "")))</f>
        <v>0</v>
      </c>
      <c r="AG745" s="365">
        <f>SUMPRODUCT(LEN($L745:$Y747)-LEN(SUBSTITUTE($L745:$Y747,"F", "")))</f>
        <v>0</v>
      </c>
      <c r="AH745" s="365">
        <f>SUMPRODUCT(LEN($Y745:$Y747)-LEN(SUBSTITUTE($Y745:$Y747,"F", "")))</f>
        <v>0</v>
      </c>
      <c r="AI745" s="365">
        <f>SUMPRODUCT(LEN($L745:$Y747)-LEN(SUBSTITUTE($L745:$Y747,"G", "")))</f>
        <v>0</v>
      </c>
      <c r="AJ745" s="365">
        <f>SUMPRODUCT(LEN($Y745:$Y747)-LEN(SUBSTITUTE($Y745:$Y747,"G", "")))</f>
        <v>0</v>
      </c>
      <c r="AK745" s="365">
        <f>SUMPRODUCT(LEN($L745:$Y747)-LEN(SUBSTITUTE($L745:$Y747,"M", "")))</f>
        <v>0</v>
      </c>
      <c r="AL745" s="382">
        <f>SUMPRODUCT(LEN($Y745:$Y747)-LEN(SUBSTITUTE($Y745:$Y747,"M", "")))</f>
        <v>0</v>
      </c>
    </row>
    <row r="746" spans="2:38" ht="18" customHeight="1" x14ac:dyDescent="0.2">
      <c r="B746" s="17"/>
      <c r="C746" s="406"/>
      <c r="D746" s="192"/>
      <c r="E746" s="23"/>
      <c r="F746" s="23"/>
      <c r="G746" s="191"/>
      <c r="H746" s="409"/>
      <c r="I746" s="409"/>
      <c r="J746" s="409"/>
      <c r="K746" s="190" t="s">
        <v>91</v>
      </c>
      <c r="L746" s="189"/>
      <c r="M746" s="190" t="s">
        <v>90</v>
      </c>
      <c r="N746" s="189"/>
      <c r="O746" s="190" t="s">
        <v>89</v>
      </c>
      <c r="P746" s="189"/>
      <c r="Q746" s="190" t="s">
        <v>88</v>
      </c>
      <c r="R746" s="189"/>
      <c r="S746" s="190" t="s">
        <v>210</v>
      </c>
      <c r="T746" s="189"/>
      <c r="U746" s="190" t="s">
        <v>209</v>
      </c>
      <c r="V746" s="189"/>
      <c r="W746" s="190" t="s">
        <v>209</v>
      </c>
      <c r="X746" s="189"/>
      <c r="Y746" s="18"/>
      <c r="Z746" s="366"/>
      <c r="AA746" s="366"/>
      <c r="AB746" s="188"/>
      <c r="AC746" s="380"/>
      <c r="AD746" s="366"/>
      <c r="AE746" s="366"/>
      <c r="AF746" s="366"/>
      <c r="AG746" s="366"/>
      <c r="AH746" s="366"/>
      <c r="AI746" s="366"/>
      <c r="AJ746" s="366"/>
      <c r="AK746" s="366"/>
      <c r="AL746" s="383"/>
    </row>
    <row r="747" spans="2:38" ht="18" customHeight="1" thickBot="1" x14ac:dyDescent="0.25">
      <c r="B747" s="17"/>
      <c r="C747" s="407"/>
      <c r="D747" s="204"/>
      <c r="E747" s="203"/>
      <c r="F747" s="203"/>
      <c r="G747" s="202"/>
      <c r="H747" s="410"/>
      <c r="I747" s="410"/>
      <c r="J747" s="410"/>
      <c r="K747" s="201" t="s">
        <v>87</v>
      </c>
      <c r="L747" s="200"/>
      <c r="M747" s="201" t="s">
        <v>86</v>
      </c>
      <c r="N747" s="200"/>
      <c r="O747" s="201" t="s">
        <v>85</v>
      </c>
      <c r="P747" s="200"/>
      <c r="Q747" s="201" t="s">
        <v>84</v>
      </c>
      <c r="R747" s="200"/>
      <c r="S747" s="201" t="s">
        <v>208</v>
      </c>
      <c r="T747" s="200"/>
      <c r="U747" s="201" t="s">
        <v>207</v>
      </c>
      <c r="V747" s="200"/>
      <c r="W747" s="201" t="s">
        <v>207</v>
      </c>
      <c r="X747" s="200"/>
      <c r="Y747" s="10"/>
      <c r="Z747" s="398"/>
      <c r="AA747" s="398"/>
      <c r="AB747" s="199"/>
      <c r="AC747" s="381"/>
      <c r="AD747" s="367"/>
      <c r="AE747" s="367"/>
      <c r="AF747" s="367"/>
      <c r="AG747" s="367"/>
      <c r="AH747" s="367"/>
      <c r="AI747" s="367"/>
      <c r="AJ747" s="367"/>
      <c r="AK747" s="367"/>
      <c r="AL747" s="384"/>
    </row>
    <row r="748" spans="2:38" ht="18" customHeight="1" x14ac:dyDescent="0.2">
      <c r="B748" s="17"/>
      <c r="C748" s="405">
        <v>19</v>
      </c>
      <c r="D748" s="198"/>
      <c r="E748" s="197"/>
      <c r="F748" s="197"/>
      <c r="G748" s="196"/>
      <c r="H748" s="408"/>
      <c r="I748" s="408"/>
      <c r="J748" s="408"/>
      <c r="K748" s="195" t="s">
        <v>95</v>
      </c>
      <c r="L748" s="194"/>
      <c r="M748" s="195" t="s">
        <v>94</v>
      </c>
      <c r="N748" s="194"/>
      <c r="O748" s="195" t="s">
        <v>93</v>
      </c>
      <c r="P748" s="194"/>
      <c r="Q748" s="195" t="s">
        <v>92</v>
      </c>
      <c r="R748" s="194"/>
      <c r="S748" s="195" t="s">
        <v>212</v>
      </c>
      <c r="T748" s="194"/>
      <c r="U748" s="195" t="s">
        <v>211</v>
      </c>
      <c r="V748" s="194"/>
      <c r="W748" s="195" t="s">
        <v>211</v>
      </c>
      <c r="X748" s="194"/>
      <c r="Y748" s="25"/>
      <c r="Z748" s="397"/>
      <c r="AA748" s="397" t="s">
        <v>261</v>
      </c>
      <c r="AB748" s="193"/>
      <c r="AC748" s="379">
        <f>SUMPRODUCT(LEN($L748:$Y750)-LEN(SUBSTITUTE($L748:$Y750,"A", "")))</f>
        <v>0</v>
      </c>
      <c r="AD748" s="365">
        <f>SUMPRODUCT(LEN($Y748:$Y750)-LEN(SUBSTITUTE($Y748:$Y750,"A", "")))</f>
        <v>0</v>
      </c>
      <c r="AE748" s="365">
        <f>SUMPRODUCT(LEN($L748:$Y750)-LEN(SUBSTITUTE($L748:$Y750,"S", "")))</f>
        <v>0</v>
      </c>
      <c r="AF748" s="365">
        <f>SUMPRODUCT(LEN($Y748:$Y750)-LEN(SUBSTITUTE($Y748:$Y750,"S", "")))</f>
        <v>0</v>
      </c>
      <c r="AG748" s="365">
        <f>SUMPRODUCT(LEN($L748:$Y750)-LEN(SUBSTITUTE($L748:$Y750,"F", "")))</f>
        <v>0</v>
      </c>
      <c r="AH748" s="365">
        <f>SUMPRODUCT(LEN($Y748:$Y750)-LEN(SUBSTITUTE($Y748:$Y750,"F", "")))</f>
        <v>0</v>
      </c>
      <c r="AI748" s="365">
        <f>SUMPRODUCT(LEN($L748:$Y750)-LEN(SUBSTITUTE($L748:$Y750,"G", "")))</f>
        <v>0</v>
      </c>
      <c r="AJ748" s="365">
        <f>SUMPRODUCT(LEN($Y748:$Y750)-LEN(SUBSTITUTE($Y748:$Y750,"G", "")))</f>
        <v>0</v>
      </c>
      <c r="AK748" s="365">
        <f>SUMPRODUCT(LEN($L748:$Y750)-LEN(SUBSTITUTE($L748:$Y750,"M", "")))</f>
        <v>0</v>
      </c>
      <c r="AL748" s="382">
        <f>SUMPRODUCT(LEN($Y748:$Y750)-LEN(SUBSTITUTE($Y748:$Y750,"M", "")))</f>
        <v>0</v>
      </c>
    </row>
    <row r="749" spans="2:38" ht="18" customHeight="1" x14ac:dyDescent="0.2">
      <c r="B749" s="17"/>
      <c r="C749" s="406"/>
      <c r="D749" s="192"/>
      <c r="E749" s="23"/>
      <c r="F749" s="23"/>
      <c r="G749" s="191"/>
      <c r="H749" s="409"/>
      <c r="I749" s="409"/>
      <c r="J749" s="409"/>
      <c r="K749" s="190" t="s">
        <v>91</v>
      </c>
      <c r="L749" s="189"/>
      <c r="M749" s="190" t="s">
        <v>90</v>
      </c>
      <c r="N749" s="189"/>
      <c r="O749" s="190" t="s">
        <v>89</v>
      </c>
      <c r="P749" s="189"/>
      <c r="Q749" s="190" t="s">
        <v>88</v>
      </c>
      <c r="R749" s="189"/>
      <c r="S749" s="190" t="s">
        <v>210</v>
      </c>
      <c r="T749" s="189"/>
      <c r="U749" s="190" t="s">
        <v>209</v>
      </c>
      <c r="V749" s="189"/>
      <c r="W749" s="190" t="s">
        <v>209</v>
      </c>
      <c r="X749" s="189"/>
      <c r="Y749" s="18"/>
      <c r="Z749" s="366"/>
      <c r="AA749" s="366"/>
      <c r="AB749" s="188"/>
      <c r="AC749" s="380"/>
      <c r="AD749" s="366"/>
      <c r="AE749" s="366"/>
      <c r="AF749" s="366"/>
      <c r="AG749" s="366"/>
      <c r="AH749" s="366"/>
      <c r="AI749" s="366"/>
      <c r="AJ749" s="366"/>
      <c r="AK749" s="366"/>
      <c r="AL749" s="383"/>
    </row>
    <row r="750" spans="2:38" ht="18" customHeight="1" thickBot="1" x14ac:dyDescent="0.25">
      <c r="B750" s="17"/>
      <c r="C750" s="407"/>
      <c r="D750" s="204"/>
      <c r="E750" s="203"/>
      <c r="F750" s="203"/>
      <c r="G750" s="202"/>
      <c r="H750" s="410"/>
      <c r="I750" s="410"/>
      <c r="J750" s="410"/>
      <c r="K750" s="201" t="s">
        <v>87</v>
      </c>
      <c r="L750" s="200"/>
      <c r="M750" s="201" t="s">
        <v>86</v>
      </c>
      <c r="N750" s="200"/>
      <c r="O750" s="201" t="s">
        <v>85</v>
      </c>
      <c r="P750" s="200"/>
      <c r="Q750" s="201" t="s">
        <v>84</v>
      </c>
      <c r="R750" s="200"/>
      <c r="S750" s="201" t="s">
        <v>208</v>
      </c>
      <c r="T750" s="200"/>
      <c r="U750" s="201" t="s">
        <v>207</v>
      </c>
      <c r="V750" s="200"/>
      <c r="W750" s="201" t="s">
        <v>207</v>
      </c>
      <c r="X750" s="200"/>
      <c r="Y750" s="10"/>
      <c r="Z750" s="398"/>
      <c r="AA750" s="398"/>
      <c r="AB750" s="199"/>
      <c r="AC750" s="381"/>
      <c r="AD750" s="367"/>
      <c r="AE750" s="367"/>
      <c r="AF750" s="367"/>
      <c r="AG750" s="367"/>
      <c r="AH750" s="367"/>
      <c r="AI750" s="367"/>
      <c r="AJ750" s="367"/>
      <c r="AK750" s="367"/>
      <c r="AL750" s="384"/>
    </row>
    <row r="751" spans="2:38" ht="18" customHeight="1" x14ac:dyDescent="0.2">
      <c r="B751" s="17"/>
      <c r="C751" s="405">
        <v>20</v>
      </c>
      <c r="D751" s="198"/>
      <c r="E751" s="197"/>
      <c r="F751" s="197"/>
      <c r="G751" s="196"/>
      <c r="H751" s="408"/>
      <c r="I751" s="408"/>
      <c r="J751" s="408"/>
      <c r="K751" s="195" t="s">
        <v>95</v>
      </c>
      <c r="L751" s="194"/>
      <c r="M751" s="195" t="s">
        <v>94</v>
      </c>
      <c r="N751" s="194"/>
      <c r="O751" s="195" t="s">
        <v>93</v>
      </c>
      <c r="P751" s="194"/>
      <c r="Q751" s="195" t="s">
        <v>92</v>
      </c>
      <c r="R751" s="194"/>
      <c r="S751" s="195" t="s">
        <v>212</v>
      </c>
      <c r="T751" s="194"/>
      <c r="U751" s="195" t="s">
        <v>211</v>
      </c>
      <c r="V751" s="194"/>
      <c r="W751" s="195" t="s">
        <v>211</v>
      </c>
      <c r="X751" s="194"/>
      <c r="Y751" s="25"/>
      <c r="Z751" s="397"/>
      <c r="AA751" s="397" t="s">
        <v>261</v>
      </c>
      <c r="AB751" s="193"/>
      <c r="AC751" s="379">
        <f>SUMPRODUCT(LEN($L751:$Y753)-LEN(SUBSTITUTE($L751:$Y753,"A", "")))</f>
        <v>0</v>
      </c>
      <c r="AD751" s="365">
        <f>SUMPRODUCT(LEN($Y751:$Y753)-LEN(SUBSTITUTE($Y751:$Y753,"A", "")))</f>
        <v>0</v>
      </c>
      <c r="AE751" s="365">
        <f>SUMPRODUCT(LEN($L751:$Y753)-LEN(SUBSTITUTE($L751:$Y753,"S", "")))</f>
        <v>0</v>
      </c>
      <c r="AF751" s="365">
        <f>SUMPRODUCT(LEN($Y751:$Y753)-LEN(SUBSTITUTE($Y751:$Y753,"S", "")))</f>
        <v>0</v>
      </c>
      <c r="AG751" s="365">
        <f>SUMPRODUCT(LEN($L751:$Y753)-LEN(SUBSTITUTE($L751:$Y753,"F", "")))</f>
        <v>0</v>
      </c>
      <c r="AH751" s="365">
        <f>SUMPRODUCT(LEN($Y751:$Y753)-LEN(SUBSTITUTE($Y751:$Y753,"F", "")))</f>
        <v>0</v>
      </c>
      <c r="AI751" s="365">
        <f>SUMPRODUCT(LEN($L751:$Y753)-LEN(SUBSTITUTE($L751:$Y753,"G", "")))</f>
        <v>0</v>
      </c>
      <c r="AJ751" s="365">
        <f>SUMPRODUCT(LEN($Y751:$Y753)-LEN(SUBSTITUTE($Y751:$Y753,"G", "")))</f>
        <v>0</v>
      </c>
      <c r="AK751" s="365">
        <f>SUMPRODUCT(LEN($L751:$Y753)-LEN(SUBSTITUTE($L751:$Y753,"M", "")))</f>
        <v>0</v>
      </c>
      <c r="AL751" s="382">
        <f>SUMPRODUCT(LEN($Y751:$Y753)-LEN(SUBSTITUTE($Y751:$Y753,"M", "")))</f>
        <v>0</v>
      </c>
    </row>
    <row r="752" spans="2:38" ht="18" customHeight="1" x14ac:dyDescent="0.2">
      <c r="B752" s="17"/>
      <c r="C752" s="406"/>
      <c r="D752" s="192"/>
      <c r="E752" s="23"/>
      <c r="F752" s="23"/>
      <c r="G752" s="191"/>
      <c r="H752" s="409"/>
      <c r="I752" s="409"/>
      <c r="J752" s="409"/>
      <c r="K752" s="190" t="s">
        <v>91</v>
      </c>
      <c r="L752" s="189"/>
      <c r="M752" s="190" t="s">
        <v>90</v>
      </c>
      <c r="N752" s="189"/>
      <c r="O752" s="190" t="s">
        <v>89</v>
      </c>
      <c r="P752" s="189"/>
      <c r="Q752" s="190" t="s">
        <v>88</v>
      </c>
      <c r="R752" s="189"/>
      <c r="S752" s="190" t="s">
        <v>210</v>
      </c>
      <c r="T752" s="189"/>
      <c r="U752" s="190" t="s">
        <v>209</v>
      </c>
      <c r="V752" s="189"/>
      <c r="W752" s="190" t="s">
        <v>209</v>
      </c>
      <c r="X752" s="189"/>
      <c r="Y752" s="18"/>
      <c r="Z752" s="366"/>
      <c r="AA752" s="366"/>
      <c r="AB752" s="188"/>
      <c r="AC752" s="380"/>
      <c r="AD752" s="366"/>
      <c r="AE752" s="366"/>
      <c r="AF752" s="366"/>
      <c r="AG752" s="366"/>
      <c r="AH752" s="366"/>
      <c r="AI752" s="366"/>
      <c r="AJ752" s="366"/>
      <c r="AK752" s="366"/>
      <c r="AL752" s="383"/>
    </row>
    <row r="753" spans="2:43" ht="18" customHeight="1" thickBot="1" x14ac:dyDescent="0.25">
      <c r="B753" s="151"/>
      <c r="C753" s="412"/>
      <c r="D753" s="187"/>
      <c r="E753" s="186"/>
      <c r="F753" s="186"/>
      <c r="G753" s="185"/>
      <c r="H753" s="411"/>
      <c r="I753" s="411"/>
      <c r="J753" s="411"/>
      <c r="K753" s="184" t="s">
        <v>87</v>
      </c>
      <c r="L753" s="183"/>
      <c r="M753" s="184" t="s">
        <v>86</v>
      </c>
      <c r="N753" s="183"/>
      <c r="O753" s="184" t="s">
        <v>85</v>
      </c>
      <c r="P753" s="183"/>
      <c r="Q753" s="184" t="s">
        <v>84</v>
      </c>
      <c r="R753" s="183"/>
      <c r="S753" s="184" t="s">
        <v>208</v>
      </c>
      <c r="T753" s="183"/>
      <c r="U753" s="184" t="s">
        <v>207</v>
      </c>
      <c r="V753" s="183"/>
      <c r="W753" s="184" t="s">
        <v>207</v>
      </c>
      <c r="X753" s="183"/>
      <c r="Y753" s="182"/>
      <c r="Z753" s="367"/>
      <c r="AA753" s="398"/>
      <c r="AB753" s="180"/>
      <c r="AC753" s="381"/>
      <c r="AD753" s="367"/>
      <c r="AE753" s="367"/>
      <c r="AF753" s="367"/>
      <c r="AG753" s="367"/>
      <c r="AH753" s="367"/>
      <c r="AI753" s="367"/>
      <c r="AJ753" s="367"/>
      <c r="AK753" s="367"/>
      <c r="AL753" s="384"/>
    </row>
    <row r="756" spans="2:43" ht="21" customHeight="1" x14ac:dyDescent="0.2">
      <c r="G756" s="7" t="s">
        <v>83</v>
      </c>
      <c r="I756" s="8">
        <f>AVERAGE(I136:I174,I198:I236,I384:I416,I446:I472)</f>
        <v>17</v>
      </c>
      <c r="AB756" s="8">
        <f>SUM(AC756:AL756)</f>
        <v>790.68627450980398</v>
      </c>
      <c r="AC756" s="8">
        <f t="shared" ref="AC756:AL756" si="12">SUM(AC136:AC174,AC198:AC236,AC384:AC416,AC446:AC472)/(2*1.02)</f>
        <v>237.25490196078431</v>
      </c>
      <c r="AD756" s="8">
        <f t="shared" si="12"/>
        <v>28.921568627450981</v>
      </c>
      <c r="AE756" s="8">
        <f t="shared" si="12"/>
        <v>359.80392156862746</v>
      </c>
      <c r="AF756" s="8">
        <f t="shared" si="12"/>
        <v>79.411764705882348</v>
      </c>
      <c r="AG756" s="8">
        <f t="shared" si="12"/>
        <v>17.647058823529413</v>
      </c>
      <c r="AH756" s="8">
        <f t="shared" si="12"/>
        <v>1.4705882352941175</v>
      </c>
      <c r="AI756" s="8">
        <f t="shared" si="12"/>
        <v>65.686274509803923</v>
      </c>
      <c r="AJ756" s="8">
        <f t="shared" si="12"/>
        <v>0.49019607843137253</v>
      </c>
      <c r="AK756" s="8">
        <f t="shared" si="12"/>
        <v>0</v>
      </c>
      <c r="AL756" s="8">
        <f t="shared" si="12"/>
        <v>0</v>
      </c>
      <c r="AM756" s="7" t="s">
        <v>83</v>
      </c>
      <c r="AN756" s="9">
        <f>AVERAGE(AN135,AN197,AN383,AN445)</f>
        <v>2.510554656862745</v>
      </c>
      <c r="AP756" s="4">
        <f>SUM(AP13:AP753)/136*100</f>
        <v>91.651873453344038</v>
      </c>
      <c r="AQ756" s="4" t="s">
        <v>260</v>
      </c>
    </row>
    <row r="757" spans="2:43" ht="19.5" customHeight="1" x14ac:dyDescent="0.2">
      <c r="G757" s="7" t="s">
        <v>82</v>
      </c>
      <c r="I757" s="8">
        <f>AVERAGE(I12:I50,I74:I115,I508:I546,I570:I605)</f>
        <v>16.76923076923077</v>
      </c>
      <c r="AB757" s="8">
        <f>SUM(AC757:AL757)</f>
        <v>792.15686274509801</v>
      </c>
      <c r="AC757" s="8">
        <f t="shared" ref="AC757:AL757" si="13">SUM(AC12:AC50,AC74:AC115,AC508:AC546,AC570:AC605)/(2*1.02)</f>
        <v>218.62745098039215</v>
      </c>
      <c r="AD757" s="8">
        <f t="shared" si="13"/>
        <v>18.627450980392158</v>
      </c>
      <c r="AE757" s="8">
        <f t="shared" si="13"/>
        <v>375.98039215686276</v>
      </c>
      <c r="AF757" s="8">
        <f t="shared" si="13"/>
        <v>79.901960784313729</v>
      </c>
      <c r="AG757" s="8">
        <f t="shared" si="13"/>
        <v>16.176470588235293</v>
      </c>
      <c r="AH757" s="8">
        <f t="shared" si="13"/>
        <v>1.9607843137254901</v>
      </c>
      <c r="AI757" s="8">
        <f t="shared" si="13"/>
        <v>76.960784313725483</v>
      </c>
      <c r="AJ757" s="8">
        <f t="shared" si="13"/>
        <v>3.9215686274509802</v>
      </c>
      <c r="AK757" s="8">
        <f t="shared" si="13"/>
        <v>0</v>
      </c>
      <c r="AL757" s="8">
        <f t="shared" si="13"/>
        <v>0</v>
      </c>
      <c r="AM757" s="7" t="s">
        <v>82</v>
      </c>
      <c r="AN757" s="9">
        <f>AVERAGE(AN11,AN73,AN507,AN569)</f>
        <v>2.4047223039215684</v>
      </c>
      <c r="AQ757" s="4" t="s">
        <v>259</v>
      </c>
    </row>
    <row r="758" spans="2:43" ht="19.5" customHeight="1" x14ac:dyDescent="0.2">
      <c r="G758" s="7" t="s">
        <v>81</v>
      </c>
      <c r="I758" s="8">
        <f>AVERAGE(I260:I298,I322:I360,I632:I670,I694:I735)</f>
        <v>17</v>
      </c>
      <c r="AB758" s="8">
        <f>SUM(AC758:AL758)</f>
        <v>837.74509803921569</v>
      </c>
      <c r="AC758" s="8">
        <f t="shared" ref="AC758:AL758" si="14">SUM(AC260:AC298,AC322:AC360,AC632:AC670,AC694:AC735)/(2*1.02)</f>
        <v>285.78431372549016</v>
      </c>
      <c r="AD758" s="8">
        <f t="shared" si="14"/>
        <v>29.411764705882351</v>
      </c>
      <c r="AE758" s="8">
        <f t="shared" si="14"/>
        <v>363.23529411764707</v>
      </c>
      <c r="AF758" s="8">
        <f t="shared" si="14"/>
        <v>86.274509803921561</v>
      </c>
      <c r="AG758" s="8">
        <f t="shared" si="14"/>
        <v>15.686274509803921</v>
      </c>
      <c r="AH758" s="8">
        <f t="shared" si="14"/>
        <v>0</v>
      </c>
      <c r="AI758" s="8">
        <f t="shared" si="14"/>
        <v>56.862745098039213</v>
      </c>
      <c r="AJ758" s="8">
        <f t="shared" si="14"/>
        <v>0.49019607843137253</v>
      </c>
      <c r="AK758" s="8">
        <f t="shared" si="14"/>
        <v>0</v>
      </c>
      <c r="AL758" s="8">
        <f t="shared" si="14"/>
        <v>0</v>
      </c>
      <c r="AM758" s="7" t="s">
        <v>81</v>
      </c>
      <c r="AN758" s="9">
        <f>AVERAGE(AN259,AN321,AN631,AN693)</f>
        <v>2.901875</v>
      </c>
    </row>
    <row r="759" spans="2:43" x14ac:dyDescent="0.2">
      <c r="AN759" s="6"/>
    </row>
    <row r="760" spans="2:43" x14ac:dyDescent="0.2">
      <c r="AD760" s="8">
        <f>SUM(AC756:AD756)</f>
        <v>266.1764705882353</v>
      </c>
      <c r="AF760" s="8">
        <f>SUM(AE756:AF756)</f>
        <v>439.21568627450984</v>
      </c>
      <c r="AH760" s="8">
        <f>SUM(AG756:AH756)</f>
        <v>19.117647058823529</v>
      </c>
      <c r="AJ760" s="8">
        <f>SUM(AI756:AJ756)</f>
        <v>66.17647058823529</v>
      </c>
      <c r="AL760" s="8">
        <f>SUM(AK756:AL756)</f>
        <v>0</v>
      </c>
    </row>
    <row r="761" spans="2:43" ht="15" x14ac:dyDescent="0.2">
      <c r="AD761" s="8">
        <f>SUM(AC757:AD757)</f>
        <v>237.25490196078431</v>
      </c>
      <c r="AF761" s="8">
        <f>SUM(AE757:AF757)</f>
        <v>455.88235294117646</v>
      </c>
      <c r="AH761" s="8">
        <f>SUM(AG757:AH757)</f>
        <v>18.137254901960784</v>
      </c>
      <c r="AJ761" s="8">
        <f>SUM(AI757:AJ757)</f>
        <v>80.882352941176464</v>
      </c>
      <c r="AL761" s="8">
        <f>SUM(AK757:AL757)</f>
        <v>0</v>
      </c>
      <c r="AM761" s="7" t="s">
        <v>83</v>
      </c>
      <c r="AN761" s="9">
        <f>AVERAGE(AN135,AN197)</f>
        <v>2.4168647058823529</v>
      </c>
    </row>
    <row r="762" spans="2:43" ht="15" x14ac:dyDescent="0.2">
      <c r="AD762" s="8">
        <f>SUM(AC758:AD758)</f>
        <v>315.19607843137254</v>
      </c>
      <c r="AF762" s="8">
        <f>SUM(AE758:AF758)</f>
        <v>449.50980392156862</v>
      </c>
      <c r="AH762" s="8">
        <f>SUM(AG758:AH758)</f>
        <v>15.686274509803921</v>
      </c>
      <c r="AJ762" s="8">
        <f>SUM(AI758:AJ758)</f>
        <v>57.352941176470587</v>
      </c>
      <c r="AL762" s="8">
        <f>SUM(AK758:AL758)</f>
        <v>0</v>
      </c>
      <c r="AM762" s="7" t="s">
        <v>82</v>
      </c>
      <c r="AN762" s="9">
        <f>AVERAGE(AN11,AN73)</f>
        <v>2.6349421568627451</v>
      </c>
    </row>
    <row r="763" spans="2:43" ht="15" x14ac:dyDescent="0.2">
      <c r="AM763" s="7" t="s">
        <v>81</v>
      </c>
      <c r="AN763" s="9">
        <f>AVERAGE(AN259,AN321)</f>
        <v>2.6264926470588237</v>
      </c>
    </row>
    <row r="766" spans="2:43" ht="15" x14ac:dyDescent="0.2">
      <c r="AM766" s="7" t="s">
        <v>83</v>
      </c>
      <c r="AN766" s="9">
        <f>AVERAGE(AN383,AN445)</f>
        <v>2.6042446078431372</v>
      </c>
    </row>
    <row r="767" spans="2:43" ht="15" x14ac:dyDescent="0.2">
      <c r="AM767" s="7" t="s">
        <v>82</v>
      </c>
      <c r="AN767" s="9">
        <f>AVERAGE(AN507,AN569)</f>
        <v>2.1745024509803921</v>
      </c>
    </row>
    <row r="768" spans="2:43" ht="15" x14ac:dyDescent="0.2">
      <c r="AM768" s="7" t="s">
        <v>81</v>
      </c>
      <c r="AN768" s="9">
        <f>AVERAGE(AN631,AN693)</f>
        <v>3.1772573529411767</v>
      </c>
    </row>
  </sheetData>
  <mergeCells count="3908">
    <mergeCell ref="AC748:AC750"/>
    <mergeCell ref="AD748:AD750"/>
    <mergeCell ref="AE748:AE750"/>
    <mergeCell ref="AF748:AF750"/>
    <mergeCell ref="AG748:AG750"/>
    <mergeCell ref="AH748:AH750"/>
    <mergeCell ref="AI748:AI750"/>
    <mergeCell ref="AJ748:AJ750"/>
    <mergeCell ref="AC745:AC747"/>
    <mergeCell ref="AD745:AD747"/>
    <mergeCell ref="AE745:AE747"/>
    <mergeCell ref="AF745:AF747"/>
    <mergeCell ref="AG745:AG747"/>
    <mergeCell ref="AH745:AH747"/>
    <mergeCell ref="AI751:AI753"/>
    <mergeCell ref="AJ751:AJ753"/>
    <mergeCell ref="AC742:AC744"/>
    <mergeCell ref="AD742:AD744"/>
    <mergeCell ref="AE742:AE744"/>
    <mergeCell ref="AF742:AF744"/>
    <mergeCell ref="AG742:AG744"/>
    <mergeCell ref="AH742:AH744"/>
    <mergeCell ref="AI742:AI744"/>
    <mergeCell ref="AJ742:AJ744"/>
    <mergeCell ref="AC751:AC753"/>
    <mergeCell ref="AD751:AD753"/>
    <mergeCell ref="AE751:AE753"/>
    <mergeCell ref="AF751:AF753"/>
    <mergeCell ref="AG751:AG753"/>
    <mergeCell ref="AH751:AH753"/>
    <mergeCell ref="AI736:AI738"/>
    <mergeCell ref="AJ736:AJ738"/>
    <mergeCell ref="AC739:AC741"/>
    <mergeCell ref="AD739:AD741"/>
    <mergeCell ref="AE739:AE741"/>
    <mergeCell ref="AF739:AF741"/>
    <mergeCell ref="AG739:AG741"/>
    <mergeCell ref="AH739:AH741"/>
    <mergeCell ref="AI739:AI741"/>
    <mergeCell ref="AJ739:AJ741"/>
    <mergeCell ref="AC736:AC738"/>
    <mergeCell ref="AD736:AD738"/>
    <mergeCell ref="AE736:AE738"/>
    <mergeCell ref="AF736:AF738"/>
    <mergeCell ref="AG736:AG738"/>
    <mergeCell ref="AH736:AH738"/>
    <mergeCell ref="AI745:AI747"/>
    <mergeCell ref="AJ745:AJ747"/>
    <mergeCell ref="AI730:AI732"/>
    <mergeCell ref="AJ730:AJ732"/>
    <mergeCell ref="AC733:AC735"/>
    <mergeCell ref="AD733:AD735"/>
    <mergeCell ref="AE733:AE735"/>
    <mergeCell ref="AF733:AF735"/>
    <mergeCell ref="AG733:AG735"/>
    <mergeCell ref="AH733:AH735"/>
    <mergeCell ref="AI733:AI735"/>
    <mergeCell ref="AJ733:AJ735"/>
    <mergeCell ref="AC730:AC732"/>
    <mergeCell ref="AD730:AD732"/>
    <mergeCell ref="AE730:AE732"/>
    <mergeCell ref="AF730:AF732"/>
    <mergeCell ref="AG730:AG732"/>
    <mergeCell ref="AH730:AH732"/>
    <mergeCell ref="AI724:AI726"/>
    <mergeCell ref="AJ724:AJ726"/>
    <mergeCell ref="AC727:AC729"/>
    <mergeCell ref="AD727:AD729"/>
    <mergeCell ref="AE727:AE729"/>
    <mergeCell ref="AF727:AF729"/>
    <mergeCell ref="AG727:AG729"/>
    <mergeCell ref="AH727:AH729"/>
    <mergeCell ref="AI727:AI729"/>
    <mergeCell ref="AJ727:AJ729"/>
    <mergeCell ref="AC724:AC726"/>
    <mergeCell ref="AD724:AD726"/>
    <mergeCell ref="AE724:AE726"/>
    <mergeCell ref="AF724:AF726"/>
    <mergeCell ref="AG724:AG726"/>
    <mergeCell ref="AH724:AH726"/>
    <mergeCell ref="AI718:AI720"/>
    <mergeCell ref="AJ718:AJ720"/>
    <mergeCell ref="AC721:AC723"/>
    <mergeCell ref="AD721:AD723"/>
    <mergeCell ref="AE721:AE723"/>
    <mergeCell ref="AF721:AF723"/>
    <mergeCell ref="AG721:AG723"/>
    <mergeCell ref="AH721:AH723"/>
    <mergeCell ref="AI721:AI723"/>
    <mergeCell ref="AJ721:AJ723"/>
    <mergeCell ref="AC718:AC720"/>
    <mergeCell ref="AD718:AD720"/>
    <mergeCell ref="AE718:AE720"/>
    <mergeCell ref="AF718:AF720"/>
    <mergeCell ref="AG718:AG720"/>
    <mergeCell ref="AH718:AH720"/>
    <mergeCell ref="AI712:AI714"/>
    <mergeCell ref="AJ712:AJ714"/>
    <mergeCell ref="AC715:AC717"/>
    <mergeCell ref="AD715:AD717"/>
    <mergeCell ref="AE715:AE717"/>
    <mergeCell ref="AF715:AF717"/>
    <mergeCell ref="AG715:AG717"/>
    <mergeCell ref="AH715:AH717"/>
    <mergeCell ref="AI715:AI717"/>
    <mergeCell ref="AJ715:AJ717"/>
    <mergeCell ref="AC712:AC714"/>
    <mergeCell ref="AD712:AD714"/>
    <mergeCell ref="AE712:AE714"/>
    <mergeCell ref="AF712:AF714"/>
    <mergeCell ref="AG712:AG714"/>
    <mergeCell ref="AH712:AH714"/>
    <mergeCell ref="AI706:AI708"/>
    <mergeCell ref="AJ706:AJ708"/>
    <mergeCell ref="AC709:AC711"/>
    <mergeCell ref="AD709:AD711"/>
    <mergeCell ref="AE709:AE711"/>
    <mergeCell ref="AF709:AF711"/>
    <mergeCell ref="AG709:AG711"/>
    <mergeCell ref="AH709:AH711"/>
    <mergeCell ref="AI709:AI711"/>
    <mergeCell ref="AJ709:AJ711"/>
    <mergeCell ref="AC706:AC708"/>
    <mergeCell ref="AD706:AD708"/>
    <mergeCell ref="AE706:AE708"/>
    <mergeCell ref="AF706:AF708"/>
    <mergeCell ref="AG706:AG708"/>
    <mergeCell ref="AH706:AH708"/>
    <mergeCell ref="AI700:AI702"/>
    <mergeCell ref="AJ700:AJ702"/>
    <mergeCell ref="AC703:AC705"/>
    <mergeCell ref="AD703:AD705"/>
    <mergeCell ref="AE703:AE705"/>
    <mergeCell ref="AF703:AF705"/>
    <mergeCell ref="AG703:AG705"/>
    <mergeCell ref="AH703:AH705"/>
    <mergeCell ref="AI703:AI705"/>
    <mergeCell ref="AJ703:AJ705"/>
    <mergeCell ref="AC700:AC702"/>
    <mergeCell ref="AD700:AD702"/>
    <mergeCell ref="AE700:AE702"/>
    <mergeCell ref="AF700:AF702"/>
    <mergeCell ref="AG700:AG702"/>
    <mergeCell ref="AH700:AH702"/>
    <mergeCell ref="AI694:AI696"/>
    <mergeCell ref="AJ694:AJ696"/>
    <mergeCell ref="AC697:AC699"/>
    <mergeCell ref="AD697:AD699"/>
    <mergeCell ref="AE697:AE699"/>
    <mergeCell ref="AF697:AF699"/>
    <mergeCell ref="AG697:AG699"/>
    <mergeCell ref="AH697:AH699"/>
    <mergeCell ref="AI697:AI699"/>
    <mergeCell ref="AJ697:AJ699"/>
    <mergeCell ref="AC694:AC696"/>
    <mergeCell ref="AD694:AD696"/>
    <mergeCell ref="AE694:AE696"/>
    <mergeCell ref="AF694:AF696"/>
    <mergeCell ref="AG694:AG696"/>
    <mergeCell ref="AH694:AH696"/>
    <mergeCell ref="AI686:AI688"/>
    <mergeCell ref="AJ686:AJ688"/>
    <mergeCell ref="AC689:AC691"/>
    <mergeCell ref="AD689:AD691"/>
    <mergeCell ref="AE689:AE691"/>
    <mergeCell ref="AF689:AF691"/>
    <mergeCell ref="AG689:AG691"/>
    <mergeCell ref="AH689:AH691"/>
    <mergeCell ref="AI689:AI691"/>
    <mergeCell ref="AJ689:AJ691"/>
    <mergeCell ref="AC686:AC688"/>
    <mergeCell ref="AD686:AD688"/>
    <mergeCell ref="AE686:AE688"/>
    <mergeCell ref="AF686:AF688"/>
    <mergeCell ref="AG686:AG688"/>
    <mergeCell ref="AH686:AH688"/>
    <mergeCell ref="AI680:AI682"/>
    <mergeCell ref="AJ680:AJ682"/>
    <mergeCell ref="AC683:AC685"/>
    <mergeCell ref="AD683:AD685"/>
    <mergeCell ref="AE683:AE685"/>
    <mergeCell ref="AF683:AF685"/>
    <mergeCell ref="AG683:AG685"/>
    <mergeCell ref="AH683:AH685"/>
    <mergeCell ref="AI683:AI685"/>
    <mergeCell ref="AJ683:AJ685"/>
    <mergeCell ref="AC680:AC682"/>
    <mergeCell ref="AD680:AD682"/>
    <mergeCell ref="AE680:AE682"/>
    <mergeCell ref="AF680:AF682"/>
    <mergeCell ref="AG680:AG682"/>
    <mergeCell ref="AH680:AH682"/>
    <mergeCell ref="AI674:AI676"/>
    <mergeCell ref="AJ674:AJ676"/>
    <mergeCell ref="AC677:AC679"/>
    <mergeCell ref="AD677:AD679"/>
    <mergeCell ref="AE677:AE679"/>
    <mergeCell ref="AF677:AF679"/>
    <mergeCell ref="AG677:AG679"/>
    <mergeCell ref="AH677:AH679"/>
    <mergeCell ref="AI677:AI679"/>
    <mergeCell ref="AJ677:AJ679"/>
    <mergeCell ref="AC674:AC676"/>
    <mergeCell ref="AD674:AD676"/>
    <mergeCell ref="AE674:AE676"/>
    <mergeCell ref="AF674:AF676"/>
    <mergeCell ref="AG674:AG676"/>
    <mergeCell ref="AH674:AH676"/>
    <mergeCell ref="AI668:AI670"/>
    <mergeCell ref="AJ668:AJ670"/>
    <mergeCell ref="AC671:AC673"/>
    <mergeCell ref="AD671:AD673"/>
    <mergeCell ref="AE671:AE673"/>
    <mergeCell ref="AF671:AF673"/>
    <mergeCell ref="AG671:AG673"/>
    <mergeCell ref="AH671:AH673"/>
    <mergeCell ref="AI671:AI673"/>
    <mergeCell ref="AJ671:AJ673"/>
    <mergeCell ref="AC668:AC670"/>
    <mergeCell ref="AD668:AD670"/>
    <mergeCell ref="AE668:AE670"/>
    <mergeCell ref="AF668:AF670"/>
    <mergeCell ref="AG668:AG670"/>
    <mergeCell ref="AH668:AH670"/>
    <mergeCell ref="AI662:AI664"/>
    <mergeCell ref="AJ662:AJ664"/>
    <mergeCell ref="AC665:AC667"/>
    <mergeCell ref="AD665:AD667"/>
    <mergeCell ref="AE665:AE667"/>
    <mergeCell ref="AF665:AF667"/>
    <mergeCell ref="AG665:AG667"/>
    <mergeCell ref="AH665:AH667"/>
    <mergeCell ref="AI665:AI667"/>
    <mergeCell ref="AJ665:AJ667"/>
    <mergeCell ref="AC662:AC664"/>
    <mergeCell ref="AD662:AD664"/>
    <mergeCell ref="AE662:AE664"/>
    <mergeCell ref="AF662:AF664"/>
    <mergeCell ref="AG662:AG664"/>
    <mergeCell ref="AH662:AH664"/>
    <mergeCell ref="AI656:AI658"/>
    <mergeCell ref="AJ656:AJ658"/>
    <mergeCell ref="AC659:AC661"/>
    <mergeCell ref="AD659:AD661"/>
    <mergeCell ref="AE659:AE661"/>
    <mergeCell ref="AF659:AF661"/>
    <mergeCell ref="AG659:AG661"/>
    <mergeCell ref="AH659:AH661"/>
    <mergeCell ref="AI659:AI661"/>
    <mergeCell ref="AJ659:AJ661"/>
    <mergeCell ref="AC656:AC658"/>
    <mergeCell ref="AD656:AD658"/>
    <mergeCell ref="AE656:AE658"/>
    <mergeCell ref="AF656:AF658"/>
    <mergeCell ref="AG656:AG658"/>
    <mergeCell ref="AH656:AH658"/>
    <mergeCell ref="AI650:AI652"/>
    <mergeCell ref="AJ650:AJ652"/>
    <mergeCell ref="AC653:AC655"/>
    <mergeCell ref="AD653:AD655"/>
    <mergeCell ref="AE653:AE655"/>
    <mergeCell ref="AF653:AF655"/>
    <mergeCell ref="AG653:AG655"/>
    <mergeCell ref="AH653:AH655"/>
    <mergeCell ref="AI653:AI655"/>
    <mergeCell ref="AJ653:AJ655"/>
    <mergeCell ref="AC650:AC652"/>
    <mergeCell ref="AD650:AD652"/>
    <mergeCell ref="AE650:AE652"/>
    <mergeCell ref="AF650:AF652"/>
    <mergeCell ref="AG650:AG652"/>
    <mergeCell ref="AH650:AH652"/>
    <mergeCell ref="AI644:AI646"/>
    <mergeCell ref="AJ644:AJ646"/>
    <mergeCell ref="AC647:AC649"/>
    <mergeCell ref="AD647:AD649"/>
    <mergeCell ref="AE647:AE649"/>
    <mergeCell ref="AF647:AF649"/>
    <mergeCell ref="AG647:AG649"/>
    <mergeCell ref="AH647:AH649"/>
    <mergeCell ref="AI647:AI649"/>
    <mergeCell ref="AJ647:AJ649"/>
    <mergeCell ref="AC644:AC646"/>
    <mergeCell ref="AD644:AD646"/>
    <mergeCell ref="AE644:AE646"/>
    <mergeCell ref="AF644:AF646"/>
    <mergeCell ref="AG644:AG646"/>
    <mergeCell ref="AH644:AH646"/>
    <mergeCell ref="AI638:AI640"/>
    <mergeCell ref="AJ638:AJ640"/>
    <mergeCell ref="AC641:AC643"/>
    <mergeCell ref="AD641:AD643"/>
    <mergeCell ref="AE641:AE643"/>
    <mergeCell ref="AF641:AF643"/>
    <mergeCell ref="AG641:AG643"/>
    <mergeCell ref="AH641:AH643"/>
    <mergeCell ref="AI641:AI643"/>
    <mergeCell ref="AJ641:AJ643"/>
    <mergeCell ref="AC638:AC640"/>
    <mergeCell ref="AD638:AD640"/>
    <mergeCell ref="AE638:AE640"/>
    <mergeCell ref="AF638:AF640"/>
    <mergeCell ref="AG638:AG640"/>
    <mergeCell ref="AH638:AH640"/>
    <mergeCell ref="AI632:AI634"/>
    <mergeCell ref="AJ632:AJ634"/>
    <mergeCell ref="AC635:AC637"/>
    <mergeCell ref="AD635:AD637"/>
    <mergeCell ref="AE635:AE637"/>
    <mergeCell ref="AF635:AF637"/>
    <mergeCell ref="AG635:AG637"/>
    <mergeCell ref="AH635:AH637"/>
    <mergeCell ref="AI635:AI637"/>
    <mergeCell ref="AJ635:AJ637"/>
    <mergeCell ref="AC632:AC634"/>
    <mergeCell ref="AD632:AD634"/>
    <mergeCell ref="AE632:AE634"/>
    <mergeCell ref="AF632:AF634"/>
    <mergeCell ref="AG632:AG634"/>
    <mergeCell ref="AH632:AH634"/>
    <mergeCell ref="AI624:AI626"/>
    <mergeCell ref="AJ624:AJ626"/>
    <mergeCell ref="AC627:AC629"/>
    <mergeCell ref="AD627:AD629"/>
    <mergeCell ref="AE627:AE629"/>
    <mergeCell ref="AF627:AF629"/>
    <mergeCell ref="AG627:AG629"/>
    <mergeCell ref="AH627:AH629"/>
    <mergeCell ref="AI627:AI629"/>
    <mergeCell ref="AJ627:AJ629"/>
    <mergeCell ref="AC624:AC626"/>
    <mergeCell ref="AD624:AD626"/>
    <mergeCell ref="AE624:AE626"/>
    <mergeCell ref="AF624:AF626"/>
    <mergeCell ref="AG624:AG626"/>
    <mergeCell ref="AH624:AH626"/>
    <mergeCell ref="AI618:AI620"/>
    <mergeCell ref="AJ618:AJ620"/>
    <mergeCell ref="AC621:AC623"/>
    <mergeCell ref="AD621:AD623"/>
    <mergeCell ref="AE621:AE623"/>
    <mergeCell ref="AF621:AF623"/>
    <mergeCell ref="AG621:AG623"/>
    <mergeCell ref="AH621:AH623"/>
    <mergeCell ref="AI621:AI623"/>
    <mergeCell ref="AJ621:AJ623"/>
    <mergeCell ref="AC618:AC620"/>
    <mergeCell ref="AD618:AD620"/>
    <mergeCell ref="AE618:AE620"/>
    <mergeCell ref="AF618:AF620"/>
    <mergeCell ref="AG618:AG620"/>
    <mergeCell ref="AH618:AH620"/>
    <mergeCell ref="AI612:AI614"/>
    <mergeCell ref="AJ612:AJ614"/>
    <mergeCell ref="AC615:AC617"/>
    <mergeCell ref="AD615:AD617"/>
    <mergeCell ref="AE615:AE617"/>
    <mergeCell ref="AF615:AF617"/>
    <mergeCell ref="AG615:AG617"/>
    <mergeCell ref="AH615:AH617"/>
    <mergeCell ref="AI615:AI617"/>
    <mergeCell ref="AJ615:AJ617"/>
    <mergeCell ref="AC612:AC614"/>
    <mergeCell ref="AD612:AD614"/>
    <mergeCell ref="AE612:AE614"/>
    <mergeCell ref="AF612:AF614"/>
    <mergeCell ref="AG612:AG614"/>
    <mergeCell ref="AH612:AH614"/>
    <mergeCell ref="AI606:AI608"/>
    <mergeCell ref="AJ606:AJ608"/>
    <mergeCell ref="AC609:AC611"/>
    <mergeCell ref="AD609:AD611"/>
    <mergeCell ref="AE609:AE611"/>
    <mergeCell ref="AF609:AF611"/>
    <mergeCell ref="AG609:AG611"/>
    <mergeCell ref="AH609:AH611"/>
    <mergeCell ref="AI609:AI611"/>
    <mergeCell ref="AJ609:AJ611"/>
    <mergeCell ref="AC606:AC608"/>
    <mergeCell ref="AD606:AD608"/>
    <mergeCell ref="AE606:AE608"/>
    <mergeCell ref="AF606:AF608"/>
    <mergeCell ref="AG606:AG608"/>
    <mergeCell ref="AH606:AH608"/>
    <mergeCell ref="AI600:AI602"/>
    <mergeCell ref="AJ600:AJ602"/>
    <mergeCell ref="AC603:AC605"/>
    <mergeCell ref="AD603:AD605"/>
    <mergeCell ref="AE603:AE605"/>
    <mergeCell ref="AF603:AF605"/>
    <mergeCell ref="AG603:AG605"/>
    <mergeCell ref="AH603:AH605"/>
    <mergeCell ref="AI603:AI605"/>
    <mergeCell ref="AJ603:AJ605"/>
    <mergeCell ref="AC600:AC602"/>
    <mergeCell ref="AD600:AD602"/>
    <mergeCell ref="AE600:AE602"/>
    <mergeCell ref="AF600:AF602"/>
    <mergeCell ref="AG600:AG602"/>
    <mergeCell ref="AH600:AH602"/>
    <mergeCell ref="AI594:AI596"/>
    <mergeCell ref="AJ594:AJ596"/>
    <mergeCell ref="AC597:AC599"/>
    <mergeCell ref="AD597:AD599"/>
    <mergeCell ref="AE597:AE599"/>
    <mergeCell ref="AF597:AF599"/>
    <mergeCell ref="AG597:AG599"/>
    <mergeCell ref="AH597:AH599"/>
    <mergeCell ref="AI597:AI599"/>
    <mergeCell ref="AJ597:AJ599"/>
    <mergeCell ref="AC594:AC596"/>
    <mergeCell ref="AD594:AD596"/>
    <mergeCell ref="AE594:AE596"/>
    <mergeCell ref="AF594:AF596"/>
    <mergeCell ref="AG594:AG596"/>
    <mergeCell ref="AH594:AH596"/>
    <mergeCell ref="AI588:AI590"/>
    <mergeCell ref="AJ588:AJ590"/>
    <mergeCell ref="AC591:AC593"/>
    <mergeCell ref="AD591:AD593"/>
    <mergeCell ref="AE591:AE593"/>
    <mergeCell ref="AF591:AF593"/>
    <mergeCell ref="AG591:AG593"/>
    <mergeCell ref="AH591:AH593"/>
    <mergeCell ref="AI591:AI593"/>
    <mergeCell ref="AJ591:AJ593"/>
    <mergeCell ref="AC588:AC590"/>
    <mergeCell ref="AD588:AD590"/>
    <mergeCell ref="AE588:AE590"/>
    <mergeCell ref="AF588:AF590"/>
    <mergeCell ref="AG588:AG590"/>
    <mergeCell ref="AH588:AH590"/>
    <mergeCell ref="AI582:AI584"/>
    <mergeCell ref="AJ582:AJ584"/>
    <mergeCell ref="AC585:AC587"/>
    <mergeCell ref="AD585:AD587"/>
    <mergeCell ref="AE585:AE587"/>
    <mergeCell ref="AF585:AF587"/>
    <mergeCell ref="AG585:AG587"/>
    <mergeCell ref="AH585:AH587"/>
    <mergeCell ref="AI585:AI587"/>
    <mergeCell ref="AJ585:AJ587"/>
    <mergeCell ref="AC582:AC584"/>
    <mergeCell ref="AD582:AD584"/>
    <mergeCell ref="AE582:AE584"/>
    <mergeCell ref="AF582:AF584"/>
    <mergeCell ref="AG582:AG584"/>
    <mergeCell ref="AH582:AH584"/>
    <mergeCell ref="AI576:AI578"/>
    <mergeCell ref="AJ576:AJ578"/>
    <mergeCell ref="AC579:AC581"/>
    <mergeCell ref="AD579:AD581"/>
    <mergeCell ref="AE579:AE581"/>
    <mergeCell ref="AF579:AF581"/>
    <mergeCell ref="AG579:AG581"/>
    <mergeCell ref="AH579:AH581"/>
    <mergeCell ref="AI579:AI581"/>
    <mergeCell ref="AJ579:AJ581"/>
    <mergeCell ref="AC576:AC578"/>
    <mergeCell ref="AD576:AD578"/>
    <mergeCell ref="AE576:AE578"/>
    <mergeCell ref="AF576:AF578"/>
    <mergeCell ref="AG576:AG578"/>
    <mergeCell ref="AH576:AH578"/>
    <mergeCell ref="AI570:AI572"/>
    <mergeCell ref="AJ570:AJ572"/>
    <mergeCell ref="AC573:AC575"/>
    <mergeCell ref="AD573:AD575"/>
    <mergeCell ref="AE573:AE575"/>
    <mergeCell ref="AF573:AF575"/>
    <mergeCell ref="AG573:AG575"/>
    <mergeCell ref="AH573:AH575"/>
    <mergeCell ref="AI573:AI575"/>
    <mergeCell ref="AJ573:AJ575"/>
    <mergeCell ref="AC570:AC572"/>
    <mergeCell ref="AD570:AD572"/>
    <mergeCell ref="AE570:AE572"/>
    <mergeCell ref="AF570:AF572"/>
    <mergeCell ref="AG570:AG572"/>
    <mergeCell ref="AH570:AH572"/>
    <mergeCell ref="AI562:AI564"/>
    <mergeCell ref="AJ562:AJ564"/>
    <mergeCell ref="AC565:AC567"/>
    <mergeCell ref="AD565:AD567"/>
    <mergeCell ref="AE565:AE567"/>
    <mergeCell ref="AF565:AF567"/>
    <mergeCell ref="AG565:AG567"/>
    <mergeCell ref="AH565:AH567"/>
    <mergeCell ref="AI565:AI567"/>
    <mergeCell ref="AJ565:AJ567"/>
    <mergeCell ref="AC562:AC564"/>
    <mergeCell ref="AD562:AD564"/>
    <mergeCell ref="AE562:AE564"/>
    <mergeCell ref="AF562:AF564"/>
    <mergeCell ref="AG562:AG564"/>
    <mergeCell ref="AH562:AH564"/>
    <mergeCell ref="AI556:AI558"/>
    <mergeCell ref="AJ556:AJ558"/>
    <mergeCell ref="AC559:AC561"/>
    <mergeCell ref="AD559:AD561"/>
    <mergeCell ref="AE559:AE561"/>
    <mergeCell ref="AF559:AF561"/>
    <mergeCell ref="AG559:AG561"/>
    <mergeCell ref="AH559:AH561"/>
    <mergeCell ref="AI559:AI561"/>
    <mergeCell ref="AJ559:AJ561"/>
    <mergeCell ref="AC556:AC558"/>
    <mergeCell ref="AD556:AD558"/>
    <mergeCell ref="AE556:AE558"/>
    <mergeCell ref="AF556:AF558"/>
    <mergeCell ref="AG556:AG558"/>
    <mergeCell ref="AH556:AH558"/>
    <mergeCell ref="AI550:AI552"/>
    <mergeCell ref="AJ550:AJ552"/>
    <mergeCell ref="AC553:AC555"/>
    <mergeCell ref="AD553:AD555"/>
    <mergeCell ref="AE553:AE555"/>
    <mergeCell ref="AF553:AF555"/>
    <mergeCell ref="AG553:AG555"/>
    <mergeCell ref="AH553:AH555"/>
    <mergeCell ref="AI553:AI555"/>
    <mergeCell ref="AJ553:AJ555"/>
    <mergeCell ref="AC550:AC552"/>
    <mergeCell ref="AD550:AD552"/>
    <mergeCell ref="AE550:AE552"/>
    <mergeCell ref="AF550:AF552"/>
    <mergeCell ref="AG550:AG552"/>
    <mergeCell ref="AH550:AH552"/>
    <mergeCell ref="AI544:AI546"/>
    <mergeCell ref="AJ544:AJ546"/>
    <mergeCell ref="AC547:AC549"/>
    <mergeCell ref="AD547:AD549"/>
    <mergeCell ref="AE547:AE549"/>
    <mergeCell ref="AF547:AF549"/>
    <mergeCell ref="AG547:AG549"/>
    <mergeCell ref="AH547:AH549"/>
    <mergeCell ref="AI547:AI549"/>
    <mergeCell ref="AJ547:AJ549"/>
    <mergeCell ref="AC544:AC546"/>
    <mergeCell ref="AD544:AD546"/>
    <mergeCell ref="AE544:AE546"/>
    <mergeCell ref="AF544:AF546"/>
    <mergeCell ref="AG544:AG546"/>
    <mergeCell ref="AH544:AH546"/>
    <mergeCell ref="AI538:AI540"/>
    <mergeCell ref="AJ538:AJ540"/>
    <mergeCell ref="AC541:AC543"/>
    <mergeCell ref="AD541:AD543"/>
    <mergeCell ref="AE541:AE543"/>
    <mergeCell ref="AF541:AF543"/>
    <mergeCell ref="AG541:AG543"/>
    <mergeCell ref="AH541:AH543"/>
    <mergeCell ref="AI541:AI543"/>
    <mergeCell ref="AJ541:AJ543"/>
    <mergeCell ref="AC538:AC540"/>
    <mergeCell ref="AD538:AD540"/>
    <mergeCell ref="AE538:AE540"/>
    <mergeCell ref="AF538:AF540"/>
    <mergeCell ref="AG538:AG540"/>
    <mergeCell ref="AH538:AH540"/>
    <mergeCell ref="AI532:AI534"/>
    <mergeCell ref="AJ532:AJ534"/>
    <mergeCell ref="AC535:AC537"/>
    <mergeCell ref="AD535:AD537"/>
    <mergeCell ref="AE535:AE537"/>
    <mergeCell ref="AF535:AF537"/>
    <mergeCell ref="AG535:AG537"/>
    <mergeCell ref="AH535:AH537"/>
    <mergeCell ref="AI535:AI537"/>
    <mergeCell ref="AJ535:AJ537"/>
    <mergeCell ref="AC532:AC534"/>
    <mergeCell ref="AD532:AD534"/>
    <mergeCell ref="AE532:AE534"/>
    <mergeCell ref="AF532:AF534"/>
    <mergeCell ref="AG532:AG534"/>
    <mergeCell ref="AH532:AH534"/>
    <mergeCell ref="AI526:AI528"/>
    <mergeCell ref="AJ526:AJ528"/>
    <mergeCell ref="AC529:AC531"/>
    <mergeCell ref="AD529:AD531"/>
    <mergeCell ref="AE529:AE531"/>
    <mergeCell ref="AF529:AF531"/>
    <mergeCell ref="AG529:AG531"/>
    <mergeCell ref="AH529:AH531"/>
    <mergeCell ref="AI529:AI531"/>
    <mergeCell ref="AJ529:AJ531"/>
    <mergeCell ref="AC526:AC528"/>
    <mergeCell ref="AD526:AD528"/>
    <mergeCell ref="AE526:AE528"/>
    <mergeCell ref="AF526:AF528"/>
    <mergeCell ref="AG526:AG528"/>
    <mergeCell ref="AH526:AH528"/>
    <mergeCell ref="AI520:AI522"/>
    <mergeCell ref="AJ520:AJ522"/>
    <mergeCell ref="AC523:AC525"/>
    <mergeCell ref="AD523:AD525"/>
    <mergeCell ref="AE523:AE525"/>
    <mergeCell ref="AF523:AF525"/>
    <mergeCell ref="AG523:AG525"/>
    <mergeCell ref="AH523:AH525"/>
    <mergeCell ref="AI523:AI525"/>
    <mergeCell ref="AJ523:AJ525"/>
    <mergeCell ref="AC520:AC522"/>
    <mergeCell ref="AD520:AD522"/>
    <mergeCell ref="AE520:AE522"/>
    <mergeCell ref="AF520:AF522"/>
    <mergeCell ref="AG520:AG522"/>
    <mergeCell ref="AH520:AH522"/>
    <mergeCell ref="AI514:AI516"/>
    <mergeCell ref="AJ514:AJ516"/>
    <mergeCell ref="AC517:AC519"/>
    <mergeCell ref="AD517:AD519"/>
    <mergeCell ref="AE517:AE519"/>
    <mergeCell ref="AF517:AF519"/>
    <mergeCell ref="AG517:AG519"/>
    <mergeCell ref="AH517:AH519"/>
    <mergeCell ref="AI517:AI519"/>
    <mergeCell ref="AJ517:AJ519"/>
    <mergeCell ref="AC514:AC516"/>
    <mergeCell ref="AD514:AD516"/>
    <mergeCell ref="AE514:AE516"/>
    <mergeCell ref="AF514:AF516"/>
    <mergeCell ref="AG514:AG516"/>
    <mergeCell ref="AH514:AH516"/>
    <mergeCell ref="AI508:AI510"/>
    <mergeCell ref="AJ508:AJ510"/>
    <mergeCell ref="AC511:AC513"/>
    <mergeCell ref="AD511:AD513"/>
    <mergeCell ref="AE511:AE513"/>
    <mergeCell ref="AF511:AF513"/>
    <mergeCell ref="AG511:AG513"/>
    <mergeCell ref="AH511:AH513"/>
    <mergeCell ref="AI511:AI513"/>
    <mergeCell ref="AJ511:AJ513"/>
    <mergeCell ref="AC508:AC510"/>
    <mergeCell ref="AD508:AD510"/>
    <mergeCell ref="AE508:AE510"/>
    <mergeCell ref="AF508:AF510"/>
    <mergeCell ref="AG508:AG510"/>
    <mergeCell ref="AH508:AH510"/>
    <mergeCell ref="AI500:AI502"/>
    <mergeCell ref="AJ500:AJ502"/>
    <mergeCell ref="AC503:AC505"/>
    <mergeCell ref="AD503:AD505"/>
    <mergeCell ref="AE503:AE505"/>
    <mergeCell ref="AF503:AF505"/>
    <mergeCell ref="AG503:AG505"/>
    <mergeCell ref="AH503:AH505"/>
    <mergeCell ref="AI503:AI505"/>
    <mergeCell ref="AJ503:AJ505"/>
    <mergeCell ref="AC500:AC502"/>
    <mergeCell ref="AD500:AD502"/>
    <mergeCell ref="AE500:AE502"/>
    <mergeCell ref="AF500:AF502"/>
    <mergeCell ref="AG500:AG502"/>
    <mergeCell ref="AH500:AH502"/>
    <mergeCell ref="AI494:AI496"/>
    <mergeCell ref="AJ494:AJ496"/>
    <mergeCell ref="AC497:AC499"/>
    <mergeCell ref="AD497:AD499"/>
    <mergeCell ref="AE497:AE499"/>
    <mergeCell ref="AF497:AF499"/>
    <mergeCell ref="AG497:AG499"/>
    <mergeCell ref="AH497:AH499"/>
    <mergeCell ref="AI497:AI499"/>
    <mergeCell ref="AJ497:AJ499"/>
    <mergeCell ref="AC494:AC496"/>
    <mergeCell ref="AD494:AD496"/>
    <mergeCell ref="AE494:AE496"/>
    <mergeCell ref="AF494:AF496"/>
    <mergeCell ref="AG494:AG496"/>
    <mergeCell ref="AH494:AH496"/>
    <mergeCell ref="AI488:AI490"/>
    <mergeCell ref="AJ488:AJ490"/>
    <mergeCell ref="AC491:AC493"/>
    <mergeCell ref="AD491:AD493"/>
    <mergeCell ref="AE491:AE493"/>
    <mergeCell ref="AF491:AF493"/>
    <mergeCell ref="AG491:AG493"/>
    <mergeCell ref="AH491:AH493"/>
    <mergeCell ref="AI491:AI493"/>
    <mergeCell ref="AJ491:AJ493"/>
    <mergeCell ref="AC488:AC490"/>
    <mergeCell ref="AD488:AD490"/>
    <mergeCell ref="AE488:AE490"/>
    <mergeCell ref="AF488:AF490"/>
    <mergeCell ref="AG488:AG490"/>
    <mergeCell ref="AH488:AH490"/>
    <mergeCell ref="AI482:AI484"/>
    <mergeCell ref="AJ482:AJ484"/>
    <mergeCell ref="AC485:AC487"/>
    <mergeCell ref="AD485:AD487"/>
    <mergeCell ref="AE485:AE487"/>
    <mergeCell ref="AF485:AF487"/>
    <mergeCell ref="AG485:AG487"/>
    <mergeCell ref="AH485:AH487"/>
    <mergeCell ref="AI485:AI487"/>
    <mergeCell ref="AJ485:AJ487"/>
    <mergeCell ref="AC482:AC484"/>
    <mergeCell ref="AD482:AD484"/>
    <mergeCell ref="AE482:AE484"/>
    <mergeCell ref="AF482:AF484"/>
    <mergeCell ref="AG482:AG484"/>
    <mergeCell ref="AH482:AH484"/>
    <mergeCell ref="AI476:AI478"/>
    <mergeCell ref="AJ476:AJ478"/>
    <mergeCell ref="AC479:AC481"/>
    <mergeCell ref="AD479:AD481"/>
    <mergeCell ref="AE479:AE481"/>
    <mergeCell ref="AF479:AF481"/>
    <mergeCell ref="AG479:AG481"/>
    <mergeCell ref="AH479:AH481"/>
    <mergeCell ref="AI479:AI481"/>
    <mergeCell ref="AJ479:AJ481"/>
    <mergeCell ref="AC476:AC478"/>
    <mergeCell ref="AD476:AD478"/>
    <mergeCell ref="AE476:AE478"/>
    <mergeCell ref="AF476:AF478"/>
    <mergeCell ref="AG476:AG478"/>
    <mergeCell ref="AH476:AH478"/>
    <mergeCell ref="AI470:AI472"/>
    <mergeCell ref="AJ470:AJ472"/>
    <mergeCell ref="AC473:AC475"/>
    <mergeCell ref="AD473:AD475"/>
    <mergeCell ref="AE473:AE475"/>
    <mergeCell ref="AF473:AF475"/>
    <mergeCell ref="AG473:AG475"/>
    <mergeCell ref="AH473:AH475"/>
    <mergeCell ref="AI473:AI475"/>
    <mergeCell ref="AJ473:AJ475"/>
    <mergeCell ref="AC470:AC472"/>
    <mergeCell ref="AD470:AD472"/>
    <mergeCell ref="AE470:AE472"/>
    <mergeCell ref="AF470:AF472"/>
    <mergeCell ref="AG470:AG472"/>
    <mergeCell ref="AH470:AH472"/>
    <mergeCell ref="AI464:AI466"/>
    <mergeCell ref="AJ464:AJ466"/>
    <mergeCell ref="AC467:AC469"/>
    <mergeCell ref="AD467:AD469"/>
    <mergeCell ref="AE467:AE469"/>
    <mergeCell ref="AF467:AF469"/>
    <mergeCell ref="AG467:AG469"/>
    <mergeCell ref="AH467:AH469"/>
    <mergeCell ref="AI467:AI469"/>
    <mergeCell ref="AJ467:AJ469"/>
    <mergeCell ref="AC464:AC466"/>
    <mergeCell ref="AD464:AD466"/>
    <mergeCell ref="AE464:AE466"/>
    <mergeCell ref="AF464:AF466"/>
    <mergeCell ref="AG464:AG466"/>
    <mergeCell ref="AH464:AH466"/>
    <mergeCell ref="AI458:AI460"/>
    <mergeCell ref="AJ458:AJ460"/>
    <mergeCell ref="AC461:AC463"/>
    <mergeCell ref="AD461:AD463"/>
    <mergeCell ref="AE461:AE463"/>
    <mergeCell ref="AF461:AF463"/>
    <mergeCell ref="AG461:AG463"/>
    <mergeCell ref="AH461:AH463"/>
    <mergeCell ref="AI461:AI463"/>
    <mergeCell ref="AJ461:AJ463"/>
    <mergeCell ref="AC458:AC460"/>
    <mergeCell ref="AD458:AD460"/>
    <mergeCell ref="AE458:AE460"/>
    <mergeCell ref="AF458:AF460"/>
    <mergeCell ref="AG458:AG460"/>
    <mergeCell ref="AH458:AH460"/>
    <mergeCell ref="AI452:AI454"/>
    <mergeCell ref="AJ452:AJ454"/>
    <mergeCell ref="AC455:AC457"/>
    <mergeCell ref="AD455:AD457"/>
    <mergeCell ref="AE455:AE457"/>
    <mergeCell ref="AF455:AF457"/>
    <mergeCell ref="AG455:AG457"/>
    <mergeCell ref="AH455:AH457"/>
    <mergeCell ref="AI455:AI457"/>
    <mergeCell ref="AJ455:AJ457"/>
    <mergeCell ref="AC452:AC454"/>
    <mergeCell ref="AD452:AD454"/>
    <mergeCell ref="AE452:AE454"/>
    <mergeCell ref="AF452:AF454"/>
    <mergeCell ref="AG452:AG454"/>
    <mergeCell ref="AH452:AH454"/>
    <mergeCell ref="AI446:AI448"/>
    <mergeCell ref="AJ446:AJ448"/>
    <mergeCell ref="AC449:AC451"/>
    <mergeCell ref="AD449:AD451"/>
    <mergeCell ref="AE449:AE451"/>
    <mergeCell ref="AF449:AF451"/>
    <mergeCell ref="AG449:AG451"/>
    <mergeCell ref="AH449:AH451"/>
    <mergeCell ref="AI449:AI451"/>
    <mergeCell ref="AJ449:AJ451"/>
    <mergeCell ref="AC446:AC448"/>
    <mergeCell ref="AD446:AD448"/>
    <mergeCell ref="AE446:AE448"/>
    <mergeCell ref="AF446:AF448"/>
    <mergeCell ref="AG446:AG448"/>
    <mergeCell ref="AH446:AH448"/>
    <mergeCell ref="AI438:AI440"/>
    <mergeCell ref="AJ438:AJ440"/>
    <mergeCell ref="AC441:AC443"/>
    <mergeCell ref="AD441:AD443"/>
    <mergeCell ref="AE441:AE443"/>
    <mergeCell ref="AF441:AF443"/>
    <mergeCell ref="AG441:AG443"/>
    <mergeCell ref="AH441:AH443"/>
    <mergeCell ref="AI441:AI443"/>
    <mergeCell ref="AJ441:AJ443"/>
    <mergeCell ref="AC438:AC440"/>
    <mergeCell ref="AD438:AD440"/>
    <mergeCell ref="AE438:AE440"/>
    <mergeCell ref="AF438:AF440"/>
    <mergeCell ref="AG438:AG440"/>
    <mergeCell ref="AH438:AH440"/>
    <mergeCell ref="AI432:AI434"/>
    <mergeCell ref="AJ432:AJ434"/>
    <mergeCell ref="AC435:AC437"/>
    <mergeCell ref="AD435:AD437"/>
    <mergeCell ref="AE435:AE437"/>
    <mergeCell ref="AF435:AF437"/>
    <mergeCell ref="AG435:AG437"/>
    <mergeCell ref="AH435:AH437"/>
    <mergeCell ref="AI435:AI437"/>
    <mergeCell ref="AJ435:AJ437"/>
    <mergeCell ref="AC432:AC434"/>
    <mergeCell ref="AD432:AD434"/>
    <mergeCell ref="AE432:AE434"/>
    <mergeCell ref="AF432:AF434"/>
    <mergeCell ref="AG432:AG434"/>
    <mergeCell ref="AH432:AH434"/>
    <mergeCell ref="AI426:AI428"/>
    <mergeCell ref="AJ426:AJ428"/>
    <mergeCell ref="AC429:AC431"/>
    <mergeCell ref="AD429:AD431"/>
    <mergeCell ref="AE429:AE431"/>
    <mergeCell ref="AF429:AF431"/>
    <mergeCell ref="AG429:AG431"/>
    <mergeCell ref="AH429:AH431"/>
    <mergeCell ref="AI429:AI431"/>
    <mergeCell ref="AJ429:AJ431"/>
    <mergeCell ref="AC426:AC428"/>
    <mergeCell ref="AD426:AD428"/>
    <mergeCell ref="AE426:AE428"/>
    <mergeCell ref="AF426:AF428"/>
    <mergeCell ref="AG426:AG428"/>
    <mergeCell ref="AH426:AH428"/>
    <mergeCell ref="AI420:AI422"/>
    <mergeCell ref="AJ420:AJ422"/>
    <mergeCell ref="AC423:AC425"/>
    <mergeCell ref="AD423:AD425"/>
    <mergeCell ref="AE423:AE425"/>
    <mergeCell ref="AF423:AF425"/>
    <mergeCell ref="AG423:AG425"/>
    <mergeCell ref="AH423:AH425"/>
    <mergeCell ref="AI423:AI425"/>
    <mergeCell ref="AJ423:AJ425"/>
    <mergeCell ref="AC420:AC422"/>
    <mergeCell ref="AD420:AD422"/>
    <mergeCell ref="AE420:AE422"/>
    <mergeCell ref="AF420:AF422"/>
    <mergeCell ref="AG420:AG422"/>
    <mergeCell ref="AH420:AH422"/>
    <mergeCell ref="AI414:AI416"/>
    <mergeCell ref="AJ414:AJ416"/>
    <mergeCell ref="AC417:AC419"/>
    <mergeCell ref="AD417:AD419"/>
    <mergeCell ref="AE417:AE419"/>
    <mergeCell ref="AF417:AF419"/>
    <mergeCell ref="AG417:AG419"/>
    <mergeCell ref="AH417:AH419"/>
    <mergeCell ref="AI417:AI419"/>
    <mergeCell ref="AJ417:AJ419"/>
    <mergeCell ref="AC414:AC416"/>
    <mergeCell ref="AD414:AD416"/>
    <mergeCell ref="AE414:AE416"/>
    <mergeCell ref="AF414:AF416"/>
    <mergeCell ref="AG414:AG416"/>
    <mergeCell ref="AH414:AH416"/>
    <mergeCell ref="AI408:AI410"/>
    <mergeCell ref="AJ408:AJ410"/>
    <mergeCell ref="AC411:AC413"/>
    <mergeCell ref="AD411:AD413"/>
    <mergeCell ref="AE411:AE413"/>
    <mergeCell ref="AF411:AF413"/>
    <mergeCell ref="AG411:AG413"/>
    <mergeCell ref="AH411:AH413"/>
    <mergeCell ref="AI411:AI413"/>
    <mergeCell ref="AJ411:AJ413"/>
    <mergeCell ref="AC408:AC410"/>
    <mergeCell ref="AD408:AD410"/>
    <mergeCell ref="AE408:AE410"/>
    <mergeCell ref="AF408:AF410"/>
    <mergeCell ref="AG408:AG410"/>
    <mergeCell ref="AH408:AH410"/>
    <mergeCell ref="AI402:AI404"/>
    <mergeCell ref="AJ402:AJ404"/>
    <mergeCell ref="AC405:AC407"/>
    <mergeCell ref="AD405:AD407"/>
    <mergeCell ref="AE405:AE407"/>
    <mergeCell ref="AF405:AF407"/>
    <mergeCell ref="AG405:AG407"/>
    <mergeCell ref="AH405:AH407"/>
    <mergeCell ref="AI405:AI407"/>
    <mergeCell ref="AJ405:AJ407"/>
    <mergeCell ref="AC402:AC404"/>
    <mergeCell ref="AD402:AD404"/>
    <mergeCell ref="AE402:AE404"/>
    <mergeCell ref="AF402:AF404"/>
    <mergeCell ref="AG402:AG404"/>
    <mergeCell ref="AH402:AH404"/>
    <mergeCell ref="AI396:AI398"/>
    <mergeCell ref="AJ396:AJ398"/>
    <mergeCell ref="AC399:AC401"/>
    <mergeCell ref="AD399:AD401"/>
    <mergeCell ref="AE399:AE401"/>
    <mergeCell ref="AF399:AF401"/>
    <mergeCell ref="AG399:AG401"/>
    <mergeCell ref="AH399:AH401"/>
    <mergeCell ref="AI399:AI401"/>
    <mergeCell ref="AJ399:AJ401"/>
    <mergeCell ref="AC396:AC398"/>
    <mergeCell ref="AD396:AD398"/>
    <mergeCell ref="AE396:AE398"/>
    <mergeCell ref="AF396:AF398"/>
    <mergeCell ref="AG396:AG398"/>
    <mergeCell ref="AH396:AH398"/>
    <mergeCell ref="AI390:AI392"/>
    <mergeCell ref="AJ390:AJ392"/>
    <mergeCell ref="AC393:AC395"/>
    <mergeCell ref="AD393:AD395"/>
    <mergeCell ref="AE393:AE395"/>
    <mergeCell ref="AF393:AF395"/>
    <mergeCell ref="AG393:AG395"/>
    <mergeCell ref="AH393:AH395"/>
    <mergeCell ref="AI393:AI395"/>
    <mergeCell ref="AJ393:AJ395"/>
    <mergeCell ref="AC390:AC392"/>
    <mergeCell ref="AD390:AD392"/>
    <mergeCell ref="AE390:AE392"/>
    <mergeCell ref="AF390:AF392"/>
    <mergeCell ref="AG390:AG392"/>
    <mergeCell ref="AH390:AH392"/>
    <mergeCell ref="AI384:AI386"/>
    <mergeCell ref="AJ384:AJ386"/>
    <mergeCell ref="AC387:AC389"/>
    <mergeCell ref="AD387:AD389"/>
    <mergeCell ref="AE387:AE389"/>
    <mergeCell ref="AF387:AF389"/>
    <mergeCell ref="AG387:AG389"/>
    <mergeCell ref="AH387:AH389"/>
    <mergeCell ref="AI387:AI389"/>
    <mergeCell ref="AJ387:AJ389"/>
    <mergeCell ref="AC384:AC386"/>
    <mergeCell ref="AD384:AD386"/>
    <mergeCell ref="AE384:AE386"/>
    <mergeCell ref="AF384:AF386"/>
    <mergeCell ref="AG384:AG386"/>
    <mergeCell ref="AH384:AH386"/>
    <mergeCell ref="AI376:AI378"/>
    <mergeCell ref="AJ376:AJ378"/>
    <mergeCell ref="AC379:AC381"/>
    <mergeCell ref="AD379:AD381"/>
    <mergeCell ref="AE379:AE381"/>
    <mergeCell ref="AF379:AF381"/>
    <mergeCell ref="AG379:AG381"/>
    <mergeCell ref="AH379:AH381"/>
    <mergeCell ref="AI379:AI381"/>
    <mergeCell ref="AJ379:AJ381"/>
    <mergeCell ref="AC376:AC378"/>
    <mergeCell ref="AD376:AD378"/>
    <mergeCell ref="AE376:AE378"/>
    <mergeCell ref="AF376:AF378"/>
    <mergeCell ref="AG376:AG378"/>
    <mergeCell ref="AH376:AH378"/>
    <mergeCell ref="AI370:AI372"/>
    <mergeCell ref="AJ370:AJ372"/>
    <mergeCell ref="AC373:AC375"/>
    <mergeCell ref="AD373:AD375"/>
    <mergeCell ref="AE373:AE375"/>
    <mergeCell ref="AF373:AF375"/>
    <mergeCell ref="AG373:AG375"/>
    <mergeCell ref="AH373:AH375"/>
    <mergeCell ref="AI373:AI375"/>
    <mergeCell ref="AJ373:AJ375"/>
    <mergeCell ref="AC370:AC372"/>
    <mergeCell ref="AD370:AD372"/>
    <mergeCell ref="AE370:AE372"/>
    <mergeCell ref="AF370:AF372"/>
    <mergeCell ref="AG370:AG372"/>
    <mergeCell ref="AH370:AH372"/>
    <mergeCell ref="AI364:AI366"/>
    <mergeCell ref="AJ364:AJ366"/>
    <mergeCell ref="AC367:AC369"/>
    <mergeCell ref="AD367:AD369"/>
    <mergeCell ref="AE367:AE369"/>
    <mergeCell ref="AF367:AF369"/>
    <mergeCell ref="AG367:AG369"/>
    <mergeCell ref="AH367:AH369"/>
    <mergeCell ref="AI367:AI369"/>
    <mergeCell ref="AJ367:AJ369"/>
    <mergeCell ref="AC364:AC366"/>
    <mergeCell ref="AD364:AD366"/>
    <mergeCell ref="AE364:AE366"/>
    <mergeCell ref="AF364:AF366"/>
    <mergeCell ref="AG364:AG366"/>
    <mergeCell ref="AH364:AH366"/>
    <mergeCell ref="AI358:AI360"/>
    <mergeCell ref="AJ358:AJ360"/>
    <mergeCell ref="AC361:AC363"/>
    <mergeCell ref="AD361:AD363"/>
    <mergeCell ref="AE361:AE363"/>
    <mergeCell ref="AF361:AF363"/>
    <mergeCell ref="AG361:AG363"/>
    <mergeCell ref="AH361:AH363"/>
    <mergeCell ref="AI361:AI363"/>
    <mergeCell ref="AJ361:AJ363"/>
    <mergeCell ref="AC358:AC360"/>
    <mergeCell ref="AD358:AD360"/>
    <mergeCell ref="AE358:AE360"/>
    <mergeCell ref="AF358:AF360"/>
    <mergeCell ref="AG358:AG360"/>
    <mergeCell ref="AH358:AH360"/>
    <mergeCell ref="AI352:AI354"/>
    <mergeCell ref="AJ352:AJ354"/>
    <mergeCell ref="AC355:AC357"/>
    <mergeCell ref="AD355:AD357"/>
    <mergeCell ref="AE355:AE357"/>
    <mergeCell ref="AF355:AF357"/>
    <mergeCell ref="AG355:AG357"/>
    <mergeCell ref="AH355:AH357"/>
    <mergeCell ref="AI355:AI357"/>
    <mergeCell ref="AJ355:AJ357"/>
    <mergeCell ref="AC352:AC354"/>
    <mergeCell ref="AD352:AD354"/>
    <mergeCell ref="AE352:AE354"/>
    <mergeCell ref="AF352:AF354"/>
    <mergeCell ref="AG352:AG354"/>
    <mergeCell ref="AH352:AH354"/>
    <mergeCell ref="AI346:AI348"/>
    <mergeCell ref="AJ346:AJ348"/>
    <mergeCell ref="AC349:AC351"/>
    <mergeCell ref="AD349:AD351"/>
    <mergeCell ref="AE349:AE351"/>
    <mergeCell ref="AF349:AF351"/>
    <mergeCell ref="AG349:AG351"/>
    <mergeCell ref="AH349:AH351"/>
    <mergeCell ref="AI349:AI351"/>
    <mergeCell ref="AJ349:AJ351"/>
    <mergeCell ref="AC346:AC348"/>
    <mergeCell ref="AD346:AD348"/>
    <mergeCell ref="AE346:AE348"/>
    <mergeCell ref="AF346:AF348"/>
    <mergeCell ref="AG346:AG348"/>
    <mergeCell ref="AH346:AH348"/>
    <mergeCell ref="AI340:AI342"/>
    <mergeCell ref="AJ340:AJ342"/>
    <mergeCell ref="AC343:AC345"/>
    <mergeCell ref="AD343:AD345"/>
    <mergeCell ref="AE343:AE345"/>
    <mergeCell ref="AF343:AF345"/>
    <mergeCell ref="AG343:AG345"/>
    <mergeCell ref="AH343:AH345"/>
    <mergeCell ref="AI343:AI345"/>
    <mergeCell ref="AJ343:AJ345"/>
    <mergeCell ref="AC340:AC342"/>
    <mergeCell ref="AD340:AD342"/>
    <mergeCell ref="AE340:AE342"/>
    <mergeCell ref="AF340:AF342"/>
    <mergeCell ref="AG340:AG342"/>
    <mergeCell ref="AH340:AH342"/>
    <mergeCell ref="AI334:AI336"/>
    <mergeCell ref="AJ334:AJ336"/>
    <mergeCell ref="AC337:AC339"/>
    <mergeCell ref="AD337:AD339"/>
    <mergeCell ref="AE337:AE339"/>
    <mergeCell ref="AF337:AF339"/>
    <mergeCell ref="AG337:AG339"/>
    <mergeCell ref="AH337:AH339"/>
    <mergeCell ref="AI337:AI339"/>
    <mergeCell ref="AJ337:AJ339"/>
    <mergeCell ref="AC334:AC336"/>
    <mergeCell ref="AD334:AD336"/>
    <mergeCell ref="AE334:AE336"/>
    <mergeCell ref="AF334:AF336"/>
    <mergeCell ref="AG334:AG336"/>
    <mergeCell ref="AH334:AH336"/>
    <mergeCell ref="AI328:AI330"/>
    <mergeCell ref="AJ328:AJ330"/>
    <mergeCell ref="AC331:AC333"/>
    <mergeCell ref="AD331:AD333"/>
    <mergeCell ref="AE331:AE333"/>
    <mergeCell ref="AF331:AF333"/>
    <mergeCell ref="AG331:AG333"/>
    <mergeCell ref="AH331:AH333"/>
    <mergeCell ref="AI331:AI333"/>
    <mergeCell ref="AJ331:AJ333"/>
    <mergeCell ref="AC328:AC330"/>
    <mergeCell ref="AD328:AD330"/>
    <mergeCell ref="AE328:AE330"/>
    <mergeCell ref="AF328:AF330"/>
    <mergeCell ref="AG328:AG330"/>
    <mergeCell ref="AH328:AH330"/>
    <mergeCell ref="AI322:AI324"/>
    <mergeCell ref="AJ322:AJ324"/>
    <mergeCell ref="AC325:AC327"/>
    <mergeCell ref="AD325:AD327"/>
    <mergeCell ref="AE325:AE327"/>
    <mergeCell ref="AF325:AF327"/>
    <mergeCell ref="AG325:AG327"/>
    <mergeCell ref="AH325:AH327"/>
    <mergeCell ref="AI325:AI327"/>
    <mergeCell ref="AJ325:AJ327"/>
    <mergeCell ref="AC322:AC324"/>
    <mergeCell ref="AD322:AD324"/>
    <mergeCell ref="AE322:AE324"/>
    <mergeCell ref="AF322:AF324"/>
    <mergeCell ref="AG322:AG324"/>
    <mergeCell ref="AH322:AH324"/>
    <mergeCell ref="AI314:AI316"/>
    <mergeCell ref="AJ314:AJ316"/>
    <mergeCell ref="AC317:AC319"/>
    <mergeCell ref="AD317:AD319"/>
    <mergeCell ref="AE317:AE319"/>
    <mergeCell ref="AF317:AF319"/>
    <mergeCell ref="AG317:AG319"/>
    <mergeCell ref="AH317:AH319"/>
    <mergeCell ref="AI317:AI319"/>
    <mergeCell ref="AJ317:AJ319"/>
    <mergeCell ref="AC314:AC316"/>
    <mergeCell ref="AD314:AD316"/>
    <mergeCell ref="AE314:AE316"/>
    <mergeCell ref="AF314:AF316"/>
    <mergeCell ref="AG314:AG316"/>
    <mergeCell ref="AH314:AH316"/>
    <mergeCell ref="AI308:AI310"/>
    <mergeCell ref="AJ308:AJ310"/>
    <mergeCell ref="AC311:AC313"/>
    <mergeCell ref="AD311:AD313"/>
    <mergeCell ref="AE311:AE313"/>
    <mergeCell ref="AF311:AF313"/>
    <mergeCell ref="AG311:AG313"/>
    <mergeCell ref="AH311:AH313"/>
    <mergeCell ref="AI311:AI313"/>
    <mergeCell ref="AJ311:AJ313"/>
    <mergeCell ref="AC308:AC310"/>
    <mergeCell ref="AD308:AD310"/>
    <mergeCell ref="AE308:AE310"/>
    <mergeCell ref="AF308:AF310"/>
    <mergeCell ref="AG308:AG310"/>
    <mergeCell ref="AH308:AH310"/>
    <mergeCell ref="AI302:AI304"/>
    <mergeCell ref="AJ302:AJ304"/>
    <mergeCell ref="AC305:AC307"/>
    <mergeCell ref="AD305:AD307"/>
    <mergeCell ref="AE305:AE307"/>
    <mergeCell ref="AF305:AF307"/>
    <mergeCell ref="AG305:AG307"/>
    <mergeCell ref="AH305:AH307"/>
    <mergeCell ref="AI305:AI307"/>
    <mergeCell ref="AJ305:AJ307"/>
    <mergeCell ref="AC302:AC304"/>
    <mergeCell ref="AD302:AD304"/>
    <mergeCell ref="AE302:AE304"/>
    <mergeCell ref="AF302:AF304"/>
    <mergeCell ref="AG302:AG304"/>
    <mergeCell ref="AH302:AH304"/>
    <mergeCell ref="AI296:AI298"/>
    <mergeCell ref="AJ296:AJ298"/>
    <mergeCell ref="AC299:AC301"/>
    <mergeCell ref="AD299:AD301"/>
    <mergeCell ref="AE299:AE301"/>
    <mergeCell ref="AF299:AF301"/>
    <mergeCell ref="AG299:AG301"/>
    <mergeCell ref="AH299:AH301"/>
    <mergeCell ref="AI299:AI301"/>
    <mergeCell ref="AJ299:AJ301"/>
    <mergeCell ref="AC296:AC298"/>
    <mergeCell ref="AD296:AD298"/>
    <mergeCell ref="AE296:AE298"/>
    <mergeCell ref="AF296:AF298"/>
    <mergeCell ref="AG296:AG298"/>
    <mergeCell ref="AH296:AH298"/>
    <mergeCell ref="AI290:AI292"/>
    <mergeCell ref="AJ290:AJ292"/>
    <mergeCell ref="AC293:AC295"/>
    <mergeCell ref="AD293:AD295"/>
    <mergeCell ref="AE293:AE295"/>
    <mergeCell ref="AF293:AF295"/>
    <mergeCell ref="AG293:AG295"/>
    <mergeCell ref="AH293:AH295"/>
    <mergeCell ref="AI293:AI295"/>
    <mergeCell ref="AJ293:AJ295"/>
    <mergeCell ref="AC290:AC292"/>
    <mergeCell ref="AD290:AD292"/>
    <mergeCell ref="AE290:AE292"/>
    <mergeCell ref="AF290:AF292"/>
    <mergeCell ref="AG290:AG292"/>
    <mergeCell ref="AH290:AH292"/>
    <mergeCell ref="AI284:AI286"/>
    <mergeCell ref="AJ284:AJ286"/>
    <mergeCell ref="AC287:AC289"/>
    <mergeCell ref="AD287:AD289"/>
    <mergeCell ref="AE287:AE289"/>
    <mergeCell ref="AF287:AF289"/>
    <mergeCell ref="AG287:AG289"/>
    <mergeCell ref="AH287:AH289"/>
    <mergeCell ref="AI287:AI289"/>
    <mergeCell ref="AJ287:AJ289"/>
    <mergeCell ref="AC284:AC286"/>
    <mergeCell ref="AD284:AD286"/>
    <mergeCell ref="AE284:AE286"/>
    <mergeCell ref="AF284:AF286"/>
    <mergeCell ref="AG284:AG286"/>
    <mergeCell ref="AH284:AH286"/>
    <mergeCell ref="AI278:AI280"/>
    <mergeCell ref="AJ278:AJ280"/>
    <mergeCell ref="AC281:AC283"/>
    <mergeCell ref="AD281:AD283"/>
    <mergeCell ref="AE281:AE283"/>
    <mergeCell ref="AF281:AF283"/>
    <mergeCell ref="AG281:AG283"/>
    <mergeCell ref="AH281:AH283"/>
    <mergeCell ref="AI281:AI283"/>
    <mergeCell ref="AJ281:AJ283"/>
    <mergeCell ref="AC278:AC280"/>
    <mergeCell ref="AD278:AD280"/>
    <mergeCell ref="AE278:AE280"/>
    <mergeCell ref="AF278:AF280"/>
    <mergeCell ref="AG278:AG280"/>
    <mergeCell ref="AH278:AH280"/>
    <mergeCell ref="AI272:AI274"/>
    <mergeCell ref="AJ272:AJ274"/>
    <mergeCell ref="AC275:AC277"/>
    <mergeCell ref="AD275:AD277"/>
    <mergeCell ref="AE275:AE277"/>
    <mergeCell ref="AF275:AF277"/>
    <mergeCell ref="AG275:AG277"/>
    <mergeCell ref="AH275:AH277"/>
    <mergeCell ref="AI275:AI277"/>
    <mergeCell ref="AJ275:AJ277"/>
    <mergeCell ref="AC272:AC274"/>
    <mergeCell ref="AD272:AD274"/>
    <mergeCell ref="AE272:AE274"/>
    <mergeCell ref="AF272:AF274"/>
    <mergeCell ref="AG272:AG274"/>
    <mergeCell ref="AH272:AH274"/>
    <mergeCell ref="AI266:AI268"/>
    <mergeCell ref="AJ266:AJ268"/>
    <mergeCell ref="AC269:AC271"/>
    <mergeCell ref="AD269:AD271"/>
    <mergeCell ref="AE269:AE271"/>
    <mergeCell ref="AF269:AF271"/>
    <mergeCell ref="AG269:AG271"/>
    <mergeCell ref="AH269:AH271"/>
    <mergeCell ref="AI269:AI271"/>
    <mergeCell ref="AJ269:AJ271"/>
    <mergeCell ref="AC266:AC268"/>
    <mergeCell ref="AD266:AD268"/>
    <mergeCell ref="AE266:AE268"/>
    <mergeCell ref="AF266:AF268"/>
    <mergeCell ref="AG266:AG268"/>
    <mergeCell ref="AH266:AH268"/>
    <mergeCell ref="AI260:AI262"/>
    <mergeCell ref="AJ260:AJ262"/>
    <mergeCell ref="AC263:AC265"/>
    <mergeCell ref="AD263:AD265"/>
    <mergeCell ref="AE263:AE265"/>
    <mergeCell ref="AF263:AF265"/>
    <mergeCell ref="AG263:AG265"/>
    <mergeCell ref="AH263:AH265"/>
    <mergeCell ref="AI263:AI265"/>
    <mergeCell ref="AJ263:AJ265"/>
    <mergeCell ref="AC260:AC262"/>
    <mergeCell ref="AD260:AD262"/>
    <mergeCell ref="AE260:AE262"/>
    <mergeCell ref="AF260:AF262"/>
    <mergeCell ref="AG260:AG262"/>
    <mergeCell ref="AH260:AH262"/>
    <mergeCell ref="AI252:AI254"/>
    <mergeCell ref="AJ252:AJ254"/>
    <mergeCell ref="AC255:AC257"/>
    <mergeCell ref="AD255:AD257"/>
    <mergeCell ref="AE255:AE257"/>
    <mergeCell ref="AF255:AF257"/>
    <mergeCell ref="AG255:AG257"/>
    <mergeCell ref="AH255:AH257"/>
    <mergeCell ref="AI255:AI257"/>
    <mergeCell ref="AJ255:AJ257"/>
    <mergeCell ref="AC252:AC254"/>
    <mergeCell ref="AD252:AD254"/>
    <mergeCell ref="AE252:AE254"/>
    <mergeCell ref="AF252:AF254"/>
    <mergeCell ref="AG252:AG254"/>
    <mergeCell ref="AH252:AH254"/>
    <mergeCell ref="AI246:AI248"/>
    <mergeCell ref="AJ246:AJ248"/>
    <mergeCell ref="AC249:AC251"/>
    <mergeCell ref="AD249:AD251"/>
    <mergeCell ref="AE249:AE251"/>
    <mergeCell ref="AF249:AF251"/>
    <mergeCell ref="AG249:AG251"/>
    <mergeCell ref="AH249:AH251"/>
    <mergeCell ref="AI249:AI251"/>
    <mergeCell ref="AJ249:AJ251"/>
    <mergeCell ref="AC246:AC248"/>
    <mergeCell ref="AD246:AD248"/>
    <mergeCell ref="AE246:AE248"/>
    <mergeCell ref="AF246:AF248"/>
    <mergeCell ref="AG246:AG248"/>
    <mergeCell ref="AH246:AH248"/>
    <mergeCell ref="AI240:AI242"/>
    <mergeCell ref="AJ240:AJ242"/>
    <mergeCell ref="AC243:AC245"/>
    <mergeCell ref="AD243:AD245"/>
    <mergeCell ref="AE243:AE245"/>
    <mergeCell ref="AF243:AF245"/>
    <mergeCell ref="AG243:AG245"/>
    <mergeCell ref="AH243:AH245"/>
    <mergeCell ref="AI243:AI245"/>
    <mergeCell ref="AJ243:AJ245"/>
    <mergeCell ref="AC240:AC242"/>
    <mergeCell ref="AD240:AD242"/>
    <mergeCell ref="AE240:AE242"/>
    <mergeCell ref="AF240:AF242"/>
    <mergeCell ref="AG240:AG242"/>
    <mergeCell ref="AH240:AH242"/>
    <mergeCell ref="AI234:AI236"/>
    <mergeCell ref="AJ234:AJ236"/>
    <mergeCell ref="AC237:AC239"/>
    <mergeCell ref="AD237:AD239"/>
    <mergeCell ref="AE237:AE239"/>
    <mergeCell ref="AF237:AF239"/>
    <mergeCell ref="AG237:AG239"/>
    <mergeCell ref="AH237:AH239"/>
    <mergeCell ref="AI237:AI239"/>
    <mergeCell ref="AJ237:AJ239"/>
    <mergeCell ref="AC234:AC236"/>
    <mergeCell ref="AD234:AD236"/>
    <mergeCell ref="AE234:AE236"/>
    <mergeCell ref="AF234:AF236"/>
    <mergeCell ref="AG234:AG236"/>
    <mergeCell ref="AH234:AH236"/>
    <mergeCell ref="AI228:AI230"/>
    <mergeCell ref="AJ228:AJ230"/>
    <mergeCell ref="AC231:AC233"/>
    <mergeCell ref="AD231:AD233"/>
    <mergeCell ref="AE231:AE233"/>
    <mergeCell ref="AF231:AF233"/>
    <mergeCell ref="AG231:AG233"/>
    <mergeCell ref="AH231:AH233"/>
    <mergeCell ref="AI231:AI233"/>
    <mergeCell ref="AJ231:AJ233"/>
    <mergeCell ref="AC228:AC230"/>
    <mergeCell ref="AD228:AD230"/>
    <mergeCell ref="AE228:AE230"/>
    <mergeCell ref="AF228:AF230"/>
    <mergeCell ref="AG228:AG230"/>
    <mergeCell ref="AH228:AH230"/>
    <mergeCell ref="AI222:AI224"/>
    <mergeCell ref="AJ222:AJ224"/>
    <mergeCell ref="AC225:AC227"/>
    <mergeCell ref="AD225:AD227"/>
    <mergeCell ref="AE225:AE227"/>
    <mergeCell ref="AF225:AF227"/>
    <mergeCell ref="AG225:AG227"/>
    <mergeCell ref="AH225:AH227"/>
    <mergeCell ref="AI225:AI227"/>
    <mergeCell ref="AJ225:AJ227"/>
    <mergeCell ref="AC222:AC224"/>
    <mergeCell ref="AD222:AD224"/>
    <mergeCell ref="AE222:AE224"/>
    <mergeCell ref="AF222:AF224"/>
    <mergeCell ref="AG222:AG224"/>
    <mergeCell ref="AH222:AH224"/>
    <mergeCell ref="AI216:AI218"/>
    <mergeCell ref="AJ216:AJ218"/>
    <mergeCell ref="AC219:AC221"/>
    <mergeCell ref="AD219:AD221"/>
    <mergeCell ref="AE219:AE221"/>
    <mergeCell ref="AF219:AF221"/>
    <mergeCell ref="AG219:AG221"/>
    <mergeCell ref="AH219:AH221"/>
    <mergeCell ref="AI219:AI221"/>
    <mergeCell ref="AJ219:AJ221"/>
    <mergeCell ref="AC216:AC218"/>
    <mergeCell ref="AD216:AD218"/>
    <mergeCell ref="AE216:AE218"/>
    <mergeCell ref="AF216:AF218"/>
    <mergeCell ref="AG216:AG218"/>
    <mergeCell ref="AH216:AH218"/>
    <mergeCell ref="AI210:AI212"/>
    <mergeCell ref="AJ210:AJ212"/>
    <mergeCell ref="AC213:AC215"/>
    <mergeCell ref="AD213:AD215"/>
    <mergeCell ref="AE213:AE215"/>
    <mergeCell ref="AF213:AF215"/>
    <mergeCell ref="AG213:AG215"/>
    <mergeCell ref="AH213:AH215"/>
    <mergeCell ref="AI213:AI215"/>
    <mergeCell ref="AJ213:AJ215"/>
    <mergeCell ref="AC210:AC212"/>
    <mergeCell ref="AD210:AD212"/>
    <mergeCell ref="AE210:AE212"/>
    <mergeCell ref="AF210:AF212"/>
    <mergeCell ref="AG210:AG212"/>
    <mergeCell ref="AH210:AH212"/>
    <mergeCell ref="AI204:AI206"/>
    <mergeCell ref="AJ204:AJ206"/>
    <mergeCell ref="AC207:AC209"/>
    <mergeCell ref="AD207:AD209"/>
    <mergeCell ref="AE207:AE209"/>
    <mergeCell ref="AF207:AF209"/>
    <mergeCell ref="AG207:AG209"/>
    <mergeCell ref="AH207:AH209"/>
    <mergeCell ref="AI207:AI209"/>
    <mergeCell ref="AJ207:AJ209"/>
    <mergeCell ref="AC204:AC206"/>
    <mergeCell ref="AD204:AD206"/>
    <mergeCell ref="AE204:AE206"/>
    <mergeCell ref="AF204:AF206"/>
    <mergeCell ref="AG204:AG206"/>
    <mergeCell ref="AH204:AH206"/>
    <mergeCell ref="AI198:AI200"/>
    <mergeCell ref="AJ198:AJ200"/>
    <mergeCell ref="AC201:AC203"/>
    <mergeCell ref="AD201:AD203"/>
    <mergeCell ref="AE201:AE203"/>
    <mergeCell ref="AF201:AF203"/>
    <mergeCell ref="AG201:AG203"/>
    <mergeCell ref="AH201:AH203"/>
    <mergeCell ref="AI201:AI203"/>
    <mergeCell ref="AJ201:AJ203"/>
    <mergeCell ref="AC198:AC200"/>
    <mergeCell ref="AD198:AD200"/>
    <mergeCell ref="AE198:AE200"/>
    <mergeCell ref="AF198:AF200"/>
    <mergeCell ref="AG198:AG200"/>
    <mergeCell ref="AH198:AH200"/>
    <mergeCell ref="AI190:AI192"/>
    <mergeCell ref="AJ190:AJ192"/>
    <mergeCell ref="AC193:AC195"/>
    <mergeCell ref="AD193:AD195"/>
    <mergeCell ref="AE193:AE195"/>
    <mergeCell ref="AF193:AF195"/>
    <mergeCell ref="AG193:AG195"/>
    <mergeCell ref="AH193:AH195"/>
    <mergeCell ref="AI193:AI195"/>
    <mergeCell ref="AJ193:AJ195"/>
    <mergeCell ref="AC190:AC192"/>
    <mergeCell ref="AD190:AD192"/>
    <mergeCell ref="AE190:AE192"/>
    <mergeCell ref="AF190:AF192"/>
    <mergeCell ref="AG190:AG192"/>
    <mergeCell ref="AH190:AH192"/>
    <mergeCell ref="AI184:AI186"/>
    <mergeCell ref="AJ184:AJ186"/>
    <mergeCell ref="AC187:AC189"/>
    <mergeCell ref="AD187:AD189"/>
    <mergeCell ref="AE187:AE189"/>
    <mergeCell ref="AF187:AF189"/>
    <mergeCell ref="AG187:AG189"/>
    <mergeCell ref="AH187:AH189"/>
    <mergeCell ref="AI187:AI189"/>
    <mergeCell ref="AJ187:AJ189"/>
    <mergeCell ref="AC184:AC186"/>
    <mergeCell ref="AD184:AD186"/>
    <mergeCell ref="AE184:AE186"/>
    <mergeCell ref="AF184:AF186"/>
    <mergeCell ref="AG184:AG186"/>
    <mergeCell ref="AH184:AH186"/>
    <mergeCell ref="AI178:AI180"/>
    <mergeCell ref="AJ178:AJ180"/>
    <mergeCell ref="AC181:AC183"/>
    <mergeCell ref="AD181:AD183"/>
    <mergeCell ref="AE181:AE183"/>
    <mergeCell ref="AF181:AF183"/>
    <mergeCell ref="AG181:AG183"/>
    <mergeCell ref="AH181:AH183"/>
    <mergeCell ref="AI181:AI183"/>
    <mergeCell ref="AJ181:AJ183"/>
    <mergeCell ref="AC178:AC180"/>
    <mergeCell ref="AD178:AD180"/>
    <mergeCell ref="AE178:AE180"/>
    <mergeCell ref="AF178:AF180"/>
    <mergeCell ref="AG178:AG180"/>
    <mergeCell ref="AH178:AH180"/>
    <mergeCell ref="AI172:AI174"/>
    <mergeCell ref="AJ172:AJ174"/>
    <mergeCell ref="AC175:AC177"/>
    <mergeCell ref="AD175:AD177"/>
    <mergeCell ref="AE175:AE177"/>
    <mergeCell ref="AF175:AF177"/>
    <mergeCell ref="AG175:AG177"/>
    <mergeCell ref="AH175:AH177"/>
    <mergeCell ref="AI175:AI177"/>
    <mergeCell ref="AJ175:AJ177"/>
    <mergeCell ref="AC172:AC174"/>
    <mergeCell ref="AD172:AD174"/>
    <mergeCell ref="AE172:AE174"/>
    <mergeCell ref="AF172:AF174"/>
    <mergeCell ref="AG172:AG174"/>
    <mergeCell ref="AH172:AH174"/>
    <mergeCell ref="AI166:AI168"/>
    <mergeCell ref="AJ166:AJ168"/>
    <mergeCell ref="AC169:AC171"/>
    <mergeCell ref="AD169:AD171"/>
    <mergeCell ref="AE169:AE171"/>
    <mergeCell ref="AF169:AF171"/>
    <mergeCell ref="AG169:AG171"/>
    <mergeCell ref="AH169:AH171"/>
    <mergeCell ref="AI169:AI171"/>
    <mergeCell ref="AJ169:AJ171"/>
    <mergeCell ref="AC166:AC168"/>
    <mergeCell ref="AD166:AD168"/>
    <mergeCell ref="AE166:AE168"/>
    <mergeCell ref="AF166:AF168"/>
    <mergeCell ref="AG166:AG168"/>
    <mergeCell ref="AH166:AH168"/>
    <mergeCell ref="AI160:AI162"/>
    <mergeCell ref="AJ160:AJ162"/>
    <mergeCell ref="AC163:AC165"/>
    <mergeCell ref="AD163:AD165"/>
    <mergeCell ref="AE163:AE165"/>
    <mergeCell ref="AF163:AF165"/>
    <mergeCell ref="AG163:AG165"/>
    <mergeCell ref="AH163:AH165"/>
    <mergeCell ref="AI163:AI165"/>
    <mergeCell ref="AJ163:AJ165"/>
    <mergeCell ref="AC160:AC162"/>
    <mergeCell ref="AD160:AD162"/>
    <mergeCell ref="AE160:AE162"/>
    <mergeCell ref="AF160:AF162"/>
    <mergeCell ref="AG160:AG162"/>
    <mergeCell ref="AH160:AH162"/>
    <mergeCell ref="AI154:AI156"/>
    <mergeCell ref="AJ154:AJ156"/>
    <mergeCell ref="AC157:AC159"/>
    <mergeCell ref="AD157:AD159"/>
    <mergeCell ref="AE157:AE159"/>
    <mergeCell ref="AF157:AF159"/>
    <mergeCell ref="AG157:AG159"/>
    <mergeCell ref="AH157:AH159"/>
    <mergeCell ref="AI157:AI159"/>
    <mergeCell ref="AJ157:AJ159"/>
    <mergeCell ref="AC154:AC156"/>
    <mergeCell ref="AD154:AD156"/>
    <mergeCell ref="AE154:AE156"/>
    <mergeCell ref="AF154:AF156"/>
    <mergeCell ref="AG154:AG156"/>
    <mergeCell ref="AH154:AH156"/>
    <mergeCell ref="AI148:AI150"/>
    <mergeCell ref="AJ148:AJ150"/>
    <mergeCell ref="AC151:AC153"/>
    <mergeCell ref="AD151:AD153"/>
    <mergeCell ref="AE151:AE153"/>
    <mergeCell ref="AF151:AF153"/>
    <mergeCell ref="AG151:AG153"/>
    <mergeCell ref="AH151:AH153"/>
    <mergeCell ref="AI151:AI153"/>
    <mergeCell ref="AJ151:AJ153"/>
    <mergeCell ref="AC148:AC150"/>
    <mergeCell ref="AD148:AD150"/>
    <mergeCell ref="AE148:AE150"/>
    <mergeCell ref="AF148:AF150"/>
    <mergeCell ref="AG148:AG150"/>
    <mergeCell ref="AH148:AH150"/>
    <mergeCell ref="AI142:AI144"/>
    <mergeCell ref="AJ142:AJ144"/>
    <mergeCell ref="AC145:AC147"/>
    <mergeCell ref="AD145:AD147"/>
    <mergeCell ref="AE145:AE147"/>
    <mergeCell ref="AF145:AF147"/>
    <mergeCell ref="AG145:AG147"/>
    <mergeCell ref="AH145:AH147"/>
    <mergeCell ref="AI145:AI147"/>
    <mergeCell ref="AJ145:AJ147"/>
    <mergeCell ref="AC142:AC144"/>
    <mergeCell ref="AD142:AD144"/>
    <mergeCell ref="AE142:AE144"/>
    <mergeCell ref="AF142:AF144"/>
    <mergeCell ref="AG142:AG144"/>
    <mergeCell ref="AH142:AH144"/>
    <mergeCell ref="AI136:AI138"/>
    <mergeCell ref="AJ136:AJ138"/>
    <mergeCell ref="AC139:AC141"/>
    <mergeCell ref="AD139:AD141"/>
    <mergeCell ref="AE139:AE141"/>
    <mergeCell ref="AF139:AF141"/>
    <mergeCell ref="AG139:AG141"/>
    <mergeCell ref="AH139:AH141"/>
    <mergeCell ref="AI139:AI141"/>
    <mergeCell ref="AJ139:AJ141"/>
    <mergeCell ref="AC136:AC138"/>
    <mergeCell ref="AD136:AD138"/>
    <mergeCell ref="AE136:AE138"/>
    <mergeCell ref="AF136:AF138"/>
    <mergeCell ref="AG136:AG138"/>
    <mergeCell ref="AH136:AH138"/>
    <mergeCell ref="AI128:AI130"/>
    <mergeCell ref="AJ128:AJ130"/>
    <mergeCell ref="AC131:AC133"/>
    <mergeCell ref="AD131:AD133"/>
    <mergeCell ref="AE131:AE133"/>
    <mergeCell ref="AF131:AF133"/>
    <mergeCell ref="AG131:AG133"/>
    <mergeCell ref="AH131:AH133"/>
    <mergeCell ref="AI131:AI133"/>
    <mergeCell ref="AJ131:AJ133"/>
    <mergeCell ref="AC128:AC130"/>
    <mergeCell ref="AD128:AD130"/>
    <mergeCell ref="AE128:AE130"/>
    <mergeCell ref="AF128:AF130"/>
    <mergeCell ref="AG128:AG130"/>
    <mergeCell ref="AH128:AH130"/>
    <mergeCell ref="AI122:AI124"/>
    <mergeCell ref="AJ122:AJ124"/>
    <mergeCell ref="AC125:AC127"/>
    <mergeCell ref="AD125:AD127"/>
    <mergeCell ref="AE125:AE127"/>
    <mergeCell ref="AF125:AF127"/>
    <mergeCell ref="AG125:AG127"/>
    <mergeCell ref="AH125:AH127"/>
    <mergeCell ref="AI125:AI127"/>
    <mergeCell ref="AJ125:AJ127"/>
    <mergeCell ref="AC122:AC124"/>
    <mergeCell ref="AD122:AD124"/>
    <mergeCell ref="AE122:AE124"/>
    <mergeCell ref="AF122:AF124"/>
    <mergeCell ref="AG122:AG124"/>
    <mergeCell ref="AH122:AH124"/>
    <mergeCell ref="AI116:AI118"/>
    <mergeCell ref="AJ116:AJ118"/>
    <mergeCell ref="AC119:AC121"/>
    <mergeCell ref="AD119:AD121"/>
    <mergeCell ref="AE119:AE121"/>
    <mergeCell ref="AF119:AF121"/>
    <mergeCell ref="AG119:AG121"/>
    <mergeCell ref="AH119:AH121"/>
    <mergeCell ref="AI119:AI121"/>
    <mergeCell ref="AJ119:AJ121"/>
    <mergeCell ref="AC116:AC118"/>
    <mergeCell ref="AD116:AD118"/>
    <mergeCell ref="AE116:AE118"/>
    <mergeCell ref="AF116:AF118"/>
    <mergeCell ref="AG116:AG118"/>
    <mergeCell ref="AH116:AH118"/>
    <mergeCell ref="AI110:AI112"/>
    <mergeCell ref="AJ110:AJ112"/>
    <mergeCell ref="AC113:AC115"/>
    <mergeCell ref="AD113:AD115"/>
    <mergeCell ref="AE113:AE115"/>
    <mergeCell ref="AF113:AF115"/>
    <mergeCell ref="AG113:AG115"/>
    <mergeCell ref="AH113:AH115"/>
    <mergeCell ref="AI113:AI115"/>
    <mergeCell ref="AJ113:AJ115"/>
    <mergeCell ref="AC110:AC112"/>
    <mergeCell ref="AD110:AD112"/>
    <mergeCell ref="AE110:AE112"/>
    <mergeCell ref="AF110:AF112"/>
    <mergeCell ref="AG110:AG112"/>
    <mergeCell ref="AH110:AH112"/>
    <mergeCell ref="AI104:AI106"/>
    <mergeCell ref="AJ104:AJ106"/>
    <mergeCell ref="AC107:AC109"/>
    <mergeCell ref="AD107:AD109"/>
    <mergeCell ref="AE107:AE109"/>
    <mergeCell ref="AF107:AF109"/>
    <mergeCell ref="AG107:AG109"/>
    <mergeCell ref="AH107:AH109"/>
    <mergeCell ref="AI107:AI109"/>
    <mergeCell ref="AJ107:AJ109"/>
    <mergeCell ref="AC104:AC106"/>
    <mergeCell ref="AD104:AD106"/>
    <mergeCell ref="AE104:AE106"/>
    <mergeCell ref="AF104:AF106"/>
    <mergeCell ref="AG104:AG106"/>
    <mergeCell ref="AH104:AH106"/>
    <mergeCell ref="AI98:AI100"/>
    <mergeCell ref="AJ98:AJ100"/>
    <mergeCell ref="AC101:AC103"/>
    <mergeCell ref="AD101:AD103"/>
    <mergeCell ref="AE101:AE103"/>
    <mergeCell ref="AF101:AF103"/>
    <mergeCell ref="AG101:AG103"/>
    <mergeCell ref="AH101:AH103"/>
    <mergeCell ref="AI101:AI103"/>
    <mergeCell ref="AJ101:AJ103"/>
    <mergeCell ref="AC98:AC100"/>
    <mergeCell ref="AD98:AD100"/>
    <mergeCell ref="AE98:AE100"/>
    <mergeCell ref="AF98:AF100"/>
    <mergeCell ref="AG98:AG100"/>
    <mergeCell ref="AH98:AH100"/>
    <mergeCell ref="AI92:AI94"/>
    <mergeCell ref="AJ92:AJ94"/>
    <mergeCell ref="AC95:AC97"/>
    <mergeCell ref="AD95:AD97"/>
    <mergeCell ref="AE95:AE97"/>
    <mergeCell ref="AF95:AF97"/>
    <mergeCell ref="AG95:AG97"/>
    <mergeCell ref="AH95:AH97"/>
    <mergeCell ref="AI95:AI97"/>
    <mergeCell ref="AJ95:AJ97"/>
    <mergeCell ref="AC92:AC94"/>
    <mergeCell ref="AD92:AD94"/>
    <mergeCell ref="AE92:AE94"/>
    <mergeCell ref="AF92:AF94"/>
    <mergeCell ref="AG92:AG94"/>
    <mergeCell ref="AH92:AH94"/>
    <mergeCell ref="AI86:AI88"/>
    <mergeCell ref="AJ86:AJ88"/>
    <mergeCell ref="AC89:AC91"/>
    <mergeCell ref="AD89:AD91"/>
    <mergeCell ref="AE89:AE91"/>
    <mergeCell ref="AF89:AF91"/>
    <mergeCell ref="AG89:AG91"/>
    <mergeCell ref="AH89:AH91"/>
    <mergeCell ref="AI89:AI91"/>
    <mergeCell ref="AJ89:AJ91"/>
    <mergeCell ref="AC86:AC88"/>
    <mergeCell ref="AD86:AD88"/>
    <mergeCell ref="AE86:AE88"/>
    <mergeCell ref="AF86:AF88"/>
    <mergeCell ref="AG86:AG88"/>
    <mergeCell ref="AH86:AH88"/>
    <mergeCell ref="AI80:AI82"/>
    <mergeCell ref="AJ80:AJ82"/>
    <mergeCell ref="AC83:AC85"/>
    <mergeCell ref="AD83:AD85"/>
    <mergeCell ref="AE83:AE85"/>
    <mergeCell ref="AF83:AF85"/>
    <mergeCell ref="AG83:AG85"/>
    <mergeCell ref="AH83:AH85"/>
    <mergeCell ref="AI83:AI85"/>
    <mergeCell ref="AJ83:AJ85"/>
    <mergeCell ref="AC80:AC82"/>
    <mergeCell ref="AD80:AD82"/>
    <mergeCell ref="AE80:AE82"/>
    <mergeCell ref="AF80:AF82"/>
    <mergeCell ref="AG80:AG82"/>
    <mergeCell ref="AH80:AH82"/>
    <mergeCell ref="AI74:AI76"/>
    <mergeCell ref="AJ74:AJ76"/>
    <mergeCell ref="AC77:AC79"/>
    <mergeCell ref="AD77:AD79"/>
    <mergeCell ref="AE77:AE79"/>
    <mergeCell ref="AF77:AF79"/>
    <mergeCell ref="AG77:AG79"/>
    <mergeCell ref="AH77:AH79"/>
    <mergeCell ref="AI77:AI79"/>
    <mergeCell ref="AJ77:AJ79"/>
    <mergeCell ref="AC74:AC76"/>
    <mergeCell ref="AD74:AD76"/>
    <mergeCell ref="AE74:AE76"/>
    <mergeCell ref="AF74:AF76"/>
    <mergeCell ref="AG74:AG76"/>
    <mergeCell ref="AH74:AH76"/>
    <mergeCell ref="AI60:AI62"/>
    <mergeCell ref="AJ60:AJ62"/>
    <mergeCell ref="AC63:AC65"/>
    <mergeCell ref="AD63:AD65"/>
    <mergeCell ref="AE63:AE65"/>
    <mergeCell ref="AF63:AF65"/>
    <mergeCell ref="AG63:AG65"/>
    <mergeCell ref="AH63:AH65"/>
    <mergeCell ref="AI63:AI65"/>
    <mergeCell ref="AJ63:AJ65"/>
    <mergeCell ref="AC60:AC62"/>
    <mergeCell ref="AD60:AD62"/>
    <mergeCell ref="AE60:AE62"/>
    <mergeCell ref="AF60:AF62"/>
    <mergeCell ref="AG60:AG62"/>
    <mergeCell ref="AH60:AH62"/>
    <mergeCell ref="AC57:AC59"/>
    <mergeCell ref="AD57:AD59"/>
    <mergeCell ref="AE57:AE59"/>
    <mergeCell ref="AF57:AF59"/>
    <mergeCell ref="AG57:AG59"/>
    <mergeCell ref="AH57:AH59"/>
    <mergeCell ref="AI57:AI59"/>
    <mergeCell ref="AJ57:AJ59"/>
    <mergeCell ref="AC54:AC56"/>
    <mergeCell ref="AD54:AD56"/>
    <mergeCell ref="AE54:AE56"/>
    <mergeCell ref="AF54:AF56"/>
    <mergeCell ref="AG54:AG56"/>
    <mergeCell ref="AH54:AH56"/>
    <mergeCell ref="AI48:AI50"/>
    <mergeCell ref="AJ48:AJ50"/>
    <mergeCell ref="AC51:AC53"/>
    <mergeCell ref="AD51:AD53"/>
    <mergeCell ref="AE51:AE53"/>
    <mergeCell ref="AF51:AF53"/>
    <mergeCell ref="AG51:AG53"/>
    <mergeCell ref="AH51:AH53"/>
    <mergeCell ref="AI51:AI53"/>
    <mergeCell ref="AJ51:AJ53"/>
    <mergeCell ref="AC48:AC50"/>
    <mergeCell ref="AD48:AD50"/>
    <mergeCell ref="AE48:AE50"/>
    <mergeCell ref="AF48:AF50"/>
    <mergeCell ref="AG48:AG50"/>
    <mergeCell ref="AH48:AH50"/>
    <mergeCell ref="AC45:AC47"/>
    <mergeCell ref="AD45:AD47"/>
    <mergeCell ref="AE45:AE47"/>
    <mergeCell ref="AF45:AF47"/>
    <mergeCell ref="AG45:AG47"/>
    <mergeCell ref="AH45:AH47"/>
    <mergeCell ref="AI45:AI47"/>
    <mergeCell ref="AJ45:AJ47"/>
    <mergeCell ref="AC42:AC44"/>
    <mergeCell ref="AD42:AD44"/>
    <mergeCell ref="AE42:AE44"/>
    <mergeCell ref="AF42:AF44"/>
    <mergeCell ref="AG42:AG44"/>
    <mergeCell ref="AH42:AH44"/>
    <mergeCell ref="AI36:AI38"/>
    <mergeCell ref="AJ36:AJ38"/>
    <mergeCell ref="AC39:AC41"/>
    <mergeCell ref="AD39:AD41"/>
    <mergeCell ref="AE39:AE41"/>
    <mergeCell ref="AF39:AF41"/>
    <mergeCell ref="AG39:AG41"/>
    <mergeCell ref="AH39:AH41"/>
    <mergeCell ref="AI39:AI41"/>
    <mergeCell ref="AJ39:AJ41"/>
    <mergeCell ref="AC36:AC38"/>
    <mergeCell ref="AD36:AD38"/>
    <mergeCell ref="AE36:AE38"/>
    <mergeCell ref="AF36:AF38"/>
    <mergeCell ref="AG36:AG38"/>
    <mergeCell ref="AH36:AH38"/>
    <mergeCell ref="AI30:AI32"/>
    <mergeCell ref="AJ30:AJ32"/>
    <mergeCell ref="AC33:AC35"/>
    <mergeCell ref="AD33:AD35"/>
    <mergeCell ref="AE33:AE35"/>
    <mergeCell ref="AF33:AF35"/>
    <mergeCell ref="AG33:AG35"/>
    <mergeCell ref="AH33:AH35"/>
    <mergeCell ref="AI33:AI35"/>
    <mergeCell ref="AJ33:AJ35"/>
    <mergeCell ref="AC30:AC32"/>
    <mergeCell ref="AD30:AD32"/>
    <mergeCell ref="AE30:AE32"/>
    <mergeCell ref="AF30:AF32"/>
    <mergeCell ref="AG30:AG32"/>
    <mergeCell ref="AH30:AH32"/>
    <mergeCell ref="AI24:AI26"/>
    <mergeCell ref="AJ24:AJ26"/>
    <mergeCell ref="AC27:AC29"/>
    <mergeCell ref="AD27:AD29"/>
    <mergeCell ref="AE27:AE29"/>
    <mergeCell ref="AF27:AF29"/>
    <mergeCell ref="AG27:AG29"/>
    <mergeCell ref="AH27:AH29"/>
    <mergeCell ref="AI27:AI29"/>
    <mergeCell ref="AJ27:AJ29"/>
    <mergeCell ref="AC24:AC26"/>
    <mergeCell ref="AD24:AD26"/>
    <mergeCell ref="AE24:AE26"/>
    <mergeCell ref="AF24:AF26"/>
    <mergeCell ref="AG24:AG26"/>
    <mergeCell ref="AH24:AH26"/>
    <mergeCell ref="AI18:AI20"/>
    <mergeCell ref="AJ18:AJ20"/>
    <mergeCell ref="AC21:AC23"/>
    <mergeCell ref="AD21:AD23"/>
    <mergeCell ref="AE21:AE23"/>
    <mergeCell ref="AF21:AF23"/>
    <mergeCell ref="AG21:AG23"/>
    <mergeCell ref="AH21:AH23"/>
    <mergeCell ref="AI21:AI23"/>
    <mergeCell ref="AJ21:AJ23"/>
    <mergeCell ref="AC18:AC20"/>
    <mergeCell ref="AD18:AD20"/>
    <mergeCell ref="AE18:AE20"/>
    <mergeCell ref="AF18:AF20"/>
    <mergeCell ref="AG18:AG20"/>
    <mergeCell ref="AH18:AH20"/>
    <mergeCell ref="AI12:AI14"/>
    <mergeCell ref="AJ12:AJ14"/>
    <mergeCell ref="AC15:AC17"/>
    <mergeCell ref="AD15:AD17"/>
    <mergeCell ref="AE15:AE17"/>
    <mergeCell ref="AF15:AF17"/>
    <mergeCell ref="AG15:AG17"/>
    <mergeCell ref="AH15:AH17"/>
    <mergeCell ref="AI15:AI17"/>
    <mergeCell ref="AJ15:AJ17"/>
    <mergeCell ref="AC12:AC14"/>
    <mergeCell ref="AD12:AD14"/>
    <mergeCell ref="AE12:AE14"/>
    <mergeCell ref="AF12:AF14"/>
    <mergeCell ref="AG12:AG14"/>
    <mergeCell ref="AH12:AH14"/>
    <mergeCell ref="K444:L444"/>
    <mergeCell ref="M444:N444"/>
    <mergeCell ref="O444:P444"/>
    <mergeCell ref="Q444:R444"/>
    <mergeCell ref="K506:L506"/>
    <mergeCell ref="M506:N506"/>
    <mergeCell ref="O506:P506"/>
    <mergeCell ref="Q506:R506"/>
    <mergeCell ref="K196:L196"/>
    <mergeCell ref="M196:N196"/>
    <mergeCell ref="O196:P196"/>
    <mergeCell ref="Q196:R196"/>
    <mergeCell ref="K258:L258"/>
    <mergeCell ref="M258:N258"/>
    <mergeCell ref="O258:P258"/>
    <mergeCell ref="Q258:R258"/>
    <mergeCell ref="W506:X506"/>
    <mergeCell ref="Q382:R382"/>
    <mergeCell ref="U506:V506"/>
    <mergeCell ref="W568:X568"/>
    <mergeCell ref="W630:X630"/>
    <mergeCell ref="W692:X692"/>
    <mergeCell ref="K568:L568"/>
    <mergeCell ref="M568:N568"/>
    <mergeCell ref="K630:L630"/>
    <mergeCell ref="M630:N630"/>
    <mergeCell ref="C712:C714"/>
    <mergeCell ref="H712:H714"/>
    <mergeCell ref="I712:I714"/>
    <mergeCell ref="J712:J714"/>
    <mergeCell ref="C665:C667"/>
    <mergeCell ref="W10:X10"/>
    <mergeCell ref="W72:X72"/>
    <mergeCell ref="W134:X134"/>
    <mergeCell ref="W196:X196"/>
    <mergeCell ref="W258:X258"/>
    <mergeCell ref="Q692:R692"/>
    <mergeCell ref="O692:P692"/>
    <mergeCell ref="J709:J711"/>
    <mergeCell ref="C706:C708"/>
    <mergeCell ref="H706:H708"/>
    <mergeCell ref="I706:I708"/>
    <mergeCell ref="J706:J708"/>
    <mergeCell ref="J680:J682"/>
    <mergeCell ref="C668:C670"/>
    <mergeCell ref="H668:H670"/>
    <mergeCell ref="I668:I670"/>
    <mergeCell ref="J668:J670"/>
    <mergeCell ref="C697:C699"/>
    <mergeCell ref="H697:H699"/>
    <mergeCell ref="I697:I699"/>
    <mergeCell ref="C724:C726"/>
    <mergeCell ref="H724:H726"/>
    <mergeCell ref="I724:I726"/>
    <mergeCell ref="J724:J726"/>
    <mergeCell ref="K692:L692"/>
    <mergeCell ref="M692:N692"/>
    <mergeCell ref="C715:C717"/>
    <mergeCell ref="H715:H717"/>
    <mergeCell ref="I715:I717"/>
    <mergeCell ref="J715:J717"/>
    <mergeCell ref="Q568:R568"/>
    <mergeCell ref="O568:P568"/>
    <mergeCell ref="C721:C723"/>
    <mergeCell ref="H721:H723"/>
    <mergeCell ref="I721:I723"/>
    <mergeCell ref="J721:J723"/>
    <mergeCell ref="C718:C720"/>
    <mergeCell ref="H718:H720"/>
    <mergeCell ref="I718:I720"/>
    <mergeCell ref="J718:J720"/>
    <mergeCell ref="C689:C691"/>
    <mergeCell ref="H689:H691"/>
    <mergeCell ref="I689:I691"/>
    <mergeCell ref="J689:J691"/>
    <mergeCell ref="C683:C685"/>
    <mergeCell ref="H683:H685"/>
    <mergeCell ref="I683:I685"/>
    <mergeCell ref="J683:J685"/>
    <mergeCell ref="C686:C688"/>
    <mergeCell ref="C680:C682"/>
    <mergeCell ref="H680:H682"/>
    <mergeCell ref="I680:I682"/>
    <mergeCell ref="J697:J699"/>
    <mergeCell ref="C694:C696"/>
    <mergeCell ref="H694:H696"/>
    <mergeCell ref="I694:I696"/>
    <mergeCell ref="J694:J696"/>
    <mergeCell ref="H665:H667"/>
    <mergeCell ref="I665:I667"/>
    <mergeCell ref="J665:J667"/>
    <mergeCell ref="C662:C664"/>
    <mergeCell ref="H662:H664"/>
    <mergeCell ref="I662:I664"/>
    <mergeCell ref="J662:J664"/>
    <mergeCell ref="C624:C626"/>
    <mergeCell ref="H624:H626"/>
    <mergeCell ref="I624:I626"/>
    <mergeCell ref="J624:J626"/>
    <mergeCell ref="C641:C643"/>
    <mergeCell ref="H641:H643"/>
    <mergeCell ref="I641:I643"/>
    <mergeCell ref="J641:J643"/>
    <mergeCell ref="C635:C637"/>
    <mergeCell ref="H635:H637"/>
    <mergeCell ref="I635:I637"/>
    <mergeCell ref="J635:J637"/>
    <mergeCell ref="C632:C634"/>
    <mergeCell ref="H632:H634"/>
    <mergeCell ref="C603:C605"/>
    <mergeCell ref="H603:H605"/>
    <mergeCell ref="I603:I605"/>
    <mergeCell ref="J603:J605"/>
    <mergeCell ref="C621:C623"/>
    <mergeCell ref="H621:H623"/>
    <mergeCell ref="I621:I623"/>
    <mergeCell ref="J621:J623"/>
    <mergeCell ref="C659:C661"/>
    <mergeCell ref="H659:H661"/>
    <mergeCell ref="I659:I661"/>
    <mergeCell ref="J659:J661"/>
    <mergeCell ref="C656:C658"/>
    <mergeCell ref="H656:H658"/>
    <mergeCell ref="I656:I658"/>
    <mergeCell ref="J656:J658"/>
    <mergeCell ref="C627:C629"/>
    <mergeCell ref="H627:H629"/>
    <mergeCell ref="I627:I629"/>
    <mergeCell ref="J627:J629"/>
    <mergeCell ref="I653:I655"/>
    <mergeCell ref="J653:J655"/>
    <mergeCell ref="C650:C652"/>
    <mergeCell ref="H650:H652"/>
    <mergeCell ref="I650:I652"/>
    <mergeCell ref="J650:J652"/>
    <mergeCell ref="I597:I599"/>
    <mergeCell ref="J597:J599"/>
    <mergeCell ref="C594:C596"/>
    <mergeCell ref="H594:H596"/>
    <mergeCell ref="I594:I596"/>
    <mergeCell ref="J594:J596"/>
    <mergeCell ref="C591:C593"/>
    <mergeCell ref="I612:I614"/>
    <mergeCell ref="J612:J614"/>
    <mergeCell ref="I632:I634"/>
    <mergeCell ref="J632:J634"/>
    <mergeCell ref="C615:C617"/>
    <mergeCell ref="H615:H617"/>
    <mergeCell ref="I615:I617"/>
    <mergeCell ref="J615:J617"/>
    <mergeCell ref="C618:C620"/>
    <mergeCell ref="H618:H620"/>
    <mergeCell ref="I618:I620"/>
    <mergeCell ref="J618:J620"/>
    <mergeCell ref="C600:C602"/>
    <mergeCell ref="H600:H602"/>
    <mergeCell ref="I600:I602"/>
    <mergeCell ref="J600:J602"/>
    <mergeCell ref="C609:C611"/>
    <mergeCell ref="H609:H611"/>
    <mergeCell ref="I609:I611"/>
    <mergeCell ref="J609:J611"/>
    <mergeCell ref="C612:C614"/>
    <mergeCell ref="H612:H614"/>
    <mergeCell ref="C556:C558"/>
    <mergeCell ref="H556:H558"/>
    <mergeCell ref="I556:I558"/>
    <mergeCell ref="J556:J558"/>
    <mergeCell ref="H591:H593"/>
    <mergeCell ref="I591:I593"/>
    <mergeCell ref="J591:J593"/>
    <mergeCell ref="C588:C590"/>
    <mergeCell ref="H588:H590"/>
    <mergeCell ref="I588:I590"/>
    <mergeCell ref="C544:C546"/>
    <mergeCell ref="H544:H546"/>
    <mergeCell ref="I544:I546"/>
    <mergeCell ref="J544:J546"/>
    <mergeCell ref="C541:C543"/>
    <mergeCell ref="H541:H543"/>
    <mergeCell ref="I541:I543"/>
    <mergeCell ref="J541:J543"/>
    <mergeCell ref="C553:C555"/>
    <mergeCell ref="H553:H555"/>
    <mergeCell ref="I553:I555"/>
    <mergeCell ref="J553:J555"/>
    <mergeCell ref="C585:C587"/>
    <mergeCell ref="C570:C572"/>
    <mergeCell ref="H570:H572"/>
    <mergeCell ref="I570:I572"/>
    <mergeCell ref="J570:J572"/>
    <mergeCell ref="C579:C581"/>
    <mergeCell ref="H579:H581"/>
    <mergeCell ref="C576:C578"/>
    <mergeCell ref="H576:H578"/>
    <mergeCell ref="I576:I578"/>
    <mergeCell ref="J517:J519"/>
    <mergeCell ref="C538:C540"/>
    <mergeCell ref="H538:H540"/>
    <mergeCell ref="I538:I540"/>
    <mergeCell ref="J538:J540"/>
    <mergeCell ref="C535:C537"/>
    <mergeCell ref="H535:H537"/>
    <mergeCell ref="I535:I537"/>
    <mergeCell ref="J535:J537"/>
    <mergeCell ref="C514:C516"/>
    <mergeCell ref="H514:H516"/>
    <mergeCell ref="I514:I516"/>
    <mergeCell ref="J514:J516"/>
    <mergeCell ref="C520:C522"/>
    <mergeCell ref="H520:H522"/>
    <mergeCell ref="I520:I522"/>
    <mergeCell ref="J520:J522"/>
    <mergeCell ref="C517:C519"/>
    <mergeCell ref="H517:H519"/>
    <mergeCell ref="C532:C534"/>
    <mergeCell ref="H532:H534"/>
    <mergeCell ref="I532:I534"/>
    <mergeCell ref="J532:J534"/>
    <mergeCell ref="C529:C531"/>
    <mergeCell ref="H529:H531"/>
    <mergeCell ref="I529:I531"/>
    <mergeCell ref="J529:J531"/>
    <mergeCell ref="H526:H528"/>
    <mergeCell ref="I526:I528"/>
    <mergeCell ref="J526:J528"/>
    <mergeCell ref="C523:C525"/>
    <mergeCell ref="H523:H525"/>
    <mergeCell ref="I523:I525"/>
    <mergeCell ref="J523:J525"/>
    <mergeCell ref="C479:C481"/>
    <mergeCell ref="H479:H481"/>
    <mergeCell ref="I479:I481"/>
    <mergeCell ref="J479:J481"/>
    <mergeCell ref="C500:C502"/>
    <mergeCell ref="H500:H502"/>
    <mergeCell ref="I500:I502"/>
    <mergeCell ref="J500:J502"/>
    <mergeCell ref="C488:C490"/>
    <mergeCell ref="H488:H490"/>
    <mergeCell ref="I488:I490"/>
    <mergeCell ref="J488:J490"/>
    <mergeCell ref="C491:C493"/>
    <mergeCell ref="H491:H493"/>
    <mergeCell ref="I491:I493"/>
    <mergeCell ref="J491:J493"/>
    <mergeCell ref="C482:C484"/>
    <mergeCell ref="H482:H484"/>
    <mergeCell ref="I482:I484"/>
    <mergeCell ref="J482:J484"/>
    <mergeCell ref="C485:C487"/>
    <mergeCell ref="H485:H487"/>
    <mergeCell ref="I485:I487"/>
    <mergeCell ref="J485:J487"/>
    <mergeCell ref="C508:C510"/>
    <mergeCell ref="H508:H510"/>
    <mergeCell ref="I508:I510"/>
    <mergeCell ref="J508:J510"/>
    <mergeCell ref="I517:I519"/>
    <mergeCell ref="C449:C451"/>
    <mergeCell ref="H449:H451"/>
    <mergeCell ref="I449:I451"/>
    <mergeCell ref="J449:J451"/>
    <mergeCell ref="I452:I454"/>
    <mergeCell ref="C476:C478"/>
    <mergeCell ref="H476:H478"/>
    <mergeCell ref="I476:I478"/>
    <mergeCell ref="J476:J478"/>
    <mergeCell ref="C473:C475"/>
    <mergeCell ref="H473:H475"/>
    <mergeCell ref="I473:I475"/>
    <mergeCell ref="J473:J475"/>
    <mergeCell ref="C470:C472"/>
    <mergeCell ref="H470:H472"/>
    <mergeCell ref="I470:I472"/>
    <mergeCell ref="J470:J472"/>
    <mergeCell ref="C441:C443"/>
    <mergeCell ref="H441:H443"/>
    <mergeCell ref="I441:I443"/>
    <mergeCell ref="J441:J443"/>
    <mergeCell ref="I467:I469"/>
    <mergeCell ref="J467:J469"/>
    <mergeCell ref="C464:C466"/>
    <mergeCell ref="H464:H466"/>
    <mergeCell ref="I464:I466"/>
    <mergeCell ref="J464:J466"/>
    <mergeCell ref="H399:H401"/>
    <mergeCell ref="I399:I401"/>
    <mergeCell ref="J399:J401"/>
    <mergeCell ref="C408:C410"/>
    <mergeCell ref="H408:H410"/>
    <mergeCell ref="I408:I410"/>
    <mergeCell ref="J408:J410"/>
    <mergeCell ref="C405:C407"/>
    <mergeCell ref="H417:H419"/>
    <mergeCell ref="I417:I419"/>
    <mergeCell ref="J417:J419"/>
    <mergeCell ref="C438:C440"/>
    <mergeCell ref="H438:H440"/>
    <mergeCell ref="I438:I440"/>
    <mergeCell ref="J438:J440"/>
    <mergeCell ref="C423:C425"/>
    <mergeCell ref="H423:H425"/>
    <mergeCell ref="I423:I425"/>
    <mergeCell ref="J423:J425"/>
    <mergeCell ref="J452:J454"/>
    <mergeCell ref="C435:C437"/>
    <mergeCell ref="H435:H437"/>
    <mergeCell ref="I393:I395"/>
    <mergeCell ref="J393:J395"/>
    <mergeCell ref="C402:C404"/>
    <mergeCell ref="H402:H404"/>
    <mergeCell ref="I402:I404"/>
    <mergeCell ref="J402:J404"/>
    <mergeCell ref="C399:C401"/>
    <mergeCell ref="J414:J416"/>
    <mergeCell ref="C411:C413"/>
    <mergeCell ref="H411:H413"/>
    <mergeCell ref="I411:I413"/>
    <mergeCell ref="J411:J413"/>
    <mergeCell ref="C420:C422"/>
    <mergeCell ref="H420:H422"/>
    <mergeCell ref="I420:I422"/>
    <mergeCell ref="J420:J422"/>
    <mergeCell ref="C417:C419"/>
    <mergeCell ref="H405:H407"/>
    <mergeCell ref="C358:C360"/>
    <mergeCell ref="H358:H360"/>
    <mergeCell ref="I358:I360"/>
    <mergeCell ref="C370:C372"/>
    <mergeCell ref="H370:H372"/>
    <mergeCell ref="I370:I372"/>
    <mergeCell ref="J370:J372"/>
    <mergeCell ref="C373:C375"/>
    <mergeCell ref="H373:H375"/>
    <mergeCell ref="I373:I375"/>
    <mergeCell ref="J373:J375"/>
    <mergeCell ref="K382:L382"/>
    <mergeCell ref="M382:N382"/>
    <mergeCell ref="O382:P382"/>
    <mergeCell ref="C361:C363"/>
    <mergeCell ref="H361:H363"/>
    <mergeCell ref="I361:I363"/>
    <mergeCell ref="J361:J363"/>
    <mergeCell ref="C364:C366"/>
    <mergeCell ref="H364:H366"/>
    <mergeCell ref="J358:J360"/>
    <mergeCell ref="C379:C381"/>
    <mergeCell ref="H379:H381"/>
    <mergeCell ref="I379:I381"/>
    <mergeCell ref="J379:J381"/>
    <mergeCell ref="K320:L320"/>
    <mergeCell ref="M320:N320"/>
    <mergeCell ref="I305:I307"/>
    <mergeCell ref="J305:J307"/>
    <mergeCell ref="I349:I351"/>
    <mergeCell ref="J349:J351"/>
    <mergeCell ref="J340:J342"/>
    <mergeCell ref="O320:P320"/>
    <mergeCell ref="C325:C327"/>
    <mergeCell ref="H325:H327"/>
    <mergeCell ref="I325:I327"/>
    <mergeCell ref="J325:J327"/>
    <mergeCell ref="C305:C307"/>
    <mergeCell ref="H305:H307"/>
    <mergeCell ref="H308:H310"/>
    <mergeCell ref="I308:I310"/>
    <mergeCell ref="J308:J310"/>
    <mergeCell ref="C322:C324"/>
    <mergeCell ref="H322:H324"/>
    <mergeCell ref="I322:I324"/>
    <mergeCell ref="J322:J324"/>
    <mergeCell ref="C331:C333"/>
    <mergeCell ref="H331:H333"/>
    <mergeCell ref="I331:I333"/>
    <mergeCell ref="J331:J333"/>
    <mergeCell ref="C328:C330"/>
    <mergeCell ref="J317:J319"/>
    <mergeCell ref="C293:C295"/>
    <mergeCell ref="H293:H295"/>
    <mergeCell ref="C287:C289"/>
    <mergeCell ref="H287:H289"/>
    <mergeCell ref="I287:I289"/>
    <mergeCell ref="J287:J289"/>
    <mergeCell ref="C284:C286"/>
    <mergeCell ref="H284:H286"/>
    <mergeCell ref="I284:I286"/>
    <mergeCell ref="J284:J286"/>
    <mergeCell ref="C337:C339"/>
    <mergeCell ref="H337:H339"/>
    <mergeCell ref="C355:C357"/>
    <mergeCell ref="H355:H357"/>
    <mergeCell ref="I355:I357"/>
    <mergeCell ref="J355:J357"/>
    <mergeCell ref="J249:J251"/>
    <mergeCell ref="C240:C242"/>
    <mergeCell ref="H240:H242"/>
    <mergeCell ref="C281:C283"/>
    <mergeCell ref="H281:H283"/>
    <mergeCell ref="I281:I283"/>
    <mergeCell ref="J281:J283"/>
    <mergeCell ref="C278:C280"/>
    <mergeCell ref="H278:H280"/>
    <mergeCell ref="I278:I280"/>
    <mergeCell ref="J278:J280"/>
    <mergeCell ref="Q320:R320"/>
    <mergeCell ref="C299:C301"/>
    <mergeCell ref="H299:H301"/>
    <mergeCell ref="I299:I301"/>
    <mergeCell ref="J299:J301"/>
    <mergeCell ref="C302:C304"/>
    <mergeCell ref="H302:H304"/>
    <mergeCell ref="I302:I304"/>
    <mergeCell ref="J302:J304"/>
    <mergeCell ref="C308:C310"/>
    <mergeCell ref="C290:C292"/>
    <mergeCell ref="H290:H292"/>
    <mergeCell ref="I290:I292"/>
    <mergeCell ref="J290:J292"/>
    <mergeCell ref="C296:C298"/>
    <mergeCell ref="H296:H298"/>
    <mergeCell ref="I296:I298"/>
    <mergeCell ref="J296:J298"/>
    <mergeCell ref="C317:C319"/>
    <mergeCell ref="H317:H319"/>
    <mergeCell ref="I317:I319"/>
    <mergeCell ref="C246:C248"/>
    <mergeCell ref="H246:H248"/>
    <mergeCell ref="I246:I248"/>
    <mergeCell ref="J246:J248"/>
    <mergeCell ref="C249:C251"/>
    <mergeCell ref="J266:J268"/>
    <mergeCell ref="H231:H233"/>
    <mergeCell ref="I231:I233"/>
    <mergeCell ref="J231:J233"/>
    <mergeCell ref="C228:C230"/>
    <mergeCell ref="H228:H230"/>
    <mergeCell ref="I228:I230"/>
    <mergeCell ref="J228:J230"/>
    <mergeCell ref="H249:H251"/>
    <mergeCell ref="I249:I251"/>
    <mergeCell ref="C252:C254"/>
    <mergeCell ref="H252:H254"/>
    <mergeCell ref="I252:I254"/>
    <mergeCell ref="J252:J254"/>
    <mergeCell ref="C255:C257"/>
    <mergeCell ref="H255:H257"/>
    <mergeCell ref="I255:I257"/>
    <mergeCell ref="C260:C262"/>
    <mergeCell ref="H260:H262"/>
    <mergeCell ref="I260:I262"/>
    <mergeCell ref="J260:J262"/>
    <mergeCell ref="I240:I242"/>
    <mergeCell ref="J240:J242"/>
    <mergeCell ref="C243:C245"/>
    <mergeCell ref="H243:H245"/>
    <mergeCell ref="I243:I245"/>
    <mergeCell ref="J243:J245"/>
    <mergeCell ref="C237:C239"/>
    <mergeCell ref="H237:H239"/>
    <mergeCell ref="C225:C227"/>
    <mergeCell ref="H225:H227"/>
    <mergeCell ref="I225:I227"/>
    <mergeCell ref="C184:C186"/>
    <mergeCell ref="H184:H186"/>
    <mergeCell ref="I184:I186"/>
    <mergeCell ref="J184:J186"/>
    <mergeCell ref="J225:J227"/>
    <mergeCell ref="I210:I212"/>
    <mergeCell ref="J210:J212"/>
    <mergeCell ref="C207:C209"/>
    <mergeCell ref="H207:H209"/>
    <mergeCell ref="I207:I209"/>
    <mergeCell ref="C193:C195"/>
    <mergeCell ref="H193:H195"/>
    <mergeCell ref="I193:I195"/>
    <mergeCell ref="J193:J195"/>
    <mergeCell ref="J213:J215"/>
    <mergeCell ref="C222:C224"/>
    <mergeCell ref="H222:H224"/>
    <mergeCell ref="I222:I224"/>
    <mergeCell ref="J222:J224"/>
    <mergeCell ref="C219:C221"/>
    <mergeCell ref="H219:H221"/>
    <mergeCell ref="I219:I221"/>
    <mergeCell ref="I237:I239"/>
    <mergeCell ref="J237:J239"/>
    <mergeCell ref="I187:I189"/>
    <mergeCell ref="J187:J189"/>
    <mergeCell ref="C190:C192"/>
    <mergeCell ref="H190:H192"/>
    <mergeCell ref="I190:I192"/>
    <mergeCell ref="J190:J192"/>
    <mergeCell ref="C178:C180"/>
    <mergeCell ref="H178:H180"/>
    <mergeCell ref="I178:I180"/>
    <mergeCell ref="J178:J180"/>
    <mergeCell ref="C187:C189"/>
    <mergeCell ref="H187:H189"/>
    <mergeCell ref="J207:J209"/>
    <mergeCell ref="C234:C236"/>
    <mergeCell ref="H234:H236"/>
    <mergeCell ref="I234:I236"/>
    <mergeCell ref="J234:J236"/>
    <mergeCell ref="C172:C174"/>
    <mergeCell ref="H172:H174"/>
    <mergeCell ref="I172:I174"/>
    <mergeCell ref="J172:J174"/>
    <mergeCell ref="C169:C171"/>
    <mergeCell ref="H169:H171"/>
    <mergeCell ref="I169:I171"/>
    <mergeCell ref="J169:J171"/>
    <mergeCell ref="I166:I168"/>
    <mergeCell ref="J166:J168"/>
    <mergeCell ref="C163:C165"/>
    <mergeCell ref="H163:H165"/>
    <mergeCell ref="I163:I165"/>
    <mergeCell ref="J163:J165"/>
    <mergeCell ref="I157:I159"/>
    <mergeCell ref="J157:J159"/>
    <mergeCell ref="I204:I206"/>
    <mergeCell ref="J204:J206"/>
    <mergeCell ref="C201:C203"/>
    <mergeCell ref="H201:H203"/>
    <mergeCell ref="I201:I203"/>
    <mergeCell ref="J201:J203"/>
    <mergeCell ref="C166:C168"/>
    <mergeCell ref="H166:H168"/>
    <mergeCell ref="C175:C177"/>
    <mergeCell ref="H175:H177"/>
    <mergeCell ref="I175:I177"/>
    <mergeCell ref="J175:J177"/>
    <mergeCell ref="C181:C183"/>
    <mergeCell ref="H181:H183"/>
    <mergeCell ref="I181:I183"/>
    <mergeCell ref="J181:J183"/>
    <mergeCell ref="C131:C133"/>
    <mergeCell ref="H131:H133"/>
    <mergeCell ref="I131:I133"/>
    <mergeCell ref="J131:J133"/>
    <mergeCell ref="C160:C162"/>
    <mergeCell ref="H160:H162"/>
    <mergeCell ref="I160:I162"/>
    <mergeCell ref="J160:J162"/>
    <mergeCell ref="C157:C159"/>
    <mergeCell ref="H157:H159"/>
    <mergeCell ref="C125:C127"/>
    <mergeCell ref="H125:H127"/>
    <mergeCell ref="I125:I127"/>
    <mergeCell ref="J125:J127"/>
    <mergeCell ref="C101:C103"/>
    <mergeCell ref="H101:H103"/>
    <mergeCell ref="I113:I115"/>
    <mergeCell ref="J113:J115"/>
    <mergeCell ref="C116:C118"/>
    <mergeCell ref="H116:H118"/>
    <mergeCell ref="I116:I118"/>
    <mergeCell ref="J116:J118"/>
    <mergeCell ref="I104:I106"/>
    <mergeCell ref="J104:J106"/>
    <mergeCell ref="C151:C153"/>
    <mergeCell ref="H151:H153"/>
    <mergeCell ref="I151:I153"/>
    <mergeCell ref="J151:J153"/>
    <mergeCell ref="C148:C150"/>
    <mergeCell ref="H148:H150"/>
    <mergeCell ref="I148:I150"/>
    <mergeCell ref="J148:J150"/>
    <mergeCell ref="C110:C112"/>
    <mergeCell ref="H110:H112"/>
    <mergeCell ref="I110:I112"/>
    <mergeCell ref="J110:J112"/>
    <mergeCell ref="C113:C115"/>
    <mergeCell ref="H113:H115"/>
    <mergeCell ref="C77:C79"/>
    <mergeCell ref="H77:H79"/>
    <mergeCell ref="I77:I79"/>
    <mergeCell ref="I101:I103"/>
    <mergeCell ref="J101:J103"/>
    <mergeCell ref="C107:C109"/>
    <mergeCell ref="H107:H109"/>
    <mergeCell ref="I107:I109"/>
    <mergeCell ref="J107:J109"/>
    <mergeCell ref="H89:H91"/>
    <mergeCell ref="I89:I91"/>
    <mergeCell ref="J89:J91"/>
    <mergeCell ref="H80:H82"/>
    <mergeCell ref="I80:I82"/>
    <mergeCell ref="J80:J82"/>
    <mergeCell ref="C92:C94"/>
    <mergeCell ref="H92:H94"/>
    <mergeCell ref="I92:I94"/>
    <mergeCell ref="J92:J94"/>
    <mergeCell ref="C89:C91"/>
    <mergeCell ref="C104:C106"/>
    <mergeCell ref="H104:H106"/>
    <mergeCell ref="I95:I97"/>
    <mergeCell ref="J95:J97"/>
    <mergeCell ref="C42:C44"/>
    <mergeCell ref="H42:H44"/>
    <mergeCell ref="I42:I44"/>
    <mergeCell ref="J42:J44"/>
    <mergeCell ref="C48:C50"/>
    <mergeCell ref="H48:H50"/>
    <mergeCell ref="C57:C59"/>
    <mergeCell ref="H57:H59"/>
    <mergeCell ref="I57:I59"/>
    <mergeCell ref="J57:J59"/>
    <mergeCell ref="C45:C47"/>
    <mergeCell ref="H45:H47"/>
    <mergeCell ref="I45:I47"/>
    <mergeCell ref="J45:J47"/>
    <mergeCell ref="C83:C85"/>
    <mergeCell ref="H83:H85"/>
    <mergeCell ref="I83:I85"/>
    <mergeCell ref="J83:J85"/>
    <mergeCell ref="S72:T72"/>
    <mergeCell ref="C33:C35"/>
    <mergeCell ref="H33:H35"/>
    <mergeCell ref="I33:I35"/>
    <mergeCell ref="J33:J35"/>
    <mergeCell ref="I36:I38"/>
    <mergeCell ref="J36:J38"/>
    <mergeCell ref="C51:C53"/>
    <mergeCell ref="H51:H53"/>
    <mergeCell ref="I51:I53"/>
    <mergeCell ref="J51:J53"/>
    <mergeCell ref="C54:C56"/>
    <mergeCell ref="H54:H56"/>
    <mergeCell ref="C60:C62"/>
    <mergeCell ref="H60:H62"/>
    <mergeCell ref="I60:I62"/>
    <mergeCell ref="M72:N72"/>
    <mergeCell ref="O72:P72"/>
    <mergeCell ref="Q72:R72"/>
    <mergeCell ref="C63:C65"/>
    <mergeCell ref="H63:H65"/>
    <mergeCell ref="I63:I65"/>
    <mergeCell ref="J63:J65"/>
    <mergeCell ref="S10:T10"/>
    <mergeCell ref="I54:I56"/>
    <mergeCell ref="J54:J56"/>
    <mergeCell ref="C21:C23"/>
    <mergeCell ref="H21:H23"/>
    <mergeCell ref="I21:I23"/>
    <mergeCell ref="J21:J23"/>
    <mergeCell ref="C18:C20"/>
    <mergeCell ref="H18:H20"/>
    <mergeCell ref="I18:I20"/>
    <mergeCell ref="C30:C32"/>
    <mergeCell ref="H30:H32"/>
    <mergeCell ref="I30:I32"/>
    <mergeCell ref="J30:J32"/>
    <mergeCell ref="C39:C41"/>
    <mergeCell ref="H39:H41"/>
    <mergeCell ref="I39:I41"/>
    <mergeCell ref="J39:J41"/>
    <mergeCell ref="C36:C38"/>
    <mergeCell ref="H36:H38"/>
    <mergeCell ref="J48:J50"/>
    <mergeCell ref="I48:I50"/>
    <mergeCell ref="K72:L72"/>
    <mergeCell ref="O10:P10"/>
    <mergeCell ref="Q10:R10"/>
    <mergeCell ref="C12:C14"/>
    <mergeCell ref="H12:H14"/>
    <mergeCell ref="I12:I14"/>
    <mergeCell ref="J12:J14"/>
    <mergeCell ref="K10:L10"/>
    <mergeCell ref="M10:N10"/>
    <mergeCell ref="J6:L6"/>
    <mergeCell ref="J7:L7"/>
    <mergeCell ref="J8:L8"/>
    <mergeCell ref="C15:C17"/>
    <mergeCell ref="H15:H17"/>
    <mergeCell ref="I15:I17"/>
    <mergeCell ref="J15:J17"/>
    <mergeCell ref="C66:C68"/>
    <mergeCell ref="H66:H68"/>
    <mergeCell ref="I66:I68"/>
    <mergeCell ref="J66:J68"/>
    <mergeCell ref="J18:J20"/>
    <mergeCell ref="C27:C29"/>
    <mergeCell ref="H27:H29"/>
    <mergeCell ref="I27:I29"/>
    <mergeCell ref="J27:J29"/>
    <mergeCell ref="C24:C26"/>
    <mergeCell ref="H24:H26"/>
    <mergeCell ref="I24:I26"/>
    <mergeCell ref="J24:J26"/>
    <mergeCell ref="J60:J62"/>
    <mergeCell ref="C98:C100"/>
    <mergeCell ref="H119:H121"/>
    <mergeCell ref="I119:I121"/>
    <mergeCell ref="J119:J121"/>
    <mergeCell ref="C122:C124"/>
    <mergeCell ref="H122:H124"/>
    <mergeCell ref="I122:I124"/>
    <mergeCell ref="J122:J124"/>
    <mergeCell ref="H69:H71"/>
    <mergeCell ref="I69:I71"/>
    <mergeCell ref="J69:J71"/>
    <mergeCell ref="I86:I88"/>
    <mergeCell ref="J86:J88"/>
    <mergeCell ref="C128:C130"/>
    <mergeCell ref="H128:H130"/>
    <mergeCell ref="I128:I130"/>
    <mergeCell ref="J128:J130"/>
    <mergeCell ref="C119:C121"/>
    <mergeCell ref="J77:J79"/>
    <mergeCell ref="C69:C71"/>
    <mergeCell ref="C74:C76"/>
    <mergeCell ref="H74:H76"/>
    <mergeCell ref="I74:I76"/>
    <mergeCell ref="J74:J76"/>
    <mergeCell ref="C86:C88"/>
    <mergeCell ref="H86:H88"/>
    <mergeCell ref="C80:C82"/>
    <mergeCell ref="H98:H100"/>
    <mergeCell ref="I98:I100"/>
    <mergeCell ref="J98:J100"/>
    <mergeCell ref="C95:C97"/>
    <mergeCell ref="H95:H97"/>
    <mergeCell ref="C145:C147"/>
    <mergeCell ref="H145:H147"/>
    <mergeCell ref="I145:I147"/>
    <mergeCell ref="J145:J147"/>
    <mergeCell ref="C154:C156"/>
    <mergeCell ref="H154:H156"/>
    <mergeCell ref="I154:I156"/>
    <mergeCell ref="J154:J156"/>
    <mergeCell ref="S134:T134"/>
    <mergeCell ref="I142:I144"/>
    <mergeCell ref="J142:J144"/>
    <mergeCell ref="C139:C141"/>
    <mergeCell ref="H139:H141"/>
    <mergeCell ref="I139:I141"/>
    <mergeCell ref="C136:C138"/>
    <mergeCell ref="H136:H138"/>
    <mergeCell ref="I136:I138"/>
    <mergeCell ref="J136:J138"/>
    <mergeCell ref="C142:C144"/>
    <mergeCell ref="H142:H144"/>
    <mergeCell ref="J139:J141"/>
    <mergeCell ref="K134:L134"/>
    <mergeCell ref="M134:N134"/>
    <mergeCell ref="O134:P134"/>
    <mergeCell ref="Q134:R134"/>
    <mergeCell ref="J219:J221"/>
    <mergeCell ref="J198:J200"/>
    <mergeCell ref="C204:C206"/>
    <mergeCell ref="H204:H206"/>
    <mergeCell ref="C216:C218"/>
    <mergeCell ref="H216:H218"/>
    <mergeCell ref="I216:I218"/>
    <mergeCell ref="J216:J218"/>
    <mergeCell ref="C213:C215"/>
    <mergeCell ref="H213:H215"/>
    <mergeCell ref="I213:I215"/>
    <mergeCell ref="C340:C342"/>
    <mergeCell ref="H340:H342"/>
    <mergeCell ref="I340:I342"/>
    <mergeCell ref="C198:C200"/>
    <mergeCell ref="H198:H200"/>
    <mergeCell ref="I198:I200"/>
    <mergeCell ref="C210:C212"/>
    <mergeCell ref="H210:H212"/>
    <mergeCell ref="C266:C268"/>
    <mergeCell ref="H266:H268"/>
    <mergeCell ref="C231:C233"/>
    <mergeCell ref="C311:C313"/>
    <mergeCell ref="H311:H313"/>
    <mergeCell ref="I311:I313"/>
    <mergeCell ref="J311:J313"/>
    <mergeCell ref="C314:C316"/>
    <mergeCell ref="H314:H316"/>
    <mergeCell ref="I314:I316"/>
    <mergeCell ref="J314:J316"/>
    <mergeCell ref="I293:I295"/>
    <mergeCell ref="J293:J295"/>
    <mergeCell ref="C275:C277"/>
    <mergeCell ref="H275:H277"/>
    <mergeCell ref="I275:I277"/>
    <mergeCell ref="J275:J277"/>
    <mergeCell ref="C272:C274"/>
    <mergeCell ref="H272:H274"/>
    <mergeCell ref="I272:I274"/>
    <mergeCell ref="J272:J274"/>
    <mergeCell ref="J255:J257"/>
    <mergeCell ref="C269:C271"/>
    <mergeCell ref="H269:H271"/>
    <mergeCell ref="I269:I271"/>
    <mergeCell ref="J269:J271"/>
    <mergeCell ref="C263:C265"/>
    <mergeCell ref="H263:H265"/>
    <mergeCell ref="I263:I265"/>
    <mergeCell ref="J263:J265"/>
    <mergeCell ref="I266:I268"/>
    <mergeCell ref="H384:H386"/>
    <mergeCell ref="I384:I386"/>
    <mergeCell ref="I390:I392"/>
    <mergeCell ref="J390:J392"/>
    <mergeCell ref="C387:C389"/>
    <mergeCell ref="H387:H389"/>
    <mergeCell ref="I387:I389"/>
    <mergeCell ref="C343:C345"/>
    <mergeCell ref="H343:H345"/>
    <mergeCell ref="I343:I345"/>
    <mergeCell ref="J343:J345"/>
    <mergeCell ref="C352:C354"/>
    <mergeCell ref="H352:H354"/>
    <mergeCell ref="I352:I354"/>
    <mergeCell ref="J352:J354"/>
    <mergeCell ref="C349:C351"/>
    <mergeCell ref="H349:H351"/>
    <mergeCell ref="H376:H378"/>
    <mergeCell ref="I376:I378"/>
    <mergeCell ref="J376:J378"/>
    <mergeCell ref="H346:H348"/>
    <mergeCell ref="I346:I348"/>
    <mergeCell ref="J346:J348"/>
    <mergeCell ref="I364:I366"/>
    <mergeCell ref="J364:J366"/>
    <mergeCell ref="J367:J369"/>
    <mergeCell ref="J384:J386"/>
    <mergeCell ref="C390:C392"/>
    <mergeCell ref="H390:H392"/>
    <mergeCell ref="C367:C369"/>
    <mergeCell ref="H367:H369"/>
    <mergeCell ref="I367:I369"/>
    <mergeCell ref="I458:I460"/>
    <mergeCell ref="J458:J460"/>
    <mergeCell ref="H328:H330"/>
    <mergeCell ref="I328:I330"/>
    <mergeCell ref="J328:J330"/>
    <mergeCell ref="H426:H428"/>
    <mergeCell ref="I426:I428"/>
    <mergeCell ref="C334:C336"/>
    <mergeCell ref="H334:H336"/>
    <mergeCell ref="I334:I336"/>
    <mergeCell ref="J334:J336"/>
    <mergeCell ref="I337:I339"/>
    <mergeCell ref="J337:J339"/>
    <mergeCell ref="C346:C348"/>
    <mergeCell ref="C376:C378"/>
    <mergeCell ref="I432:I434"/>
    <mergeCell ref="J432:J434"/>
    <mergeCell ref="J387:J389"/>
    <mergeCell ref="C396:C398"/>
    <mergeCell ref="H396:H398"/>
    <mergeCell ref="I396:I398"/>
    <mergeCell ref="J396:J398"/>
    <mergeCell ref="C393:C395"/>
    <mergeCell ref="H393:H395"/>
    <mergeCell ref="C426:C428"/>
    <mergeCell ref="C429:C431"/>
    <mergeCell ref="H429:H431"/>
    <mergeCell ref="I429:I431"/>
    <mergeCell ref="J429:J431"/>
    <mergeCell ref="C432:C434"/>
    <mergeCell ref="H432:H434"/>
    <mergeCell ref="C384:C386"/>
    <mergeCell ref="C547:C549"/>
    <mergeCell ref="H547:H549"/>
    <mergeCell ref="I547:I549"/>
    <mergeCell ref="C503:C505"/>
    <mergeCell ref="H503:H505"/>
    <mergeCell ref="I503:I505"/>
    <mergeCell ref="J503:J505"/>
    <mergeCell ref="C494:C496"/>
    <mergeCell ref="H494:H496"/>
    <mergeCell ref="I494:I496"/>
    <mergeCell ref="J494:J496"/>
    <mergeCell ref="C497:C499"/>
    <mergeCell ref="I435:I437"/>
    <mergeCell ref="J435:J437"/>
    <mergeCell ref="C467:C469"/>
    <mergeCell ref="H467:H469"/>
    <mergeCell ref="I446:I448"/>
    <mergeCell ref="J446:J448"/>
    <mergeCell ref="C455:C457"/>
    <mergeCell ref="H455:H457"/>
    <mergeCell ref="I455:I457"/>
    <mergeCell ref="J455:J457"/>
    <mergeCell ref="C452:C454"/>
    <mergeCell ref="H452:H454"/>
    <mergeCell ref="C446:C448"/>
    <mergeCell ref="H446:H448"/>
    <mergeCell ref="C461:C463"/>
    <mergeCell ref="H461:H463"/>
    <mergeCell ref="I461:I463"/>
    <mergeCell ref="J461:J463"/>
    <mergeCell ref="C458:C460"/>
    <mergeCell ref="H458:H460"/>
    <mergeCell ref="I562:I564"/>
    <mergeCell ref="J562:J564"/>
    <mergeCell ref="C573:C575"/>
    <mergeCell ref="H573:H575"/>
    <mergeCell ref="I573:I575"/>
    <mergeCell ref="J573:J575"/>
    <mergeCell ref="H671:H673"/>
    <mergeCell ref="I671:I673"/>
    <mergeCell ref="J671:J673"/>
    <mergeCell ref="C674:C676"/>
    <mergeCell ref="H674:H676"/>
    <mergeCell ref="I674:I676"/>
    <mergeCell ref="J674:J676"/>
    <mergeCell ref="J426:J428"/>
    <mergeCell ref="I405:I407"/>
    <mergeCell ref="J405:J407"/>
    <mergeCell ref="C414:C416"/>
    <mergeCell ref="H414:H416"/>
    <mergeCell ref="I414:I416"/>
    <mergeCell ref="J547:J549"/>
    <mergeCell ref="C550:C552"/>
    <mergeCell ref="H550:H552"/>
    <mergeCell ref="I550:I552"/>
    <mergeCell ref="J550:J552"/>
    <mergeCell ref="C511:C513"/>
    <mergeCell ref="H511:H513"/>
    <mergeCell ref="I511:I513"/>
    <mergeCell ref="J511:J513"/>
    <mergeCell ref="C526:C528"/>
    <mergeCell ref="H497:H499"/>
    <mergeCell ref="I497:I499"/>
    <mergeCell ref="J497:J499"/>
    <mergeCell ref="H644:H646"/>
    <mergeCell ref="C727:C729"/>
    <mergeCell ref="H727:H729"/>
    <mergeCell ref="I727:I729"/>
    <mergeCell ref="J727:J729"/>
    <mergeCell ref="C638:C640"/>
    <mergeCell ref="H638:H640"/>
    <mergeCell ref="C677:C679"/>
    <mergeCell ref="H677:H679"/>
    <mergeCell ref="I677:I679"/>
    <mergeCell ref="J677:J679"/>
    <mergeCell ref="J703:J705"/>
    <mergeCell ref="C700:C702"/>
    <mergeCell ref="H700:H702"/>
    <mergeCell ref="I700:I702"/>
    <mergeCell ref="J576:J578"/>
    <mergeCell ref="I644:I646"/>
    <mergeCell ref="J644:J646"/>
    <mergeCell ref="C653:C655"/>
    <mergeCell ref="H653:H655"/>
    <mergeCell ref="I579:I581"/>
    <mergeCell ref="J579:J581"/>
    <mergeCell ref="H585:H587"/>
    <mergeCell ref="I585:I587"/>
    <mergeCell ref="J585:J587"/>
    <mergeCell ref="C582:C584"/>
    <mergeCell ref="H582:H584"/>
    <mergeCell ref="I582:I584"/>
    <mergeCell ref="J582:J584"/>
    <mergeCell ref="J588:J590"/>
    <mergeCell ref="C597:C599"/>
    <mergeCell ref="H597:H599"/>
    <mergeCell ref="C730:C732"/>
    <mergeCell ref="J730:J732"/>
    <mergeCell ref="H748:H750"/>
    <mergeCell ref="I748:I750"/>
    <mergeCell ref="C745:C747"/>
    <mergeCell ref="J745:J747"/>
    <mergeCell ref="C733:C735"/>
    <mergeCell ref="J733:J735"/>
    <mergeCell ref="C748:C750"/>
    <mergeCell ref="J748:J750"/>
    <mergeCell ref="C736:C738"/>
    <mergeCell ref="J736:J738"/>
    <mergeCell ref="C739:C741"/>
    <mergeCell ref="J739:J741"/>
    <mergeCell ref="H736:H738"/>
    <mergeCell ref="I736:I738"/>
    <mergeCell ref="H739:H741"/>
    <mergeCell ref="I739:I741"/>
    <mergeCell ref="H730:H732"/>
    <mergeCell ref="I730:I732"/>
    <mergeCell ref="H733:H735"/>
    <mergeCell ref="I733:I735"/>
    <mergeCell ref="Z455:Z457"/>
    <mergeCell ref="Z479:Z481"/>
    <mergeCell ref="H751:H753"/>
    <mergeCell ref="I751:I753"/>
    <mergeCell ref="C751:C753"/>
    <mergeCell ref="J751:J753"/>
    <mergeCell ref="H742:H744"/>
    <mergeCell ref="I742:I744"/>
    <mergeCell ref="H745:H747"/>
    <mergeCell ref="I745:I747"/>
    <mergeCell ref="C742:C744"/>
    <mergeCell ref="J742:J744"/>
    <mergeCell ref="C559:C561"/>
    <mergeCell ref="H559:H561"/>
    <mergeCell ref="I559:I561"/>
    <mergeCell ref="J559:J561"/>
    <mergeCell ref="C562:C564"/>
    <mergeCell ref="H562:H564"/>
    <mergeCell ref="J700:J702"/>
    <mergeCell ref="C565:C567"/>
    <mergeCell ref="H565:H567"/>
    <mergeCell ref="I565:I567"/>
    <mergeCell ref="J565:J567"/>
    <mergeCell ref="C606:C608"/>
    <mergeCell ref="H606:H608"/>
    <mergeCell ref="I606:I608"/>
    <mergeCell ref="J606:J608"/>
    <mergeCell ref="C671:C673"/>
    <mergeCell ref="H686:H688"/>
    <mergeCell ref="I686:I688"/>
    <mergeCell ref="J686:J688"/>
    <mergeCell ref="C703:C705"/>
    <mergeCell ref="W320:X320"/>
    <mergeCell ref="W382:X382"/>
    <mergeCell ref="W444:X444"/>
    <mergeCell ref="Z201:Z203"/>
    <mergeCell ref="Z228:Z230"/>
    <mergeCell ref="Z255:Z257"/>
    <mergeCell ref="Z284:Z286"/>
    <mergeCell ref="Z311:Z313"/>
    <mergeCell ref="Z340:Z342"/>
    <mergeCell ref="Z12:Z14"/>
    <mergeCell ref="Z60:Z62"/>
    <mergeCell ref="Z89:Z91"/>
    <mergeCell ref="Z116:Z118"/>
    <mergeCell ref="Z145:Z147"/>
    <mergeCell ref="Z172:Z174"/>
    <mergeCell ref="U444:V444"/>
    <mergeCell ref="Z198:Z200"/>
    <mergeCell ref="Z281:Z283"/>
    <mergeCell ref="Z364:Z366"/>
    <mergeCell ref="U568:V568"/>
    <mergeCell ref="U630:V630"/>
    <mergeCell ref="U692:V692"/>
    <mergeCell ref="S196:T196"/>
    <mergeCell ref="S506:T506"/>
    <mergeCell ref="S568:T568"/>
    <mergeCell ref="S630:T630"/>
    <mergeCell ref="S692:T692"/>
    <mergeCell ref="C709:C711"/>
    <mergeCell ref="H709:H711"/>
    <mergeCell ref="I709:I711"/>
    <mergeCell ref="U10:V10"/>
    <mergeCell ref="U72:V72"/>
    <mergeCell ref="U134:V134"/>
    <mergeCell ref="U196:V196"/>
    <mergeCell ref="U258:V258"/>
    <mergeCell ref="U320:V320"/>
    <mergeCell ref="U382:V382"/>
    <mergeCell ref="S320:T320"/>
    <mergeCell ref="S382:T382"/>
    <mergeCell ref="S444:T444"/>
    <mergeCell ref="H703:H705"/>
    <mergeCell ref="I703:I705"/>
    <mergeCell ref="Q630:R630"/>
    <mergeCell ref="O630:P630"/>
    <mergeCell ref="I638:I640"/>
    <mergeCell ref="J638:J640"/>
    <mergeCell ref="C647:C649"/>
    <mergeCell ref="H647:H649"/>
    <mergeCell ref="I647:I649"/>
    <mergeCell ref="J647:J649"/>
    <mergeCell ref="C644:C646"/>
    <mergeCell ref="AA48:AA50"/>
    <mergeCell ref="Z51:Z53"/>
    <mergeCell ref="AA51:AA53"/>
    <mergeCell ref="Z54:Z56"/>
    <mergeCell ref="AA54:AA56"/>
    <mergeCell ref="Z57:Z59"/>
    <mergeCell ref="AA57:AA59"/>
    <mergeCell ref="S258:T258"/>
    <mergeCell ref="Z36:Z38"/>
    <mergeCell ref="AA36:AA38"/>
    <mergeCell ref="Z39:Z41"/>
    <mergeCell ref="AA39:AA41"/>
    <mergeCell ref="Z42:Z44"/>
    <mergeCell ref="AA42:AA44"/>
    <mergeCell ref="Z45:Z47"/>
    <mergeCell ref="AA45:AA47"/>
    <mergeCell ref="Z48:Z50"/>
    <mergeCell ref="Z113:Z115"/>
    <mergeCell ref="AA113:AA115"/>
    <mergeCell ref="AA101:AA103"/>
    <mergeCell ref="Z104:Z106"/>
    <mergeCell ref="AA104:AA106"/>
    <mergeCell ref="Z107:Z109"/>
    <mergeCell ref="AA107:AA109"/>
    <mergeCell ref="Z110:Z112"/>
    <mergeCell ref="AA110:AA112"/>
    <mergeCell ref="Z142:Z144"/>
    <mergeCell ref="AA142:AA144"/>
    <mergeCell ref="AA89:AA91"/>
    <mergeCell ref="Z92:Z94"/>
    <mergeCell ref="AA92:AA94"/>
    <mergeCell ref="Z95:Z97"/>
    <mergeCell ref="AA24:AA26"/>
    <mergeCell ref="Z27:Z29"/>
    <mergeCell ref="AA27:AA29"/>
    <mergeCell ref="Z30:Z32"/>
    <mergeCell ref="AA30:AA32"/>
    <mergeCell ref="Z33:Z35"/>
    <mergeCell ref="AA33:AA35"/>
    <mergeCell ref="Z86:Z88"/>
    <mergeCell ref="AA86:AA88"/>
    <mergeCell ref="AA12:AA14"/>
    <mergeCell ref="Z15:Z17"/>
    <mergeCell ref="AA15:AA17"/>
    <mergeCell ref="Z18:Z20"/>
    <mergeCell ref="AA18:AA20"/>
    <mergeCell ref="Z21:Z23"/>
    <mergeCell ref="AA21:AA23"/>
    <mergeCell ref="Z24:Z26"/>
    <mergeCell ref="AA74:AA76"/>
    <mergeCell ref="Z77:Z79"/>
    <mergeCell ref="AA77:AA79"/>
    <mergeCell ref="Z80:Z82"/>
    <mergeCell ref="AA80:AA82"/>
    <mergeCell ref="Z83:Z85"/>
    <mergeCell ref="AA83:AA85"/>
    <mergeCell ref="AA60:AA62"/>
    <mergeCell ref="Z63:Z65"/>
    <mergeCell ref="AA63:AA65"/>
    <mergeCell ref="Z66:Z68"/>
    <mergeCell ref="AA66:AA68"/>
    <mergeCell ref="Z69:Z71"/>
    <mergeCell ref="AA69:AA71"/>
    <mergeCell ref="Z74:Z76"/>
    <mergeCell ref="AA95:AA97"/>
    <mergeCell ref="Z98:Z100"/>
    <mergeCell ref="AA98:AA100"/>
    <mergeCell ref="Z101:Z103"/>
    <mergeCell ref="AA128:AA130"/>
    <mergeCell ref="Z131:Z133"/>
    <mergeCell ref="AA131:AA133"/>
    <mergeCell ref="Z136:Z138"/>
    <mergeCell ref="AA136:AA138"/>
    <mergeCell ref="Z139:Z141"/>
    <mergeCell ref="AA139:AA141"/>
    <mergeCell ref="Z169:Z171"/>
    <mergeCell ref="AA169:AA171"/>
    <mergeCell ref="AA116:AA118"/>
    <mergeCell ref="Z119:Z121"/>
    <mergeCell ref="AA119:AA121"/>
    <mergeCell ref="Z122:Z124"/>
    <mergeCell ref="AA122:AA124"/>
    <mergeCell ref="Z125:Z127"/>
    <mergeCell ref="AA125:AA127"/>
    <mergeCell ref="Z128:Z130"/>
    <mergeCell ref="AA157:AA159"/>
    <mergeCell ref="Z160:Z162"/>
    <mergeCell ref="AA160:AA162"/>
    <mergeCell ref="Z163:Z165"/>
    <mergeCell ref="AA163:AA165"/>
    <mergeCell ref="Z166:Z168"/>
    <mergeCell ref="AA166:AA168"/>
    <mergeCell ref="AA198:AA200"/>
    <mergeCell ref="AA145:AA147"/>
    <mergeCell ref="Z148:Z150"/>
    <mergeCell ref="AA148:AA150"/>
    <mergeCell ref="Z151:Z153"/>
    <mergeCell ref="AA151:AA153"/>
    <mergeCell ref="Z154:Z156"/>
    <mergeCell ref="AA154:AA156"/>
    <mergeCell ref="Z157:Z159"/>
    <mergeCell ref="AA184:AA186"/>
    <mergeCell ref="Z187:Z189"/>
    <mergeCell ref="AA187:AA189"/>
    <mergeCell ref="Z190:Z192"/>
    <mergeCell ref="AA190:AA192"/>
    <mergeCell ref="Z193:Z195"/>
    <mergeCell ref="AA193:AA195"/>
    <mergeCell ref="Z225:Z227"/>
    <mergeCell ref="AA225:AA227"/>
    <mergeCell ref="AA172:AA174"/>
    <mergeCell ref="Z175:Z177"/>
    <mergeCell ref="AA175:AA177"/>
    <mergeCell ref="Z178:Z180"/>
    <mergeCell ref="AA178:AA180"/>
    <mergeCell ref="Z181:Z183"/>
    <mergeCell ref="AA181:AA183"/>
    <mergeCell ref="Z184:Z186"/>
    <mergeCell ref="AA213:AA215"/>
    <mergeCell ref="Z216:Z218"/>
    <mergeCell ref="AA216:AA218"/>
    <mergeCell ref="Z219:Z221"/>
    <mergeCell ref="AA219:AA221"/>
    <mergeCell ref="Z222:Z224"/>
    <mergeCell ref="AA222:AA224"/>
    <mergeCell ref="Z252:Z254"/>
    <mergeCell ref="AA252:AA254"/>
    <mergeCell ref="AA201:AA203"/>
    <mergeCell ref="Z204:Z206"/>
    <mergeCell ref="AA204:AA206"/>
    <mergeCell ref="Z207:Z209"/>
    <mergeCell ref="AA207:AA209"/>
    <mergeCell ref="Z210:Z212"/>
    <mergeCell ref="AA210:AA212"/>
    <mergeCell ref="Z213:Z215"/>
    <mergeCell ref="AA240:AA242"/>
    <mergeCell ref="Z243:Z245"/>
    <mergeCell ref="AA243:AA245"/>
    <mergeCell ref="Z246:Z248"/>
    <mergeCell ref="AA246:AA248"/>
    <mergeCell ref="Z249:Z251"/>
    <mergeCell ref="AA249:AA251"/>
    <mergeCell ref="AA281:AA283"/>
    <mergeCell ref="AA228:AA230"/>
    <mergeCell ref="Z231:Z233"/>
    <mergeCell ref="AA231:AA233"/>
    <mergeCell ref="Z234:Z236"/>
    <mergeCell ref="AA234:AA236"/>
    <mergeCell ref="Z237:Z239"/>
    <mergeCell ref="AA237:AA239"/>
    <mergeCell ref="Z240:Z242"/>
    <mergeCell ref="AA269:AA271"/>
    <mergeCell ref="Z272:Z274"/>
    <mergeCell ref="AA272:AA274"/>
    <mergeCell ref="Z275:Z277"/>
    <mergeCell ref="AA275:AA277"/>
    <mergeCell ref="Z278:Z280"/>
    <mergeCell ref="AA278:AA280"/>
    <mergeCell ref="Z308:Z310"/>
    <mergeCell ref="AA308:AA310"/>
    <mergeCell ref="AA255:AA257"/>
    <mergeCell ref="Z260:Z262"/>
    <mergeCell ref="AA260:AA262"/>
    <mergeCell ref="Z263:Z265"/>
    <mergeCell ref="AA263:AA265"/>
    <mergeCell ref="Z266:Z268"/>
    <mergeCell ref="AA266:AA268"/>
    <mergeCell ref="Z269:Z271"/>
    <mergeCell ref="AA296:AA298"/>
    <mergeCell ref="Z299:Z301"/>
    <mergeCell ref="AA299:AA301"/>
    <mergeCell ref="Z302:Z304"/>
    <mergeCell ref="AA302:AA304"/>
    <mergeCell ref="Z305:Z307"/>
    <mergeCell ref="AA305:AA307"/>
    <mergeCell ref="Z337:Z339"/>
    <mergeCell ref="AA337:AA339"/>
    <mergeCell ref="AA284:AA286"/>
    <mergeCell ref="Z287:Z289"/>
    <mergeCell ref="AA287:AA289"/>
    <mergeCell ref="Z290:Z292"/>
    <mergeCell ref="AA290:AA292"/>
    <mergeCell ref="Z293:Z295"/>
    <mergeCell ref="AA293:AA295"/>
    <mergeCell ref="Z296:Z298"/>
    <mergeCell ref="AA325:AA327"/>
    <mergeCell ref="Z328:Z330"/>
    <mergeCell ref="AA328:AA330"/>
    <mergeCell ref="Z331:Z333"/>
    <mergeCell ref="AA331:AA333"/>
    <mergeCell ref="Z334:Z336"/>
    <mergeCell ref="AA334:AA336"/>
    <mergeCell ref="AA364:AA366"/>
    <mergeCell ref="AA311:AA313"/>
    <mergeCell ref="Z314:Z316"/>
    <mergeCell ref="AA314:AA316"/>
    <mergeCell ref="Z317:Z319"/>
    <mergeCell ref="AA317:AA319"/>
    <mergeCell ref="Z322:Z324"/>
    <mergeCell ref="AA322:AA324"/>
    <mergeCell ref="Z325:Z327"/>
    <mergeCell ref="AA352:AA354"/>
    <mergeCell ref="Z355:Z357"/>
    <mergeCell ref="AA355:AA357"/>
    <mergeCell ref="Z358:Z360"/>
    <mergeCell ref="AA358:AA360"/>
    <mergeCell ref="Z361:Z363"/>
    <mergeCell ref="AA361:AA363"/>
    <mergeCell ref="Z393:Z395"/>
    <mergeCell ref="AA393:AA395"/>
    <mergeCell ref="AA340:AA342"/>
    <mergeCell ref="Z343:Z345"/>
    <mergeCell ref="AA343:AA345"/>
    <mergeCell ref="Z346:Z348"/>
    <mergeCell ref="AA346:AA348"/>
    <mergeCell ref="Z349:Z351"/>
    <mergeCell ref="AA349:AA351"/>
    <mergeCell ref="Z352:Z354"/>
    <mergeCell ref="AA379:AA381"/>
    <mergeCell ref="Z384:Z386"/>
    <mergeCell ref="AA384:AA386"/>
    <mergeCell ref="Z387:Z389"/>
    <mergeCell ref="AA387:AA389"/>
    <mergeCell ref="Z390:Z392"/>
    <mergeCell ref="AA390:AA392"/>
    <mergeCell ref="Z420:Z422"/>
    <mergeCell ref="AA420:AA422"/>
    <mergeCell ref="AA367:AA369"/>
    <mergeCell ref="Z370:Z372"/>
    <mergeCell ref="AA370:AA372"/>
    <mergeCell ref="Z373:Z375"/>
    <mergeCell ref="AA373:AA375"/>
    <mergeCell ref="Z376:Z378"/>
    <mergeCell ref="AA376:AA378"/>
    <mergeCell ref="Z379:Z381"/>
    <mergeCell ref="AA408:AA410"/>
    <mergeCell ref="Z411:Z413"/>
    <mergeCell ref="AA411:AA413"/>
    <mergeCell ref="Z414:Z416"/>
    <mergeCell ref="AA414:AA416"/>
    <mergeCell ref="Z417:Z419"/>
    <mergeCell ref="AA417:AA419"/>
    <mergeCell ref="Z367:Z369"/>
    <mergeCell ref="Z396:Z398"/>
    <mergeCell ref="AA396:AA398"/>
    <mergeCell ref="Z399:Z401"/>
    <mergeCell ref="AA399:AA401"/>
    <mergeCell ref="Z402:Z404"/>
    <mergeCell ref="AA402:AA404"/>
    <mergeCell ref="Z405:Z407"/>
    <mergeCell ref="AA405:AA407"/>
    <mergeCell ref="Z408:Z410"/>
    <mergeCell ref="Z446:Z448"/>
    <mergeCell ref="AA446:AA448"/>
    <mergeCell ref="Z449:Z451"/>
    <mergeCell ref="AA449:AA451"/>
    <mergeCell ref="Z452:Z454"/>
    <mergeCell ref="AA452:AA454"/>
    <mergeCell ref="AA432:AA434"/>
    <mergeCell ref="Z435:Z437"/>
    <mergeCell ref="AA435:AA437"/>
    <mergeCell ref="Z438:Z440"/>
    <mergeCell ref="AA438:AA440"/>
    <mergeCell ref="Z441:Z443"/>
    <mergeCell ref="AA441:AA443"/>
    <mergeCell ref="Z423:Z425"/>
    <mergeCell ref="AA479:AA481"/>
    <mergeCell ref="AA423:AA425"/>
    <mergeCell ref="Z426:Z428"/>
    <mergeCell ref="AA426:AA428"/>
    <mergeCell ref="Z482:Z484"/>
    <mergeCell ref="AA482:AA484"/>
    <mergeCell ref="Z429:Z431"/>
    <mergeCell ref="AA429:AA431"/>
    <mergeCell ref="Z432:Z434"/>
    <mergeCell ref="Z470:Z472"/>
    <mergeCell ref="AA470:AA472"/>
    <mergeCell ref="Z473:Z475"/>
    <mergeCell ref="AA473:AA475"/>
    <mergeCell ref="Z476:Z478"/>
    <mergeCell ref="AA476:AA478"/>
    <mergeCell ref="Z508:Z510"/>
    <mergeCell ref="Z511:Z513"/>
    <mergeCell ref="Z458:Z460"/>
    <mergeCell ref="AA458:AA460"/>
    <mergeCell ref="Z461:Z463"/>
    <mergeCell ref="AA461:AA463"/>
    <mergeCell ref="Z464:Z466"/>
    <mergeCell ref="AA464:AA466"/>
    <mergeCell ref="Z467:Z469"/>
    <mergeCell ref="AA467:AA469"/>
    <mergeCell ref="Z497:Z499"/>
    <mergeCell ref="AA497:AA499"/>
    <mergeCell ref="Z500:Z502"/>
    <mergeCell ref="AA500:AA502"/>
    <mergeCell ref="Z503:Z505"/>
    <mergeCell ref="AA503:AA505"/>
    <mergeCell ref="AA455:AA457"/>
    <mergeCell ref="Z532:Z534"/>
    <mergeCell ref="Z535:Z537"/>
    <mergeCell ref="Z538:Z540"/>
    <mergeCell ref="AA485:AA487"/>
    <mergeCell ref="Z488:Z490"/>
    <mergeCell ref="AA488:AA490"/>
    <mergeCell ref="Z491:Z493"/>
    <mergeCell ref="AA491:AA493"/>
    <mergeCell ref="Z494:Z496"/>
    <mergeCell ref="AA494:AA496"/>
    <mergeCell ref="Z559:Z561"/>
    <mergeCell ref="Z562:Z564"/>
    <mergeCell ref="Z565:Z567"/>
    <mergeCell ref="AA508:AA567"/>
    <mergeCell ref="Z514:Z516"/>
    <mergeCell ref="Z517:Z519"/>
    <mergeCell ref="Z520:Z522"/>
    <mergeCell ref="Z523:Z525"/>
    <mergeCell ref="Z526:Z528"/>
    <mergeCell ref="Z529:Z531"/>
    <mergeCell ref="Z541:Z543"/>
    <mergeCell ref="Z544:Z546"/>
    <mergeCell ref="Z547:Z549"/>
    <mergeCell ref="Z550:Z552"/>
    <mergeCell ref="Z553:Z555"/>
    <mergeCell ref="Z556:Z558"/>
    <mergeCell ref="Z485:Z487"/>
    <mergeCell ref="Z588:Z590"/>
    <mergeCell ref="AA588:AA590"/>
    <mergeCell ref="Z591:Z593"/>
    <mergeCell ref="AA591:AA593"/>
    <mergeCell ref="Z594:Z596"/>
    <mergeCell ref="AA594:AA596"/>
    <mergeCell ref="Z579:Z581"/>
    <mergeCell ref="AA579:AA581"/>
    <mergeCell ref="Z582:Z584"/>
    <mergeCell ref="AA582:AA584"/>
    <mergeCell ref="Z585:Z587"/>
    <mergeCell ref="AA585:AA587"/>
    <mergeCell ref="Z570:Z572"/>
    <mergeCell ref="AA570:AA572"/>
    <mergeCell ref="Z573:Z575"/>
    <mergeCell ref="AA573:AA575"/>
    <mergeCell ref="Z576:Z578"/>
    <mergeCell ref="AA576:AA578"/>
    <mergeCell ref="Z615:Z617"/>
    <mergeCell ref="AA615:AA617"/>
    <mergeCell ref="Z618:Z620"/>
    <mergeCell ref="AA618:AA620"/>
    <mergeCell ref="Z621:Z623"/>
    <mergeCell ref="AA621:AA623"/>
    <mergeCell ref="Z606:Z608"/>
    <mergeCell ref="AA606:AA608"/>
    <mergeCell ref="Z609:Z611"/>
    <mergeCell ref="AA609:AA611"/>
    <mergeCell ref="Z612:Z614"/>
    <mergeCell ref="AA612:AA614"/>
    <mergeCell ref="Z597:Z599"/>
    <mergeCell ref="AA597:AA599"/>
    <mergeCell ref="Z600:Z602"/>
    <mergeCell ref="AA600:AA602"/>
    <mergeCell ref="Z603:Z605"/>
    <mergeCell ref="AA603:AA605"/>
    <mergeCell ref="Z644:Z646"/>
    <mergeCell ref="AA644:AA646"/>
    <mergeCell ref="Z647:Z649"/>
    <mergeCell ref="AA647:AA649"/>
    <mergeCell ref="Z650:Z652"/>
    <mergeCell ref="AA650:AA652"/>
    <mergeCell ref="Z635:Z637"/>
    <mergeCell ref="AA635:AA637"/>
    <mergeCell ref="Z638:Z640"/>
    <mergeCell ref="AA638:AA640"/>
    <mergeCell ref="Z641:Z643"/>
    <mergeCell ref="AA641:AA643"/>
    <mergeCell ref="Z624:Z626"/>
    <mergeCell ref="AA624:AA626"/>
    <mergeCell ref="Z627:Z629"/>
    <mergeCell ref="AA627:AA629"/>
    <mergeCell ref="Z632:Z634"/>
    <mergeCell ref="AA632:AA634"/>
    <mergeCell ref="Z671:Z673"/>
    <mergeCell ref="AA671:AA673"/>
    <mergeCell ref="Z674:Z676"/>
    <mergeCell ref="AA674:AA676"/>
    <mergeCell ref="Z677:Z679"/>
    <mergeCell ref="AA677:AA679"/>
    <mergeCell ref="Z662:Z664"/>
    <mergeCell ref="AA662:AA664"/>
    <mergeCell ref="Z665:Z667"/>
    <mergeCell ref="AA665:AA667"/>
    <mergeCell ref="Z668:Z670"/>
    <mergeCell ref="AA668:AA670"/>
    <mergeCell ref="Z653:Z655"/>
    <mergeCell ref="AA653:AA655"/>
    <mergeCell ref="Z656:Z658"/>
    <mergeCell ref="AA656:AA658"/>
    <mergeCell ref="Z659:Z661"/>
    <mergeCell ref="AA659:AA661"/>
    <mergeCell ref="Z700:Z702"/>
    <mergeCell ref="AA700:AA702"/>
    <mergeCell ref="Z703:Z705"/>
    <mergeCell ref="AA703:AA705"/>
    <mergeCell ref="Z733:Z735"/>
    <mergeCell ref="AA733:AA735"/>
    <mergeCell ref="Z689:Z691"/>
    <mergeCell ref="AA689:AA691"/>
    <mergeCell ref="Z694:Z696"/>
    <mergeCell ref="AA694:AA696"/>
    <mergeCell ref="Z697:Z699"/>
    <mergeCell ref="AA697:AA699"/>
    <mergeCell ref="Z680:Z682"/>
    <mergeCell ref="AA680:AA682"/>
    <mergeCell ref="Z683:Z685"/>
    <mergeCell ref="AA683:AA685"/>
    <mergeCell ref="Z686:Z688"/>
    <mergeCell ref="AA686:AA688"/>
    <mergeCell ref="Z724:Z726"/>
    <mergeCell ref="AA724:AA726"/>
    <mergeCell ref="Z727:Z729"/>
    <mergeCell ref="AA727:AA729"/>
    <mergeCell ref="Z730:Z732"/>
    <mergeCell ref="AA730:AA732"/>
    <mergeCell ref="Z715:Z717"/>
    <mergeCell ref="AA715:AA717"/>
    <mergeCell ref="Z718:Z720"/>
    <mergeCell ref="AA718:AA720"/>
    <mergeCell ref="Z721:Z723"/>
    <mergeCell ref="AA721:AA723"/>
    <mergeCell ref="Z706:Z708"/>
    <mergeCell ref="AA706:AA708"/>
    <mergeCell ref="Z709:Z711"/>
    <mergeCell ref="AA709:AA711"/>
    <mergeCell ref="Z712:Z714"/>
    <mergeCell ref="AA712:AA714"/>
    <mergeCell ref="Z745:Z747"/>
    <mergeCell ref="AA745:AA747"/>
    <mergeCell ref="Z748:Z750"/>
    <mergeCell ref="AA748:AA750"/>
    <mergeCell ref="Z751:Z753"/>
    <mergeCell ref="AA751:AA753"/>
    <mergeCell ref="Z736:Z738"/>
    <mergeCell ref="AA736:AA738"/>
    <mergeCell ref="Z739:Z741"/>
    <mergeCell ref="AA739:AA741"/>
    <mergeCell ref="Z742:Z744"/>
    <mergeCell ref="AA742:AA744"/>
    <mergeCell ref="AK30:AK32"/>
    <mergeCell ref="AK57:AK59"/>
    <mergeCell ref="AC69:AC71"/>
    <mergeCell ref="AD69:AD71"/>
    <mergeCell ref="AE69:AE71"/>
    <mergeCell ref="AF69:AF71"/>
    <mergeCell ref="AG69:AG71"/>
    <mergeCell ref="AH69:AH71"/>
    <mergeCell ref="AC66:AC68"/>
    <mergeCell ref="AD66:AD68"/>
    <mergeCell ref="AE66:AE68"/>
    <mergeCell ref="AF66:AF68"/>
    <mergeCell ref="AG66:AG68"/>
    <mergeCell ref="AH66:AH68"/>
    <mergeCell ref="AK92:AK94"/>
    <mergeCell ref="AK119:AK121"/>
    <mergeCell ref="AL30:AL32"/>
    <mergeCell ref="AK33:AK35"/>
    <mergeCell ref="AL33:AL35"/>
    <mergeCell ref="AK36:AK38"/>
    <mergeCell ref="AL36:AL38"/>
    <mergeCell ref="AK21:AK23"/>
    <mergeCell ref="AL21:AL23"/>
    <mergeCell ref="AK24:AK26"/>
    <mergeCell ref="AL24:AL26"/>
    <mergeCell ref="AK27:AK29"/>
    <mergeCell ref="AL27:AL29"/>
    <mergeCell ref="AK12:AK14"/>
    <mergeCell ref="AL12:AL14"/>
    <mergeCell ref="AK15:AK17"/>
    <mergeCell ref="AL15:AL17"/>
    <mergeCell ref="AK18:AK20"/>
    <mergeCell ref="AL18:AL20"/>
    <mergeCell ref="AL57:AL59"/>
    <mergeCell ref="AK60:AK62"/>
    <mergeCell ref="AL60:AL62"/>
    <mergeCell ref="AK63:AK65"/>
    <mergeCell ref="AL63:AL65"/>
    <mergeCell ref="AK48:AK50"/>
    <mergeCell ref="AL48:AL50"/>
    <mergeCell ref="AK51:AK53"/>
    <mergeCell ref="AL51:AL53"/>
    <mergeCell ref="AK54:AK56"/>
    <mergeCell ref="AL54:AL56"/>
    <mergeCell ref="AI69:AI71"/>
    <mergeCell ref="AJ69:AJ71"/>
    <mergeCell ref="AK69:AK71"/>
    <mergeCell ref="AL69:AL71"/>
    <mergeCell ref="AK39:AK41"/>
    <mergeCell ref="AL39:AL41"/>
    <mergeCell ref="AK42:AK44"/>
    <mergeCell ref="AL42:AL44"/>
    <mergeCell ref="AK45:AK47"/>
    <mergeCell ref="AL45:AL47"/>
    <mergeCell ref="AI66:AI68"/>
    <mergeCell ref="AJ66:AJ68"/>
    <mergeCell ref="AK66:AK68"/>
    <mergeCell ref="AL66:AL68"/>
    <mergeCell ref="AI42:AI44"/>
    <mergeCell ref="AJ42:AJ44"/>
    <mergeCell ref="AI54:AI56"/>
    <mergeCell ref="AJ54:AJ56"/>
    <mergeCell ref="AL92:AL94"/>
    <mergeCell ref="AK95:AK97"/>
    <mergeCell ref="AL95:AL97"/>
    <mergeCell ref="AK98:AK100"/>
    <mergeCell ref="AL98:AL100"/>
    <mergeCell ref="AK83:AK85"/>
    <mergeCell ref="AL83:AL85"/>
    <mergeCell ref="AK86:AK88"/>
    <mergeCell ref="AL86:AL88"/>
    <mergeCell ref="AK89:AK91"/>
    <mergeCell ref="AL89:AL91"/>
    <mergeCell ref="AK74:AK76"/>
    <mergeCell ref="AL74:AL76"/>
    <mergeCell ref="AK77:AK79"/>
    <mergeCell ref="AL77:AL79"/>
    <mergeCell ref="AK80:AK82"/>
    <mergeCell ref="AL80:AL82"/>
    <mergeCell ref="AL119:AL121"/>
    <mergeCell ref="AK122:AK124"/>
    <mergeCell ref="AL122:AL124"/>
    <mergeCell ref="AK125:AK127"/>
    <mergeCell ref="AL125:AL127"/>
    <mergeCell ref="AK110:AK112"/>
    <mergeCell ref="AL110:AL112"/>
    <mergeCell ref="AK113:AK115"/>
    <mergeCell ref="AL113:AL115"/>
    <mergeCell ref="AK116:AK118"/>
    <mergeCell ref="AL116:AL118"/>
    <mergeCell ref="AK101:AK103"/>
    <mergeCell ref="AL101:AL103"/>
    <mergeCell ref="AK104:AK106"/>
    <mergeCell ref="AL104:AL106"/>
    <mergeCell ref="AK107:AK109"/>
    <mergeCell ref="AL107:AL109"/>
    <mergeCell ref="AK148:AK150"/>
    <mergeCell ref="AL148:AL150"/>
    <mergeCell ref="AK151:AK153"/>
    <mergeCell ref="AL151:AL153"/>
    <mergeCell ref="AK154:AK156"/>
    <mergeCell ref="AL154:AL156"/>
    <mergeCell ref="AK139:AK141"/>
    <mergeCell ref="AL139:AL141"/>
    <mergeCell ref="AK142:AK144"/>
    <mergeCell ref="AL142:AL144"/>
    <mergeCell ref="AK145:AK147"/>
    <mergeCell ref="AL145:AL147"/>
    <mergeCell ref="AK128:AK130"/>
    <mergeCell ref="AL128:AL130"/>
    <mergeCell ref="AK131:AK133"/>
    <mergeCell ref="AL131:AL133"/>
    <mergeCell ref="AK136:AK138"/>
    <mergeCell ref="AL136:AL138"/>
    <mergeCell ref="AK175:AK177"/>
    <mergeCell ref="AL175:AL177"/>
    <mergeCell ref="AK178:AK180"/>
    <mergeCell ref="AL178:AL180"/>
    <mergeCell ref="AK181:AK183"/>
    <mergeCell ref="AL181:AL183"/>
    <mergeCell ref="AK166:AK168"/>
    <mergeCell ref="AL166:AL168"/>
    <mergeCell ref="AK169:AK171"/>
    <mergeCell ref="AL169:AL171"/>
    <mergeCell ref="AK172:AK174"/>
    <mergeCell ref="AL172:AL174"/>
    <mergeCell ref="AK157:AK159"/>
    <mergeCell ref="AL157:AL159"/>
    <mergeCell ref="AK160:AK162"/>
    <mergeCell ref="AL160:AL162"/>
    <mergeCell ref="AK163:AK165"/>
    <mergeCell ref="AL163:AL165"/>
    <mergeCell ref="AK204:AK206"/>
    <mergeCell ref="AL204:AL206"/>
    <mergeCell ref="AK207:AK209"/>
    <mergeCell ref="AL207:AL209"/>
    <mergeCell ref="AK210:AK212"/>
    <mergeCell ref="AL210:AL212"/>
    <mergeCell ref="AK193:AK195"/>
    <mergeCell ref="AL193:AL195"/>
    <mergeCell ref="AK198:AK200"/>
    <mergeCell ref="AL198:AL200"/>
    <mergeCell ref="AK201:AK203"/>
    <mergeCell ref="AL201:AL203"/>
    <mergeCell ref="AK184:AK186"/>
    <mergeCell ref="AL184:AL186"/>
    <mergeCell ref="AK187:AK189"/>
    <mergeCell ref="AL187:AL189"/>
    <mergeCell ref="AK190:AK192"/>
    <mergeCell ref="AL190:AL192"/>
    <mergeCell ref="AK231:AK233"/>
    <mergeCell ref="AL231:AL233"/>
    <mergeCell ref="AK234:AK236"/>
    <mergeCell ref="AL234:AL236"/>
    <mergeCell ref="AK237:AK239"/>
    <mergeCell ref="AL237:AL239"/>
    <mergeCell ref="AK222:AK224"/>
    <mergeCell ref="AL222:AL224"/>
    <mergeCell ref="AK225:AK227"/>
    <mergeCell ref="AL225:AL227"/>
    <mergeCell ref="AK228:AK230"/>
    <mergeCell ref="AL228:AL230"/>
    <mergeCell ref="AK213:AK215"/>
    <mergeCell ref="AL213:AL215"/>
    <mergeCell ref="AK216:AK218"/>
    <mergeCell ref="AL216:AL218"/>
    <mergeCell ref="AK219:AK221"/>
    <mergeCell ref="AL219:AL221"/>
    <mergeCell ref="AK260:AK262"/>
    <mergeCell ref="AL260:AL262"/>
    <mergeCell ref="AK263:AK265"/>
    <mergeCell ref="AL263:AL265"/>
    <mergeCell ref="AK266:AK268"/>
    <mergeCell ref="AL266:AL268"/>
    <mergeCell ref="AK249:AK251"/>
    <mergeCell ref="AL249:AL251"/>
    <mergeCell ref="AK252:AK254"/>
    <mergeCell ref="AL252:AL254"/>
    <mergeCell ref="AK255:AK257"/>
    <mergeCell ref="AL255:AL257"/>
    <mergeCell ref="AK240:AK242"/>
    <mergeCell ref="AL240:AL242"/>
    <mergeCell ref="AK243:AK245"/>
    <mergeCell ref="AL243:AL245"/>
    <mergeCell ref="AK246:AK248"/>
    <mergeCell ref="AL246:AL248"/>
    <mergeCell ref="AK287:AK289"/>
    <mergeCell ref="AL287:AL289"/>
    <mergeCell ref="AK290:AK292"/>
    <mergeCell ref="AL290:AL292"/>
    <mergeCell ref="AK293:AK295"/>
    <mergeCell ref="AL293:AL295"/>
    <mergeCell ref="AK278:AK280"/>
    <mergeCell ref="AL278:AL280"/>
    <mergeCell ref="AK281:AK283"/>
    <mergeCell ref="AL281:AL283"/>
    <mergeCell ref="AK284:AK286"/>
    <mergeCell ref="AL284:AL286"/>
    <mergeCell ref="AK269:AK271"/>
    <mergeCell ref="AL269:AL271"/>
    <mergeCell ref="AK272:AK274"/>
    <mergeCell ref="AL272:AL274"/>
    <mergeCell ref="AK275:AK277"/>
    <mergeCell ref="AL275:AL277"/>
    <mergeCell ref="AK314:AK316"/>
    <mergeCell ref="AL314:AL316"/>
    <mergeCell ref="AK317:AK319"/>
    <mergeCell ref="AL317:AL319"/>
    <mergeCell ref="AK322:AK324"/>
    <mergeCell ref="AL322:AL324"/>
    <mergeCell ref="AK305:AK307"/>
    <mergeCell ref="AL305:AL307"/>
    <mergeCell ref="AK308:AK310"/>
    <mergeCell ref="AL308:AL310"/>
    <mergeCell ref="AK311:AK313"/>
    <mergeCell ref="AL311:AL313"/>
    <mergeCell ref="AK296:AK298"/>
    <mergeCell ref="AL296:AL298"/>
    <mergeCell ref="AK299:AK301"/>
    <mergeCell ref="AL299:AL301"/>
    <mergeCell ref="AK302:AK304"/>
    <mergeCell ref="AL302:AL304"/>
    <mergeCell ref="AK343:AK345"/>
    <mergeCell ref="AL343:AL345"/>
    <mergeCell ref="AK346:AK348"/>
    <mergeCell ref="AL346:AL348"/>
    <mergeCell ref="AK349:AK351"/>
    <mergeCell ref="AL349:AL351"/>
    <mergeCell ref="AK334:AK336"/>
    <mergeCell ref="AL334:AL336"/>
    <mergeCell ref="AK337:AK339"/>
    <mergeCell ref="AL337:AL339"/>
    <mergeCell ref="AK340:AK342"/>
    <mergeCell ref="AL340:AL342"/>
    <mergeCell ref="AK325:AK327"/>
    <mergeCell ref="AL325:AL327"/>
    <mergeCell ref="AK328:AK330"/>
    <mergeCell ref="AL328:AL330"/>
    <mergeCell ref="AK331:AK333"/>
    <mergeCell ref="AL331:AL333"/>
    <mergeCell ref="AK370:AK372"/>
    <mergeCell ref="AL370:AL372"/>
    <mergeCell ref="AK373:AK375"/>
    <mergeCell ref="AL373:AL375"/>
    <mergeCell ref="AK376:AK378"/>
    <mergeCell ref="AL376:AL378"/>
    <mergeCell ref="AK361:AK363"/>
    <mergeCell ref="AL361:AL363"/>
    <mergeCell ref="AK364:AK366"/>
    <mergeCell ref="AL364:AL366"/>
    <mergeCell ref="AK367:AK369"/>
    <mergeCell ref="AL367:AL369"/>
    <mergeCell ref="AK352:AK354"/>
    <mergeCell ref="AL352:AL354"/>
    <mergeCell ref="AK355:AK357"/>
    <mergeCell ref="AL355:AL357"/>
    <mergeCell ref="AK358:AK360"/>
    <mergeCell ref="AL358:AL360"/>
    <mergeCell ref="AK399:AK401"/>
    <mergeCell ref="AL399:AL401"/>
    <mergeCell ref="AK402:AK404"/>
    <mergeCell ref="AL402:AL404"/>
    <mergeCell ref="AK405:AK407"/>
    <mergeCell ref="AL405:AL407"/>
    <mergeCell ref="AK390:AK392"/>
    <mergeCell ref="AL390:AL392"/>
    <mergeCell ref="AK393:AK395"/>
    <mergeCell ref="AL393:AL395"/>
    <mergeCell ref="AK396:AK398"/>
    <mergeCell ref="AL396:AL398"/>
    <mergeCell ref="AK379:AK381"/>
    <mergeCell ref="AL379:AL381"/>
    <mergeCell ref="AK384:AK386"/>
    <mergeCell ref="AL384:AL386"/>
    <mergeCell ref="AK387:AK389"/>
    <mergeCell ref="AL387:AL389"/>
    <mergeCell ref="AK426:AK428"/>
    <mergeCell ref="AL426:AL428"/>
    <mergeCell ref="AK429:AK431"/>
    <mergeCell ref="AL429:AL431"/>
    <mergeCell ref="AK432:AK434"/>
    <mergeCell ref="AL432:AL434"/>
    <mergeCell ref="AK417:AK419"/>
    <mergeCell ref="AL417:AL419"/>
    <mergeCell ref="AK420:AK422"/>
    <mergeCell ref="AL420:AL422"/>
    <mergeCell ref="AK423:AK425"/>
    <mergeCell ref="AL423:AL425"/>
    <mergeCell ref="AK408:AK410"/>
    <mergeCell ref="AL408:AL410"/>
    <mergeCell ref="AK411:AK413"/>
    <mergeCell ref="AL411:AL413"/>
    <mergeCell ref="AK414:AK416"/>
    <mergeCell ref="AL414:AL416"/>
    <mergeCell ref="AK455:AK457"/>
    <mergeCell ref="AL455:AL457"/>
    <mergeCell ref="AK458:AK460"/>
    <mergeCell ref="AL458:AL460"/>
    <mergeCell ref="AK461:AK463"/>
    <mergeCell ref="AL461:AL463"/>
    <mergeCell ref="AK446:AK448"/>
    <mergeCell ref="AL446:AL448"/>
    <mergeCell ref="AK449:AK451"/>
    <mergeCell ref="AL449:AL451"/>
    <mergeCell ref="AK452:AK454"/>
    <mergeCell ref="AL452:AL454"/>
    <mergeCell ref="AK435:AK437"/>
    <mergeCell ref="AL435:AL437"/>
    <mergeCell ref="AK438:AK440"/>
    <mergeCell ref="AL438:AL440"/>
    <mergeCell ref="AK441:AK443"/>
    <mergeCell ref="AL441:AL443"/>
    <mergeCell ref="AK482:AK484"/>
    <mergeCell ref="AL482:AL484"/>
    <mergeCell ref="AK485:AK487"/>
    <mergeCell ref="AL485:AL487"/>
    <mergeCell ref="AK488:AK490"/>
    <mergeCell ref="AL488:AL490"/>
    <mergeCell ref="AK473:AK475"/>
    <mergeCell ref="AL473:AL475"/>
    <mergeCell ref="AK476:AK478"/>
    <mergeCell ref="AL476:AL478"/>
    <mergeCell ref="AK479:AK481"/>
    <mergeCell ref="AL479:AL481"/>
    <mergeCell ref="AK464:AK466"/>
    <mergeCell ref="AL464:AL466"/>
    <mergeCell ref="AK467:AK469"/>
    <mergeCell ref="AL467:AL469"/>
    <mergeCell ref="AK470:AK472"/>
    <mergeCell ref="AL470:AL472"/>
    <mergeCell ref="AK511:AK513"/>
    <mergeCell ref="AL511:AL513"/>
    <mergeCell ref="AK514:AK516"/>
    <mergeCell ref="AL514:AL516"/>
    <mergeCell ref="AK517:AK519"/>
    <mergeCell ref="AL517:AL519"/>
    <mergeCell ref="AK500:AK502"/>
    <mergeCell ref="AL500:AL502"/>
    <mergeCell ref="AK503:AK505"/>
    <mergeCell ref="AL503:AL505"/>
    <mergeCell ref="AK508:AK510"/>
    <mergeCell ref="AL508:AL510"/>
    <mergeCell ref="AK491:AK493"/>
    <mergeCell ref="AL491:AL493"/>
    <mergeCell ref="AK494:AK496"/>
    <mergeCell ref="AL494:AL496"/>
    <mergeCell ref="AK497:AK499"/>
    <mergeCell ref="AL497:AL499"/>
    <mergeCell ref="AK538:AK540"/>
    <mergeCell ref="AL538:AL540"/>
    <mergeCell ref="AK541:AK543"/>
    <mergeCell ref="AL541:AL543"/>
    <mergeCell ref="AK544:AK546"/>
    <mergeCell ref="AL544:AL546"/>
    <mergeCell ref="AK529:AK531"/>
    <mergeCell ref="AL529:AL531"/>
    <mergeCell ref="AK532:AK534"/>
    <mergeCell ref="AL532:AL534"/>
    <mergeCell ref="AK535:AK537"/>
    <mergeCell ref="AL535:AL537"/>
    <mergeCell ref="AK520:AK522"/>
    <mergeCell ref="AL520:AL522"/>
    <mergeCell ref="AK523:AK525"/>
    <mergeCell ref="AL523:AL525"/>
    <mergeCell ref="AK526:AK528"/>
    <mergeCell ref="AL526:AL528"/>
    <mergeCell ref="AK565:AK567"/>
    <mergeCell ref="AL565:AL567"/>
    <mergeCell ref="AK570:AK572"/>
    <mergeCell ref="AL570:AL572"/>
    <mergeCell ref="AK573:AK575"/>
    <mergeCell ref="AL573:AL575"/>
    <mergeCell ref="AK556:AK558"/>
    <mergeCell ref="AL556:AL558"/>
    <mergeCell ref="AK559:AK561"/>
    <mergeCell ref="AL559:AL561"/>
    <mergeCell ref="AK562:AK564"/>
    <mergeCell ref="AL562:AL564"/>
    <mergeCell ref="AK547:AK549"/>
    <mergeCell ref="AL547:AL549"/>
    <mergeCell ref="AK550:AK552"/>
    <mergeCell ref="AL550:AL552"/>
    <mergeCell ref="AK553:AK555"/>
    <mergeCell ref="AL553:AL555"/>
    <mergeCell ref="AK594:AK596"/>
    <mergeCell ref="AL594:AL596"/>
    <mergeCell ref="AK597:AK599"/>
    <mergeCell ref="AL597:AL599"/>
    <mergeCell ref="AK600:AK602"/>
    <mergeCell ref="AL600:AL602"/>
    <mergeCell ref="AK585:AK587"/>
    <mergeCell ref="AL585:AL587"/>
    <mergeCell ref="AK588:AK590"/>
    <mergeCell ref="AL588:AL590"/>
    <mergeCell ref="AK591:AK593"/>
    <mergeCell ref="AL591:AL593"/>
    <mergeCell ref="AK576:AK578"/>
    <mergeCell ref="AL576:AL578"/>
    <mergeCell ref="AK579:AK581"/>
    <mergeCell ref="AL579:AL581"/>
    <mergeCell ref="AK582:AK584"/>
    <mergeCell ref="AL582:AL584"/>
    <mergeCell ref="AK621:AK623"/>
    <mergeCell ref="AL621:AL623"/>
    <mergeCell ref="AK624:AK626"/>
    <mergeCell ref="AL624:AL626"/>
    <mergeCell ref="AK627:AK629"/>
    <mergeCell ref="AL627:AL629"/>
    <mergeCell ref="AK612:AK614"/>
    <mergeCell ref="AL612:AL614"/>
    <mergeCell ref="AK615:AK617"/>
    <mergeCell ref="AL615:AL617"/>
    <mergeCell ref="AK618:AK620"/>
    <mergeCell ref="AL618:AL620"/>
    <mergeCell ref="AK603:AK605"/>
    <mergeCell ref="AL603:AL605"/>
    <mergeCell ref="AK606:AK608"/>
    <mergeCell ref="AL606:AL608"/>
    <mergeCell ref="AK609:AK611"/>
    <mergeCell ref="AL609:AL611"/>
    <mergeCell ref="AK650:AK652"/>
    <mergeCell ref="AL650:AL652"/>
    <mergeCell ref="AK653:AK655"/>
    <mergeCell ref="AL653:AL655"/>
    <mergeCell ref="AK656:AK658"/>
    <mergeCell ref="AL656:AL658"/>
    <mergeCell ref="AK641:AK643"/>
    <mergeCell ref="AL641:AL643"/>
    <mergeCell ref="AK644:AK646"/>
    <mergeCell ref="AL644:AL646"/>
    <mergeCell ref="AK647:AK649"/>
    <mergeCell ref="AL647:AL649"/>
    <mergeCell ref="AK632:AK634"/>
    <mergeCell ref="AL632:AL634"/>
    <mergeCell ref="AK635:AK637"/>
    <mergeCell ref="AL635:AL637"/>
    <mergeCell ref="AK638:AK640"/>
    <mergeCell ref="AL638:AL640"/>
    <mergeCell ref="AK677:AK679"/>
    <mergeCell ref="AL677:AL679"/>
    <mergeCell ref="AK680:AK682"/>
    <mergeCell ref="AL680:AL682"/>
    <mergeCell ref="AK683:AK685"/>
    <mergeCell ref="AL683:AL685"/>
    <mergeCell ref="AK668:AK670"/>
    <mergeCell ref="AL668:AL670"/>
    <mergeCell ref="AK671:AK673"/>
    <mergeCell ref="AL671:AL673"/>
    <mergeCell ref="AK674:AK676"/>
    <mergeCell ref="AL674:AL676"/>
    <mergeCell ref="AK659:AK661"/>
    <mergeCell ref="AL659:AL661"/>
    <mergeCell ref="AK662:AK664"/>
    <mergeCell ref="AL662:AL664"/>
    <mergeCell ref="AK665:AK667"/>
    <mergeCell ref="AL665:AL667"/>
    <mergeCell ref="AK697:AK699"/>
    <mergeCell ref="AL697:AL699"/>
    <mergeCell ref="AK700:AK702"/>
    <mergeCell ref="AL700:AL702"/>
    <mergeCell ref="AK703:AK705"/>
    <mergeCell ref="AL703:AL705"/>
    <mergeCell ref="AK736:AK738"/>
    <mergeCell ref="AL736:AL738"/>
    <mergeCell ref="AK739:AK741"/>
    <mergeCell ref="AL739:AL741"/>
    <mergeCell ref="AK686:AK688"/>
    <mergeCell ref="AL686:AL688"/>
    <mergeCell ref="AK689:AK691"/>
    <mergeCell ref="AL689:AL691"/>
    <mergeCell ref="AK694:AK696"/>
    <mergeCell ref="AL694:AL696"/>
    <mergeCell ref="AK727:AK729"/>
    <mergeCell ref="AL727:AL729"/>
    <mergeCell ref="AK730:AK732"/>
    <mergeCell ref="AL730:AL732"/>
    <mergeCell ref="AK733:AK735"/>
    <mergeCell ref="AL733:AL735"/>
    <mergeCell ref="AK751:AK753"/>
    <mergeCell ref="AL751:AL753"/>
    <mergeCell ref="AK715:AK717"/>
    <mergeCell ref="AL715:AL717"/>
    <mergeCell ref="AK718:AK720"/>
    <mergeCell ref="AL718:AL720"/>
    <mergeCell ref="AK721:AK723"/>
    <mergeCell ref="AL721:AL723"/>
    <mergeCell ref="AK724:AK726"/>
    <mergeCell ref="AL724:AL726"/>
    <mergeCell ref="AK742:AK744"/>
    <mergeCell ref="AL742:AL744"/>
    <mergeCell ref="AK745:AK747"/>
    <mergeCell ref="AL745:AL747"/>
    <mergeCell ref="AK748:AK750"/>
    <mergeCell ref="AL748:AL750"/>
    <mergeCell ref="AK706:AK708"/>
    <mergeCell ref="AL706:AL708"/>
    <mergeCell ref="AK709:AK711"/>
    <mergeCell ref="AL709:AL711"/>
    <mergeCell ref="AK712:AK714"/>
    <mergeCell ref="AL712:AL714"/>
  </mergeCells>
  <pageMargins left="0.2" right="0.2" top="0.5" bottom="0.5" header="0" footer="0.17"/>
  <pageSetup scale="37" fitToHeight="12" orientation="landscape" r:id="rId1"/>
  <headerFooter alignWithMargins="0">
    <oddFooter>&amp;R&amp;Z&amp;F       page 1 of &amp;P</oddFooter>
  </headerFooter>
  <rowBreaks count="11" manualBreakCount="11">
    <brk id="71" max="27" man="1"/>
    <brk id="133" max="27" man="1"/>
    <brk id="195" max="27" man="1"/>
    <brk id="257" max="27" man="1"/>
    <brk id="319" max="27" man="1"/>
    <brk id="381" max="27" man="1"/>
    <brk id="443" max="27" man="1"/>
    <brk id="505" max="27" man="1"/>
    <brk id="567" max="27" man="1"/>
    <brk id="629" max="27" man="1"/>
    <brk id="691" max="2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05E56-5D14-43DF-9732-BC1E6107EA07}">
  <dimension ref="A1:Y33"/>
  <sheetViews>
    <sheetView topLeftCell="F7" zoomScale="85" zoomScaleNormal="85" workbookViewId="0">
      <selection activeCell="Q9" sqref="Q9:Y21"/>
    </sheetView>
  </sheetViews>
  <sheetFormatPr defaultRowHeight="12.75" x14ac:dyDescent="0.2"/>
  <cols>
    <col min="1" max="3" width="9.140625" style="4"/>
    <col min="4" max="4" width="9.28515625" style="4" bestFit="1" customWidth="1"/>
    <col min="5" max="6" width="9.140625" style="4"/>
    <col min="7" max="7" width="9.28515625" style="4" bestFit="1" customWidth="1"/>
    <col min="8" max="8" width="10.7109375" style="4" customWidth="1"/>
    <col min="9" max="16384" width="9.140625" style="4"/>
  </cols>
  <sheetData>
    <row r="1" spans="1:25" ht="23.25" x14ac:dyDescent="0.35">
      <c r="A1" s="72">
        <v>2015</v>
      </c>
      <c r="B1" s="83" t="s">
        <v>158</v>
      </c>
      <c r="C1" s="84"/>
      <c r="D1" s="83" t="s">
        <v>157</v>
      </c>
    </row>
    <row r="3" spans="1:25" ht="15.75" x14ac:dyDescent="0.25">
      <c r="B3" s="114" t="s">
        <v>156</v>
      </c>
    </row>
    <row r="4" spans="1:25" x14ac:dyDescent="0.2">
      <c r="F4" s="77"/>
    </row>
    <row r="5" spans="1:25" ht="13.5" thickBot="1" x14ac:dyDescent="0.25">
      <c r="C5" s="77" t="s">
        <v>153</v>
      </c>
      <c r="D5" s="113">
        <v>42192</v>
      </c>
      <c r="E5" s="110"/>
      <c r="F5" s="77" t="s">
        <v>180</v>
      </c>
      <c r="G5" s="113">
        <v>42200</v>
      </c>
      <c r="H5" s="110"/>
    </row>
    <row r="6" spans="1:25" ht="13.5" thickBot="1" x14ac:dyDescent="0.25">
      <c r="C6" s="77" t="s">
        <v>152</v>
      </c>
      <c r="D6" s="111">
        <v>188</v>
      </c>
      <c r="E6" s="112"/>
      <c r="F6" s="77" t="s">
        <v>179</v>
      </c>
      <c r="G6" s="111" t="s">
        <v>178</v>
      </c>
      <c r="H6" s="111"/>
    </row>
    <row r="7" spans="1:25" ht="22.9" customHeight="1" thickBot="1" x14ac:dyDescent="0.25">
      <c r="B7" s="77" t="s">
        <v>177</v>
      </c>
      <c r="C7" s="110" t="s">
        <v>176</v>
      </c>
      <c r="D7" s="110"/>
      <c r="E7" s="110"/>
      <c r="F7" s="110"/>
      <c r="G7" s="110"/>
      <c r="H7" s="110"/>
    </row>
    <row r="8" spans="1:25" ht="15" customHeight="1" thickBot="1" x14ac:dyDescent="0.35">
      <c r="C8" s="109"/>
    </row>
    <row r="9" spans="1:25" ht="40.9" customHeight="1" thickBot="1" x14ac:dyDescent="0.25">
      <c r="B9" s="108" t="s">
        <v>123</v>
      </c>
      <c r="C9" s="107" t="s">
        <v>175</v>
      </c>
      <c r="D9" s="107" t="s">
        <v>174</v>
      </c>
      <c r="E9" s="107" t="s">
        <v>173</v>
      </c>
      <c r="F9" s="107" t="s">
        <v>172</v>
      </c>
      <c r="G9" s="107" t="s">
        <v>171</v>
      </c>
      <c r="H9" s="106" t="s">
        <v>170</v>
      </c>
      <c r="I9" s="176" t="s">
        <v>169</v>
      </c>
      <c r="P9" s="4" t="s">
        <v>4</v>
      </c>
      <c r="Q9" s="4" t="s">
        <v>23</v>
      </c>
      <c r="R9" s="4" t="s">
        <v>24</v>
      </c>
      <c r="S9" s="4" t="s">
        <v>25</v>
      </c>
      <c r="T9" s="4" t="s">
        <v>26</v>
      </c>
      <c r="U9" s="4" t="s">
        <v>27</v>
      </c>
      <c r="V9" s="4" t="s">
        <v>28</v>
      </c>
      <c r="W9" s="4" t="s">
        <v>29</v>
      </c>
      <c r="X9" s="4" t="s">
        <v>30</v>
      </c>
      <c r="Y9" s="4" t="s">
        <v>31</v>
      </c>
    </row>
    <row r="10" spans="1:25" ht="20.25" x14ac:dyDescent="0.2">
      <c r="B10" s="104" t="s">
        <v>168</v>
      </c>
      <c r="C10" s="175" t="s">
        <v>423</v>
      </c>
      <c r="D10" s="100" t="s">
        <v>422</v>
      </c>
      <c r="E10" s="99">
        <v>143.85</v>
      </c>
      <c r="F10" s="99" t="s">
        <v>421</v>
      </c>
      <c r="G10" s="99">
        <v>139.09</v>
      </c>
      <c r="H10" s="98">
        <v>34.869999999999997</v>
      </c>
      <c r="I10" s="4">
        <v>26704.080000000002</v>
      </c>
      <c r="K10" s="4">
        <f t="shared" ref="K10:K21" si="0">E10/(100*102)*100*100/1000*10000</f>
        <v>1410.2941176470586</v>
      </c>
      <c r="L10" s="4">
        <f t="shared" ref="L10:L21" si="1">G10/(100*102)*100*100/1000*10000</f>
        <v>1363.627450980392</v>
      </c>
      <c r="M10" s="4">
        <f t="shared" ref="M10:M21" si="2">H10/(100*102)*100*100/1000*10000</f>
        <v>341.86274509803923</v>
      </c>
      <c r="N10" s="4">
        <f t="shared" ref="N10:N21" si="3">SUM(E10,G10:H10)/(100*102)*100*100/1000*10000</f>
        <v>3115.7843137254899</v>
      </c>
      <c r="P10" s="4">
        <v>13</v>
      </c>
      <c r="Q10" s="4">
        <f t="shared" ref="Q10:Q21" si="4">E10/P10</f>
        <v>11.065384615384614</v>
      </c>
      <c r="R10" s="4">
        <f t="shared" ref="R10:R21" si="5">G10/P10</f>
        <v>10.69923076923077</v>
      </c>
      <c r="S10" s="4">
        <f t="shared" ref="S10:S21" si="6">SUM(E10,G10,H10)/P10</f>
        <v>24.446923076923078</v>
      </c>
      <c r="T10" s="87">
        <f t="shared" ref="T10:T21" si="7">(E10/1000)/(1.016*1)*10000</f>
        <v>1415.8464566929135</v>
      </c>
      <c r="U10" s="87">
        <f t="shared" ref="U10:U21" si="8">(G10/1000)/(1.016*1)*10000</f>
        <v>1368.9960629921259</v>
      </c>
      <c r="V10" s="4">
        <v>0</v>
      </c>
      <c r="W10" s="87">
        <f t="shared" ref="W10:W21" si="9">(H10/1000)/(1.016*1)*10000</f>
        <v>343.20866141732284</v>
      </c>
      <c r="X10" s="87">
        <f t="shared" ref="X10:X21" si="10">SUM(T10,U10,W10)</f>
        <v>3128.0511811023621</v>
      </c>
      <c r="Y10" s="4">
        <f t="shared" ref="Y10:Y21" si="11">I10/(100*101.6)</f>
        <v>2.6283543307086616</v>
      </c>
    </row>
    <row r="11" spans="1:25" ht="21" thickBot="1" x14ac:dyDescent="0.25">
      <c r="B11" s="92" t="s">
        <v>166</v>
      </c>
      <c r="C11" s="91"/>
      <c r="D11" s="90"/>
      <c r="E11" s="89">
        <v>152.99</v>
      </c>
      <c r="F11" s="89" t="s">
        <v>421</v>
      </c>
      <c r="G11" s="89">
        <v>150.44</v>
      </c>
      <c r="H11" s="88">
        <v>34.33</v>
      </c>
      <c r="I11" s="4">
        <v>27048.74</v>
      </c>
      <c r="K11" s="4">
        <f t="shared" si="0"/>
        <v>1499.9019607843138</v>
      </c>
      <c r="L11" s="4">
        <f t="shared" si="1"/>
        <v>1474.9019607843138</v>
      </c>
      <c r="M11" s="4">
        <f t="shared" si="2"/>
        <v>336.56862745098039</v>
      </c>
      <c r="N11" s="4">
        <f t="shared" si="3"/>
        <v>3311.372549019608</v>
      </c>
      <c r="P11" s="4">
        <v>14</v>
      </c>
      <c r="Q11" s="4">
        <f t="shared" si="4"/>
        <v>10.927857142857144</v>
      </c>
      <c r="R11" s="4">
        <f t="shared" si="5"/>
        <v>10.745714285714286</v>
      </c>
      <c r="S11" s="4">
        <f t="shared" si="6"/>
        <v>24.125714285714285</v>
      </c>
      <c r="T11" s="87">
        <f t="shared" si="7"/>
        <v>1505.8070866141734</v>
      </c>
      <c r="U11" s="87">
        <f t="shared" si="8"/>
        <v>1480.7086614173227</v>
      </c>
      <c r="V11" s="4">
        <v>0</v>
      </c>
      <c r="W11" s="87">
        <f t="shared" si="9"/>
        <v>337.8937007874016</v>
      </c>
      <c r="X11" s="87">
        <f t="shared" si="10"/>
        <v>3324.4094488188975</v>
      </c>
      <c r="Y11" s="4">
        <f t="shared" si="11"/>
        <v>2.6622775590551182</v>
      </c>
    </row>
    <row r="12" spans="1:25" ht="20.25" x14ac:dyDescent="0.2">
      <c r="B12" s="102" t="s">
        <v>165</v>
      </c>
      <c r="C12" s="101"/>
      <c r="D12" s="100"/>
      <c r="E12" s="99">
        <v>139.49</v>
      </c>
      <c r="F12" s="99" t="s">
        <v>421</v>
      </c>
      <c r="G12" s="99">
        <v>135.38</v>
      </c>
      <c r="H12" s="98">
        <v>33.03</v>
      </c>
      <c r="I12" s="4">
        <v>26221</v>
      </c>
      <c r="K12" s="4">
        <f t="shared" si="0"/>
        <v>1367.5490196078433</v>
      </c>
      <c r="L12" s="4">
        <f t="shared" si="1"/>
        <v>1327.2549019607843</v>
      </c>
      <c r="M12" s="4">
        <f t="shared" si="2"/>
        <v>323.82352941176475</v>
      </c>
      <c r="N12" s="4">
        <f t="shared" si="3"/>
        <v>3018.6274509803925</v>
      </c>
      <c r="P12" s="4">
        <v>13</v>
      </c>
      <c r="Q12" s="4">
        <f t="shared" si="4"/>
        <v>10.73</v>
      </c>
      <c r="R12" s="4">
        <f t="shared" si="5"/>
        <v>10.413846153846153</v>
      </c>
      <c r="S12" s="4">
        <f t="shared" si="6"/>
        <v>23.684615384615384</v>
      </c>
      <c r="T12" s="87">
        <f t="shared" si="7"/>
        <v>1372.9330708661416</v>
      </c>
      <c r="U12" s="87">
        <f t="shared" si="8"/>
        <v>1332.4803149606298</v>
      </c>
      <c r="V12" s="4">
        <v>0</v>
      </c>
      <c r="W12" s="87">
        <f t="shared" si="9"/>
        <v>325.09842519685043</v>
      </c>
      <c r="X12" s="87">
        <f t="shared" si="10"/>
        <v>3030.5118110236217</v>
      </c>
      <c r="Y12" s="4">
        <f t="shared" si="11"/>
        <v>2.5808070866141732</v>
      </c>
    </row>
    <row r="13" spans="1:25" ht="21" thickBot="1" x14ac:dyDescent="0.25">
      <c r="B13" s="92" t="s">
        <v>164</v>
      </c>
      <c r="C13" s="91"/>
      <c r="D13" s="90"/>
      <c r="E13" s="89">
        <v>127.61</v>
      </c>
      <c r="F13" s="89" t="s">
        <v>421</v>
      </c>
      <c r="G13" s="89">
        <v>122.1</v>
      </c>
      <c r="H13" s="88">
        <v>23.67</v>
      </c>
      <c r="I13" s="4">
        <v>23083.040000000001</v>
      </c>
      <c r="K13" s="4">
        <f t="shared" si="0"/>
        <v>1251.0784313725492</v>
      </c>
      <c r="L13" s="4">
        <f t="shared" si="1"/>
        <v>1197.0588235294117</v>
      </c>
      <c r="M13" s="4">
        <f t="shared" si="2"/>
        <v>232.05882352941177</v>
      </c>
      <c r="N13" s="4">
        <f t="shared" si="3"/>
        <v>2680.1960784313724</v>
      </c>
      <c r="P13" s="4">
        <v>13</v>
      </c>
      <c r="Q13" s="4">
        <f t="shared" si="4"/>
        <v>9.8161538461538456</v>
      </c>
      <c r="R13" s="4">
        <f t="shared" si="5"/>
        <v>9.3923076923076927</v>
      </c>
      <c r="S13" s="4">
        <f t="shared" si="6"/>
        <v>21.029230769230768</v>
      </c>
      <c r="T13" s="87">
        <f t="shared" si="7"/>
        <v>1256.0039370078741</v>
      </c>
      <c r="U13" s="87">
        <f t="shared" si="8"/>
        <v>1201.7716535433071</v>
      </c>
      <c r="V13" s="4">
        <v>0</v>
      </c>
      <c r="W13" s="87">
        <f t="shared" si="9"/>
        <v>232.9724409448819</v>
      </c>
      <c r="X13" s="87">
        <f t="shared" si="10"/>
        <v>2690.748031496063</v>
      </c>
      <c r="Y13" s="4">
        <f t="shared" si="11"/>
        <v>2.2719527559055117</v>
      </c>
    </row>
    <row r="14" spans="1:25" ht="20.25" x14ac:dyDescent="0.2">
      <c r="B14" s="102" t="s">
        <v>163</v>
      </c>
      <c r="C14" s="101"/>
      <c r="D14" s="100"/>
      <c r="E14" s="99">
        <v>139.47</v>
      </c>
      <c r="F14" s="99" t="s">
        <v>421</v>
      </c>
      <c r="G14" s="99">
        <v>158.96</v>
      </c>
      <c r="H14" s="98">
        <v>27.86</v>
      </c>
      <c r="I14" s="4">
        <v>28197.45</v>
      </c>
      <c r="K14" s="4">
        <f t="shared" si="0"/>
        <v>1367.3529411764707</v>
      </c>
      <c r="L14" s="4">
        <f t="shared" si="1"/>
        <v>1558.4313725490194</v>
      </c>
      <c r="M14" s="4">
        <f t="shared" si="2"/>
        <v>273.13725490196077</v>
      </c>
      <c r="N14" s="4">
        <f t="shared" si="3"/>
        <v>3198.9215686274515</v>
      </c>
      <c r="P14" s="4">
        <v>13</v>
      </c>
      <c r="Q14" s="4">
        <f t="shared" si="4"/>
        <v>10.728461538461538</v>
      </c>
      <c r="R14" s="4">
        <f t="shared" si="5"/>
        <v>12.227692307692308</v>
      </c>
      <c r="S14" s="4">
        <f t="shared" si="6"/>
        <v>25.099230769230772</v>
      </c>
      <c r="T14" s="87">
        <f t="shared" si="7"/>
        <v>1372.7362204724411</v>
      </c>
      <c r="U14" s="87">
        <f t="shared" si="8"/>
        <v>1564.5669291338584</v>
      </c>
      <c r="V14" s="4">
        <v>0</v>
      </c>
      <c r="W14" s="87">
        <f t="shared" si="9"/>
        <v>274.2125984251968</v>
      </c>
      <c r="X14" s="87">
        <f t="shared" si="10"/>
        <v>3211.5157480314965</v>
      </c>
      <c r="Y14" s="4">
        <f t="shared" si="11"/>
        <v>2.7753395669291341</v>
      </c>
    </row>
    <row r="15" spans="1:25" ht="21" thickBot="1" x14ac:dyDescent="0.25">
      <c r="B15" s="92" t="s">
        <v>162</v>
      </c>
      <c r="C15" s="91"/>
      <c r="D15" s="90"/>
      <c r="E15" s="89">
        <v>159.62</v>
      </c>
      <c r="F15" s="89" t="s">
        <v>421</v>
      </c>
      <c r="G15" s="89">
        <v>135.87</v>
      </c>
      <c r="H15" s="88">
        <v>24.4</v>
      </c>
      <c r="I15" s="4">
        <v>25383</v>
      </c>
      <c r="K15" s="4">
        <f t="shared" si="0"/>
        <v>1564.9019607843138</v>
      </c>
      <c r="L15" s="4">
        <f t="shared" si="1"/>
        <v>1332.0588235294119</v>
      </c>
      <c r="M15" s="4">
        <f t="shared" si="2"/>
        <v>239.21568627450978</v>
      </c>
      <c r="N15" s="4">
        <f t="shared" si="3"/>
        <v>3136.1764705882356</v>
      </c>
      <c r="P15" s="4">
        <v>13</v>
      </c>
      <c r="Q15" s="4">
        <f t="shared" si="4"/>
        <v>12.278461538461539</v>
      </c>
      <c r="R15" s="4">
        <f t="shared" si="5"/>
        <v>10.451538461538462</v>
      </c>
      <c r="S15" s="4">
        <f t="shared" si="6"/>
        <v>24.606923076923074</v>
      </c>
      <c r="T15" s="87">
        <f t="shared" si="7"/>
        <v>1571.0629921259845</v>
      </c>
      <c r="U15" s="87">
        <f t="shared" si="8"/>
        <v>1337.303149606299</v>
      </c>
      <c r="V15" s="4">
        <v>0</v>
      </c>
      <c r="W15" s="87">
        <f t="shared" si="9"/>
        <v>240.15748031496059</v>
      </c>
      <c r="X15" s="87">
        <f t="shared" si="10"/>
        <v>3148.5236220472443</v>
      </c>
      <c r="Y15" s="4">
        <f t="shared" si="11"/>
        <v>2.4983267716535433</v>
      </c>
    </row>
    <row r="16" spans="1:25" ht="20.25" x14ac:dyDescent="0.2">
      <c r="B16" s="102" t="s">
        <v>161</v>
      </c>
      <c r="C16" s="101"/>
      <c r="D16" s="100"/>
      <c r="E16" s="99">
        <v>164.37</v>
      </c>
      <c r="F16" s="99" t="s">
        <v>421</v>
      </c>
      <c r="G16" s="99">
        <v>167.25</v>
      </c>
      <c r="H16" s="98">
        <v>35.65</v>
      </c>
      <c r="I16" s="4">
        <v>28197.45</v>
      </c>
      <c r="K16" s="4">
        <f t="shared" si="0"/>
        <v>1611.4705882352939</v>
      </c>
      <c r="L16" s="4">
        <f t="shared" si="1"/>
        <v>1639.7058823529412</v>
      </c>
      <c r="M16" s="4">
        <f t="shared" si="2"/>
        <v>349.50980392156856</v>
      </c>
      <c r="N16" s="4">
        <f t="shared" si="3"/>
        <v>3600.6862745098038</v>
      </c>
      <c r="P16" s="4">
        <v>11</v>
      </c>
      <c r="Q16" s="4">
        <f t="shared" si="4"/>
        <v>14.942727272727273</v>
      </c>
      <c r="R16" s="4">
        <f t="shared" si="5"/>
        <v>15.204545454545455</v>
      </c>
      <c r="S16" s="4">
        <f t="shared" si="6"/>
        <v>33.388181818181813</v>
      </c>
      <c r="T16" s="87">
        <f t="shared" si="7"/>
        <v>1617.8149606299214</v>
      </c>
      <c r="U16" s="87">
        <f t="shared" si="8"/>
        <v>1646.1614173228347</v>
      </c>
      <c r="V16" s="4">
        <v>0</v>
      </c>
      <c r="W16" s="87">
        <f t="shared" si="9"/>
        <v>350.88582677165351</v>
      </c>
      <c r="X16" s="87">
        <f t="shared" si="10"/>
        <v>3614.8622047244098</v>
      </c>
      <c r="Y16" s="4">
        <f t="shared" si="11"/>
        <v>2.7753395669291341</v>
      </c>
    </row>
    <row r="17" spans="2:25" ht="21" thickBot="1" x14ac:dyDescent="0.25">
      <c r="B17" s="92" t="s">
        <v>160</v>
      </c>
      <c r="C17" s="91"/>
      <c r="D17" s="90"/>
      <c r="E17" s="89">
        <v>136.63999999999999</v>
      </c>
      <c r="F17" s="89" t="s">
        <v>421</v>
      </c>
      <c r="G17" s="89">
        <v>133.78</v>
      </c>
      <c r="H17" s="88">
        <v>20.07</v>
      </c>
      <c r="I17" s="4">
        <v>24929.14</v>
      </c>
      <c r="K17" s="4">
        <f t="shared" si="0"/>
        <v>1339.6078431372546</v>
      </c>
      <c r="L17" s="4">
        <f t="shared" si="1"/>
        <v>1311.5686274509806</v>
      </c>
      <c r="M17" s="4">
        <f t="shared" si="2"/>
        <v>196.76470588235293</v>
      </c>
      <c r="N17" s="4">
        <f t="shared" si="3"/>
        <v>2847.9411764705883</v>
      </c>
      <c r="P17" s="4">
        <v>9</v>
      </c>
      <c r="Q17" s="4">
        <f t="shared" si="4"/>
        <v>15.182222222222221</v>
      </c>
      <c r="R17" s="4">
        <f t="shared" si="5"/>
        <v>14.864444444444445</v>
      </c>
      <c r="S17" s="4">
        <f t="shared" si="6"/>
        <v>32.276666666666664</v>
      </c>
      <c r="T17" s="87">
        <f t="shared" si="7"/>
        <v>1344.8818897637793</v>
      </c>
      <c r="U17" s="87">
        <f t="shared" si="8"/>
        <v>1316.732283464567</v>
      </c>
      <c r="V17" s="4">
        <v>0</v>
      </c>
      <c r="W17" s="87">
        <f t="shared" si="9"/>
        <v>197.53937007874018</v>
      </c>
      <c r="X17" s="87">
        <f t="shared" si="10"/>
        <v>2859.1535433070867</v>
      </c>
      <c r="Y17" s="4">
        <f t="shared" si="11"/>
        <v>2.4536555118110237</v>
      </c>
    </row>
    <row r="18" spans="2:25" ht="20.25" x14ac:dyDescent="0.2">
      <c r="B18" s="102" t="s">
        <v>128</v>
      </c>
      <c r="C18" s="101"/>
      <c r="D18" s="100"/>
      <c r="E18" s="99">
        <v>139.38</v>
      </c>
      <c r="F18" s="99" t="s">
        <v>421</v>
      </c>
      <c r="G18" s="99">
        <v>132.47</v>
      </c>
      <c r="H18" s="98">
        <v>26.99</v>
      </c>
      <c r="I18" s="4">
        <v>23033.08</v>
      </c>
      <c r="K18" s="4">
        <f t="shared" si="0"/>
        <v>1366.4705882352939</v>
      </c>
      <c r="L18" s="4">
        <f t="shared" si="1"/>
        <v>1298.7254901960782</v>
      </c>
      <c r="M18" s="4">
        <f t="shared" si="2"/>
        <v>264.60784313725486</v>
      </c>
      <c r="N18" s="4">
        <f t="shared" si="3"/>
        <v>2929.8039215686276</v>
      </c>
      <c r="P18" s="4">
        <v>13</v>
      </c>
      <c r="Q18" s="4">
        <f t="shared" si="4"/>
        <v>10.721538461538461</v>
      </c>
      <c r="R18" s="4">
        <f t="shared" si="5"/>
        <v>10.19</v>
      </c>
      <c r="S18" s="4">
        <f t="shared" si="6"/>
        <v>22.98769230769231</v>
      </c>
      <c r="T18" s="87">
        <f t="shared" si="7"/>
        <v>1371.8503937007874</v>
      </c>
      <c r="U18" s="87">
        <f t="shared" si="8"/>
        <v>1303.8385826771653</v>
      </c>
      <c r="V18" s="4">
        <v>0</v>
      </c>
      <c r="W18" s="87">
        <f t="shared" si="9"/>
        <v>265.64960629921262</v>
      </c>
      <c r="X18" s="87">
        <f t="shared" si="10"/>
        <v>2941.3385826771655</v>
      </c>
      <c r="Y18" s="4">
        <f t="shared" si="11"/>
        <v>2.2670354330708662</v>
      </c>
    </row>
    <row r="19" spans="2:25" ht="21" thickBot="1" x14ac:dyDescent="0.25">
      <c r="B19" s="92" t="s">
        <v>126</v>
      </c>
      <c r="C19" s="91"/>
      <c r="D19" s="90"/>
      <c r="E19" s="89">
        <v>129.49</v>
      </c>
      <c r="F19" s="89" t="s">
        <v>421</v>
      </c>
      <c r="G19" s="89">
        <v>124</v>
      </c>
      <c r="H19" s="88">
        <v>36.26</v>
      </c>
      <c r="I19" s="4">
        <v>21326.77</v>
      </c>
      <c r="K19" s="4">
        <f t="shared" si="0"/>
        <v>1269.5098039215686</v>
      </c>
      <c r="L19" s="4">
        <f t="shared" si="1"/>
        <v>1215.686274509804</v>
      </c>
      <c r="M19" s="4">
        <f t="shared" si="2"/>
        <v>355.49019607843138</v>
      </c>
      <c r="N19" s="4">
        <f t="shared" si="3"/>
        <v>2840.6862745098038</v>
      </c>
      <c r="P19" s="4">
        <v>12</v>
      </c>
      <c r="Q19" s="4">
        <f t="shared" si="4"/>
        <v>10.790833333333333</v>
      </c>
      <c r="R19" s="4">
        <f t="shared" si="5"/>
        <v>10.333333333333334</v>
      </c>
      <c r="S19" s="4">
        <f t="shared" si="6"/>
        <v>24.145833333333332</v>
      </c>
      <c r="T19" s="87">
        <f t="shared" si="7"/>
        <v>1274.507874015748</v>
      </c>
      <c r="U19" s="87">
        <f t="shared" si="8"/>
        <v>1220.4724409448818</v>
      </c>
      <c r="V19" s="4">
        <v>0</v>
      </c>
      <c r="W19" s="87">
        <f t="shared" si="9"/>
        <v>356.88976377952758</v>
      </c>
      <c r="X19" s="87">
        <f t="shared" si="10"/>
        <v>2851.8700787401572</v>
      </c>
      <c r="Y19" s="4">
        <f t="shared" si="11"/>
        <v>2.0990915354330708</v>
      </c>
    </row>
    <row r="20" spans="2:25" ht="20.25" x14ac:dyDescent="0.2">
      <c r="B20" s="97" t="s">
        <v>125</v>
      </c>
      <c r="C20" s="96"/>
      <c r="D20" s="95"/>
      <c r="E20" s="94">
        <v>172.14</v>
      </c>
      <c r="F20" s="94" t="s">
        <v>421</v>
      </c>
      <c r="G20" s="94">
        <v>163.33000000000001</v>
      </c>
      <c r="H20" s="93">
        <v>19.489999999999998</v>
      </c>
      <c r="I20" s="4">
        <v>32142.25</v>
      </c>
      <c r="K20" s="4">
        <f t="shared" si="0"/>
        <v>1687.6470588235291</v>
      </c>
      <c r="L20" s="4">
        <f t="shared" si="1"/>
        <v>1601.2745098039218</v>
      </c>
      <c r="M20" s="4">
        <f t="shared" si="2"/>
        <v>191.07843137254901</v>
      </c>
      <c r="N20" s="4">
        <f t="shared" si="3"/>
        <v>3480.0000000000005</v>
      </c>
      <c r="P20" s="4">
        <v>13</v>
      </c>
      <c r="Q20" s="4">
        <f t="shared" si="4"/>
        <v>13.241538461538461</v>
      </c>
      <c r="R20" s="4">
        <f t="shared" si="5"/>
        <v>12.563846153846155</v>
      </c>
      <c r="S20" s="4">
        <f t="shared" si="6"/>
        <v>27.304615384615389</v>
      </c>
      <c r="T20" s="87">
        <f t="shared" si="7"/>
        <v>1694.2913385826769</v>
      </c>
      <c r="U20" s="87">
        <f t="shared" si="8"/>
        <v>1607.5787401574803</v>
      </c>
      <c r="V20" s="4">
        <v>0</v>
      </c>
      <c r="W20" s="87">
        <f t="shared" si="9"/>
        <v>191.83070866141728</v>
      </c>
      <c r="X20" s="87">
        <f t="shared" si="10"/>
        <v>3493.7007874015744</v>
      </c>
      <c r="Y20" s="4">
        <f t="shared" si="11"/>
        <v>3.1636072834645668</v>
      </c>
    </row>
    <row r="21" spans="2:25" ht="21" thickBot="1" x14ac:dyDescent="0.25">
      <c r="B21" s="92" t="s">
        <v>159</v>
      </c>
      <c r="C21" s="91"/>
      <c r="D21" s="90"/>
      <c r="E21" s="89">
        <v>173.38</v>
      </c>
      <c r="F21" s="89" t="s">
        <v>421</v>
      </c>
      <c r="G21" s="89">
        <v>173.26</v>
      </c>
      <c r="H21" s="88">
        <v>23.04</v>
      </c>
      <c r="I21" s="4">
        <v>32673.8</v>
      </c>
      <c r="K21" s="4">
        <f t="shared" si="0"/>
        <v>1699.8039215686272</v>
      </c>
      <c r="L21" s="4">
        <f t="shared" si="1"/>
        <v>1698.627450980392</v>
      </c>
      <c r="M21" s="4">
        <f t="shared" si="2"/>
        <v>225.88235294117646</v>
      </c>
      <c r="N21" s="4">
        <f t="shared" si="3"/>
        <v>3624.3137254901962</v>
      </c>
      <c r="P21" s="4">
        <v>14</v>
      </c>
      <c r="Q21" s="4">
        <f t="shared" si="4"/>
        <v>12.384285714285713</v>
      </c>
      <c r="R21" s="4">
        <f t="shared" si="5"/>
        <v>12.375714285714285</v>
      </c>
      <c r="S21" s="4">
        <f t="shared" si="6"/>
        <v>26.405714285714286</v>
      </c>
      <c r="T21" s="87">
        <f t="shared" si="7"/>
        <v>1706.4960629921261</v>
      </c>
      <c r="U21" s="87">
        <f t="shared" si="8"/>
        <v>1705.3149606299212</v>
      </c>
      <c r="V21" s="4">
        <v>0</v>
      </c>
      <c r="W21" s="87">
        <f t="shared" si="9"/>
        <v>226.77165354330705</v>
      </c>
      <c r="X21" s="87">
        <f t="shared" si="10"/>
        <v>3638.5826771653542</v>
      </c>
      <c r="Y21" s="4">
        <f t="shared" si="11"/>
        <v>3.2159251968503937</v>
      </c>
    </row>
    <row r="23" spans="2:25" x14ac:dyDescent="0.2">
      <c r="J23" s="4" t="s">
        <v>83</v>
      </c>
      <c r="K23" s="8">
        <f>AVERAGE(K12:K13,K16:K17)</f>
        <v>1392.4264705882351</v>
      </c>
      <c r="L23" s="8">
        <f>AVERAGE(L12:L13,L16:L17)</f>
        <v>1368.8970588235295</v>
      </c>
      <c r="M23" s="8">
        <f>AVERAGE(M12:M13,M16:M17)</f>
        <v>275.53921568627453</v>
      </c>
      <c r="N23" s="8">
        <f>AVERAGE(N12:N13,N16:N17)</f>
        <v>3036.8627450980393</v>
      </c>
    </row>
    <row r="24" spans="2:25" x14ac:dyDescent="0.2">
      <c r="J24" s="4" t="s">
        <v>82</v>
      </c>
      <c r="K24" s="8">
        <f>AVERAGE(K10:K11,K18:K19)</f>
        <v>1386.5441176470586</v>
      </c>
      <c r="L24" s="8">
        <f>AVERAGE(L10:L11,L18:L19)</f>
        <v>1338.2352941176471</v>
      </c>
      <c r="M24" s="8">
        <f>AVERAGE(M10:M11,M18:M19)</f>
        <v>324.63235294117646</v>
      </c>
      <c r="N24" s="8">
        <f>AVERAGE(N10:N11,N18:N19)</f>
        <v>3049.4117647058824</v>
      </c>
    </row>
    <row r="25" spans="2:25" x14ac:dyDescent="0.2">
      <c r="J25" s="4" t="s">
        <v>81</v>
      </c>
      <c r="K25" s="8">
        <f>AVERAGE(K14:K15,K20:K21)</f>
        <v>1579.9264705882351</v>
      </c>
      <c r="L25" s="8">
        <f>AVERAGE(L14:L15,L20:L21)</f>
        <v>1547.5980392156862</v>
      </c>
      <c r="M25" s="8">
        <f>AVERAGE(M14:M15,M20:M21)</f>
        <v>232.32843137254898</v>
      </c>
      <c r="N25" s="8">
        <f>AVERAGE(N14:N15,N20:N21)</f>
        <v>3359.8529411764707</v>
      </c>
    </row>
    <row r="27" spans="2:25" x14ac:dyDescent="0.2">
      <c r="J27" s="4" t="s">
        <v>83</v>
      </c>
      <c r="N27" s="8">
        <f>AVERAGE(N12:N13)</f>
        <v>2849.4117647058824</v>
      </c>
    </row>
    <row r="28" spans="2:25" x14ac:dyDescent="0.2">
      <c r="J28" s="4" t="s">
        <v>82</v>
      </c>
      <c r="N28" s="8">
        <f>AVERAGE(N10:N11)</f>
        <v>3213.5784313725489</v>
      </c>
    </row>
    <row r="29" spans="2:25" x14ac:dyDescent="0.2">
      <c r="J29" s="4" t="s">
        <v>81</v>
      </c>
      <c r="N29" s="8">
        <f>AVERAGE(N14:N15)</f>
        <v>3167.5490196078435</v>
      </c>
    </row>
    <row r="30" spans="2:25" x14ac:dyDescent="0.2">
      <c r="N30" s="8"/>
    </row>
    <row r="31" spans="2:25" x14ac:dyDescent="0.2">
      <c r="J31" s="4" t="s">
        <v>83</v>
      </c>
      <c r="N31" s="8">
        <f>AVERAGE(N16:N17)</f>
        <v>3224.3137254901958</v>
      </c>
    </row>
    <row r="32" spans="2:25" x14ac:dyDescent="0.2">
      <c r="J32" s="4" t="s">
        <v>82</v>
      </c>
      <c r="N32" s="8">
        <f>AVERAGE(N18:N19)</f>
        <v>2885.2450980392159</v>
      </c>
    </row>
    <row r="33" spans="10:14" x14ac:dyDescent="0.2">
      <c r="J33" s="4" t="s">
        <v>81</v>
      </c>
      <c r="N33" s="8">
        <f>AVERAGE(N20:N21)</f>
        <v>3552.1568627450984</v>
      </c>
    </row>
  </sheetData>
  <pageMargins left="0.25" right="0.25" top="0.5" bottom="0.5" header="0" footer="0"/>
  <pageSetup scale="12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C18E7-B43A-42A5-BECD-16BA5AAA17EC}">
  <dimension ref="A1:J26"/>
  <sheetViews>
    <sheetView topLeftCell="A3" zoomScale="110" zoomScaleNormal="110" workbookViewId="0">
      <selection activeCell="G67" sqref="G67"/>
    </sheetView>
  </sheetViews>
  <sheetFormatPr defaultRowHeight="12.75" x14ac:dyDescent="0.2"/>
  <cols>
    <col min="1" max="2" width="9.140625" style="4"/>
    <col min="3" max="3" width="9.28515625" style="4" bestFit="1" customWidth="1"/>
    <col min="4" max="16384" width="9.140625" style="4"/>
  </cols>
  <sheetData>
    <row r="1" spans="1:10" ht="15.75" x14ac:dyDescent="0.25">
      <c r="A1" s="146">
        <v>2015</v>
      </c>
      <c r="B1" s="145" t="s">
        <v>206</v>
      </c>
      <c r="C1" s="145"/>
      <c r="D1" s="145"/>
      <c r="E1" s="145"/>
      <c r="F1" s="145"/>
      <c r="G1" s="145"/>
    </row>
    <row r="2" spans="1:10" ht="15.75" x14ac:dyDescent="0.25">
      <c r="A2" s="145"/>
      <c r="B2" s="145" t="s">
        <v>205</v>
      </c>
      <c r="C2" s="145"/>
      <c r="D2" s="145" t="s">
        <v>204</v>
      </c>
      <c r="E2" s="145"/>
      <c r="F2" s="145"/>
      <c r="G2" s="145"/>
    </row>
    <row r="3" spans="1:10" ht="15.75" x14ac:dyDescent="0.25">
      <c r="A3" s="144"/>
      <c r="B3" s="145"/>
      <c r="C3" s="145"/>
      <c r="D3" s="145"/>
      <c r="E3" s="145"/>
      <c r="F3" s="144"/>
      <c r="G3" s="127"/>
    </row>
    <row r="4" spans="1:10" ht="15.75" x14ac:dyDescent="0.25">
      <c r="A4" s="145" t="s">
        <v>203</v>
      </c>
      <c r="B4" s="145"/>
      <c r="C4" s="145"/>
      <c r="D4" s="145"/>
      <c r="E4" s="145"/>
      <c r="F4" s="144"/>
    </row>
    <row r="5" spans="1:10" ht="15.75" x14ac:dyDescent="0.25">
      <c r="A5" s="144"/>
      <c r="B5" s="145"/>
      <c r="C5" s="145" t="s">
        <v>202</v>
      </c>
      <c r="D5" s="145"/>
      <c r="E5" s="145"/>
      <c r="F5" s="144"/>
      <c r="G5" s="138"/>
    </row>
    <row r="6" spans="1:10" ht="18" x14ac:dyDescent="0.25">
      <c r="A6" s="127"/>
      <c r="B6" s="140"/>
      <c r="C6" s="140"/>
      <c r="F6" s="138"/>
      <c r="G6" s="138"/>
    </row>
    <row r="7" spans="1:10" ht="16.5" thickBot="1" x14ac:dyDescent="0.3">
      <c r="A7" s="127"/>
      <c r="B7" s="139" t="s">
        <v>201</v>
      </c>
      <c r="C7" s="143">
        <v>42191</v>
      </c>
      <c r="D7" s="142"/>
      <c r="E7" s="137"/>
      <c r="F7" s="139" t="s">
        <v>199</v>
      </c>
      <c r="G7" s="141">
        <v>187</v>
      </c>
    </row>
    <row r="8" spans="1:10" ht="18" x14ac:dyDescent="0.25">
      <c r="A8" s="127"/>
      <c r="B8" s="140"/>
      <c r="C8" s="139"/>
      <c r="D8" s="137"/>
      <c r="E8" s="388"/>
      <c r="F8" s="138"/>
      <c r="G8" s="138"/>
    </row>
    <row r="9" spans="1:10" ht="15" x14ac:dyDescent="0.25">
      <c r="A9" s="127"/>
      <c r="B9" s="137"/>
      <c r="C9" s="385" t="s">
        <v>197</v>
      </c>
      <c r="D9" s="386"/>
      <c r="E9" s="389"/>
      <c r="F9" s="385" t="s">
        <v>196</v>
      </c>
      <c r="G9" s="387"/>
    </row>
    <row r="10" spans="1:10" ht="27" thickBot="1" x14ac:dyDescent="0.3">
      <c r="A10" s="127"/>
      <c r="B10" s="137"/>
      <c r="C10" s="136" t="s">
        <v>194</v>
      </c>
      <c r="D10" s="135" t="s">
        <v>193</v>
      </c>
      <c r="E10" s="177" t="s">
        <v>195</v>
      </c>
      <c r="F10" s="133" t="s">
        <v>194</v>
      </c>
      <c r="G10" s="132" t="s">
        <v>193</v>
      </c>
    </row>
    <row r="11" spans="1:10" ht="14.25" x14ac:dyDescent="0.2">
      <c r="A11" s="127"/>
      <c r="B11" s="131" t="s">
        <v>192</v>
      </c>
      <c r="C11" s="130">
        <v>62</v>
      </c>
      <c r="D11" s="129">
        <v>60</v>
      </c>
      <c r="E11" s="128">
        <v>41</v>
      </c>
      <c r="F11" s="122">
        <v>64</v>
      </c>
      <c r="G11" s="121">
        <v>60</v>
      </c>
      <c r="I11" s="4">
        <f t="shared" ref="I11:I22" si="0">AVERAGE(C11,F11)/100</f>
        <v>0.63</v>
      </c>
      <c r="J11" s="4">
        <f t="shared" ref="J11:J22" si="1">AVERAGE(D11,G11)/100</f>
        <v>0.6</v>
      </c>
    </row>
    <row r="12" spans="1:10" ht="15" thickBot="1" x14ac:dyDescent="0.25">
      <c r="A12" s="127"/>
      <c r="B12" s="120" t="s">
        <v>191</v>
      </c>
      <c r="C12" s="119">
        <v>62</v>
      </c>
      <c r="D12" s="118">
        <v>61</v>
      </c>
      <c r="E12" s="117">
        <v>38</v>
      </c>
      <c r="F12" s="116">
        <v>64</v>
      </c>
      <c r="G12" s="115">
        <v>66</v>
      </c>
      <c r="I12" s="4">
        <f t="shared" si="0"/>
        <v>0.63</v>
      </c>
      <c r="J12" s="4">
        <f t="shared" si="1"/>
        <v>0.63500000000000001</v>
      </c>
    </row>
    <row r="13" spans="1:10" ht="14.25" x14ac:dyDescent="0.2">
      <c r="A13" s="127"/>
      <c r="B13" s="126" t="s">
        <v>190</v>
      </c>
      <c r="C13" s="125">
        <v>65</v>
      </c>
      <c r="D13" s="124">
        <v>60</v>
      </c>
      <c r="E13" s="123">
        <v>39</v>
      </c>
      <c r="F13" s="122">
        <v>67</v>
      </c>
      <c r="G13" s="121">
        <v>63</v>
      </c>
      <c r="I13" s="4">
        <f t="shared" si="0"/>
        <v>0.66</v>
      </c>
      <c r="J13" s="4">
        <f t="shared" si="1"/>
        <v>0.61499999999999999</v>
      </c>
    </row>
    <row r="14" spans="1:10" ht="15" thickBot="1" x14ac:dyDescent="0.25">
      <c r="A14" s="127"/>
      <c r="B14" s="120" t="s">
        <v>189</v>
      </c>
      <c r="C14" s="119">
        <v>61</v>
      </c>
      <c r="D14" s="118">
        <v>59</v>
      </c>
      <c r="E14" s="117">
        <v>40</v>
      </c>
      <c r="F14" s="116">
        <v>60</v>
      </c>
      <c r="G14" s="115">
        <v>60</v>
      </c>
      <c r="I14" s="4">
        <f t="shared" si="0"/>
        <v>0.60499999999999998</v>
      </c>
      <c r="J14" s="4">
        <f t="shared" si="1"/>
        <v>0.59499999999999997</v>
      </c>
    </row>
    <row r="15" spans="1:10" ht="14.25" x14ac:dyDescent="0.2">
      <c r="A15" s="127"/>
      <c r="B15" s="126" t="s">
        <v>188</v>
      </c>
      <c r="C15" s="125">
        <v>67</v>
      </c>
      <c r="D15" s="124">
        <v>64</v>
      </c>
      <c r="E15" s="123">
        <v>36</v>
      </c>
      <c r="F15" s="122">
        <v>69</v>
      </c>
      <c r="G15" s="121">
        <v>62</v>
      </c>
      <c r="I15" s="4">
        <f t="shared" si="0"/>
        <v>0.68</v>
      </c>
      <c r="J15" s="4">
        <f t="shared" si="1"/>
        <v>0.63</v>
      </c>
    </row>
    <row r="16" spans="1:10" ht="15" thickBot="1" x14ac:dyDescent="0.25">
      <c r="A16" s="127"/>
      <c r="B16" s="120" t="s">
        <v>187</v>
      </c>
      <c r="C16" s="119">
        <v>64</v>
      </c>
      <c r="D16" s="118">
        <v>64</v>
      </c>
      <c r="E16" s="117">
        <v>37</v>
      </c>
      <c r="F16" s="116">
        <v>65</v>
      </c>
      <c r="G16" s="115">
        <v>66</v>
      </c>
      <c r="I16" s="4">
        <f t="shared" si="0"/>
        <v>0.64500000000000002</v>
      </c>
      <c r="J16" s="4">
        <f t="shared" si="1"/>
        <v>0.65</v>
      </c>
    </row>
    <row r="17" spans="1:10" ht="14.25" x14ac:dyDescent="0.2">
      <c r="A17" s="127"/>
      <c r="B17" s="126" t="s">
        <v>186</v>
      </c>
      <c r="C17" s="125">
        <v>70</v>
      </c>
      <c r="D17" s="124">
        <v>71</v>
      </c>
      <c r="E17" s="123">
        <v>29</v>
      </c>
      <c r="F17" s="122">
        <v>68</v>
      </c>
      <c r="G17" s="121">
        <v>66</v>
      </c>
      <c r="I17" s="4">
        <f t="shared" si="0"/>
        <v>0.69</v>
      </c>
      <c r="J17" s="4">
        <f t="shared" si="1"/>
        <v>0.68500000000000005</v>
      </c>
    </row>
    <row r="18" spans="1:10" ht="15" thickBot="1" x14ac:dyDescent="0.25">
      <c r="A18" s="127"/>
      <c r="B18" s="120" t="s">
        <v>185</v>
      </c>
      <c r="C18" s="119">
        <v>70</v>
      </c>
      <c r="D18" s="118">
        <v>68</v>
      </c>
      <c r="E18" s="117">
        <v>35</v>
      </c>
      <c r="F18" s="116">
        <v>70</v>
      </c>
      <c r="G18" s="115">
        <v>65</v>
      </c>
      <c r="I18" s="4">
        <f t="shared" si="0"/>
        <v>0.7</v>
      </c>
      <c r="J18" s="4">
        <f t="shared" si="1"/>
        <v>0.66500000000000004</v>
      </c>
    </row>
    <row r="19" spans="1:10" ht="14.25" x14ac:dyDescent="0.2">
      <c r="A19" s="127"/>
      <c r="B19" s="126" t="s">
        <v>184</v>
      </c>
      <c r="C19" s="125">
        <v>60</v>
      </c>
      <c r="D19" s="124">
        <v>57</v>
      </c>
      <c r="E19" s="123">
        <v>39</v>
      </c>
      <c r="F19" s="122">
        <v>63</v>
      </c>
      <c r="G19" s="121">
        <v>63</v>
      </c>
      <c r="I19" s="4">
        <f t="shared" si="0"/>
        <v>0.61499999999999999</v>
      </c>
      <c r="J19" s="4">
        <f t="shared" si="1"/>
        <v>0.6</v>
      </c>
    </row>
    <row r="20" spans="1:10" ht="13.5" thickBot="1" x14ac:dyDescent="0.25">
      <c r="B20" s="120" t="s">
        <v>183</v>
      </c>
      <c r="C20" s="119">
        <v>61</v>
      </c>
      <c r="D20" s="118">
        <v>63</v>
      </c>
      <c r="E20" s="117">
        <v>41</v>
      </c>
      <c r="F20" s="116">
        <v>60</v>
      </c>
      <c r="G20" s="115">
        <v>57</v>
      </c>
      <c r="I20" s="4">
        <f t="shared" si="0"/>
        <v>0.60499999999999998</v>
      </c>
      <c r="J20" s="4">
        <f t="shared" si="1"/>
        <v>0.6</v>
      </c>
    </row>
    <row r="21" spans="1:10" x14ac:dyDescent="0.2">
      <c r="B21" s="126" t="s">
        <v>182</v>
      </c>
      <c r="C21" s="125">
        <v>64</v>
      </c>
      <c r="D21" s="124">
        <v>62</v>
      </c>
      <c r="E21" s="123">
        <v>34</v>
      </c>
      <c r="F21" s="122">
        <v>65</v>
      </c>
      <c r="G21" s="121">
        <v>66</v>
      </c>
      <c r="I21" s="4">
        <f t="shared" si="0"/>
        <v>0.64500000000000002</v>
      </c>
      <c r="J21" s="4">
        <f t="shared" si="1"/>
        <v>0.64</v>
      </c>
    </row>
    <row r="22" spans="1:10" ht="13.5" thickBot="1" x14ac:dyDescent="0.25">
      <c r="B22" s="120" t="s">
        <v>181</v>
      </c>
      <c r="C22" s="119">
        <v>66</v>
      </c>
      <c r="D22" s="118">
        <v>66</v>
      </c>
      <c r="E22" s="117">
        <v>38</v>
      </c>
      <c r="F22" s="116">
        <v>67</v>
      </c>
      <c r="G22" s="115">
        <v>63</v>
      </c>
      <c r="I22" s="4">
        <f t="shared" si="0"/>
        <v>0.66500000000000004</v>
      </c>
      <c r="J22" s="4">
        <f t="shared" si="1"/>
        <v>0.64500000000000002</v>
      </c>
    </row>
    <row r="24" spans="1:10" x14ac:dyDescent="0.2">
      <c r="H24" s="4" t="s">
        <v>83</v>
      </c>
      <c r="I24" s="6">
        <f>AVERAGE(I13:I14,I17:I18)</f>
        <v>0.66375000000000006</v>
      </c>
      <c r="J24" s="6">
        <f>AVERAGE(J13:J14,J17:J18)</f>
        <v>0.64</v>
      </c>
    </row>
    <row r="25" spans="1:10" x14ac:dyDescent="0.2">
      <c r="H25" s="4" t="s">
        <v>82</v>
      </c>
      <c r="I25" s="6">
        <f>AVERAGE(I11:I12,I19:I20)</f>
        <v>0.62</v>
      </c>
      <c r="J25" s="6">
        <f>AVERAGE(J11:J12,J19:J20)</f>
        <v>0.60875000000000001</v>
      </c>
    </row>
    <row r="26" spans="1:10" x14ac:dyDescent="0.2">
      <c r="H26" s="4" t="s">
        <v>81</v>
      </c>
      <c r="I26" s="6">
        <f>AVERAGE(I15:I16,I21:I22)</f>
        <v>0.65875000000000006</v>
      </c>
      <c r="J26" s="6">
        <f>AVERAGE(J15:J16,J21:J22)</f>
        <v>0.64124999999999999</v>
      </c>
    </row>
  </sheetData>
  <mergeCells count="3">
    <mergeCell ref="C9:D9"/>
    <mergeCell ref="F9:G9"/>
    <mergeCell ref="E8:E9"/>
  </mergeCells>
  <pageMargins left="0.7" right="0.7" top="0.75" bottom="0.75" header="0.3" footer="0.3"/>
  <pageSetup scale="13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5F18C-9A1E-4D38-B71A-4D9E14F95D88}">
  <dimension ref="A1:AT767"/>
  <sheetViews>
    <sheetView topLeftCell="B1" zoomScale="55" zoomScaleNormal="55" zoomScaleSheetLayoutView="40" workbookViewId="0">
      <pane xSplit="1" topLeftCell="X1" activePane="topRight" state="frozen"/>
      <selection activeCell="B711" sqref="B711"/>
      <selection pane="topRight" activeCell="AP11" sqref="AP11:AT11"/>
    </sheetView>
  </sheetViews>
  <sheetFormatPr defaultRowHeight="12.75" x14ac:dyDescent="0.2"/>
  <cols>
    <col min="1" max="1" width="9.140625" style="4" customWidth="1"/>
    <col min="2" max="2" width="11.5703125" style="5" customWidth="1"/>
    <col min="3" max="3" width="7.85546875" style="4" customWidth="1"/>
    <col min="4" max="4" width="10.28515625" style="4" customWidth="1"/>
    <col min="5" max="5" width="11.7109375" style="4" customWidth="1"/>
    <col min="6" max="6" width="20.7109375" style="4" customWidth="1"/>
    <col min="7" max="7" width="14.7109375" style="4" customWidth="1"/>
    <col min="8" max="9" width="12.7109375" style="4" customWidth="1"/>
    <col min="10" max="10" width="14.5703125" style="4" customWidth="1"/>
    <col min="11" max="11" width="4.5703125" style="4" customWidth="1"/>
    <col min="12" max="12" width="20.42578125" style="4" customWidth="1"/>
    <col min="13" max="13" width="4.28515625" style="4" customWidth="1"/>
    <col min="14" max="14" width="20.7109375" style="4" customWidth="1"/>
    <col min="15" max="15" width="3.5703125" style="4" customWidth="1"/>
    <col min="16" max="16" width="20.7109375" style="4" customWidth="1"/>
    <col min="17" max="17" width="4.7109375" style="4" customWidth="1"/>
    <col min="18" max="18" width="20.7109375" style="4" customWidth="1"/>
    <col min="19" max="19" width="4.7109375" style="4" customWidth="1"/>
    <col min="20" max="20" width="20.7109375" style="4" customWidth="1"/>
    <col min="21" max="21" width="4.7109375" style="4" customWidth="1"/>
    <col min="22" max="22" width="20.7109375" style="4" customWidth="1"/>
    <col min="23" max="23" width="4.7109375" style="4" customWidth="1"/>
    <col min="24" max="24" width="20.7109375" style="4" customWidth="1"/>
    <col min="25" max="25" width="46.140625" style="81" customWidth="1"/>
    <col min="26" max="26" width="12.7109375" style="4" customWidth="1"/>
    <col min="27" max="27" width="12.7109375" style="4" hidden="1" customWidth="1"/>
    <col min="28" max="28" width="12.140625" style="4" hidden="1" customWidth="1"/>
    <col min="29" max="30" width="12.140625" style="4" customWidth="1"/>
    <col min="31" max="38" width="13.7109375" style="4" customWidth="1"/>
    <col min="39" max="39" width="17.7109375" style="4" customWidth="1"/>
    <col min="40" max="16384" width="9.140625" style="4"/>
  </cols>
  <sheetData>
    <row r="1" spans="1:46" ht="31.9" customHeight="1" x14ac:dyDescent="0.35">
      <c r="A1" s="86">
        <v>2015</v>
      </c>
      <c r="B1" s="85" t="s">
        <v>158</v>
      </c>
      <c r="C1" s="84"/>
      <c r="D1" s="83" t="s">
        <v>157</v>
      </c>
      <c r="E1" s="83"/>
    </row>
    <row r="3" spans="1:46" ht="15.75" x14ac:dyDescent="0.25">
      <c r="B3" s="82" t="s">
        <v>156</v>
      </c>
      <c r="H3" s="77" t="s">
        <v>155</v>
      </c>
      <c r="I3" s="74" t="s">
        <v>587</v>
      </c>
      <c r="J3" s="74"/>
      <c r="K3" s="74"/>
      <c r="L3" s="74"/>
      <c r="M3" s="74"/>
      <c r="N3" s="74"/>
      <c r="O3" s="74"/>
      <c r="P3" s="74"/>
    </row>
    <row r="4" spans="1:46" ht="6.6" customHeight="1" x14ac:dyDescent="0.3">
      <c r="B4" s="81"/>
      <c r="Y4" s="229"/>
      <c r="Z4" s="72"/>
      <c r="AA4" s="174"/>
      <c r="AB4" s="72"/>
      <c r="AC4" s="72"/>
      <c r="AD4" s="72"/>
    </row>
    <row r="5" spans="1:46" ht="18" customHeight="1" thickBot="1" x14ac:dyDescent="0.25">
      <c r="C5" s="77" t="s">
        <v>153</v>
      </c>
      <c r="D5" s="368">
        <v>42207</v>
      </c>
      <c r="E5" s="369"/>
      <c r="H5" s="77"/>
      <c r="M5" s="73"/>
      <c r="N5" s="73"/>
      <c r="O5" s="73"/>
      <c r="P5" s="73"/>
      <c r="Q5" s="73"/>
      <c r="R5" s="73"/>
      <c r="S5" s="73"/>
      <c r="T5" s="73"/>
      <c r="U5" s="73"/>
      <c r="V5" s="73"/>
      <c r="W5" s="73"/>
      <c r="X5" s="73"/>
    </row>
    <row r="6" spans="1:46" ht="18" customHeight="1" thickTop="1" x14ac:dyDescent="0.25">
      <c r="C6" s="77" t="s">
        <v>152</v>
      </c>
      <c r="D6" s="78">
        <v>203</v>
      </c>
      <c r="E6" s="78"/>
      <c r="F6" s="77"/>
      <c r="G6" s="77"/>
      <c r="H6" s="77"/>
      <c r="J6" s="370" t="s">
        <v>151</v>
      </c>
      <c r="K6" s="371"/>
      <c r="L6" s="372"/>
      <c r="M6" s="73"/>
      <c r="N6" s="73"/>
      <c r="O6" s="73"/>
      <c r="P6" s="73"/>
      <c r="Q6" s="73"/>
      <c r="R6" s="73"/>
      <c r="S6" s="73"/>
      <c r="T6" s="73"/>
      <c r="U6" s="73"/>
      <c r="V6" s="73"/>
      <c r="W6" s="73"/>
      <c r="X6" s="73"/>
      <c r="AE6" s="171"/>
    </row>
    <row r="7" spans="1:46" ht="18" customHeight="1" x14ac:dyDescent="0.25">
      <c r="C7" s="77" t="s">
        <v>150</v>
      </c>
      <c r="D7" s="7" t="s">
        <v>586</v>
      </c>
      <c r="J7" s="373" t="s">
        <v>148</v>
      </c>
      <c r="K7" s="374"/>
      <c r="L7" s="375"/>
      <c r="M7" s="73"/>
      <c r="N7" s="73"/>
      <c r="O7" s="73"/>
      <c r="P7" s="73"/>
      <c r="Q7" s="73"/>
      <c r="R7" s="73"/>
      <c r="S7" s="73"/>
      <c r="T7" s="73"/>
      <c r="U7" s="73"/>
      <c r="V7" s="73"/>
      <c r="W7" s="73"/>
      <c r="X7" s="73"/>
      <c r="AE7" s="171"/>
    </row>
    <row r="8" spans="1:46" ht="18" customHeight="1" thickBot="1" x14ac:dyDescent="0.3">
      <c r="C8" s="77" t="s">
        <v>147</v>
      </c>
      <c r="D8" s="76" t="s">
        <v>585</v>
      </c>
      <c r="E8" s="75"/>
      <c r="F8" s="74"/>
      <c r="J8" s="376" t="s">
        <v>145</v>
      </c>
      <c r="K8" s="377"/>
      <c r="L8" s="378"/>
      <c r="M8" s="73"/>
      <c r="N8" s="73"/>
      <c r="O8" s="73"/>
      <c r="P8" s="73"/>
      <c r="Q8" s="73"/>
      <c r="R8" s="73"/>
      <c r="S8" s="73"/>
      <c r="T8" s="73"/>
      <c r="U8" s="73"/>
      <c r="V8" s="73"/>
      <c r="W8" s="73"/>
      <c r="X8" s="73"/>
      <c r="AE8" s="171"/>
    </row>
    <row r="9" spans="1:46" ht="11.45" customHeight="1" thickTop="1" thickBot="1" x14ac:dyDescent="0.35">
      <c r="B9" s="72"/>
      <c r="AE9" s="171"/>
    </row>
    <row r="10" spans="1:46" ht="90.6" customHeight="1" thickBot="1" x14ac:dyDescent="0.3">
      <c r="B10" s="51" t="s">
        <v>123</v>
      </c>
      <c r="C10" s="48" t="s">
        <v>122</v>
      </c>
      <c r="D10" s="48" t="s">
        <v>121</v>
      </c>
      <c r="E10" s="48" t="s">
        <v>120</v>
      </c>
      <c r="F10" s="48" t="s">
        <v>119</v>
      </c>
      <c r="G10" s="48" t="s">
        <v>118</v>
      </c>
      <c r="H10" s="48" t="s">
        <v>33</v>
      </c>
      <c r="I10" s="48" t="s">
        <v>117</v>
      </c>
      <c r="J10" s="48" t="s">
        <v>34</v>
      </c>
      <c r="K10" s="340" t="s">
        <v>116</v>
      </c>
      <c r="L10" s="341"/>
      <c r="M10" s="340" t="s">
        <v>115</v>
      </c>
      <c r="N10" s="341"/>
      <c r="O10" s="340" t="s">
        <v>115</v>
      </c>
      <c r="P10" s="394"/>
      <c r="Q10" s="340" t="s">
        <v>115</v>
      </c>
      <c r="R10" s="394"/>
      <c r="S10" s="340" t="s">
        <v>115</v>
      </c>
      <c r="T10" s="394"/>
      <c r="U10" s="340" t="s">
        <v>115</v>
      </c>
      <c r="V10" s="394"/>
      <c r="W10" s="340" t="s">
        <v>115</v>
      </c>
      <c r="X10" s="394"/>
      <c r="Y10" s="48" t="s">
        <v>114</v>
      </c>
      <c r="Z10" s="48" t="s">
        <v>113</v>
      </c>
      <c r="AA10" s="48" t="s">
        <v>294</v>
      </c>
      <c r="AB10" s="47" t="s">
        <v>112</v>
      </c>
      <c r="AC10" s="46" t="s">
        <v>111</v>
      </c>
      <c r="AD10" s="45" t="s">
        <v>110</v>
      </c>
      <c r="AE10" s="45" t="s">
        <v>109</v>
      </c>
      <c r="AF10" s="45" t="s">
        <v>108</v>
      </c>
      <c r="AG10" s="45" t="s">
        <v>107</v>
      </c>
      <c r="AH10" s="45" t="s">
        <v>106</v>
      </c>
      <c r="AI10" s="45" t="s">
        <v>105</v>
      </c>
      <c r="AJ10" s="45" t="s">
        <v>104</v>
      </c>
      <c r="AK10" s="45" t="s">
        <v>103</v>
      </c>
      <c r="AL10" s="45" t="s">
        <v>102</v>
      </c>
    </row>
    <row r="11" spans="1:46" ht="36" customHeight="1" thickBot="1" x14ac:dyDescent="0.25">
      <c r="B11" s="71" t="s">
        <v>144</v>
      </c>
      <c r="C11" s="215"/>
      <c r="D11" s="214">
        <v>203</v>
      </c>
      <c r="E11" s="213">
        <v>13</v>
      </c>
      <c r="F11" s="212">
        <v>33365.9</v>
      </c>
      <c r="G11" s="211">
        <v>1079.3399999999999</v>
      </c>
      <c r="H11" s="210"/>
      <c r="I11" s="210"/>
      <c r="J11" s="209"/>
      <c r="K11" s="208"/>
      <c r="L11" s="36"/>
      <c r="M11" s="208"/>
      <c r="N11" s="36"/>
      <c r="O11" s="208"/>
      <c r="P11" s="36"/>
      <c r="Q11" s="208"/>
      <c r="R11" s="36"/>
      <c r="S11" s="208"/>
      <c r="T11" s="36"/>
      <c r="U11" s="208"/>
      <c r="V11" s="36"/>
      <c r="W11" s="208"/>
      <c r="X11" s="36"/>
      <c r="Y11" s="207"/>
      <c r="Z11" s="206"/>
      <c r="AA11" s="206"/>
      <c r="AB11" s="205"/>
      <c r="AC11" s="33">
        <f t="shared" ref="AC11:AL11" si="0">SUM(AC12:AC65)</f>
        <v>146</v>
      </c>
      <c r="AD11" s="54">
        <f t="shared" si="0"/>
        <v>10</v>
      </c>
      <c r="AE11" s="54">
        <f t="shared" si="0"/>
        <v>96</v>
      </c>
      <c r="AF11" s="54">
        <f t="shared" si="0"/>
        <v>10</v>
      </c>
      <c r="AG11" s="54">
        <f t="shared" si="0"/>
        <v>4</v>
      </c>
      <c r="AH11" s="54">
        <f t="shared" si="0"/>
        <v>2</v>
      </c>
      <c r="AI11" s="54">
        <f t="shared" si="0"/>
        <v>105</v>
      </c>
      <c r="AJ11" s="54">
        <f t="shared" si="0"/>
        <v>14</v>
      </c>
      <c r="AK11" s="54">
        <f t="shared" si="0"/>
        <v>0</v>
      </c>
      <c r="AL11" s="53">
        <f t="shared" si="0"/>
        <v>0</v>
      </c>
      <c r="AM11" s="32" t="s">
        <v>100</v>
      </c>
      <c r="AN11" s="31">
        <f>F11/(100*102)</f>
        <v>3.2711666666666668</v>
      </c>
      <c r="AP11" s="4">
        <f>SUM(AC11:AD11)/E11</f>
        <v>12</v>
      </c>
      <c r="AQ11" s="4">
        <f>SUM(AE11:AF11)/E11</f>
        <v>8.1538461538461533</v>
      </c>
      <c r="AR11" s="4">
        <f>SUM(AG11:AH11)/E11</f>
        <v>0.46153846153846156</v>
      </c>
      <c r="AS11" s="4">
        <f>SUM(AI11:AJ11)/E11</f>
        <v>9.1538461538461533</v>
      </c>
      <c r="AT11" s="4">
        <f>SUM(AK11:AL11)/E11</f>
        <v>0</v>
      </c>
    </row>
    <row r="12" spans="1:46" ht="19.899999999999999" customHeight="1" x14ac:dyDescent="0.2">
      <c r="B12" s="17" t="s">
        <v>82</v>
      </c>
      <c r="C12" s="405">
        <v>1</v>
      </c>
      <c r="D12" s="232"/>
      <c r="E12" s="197"/>
      <c r="F12" s="197"/>
      <c r="G12" s="196"/>
      <c r="H12" s="408">
        <v>71</v>
      </c>
      <c r="I12" s="408">
        <v>16</v>
      </c>
      <c r="J12" s="408">
        <v>6</v>
      </c>
      <c r="K12" s="195" t="s">
        <v>95</v>
      </c>
      <c r="L12" s="194" t="s">
        <v>271</v>
      </c>
      <c r="M12" s="195" t="s">
        <v>94</v>
      </c>
      <c r="N12" s="194" t="s">
        <v>263</v>
      </c>
      <c r="O12" s="195" t="s">
        <v>93</v>
      </c>
      <c r="P12" s="194" t="s">
        <v>218</v>
      </c>
      <c r="Q12" s="195" t="s">
        <v>92</v>
      </c>
      <c r="R12" s="194" t="s">
        <v>98</v>
      </c>
      <c r="S12" s="195" t="s">
        <v>212</v>
      </c>
      <c r="T12" s="194"/>
      <c r="U12" s="195" t="s">
        <v>211</v>
      </c>
      <c r="V12" s="194"/>
      <c r="W12" s="195" t="s">
        <v>292</v>
      </c>
      <c r="X12" s="194"/>
      <c r="Y12" s="25" t="s">
        <v>326</v>
      </c>
      <c r="Z12" s="397"/>
      <c r="AA12" s="397"/>
      <c r="AB12" s="193"/>
      <c r="AC12" s="379">
        <f>SUMPRODUCT(LEN($L12:$X14)-LEN(SUBSTITUTE($L12:$X14,"A", "")))</f>
        <v>5</v>
      </c>
      <c r="AD12" s="365">
        <f>SUMPRODUCT(LEN($Y12:$Y14)-LEN(SUBSTITUTE($Y12:$Y14,"A", "")))</f>
        <v>0</v>
      </c>
      <c r="AE12" s="365">
        <f>SUMPRODUCT(LEN($L12:$X14)-LEN(SUBSTITUTE($L12:$X14,"S", "")))</f>
        <v>7</v>
      </c>
      <c r="AF12" s="365">
        <f>SUMPRODUCT(LEN($Y12:$Y14)-LEN(SUBSTITUTE($Y12:$Y14,"S", "")))</f>
        <v>2</v>
      </c>
      <c r="AG12" s="365">
        <f>SUMPRODUCT(LEN($L12:$X14)-LEN(SUBSTITUTE($L12:$X14,"F", "")))</f>
        <v>0</v>
      </c>
      <c r="AH12" s="365">
        <f>SUMPRODUCT(LEN($Y12:$Y14)-LEN(SUBSTITUTE($Y12:$Y14,"F", "")))</f>
        <v>0</v>
      </c>
      <c r="AI12" s="365">
        <f>SUMPRODUCT(LEN($L12:$X14)-LEN(SUBSTITUTE($L12:$X14,"G", "")))</f>
        <v>3</v>
      </c>
      <c r="AJ12" s="365">
        <f>SUMPRODUCT(LEN($Y12:$Y14)-LEN(SUBSTITUTE($Y12:$Y14,"G", "")))</f>
        <v>3</v>
      </c>
      <c r="AK12" s="365">
        <f>SUMPRODUCT(LEN($L12:$X14)-LEN(SUBSTITUTE($L12:$X14,"M", "")))</f>
        <v>0</v>
      </c>
      <c r="AL12" s="365">
        <f>SUMPRODUCT(LEN($Y12:$Y14)-LEN(SUBSTITUTE($Y12:$Y14,"M", "")))</f>
        <v>0</v>
      </c>
    </row>
    <row r="13" spans="1:46" ht="19.899999999999999" customHeight="1" x14ac:dyDescent="0.2">
      <c r="B13" s="17"/>
      <c r="C13" s="406"/>
      <c r="D13" s="231"/>
      <c r="E13" s="23"/>
      <c r="F13" s="23"/>
      <c r="G13" s="191"/>
      <c r="H13" s="409"/>
      <c r="I13" s="409"/>
      <c r="J13" s="409"/>
      <c r="K13" s="190" t="s">
        <v>91</v>
      </c>
      <c r="L13" s="189" t="s">
        <v>97</v>
      </c>
      <c r="M13" s="190" t="s">
        <v>90</v>
      </c>
      <c r="N13" s="189" t="s">
        <v>263</v>
      </c>
      <c r="O13" s="190" t="s">
        <v>89</v>
      </c>
      <c r="P13" s="189" t="s">
        <v>98</v>
      </c>
      <c r="Q13" s="190" t="s">
        <v>88</v>
      </c>
      <c r="R13" s="189"/>
      <c r="S13" s="190" t="s">
        <v>210</v>
      </c>
      <c r="T13" s="189"/>
      <c r="U13" s="190" t="s">
        <v>209</v>
      </c>
      <c r="V13" s="189"/>
      <c r="W13" s="190" t="s">
        <v>291</v>
      </c>
      <c r="X13" s="189"/>
      <c r="Y13" s="18"/>
      <c r="Z13" s="366"/>
      <c r="AA13" s="366"/>
      <c r="AB13" s="188"/>
      <c r="AC13" s="390"/>
      <c r="AD13" s="392"/>
      <c r="AE13" s="392"/>
      <c r="AF13" s="392"/>
      <c r="AG13" s="392"/>
      <c r="AH13" s="392"/>
      <c r="AI13" s="392"/>
      <c r="AJ13" s="392"/>
      <c r="AK13" s="392"/>
      <c r="AL13" s="392"/>
    </row>
    <row r="14" spans="1:46" ht="19.899999999999999" customHeight="1" thickBot="1" x14ac:dyDescent="0.25">
      <c r="B14" s="17"/>
      <c r="C14" s="407"/>
      <c r="D14" s="233"/>
      <c r="E14" s="203"/>
      <c r="F14" s="203"/>
      <c r="G14" s="202"/>
      <c r="H14" s="410"/>
      <c r="I14" s="410"/>
      <c r="J14" s="410"/>
      <c r="K14" s="201" t="s">
        <v>87</v>
      </c>
      <c r="L14" s="200" t="s">
        <v>213</v>
      </c>
      <c r="M14" s="201" t="s">
        <v>86</v>
      </c>
      <c r="N14" s="200" t="s">
        <v>218</v>
      </c>
      <c r="O14" s="201" t="s">
        <v>85</v>
      </c>
      <c r="P14" s="200" t="s">
        <v>98</v>
      </c>
      <c r="Q14" s="201" t="s">
        <v>84</v>
      </c>
      <c r="R14" s="200"/>
      <c r="S14" s="201" t="s">
        <v>208</v>
      </c>
      <c r="T14" s="200"/>
      <c r="U14" s="201" t="s">
        <v>207</v>
      </c>
      <c r="V14" s="200"/>
      <c r="W14" s="201" t="s">
        <v>290</v>
      </c>
      <c r="X14" s="200"/>
      <c r="Y14" s="10"/>
      <c r="Z14" s="398"/>
      <c r="AA14" s="398"/>
      <c r="AB14" s="199"/>
      <c r="AC14" s="391"/>
      <c r="AD14" s="393"/>
      <c r="AE14" s="393"/>
      <c r="AF14" s="393"/>
      <c r="AG14" s="393"/>
      <c r="AH14" s="393"/>
      <c r="AI14" s="393"/>
      <c r="AJ14" s="393"/>
      <c r="AK14" s="393"/>
      <c r="AL14" s="393"/>
    </row>
    <row r="15" spans="1:46" ht="19.899999999999999" customHeight="1" x14ac:dyDescent="0.2">
      <c r="B15" s="17"/>
      <c r="C15" s="405">
        <v>2</v>
      </c>
      <c r="D15" s="198" t="s">
        <v>434</v>
      </c>
      <c r="E15" s="197"/>
      <c r="F15" s="197"/>
      <c r="G15" s="196"/>
      <c r="H15" s="408">
        <v>4</v>
      </c>
      <c r="I15" s="408">
        <v>15</v>
      </c>
      <c r="J15" s="408">
        <v>5</v>
      </c>
      <c r="K15" s="195" t="s">
        <v>95</v>
      </c>
      <c r="L15" s="194" t="s">
        <v>271</v>
      </c>
      <c r="M15" s="195" t="s">
        <v>94</v>
      </c>
      <c r="N15" s="194" t="s">
        <v>213</v>
      </c>
      <c r="O15" s="195" t="s">
        <v>93</v>
      </c>
      <c r="P15" s="194" t="s">
        <v>98</v>
      </c>
      <c r="Q15" s="195" t="s">
        <v>92</v>
      </c>
      <c r="R15" s="194"/>
      <c r="S15" s="195" t="s">
        <v>212</v>
      </c>
      <c r="T15" s="194"/>
      <c r="U15" s="195" t="s">
        <v>211</v>
      </c>
      <c r="V15" s="194"/>
      <c r="W15" s="195" t="s">
        <v>292</v>
      </c>
      <c r="X15" s="194"/>
      <c r="Y15" s="25"/>
      <c r="Z15" s="397"/>
      <c r="AA15" s="397"/>
      <c r="AB15" s="193"/>
      <c r="AC15" s="379">
        <f>SUMPRODUCT(LEN($L15:$X17)-LEN(SUBSTITUTE($L15:$X17,"A", "")))</f>
        <v>6</v>
      </c>
      <c r="AD15" s="365">
        <f>SUMPRODUCT(LEN($Y15:$Y17)-LEN(SUBSTITUTE($Y15:$Y17,"A", "")))</f>
        <v>0</v>
      </c>
      <c r="AE15" s="365">
        <f>SUMPRODUCT(LEN($L15:$X17)-LEN(SUBSTITUTE($L15:$X17,"S", "")))</f>
        <v>1</v>
      </c>
      <c r="AF15" s="365">
        <f>SUMPRODUCT(LEN($Y15:$Y17)-LEN(SUBSTITUTE($Y15:$Y17,"S", "")))</f>
        <v>0</v>
      </c>
      <c r="AG15" s="365">
        <f>SUMPRODUCT(LEN($L15:$X17)-LEN(SUBSTITUTE($L15:$X17,"F", "")))</f>
        <v>0</v>
      </c>
      <c r="AH15" s="365">
        <f>SUMPRODUCT(LEN($Y15:$Y17)-LEN(SUBSTITUTE($Y15:$Y17,"F", "")))</f>
        <v>0</v>
      </c>
      <c r="AI15" s="365">
        <f>SUMPRODUCT(LEN($L15:$X17)-LEN(SUBSTITUTE($L15:$X17,"G", "")))</f>
        <v>3</v>
      </c>
      <c r="AJ15" s="365">
        <f>SUMPRODUCT(LEN($Y15:$Y17)-LEN(SUBSTITUTE($Y15:$Y17,"G", "")))</f>
        <v>0</v>
      </c>
      <c r="AK15" s="365">
        <f>SUMPRODUCT(LEN($L15:$X17)-LEN(SUBSTITUTE($L15:$X17,"M", "")))</f>
        <v>0</v>
      </c>
      <c r="AL15" s="365">
        <f>SUMPRODUCT(LEN($Y15:$Y17)-LEN(SUBSTITUTE($Y15:$Y17,"M", "")))</f>
        <v>0</v>
      </c>
    </row>
    <row r="16" spans="1:46" ht="19.899999999999999" customHeight="1" x14ac:dyDescent="0.2">
      <c r="B16" s="17"/>
      <c r="C16" s="406"/>
      <c r="D16" s="231"/>
      <c r="E16" s="23"/>
      <c r="F16" s="23"/>
      <c r="G16" s="191"/>
      <c r="H16" s="409"/>
      <c r="I16" s="409"/>
      <c r="J16" s="409"/>
      <c r="K16" s="190" t="s">
        <v>91</v>
      </c>
      <c r="L16" s="189" t="s">
        <v>271</v>
      </c>
      <c r="M16" s="190" t="s">
        <v>90</v>
      </c>
      <c r="N16" s="189" t="s">
        <v>271</v>
      </c>
      <c r="O16" s="190" t="s">
        <v>89</v>
      </c>
      <c r="P16" s="189" t="s">
        <v>97</v>
      </c>
      <c r="Q16" s="190" t="s">
        <v>88</v>
      </c>
      <c r="R16" s="189"/>
      <c r="S16" s="190" t="s">
        <v>210</v>
      </c>
      <c r="T16" s="189"/>
      <c r="U16" s="190" t="s">
        <v>209</v>
      </c>
      <c r="V16" s="189"/>
      <c r="W16" s="190" t="s">
        <v>291</v>
      </c>
      <c r="X16" s="189"/>
      <c r="Y16" s="18"/>
      <c r="Z16" s="366"/>
      <c r="AA16" s="366"/>
      <c r="AB16" s="188"/>
      <c r="AC16" s="390"/>
      <c r="AD16" s="392"/>
      <c r="AE16" s="392"/>
      <c r="AF16" s="392"/>
      <c r="AG16" s="392"/>
      <c r="AH16" s="392"/>
      <c r="AI16" s="392"/>
      <c r="AJ16" s="392"/>
      <c r="AK16" s="392"/>
      <c r="AL16" s="392"/>
    </row>
    <row r="17" spans="2:38" ht="19.899999999999999" customHeight="1" thickBot="1" x14ac:dyDescent="0.25">
      <c r="B17" s="17"/>
      <c r="C17" s="407"/>
      <c r="D17" s="233"/>
      <c r="E17" s="203"/>
      <c r="F17" s="203"/>
      <c r="G17" s="202"/>
      <c r="H17" s="410"/>
      <c r="I17" s="410"/>
      <c r="J17" s="410"/>
      <c r="K17" s="201" t="s">
        <v>87</v>
      </c>
      <c r="L17" s="200" t="s">
        <v>97</v>
      </c>
      <c r="M17" s="201" t="s">
        <v>86</v>
      </c>
      <c r="N17" s="200" t="s">
        <v>97</v>
      </c>
      <c r="O17" s="201" t="s">
        <v>85</v>
      </c>
      <c r="P17" s="200" t="s">
        <v>97</v>
      </c>
      <c r="Q17" s="201" t="s">
        <v>84</v>
      </c>
      <c r="R17" s="200"/>
      <c r="S17" s="201" t="s">
        <v>208</v>
      </c>
      <c r="T17" s="200"/>
      <c r="U17" s="201" t="s">
        <v>207</v>
      </c>
      <c r="V17" s="200"/>
      <c r="W17" s="201" t="s">
        <v>290</v>
      </c>
      <c r="X17" s="200"/>
      <c r="Y17" s="10"/>
      <c r="Z17" s="398"/>
      <c r="AA17" s="398"/>
      <c r="AB17" s="199"/>
      <c r="AC17" s="391"/>
      <c r="AD17" s="393"/>
      <c r="AE17" s="393"/>
      <c r="AF17" s="393"/>
      <c r="AG17" s="393"/>
      <c r="AH17" s="393"/>
      <c r="AI17" s="393"/>
      <c r="AJ17" s="393"/>
      <c r="AK17" s="393"/>
      <c r="AL17" s="393"/>
    </row>
    <row r="18" spans="2:38" ht="19.899999999999999" customHeight="1" x14ac:dyDescent="0.2">
      <c r="B18" s="17"/>
      <c r="C18" s="405">
        <v>3</v>
      </c>
      <c r="D18" s="232"/>
      <c r="E18" s="197"/>
      <c r="F18" s="197"/>
      <c r="G18" s="196"/>
      <c r="H18" s="408">
        <v>75</v>
      </c>
      <c r="I18" s="408">
        <v>19</v>
      </c>
      <c r="J18" s="408">
        <v>5</v>
      </c>
      <c r="K18" s="195" t="s">
        <v>95</v>
      </c>
      <c r="L18" s="194" t="s">
        <v>213</v>
      </c>
      <c r="M18" s="195" t="s">
        <v>94</v>
      </c>
      <c r="N18" s="194" t="s">
        <v>275</v>
      </c>
      <c r="O18" s="195" t="s">
        <v>93</v>
      </c>
      <c r="P18" s="194" t="s">
        <v>263</v>
      </c>
      <c r="Q18" s="195" t="s">
        <v>92</v>
      </c>
      <c r="R18" s="194" t="s">
        <v>262</v>
      </c>
      <c r="S18" s="195" t="s">
        <v>212</v>
      </c>
      <c r="T18" s="194" t="s">
        <v>98</v>
      </c>
      <c r="U18" s="195" t="s">
        <v>211</v>
      </c>
      <c r="V18" s="194"/>
      <c r="W18" s="195" t="s">
        <v>292</v>
      </c>
      <c r="X18" s="194"/>
      <c r="Y18" s="25" t="s">
        <v>478</v>
      </c>
      <c r="Z18" s="397">
        <v>4</v>
      </c>
      <c r="AA18" s="397"/>
      <c r="AB18" s="193"/>
      <c r="AC18" s="379">
        <f>SUMPRODUCT(LEN($L18:$X20)-LEN(SUBSTITUTE($L18:$X20,"A", "")))</f>
        <v>13</v>
      </c>
      <c r="AD18" s="365">
        <f>SUMPRODUCT(LEN($Y18:$Y20)-LEN(SUBSTITUTE($Y18:$Y20,"A", "")))</f>
        <v>1</v>
      </c>
      <c r="AE18" s="365">
        <f>SUMPRODUCT(LEN($L18:$X20)-LEN(SUBSTITUTE($L18:$X20,"S", "")))</f>
        <v>3</v>
      </c>
      <c r="AF18" s="365">
        <f>SUMPRODUCT(LEN($Y18:$Y20)-LEN(SUBSTITUTE($Y18:$Y20,"S", "")))</f>
        <v>0</v>
      </c>
      <c r="AG18" s="365">
        <f>SUMPRODUCT(LEN($L18:$X20)-LEN(SUBSTITUTE($L18:$X20,"F", "")))</f>
        <v>1</v>
      </c>
      <c r="AH18" s="365">
        <f>SUMPRODUCT(LEN($Y18:$Y20)-LEN(SUBSTITUTE($Y18:$Y20,"F", "")))</f>
        <v>1</v>
      </c>
      <c r="AI18" s="365">
        <f>SUMPRODUCT(LEN($L18:$X20)-LEN(SUBSTITUTE($L18:$X20,"G", "")))</f>
        <v>10</v>
      </c>
      <c r="AJ18" s="365">
        <f>SUMPRODUCT(LEN($Y18:$Y20)-LEN(SUBSTITUTE($Y18:$Y20,"G", "")))</f>
        <v>2</v>
      </c>
      <c r="AK18" s="365">
        <f>SUMPRODUCT(LEN($L18:$X20)-LEN(SUBSTITUTE($L18:$X20,"M", "")))</f>
        <v>0</v>
      </c>
      <c r="AL18" s="365">
        <f>SUMPRODUCT(LEN($Y18:$Y20)-LEN(SUBSTITUTE($Y18:$Y20,"M", "")))</f>
        <v>0</v>
      </c>
    </row>
    <row r="19" spans="2:38" ht="19.899999999999999" customHeight="1" x14ac:dyDescent="0.2">
      <c r="B19" s="17"/>
      <c r="C19" s="406"/>
      <c r="D19" s="231"/>
      <c r="E19" s="23"/>
      <c r="F19" s="23"/>
      <c r="G19" s="191"/>
      <c r="H19" s="409"/>
      <c r="I19" s="409"/>
      <c r="J19" s="409"/>
      <c r="K19" s="190" t="s">
        <v>91</v>
      </c>
      <c r="L19" s="189" t="s">
        <v>284</v>
      </c>
      <c r="M19" s="190" t="s">
        <v>90</v>
      </c>
      <c r="N19" s="189" t="s">
        <v>275</v>
      </c>
      <c r="O19" s="190" t="s">
        <v>89</v>
      </c>
      <c r="P19" s="189" t="s">
        <v>263</v>
      </c>
      <c r="Q19" s="190" t="s">
        <v>88</v>
      </c>
      <c r="R19" s="189" t="s">
        <v>214</v>
      </c>
      <c r="S19" s="190" t="s">
        <v>210</v>
      </c>
      <c r="T19" s="189"/>
      <c r="U19" s="190" t="s">
        <v>209</v>
      </c>
      <c r="V19" s="189"/>
      <c r="W19" s="190" t="s">
        <v>291</v>
      </c>
      <c r="X19" s="189"/>
      <c r="Y19" s="18"/>
      <c r="Z19" s="366"/>
      <c r="AA19" s="366"/>
      <c r="AB19" s="188"/>
      <c r="AC19" s="390"/>
      <c r="AD19" s="392"/>
      <c r="AE19" s="392"/>
      <c r="AF19" s="392"/>
      <c r="AG19" s="392"/>
      <c r="AH19" s="392"/>
      <c r="AI19" s="392"/>
      <c r="AJ19" s="392"/>
      <c r="AK19" s="392"/>
      <c r="AL19" s="392"/>
    </row>
    <row r="20" spans="2:38" ht="19.899999999999999" customHeight="1" thickBot="1" x14ac:dyDescent="0.25">
      <c r="B20" s="17"/>
      <c r="C20" s="407"/>
      <c r="D20" s="233"/>
      <c r="E20" s="203"/>
      <c r="F20" s="203"/>
      <c r="G20" s="202"/>
      <c r="H20" s="410"/>
      <c r="I20" s="410"/>
      <c r="J20" s="410"/>
      <c r="K20" s="201" t="s">
        <v>87</v>
      </c>
      <c r="L20" s="200" t="s">
        <v>284</v>
      </c>
      <c r="M20" s="201" t="s">
        <v>86</v>
      </c>
      <c r="N20" s="200" t="s">
        <v>275</v>
      </c>
      <c r="O20" s="201" t="s">
        <v>85</v>
      </c>
      <c r="P20" s="200" t="s">
        <v>263</v>
      </c>
      <c r="Q20" s="201" t="s">
        <v>84</v>
      </c>
      <c r="R20" s="200" t="s">
        <v>98</v>
      </c>
      <c r="S20" s="201" t="s">
        <v>208</v>
      </c>
      <c r="T20" s="200"/>
      <c r="U20" s="201" t="s">
        <v>207</v>
      </c>
      <c r="V20" s="200"/>
      <c r="W20" s="201" t="s">
        <v>290</v>
      </c>
      <c r="X20" s="200"/>
      <c r="Y20" s="10"/>
      <c r="Z20" s="398"/>
      <c r="AA20" s="398"/>
      <c r="AB20" s="199"/>
      <c r="AC20" s="391"/>
      <c r="AD20" s="393"/>
      <c r="AE20" s="393"/>
      <c r="AF20" s="393"/>
      <c r="AG20" s="393"/>
      <c r="AH20" s="393"/>
      <c r="AI20" s="393"/>
      <c r="AJ20" s="393"/>
      <c r="AK20" s="393"/>
      <c r="AL20" s="393"/>
    </row>
    <row r="21" spans="2:38" ht="19.899999999999999" customHeight="1" x14ac:dyDescent="0.2">
      <c r="B21" s="17"/>
      <c r="C21" s="405">
        <v>4</v>
      </c>
      <c r="D21" s="232"/>
      <c r="E21" s="197"/>
      <c r="F21" s="197"/>
      <c r="G21" s="196"/>
      <c r="H21" s="408">
        <v>78</v>
      </c>
      <c r="I21" s="408">
        <v>22</v>
      </c>
      <c r="J21" s="408">
        <v>6</v>
      </c>
      <c r="K21" s="195" t="s">
        <v>95</v>
      </c>
      <c r="L21" s="194" t="s">
        <v>97</v>
      </c>
      <c r="M21" s="195" t="s">
        <v>94</v>
      </c>
      <c r="N21" s="194" t="s">
        <v>466</v>
      </c>
      <c r="O21" s="195" t="s">
        <v>93</v>
      </c>
      <c r="P21" s="194" t="s">
        <v>319</v>
      </c>
      <c r="Q21" s="195" t="s">
        <v>92</v>
      </c>
      <c r="R21" s="194" t="s">
        <v>218</v>
      </c>
      <c r="S21" s="195" t="s">
        <v>212</v>
      </c>
      <c r="T21" s="194" t="s">
        <v>218</v>
      </c>
      <c r="U21" s="195" t="s">
        <v>211</v>
      </c>
      <c r="V21" s="194"/>
      <c r="W21" s="195" t="s">
        <v>292</v>
      </c>
      <c r="X21" s="194"/>
      <c r="Y21" s="25" t="s">
        <v>584</v>
      </c>
      <c r="Z21" s="397"/>
      <c r="AA21" s="397"/>
      <c r="AB21" s="193"/>
      <c r="AC21" s="379">
        <f>SUMPRODUCT(LEN($L21:$X23)-LEN(SUBSTITUTE($L21:$X23,"A", "")))</f>
        <v>11</v>
      </c>
      <c r="AD21" s="365">
        <f>SUMPRODUCT(LEN($Y21:$Y23)-LEN(SUBSTITUTE($Y21:$Y23,"A", "")))</f>
        <v>1</v>
      </c>
      <c r="AE21" s="365">
        <f>SUMPRODUCT(LEN($L21:$X23)-LEN(SUBSTITUTE($L21:$X23,"S", "")))</f>
        <v>9</v>
      </c>
      <c r="AF21" s="365">
        <f>SUMPRODUCT(LEN($Y21:$Y23)-LEN(SUBSTITUTE($Y21:$Y23,"S", "")))</f>
        <v>1</v>
      </c>
      <c r="AG21" s="365">
        <f>SUMPRODUCT(LEN($L21:$X23)-LEN(SUBSTITUTE($L21:$X23,"F", "")))</f>
        <v>0</v>
      </c>
      <c r="AH21" s="365">
        <f>SUMPRODUCT(LEN($Y21:$Y23)-LEN(SUBSTITUTE($Y21:$Y23,"F", "")))</f>
        <v>0</v>
      </c>
      <c r="AI21" s="365">
        <f>SUMPRODUCT(LEN($L21:$X23)-LEN(SUBSTITUTE($L21:$X23,"G", "")))</f>
        <v>12</v>
      </c>
      <c r="AJ21" s="365">
        <f>SUMPRODUCT(LEN($Y21:$Y23)-LEN(SUBSTITUTE($Y21:$Y23,"G", "")))</f>
        <v>3</v>
      </c>
      <c r="AK21" s="365">
        <f>SUMPRODUCT(LEN($L21:$X23)-LEN(SUBSTITUTE($L21:$X23,"M", "")))</f>
        <v>0</v>
      </c>
      <c r="AL21" s="365">
        <f>SUMPRODUCT(LEN($Y21:$Y23)-LEN(SUBSTITUTE($Y21:$Y23,"M", "")))</f>
        <v>0</v>
      </c>
    </row>
    <row r="22" spans="2:38" ht="19.899999999999999" customHeight="1" x14ac:dyDescent="0.2">
      <c r="B22" s="17"/>
      <c r="C22" s="406"/>
      <c r="D22" s="231"/>
      <c r="E22" s="23"/>
      <c r="F22" s="23"/>
      <c r="G22" s="191"/>
      <c r="H22" s="409"/>
      <c r="I22" s="409"/>
      <c r="J22" s="409"/>
      <c r="K22" s="190" t="s">
        <v>91</v>
      </c>
      <c r="L22" s="189" t="s">
        <v>97</v>
      </c>
      <c r="M22" s="190" t="s">
        <v>90</v>
      </c>
      <c r="N22" s="189" t="s">
        <v>545</v>
      </c>
      <c r="O22" s="190" t="s">
        <v>89</v>
      </c>
      <c r="P22" s="189" t="s">
        <v>275</v>
      </c>
      <c r="Q22" s="190" t="s">
        <v>88</v>
      </c>
      <c r="R22" s="189" t="s">
        <v>97</v>
      </c>
      <c r="S22" s="190" t="s">
        <v>210</v>
      </c>
      <c r="T22" s="189" t="s">
        <v>98</v>
      </c>
      <c r="U22" s="190" t="s">
        <v>209</v>
      </c>
      <c r="V22" s="189"/>
      <c r="W22" s="190" t="s">
        <v>291</v>
      </c>
      <c r="X22" s="189"/>
      <c r="Y22" s="18"/>
      <c r="Z22" s="366"/>
      <c r="AA22" s="366"/>
      <c r="AB22" s="188"/>
      <c r="AC22" s="390"/>
      <c r="AD22" s="392"/>
      <c r="AE22" s="392"/>
      <c r="AF22" s="392"/>
      <c r="AG22" s="392"/>
      <c r="AH22" s="392"/>
      <c r="AI22" s="392"/>
      <c r="AJ22" s="392"/>
      <c r="AK22" s="392"/>
      <c r="AL22" s="392"/>
    </row>
    <row r="23" spans="2:38" ht="19.899999999999999" customHeight="1" thickBot="1" x14ac:dyDescent="0.25">
      <c r="B23" s="17"/>
      <c r="C23" s="407"/>
      <c r="D23" s="233"/>
      <c r="E23" s="203"/>
      <c r="F23" s="203"/>
      <c r="G23" s="202"/>
      <c r="H23" s="410"/>
      <c r="I23" s="410"/>
      <c r="J23" s="410"/>
      <c r="K23" s="201" t="s">
        <v>87</v>
      </c>
      <c r="L23" s="200" t="s">
        <v>284</v>
      </c>
      <c r="M23" s="201" t="s">
        <v>86</v>
      </c>
      <c r="N23" s="200" t="s">
        <v>301</v>
      </c>
      <c r="O23" s="201" t="s">
        <v>85</v>
      </c>
      <c r="P23" s="200" t="s">
        <v>264</v>
      </c>
      <c r="Q23" s="201" t="s">
        <v>84</v>
      </c>
      <c r="R23" s="200" t="s">
        <v>218</v>
      </c>
      <c r="S23" s="201" t="s">
        <v>208</v>
      </c>
      <c r="T23" s="200" t="s">
        <v>98</v>
      </c>
      <c r="U23" s="201" t="s">
        <v>207</v>
      </c>
      <c r="V23" s="200"/>
      <c r="W23" s="201" t="s">
        <v>290</v>
      </c>
      <c r="X23" s="200"/>
      <c r="Y23" s="10"/>
      <c r="Z23" s="398"/>
      <c r="AA23" s="398"/>
      <c r="AB23" s="199"/>
      <c r="AC23" s="391"/>
      <c r="AD23" s="393"/>
      <c r="AE23" s="393"/>
      <c r="AF23" s="393"/>
      <c r="AG23" s="393"/>
      <c r="AH23" s="393"/>
      <c r="AI23" s="393"/>
      <c r="AJ23" s="393"/>
      <c r="AK23" s="393"/>
      <c r="AL23" s="393"/>
    </row>
    <row r="24" spans="2:38" ht="19.899999999999999" customHeight="1" x14ac:dyDescent="0.2">
      <c r="B24" s="17"/>
      <c r="C24" s="405">
        <v>5</v>
      </c>
      <c r="D24" s="198" t="s">
        <v>434</v>
      </c>
      <c r="E24" s="197"/>
      <c r="F24" s="197"/>
      <c r="G24" s="196"/>
      <c r="H24" s="408">
        <v>72</v>
      </c>
      <c r="I24" s="408">
        <v>16</v>
      </c>
      <c r="J24" s="408">
        <v>4</v>
      </c>
      <c r="K24" s="195" t="s">
        <v>95</v>
      </c>
      <c r="L24" s="194" t="s">
        <v>97</v>
      </c>
      <c r="M24" s="195" t="s">
        <v>94</v>
      </c>
      <c r="N24" s="194" t="s">
        <v>97</v>
      </c>
      <c r="O24" s="195" t="s">
        <v>93</v>
      </c>
      <c r="P24" s="194" t="s">
        <v>264</v>
      </c>
      <c r="Q24" s="195" t="s">
        <v>92</v>
      </c>
      <c r="R24" s="194" t="s">
        <v>98</v>
      </c>
      <c r="S24" s="195" t="s">
        <v>212</v>
      </c>
      <c r="T24" s="194"/>
      <c r="U24" s="195" t="s">
        <v>211</v>
      </c>
      <c r="V24" s="194"/>
      <c r="W24" s="195" t="s">
        <v>292</v>
      </c>
      <c r="X24" s="194"/>
      <c r="Y24" s="25" t="s">
        <v>583</v>
      </c>
      <c r="Z24" s="397"/>
      <c r="AA24" s="397"/>
      <c r="AB24" s="193"/>
      <c r="AC24" s="379">
        <f>SUMPRODUCT(LEN($L24:$X26)-LEN(SUBSTITUTE($L24:$X26,"A", "")))</f>
        <v>5</v>
      </c>
      <c r="AD24" s="365">
        <f>SUMPRODUCT(LEN($Y24:$Y26)-LEN(SUBSTITUTE($Y24:$Y26,"A", "")))</f>
        <v>2</v>
      </c>
      <c r="AE24" s="365">
        <f>SUMPRODUCT(LEN($L24:$X26)-LEN(SUBSTITUTE($L24:$X26,"S", "")))</f>
        <v>8</v>
      </c>
      <c r="AF24" s="365">
        <f>SUMPRODUCT(LEN($Y24:$Y26)-LEN(SUBSTITUTE($Y24:$Y26,"S", "")))</f>
        <v>4</v>
      </c>
      <c r="AG24" s="365">
        <f>SUMPRODUCT(LEN($L24:$X26)-LEN(SUBSTITUTE($L24:$X26,"F", "")))</f>
        <v>0</v>
      </c>
      <c r="AH24" s="365">
        <f>SUMPRODUCT(LEN($Y24:$Y26)-LEN(SUBSTITUTE($Y24:$Y26,"F", "")))</f>
        <v>0</v>
      </c>
      <c r="AI24" s="365">
        <f>SUMPRODUCT(LEN($L24:$X26)-LEN(SUBSTITUTE($L24:$X26,"G", "")))</f>
        <v>5</v>
      </c>
      <c r="AJ24" s="365">
        <f>SUMPRODUCT(LEN($Y24:$Y26)-LEN(SUBSTITUTE($Y24:$Y26,"G", "")))</f>
        <v>4</v>
      </c>
      <c r="AK24" s="365">
        <f>SUMPRODUCT(LEN($L24:$X26)-LEN(SUBSTITUTE($L24:$X26,"M", "")))</f>
        <v>0</v>
      </c>
      <c r="AL24" s="365">
        <f>SUMPRODUCT(LEN($Y24:$Y26)-LEN(SUBSTITUTE($Y24:$Y26,"M", "")))</f>
        <v>0</v>
      </c>
    </row>
    <row r="25" spans="2:38" ht="19.899999999999999" customHeight="1" x14ac:dyDescent="0.2">
      <c r="B25" s="17"/>
      <c r="C25" s="406"/>
      <c r="D25" s="231"/>
      <c r="E25" s="23"/>
      <c r="F25" s="23"/>
      <c r="G25" s="191"/>
      <c r="H25" s="409"/>
      <c r="I25" s="409"/>
      <c r="J25" s="409"/>
      <c r="K25" s="190" t="s">
        <v>91</v>
      </c>
      <c r="L25" s="189" t="s">
        <v>213</v>
      </c>
      <c r="M25" s="190" t="s">
        <v>90</v>
      </c>
      <c r="N25" s="189" t="s">
        <v>297</v>
      </c>
      <c r="O25" s="190" t="s">
        <v>89</v>
      </c>
      <c r="P25" s="189" t="s">
        <v>98</v>
      </c>
      <c r="Q25" s="190" t="s">
        <v>88</v>
      </c>
      <c r="R25" s="189" t="s">
        <v>98</v>
      </c>
      <c r="S25" s="190" t="s">
        <v>210</v>
      </c>
      <c r="T25" s="189"/>
      <c r="U25" s="190" t="s">
        <v>209</v>
      </c>
      <c r="V25" s="189"/>
      <c r="W25" s="190" t="s">
        <v>291</v>
      </c>
      <c r="X25" s="189"/>
      <c r="Y25" s="18"/>
      <c r="Z25" s="366"/>
      <c r="AA25" s="366"/>
      <c r="AB25" s="188"/>
      <c r="AC25" s="390"/>
      <c r="AD25" s="392"/>
      <c r="AE25" s="392"/>
      <c r="AF25" s="392"/>
      <c r="AG25" s="392"/>
      <c r="AH25" s="392"/>
      <c r="AI25" s="392"/>
      <c r="AJ25" s="392"/>
      <c r="AK25" s="392"/>
      <c r="AL25" s="392"/>
    </row>
    <row r="26" spans="2:38" ht="19.899999999999999" customHeight="1" thickBot="1" x14ac:dyDescent="0.25">
      <c r="B26" s="17"/>
      <c r="C26" s="407"/>
      <c r="D26" s="233"/>
      <c r="E26" s="203"/>
      <c r="F26" s="203"/>
      <c r="G26" s="202"/>
      <c r="H26" s="410"/>
      <c r="I26" s="410"/>
      <c r="J26" s="410"/>
      <c r="K26" s="201" t="s">
        <v>87</v>
      </c>
      <c r="L26" s="200" t="s">
        <v>284</v>
      </c>
      <c r="M26" s="201" t="s">
        <v>86</v>
      </c>
      <c r="N26" s="200" t="s">
        <v>271</v>
      </c>
      <c r="O26" s="201" t="s">
        <v>85</v>
      </c>
      <c r="P26" s="200" t="s">
        <v>218</v>
      </c>
      <c r="Q26" s="201" t="s">
        <v>84</v>
      </c>
      <c r="R26" s="200" t="s">
        <v>98</v>
      </c>
      <c r="S26" s="201" t="s">
        <v>208</v>
      </c>
      <c r="T26" s="200"/>
      <c r="U26" s="201" t="s">
        <v>207</v>
      </c>
      <c r="V26" s="200"/>
      <c r="W26" s="201" t="s">
        <v>290</v>
      </c>
      <c r="X26" s="200"/>
      <c r="Y26" s="10"/>
      <c r="Z26" s="398"/>
      <c r="AA26" s="398"/>
      <c r="AB26" s="199"/>
      <c r="AC26" s="391"/>
      <c r="AD26" s="393"/>
      <c r="AE26" s="393"/>
      <c r="AF26" s="393"/>
      <c r="AG26" s="393"/>
      <c r="AH26" s="393"/>
      <c r="AI26" s="393"/>
      <c r="AJ26" s="393"/>
      <c r="AK26" s="393"/>
      <c r="AL26" s="393"/>
    </row>
    <row r="27" spans="2:38" ht="19.899999999999999" customHeight="1" x14ac:dyDescent="0.2">
      <c r="B27" s="17"/>
      <c r="C27" s="405">
        <v>6</v>
      </c>
      <c r="D27" s="232"/>
      <c r="E27" s="197"/>
      <c r="F27" s="197"/>
      <c r="G27" s="196"/>
      <c r="H27" s="408">
        <v>81</v>
      </c>
      <c r="I27" s="408">
        <v>23</v>
      </c>
      <c r="J27" s="408">
        <v>3</v>
      </c>
      <c r="K27" s="195" t="s">
        <v>95</v>
      </c>
      <c r="L27" s="194" t="s">
        <v>275</v>
      </c>
      <c r="M27" s="195" t="s">
        <v>94</v>
      </c>
      <c r="N27" s="194" t="s">
        <v>490</v>
      </c>
      <c r="O27" s="195" t="s">
        <v>93</v>
      </c>
      <c r="P27" s="194" t="s">
        <v>582</v>
      </c>
      <c r="Q27" s="195" t="s">
        <v>92</v>
      </c>
      <c r="R27" s="194" t="s">
        <v>265</v>
      </c>
      <c r="S27" s="195" t="s">
        <v>212</v>
      </c>
      <c r="T27" s="194" t="s">
        <v>275</v>
      </c>
      <c r="U27" s="195" t="s">
        <v>211</v>
      </c>
      <c r="V27" s="194" t="s">
        <v>218</v>
      </c>
      <c r="W27" s="195" t="s">
        <v>292</v>
      </c>
      <c r="X27" s="194" t="s">
        <v>98</v>
      </c>
      <c r="Y27" s="25"/>
      <c r="Z27" s="397">
        <v>5</v>
      </c>
      <c r="AA27" s="397"/>
      <c r="AB27" s="193"/>
      <c r="AC27" s="379">
        <f>SUMPRODUCT(LEN($L27:$X29)-LEN(SUBSTITUTE($L27:$X29,"A", "")))</f>
        <v>29</v>
      </c>
      <c r="AD27" s="365">
        <f>SUMPRODUCT(LEN($Y27:$Y29)-LEN(SUBSTITUTE($Y27:$Y29,"A", "")))</f>
        <v>0</v>
      </c>
      <c r="AE27" s="365">
        <f>SUMPRODUCT(LEN($L27:$X29)-LEN(SUBSTITUTE($L27:$X29,"S", "")))</f>
        <v>15</v>
      </c>
      <c r="AF27" s="365">
        <f>SUMPRODUCT(LEN($Y27:$Y29)-LEN(SUBSTITUTE($Y27:$Y29,"S", "")))</f>
        <v>0</v>
      </c>
      <c r="AG27" s="365">
        <f>SUMPRODUCT(LEN($L27:$X29)-LEN(SUBSTITUTE($L27:$X29,"F", "")))</f>
        <v>1</v>
      </c>
      <c r="AH27" s="365">
        <f>SUMPRODUCT(LEN($Y27:$Y29)-LEN(SUBSTITUTE($Y27:$Y29,"F", "")))</f>
        <v>0</v>
      </c>
      <c r="AI27" s="365">
        <f>SUMPRODUCT(LEN($L27:$X29)-LEN(SUBSTITUTE($L27:$X29,"G", "")))</f>
        <v>16</v>
      </c>
      <c r="AJ27" s="365">
        <f>SUMPRODUCT(LEN($Y27:$Y29)-LEN(SUBSTITUTE($Y27:$Y29,"G", "")))</f>
        <v>0</v>
      </c>
      <c r="AK27" s="365">
        <f>SUMPRODUCT(LEN($L27:$X29)-LEN(SUBSTITUTE($L27:$X29,"M", "")))</f>
        <v>0</v>
      </c>
      <c r="AL27" s="365">
        <f>SUMPRODUCT(LEN($Y27:$Y29)-LEN(SUBSTITUTE($Y27:$Y29,"M", "")))</f>
        <v>0</v>
      </c>
    </row>
    <row r="28" spans="2:38" ht="19.899999999999999" customHeight="1" x14ac:dyDescent="0.2">
      <c r="B28" s="17"/>
      <c r="C28" s="406"/>
      <c r="D28" s="231"/>
      <c r="E28" s="23"/>
      <c r="F28" s="23"/>
      <c r="G28" s="191"/>
      <c r="H28" s="409"/>
      <c r="I28" s="409"/>
      <c r="J28" s="409"/>
      <c r="K28" s="190" t="s">
        <v>91</v>
      </c>
      <c r="L28" s="189" t="s">
        <v>263</v>
      </c>
      <c r="M28" s="190" t="s">
        <v>90</v>
      </c>
      <c r="N28" s="189" t="s">
        <v>382</v>
      </c>
      <c r="O28" s="190" t="s">
        <v>89</v>
      </c>
      <c r="P28" s="189" t="s">
        <v>301</v>
      </c>
      <c r="Q28" s="190" t="s">
        <v>88</v>
      </c>
      <c r="R28" s="189" t="s">
        <v>309</v>
      </c>
      <c r="S28" s="190" t="s">
        <v>210</v>
      </c>
      <c r="T28" s="189" t="s">
        <v>264</v>
      </c>
      <c r="U28" s="190" t="s">
        <v>209</v>
      </c>
      <c r="V28" s="189" t="s">
        <v>98</v>
      </c>
      <c r="W28" s="190" t="s">
        <v>291</v>
      </c>
      <c r="X28" s="189" t="s">
        <v>98</v>
      </c>
      <c r="Y28" s="18"/>
      <c r="Z28" s="366"/>
      <c r="AA28" s="366"/>
      <c r="AB28" s="188"/>
      <c r="AC28" s="390"/>
      <c r="AD28" s="392"/>
      <c r="AE28" s="392"/>
      <c r="AF28" s="392"/>
      <c r="AG28" s="392"/>
      <c r="AH28" s="392"/>
      <c r="AI28" s="392"/>
      <c r="AJ28" s="392"/>
      <c r="AK28" s="392"/>
      <c r="AL28" s="392"/>
    </row>
    <row r="29" spans="2:38" ht="19.899999999999999" customHeight="1" thickBot="1" x14ac:dyDescent="0.25">
      <c r="B29" s="17"/>
      <c r="C29" s="407"/>
      <c r="D29" s="233"/>
      <c r="E29" s="203"/>
      <c r="F29" s="203"/>
      <c r="G29" s="202"/>
      <c r="H29" s="410"/>
      <c r="I29" s="410"/>
      <c r="J29" s="410"/>
      <c r="K29" s="201" t="s">
        <v>87</v>
      </c>
      <c r="L29" s="200" t="s">
        <v>511</v>
      </c>
      <c r="M29" s="201" t="s">
        <v>86</v>
      </c>
      <c r="N29" s="200" t="s">
        <v>382</v>
      </c>
      <c r="O29" s="201" t="s">
        <v>85</v>
      </c>
      <c r="P29" s="200" t="s">
        <v>444</v>
      </c>
      <c r="Q29" s="201" t="s">
        <v>84</v>
      </c>
      <c r="R29" s="200" t="s">
        <v>278</v>
      </c>
      <c r="S29" s="201" t="s">
        <v>208</v>
      </c>
      <c r="T29" s="200" t="s">
        <v>273</v>
      </c>
      <c r="U29" s="201" t="s">
        <v>207</v>
      </c>
      <c r="V29" s="200" t="s">
        <v>218</v>
      </c>
      <c r="W29" s="201" t="s">
        <v>290</v>
      </c>
      <c r="X29" s="200"/>
      <c r="Y29" s="10"/>
      <c r="Z29" s="398"/>
      <c r="AA29" s="398"/>
      <c r="AB29" s="199"/>
      <c r="AC29" s="391"/>
      <c r="AD29" s="393"/>
      <c r="AE29" s="393"/>
      <c r="AF29" s="393"/>
      <c r="AG29" s="393"/>
      <c r="AH29" s="393"/>
      <c r="AI29" s="393"/>
      <c r="AJ29" s="393"/>
      <c r="AK29" s="393"/>
      <c r="AL29" s="393"/>
    </row>
    <row r="30" spans="2:38" ht="19.899999999999999" customHeight="1" x14ac:dyDescent="0.2">
      <c r="B30" s="17"/>
      <c r="C30" s="405">
        <v>7</v>
      </c>
      <c r="D30" s="232"/>
      <c r="E30" s="197"/>
      <c r="F30" s="197"/>
      <c r="G30" s="196"/>
      <c r="H30" s="408">
        <v>61</v>
      </c>
      <c r="I30" s="408">
        <v>16</v>
      </c>
      <c r="J30" s="408">
        <v>5</v>
      </c>
      <c r="K30" s="195" t="s">
        <v>95</v>
      </c>
      <c r="L30" s="194" t="s">
        <v>271</v>
      </c>
      <c r="M30" s="195" t="s">
        <v>94</v>
      </c>
      <c r="N30" s="194" t="s">
        <v>271</v>
      </c>
      <c r="O30" s="195" t="s">
        <v>93</v>
      </c>
      <c r="P30" s="194" t="s">
        <v>271</v>
      </c>
      <c r="Q30" s="195" t="s">
        <v>92</v>
      </c>
      <c r="R30" s="194" t="s">
        <v>97</v>
      </c>
      <c r="S30" s="195" t="s">
        <v>212</v>
      </c>
      <c r="T30" s="194"/>
      <c r="U30" s="195" t="s">
        <v>211</v>
      </c>
      <c r="V30" s="194"/>
      <c r="W30" s="195" t="s">
        <v>292</v>
      </c>
      <c r="X30" s="194"/>
      <c r="Y30" s="25"/>
      <c r="Z30" s="397"/>
      <c r="AA30" s="397"/>
      <c r="AB30" s="193"/>
      <c r="AC30" s="379">
        <f>SUMPRODUCT(LEN($L30:$X32)-LEN(SUBSTITUTE($L30:$X32,"A", "")))</f>
        <v>4</v>
      </c>
      <c r="AD30" s="365">
        <f>SUMPRODUCT(LEN($Y30:$Y32)-LEN(SUBSTITUTE($Y30:$Y32,"A", "")))</f>
        <v>0</v>
      </c>
      <c r="AE30" s="365">
        <f>SUMPRODUCT(LEN($L30:$X32)-LEN(SUBSTITUTE($L30:$X32,"S", "")))</f>
        <v>2</v>
      </c>
      <c r="AF30" s="365">
        <f>SUMPRODUCT(LEN($Y30:$Y32)-LEN(SUBSTITUTE($Y30:$Y32,"S", "")))</f>
        <v>0</v>
      </c>
      <c r="AG30" s="365">
        <f>SUMPRODUCT(LEN($L30:$X32)-LEN(SUBSTITUTE($L30:$X32,"F", "")))</f>
        <v>0</v>
      </c>
      <c r="AH30" s="365">
        <f>SUMPRODUCT(LEN($Y30:$Y32)-LEN(SUBSTITUTE($Y30:$Y32,"F", "")))</f>
        <v>0</v>
      </c>
      <c r="AI30" s="365">
        <f>SUMPRODUCT(LEN($L30:$X32)-LEN(SUBSTITUTE($L30:$X32,"G", "")))</f>
        <v>5</v>
      </c>
      <c r="AJ30" s="365">
        <f>SUMPRODUCT(LEN($Y30:$Y32)-LEN(SUBSTITUTE($Y30:$Y32,"G", "")))</f>
        <v>0</v>
      </c>
      <c r="AK30" s="365">
        <f>SUMPRODUCT(LEN($L30:$X32)-LEN(SUBSTITUTE($L30:$X32,"M", "")))</f>
        <v>0</v>
      </c>
      <c r="AL30" s="365">
        <f>SUMPRODUCT(LEN($Y30:$Y32)-LEN(SUBSTITUTE($Y30:$Y32,"M", "")))</f>
        <v>0</v>
      </c>
    </row>
    <row r="31" spans="2:38" ht="19.899999999999999" customHeight="1" x14ac:dyDescent="0.2">
      <c r="B31" s="17"/>
      <c r="C31" s="406"/>
      <c r="D31" s="231"/>
      <c r="E31" s="23"/>
      <c r="F31" s="23"/>
      <c r="G31" s="191"/>
      <c r="H31" s="409"/>
      <c r="I31" s="409"/>
      <c r="J31" s="409"/>
      <c r="K31" s="190" t="s">
        <v>91</v>
      </c>
      <c r="L31" s="189" t="s">
        <v>271</v>
      </c>
      <c r="M31" s="190" t="s">
        <v>90</v>
      </c>
      <c r="N31" s="189" t="s">
        <v>97</v>
      </c>
      <c r="O31" s="190" t="s">
        <v>89</v>
      </c>
      <c r="P31" s="189" t="s">
        <v>98</v>
      </c>
      <c r="Q31" s="190" t="s">
        <v>88</v>
      </c>
      <c r="R31" s="189" t="s">
        <v>98</v>
      </c>
      <c r="S31" s="190" t="s">
        <v>210</v>
      </c>
      <c r="T31" s="189"/>
      <c r="U31" s="190" t="s">
        <v>209</v>
      </c>
      <c r="V31" s="189"/>
      <c r="W31" s="190" t="s">
        <v>291</v>
      </c>
      <c r="X31" s="189"/>
      <c r="Y31" s="18"/>
      <c r="Z31" s="366"/>
      <c r="AA31" s="366"/>
      <c r="AB31" s="188"/>
      <c r="AC31" s="390"/>
      <c r="AD31" s="392"/>
      <c r="AE31" s="392"/>
      <c r="AF31" s="392"/>
      <c r="AG31" s="392"/>
      <c r="AH31" s="392"/>
      <c r="AI31" s="392"/>
      <c r="AJ31" s="392"/>
      <c r="AK31" s="392"/>
      <c r="AL31" s="392"/>
    </row>
    <row r="32" spans="2:38" ht="19.899999999999999" customHeight="1" thickBot="1" x14ac:dyDescent="0.25">
      <c r="B32" s="17"/>
      <c r="C32" s="407"/>
      <c r="D32" s="233"/>
      <c r="E32" s="203"/>
      <c r="F32" s="203"/>
      <c r="G32" s="202"/>
      <c r="H32" s="410"/>
      <c r="I32" s="410"/>
      <c r="J32" s="410"/>
      <c r="K32" s="201" t="s">
        <v>87</v>
      </c>
      <c r="L32" s="200" t="s">
        <v>97</v>
      </c>
      <c r="M32" s="201" t="s">
        <v>86</v>
      </c>
      <c r="N32" s="200" t="s">
        <v>97</v>
      </c>
      <c r="O32" s="201" t="s">
        <v>85</v>
      </c>
      <c r="P32" s="200" t="s">
        <v>271</v>
      </c>
      <c r="Q32" s="201" t="s">
        <v>84</v>
      </c>
      <c r="R32" s="200"/>
      <c r="S32" s="201" t="s">
        <v>208</v>
      </c>
      <c r="T32" s="200"/>
      <c r="U32" s="201" t="s">
        <v>207</v>
      </c>
      <c r="V32" s="200"/>
      <c r="W32" s="201" t="s">
        <v>290</v>
      </c>
      <c r="X32" s="200"/>
      <c r="Y32" s="10"/>
      <c r="Z32" s="398"/>
      <c r="AA32" s="398"/>
      <c r="AB32" s="199"/>
      <c r="AC32" s="391"/>
      <c r="AD32" s="393"/>
      <c r="AE32" s="393"/>
      <c r="AF32" s="393"/>
      <c r="AG32" s="393"/>
      <c r="AH32" s="393"/>
      <c r="AI32" s="393"/>
      <c r="AJ32" s="393"/>
      <c r="AK32" s="393"/>
      <c r="AL32" s="393"/>
    </row>
    <row r="33" spans="2:38" ht="19.899999999999999" customHeight="1" x14ac:dyDescent="0.2">
      <c r="B33" s="17"/>
      <c r="C33" s="405">
        <v>8</v>
      </c>
      <c r="D33" s="232"/>
      <c r="E33" s="197"/>
      <c r="F33" s="197"/>
      <c r="G33" s="196"/>
      <c r="H33" s="408">
        <v>76</v>
      </c>
      <c r="I33" s="408">
        <v>21</v>
      </c>
      <c r="J33" s="408">
        <v>6</v>
      </c>
      <c r="K33" s="195" t="s">
        <v>95</v>
      </c>
      <c r="L33" s="194" t="s">
        <v>97</v>
      </c>
      <c r="M33" s="195" t="s">
        <v>94</v>
      </c>
      <c r="N33" s="194" t="s">
        <v>297</v>
      </c>
      <c r="O33" s="195" t="s">
        <v>93</v>
      </c>
      <c r="P33" s="194" t="s">
        <v>278</v>
      </c>
      <c r="Q33" s="195" t="s">
        <v>92</v>
      </c>
      <c r="R33" s="194" t="s">
        <v>569</v>
      </c>
      <c r="S33" s="195" t="s">
        <v>212</v>
      </c>
      <c r="T33" s="194" t="s">
        <v>218</v>
      </c>
      <c r="U33" s="195" t="s">
        <v>211</v>
      </c>
      <c r="V33" s="194"/>
      <c r="W33" s="195" t="s">
        <v>292</v>
      </c>
      <c r="X33" s="194"/>
      <c r="Y33" s="25"/>
      <c r="Z33" s="397"/>
      <c r="AA33" s="397"/>
      <c r="AB33" s="193"/>
      <c r="AC33" s="379">
        <f>SUMPRODUCT(LEN($L33:$X35)-LEN(SUBSTITUTE($L33:$X35,"A", "")))</f>
        <v>10</v>
      </c>
      <c r="AD33" s="365">
        <f>SUMPRODUCT(LEN($Y33:$Y35)-LEN(SUBSTITUTE($Y33:$Y35,"A", "")))</f>
        <v>0</v>
      </c>
      <c r="AE33" s="365">
        <f>SUMPRODUCT(LEN($L33:$X35)-LEN(SUBSTITUTE($L33:$X35,"S", "")))</f>
        <v>12</v>
      </c>
      <c r="AF33" s="365">
        <f>SUMPRODUCT(LEN($Y33:$Y35)-LEN(SUBSTITUTE($Y33:$Y35,"S", "")))</f>
        <v>0</v>
      </c>
      <c r="AG33" s="365">
        <f>SUMPRODUCT(LEN($L33:$X35)-LEN(SUBSTITUTE($L33:$X35,"F", "")))</f>
        <v>0</v>
      </c>
      <c r="AH33" s="365">
        <f>SUMPRODUCT(LEN($Y33:$Y35)-LEN(SUBSTITUTE($Y33:$Y35,"F", "")))</f>
        <v>0</v>
      </c>
      <c r="AI33" s="365">
        <f>SUMPRODUCT(LEN($L33:$X35)-LEN(SUBSTITUTE($L33:$X35,"G", "")))</f>
        <v>7</v>
      </c>
      <c r="AJ33" s="365">
        <f>SUMPRODUCT(LEN($Y33:$Y35)-LEN(SUBSTITUTE($Y33:$Y35,"G", "")))</f>
        <v>0</v>
      </c>
      <c r="AK33" s="365">
        <f>SUMPRODUCT(LEN($L33:$X35)-LEN(SUBSTITUTE($L33:$X35,"M", "")))</f>
        <v>0</v>
      </c>
      <c r="AL33" s="365">
        <f>SUMPRODUCT(LEN($Y33:$Y35)-LEN(SUBSTITUTE($Y33:$Y35,"M", "")))</f>
        <v>0</v>
      </c>
    </row>
    <row r="34" spans="2:38" ht="19.899999999999999" customHeight="1" x14ac:dyDescent="0.2">
      <c r="B34" s="17"/>
      <c r="C34" s="406"/>
      <c r="D34" s="231"/>
      <c r="E34" s="23"/>
      <c r="F34" s="23"/>
      <c r="G34" s="191"/>
      <c r="H34" s="409"/>
      <c r="I34" s="409"/>
      <c r="J34" s="409"/>
      <c r="K34" s="190" t="s">
        <v>91</v>
      </c>
      <c r="L34" s="189" t="s">
        <v>367</v>
      </c>
      <c r="M34" s="190" t="s">
        <v>90</v>
      </c>
      <c r="N34" s="189" t="s">
        <v>263</v>
      </c>
      <c r="O34" s="190" t="s">
        <v>89</v>
      </c>
      <c r="P34" s="189" t="s">
        <v>225</v>
      </c>
      <c r="Q34" s="190" t="s">
        <v>88</v>
      </c>
      <c r="R34" s="189" t="s">
        <v>218</v>
      </c>
      <c r="S34" s="190" t="s">
        <v>210</v>
      </c>
      <c r="T34" s="189" t="s">
        <v>98</v>
      </c>
      <c r="U34" s="190" t="s">
        <v>209</v>
      </c>
      <c r="V34" s="189"/>
      <c r="W34" s="190" t="s">
        <v>291</v>
      </c>
      <c r="X34" s="189"/>
      <c r="Y34" s="18"/>
      <c r="Z34" s="366"/>
      <c r="AA34" s="366"/>
      <c r="AB34" s="188"/>
      <c r="AC34" s="390"/>
      <c r="AD34" s="392"/>
      <c r="AE34" s="392"/>
      <c r="AF34" s="392"/>
      <c r="AG34" s="392"/>
      <c r="AH34" s="392"/>
      <c r="AI34" s="392"/>
      <c r="AJ34" s="392"/>
      <c r="AK34" s="392"/>
      <c r="AL34" s="392"/>
    </row>
    <row r="35" spans="2:38" ht="19.899999999999999" customHeight="1" thickBot="1" x14ac:dyDescent="0.25">
      <c r="B35" s="17"/>
      <c r="C35" s="407"/>
      <c r="D35" s="233"/>
      <c r="E35" s="203"/>
      <c r="F35" s="203"/>
      <c r="G35" s="202"/>
      <c r="H35" s="410"/>
      <c r="I35" s="410"/>
      <c r="J35" s="410"/>
      <c r="K35" s="201" t="s">
        <v>87</v>
      </c>
      <c r="L35" s="200" t="s">
        <v>463</v>
      </c>
      <c r="M35" s="201" t="s">
        <v>86</v>
      </c>
      <c r="N35" s="200" t="s">
        <v>213</v>
      </c>
      <c r="O35" s="201" t="s">
        <v>85</v>
      </c>
      <c r="P35" s="200" t="s">
        <v>275</v>
      </c>
      <c r="Q35" s="201" t="s">
        <v>84</v>
      </c>
      <c r="R35" s="200" t="s">
        <v>218</v>
      </c>
      <c r="S35" s="201" t="s">
        <v>208</v>
      </c>
      <c r="T35" s="200" t="s">
        <v>98</v>
      </c>
      <c r="U35" s="201" t="s">
        <v>207</v>
      </c>
      <c r="V35" s="200"/>
      <c r="W35" s="201" t="s">
        <v>290</v>
      </c>
      <c r="X35" s="200"/>
      <c r="Y35" s="10"/>
      <c r="Z35" s="398"/>
      <c r="AA35" s="398"/>
      <c r="AB35" s="199"/>
      <c r="AC35" s="391"/>
      <c r="AD35" s="393"/>
      <c r="AE35" s="393"/>
      <c r="AF35" s="393"/>
      <c r="AG35" s="393"/>
      <c r="AH35" s="393"/>
      <c r="AI35" s="393"/>
      <c r="AJ35" s="393"/>
      <c r="AK35" s="393"/>
      <c r="AL35" s="393"/>
    </row>
    <row r="36" spans="2:38" ht="19.899999999999999" customHeight="1" x14ac:dyDescent="0.2">
      <c r="B36" s="17"/>
      <c r="C36" s="405">
        <v>9</v>
      </c>
      <c r="D36" s="232"/>
      <c r="E36" s="197"/>
      <c r="F36" s="197"/>
      <c r="G36" s="196"/>
      <c r="H36" s="408">
        <v>79</v>
      </c>
      <c r="I36" s="408">
        <v>20</v>
      </c>
      <c r="J36" s="408">
        <v>6</v>
      </c>
      <c r="K36" s="195" t="s">
        <v>95</v>
      </c>
      <c r="L36" s="194" t="s">
        <v>306</v>
      </c>
      <c r="M36" s="195" t="s">
        <v>94</v>
      </c>
      <c r="N36" s="194" t="s">
        <v>306</v>
      </c>
      <c r="O36" s="195" t="s">
        <v>93</v>
      </c>
      <c r="P36" s="194" t="s">
        <v>224</v>
      </c>
      <c r="Q36" s="195" t="s">
        <v>92</v>
      </c>
      <c r="R36" s="194" t="s">
        <v>98</v>
      </c>
      <c r="S36" s="195" t="s">
        <v>212</v>
      </c>
      <c r="T36" s="194" t="s">
        <v>98</v>
      </c>
      <c r="U36" s="195" t="s">
        <v>211</v>
      </c>
      <c r="V36" s="194"/>
      <c r="W36" s="195" t="s">
        <v>292</v>
      </c>
      <c r="X36" s="194"/>
      <c r="Y36" s="25"/>
      <c r="Z36" s="397"/>
      <c r="AA36" s="397"/>
      <c r="AB36" s="193"/>
      <c r="AC36" s="379">
        <f>SUMPRODUCT(LEN($L36:$X38)-LEN(SUBSTITUTE($L36:$X38,"A", "")))</f>
        <v>10</v>
      </c>
      <c r="AD36" s="365">
        <f>SUMPRODUCT(LEN($Y36:$Y38)-LEN(SUBSTITUTE($Y36:$Y38,"A", "")))</f>
        <v>0</v>
      </c>
      <c r="AE36" s="365">
        <f>SUMPRODUCT(LEN($L36:$X38)-LEN(SUBSTITUTE($L36:$X38,"S", "")))</f>
        <v>7</v>
      </c>
      <c r="AF36" s="365">
        <f>SUMPRODUCT(LEN($Y36:$Y38)-LEN(SUBSTITUTE($Y36:$Y38,"S", "")))</f>
        <v>0</v>
      </c>
      <c r="AG36" s="365">
        <f>SUMPRODUCT(LEN($L36:$X38)-LEN(SUBSTITUTE($L36:$X38,"F", "")))</f>
        <v>0</v>
      </c>
      <c r="AH36" s="365">
        <f>SUMPRODUCT(LEN($Y36:$Y38)-LEN(SUBSTITUTE($Y36:$Y38,"F", "")))</f>
        <v>0</v>
      </c>
      <c r="AI36" s="365">
        <f>SUMPRODUCT(LEN($L36:$X38)-LEN(SUBSTITUTE($L36:$X38,"G", "")))</f>
        <v>10</v>
      </c>
      <c r="AJ36" s="365">
        <f>SUMPRODUCT(LEN($Y36:$Y38)-LEN(SUBSTITUTE($Y36:$Y38,"G", "")))</f>
        <v>0</v>
      </c>
      <c r="AK36" s="365">
        <f>SUMPRODUCT(LEN($L36:$X38)-LEN(SUBSTITUTE($L36:$X38,"M", "")))</f>
        <v>0</v>
      </c>
      <c r="AL36" s="365">
        <f>SUMPRODUCT(LEN($Y36:$Y38)-LEN(SUBSTITUTE($Y36:$Y38,"M", "")))</f>
        <v>0</v>
      </c>
    </row>
    <row r="37" spans="2:38" ht="19.899999999999999" customHeight="1" x14ac:dyDescent="0.2">
      <c r="B37" s="17"/>
      <c r="C37" s="406"/>
      <c r="D37" s="231"/>
      <c r="E37" s="23"/>
      <c r="F37" s="23"/>
      <c r="G37" s="191"/>
      <c r="H37" s="409"/>
      <c r="I37" s="409"/>
      <c r="J37" s="409"/>
      <c r="K37" s="190" t="s">
        <v>91</v>
      </c>
      <c r="L37" s="189" t="s">
        <v>284</v>
      </c>
      <c r="M37" s="190" t="s">
        <v>90</v>
      </c>
      <c r="N37" s="189" t="s">
        <v>284</v>
      </c>
      <c r="O37" s="190" t="s">
        <v>89</v>
      </c>
      <c r="P37" s="189" t="s">
        <v>217</v>
      </c>
      <c r="Q37" s="190" t="s">
        <v>88</v>
      </c>
      <c r="R37" s="189" t="s">
        <v>98</v>
      </c>
      <c r="S37" s="190" t="s">
        <v>210</v>
      </c>
      <c r="T37" s="189" t="s">
        <v>98</v>
      </c>
      <c r="U37" s="190" t="s">
        <v>209</v>
      </c>
      <c r="V37" s="189"/>
      <c r="W37" s="190" t="s">
        <v>291</v>
      </c>
      <c r="X37" s="189"/>
      <c r="Y37" s="18"/>
      <c r="Z37" s="366"/>
      <c r="AA37" s="366"/>
      <c r="AB37" s="188"/>
      <c r="AC37" s="390"/>
      <c r="AD37" s="392"/>
      <c r="AE37" s="392"/>
      <c r="AF37" s="392"/>
      <c r="AG37" s="392"/>
      <c r="AH37" s="392"/>
      <c r="AI37" s="392"/>
      <c r="AJ37" s="392"/>
      <c r="AK37" s="392"/>
      <c r="AL37" s="392"/>
    </row>
    <row r="38" spans="2:38" ht="19.899999999999999" customHeight="1" thickBot="1" x14ac:dyDescent="0.25">
      <c r="B38" s="17"/>
      <c r="C38" s="407"/>
      <c r="D38" s="233"/>
      <c r="E38" s="203"/>
      <c r="F38" s="203"/>
      <c r="G38" s="202"/>
      <c r="H38" s="410"/>
      <c r="I38" s="410"/>
      <c r="J38" s="410"/>
      <c r="K38" s="201" t="s">
        <v>87</v>
      </c>
      <c r="L38" s="200" t="s">
        <v>284</v>
      </c>
      <c r="M38" s="201" t="s">
        <v>86</v>
      </c>
      <c r="N38" s="200" t="s">
        <v>275</v>
      </c>
      <c r="O38" s="201" t="s">
        <v>85</v>
      </c>
      <c r="P38" s="200" t="s">
        <v>275</v>
      </c>
      <c r="Q38" s="201" t="s">
        <v>84</v>
      </c>
      <c r="R38" s="200" t="s">
        <v>218</v>
      </c>
      <c r="S38" s="201" t="s">
        <v>208</v>
      </c>
      <c r="T38" s="200"/>
      <c r="U38" s="201" t="s">
        <v>207</v>
      </c>
      <c r="V38" s="200"/>
      <c r="W38" s="201" t="s">
        <v>290</v>
      </c>
      <c r="X38" s="200"/>
      <c r="Y38" s="10"/>
      <c r="Z38" s="398"/>
      <c r="AA38" s="398"/>
      <c r="AB38" s="199"/>
      <c r="AC38" s="391"/>
      <c r="AD38" s="393"/>
      <c r="AE38" s="393"/>
      <c r="AF38" s="393"/>
      <c r="AG38" s="393"/>
      <c r="AH38" s="393"/>
      <c r="AI38" s="393"/>
      <c r="AJ38" s="393"/>
      <c r="AK38" s="393"/>
      <c r="AL38" s="393"/>
    </row>
    <row r="39" spans="2:38" ht="19.899999999999999" customHeight="1" x14ac:dyDescent="0.2">
      <c r="B39" s="17"/>
      <c r="C39" s="405">
        <v>10</v>
      </c>
      <c r="D39" s="232"/>
      <c r="E39" s="197"/>
      <c r="F39" s="197"/>
      <c r="G39" s="196"/>
      <c r="H39" s="408">
        <v>79</v>
      </c>
      <c r="I39" s="408">
        <v>21</v>
      </c>
      <c r="J39" s="408">
        <v>7</v>
      </c>
      <c r="K39" s="195" t="s">
        <v>95</v>
      </c>
      <c r="L39" s="194" t="s">
        <v>284</v>
      </c>
      <c r="M39" s="195" t="s">
        <v>94</v>
      </c>
      <c r="N39" s="194" t="s">
        <v>444</v>
      </c>
      <c r="O39" s="195" t="s">
        <v>93</v>
      </c>
      <c r="P39" s="194" t="s">
        <v>97</v>
      </c>
      <c r="Q39" s="195" t="s">
        <v>92</v>
      </c>
      <c r="R39" s="194" t="s">
        <v>228</v>
      </c>
      <c r="S39" s="195" t="s">
        <v>212</v>
      </c>
      <c r="T39" s="194" t="s">
        <v>98</v>
      </c>
      <c r="U39" s="195" t="s">
        <v>211</v>
      </c>
      <c r="V39" s="194"/>
      <c r="W39" s="195" t="s">
        <v>292</v>
      </c>
      <c r="X39" s="194"/>
      <c r="Y39" s="25" t="s">
        <v>97</v>
      </c>
      <c r="Z39" s="397"/>
      <c r="AA39" s="397"/>
      <c r="AB39" s="193"/>
      <c r="AC39" s="379">
        <f>SUMPRODUCT(LEN($L39:$X41)-LEN(SUBSTITUTE($L39:$X41,"A", "")))</f>
        <v>10</v>
      </c>
      <c r="AD39" s="365">
        <f>SUMPRODUCT(LEN($Y39:$Y41)-LEN(SUBSTITUTE($Y39:$Y41,"A", "")))</f>
        <v>1</v>
      </c>
      <c r="AE39" s="365">
        <f>SUMPRODUCT(LEN($L39:$X41)-LEN(SUBSTITUTE($L39:$X41,"S", "")))</f>
        <v>12</v>
      </c>
      <c r="AF39" s="365">
        <f>SUMPRODUCT(LEN($Y39:$Y41)-LEN(SUBSTITUTE($Y39:$Y41,"S", "")))</f>
        <v>0</v>
      </c>
      <c r="AG39" s="365">
        <f>SUMPRODUCT(LEN($L39:$X41)-LEN(SUBSTITUTE($L39:$X41,"F", "")))</f>
        <v>0</v>
      </c>
      <c r="AH39" s="365">
        <f>SUMPRODUCT(LEN($Y39:$Y41)-LEN(SUBSTITUTE($Y39:$Y41,"F", "")))</f>
        <v>0</v>
      </c>
      <c r="AI39" s="365">
        <f>SUMPRODUCT(LEN($L39:$X41)-LEN(SUBSTITUTE($L39:$X41,"G", "")))</f>
        <v>8</v>
      </c>
      <c r="AJ39" s="365">
        <f>SUMPRODUCT(LEN($Y39:$Y41)-LEN(SUBSTITUTE($Y39:$Y41,"G", "")))</f>
        <v>0</v>
      </c>
      <c r="AK39" s="365">
        <f>SUMPRODUCT(LEN($L39:$X41)-LEN(SUBSTITUTE($L39:$X41,"M", "")))</f>
        <v>0</v>
      </c>
      <c r="AL39" s="365">
        <f>SUMPRODUCT(LEN($Y39:$Y41)-LEN(SUBSTITUTE($Y39:$Y41,"M", "")))</f>
        <v>0</v>
      </c>
    </row>
    <row r="40" spans="2:38" ht="19.899999999999999" customHeight="1" x14ac:dyDescent="0.2">
      <c r="B40" s="17"/>
      <c r="C40" s="406"/>
      <c r="D40" s="231"/>
      <c r="E40" s="23"/>
      <c r="F40" s="23"/>
      <c r="G40" s="191"/>
      <c r="H40" s="409"/>
      <c r="I40" s="409"/>
      <c r="J40" s="409"/>
      <c r="K40" s="190" t="s">
        <v>91</v>
      </c>
      <c r="L40" s="189" t="s">
        <v>263</v>
      </c>
      <c r="M40" s="190" t="s">
        <v>90</v>
      </c>
      <c r="N40" s="189" t="s">
        <v>275</v>
      </c>
      <c r="O40" s="190" t="s">
        <v>89</v>
      </c>
      <c r="P40" s="189" t="s">
        <v>264</v>
      </c>
      <c r="Q40" s="190" t="s">
        <v>88</v>
      </c>
      <c r="R40" s="189" t="s">
        <v>218</v>
      </c>
      <c r="S40" s="190" t="s">
        <v>210</v>
      </c>
      <c r="T40" s="189" t="s">
        <v>98</v>
      </c>
      <c r="U40" s="190" t="s">
        <v>209</v>
      </c>
      <c r="V40" s="189"/>
      <c r="W40" s="190" t="s">
        <v>291</v>
      </c>
      <c r="X40" s="189"/>
      <c r="Y40" s="18"/>
      <c r="Z40" s="366"/>
      <c r="AA40" s="366"/>
      <c r="AB40" s="188"/>
      <c r="AC40" s="390"/>
      <c r="AD40" s="392"/>
      <c r="AE40" s="392"/>
      <c r="AF40" s="392"/>
      <c r="AG40" s="392"/>
      <c r="AH40" s="392"/>
      <c r="AI40" s="392"/>
      <c r="AJ40" s="392"/>
      <c r="AK40" s="392"/>
      <c r="AL40" s="392"/>
    </row>
    <row r="41" spans="2:38" ht="19.899999999999999" customHeight="1" thickBot="1" x14ac:dyDescent="0.25">
      <c r="B41" s="17"/>
      <c r="C41" s="407"/>
      <c r="D41" s="233"/>
      <c r="E41" s="203"/>
      <c r="F41" s="203"/>
      <c r="G41" s="202"/>
      <c r="H41" s="410"/>
      <c r="I41" s="410"/>
      <c r="J41" s="410"/>
      <c r="K41" s="201" t="s">
        <v>87</v>
      </c>
      <c r="L41" s="200" t="s">
        <v>213</v>
      </c>
      <c r="M41" s="201" t="s">
        <v>86</v>
      </c>
      <c r="N41" s="200" t="s">
        <v>266</v>
      </c>
      <c r="O41" s="201" t="s">
        <v>85</v>
      </c>
      <c r="P41" s="200" t="s">
        <v>264</v>
      </c>
      <c r="Q41" s="201" t="s">
        <v>84</v>
      </c>
      <c r="R41" s="200" t="s">
        <v>218</v>
      </c>
      <c r="S41" s="201" t="s">
        <v>208</v>
      </c>
      <c r="T41" s="200"/>
      <c r="U41" s="201" t="s">
        <v>207</v>
      </c>
      <c r="V41" s="200"/>
      <c r="W41" s="201" t="s">
        <v>290</v>
      </c>
      <c r="X41" s="200"/>
      <c r="Y41" s="10"/>
      <c r="Z41" s="398"/>
      <c r="AA41" s="398"/>
      <c r="AB41" s="199"/>
      <c r="AC41" s="391"/>
      <c r="AD41" s="393"/>
      <c r="AE41" s="393"/>
      <c r="AF41" s="393"/>
      <c r="AG41" s="393"/>
      <c r="AH41" s="393"/>
      <c r="AI41" s="393"/>
      <c r="AJ41" s="393"/>
      <c r="AK41" s="393"/>
      <c r="AL41" s="393"/>
    </row>
    <row r="42" spans="2:38" ht="19.899999999999999" customHeight="1" x14ac:dyDescent="0.2">
      <c r="B42" s="17"/>
      <c r="C42" s="405">
        <v>11</v>
      </c>
      <c r="D42" s="232"/>
      <c r="E42" s="197"/>
      <c r="F42" s="197"/>
      <c r="G42" s="196"/>
      <c r="H42" s="408">
        <v>78</v>
      </c>
      <c r="I42" s="408">
        <v>19</v>
      </c>
      <c r="J42" s="408">
        <v>5</v>
      </c>
      <c r="K42" s="195" t="s">
        <v>95</v>
      </c>
      <c r="L42" s="194" t="s">
        <v>213</v>
      </c>
      <c r="M42" s="195" t="s">
        <v>94</v>
      </c>
      <c r="N42" s="194" t="s">
        <v>306</v>
      </c>
      <c r="O42" s="195" t="s">
        <v>93</v>
      </c>
      <c r="P42" s="194" t="s">
        <v>297</v>
      </c>
      <c r="Q42" s="195" t="s">
        <v>92</v>
      </c>
      <c r="R42" s="194" t="s">
        <v>283</v>
      </c>
      <c r="S42" s="195" t="s">
        <v>212</v>
      </c>
      <c r="T42" s="194" t="s">
        <v>214</v>
      </c>
      <c r="U42" s="195" t="s">
        <v>211</v>
      </c>
      <c r="V42" s="194"/>
      <c r="W42" s="195" t="s">
        <v>292</v>
      </c>
      <c r="X42" s="194"/>
      <c r="Y42" s="25" t="s">
        <v>581</v>
      </c>
      <c r="Z42" s="397">
        <v>4</v>
      </c>
      <c r="AA42" s="397"/>
      <c r="AB42" s="193"/>
      <c r="AC42" s="379">
        <f>SUMPRODUCT(LEN($L42:$X44)-LEN(SUBSTITUTE($L42:$X44,"A", "")))</f>
        <v>12</v>
      </c>
      <c r="AD42" s="365">
        <f>SUMPRODUCT(LEN($Y42:$Y44)-LEN(SUBSTITUTE($Y42:$Y44,"A", "")))</f>
        <v>1</v>
      </c>
      <c r="AE42" s="365">
        <f>SUMPRODUCT(LEN($L42:$X44)-LEN(SUBSTITUTE($L42:$X44,"S", "")))</f>
        <v>10</v>
      </c>
      <c r="AF42" s="365">
        <f>SUMPRODUCT(LEN($Y42:$Y44)-LEN(SUBSTITUTE($Y42:$Y44,"S", "")))</f>
        <v>3</v>
      </c>
      <c r="AG42" s="365">
        <f>SUMPRODUCT(LEN($L42:$X44)-LEN(SUBSTITUTE($L42:$X44,"F", "")))</f>
        <v>1</v>
      </c>
      <c r="AH42" s="365">
        <f>SUMPRODUCT(LEN($Y42:$Y44)-LEN(SUBSTITUTE($Y42:$Y44,"F", "")))</f>
        <v>0</v>
      </c>
      <c r="AI42" s="365">
        <f>SUMPRODUCT(LEN($L42:$X44)-LEN(SUBSTITUTE($L42:$X44,"G", "")))</f>
        <v>8</v>
      </c>
      <c r="AJ42" s="365">
        <f>SUMPRODUCT(LEN($Y42:$Y44)-LEN(SUBSTITUTE($Y42:$Y44,"G", "")))</f>
        <v>2</v>
      </c>
      <c r="AK42" s="365">
        <f>SUMPRODUCT(LEN($L42:$X44)-LEN(SUBSTITUTE($L42:$X44,"M", "")))</f>
        <v>0</v>
      </c>
      <c r="AL42" s="365">
        <f>SUMPRODUCT(LEN($Y42:$Y44)-LEN(SUBSTITUTE($Y42:$Y44,"M", "")))</f>
        <v>0</v>
      </c>
    </row>
    <row r="43" spans="2:38" ht="19.899999999999999" customHeight="1" x14ac:dyDescent="0.2">
      <c r="B43" s="17"/>
      <c r="C43" s="406"/>
      <c r="D43" s="231"/>
      <c r="E43" s="23"/>
      <c r="F43" s="23"/>
      <c r="G43" s="191"/>
      <c r="H43" s="409"/>
      <c r="I43" s="409"/>
      <c r="J43" s="409"/>
      <c r="K43" s="190" t="s">
        <v>91</v>
      </c>
      <c r="L43" s="189" t="s">
        <v>306</v>
      </c>
      <c r="M43" s="190" t="s">
        <v>90</v>
      </c>
      <c r="N43" s="189" t="s">
        <v>275</v>
      </c>
      <c r="O43" s="190" t="s">
        <v>89</v>
      </c>
      <c r="P43" s="189" t="s">
        <v>225</v>
      </c>
      <c r="Q43" s="190" t="s">
        <v>88</v>
      </c>
      <c r="R43" s="189" t="s">
        <v>214</v>
      </c>
      <c r="S43" s="190" t="s">
        <v>210</v>
      </c>
      <c r="T43" s="189" t="s">
        <v>98</v>
      </c>
      <c r="U43" s="190" t="s">
        <v>209</v>
      </c>
      <c r="V43" s="189"/>
      <c r="W43" s="190" t="s">
        <v>291</v>
      </c>
      <c r="X43" s="189"/>
      <c r="Y43" s="18"/>
      <c r="Z43" s="366"/>
      <c r="AA43" s="366"/>
      <c r="AB43" s="188"/>
      <c r="AC43" s="390"/>
      <c r="AD43" s="392"/>
      <c r="AE43" s="392"/>
      <c r="AF43" s="392"/>
      <c r="AG43" s="392"/>
      <c r="AH43" s="392"/>
      <c r="AI43" s="392"/>
      <c r="AJ43" s="392"/>
      <c r="AK43" s="392"/>
      <c r="AL43" s="392"/>
    </row>
    <row r="44" spans="2:38" ht="19.899999999999999" customHeight="1" thickBot="1" x14ac:dyDescent="0.25">
      <c r="B44" s="17"/>
      <c r="C44" s="407"/>
      <c r="D44" s="233"/>
      <c r="E44" s="203"/>
      <c r="F44" s="203"/>
      <c r="G44" s="202"/>
      <c r="H44" s="410"/>
      <c r="I44" s="410"/>
      <c r="J44" s="410"/>
      <c r="K44" s="201" t="s">
        <v>87</v>
      </c>
      <c r="L44" s="200" t="s">
        <v>263</v>
      </c>
      <c r="M44" s="201" t="s">
        <v>86</v>
      </c>
      <c r="N44" s="200" t="s">
        <v>323</v>
      </c>
      <c r="O44" s="201" t="s">
        <v>85</v>
      </c>
      <c r="P44" s="200" t="s">
        <v>264</v>
      </c>
      <c r="Q44" s="201" t="s">
        <v>84</v>
      </c>
      <c r="R44" s="200" t="s">
        <v>98</v>
      </c>
      <c r="S44" s="201" t="s">
        <v>208</v>
      </c>
      <c r="T44" s="200"/>
      <c r="U44" s="201" t="s">
        <v>207</v>
      </c>
      <c r="V44" s="200"/>
      <c r="W44" s="201" t="s">
        <v>290</v>
      </c>
      <c r="X44" s="200"/>
      <c r="Y44" s="10"/>
      <c r="Z44" s="398"/>
      <c r="AA44" s="398"/>
      <c r="AB44" s="199"/>
      <c r="AC44" s="391"/>
      <c r="AD44" s="393"/>
      <c r="AE44" s="393"/>
      <c r="AF44" s="393"/>
      <c r="AG44" s="393"/>
      <c r="AH44" s="393"/>
      <c r="AI44" s="393"/>
      <c r="AJ44" s="393"/>
      <c r="AK44" s="393"/>
      <c r="AL44" s="393"/>
    </row>
    <row r="45" spans="2:38" ht="19.899999999999999" customHeight="1" x14ac:dyDescent="0.2">
      <c r="B45" s="17"/>
      <c r="C45" s="405">
        <v>12</v>
      </c>
      <c r="D45" s="232"/>
      <c r="E45" s="197"/>
      <c r="F45" s="197"/>
      <c r="G45" s="196"/>
      <c r="H45" s="408">
        <v>74</v>
      </c>
      <c r="I45" s="408">
        <v>20</v>
      </c>
      <c r="J45" s="408">
        <v>7</v>
      </c>
      <c r="K45" s="195" t="s">
        <v>95</v>
      </c>
      <c r="L45" s="194" t="s">
        <v>263</v>
      </c>
      <c r="M45" s="195" t="s">
        <v>94</v>
      </c>
      <c r="N45" s="194" t="s">
        <v>275</v>
      </c>
      <c r="O45" s="195" t="s">
        <v>93</v>
      </c>
      <c r="P45" s="194" t="s">
        <v>305</v>
      </c>
      <c r="Q45" s="195" t="s">
        <v>92</v>
      </c>
      <c r="R45" s="194" t="s">
        <v>214</v>
      </c>
      <c r="S45" s="195" t="s">
        <v>212</v>
      </c>
      <c r="T45" s="194" t="s">
        <v>98</v>
      </c>
      <c r="U45" s="195" t="s">
        <v>211</v>
      </c>
      <c r="V45" s="194"/>
      <c r="W45" s="195" t="s">
        <v>292</v>
      </c>
      <c r="X45" s="194"/>
      <c r="Y45" s="25" t="s">
        <v>534</v>
      </c>
      <c r="Z45" s="397"/>
      <c r="AA45" s="397"/>
      <c r="AB45" s="193"/>
      <c r="AC45" s="379">
        <f>SUMPRODUCT(LEN($L45:$X47)-LEN(SUBSTITUTE($L45:$X47,"A", "")))</f>
        <v>12</v>
      </c>
      <c r="AD45" s="365">
        <f>SUMPRODUCT(LEN($Y45:$Y47)-LEN(SUBSTITUTE($Y45:$Y47,"A", "")))</f>
        <v>4</v>
      </c>
      <c r="AE45" s="365">
        <f>SUMPRODUCT(LEN($L45:$X47)-LEN(SUBSTITUTE($L45:$X47,"S", "")))</f>
        <v>6</v>
      </c>
      <c r="AF45" s="365">
        <f>SUMPRODUCT(LEN($Y45:$Y47)-LEN(SUBSTITUTE($Y45:$Y47,"S", "")))</f>
        <v>0</v>
      </c>
      <c r="AG45" s="365">
        <f>SUMPRODUCT(LEN($L45:$X47)-LEN(SUBSTITUTE($L45:$X47,"F", "")))</f>
        <v>1</v>
      </c>
      <c r="AH45" s="365">
        <f>SUMPRODUCT(LEN($Y45:$Y47)-LEN(SUBSTITUTE($Y45:$Y47,"F", "")))</f>
        <v>1</v>
      </c>
      <c r="AI45" s="365">
        <f>SUMPRODUCT(LEN($L45:$X47)-LEN(SUBSTITUTE($L45:$X47,"G", "")))</f>
        <v>8</v>
      </c>
      <c r="AJ45" s="365">
        <f>SUMPRODUCT(LEN($Y45:$Y47)-LEN(SUBSTITUTE($Y45:$Y47,"G", "")))</f>
        <v>0</v>
      </c>
      <c r="AK45" s="365">
        <f>SUMPRODUCT(LEN($L45:$X47)-LEN(SUBSTITUTE($L45:$X47,"M", "")))</f>
        <v>0</v>
      </c>
      <c r="AL45" s="365">
        <f>SUMPRODUCT(LEN($Y45:$Y47)-LEN(SUBSTITUTE($Y45:$Y47,"M", "")))</f>
        <v>0</v>
      </c>
    </row>
    <row r="46" spans="2:38" ht="19.899999999999999" customHeight="1" x14ac:dyDescent="0.2">
      <c r="B46" s="17"/>
      <c r="C46" s="406"/>
      <c r="D46" s="231"/>
      <c r="E46" s="23"/>
      <c r="F46" s="23"/>
      <c r="G46" s="191"/>
      <c r="H46" s="409"/>
      <c r="I46" s="409"/>
      <c r="J46" s="409"/>
      <c r="K46" s="190" t="s">
        <v>91</v>
      </c>
      <c r="L46" s="189" t="s">
        <v>263</v>
      </c>
      <c r="M46" s="190" t="s">
        <v>90</v>
      </c>
      <c r="N46" s="189" t="s">
        <v>224</v>
      </c>
      <c r="O46" s="190" t="s">
        <v>89</v>
      </c>
      <c r="P46" s="189" t="s">
        <v>263</v>
      </c>
      <c r="Q46" s="190" t="s">
        <v>88</v>
      </c>
      <c r="R46" s="189" t="s">
        <v>218</v>
      </c>
      <c r="S46" s="190" t="s">
        <v>210</v>
      </c>
      <c r="T46" s="189"/>
      <c r="U46" s="190" t="s">
        <v>209</v>
      </c>
      <c r="V46" s="189"/>
      <c r="W46" s="190" t="s">
        <v>291</v>
      </c>
      <c r="X46" s="189"/>
      <c r="Y46" s="18" t="s">
        <v>213</v>
      </c>
      <c r="Z46" s="366"/>
      <c r="AA46" s="366"/>
      <c r="AB46" s="188"/>
      <c r="AC46" s="390"/>
      <c r="AD46" s="392"/>
      <c r="AE46" s="392"/>
      <c r="AF46" s="392"/>
      <c r="AG46" s="392"/>
      <c r="AH46" s="392"/>
      <c r="AI46" s="392"/>
      <c r="AJ46" s="392"/>
      <c r="AK46" s="392"/>
      <c r="AL46" s="392"/>
    </row>
    <row r="47" spans="2:38" ht="19.899999999999999" customHeight="1" thickBot="1" x14ac:dyDescent="0.25">
      <c r="B47" s="17"/>
      <c r="C47" s="407"/>
      <c r="D47" s="233"/>
      <c r="E47" s="203"/>
      <c r="F47" s="203"/>
      <c r="G47" s="202"/>
      <c r="H47" s="410"/>
      <c r="I47" s="410"/>
      <c r="J47" s="410"/>
      <c r="K47" s="201" t="s">
        <v>87</v>
      </c>
      <c r="L47" s="200" t="s">
        <v>284</v>
      </c>
      <c r="M47" s="201" t="s">
        <v>86</v>
      </c>
      <c r="N47" s="200" t="s">
        <v>336</v>
      </c>
      <c r="O47" s="201" t="s">
        <v>85</v>
      </c>
      <c r="P47" s="200" t="s">
        <v>263</v>
      </c>
      <c r="Q47" s="201" t="s">
        <v>84</v>
      </c>
      <c r="R47" s="200" t="s">
        <v>98</v>
      </c>
      <c r="S47" s="201" t="s">
        <v>208</v>
      </c>
      <c r="T47" s="200"/>
      <c r="U47" s="201" t="s">
        <v>207</v>
      </c>
      <c r="V47" s="200"/>
      <c r="W47" s="201" t="s">
        <v>290</v>
      </c>
      <c r="X47" s="200"/>
      <c r="Y47" s="10"/>
      <c r="Z47" s="398"/>
      <c r="AA47" s="398"/>
      <c r="AB47" s="199"/>
      <c r="AC47" s="391"/>
      <c r="AD47" s="393"/>
      <c r="AE47" s="393"/>
      <c r="AF47" s="393"/>
      <c r="AG47" s="393"/>
      <c r="AH47" s="393"/>
      <c r="AI47" s="393"/>
      <c r="AJ47" s="393"/>
      <c r="AK47" s="393"/>
      <c r="AL47" s="393"/>
    </row>
    <row r="48" spans="2:38" ht="19.899999999999999" customHeight="1" x14ac:dyDescent="0.2">
      <c r="B48" s="17"/>
      <c r="C48" s="405">
        <v>13</v>
      </c>
      <c r="D48" s="232"/>
      <c r="E48" s="197"/>
      <c r="F48" s="197"/>
      <c r="G48" s="196"/>
      <c r="H48" s="408">
        <v>71</v>
      </c>
      <c r="I48" s="408">
        <v>20</v>
      </c>
      <c r="J48" s="408">
        <v>5</v>
      </c>
      <c r="K48" s="195" t="s">
        <v>95</v>
      </c>
      <c r="L48" s="194" t="s">
        <v>275</v>
      </c>
      <c r="M48" s="195" t="s">
        <v>94</v>
      </c>
      <c r="N48" s="194" t="s">
        <v>263</v>
      </c>
      <c r="O48" s="195" t="s">
        <v>93</v>
      </c>
      <c r="P48" s="194" t="s">
        <v>224</v>
      </c>
      <c r="Q48" s="195" t="s">
        <v>92</v>
      </c>
      <c r="R48" s="194" t="s">
        <v>263</v>
      </c>
      <c r="S48" s="195" t="s">
        <v>212</v>
      </c>
      <c r="T48" s="194" t="s">
        <v>214</v>
      </c>
      <c r="U48" s="195" t="s">
        <v>211</v>
      </c>
      <c r="V48" s="194"/>
      <c r="W48" s="195" t="s">
        <v>292</v>
      </c>
      <c r="X48" s="194"/>
      <c r="Y48" s="25"/>
      <c r="Z48" s="397"/>
      <c r="AA48" s="397"/>
      <c r="AB48" s="193"/>
      <c r="AC48" s="379">
        <f>SUMPRODUCT(LEN($L48:$X50)-LEN(SUBSTITUTE($L48:$X50,"A", "")))</f>
        <v>19</v>
      </c>
      <c r="AD48" s="365">
        <f>SUMPRODUCT(LEN($Y48:$Y50)-LEN(SUBSTITUTE($Y48:$Y50,"A", "")))</f>
        <v>0</v>
      </c>
      <c r="AE48" s="365">
        <f>SUMPRODUCT(LEN($L48:$X50)-LEN(SUBSTITUTE($L48:$X50,"S", "")))</f>
        <v>4</v>
      </c>
      <c r="AF48" s="365">
        <f>SUMPRODUCT(LEN($Y48:$Y50)-LEN(SUBSTITUTE($Y48:$Y50,"S", "")))</f>
        <v>0</v>
      </c>
      <c r="AG48" s="365">
        <f>SUMPRODUCT(LEN($L48:$X50)-LEN(SUBSTITUTE($L48:$X50,"F", "")))</f>
        <v>0</v>
      </c>
      <c r="AH48" s="365">
        <f>SUMPRODUCT(LEN($Y48:$Y50)-LEN(SUBSTITUTE($Y48:$Y50,"F", "")))</f>
        <v>0</v>
      </c>
      <c r="AI48" s="365">
        <f>SUMPRODUCT(LEN($L48:$X50)-LEN(SUBSTITUTE($L48:$X50,"G", "")))</f>
        <v>10</v>
      </c>
      <c r="AJ48" s="365">
        <f>SUMPRODUCT(LEN($Y48:$Y50)-LEN(SUBSTITUTE($Y48:$Y50,"G", "")))</f>
        <v>0</v>
      </c>
      <c r="AK48" s="365">
        <f>SUMPRODUCT(LEN($L48:$X50)-LEN(SUBSTITUTE($L48:$X50,"M", "")))</f>
        <v>0</v>
      </c>
      <c r="AL48" s="365">
        <f>SUMPRODUCT(LEN($Y48:$Y50)-LEN(SUBSTITUTE($Y48:$Y50,"M", "")))</f>
        <v>0</v>
      </c>
    </row>
    <row r="49" spans="1:46" ht="19.899999999999999" customHeight="1" x14ac:dyDescent="0.2">
      <c r="B49" s="17"/>
      <c r="C49" s="406"/>
      <c r="D49" s="231"/>
      <c r="E49" s="23"/>
      <c r="F49" s="23"/>
      <c r="G49" s="191"/>
      <c r="H49" s="409"/>
      <c r="I49" s="409"/>
      <c r="J49" s="409"/>
      <c r="K49" s="190" t="s">
        <v>91</v>
      </c>
      <c r="L49" s="189" t="s">
        <v>263</v>
      </c>
      <c r="M49" s="190" t="s">
        <v>90</v>
      </c>
      <c r="N49" s="189" t="s">
        <v>545</v>
      </c>
      <c r="O49" s="190" t="s">
        <v>89</v>
      </c>
      <c r="P49" s="189" t="s">
        <v>306</v>
      </c>
      <c r="Q49" s="190" t="s">
        <v>88</v>
      </c>
      <c r="R49" s="189" t="s">
        <v>214</v>
      </c>
      <c r="S49" s="190" t="s">
        <v>210</v>
      </c>
      <c r="T49" s="189" t="s">
        <v>97</v>
      </c>
      <c r="U49" s="190" t="s">
        <v>209</v>
      </c>
      <c r="V49" s="189"/>
      <c r="W49" s="190" t="s">
        <v>291</v>
      </c>
      <c r="X49" s="189"/>
      <c r="Y49" s="18"/>
      <c r="Z49" s="366"/>
      <c r="AA49" s="366"/>
      <c r="AB49" s="188"/>
      <c r="AC49" s="390"/>
      <c r="AD49" s="392"/>
      <c r="AE49" s="392"/>
      <c r="AF49" s="392"/>
      <c r="AG49" s="392"/>
      <c r="AH49" s="392"/>
      <c r="AI49" s="392"/>
      <c r="AJ49" s="392"/>
      <c r="AK49" s="392"/>
      <c r="AL49" s="392"/>
    </row>
    <row r="50" spans="1:46" ht="19.899999999999999" customHeight="1" thickBot="1" x14ac:dyDescent="0.25">
      <c r="B50" s="17"/>
      <c r="C50" s="407"/>
      <c r="D50" s="233"/>
      <c r="E50" s="203"/>
      <c r="F50" s="203"/>
      <c r="G50" s="202"/>
      <c r="H50" s="410"/>
      <c r="I50" s="410"/>
      <c r="J50" s="410"/>
      <c r="K50" s="201" t="s">
        <v>87</v>
      </c>
      <c r="L50" s="200" t="s">
        <v>275</v>
      </c>
      <c r="M50" s="201" t="s">
        <v>86</v>
      </c>
      <c r="N50" s="200" t="s">
        <v>263</v>
      </c>
      <c r="O50" s="201" t="s">
        <v>85</v>
      </c>
      <c r="P50" s="200" t="s">
        <v>275</v>
      </c>
      <c r="Q50" s="201" t="s">
        <v>84</v>
      </c>
      <c r="R50" s="200" t="s">
        <v>214</v>
      </c>
      <c r="S50" s="201" t="s">
        <v>208</v>
      </c>
      <c r="T50" s="200" t="s">
        <v>98</v>
      </c>
      <c r="U50" s="201" t="s">
        <v>207</v>
      </c>
      <c r="V50" s="200"/>
      <c r="W50" s="201" t="s">
        <v>290</v>
      </c>
      <c r="X50" s="200"/>
      <c r="Y50" s="10"/>
      <c r="Z50" s="398"/>
      <c r="AA50" s="398"/>
      <c r="AB50" s="199"/>
      <c r="AC50" s="391"/>
      <c r="AD50" s="393"/>
      <c r="AE50" s="393"/>
      <c r="AF50" s="393"/>
      <c r="AG50" s="393"/>
      <c r="AH50" s="393"/>
      <c r="AI50" s="393"/>
      <c r="AJ50" s="393"/>
      <c r="AK50" s="393"/>
      <c r="AL50" s="393"/>
    </row>
    <row r="51" spans="1:46" ht="19.899999999999999" customHeight="1" x14ac:dyDescent="0.2">
      <c r="B51" s="17"/>
      <c r="C51" s="405">
        <v>14</v>
      </c>
      <c r="D51" s="232"/>
      <c r="E51" s="197"/>
      <c r="F51" s="197"/>
      <c r="G51" s="196"/>
      <c r="H51" s="408" t="s">
        <v>580</v>
      </c>
      <c r="I51" s="408"/>
      <c r="J51" s="408"/>
      <c r="K51" s="195" t="s">
        <v>95</v>
      </c>
      <c r="L51" s="194"/>
      <c r="M51" s="195" t="s">
        <v>94</v>
      </c>
      <c r="N51" s="194"/>
      <c r="O51" s="195" t="s">
        <v>93</v>
      </c>
      <c r="P51" s="194"/>
      <c r="Q51" s="195" t="s">
        <v>92</v>
      </c>
      <c r="R51" s="194"/>
      <c r="S51" s="195" t="s">
        <v>212</v>
      </c>
      <c r="T51" s="194"/>
      <c r="U51" s="195" t="s">
        <v>211</v>
      </c>
      <c r="V51" s="194"/>
      <c r="W51" s="195" t="s">
        <v>292</v>
      </c>
      <c r="X51" s="194"/>
      <c r="Y51" s="25"/>
      <c r="Z51" s="397"/>
      <c r="AA51" s="397"/>
      <c r="AB51" s="193"/>
      <c r="AC51" s="379">
        <f>SUMPRODUCT(LEN($L51:$X53)-LEN(SUBSTITUTE($L51:$X53,"A", "")))</f>
        <v>0</v>
      </c>
      <c r="AD51" s="365">
        <f>SUMPRODUCT(LEN($Y51:$Y53)-LEN(SUBSTITUTE($Y51:$Y53,"A", "")))</f>
        <v>0</v>
      </c>
      <c r="AE51" s="365">
        <f>SUMPRODUCT(LEN($L51:$X53)-LEN(SUBSTITUTE($L51:$X53,"S", "")))</f>
        <v>0</v>
      </c>
      <c r="AF51" s="365">
        <f>SUMPRODUCT(LEN($Y51:$Y53)-LEN(SUBSTITUTE($Y51:$Y53,"S", "")))</f>
        <v>0</v>
      </c>
      <c r="AG51" s="365">
        <f>SUMPRODUCT(LEN($L51:$X53)-LEN(SUBSTITUTE($L51:$X53,"F", "")))</f>
        <v>0</v>
      </c>
      <c r="AH51" s="365">
        <f>SUMPRODUCT(LEN($Y51:$Y53)-LEN(SUBSTITUTE($Y51:$Y53,"F", "")))</f>
        <v>0</v>
      </c>
      <c r="AI51" s="365">
        <f>SUMPRODUCT(LEN($L51:$X53)-LEN(SUBSTITUTE($L51:$X53,"G", "")))</f>
        <v>0</v>
      </c>
      <c r="AJ51" s="365">
        <f>SUMPRODUCT(LEN($Y51:$Y53)-LEN(SUBSTITUTE($Y51:$Y53,"G", "")))</f>
        <v>0</v>
      </c>
      <c r="AK51" s="365">
        <f>SUMPRODUCT(LEN($L51:$X53)-LEN(SUBSTITUTE($L51:$X53,"M", "")))</f>
        <v>0</v>
      </c>
      <c r="AL51" s="365">
        <f>SUMPRODUCT(LEN($Y51:$Y53)-LEN(SUBSTITUTE($Y51:$Y53,"M", "")))</f>
        <v>0</v>
      </c>
    </row>
    <row r="52" spans="1:46" s="58" customFormat="1" ht="19.899999999999999" customHeight="1" x14ac:dyDescent="0.2">
      <c r="A52" s="4"/>
      <c r="B52" s="17"/>
      <c r="C52" s="406"/>
      <c r="D52" s="231"/>
      <c r="E52" s="23"/>
      <c r="F52" s="23"/>
      <c r="G52" s="191"/>
      <c r="H52" s="409"/>
      <c r="I52" s="409"/>
      <c r="J52" s="409"/>
      <c r="K52" s="190" t="s">
        <v>91</v>
      </c>
      <c r="L52" s="189"/>
      <c r="M52" s="190" t="s">
        <v>90</v>
      </c>
      <c r="N52" s="189"/>
      <c r="O52" s="190" t="s">
        <v>89</v>
      </c>
      <c r="P52" s="189"/>
      <c r="Q52" s="190" t="s">
        <v>88</v>
      </c>
      <c r="R52" s="189"/>
      <c r="S52" s="190" t="s">
        <v>210</v>
      </c>
      <c r="T52" s="189"/>
      <c r="U52" s="190" t="s">
        <v>209</v>
      </c>
      <c r="V52" s="189"/>
      <c r="W52" s="190" t="s">
        <v>291</v>
      </c>
      <c r="X52" s="189"/>
      <c r="Y52" s="18"/>
      <c r="Z52" s="366"/>
      <c r="AA52" s="366"/>
      <c r="AB52" s="188"/>
      <c r="AC52" s="390"/>
      <c r="AD52" s="392"/>
      <c r="AE52" s="392"/>
      <c r="AF52" s="392"/>
      <c r="AG52" s="392"/>
      <c r="AH52" s="392"/>
      <c r="AI52" s="392"/>
      <c r="AJ52" s="392"/>
      <c r="AK52" s="392"/>
      <c r="AL52" s="392"/>
      <c r="AP52" s="4"/>
      <c r="AQ52" s="4"/>
      <c r="AR52" s="4"/>
      <c r="AS52" s="4"/>
      <c r="AT52" s="4"/>
    </row>
    <row r="53" spans="1:46" ht="19.899999999999999" customHeight="1" thickBot="1" x14ac:dyDescent="0.25">
      <c r="B53" s="17"/>
      <c r="C53" s="407"/>
      <c r="D53" s="233"/>
      <c r="E53" s="203"/>
      <c r="F53" s="203"/>
      <c r="G53" s="202"/>
      <c r="H53" s="410"/>
      <c r="I53" s="410"/>
      <c r="J53" s="410"/>
      <c r="K53" s="201" t="s">
        <v>87</v>
      </c>
      <c r="L53" s="200"/>
      <c r="M53" s="201" t="s">
        <v>86</v>
      </c>
      <c r="N53" s="200"/>
      <c r="O53" s="201" t="s">
        <v>85</v>
      </c>
      <c r="P53" s="200"/>
      <c r="Q53" s="201" t="s">
        <v>84</v>
      </c>
      <c r="R53" s="200"/>
      <c r="S53" s="201" t="s">
        <v>208</v>
      </c>
      <c r="T53" s="200"/>
      <c r="U53" s="201" t="s">
        <v>207</v>
      </c>
      <c r="V53" s="200"/>
      <c r="W53" s="201" t="s">
        <v>290</v>
      </c>
      <c r="X53" s="200"/>
      <c r="Y53" s="10"/>
      <c r="Z53" s="398"/>
      <c r="AA53" s="398"/>
      <c r="AB53" s="199"/>
      <c r="AC53" s="391"/>
      <c r="AD53" s="393"/>
      <c r="AE53" s="393"/>
      <c r="AF53" s="393"/>
      <c r="AG53" s="393"/>
      <c r="AH53" s="393"/>
      <c r="AI53" s="393"/>
      <c r="AJ53" s="393"/>
      <c r="AK53" s="393"/>
      <c r="AL53" s="393"/>
    </row>
    <row r="54" spans="1:46" ht="19.899999999999999" customHeight="1" x14ac:dyDescent="0.2">
      <c r="B54" s="17"/>
      <c r="C54" s="405">
        <v>15</v>
      </c>
      <c r="D54" s="232"/>
      <c r="E54" s="197"/>
      <c r="F54" s="197"/>
      <c r="G54" s="196"/>
      <c r="H54" s="408"/>
      <c r="I54" s="408"/>
      <c r="J54" s="408"/>
      <c r="K54" s="195" t="s">
        <v>95</v>
      </c>
      <c r="L54" s="194"/>
      <c r="M54" s="195" t="s">
        <v>94</v>
      </c>
      <c r="N54" s="194"/>
      <c r="O54" s="195" t="s">
        <v>93</v>
      </c>
      <c r="P54" s="194"/>
      <c r="Q54" s="195" t="s">
        <v>92</v>
      </c>
      <c r="R54" s="194"/>
      <c r="S54" s="195" t="s">
        <v>212</v>
      </c>
      <c r="T54" s="194"/>
      <c r="U54" s="195" t="s">
        <v>211</v>
      </c>
      <c r="V54" s="194"/>
      <c r="W54" s="195" t="s">
        <v>292</v>
      </c>
      <c r="X54" s="194"/>
      <c r="Y54" s="25"/>
      <c r="Z54" s="397"/>
      <c r="AA54" s="397"/>
      <c r="AB54" s="193"/>
      <c r="AC54" s="379">
        <f>SUMPRODUCT(LEN($L54:$X56)-LEN(SUBSTITUTE($L54:$X56,"A", "")))</f>
        <v>0</v>
      </c>
      <c r="AD54" s="365">
        <f>SUMPRODUCT(LEN($Y54:$Y56)-LEN(SUBSTITUTE($Y54:$Y56,"A", "")))</f>
        <v>0</v>
      </c>
      <c r="AE54" s="365">
        <f>SUMPRODUCT(LEN($L54:$X56)-LEN(SUBSTITUTE($L54:$X56,"S", "")))</f>
        <v>0</v>
      </c>
      <c r="AF54" s="365">
        <f>SUMPRODUCT(LEN($Y54:$Y56)-LEN(SUBSTITUTE($Y54:$Y56,"S", "")))</f>
        <v>0</v>
      </c>
      <c r="AG54" s="365">
        <f>SUMPRODUCT(LEN($L54:$X56)-LEN(SUBSTITUTE($L54:$X56,"F", "")))</f>
        <v>0</v>
      </c>
      <c r="AH54" s="365">
        <f>SUMPRODUCT(LEN($Y54:$Y56)-LEN(SUBSTITUTE($Y54:$Y56,"F", "")))</f>
        <v>0</v>
      </c>
      <c r="AI54" s="365">
        <f>SUMPRODUCT(LEN($L54:$X56)-LEN(SUBSTITUTE($L54:$X56,"G", "")))</f>
        <v>0</v>
      </c>
      <c r="AJ54" s="365">
        <f>SUMPRODUCT(LEN($Y54:$Y56)-LEN(SUBSTITUTE($Y54:$Y56,"G", "")))</f>
        <v>0</v>
      </c>
      <c r="AK54" s="365">
        <f>SUMPRODUCT(LEN($L54:$X56)-LEN(SUBSTITUTE($L54:$X56,"M", "")))</f>
        <v>0</v>
      </c>
      <c r="AL54" s="365">
        <f>SUMPRODUCT(LEN($Y54:$Y56)-LEN(SUBSTITUTE($Y54:$Y56,"M", "")))</f>
        <v>0</v>
      </c>
    </row>
    <row r="55" spans="1:46" ht="19.899999999999999" customHeight="1" x14ac:dyDescent="0.2">
      <c r="B55" s="17"/>
      <c r="C55" s="406"/>
      <c r="D55" s="231"/>
      <c r="E55" s="23"/>
      <c r="F55" s="23"/>
      <c r="G55" s="191"/>
      <c r="H55" s="409"/>
      <c r="I55" s="409"/>
      <c r="J55" s="409"/>
      <c r="K55" s="190" t="s">
        <v>91</v>
      </c>
      <c r="L55" s="189"/>
      <c r="M55" s="190" t="s">
        <v>90</v>
      </c>
      <c r="N55" s="189"/>
      <c r="O55" s="190" t="s">
        <v>89</v>
      </c>
      <c r="P55" s="189"/>
      <c r="Q55" s="190" t="s">
        <v>88</v>
      </c>
      <c r="R55" s="189"/>
      <c r="S55" s="190" t="s">
        <v>210</v>
      </c>
      <c r="T55" s="189"/>
      <c r="U55" s="190" t="s">
        <v>209</v>
      </c>
      <c r="V55" s="189"/>
      <c r="W55" s="190" t="s">
        <v>291</v>
      </c>
      <c r="X55" s="189"/>
      <c r="Y55" s="18"/>
      <c r="Z55" s="366"/>
      <c r="AA55" s="366"/>
      <c r="AB55" s="188"/>
      <c r="AC55" s="390"/>
      <c r="AD55" s="392"/>
      <c r="AE55" s="392"/>
      <c r="AF55" s="392"/>
      <c r="AG55" s="392"/>
      <c r="AH55" s="392"/>
      <c r="AI55" s="392"/>
      <c r="AJ55" s="392"/>
      <c r="AK55" s="392"/>
      <c r="AL55" s="392"/>
    </row>
    <row r="56" spans="1:46" ht="19.899999999999999" customHeight="1" thickBot="1" x14ac:dyDescent="0.25">
      <c r="B56" s="17"/>
      <c r="C56" s="407"/>
      <c r="D56" s="233"/>
      <c r="E56" s="203"/>
      <c r="F56" s="203"/>
      <c r="G56" s="202"/>
      <c r="H56" s="410"/>
      <c r="I56" s="410"/>
      <c r="J56" s="410"/>
      <c r="K56" s="201" t="s">
        <v>87</v>
      </c>
      <c r="L56" s="200"/>
      <c r="M56" s="201" t="s">
        <v>86</v>
      </c>
      <c r="N56" s="200"/>
      <c r="O56" s="201" t="s">
        <v>85</v>
      </c>
      <c r="P56" s="200"/>
      <c r="Q56" s="201" t="s">
        <v>84</v>
      </c>
      <c r="R56" s="200"/>
      <c r="S56" s="201" t="s">
        <v>208</v>
      </c>
      <c r="T56" s="200"/>
      <c r="U56" s="201" t="s">
        <v>207</v>
      </c>
      <c r="V56" s="200"/>
      <c r="W56" s="201" t="s">
        <v>290</v>
      </c>
      <c r="X56" s="200"/>
      <c r="Y56" s="10"/>
      <c r="Z56" s="398"/>
      <c r="AA56" s="398"/>
      <c r="AB56" s="199"/>
      <c r="AC56" s="391"/>
      <c r="AD56" s="393"/>
      <c r="AE56" s="393"/>
      <c r="AF56" s="393"/>
      <c r="AG56" s="393"/>
      <c r="AH56" s="393"/>
      <c r="AI56" s="393"/>
      <c r="AJ56" s="393"/>
      <c r="AK56" s="393"/>
      <c r="AL56" s="393"/>
    </row>
    <row r="57" spans="1:46" ht="19.899999999999999" customHeight="1" x14ac:dyDescent="0.2">
      <c r="B57" s="17"/>
      <c r="C57" s="405">
        <v>16</v>
      </c>
      <c r="D57" s="232"/>
      <c r="E57" s="197"/>
      <c r="F57" s="197"/>
      <c r="G57" s="196"/>
      <c r="H57" s="408"/>
      <c r="I57" s="408"/>
      <c r="J57" s="408"/>
      <c r="K57" s="195" t="s">
        <v>95</v>
      </c>
      <c r="L57" s="194"/>
      <c r="M57" s="195" t="s">
        <v>94</v>
      </c>
      <c r="N57" s="194"/>
      <c r="O57" s="195" t="s">
        <v>93</v>
      </c>
      <c r="P57" s="194"/>
      <c r="Q57" s="195" t="s">
        <v>92</v>
      </c>
      <c r="R57" s="194"/>
      <c r="S57" s="195" t="s">
        <v>212</v>
      </c>
      <c r="T57" s="194"/>
      <c r="U57" s="195" t="s">
        <v>211</v>
      </c>
      <c r="V57" s="194"/>
      <c r="W57" s="195" t="s">
        <v>292</v>
      </c>
      <c r="X57" s="194"/>
      <c r="Y57" s="25"/>
      <c r="Z57" s="397"/>
      <c r="AA57" s="397"/>
      <c r="AB57" s="193"/>
      <c r="AC57" s="379">
        <f>SUMPRODUCT(LEN($L57:$X59)-LEN(SUBSTITUTE($L57:$X59,"A", "")))</f>
        <v>0</v>
      </c>
      <c r="AD57" s="365">
        <f>SUMPRODUCT(LEN($Y57:$Y59)-LEN(SUBSTITUTE($Y57:$Y59,"A", "")))</f>
        <v>0</v>
      </c>
      <c r="AE57" s="365">
        <f>SUMPRODUCT(LEN($L57:$X59)-LEN(SUBSTITUTE($L57:$X59,"S", "")))</f>
        <v>0</v>
      </c>
      <c r="AF57" s="365">
        <f>SUMPRODUCT(LEN($Y57:$Y59)-LEN(SUBSTITUTE($Y57:$Y59,"S", "")))</f>
        <v>0</v>
      </c>
      <c r="AG57" s="365">
        <f>SUMPRODUCT(LEN($L57:$X59)-LEN(SUBSTITUTE($L57:$X59,"F", "")))</f>
        <v>0</v>
      </c>
      <c r="AH57" s="365">
        <f>SUMPRODUCT(LEN($Y57:$Y59)-LEN(SUBSTITUTE($Y57:$Y59,"F", "")))</f>
        <v>0</v>
      </c>
      <c r="AI57" s="365">
        <f>SUMPRODUCT(LEN($L57:$X59)-LEN(SUBSTITUTE($L57:$X59,"G", "")))</f>
        <v>0</v>
      </c>
      <c r="AJ57" s="365">
        <f>SUMPRODUCT(LEN($Y57:$Y59)-LEN(SUBSTITUTE($Y57:$Y59,"G", "")))</f>
        <v>0</v>
      </c>
      <c r="AK57" s="365">
        <f>SUMPRODUCT(LEN($L57:$X59)-LEN(SUBSTITUTE($L57:$X59,"M", "")))</f>
        <v>0</v>
      </c>
      <c r="AL57" s="365">
        <f>SUMPRODUCT(LEN($Y57:$Y59)-LEN(SUBSTITUTE($Y57:$Y59,"M", "")))</f>
        <v>0</v>
      </c>
    </row>
    <row r="58" spans="1:46" ht="19.899999999999999" customHeight="1" x14ac:dyDescent="0.2">
      <c r="B58" s="17"/>
      <c r="C58" s="406"/>
      <c r="D58" s="231"/>
      <c r="E58" s="23"/>
      <c r="F58" s="23"/>
      <c r="G58" s="191"/>
      <c r="H58" s="409"/>
      <c r="I58" s="409"/>
      <c r="J58" s="409"/>
      <c r="K58" s="190" t="s">
        <v>91</v>
      </c>
      <c r="L58" s="189"/>
      <c r="M58" s="190" t="s">
        <v>90</v>
      </c>
      <c r="N58" s="189"/>
      <c r="O58" s="190" t="s">
        <v>89</v>
      </c>
      <c r="P58" s="189"/>
      <c r="Q58" s="190" t="s">
        <v>88</v>
      </c>
      <c r="R58" s="189"/>
      <c r="S58" s="190" t="s">
        <v>210</v>
      </c>
      <c r="T58" s="189"/>
      <c r="U58" s="190" t="s">
        <v>209</v>
      </c>
      <c r="V58" s="189"/>
      <c r="W58" s="190" t="s">
        <v>291</v>
      </c>
      <c r="X58" s="189"/>
      <c r="Y58" s="18"/>
      <c r="Z58" s="366"/>
      <c r="AA58" s="366"/>
      <c r="AB58" s="188"/>
      <c r="AC58" s="390"/>
      <c r="AD58" s="392"/>
      <c r="AE58" s="392"/>
      <c r="AF58" s="392"/>
      <c r="AG58" s="392"/>
      <c r="AH58" s="392"/>
      <c r="AI58" s="392"/>
      <c r="AJ58" s="392"/>
      <c r="AK58" s="392"/>
      <c r="AL58" s="392"/>
    </row>
    <row r="59" spans="1:46" ht="19.899999999999999" customHeight="1" thickBot="1" x14ac:dyDescent="0.25">
      <c r="B59" s="17"/>
      <c r="C59" s="407"/>
      <c r="D59" s="233"/>
      <c r="E59" s="203"/>
      <c r="F59" s="203"/>
      <c r="G59" s="202"/>
      <c r="H59" s="410"/>
      <c r="I59" s="410"/>
      <c r="J59" s="410"/>
      <c r="K59" s="201" t="s">
        <v>87</v>
      </c>
      <c r="L59" s="200"/>
      <c r="M59" s="201" t="s">
        <v>86</v>
      </c>
      <c r="N59" s="200"/>
      <c r="O59" s="201" t="s">
        <v>85</v>
      </c>
      <c r="P59" s="200"/>
      <c r="Q59" s="201" t="s">
        <v>84</v>
      </c>
      <c r="R59" s="200"/>
      <c r="S59" s="201" t="s">
        <v>208</v>
      </c>
      <c r="T59" s="200"/>
      <c r="U59" s="201" t="s">
        <v>207</v>
      </c>
      <c r="V59" s="200"/>
      <c r="W59" s="201" t="s">
        <v>290</v>
      </c>
      <c r="X59" s="200"/>
      <c r="Y59" s="10"/>
      <c r="Z59" s="398"/>
      <c r="AA59" s="398"/>
      <c r="AB59" s="199"/>
      <c r="AC59" s="391"/>
      <c r="AD59" s="393"/>
      <c r="AE59" s="393"/>
      <c r="AF59" s="393"/>
      <c r="AG59" s="393"/>
      <c r="AH59" s="393"/>
      <c r="AI59" s="393"/>
      <c r="AJ59" s="393"/>
      <c r="AK59" s="393"/>
      <c r="AL59" s="393"/>
    </row>
    <row r="60" spans="1:46" ht="19.899999999999999" customHeight="1" x14ac:dyDescent="0.2">
      <c r="B60" s="17"/>
      <c r="C60" s="405">
        <v>17</v>
      </c>
      <c r="D60" s="232"/>
      <c r="E60" s="197"/>
      <c r="F60" s="197"/>
      <c r="G60" s="196"/>
      <c r="H60" s="408"/>
      <c r="I60" s="408"/>
      <c r="J60" s="408"/>
      <c r="K60" s="195" t="s">
        <v>95</v>
      </c>
      <c r="L60" s="194"/>
      <c r="M60" s="195" t="s">
        <v>94</v>
      </c>
      <c r="N60" s="194"/>
      <c r="O60" s="195" t="s">
        <v>93</v>
      </c>
      <c r="P60" s="194"/>
      <c r="Q60" s="195" t="s">
        <v>92</v>
      </c>
      <c r="R60" s="194"/>
      <c r="S60" s="195" t="s">
        <v>212</v>
      </c>
      <c r="T60" s="194"/>
      <c r="U60" s="195" t="s">
        <v>211</v>
      </c>
      <c r="V60" s="194"/>
      <c r="W60" s="195" t="s">
        <v>292</v>
      </c>
      <c r="X60" s="194"/>
      <c r="Y60" s="25"/>
      <c r="Z60" s="397"/>
      <c r="AA60" s="397"/>
      <c r="AB60" s="193"/>
      <c r="AC60" s="379">
        <f>SUMPRODUCT(LEN($L60:$X62)-LEN(SUBSTITUTE($L60:$X62,"A", "")))</f>
        <v>0</v>
      </c>
      <c r="AD60" s="365">
        <f>SUMPRODUCT(LEN($Y60:$Y62)-LEN(SUBSTITUTE($Y60:$Y62,"A", "")))</f>
        <v>0</v>
      </c>
      <c r="AE60" s="365">
        <f>SUMPRODUCT(LEN($L60:$X62)-LEN(SUBSTITUTE($L60:$X62,"S", "")))</f>
        <v>0</v>
      </c>
      <c r="AF60" s="365">
        <f>SUMPRODUCT(LEN($Y60:$Y62)-LEN(SUBSTITUTE($Y60:$Y62,"S", "")))</f>
        <v>0</v>
      </c>
      <c r="AG60" s="365">
        <f>SUMPRODUCT(LEN($L60:$X62)-LEN(SUBSTITUTE($L60:$X62,"F", "")))</f>
        <v>0</v>
      </c>
      <c r="AH60" s="365">
        <f>SUMPRODUCT(LEN($Y60:$Y62)-LEN(SUBSTITUTE($Y60:$Y62,"F", "")))</f>
        <v>0</v>
      </c>
      <c r="AI60" s="365">
        <f>SUMPRODUCT(LEN($L60:$X62)-LEN(SUBSTITUTE($L60:$X62,"G", "")))</f>
        <v>0</v>
      </c>
      <c r="AJ60" s="365">
        <f>SUMPRODUCT(LEN($Y60:$Y62)-LEN(SUBSTITUTE($Y60:$Y62,"G", "")))</f>
        <v>0</v>
      </c>
      <c r="AK60" s="365">
        <f>SUMPRODUCT(LEN($L60:$X62)-LEN(SUBSTITUTE($L60:$X62,"M", "")))</f>
        <v>0</v>
      </c>
      <c r="AL60" s="365">
        <f>SUMPRODUCT(LEN($Y60:$Y62)-LEN(SUBSTITUTE($Y60:$Y62,"M", "")))</f>
        <v>0</v>
      </c>
    </row>
    <row r="61" spans="1:46" ht="19.899999999999999" customHeight="1" x14ac:dyDescent="0.2">
      <c r="B61" s="17"/>
      <c r="C61" s="406"/>
      <c r="D61" s="231"/>
      <c r="E61" s="23"/>
      <c r="F61" s="23"/>
      <c r="G61" s="191"/>
      <c r="H61" s="409"/>
      <c r="I61" s="409"/>
      <c r="J61" s="409"/>
      <c r="K61" s="190" t="s">
        <v>91</v>
      </c>
      <c r="L61" s="189"/>
      <c r="M61" s="190" t="s">
        <v>90</v>
      </c>
      <c r="N61" s="189"/>
      <c r="O61" s="190" t="s">
        <v>89</v>
      </c>
      <c r="P61" s="189"/>
      <c r="Q61" s="190" t="s">
        <v>88</v>
      </c>
      <c r="R61" s="189"/>
      <c r="S61" s="190" t="s">
        <v>210</v>
      </c>
      <c r="T61" s="189"/>
      <c r="U61" s="190" t="s">
        <v>209</v>
      </c>
      <c r="V61" s="189"/>
      <c r="W61" s="190" t="s">
        <v>291</v>
      </c>
      <c r="X61" s="189"/>
      <c r="Y61" s="18"/>
      <c r="Z61" s="366"/>
      <c r="AA61" s="366"/>
      <c r="AB61" s="188"/>
      <c r="AC61" s="390"/>
      <c r="AD61" s="392"/>
      <c r="AE61" s="392"/>
      <c r="AF61" s="392"/>
      <c r="AG61" s="392"/>
      <c r="AH61" s="392"/>
      <c r="AI61" s="392"/>
      <c r="AJ61" s="392"/>
      <c r="AK61" s="392"/>
      <c r="AL61" s="392"/>
    </row>
    <row r="62" spans="1:46" ht="19.899999999999999" customHeight="1" thickBot="1" x14ac:dyDescent="0.25">
      <c r="B62" s="17"/>
      <c r="C62" s="407"/>
      <c r="D62" s="233"/>
      <c r="E62" s="203"/>
      <c r="F62" s="203"/>
      <c r="G62" s="202"/>
      <c r="H62" s="410"/>
      <c r="I62" s="410"/>
      <c r="J62" s="410"/>
      <c r="K62" s="201" t="s">
        <v>87</v>
      </c>
      <c r="L62" s="200"/>
      <c r="M62" s="201" t="s">
        <v>86</v>
      </c>
      <c r="N62" s="200"/>
      <c r="O62" s="201" t="s">
        <v>85</v>
      </c>
      <c r="P62" s="200"/>
      <c r="Q62" s="201" t="s">
        <v>84</v>
      </c>
      <c r="R62" s="200"/>
      <c r="S62" s="201" t="s">
        <v>208</v>
      </c>
      <c r="T62" s="200"/>
      <c r="U62" s="201" t="s">
        <v>207</v>
      </c>
      <c r="V62" s="200"/>
      <c r="W62" s="201" t="s">
        <v>290</v>
      </c>
      <c r="X62" s="200"/>
      <c r="Y62" s="10"/>
      <c r="Z62" s="398"/>
      <c r="AA62" s="398"/>
      <c r="AB62" s="199"/>
      <c r="AC62" s="391"/>
      <c r="AD62" s="393"/>
      <c r="AE62" s="393"/>
      <c r="AF62" s="393"/>
      <c r="AG62" s="393"/>
      <c r="AH62" s="393"/>
      <c r="AI62" s="393"/>
      <c r="AJ62" s="393"/>
      <c r="AK62" s="393"/>
      <c r="AL62" s="393"/>
    </row>
    <row r="63" spans="1:46" ht="19.899999999999999" customHeight="1" x14ac:dyDescent="0.2">
      <c r="B63" s="17"/>
      <c r="C63" s="405">
        <v>18</v>
      </c>
      <c r="D63" s="232"/>
      <c r="E63" s="197"/>
      <c r="F63" s="197"/>
      <c r="G63" s="196"/>
      <c r="H63" s="408"/>
      <c r="I63" s="408"/>
      <c r="J63" s="408"/>
      <c r="K63" s="195" t="s">
        <v>95</v>
      </c>
      <c r="L63" s="194"/>
      <c r="M63" s="195" t="s">
        <v>94</v>
      </c>
      <c r="N63" s="194"/>
      <c r="O63" s="195" t="s">
        <v>93</v>
      </c>
      <c r="P63" s="194"/>
      <c r="Q63" s="195" t="s">
        <v>92</v>
      </c>
      <c r="R63" s="194"/>
      <c r="S63" s="195" t="s">
        <v>212</v>
      </c>
      <c r="T63" s="194"/>
      <c r="U63" s="195" t="s">
        <v>211</v>
      </c>
      <c r="V63" s="194"/>
      <c r="W63" s="195" t="s">
        <v>292</v>
      </c>
      <c r="X63" s="194"/>
      <c r="Y63" s="25"/>
      <c r="Z63" s="397"/>
      <c r="AA63" s="397"/>
      <c r="AB63" s="193"/>
      <c r="AC63" s="379">
        <f>SUMPRODUCT(LEN($L63:$X65)-LEN(SUBSTITUTE($L63:$X65,"A", "")))</f>
        <v>0</v>
      </c>
      <c r="AD63" s="365">
        <f>SUMPRODUCT(LEN($Y63:$Y65)-LEN(SUBSTITUTE($Y63:$Y65,"A", "")))</f>
        <v>0</v>
      </c>
      <c r="AE63" s="365">
        <f>SUMPRODUCT(LEN($L63:$X65)-LEN(SUBSTITUTE($L63:$X65,"S", "")))</f>
        <v>0</v>
      </c>
      <c r="AF63" s="365">
        <f>SUMPRODUCT(LEN($Y63:$Y65)-LEN(SUBSTITUTE($Y63:$Y65,"S", "")))</f>
        <v>0</v>
      </c>
      <c r="AG63" s="365">
        <f>SUMPRODUCT(LEN($L63:$X65)-LEN(SUBSTITUTE($L63:$X65,"F", "")))</f>
        <v>0</v>
      </c>
      <c r="AH63" s="365">
        <f>SUMPRODUCT(LEN($Y63:$Y65)-LEN(SUBSTITUTE($Y63:$Y65,"F", "")))</f>
        <v>0</v>
      </c>
      <c r="AI63" s="365">
        <f>SUMPRODUCT(LEN($L63:$X65)-LEN(SUBSTITUTE($L63:$X65,"G", "")))</f>
        <v>0</v>
      </c>
      <c r="AJ63" s="365">
        <f>SUMPRODUCT(LEN($Y63:$Y65)-LEN(SUBSTITUTE($Y63:$Y65,"G", "")))</f>
        <v>0</v>
      </c>
      <c r="AK63" s="365">
        <f>SUMPRODUCT(LEN($L63:$X65)-LEN(SUBSTITUTE($L63:$X65,"M", "")))</f>
        <v>0</v>
      </c>
      <c r="AL63" s="365">
        <f>SUMPRODUCT(LEN($Y63:$Y65)-LEN(SUBSTITUTE($Y63:$Y65,"M", "")))</f>
        <v>0</v>
      </c>
    </row>
    <row r="64" spans="1:46" ht="19.899999999999999" customHeight="1" x14ac:dyDescent="0.2">
      <c r="B64" s="17"/>
      <c r="C64" s="406"/>
      <c r="D64" s="231"/>
      <c r="E64" s="23"/>
      <c r="F64" s="23"/>
      <c r="G64" s="191"/>
      <c r="H64" s="409"/>
      <c r="I64" s="409"/>
      <c r="J64" s="409"/>
      <c r="K64" s="190" t="s">
        <v>91</v>
      </c>
      <c r="L64" s="189"/>
      <c r="M64" s="190" t="s">
        <v>90</v>
      </c>
      <c r="N64" s="189"/>
      <c r="O64" s="190" t="s">
        <v>89</v>
      </c>
      <c r="P64" s="189"/>
      <c r="Q64" s="190" t="s">
        <v>88</v>
      </c>
      <c r="R64" s="189"/>
      <c r="S64" s="190" t="s">
        <v>210</v>
      </c>
      <c r="T64" s="189"/>
      <c r="U64" s="190" t="s">
        <v>209</v>
      </c>
      <c r="V64" s="189"/>
      <c r="W64" s="190" t="s">
        <v>291</v>
      </c>
      <c r="X64" s="189"/>
      <c r="Y64" s="18"/>
      <c r="Z64" s="366"/>
      <c r="AA64" s="366"/>
      <c r="AB64" s="188"/>
      <c r="AC64" s="390"/>
      <c r="AD64" s="392"/>
      <c r="AE64" s="392"/>
      <c r="AF64" s="392"/>
      <c r="AG64" s="392"/>
      <c r="AH64" s="392"/>
      <c r="AI64" s="392"/>
      <c r="AJ64" s="392"/>
      <c r="AK64" s="392"/>
      <c r="AL64" s="392"/>
    </row>
    <row r="65" spans="2:46" ht="19.899999999999999" customHeight="1" thickBot="1" x14ac:dyDescent="0.25">
      <c r="B65" s="17"/>
      <c r="C65" s="407"/>
      <c r="D65" s="233"/>
      <c r="E65" s="203"/>
      <c r="F65" s="203"/>
      <c r="G65" s="202"/>
      <c r="H65" s="410"/>
      <c r="I65" s="410"/>
      <c r="J65" s="410"/>
      <c r="K65" s="201" t="s">
        <v>87</v>
      </c>
      <c r="L65" s="200"/>
      <c r="M65" s="201" t="s">
        <v>86</v>
      </c>
      <c r="N65" s="200"/>
      <c r="O65" s="201" t="s">
        <v>85</v>
      </c>
      <c r="P65" s="200"/>
      <c r="Q65" s="201" t="s">
        <v>84</v>
      </c>
      <c r="R65" s="200"/>
      <c r="S65" s="201" t="s">
        <v>208</v>
      </c>
      <c r="T65" s="200"/>
      <c r="U65" s="201" t="s">
        <v>207</v>
      </c>
      <c r="V65" s="200"/>
      <c r="W65" s="201" t="s">
        <v>290</v>
      </c>
      <c r="X65" s="200"/>
      <c r="Y65" s="10"/>
      <c r="Z65" s="398"/>
      <c r="AA65" s="398"/>
      <c r="AB65" s="199"/>
      <c r="AC65" s="391"/>
      <c r="AD65" s="393"/>
      <c r="AE65" s="393"/>
      <c r="AF65" s="393"/>
      <c r="AG65" s="393"/>
      <c r="AH65" s="393"/>
      <c r="AI65" s="393"/>
      <c r="AJ65" s="393"/>
      <c r="AK65" s="393"/>
      <c r="AL65" s="393"/>
    </row>
    <row r="66" spans="2:46" ht="19.899999999999999" hidden="1" customHeight="1" x14ac:dyDescent="0.2">
      <c r="B66" s="17"/>
      <c r="C66" s="405">
        <v>19</v>
      </c>
      <c r="D66" s="232"/>
      <c r="E66" s="197"/>
      <c r="F66" s="197"/>
      <c r="G66" s="196"/>
      <c r="H66" s="408"/>
      <c r="I66" s="408"/>
      <c r="J66" s="408"/>
      <c r="K66" s="195" t="s">
        <v>95</v>
      </c>
      <c r="L66" s="194"/>
      <c r="M66" s="195" t="s">
        <v>94</v>
      </c>
      <c r="N66" s="194"/>
      <c r="O66" s="195" t="s">
        <v>93</v>
      </c>
      <c r="P66" s="194"/>
      <c r="Q66" s="195" t="s">
        <v>92</v>
      </c>
      <c r="R66" s="194"/>
      <c r="S66" s="195" t="s">
        <v>212</v>
      </c>
      <c r="T66" s="194"/>
      <c r="U66" s="195" t="s">
        <v>211</v>
      </c>
      <c r="V66" s="194"/>
      <c r="W66" s="195" t="s">
        <v>211</v>
      </c>
      <c r="X66" s="194"/>
      <c r="Y66" s="25"/>
      <c r="Z66" s="397"/>
      <c r="AA66" s="397"/>
      <c r="AB66" s="193"/>
      <c r="AC66" s="242"/>
      <c r="AD66" s="242"/>
    </row>
    <row r="67" spans="2:46" ht="19.899999999999999" hidden="1" customHeight="1" x14ac:dyDescent="0.2">
      <c r="B67" s="17"/>
      <c r="C67" s="406"/>
      <c r="D67" s="231"/>
      <c r="E67" s="23"/>
      <c r="F67" s="23"/>
      <c r="G67" s="191"/>
      <c r="H67" s="409"/>
      <c r="I67" s="409"/>
      <c r="J67" s="409"/>
      <c r="K67" s="190" t="s">
        <v>91</v>
      </c>
      <c r="L67" s="189"/>
      <c r="M67" s="190" t="s">
        <v>90</v>
      </c>
      <c r="N67" s="189"/>
      <c r="O67" s="190" t="s">
        <v>89</v>
      </c>
      <c r="P67" s="189"/>
      <c r="Q67" s="190" t="s">
        <v>88</v>
      </c>
      <c r="R67" s="189"/>
      <c r="S67" s="190" t="s">
        <v>210</v>
      </c>
      <c r="T67" s="189"/>
      <c r="U67" s="190" t="s">
        <v>209</v>
      </c>
      <c r="V67" s="189"/>
      <c r="W67" s="190" t="s">
        <v>209</v>
      </c>
      <c r="X67" s="189"/>
      <c r="Y67" s="18"/>
      <c r="Z67" s="366"/>
      <c r="AA67" s="366"/>
      <c r="AB67" s="188"/>
      <c r="AC67" s="242"/>
      <c r="AD67" s="242"/>
    </row>
    <row r="68" spans="2:46" ht="19.899999999999999" hidden="1" customHeight="1" thickBot="1" x14ac:dyDescent="0.25">
      <c r="B68" s="17"/>
      <c r="C68" s="407"/>
      <c r="D68" s="233"/>
      <c r="E68" s="203"/>
      <c r="F68" s="203"/>
      <c r="G68" s="202"/>
      <c r="H68" s="410"/>
      <c r="I68" s="410"/>
      <c r="J68" s="410"/>
      <c r="K68" s="201" t="s">
        <v>87</v>
      </c>
      <c r="L68" s="200"/>
      <c r="M68" s="201" t="s">
        <v>86</v>
      </c>
      <c r="N68" s="200"/>
      <c r="O68" s="201" t="s">
        <v>85</v>
      </c>
      <c r="P68" s="200"/>
      <c r="Q68" s="201" t="s">
        <v>84</v>
      </c>
      <c r="R68" s="200"/>
      <c r="S68" s="201" t="s">
        <v>208</v>
      </c>
      <c r="T68" s="200"/>
      <c r="U68" s="201" t="s">
        <v>207</v>
      </c>
      <c r="V68" s="200"/>
      <c r="W68" s="201" t="s">
        <v>207</v>
      </c>
      <c r="X68" s="200"/>
      <c r="Y68" s="10"/>
      <c r="Z68" s="398"/>
      <c r="AA68" s="398"/>
      <c r="AB68" s="199"/>
      <c r="AC68" s="242"/>
      <c r="AD68" s="242"/>
    </row>
    <row r="69" spans="2:46" ht="19.899999999999999" hidden="1" customHeight="1" x14ac:dyDescent="0.2">
      <c r="B69" s="17"/>
      <c r="C69" s="405">
        <v>20</v>
      </c>
      <c r="D69" s="232"/>
      <c r="E69" s="197"/>
      <c r="F69" s="197"/>
      <c r="G69" s="196"/>
      <c r="H69" s="408"/>
      <c r="I69" s="408"/>
      <c r="J69" s="408"/>
      <c r="K69" s="195" t="s">
        <v>95</v>
      </c>
      <c r="L69" s="194"/>
      <c r="M69" s="195" t="s">
        <v>94</v>
      </c>
      <c r="N69" s="194"/>
      <c r="O69" s="195" t="s">
        <v>93</v>
      </c>
      <c r="P69" s="194"/>
      <c r="Q69" s="195" t="s">
        <v>92</v>
      </c>
      <c r="R69" s="194"/>
      <c r="S69" s="195" t="s">
        <v>212</v>
      </c>
      <c r="T69" s="194"/>
      <c r="U69" s="195" t="s">
        <v>211</v>
      </c>
      <c r="V69" s="194"/>
      <c r="W69" s="195" t="s">
        <v>211</v>
      </c>
      <c r="X69" s="194"/>
      <c r="Y69" s="25"/>
      <c r="Z69" s="397"/>
      <c r="AA69" s="397"/>
      <c r="AB69" s="193"/>
      <c r="AC69" s="242"/>
      <c r="AD69" s="242"/>
    </row>
    <row r="70" spans="2:46" ht="19.899999999999999" hidden="1" customHeight="1" x14ac:dyDescent="0.2">
      <c r="B70" s="17"/>
      <c r="C70" s="406"/>
      <c r="D70" s="231"/>
      <c r="E70" s="23"/>
      <c r="F70" s="23"/>
      <c r="G70" s="191"/>
      <c r="H70" s="409"/>
      <c r="I70" s="409"/>
      <c r="J70" s="409"/>
      <c r="K70" s="190" t="s">
        <v>91</v>
      </c>
      <c r="L70" s="189"/>
      <c r="M70" s="190" t="s">
        <v>90</v>
      </c>
      <c r="N70" s="189"/>
      <c r="O70" s="190" t="s">
        <v>89</v>
      </c>
      <c r="P70" s="189"/>
      <c r="Q70" s="190" t="s">
        <v>88</v>
      </c>
      <c r="R70" s="189"/>
      <c r="S70" s="190" t="s">
        <v>210</v>
      </c>
      <c r="T70" s="189"/>
      <c r="U70" s="190" t="s">
        <v>209</v>
      </c>
      <c r="V70" s="189"/>
      <c r="W70" s="190" t="s">
        <v>209</v>
      </c>
      <c r="X70" s="189"/>
      <c r="Y70" s="18"/>
      <c r="Z70" s="366"/>
      <c r="AA70" s="366"/>
      <c r="AB70" s="188"/>
      <c r="AC70" s="242"/>
      <c r="AD70" s="242"/>
    </row>
    <row r="71" spans="2:46" ht="19.899999999999999" hidden="1" customHeight="1" thickBot="1" x14ac:dyDescent="0.25">
      <c r="B71" s="151"/>
      <c r="C71" s="412"/>
      <c r="D71" s="230"/>
      <c r="E71" s="186"/>
      <c r="F71" s="186"/>
      <c r="G71" s="185"/>
      <c r="H71" s="411"/>
      <c r="I71" s="411"/>
      <c r="J71" s="411"/>
      <c r="K71" s="184" t="s">
        <v>87</v>
      </c>
      <c r="L71" s="183"/>
      <c r="M71" s="184" t="s">
        <v>86</v>
      </c>
      <c r="N71" s="183"/>
      <c r="O71" s="184" t="s">
        <v>85</v>
      </c>
      <c r="P71" s="183"/>
      <c r="Q71" s="184" t="s">
        <v>84</v>
      </c>
      <c r="R71" s="183"/>
      <c r="S71" s="184" t="s">
        <v>208</v>
      </c>
      <c r="T71" s="183"/>
      <c r="U71" s="184" t="s">
        <v>207</v>
      </c>
      <c r="V71" s="183"/>
      <c r="W71" s="184" t="s">
        <v>207</v>
      </c>
      <c r="X71" s="183"/>
      <c r="Y71" s="182"/>
      <c r="Z71" s="367"/>
      <c r="AA71" s="367"/>
      <c r="AB71" s="180"/>
      <c r="AC71" s="242"/>
      <c r="AD71" s="242"/>
    </row>
    <row r="72" spans="2:46" ht="74.45" customHeight="1" thickBot="1" x14ac:dyDescent="0.3">
      <c r="B72" s="223" t="s">
        <v>123</v>
      </c>
      <c r="C72" s="222" t="s">
        <v>122</v>
      </c>
      <c r="D72" s="222" t="s">
        <v>121</v>
      </c>
      <c r="E72" s="222" t="s">
        <v>120</v>
      </c>
      <c r="F72" s="222" t="s">
        <v>119</v>
      </c>
      <c r="G72" s="222" t="s">
        <v>118</v>
      </c>
      <c r="H72" s="222" t="s">
        <v>33</v>
      </c>
      <c r="I72" s="222" t="s">
        <v>117</v>
      </c>
      <c r="J72" s="222" t="s">
        <v>34</v>
      </c>
      <c r="K72" s="403" t="s">
        <v>116</v>
      </c>
      <c r="L72" s="413"/>
      <c r="M72" s="403" t="s">
        <v>115</v>
      </c>
      <c r="N72" s="413"/>
      <c r="O72" s="403" t="s">
        <v>115</v>
      </c>
      <c r="P72" s="404"/>
      <c r="Q72" s="403" t="s">
        <v>115</v>
      </c>
      <c r="R72" s="404"/>
      <c r="S72" s="403" t="s">
        <v>115</v>
      </c>
      <c r="T72" s="404"/>
      <c r="U72" s="403" t="s">
        <v>115</v>
      </c>
      <c r="V72" s="404"/>
      <c r="W72" s="403" t="s">
        <v>115</v>
      </c>
      <c r="X72" s="404"/>
      <c r="Y72" s="48" t="s">
        <v>114</v>
      </c>
      <c r="Z72" s="48" t="s">
        <v>113</v>
      </c>
      <c r="AA72" s="221" t="s">
        <v>221</v>
      </c>
      <c r="AB72" s="220" t="s">
        <v>112</v>
      </c>
      <c r="AC72" s="46" t="s">
        <v>111</v>
      </c>
      <c r="AD72" s="45" t="s">
        <v>110</v>
      </c>
      <c r="AE72" s="45" t="s">
        <v>109</v>
      </c>
      <c r="AF72" s="45" t="s">
        <v>108</v>
      </c>
      <c r="AG72" s="45" t="s">
        <v>107</v>
      </c>
      <c r="AH72" s="45" t="s">
        <v>106</v>
      </c>
      <c r="AI72" s="45" t="s">
        <v>105</v>
      </c>
      <c r="AJ72" s="45" t="s">
        <v>104</v>
      </c>
      <c r="AK72" s="45" t="s">
        <v>103</v>
      </c>
      <c r="AL72" s="45" t="s">
        <v>102</v>
      </c>
    </row>
    <row r="73" spans="2:46" ht="36" customHeight="1" thickBot="1" x14ac:dyDescent="0.25">
      <c r="B73" s="71" t="s">
        <v>141</v>
      </c>
      <c r="C73" s="215"/>
      <c r="D73" s="214">
        <v>203</v>
      </c>
      <c r="E73" s="213">
        <v>12</v>
      </c>
      <c r="F73" s="212">
        <v>36555</v>
      </c>
      <c r="G73" s="211">
        <v>1043</v>
      </c>
      <c r="H73" s="210"/>
      <c r="I73" s="210"/>
      <c r="J73" s="209"/>
      <c r="K73" s="208"/>
      <c r="L73" s="36"/>
      <c r="M73" s="208"/>
      <c r="N73" s="36"/>
      <c r="O73" s="208"/>
      <c r="P73" s="36"/>
      <c r="Q73" s="208"/>
      <c r="R73" s="36"/>
      <c r="S73" s="208"/>
      <c r="T73" s="36"/>
      <c r="U73" s="208"/>
      <c r="V73" s="36"/>
      <c r="W73" s="208"/>
      <c r="X73" s="36"/>
      <c r="Y73" s="207"/>
      <c r="Z73" s="206"/>
      <c r="AA73" s="206"/>
      <c r="AB73" s="205"/>
      <c r="AC73" s="33">
        <f t="shared" ref="AC73:AL73" si="1">SUM(AC74:AC133)</f>
        <v>158</v>
      </c>
      <c r="AD73" s="54">
        <f t="shared" si="1"/>
        <v>21</v>
      </c>
      <c r="AE73" s="54">
        <f t="shared" si="1"/>
        <v>115</v>
      </c>
      <c r="AF73" s="54">
        <f t="shared" si="1"/>
        <v>27</v>
      </c>
      <c r="AG73" s="54">
        <f t="shared" si="1"/>
        <v>6</v>
      </c>
      <c r="AH73" s="54">
        <f t="shared" si="1"/>
        <v>0</v>
      </c>
      <c r="AI73" s="54">
        <f t="shared" si="1"/>
        <v>116</v>
      </c>
      <c r="AJ73" s="54">
        <f t="shared" si="1"/>
        <v>25</v>
      </c>
      <c r="AK73" s="54">
        <f t="shared" si="1"/>
        <v>0</v>
      </c>
      <c r="AL73" s="53">
        <f t="shared" si="1"/>
        <v>0</v>
      </c>
      <c r="AM73" s="32" t="s">
        <v>100</v>
      </c>
      <c r="AN73" s="31">
        <f>F73/(100*102)</f>
        <v>3.5838235294117649</v>
      </c>
      <c r="AP73" s="4">
        <f>SUM(AC73:AD73)/E73</f>
        <v>14.916666666666666</v>
      </c>
      <c r="AQ73" s="4">
        <f>SUM(AE73:AF73)/E73</f>
        <v>11.833333333333334</v>
      </c>
      <c r="AR73" s="4">
        <f>SUM(AG73:AH73)/E73</f>
        <v>0.5</v>
      </c>
      <c r="AS73" s="4">
        <f>SUM(AI73:AJ73)/E73</f>
        <v>11.75</v>
      </c>
      <c r="AT73" s="4">
        <f>SUM(AK73:AL73)/E73</f>
        <v>0</v>
      </c>
    </row>
    <row r="74" spans="2:46" ht="19.899999999999999" customHeight="1" x14ac:dyDescent="0.2">
      <c r="B74" s="17" t="s">
        <v>82</v>
      </c>
      <c r="C74" s="405">
        <v>1</v>
      </c>
      <c r="D74" s="198" t="s">
        <v>566</v>
      </c>
      <c r="E74" s="197"/>
      <c r="F74" s="197"/>
      <c r="G74" s="196"/>
      <c r="H74" s="408">
        <v>74</v>
      </c>
      <c r="I74" s="408">
        <v>19</v>
      </c>
      <c r="J74" s="408">
        <v>5</v>
      </c>
      <c r="K74" s="195" t="s">
        <v>95</v>
      </c>
      <c r="L74" s="194" t="s">
        <v>97</v>
      </c>
      <c r="M74" s="195" t="s">
        <v>94</v>
      </c>
      <c r="N74" s="194" t="s">
        <v>271</v>
      </c>
      <c r="O74" s="195" t="s">
        <v>93</v>
      </c>
      <c r="P74" s="194" t="s">
        <v>263</v>
      </c>
      <c r="Q74" s="195" t="s">
        <v>92</v>
      </c>
      <c r="R74" s="194" t="s">
        <v>214</v>
      </c>
      <c r="S74" s="195" t="s">
        <v>212</v>
      </c>
      <c r="T74" s="194" t="s">
        <v>98</v>
      </c>
      <c r="U74" s="195" t="s">
        <v>211</v>
      </c>
      <c r="V74" s="194"/>
      <c r="W74" s="195" t="s">
        <v>292</v>
      </c>
      <c r="X74" s="194"/>
      <c r="Y74" s="25" t="s">
        <v>579</v>
      </c>
      <c r="Z74" s="397"/>
      <c r="AA74" s="397"/>
      <c r="AB74" s="193"/>
      <c r="AC74" s="379">
        <f>SUMPRODUCT(LEN($L74:$X76)-LEN(SUBSTITUTE($L74:$X76,"A", "")))</f>
        <v>8</v>
      </c>
      <c r="AD74" s="365">
        <f>SUMPRODUCT(LEN($Y74:$Y76)-LEN(SUBSTITUTE($Y74:$Y76,"A", "")))</f>
        <v>5</v>
      </c>
      <c r="AE74" s="365">
        <f>SUMPRODUCT(LEN($L74:$X76)-LEN(SUBSTITUTE($L74:$X76,"S", "")))</f>
        <v>6</v>
      </c>
      <c r="AF74" s="365">
        <f>SUMPRODUCT(LEN($Y74:$Y76)-LEN(SUBSTITUTE($Y74:$Y76,"S", "")))</f>
        <v>10</v>
      </c>
      <c r="AG74" s="365">
        <f>SUMPRODUCT(LEN($L74:$X76)-LEN(SUBSTITUTE($L74:$X76,"F", "")))</f>
        <v>0</v>
      </c>
      <c r="AH74" s="365">
        <f>SUMPRODUCT(LEN($Y74:$Y76)-LEN(SUBSTITUTE($Y74:$Y76,"F", "")))</f>
        <v>0</v>
      </c>
      <c r="AI74" s="365">
        <f>SUMPRODUCT(LEN($L74:$X76)-LEN(SUBSTITUTE($L74:$X76,"G", "")))</f>
        <v>6</v>
      </c>
      <c r="AJ74" s="365">
        <f>SUMPRODUCT(LEN($Y74:$Y76)-LEN(SUBSTITUTE($Y74:$Y76,"G", "")))</f>
        <v>9</v>
      </c>
      <c r="AK74" s="365">
        <f>SUMPRODUCT(LEN($L74:$X76)-LEN(SUBSTITUTE($L74:$X76,"M", "")))</f>
        <v>0</v>
      </c>
      <c r="AL74" s="365">
        <f>SUMPRODUCT(LEN($Y74:$Y76)-LEN(SUBSTITUTE($Y74:$Y76,"M", "")))</f>
        <v>0</v>
      </c>
    </row>
    <row r="75" spans="2:46" ht="19.899999999999999" customHeight="1" x14ac:dyDescent="0.2">
      <c r="B75" s="17"/>
      <c r="C75" s="406"/>
      <c r="D75" s="231"/>
      <c r="E75" s="23"/>
      <c r="F75" s="23"/>
      <c r="G75" s="191"/>
      <c r="H75" s="409"/>
      <c r="I75" s="409"/>
      <c r="J75" s="409"/>
      <c r="K75" s="190" t="s">
        <v>91</v>
      </c>
      <c r="L75" s="189" t="s">
        <v>271</v>
      </c>
      <c r="M75" s="190" t="s">
        <v>90</v>
      </c>
      <c r="N75" s="189" t="s">
        <v>213</v>
      </c>
      <c r="O75" s="190" t="s">
        <v>89</v>
      </c>
      <c r="P75" s="189" t="s">
        <v>263</v>
      </c>
      <c r="Q75" s="190" t="s">
        <v>88</v>
      </c>
      <c r="R75" s="189" t="s">
        <v>218</v>
      </c>
      <c r="S75" s="190" t="s">
        <v>210</v>
      </c>
      <c r="T75" s="189"/>
      <c r="U75" s="190" t="s">
        <v>209</v>
      </c>
      <c r="V75" s="189"/>
      <c r="W75" s="190" t="s">
        <v>291</v>
      </c>
      <c r="X75" s="189"/>
      <c r="Y75" s="18" t="s">
        <v>578</v>
      </c>
      <c r="Z75" s="366"/>
      <c r="AA75" s="366"/>
      <c r="AB75" s="188"/>
      <c r="AC75" s="390"/>
      <c r="AD75" s="392"/>
      <c r="AE75" s="392"/>
      <c r="AF75" s="392"/>
      <c r="AG75" s="392"/>
      <c r="AH75" s="392"/>
      <c r="AI75" s="392"/>
      <c r="AJ75" s="392"/>
      <c r="AK75" s="392"/>
      <c r="AL75" s="392"/>
    </row>
    <row r="76" spans="2:46" ht="19.899999999999999" customHeight="1" thickBot="1" x14ac:dyDescent="0.25">
      <c r="B76" s="17"/>
      <c r="C76" s="407"/>
      <c r="D76" s="233"/>
      <c r="E76" s="203"/>
      <c r="F76" s="203"/>
      <c r="G76" s="202"/>
      <c r="H76" s="410"/>
      <c r="I76" s="410"/>
      <c r="J76" s="410"/>
      <c r="K76" s="201" t="s">
        <v>87</v>
      </c>
      <c r="L76" s="200" t="s">
        <v>271</v>
      </c>
      <c r="M76" s="201" t="s">
        <v>86</v>
      </c>
      <c r="N76" s="200" t="s">
        <v>263</v>
      </c>
      <c r="O76" s="201" t="s">
        <v>85</v>
      </c>
      <c r="P76" s="200" t="s">
        <v>214</v>
      </c>
      <c r="Q76" s="201" t="s">
        <v>84</v>
      </c>
      <c r="R76" s="200" t="s">
        <v>98</v>
      </c>
      <c r="S76" s="201" t="s">
        <v>208</v>
      </c>
      <c r="T76" s="200"/>
      <c r="U76" s="201" t="s">
        <v>207</v>
      </c>
      <c r="V76" s="200"/>
      <c r="W76" s="201" t="s">
        <v>290</v>
      </c>
      <c r="X76" s="200"/>
      <c r="Y76" s="10"/>
      <c r="Z76" s="398"/>
      <c r="AA76" s="398"/>
      <c r="AB76" s="199"/>
      <c r="AC76" s="391"/>
      <c r="AD76" s="393"/>
      <c r="AE76" s="393"/>
      <c r="AF76" s="393"/>
      <c r="AG76" s="393"/>
      <c r="AH76" s="393"/>
      <c r="AI76" s="393"/>
      <c r="AJ76" s="393"/>
      <c r="AK76" s="393"/>
      <c r="AL76" s="393"/>
    </row>
    <row r="77" spans="2:46" ht="19.899999999999999" customHeight="1" x14ac:dyDescent="0.2">
      <c r="B77" s="17"/>
      <c r="C77" s="405">
        <v>2</v>
      </c>
      <c r="D77" s="232"/>
      <c r="E77" s="197"/>
      <c r="F77" s="197"/>
      <c r="G77" s="196"/>
      <c r="H77" s="408">
        <v>79</v>
      </c>
      <c r="I77" s="408">
        <v>21</v>
      </c>
      <c r="J77" s="408">
        <v>5</v>
      </c>
      <c r="K77" s="195" t="s">
        <v>95</v>
      </c>
      <c r="L77" s="194" t="s">
        <v>284</v>
      </c>
      <c r="M77" s="195" t="s">
        <v>94</v>
      </c>
      <c r="N77" s="194" t="s">
        <v>263</v>
      </c>
      <c r="O77" s="195" t="s">
        <v>93</v>
      </c>
      <c r="P77" s="194" t="s">
        <v>323</v>
      </c>
      <c r="Q77" s="195" t="s">
        <v>92</v>
      </c>
      <c r="R77" s="194" t="s">
        <v>214</v>
      </c>
      <c r="S77" s="195" t="s">
        <v>212</v>
      </c>
      <c r="T77" s="194" t="s">
        <v>218</v>
      </c>
      <c r="U77" s="195" t="s">
        <v>211</v>
      </c>
      <c r="V77" s="194"/>
      <c r="W77" s="195" t="s">
        <v>292</v>
      </c>
      <c r="X77" s="194"/>
      <c r="Y77" s="25" t="s">
        <v>577</v>
      </c>
      <c r="Z77" s="397"/>
      <c r="AA77" s="397"/>
      <c r="AB77" s="193"/>
      <c r="AC77" s="379">
        <f>SUMPRODUCT(LEN($L77:$X79)-LEN(SUBSTITUTE($L77:$X79,"A", "")))</f>
        <v>6</v>
      </c>
      <c r="AD77" s="365">
        <f>SUMPRODUCT(LEN($Y77:$Y79)-LEN(SUBSTITUTE($Y77:$Y79,"A", "")))</f>
        <v>1</v>
      </c>
      <c r="AE77" s="365">
        <f>SUMPRODUCT(LEN($L77:$X79)-LEN(SUBSTITUTE($L77:$X79,"S", "")))</f>
        <v>12</v>
      </c>
      <c r="AF77" s="365">
        <f>SUMPRODUCT(LEN($Y77:$Y79)-LEN(SUBSTITUTE($Y77:$Y79,"S", "")))</f>
        <v>3</v>
      </c>
      <c r="AG77" s="365">
        <f>SUMPRODUCT(LEN($L77:$X79)-LEN(SUBSTITUTE($L77:$X79,"F", "")))</f>
        <v>0</v>
      </c>
      <c r="AH77" s="365">
        <f>SUMPRODUCT(LEN($Y77:$Y79)-LEN(SUBSTITUTE($Y77:$Y79,"F", "")))</f>
        <v>0</v>
      </c>
      <c r="AI77" s="365">
        <f>SUMPRODUCT(LEN($L77:$X79)-LEN(SUBSTITUTE($L77:$X79,"G", "")))</f>
        <v>12</v>
      </c>
      <c r="AJ77" s="365">
        <f>SUMPRODUCT(LEN($Y77:$Y79)-LEN(SUBSTITUTE($Y77:$Y79,"G", "")))</f>
        <v>2</v>
      </c>
      <c r="AK77" s="365">
        <f>SUMPRODUCT(LEN($L77:$X79)-LEN(SUBSTITUTE($L77:$X79,"M", "")))</f>
        <v>0</v>
      </c>
      <c r="AL77" s="365">
        <f>SUMPRODUCT(LEN($Y77:$Y79)-LEN(SUBSTITUTE($Y77:$Y79,"M", "")))</f>
        <v>0</v>
      </c>
    </row>
    <row r="78" spans="2:46" ht="19.899999999999999" customHeight="1" x14ac:dyDescent="0.2">
      <c r="B78" s="17"/>
      <c r="C78" s="406"/>
      <c r="D78" s="231"/>
      <c r="E78" s="23"/>
      <c r="F78" s="23"/>
      <c r="G78" s="191"/>
      <c r="H78" s="409"/>
      <c r="I78" s="409"/>
      <c r="J78" s="409"/>
      <c r="K78" s="190" t="s">
        <v>91</v>
      </c>
      <c r="L78" s="189" t="s">
        <v>97</v>
      </c>
      <c r="M78" s="190" t="s">
        <v>90</v>
      </c>
      <c r="N78" s="189" t="s">
        <v>263</v>
      </c>
      <c r="O78" s="190" t="s">
        <v>89</v>
      </c>
      <c r="P78" s="189" t="s">
        <v>312</v>
      </c>
      <c r="Q78" s="190" t="s">
        <v>88</v>
      </c>
      <c r="R78" s="189" t="s">
        <v>214</v>
      </c>
      <c r="S78" s="190" t="s">
        <v>210</v>
      </c>
      <c r="T78" s="189" t="s">
        <v>98</v>
      </c>
      <c r="U78" s="190" t="s">
        <v>209</v>
      </c>
      <c r="V78" s="189"/>
      <c r="W78" s="190" t="s">
        <v>291</v>
      </c>
      <c r="X78" s="189"/>
      <c r="Y78" s="18"/>
      <c r="Z78" s="366"/>
      <c r="AA78" s="366"/>
      <c r="AB78" s="188"/>
      <c r="AC78" s="390"/>
      <c r="AD78" s="392"/>
      <c r="AE78" s="392"/>
      <c r="AF78" s="392"/>
      <c r="AG78" s="392"/>
      <c r="AH78" s="392"/>
      <c r="AI78" s="392"/>
      <c r="AJ78" s="392"/>
      <c r="AK78" s="392"/>
      <c r="AL78" s="392"/>
    </row>
    <row r="79" spans="2:46" ht="19.899999999999999" customHeight="1" thickBot="1" x14ac:dyDescent="0.25">
      <c r="B79" s="17"/>
      <c r="C79" s="407"/>
      <c r="D79" s="233"/>
      <c r="E79" s="203"/>
      <c r="F79" s="203"/>
      <c r="G79" s="202"/>
      <c r="H79" s="410"/>
      <c r="I79" s="410"/>
      <c r="J79" s="410"/>
      <c r="K79" s="201" t="s">
        <v>87</v>
      </c>
      <c r="L79" s="200" t="s">
        <v>271</v>
      </c>
      <c r="M79" s="201" t="s">
        <v>86</v>
      </c>
      <c r="N79" s="200" t="s">
        <v>323</v>
      </c>
      <c r="O79" s="201" t="s">
        <v>85</v>
      </c>
      <c r="P79" s="200" t="s">
        <v>263</v>
      </c>
      <c r="Q79" s="201" t="s">
        <v>84</v>
      </c>
      <c r="R79" s="200" t="s">
        <v>218</v>
      </c>
      <c r="S79" s="201" t="s">
        <v>208</v>
      </c>
      <c r="T79" s="200" t="s">
        <v>98</v>
      </c>
      <c r="U79" s="201" t="s">
        <v>207</v>
      </c>
      <c r="V79" s="200"/>
      <c r="W79" s="201" t="s">
        <v>290</v>
      </c>
      <c r="X79" s="200"/>
      <c r="Y79" s="10"/>
      <c r="Z79" s="398"/>
      <c r="AA79" s="398"/>
      <c r="AB79" s="199"/>
      <c r="AC79" s="391"/>
      <c r="AD79" s="393"/>
      <c r="AE79" s="393"/>
      <c r="AF79" s="393"/>
      <c r="AG79" s="393"/>
      <c r="AH79" s="393"/>
      <c r="AI79" s="393"/>
      <c r="AJ79" s="393"/>
      <c r="AK79" s="393"/>
      <c r="AL79" s="393"/>
    </row>
    <row r="80" spans="2:46" ht="19.899999999999999" customHeight="1" x14ac:dyDescent="0.2">
      <c r="B80" s="17"/>
      <c r="C80" s="405">
        <v>3</v>
      </c>
      <c r="D80" s="232"/>
      <c r="E80" s="197"/>
      <c r="F80" s="197"/>
      <c r="G80" s="196"/>
      <c r="H80" s="408">
        <v>80</v>
      </c>
      <c r="I80" s="408">
        <v>22</v>
      </c>
      <c r="J80" s="408">
        <v>5</v>
      </c>
      <c r="K80" s="195" t="s">
        <v>95</v>
      </c>
      <c r="L80" s="194" t="s">
        <v>213</v>
      </c>
      <c r="M80" s="195" t="s">
        <v>94</v>
      </c>
      <c r="N80" s="194" t="s">
        <v>319</v>
      </c>
      <c r="O80" s="195" t="s">
        <v>93</v>
      </c>
      <c r="P80" s="194" t="s">
        <v>319</v>
      </c>
      <c r="Q80" s="195" t="s">
        <v>92</v>
      </c>
      <c r="R80" s="194" t="s">
        <v>305</v>
      </c>
      <c r="S80" s="195" t="s">
        <v>212</v>
      </c>
      <c r="T80" s="194" t="s">
        <v>97</v>
      </c>
      <c r="U80" s="195" t="s">
        <v>211</v>
      </c>
      <c r="V80" s="194" t="s">
        <v>98</v>
      </c>
      <c r="W80" s="195" t="s">
        <v>292</v>
      </c>
      <c r="X80" s="194"/>
      <c r="Y80" s="25" t="s">
        <v>576</v>
      </c>
      <c r="Z80" s="397"/>
      <c r="AA80" s="397"/>
      <c r="AB80" s="193"/>
      <c r="AC80" s="379">
        <f>SUMPRODUCT(LEN($L80:$X82)-LEN(SUBSTITUTE($L80:$X82,"A", "")))</f>
        <v>18</v>
      </c>
      <c r="AD80" s="365">
        <f>SUMPRODUCT(LEN($Y80:$Y82)-LEN(SUBSTITUTE($Y80:$Y82,"A", "")))</f>
        <v>4</v>
      </c>
      <c r="AE80" s="365">
        <f>SUMPRODUCT(LEN($L80:$X82)-LEN(SUBSTITUTE($L80:$X82,"S", "")))</f>
        <v>8</v>
      </c>
      <c r="AF80" s="365">
        <f>SUMPRODUCT(LEN($Y80:$Y82)-LEN(SUBSTITUTE($Y80:$Y82,"S", "")))</f>
        <v>3</v>
      </c>
      <c r="AG80" s="365">
        <f>SUMPRODUCT(LEN($L80:$X82)-LEN(SUBSTITUTE($L80:$X82,"F", "")))</f>
        <v>1</v>
      </c>
      <c r="AH80" s="365">
        <f>SUMPRODUCT(LEN($Y80:$Y82)-LEN(SUBSTITUTE($Y80:$Y82,"F", "")))</f>
        <v>0</v>
      </c>
      <c r="AI80" s="365">
        <f>SUMPRODUCT(LEN($L80:$X82)-LEN(SUBSTITUTE($L80:$X82,"G", "")))</f>
        <v>13</v>
      </c>
      <c r="AJ80" s="365">
        <f>SUMPRODUCT(LEN($Y80:$Y82)-LEN(SUBSTITUTE($Y80:$Y82,"G", "")))</f>
        <v>2</v>
      </c>
      <c r="AK80" s="365">
        <f>SUMPRODUCT(LEN($L80:$X82)-LEN(SUBSTITUTE($L80:$X82,"M", "")))</f>
        <v>0</v>
      </c>
      <c r="AL80" s="365">
        <f>SUMPRODUCT(LEN($Y80:$Y82)-LEN(SUBSTITUTE($Y80:$Y82,"M", "")))</f>
        <v>0</v>
      </c>
    </row>
    <row r="81" spans="1:46" ht="19.899999999999999" customHeight="1" x14ac:dyDescent="0.2">
      <c r="B81" s="17"/>
      <c r="C81" s="406"/>
      <c r="D81" s="231"/>
      <c r="E81" s="23"/>
      <c r="F81" s="23"/>
      <c r="G81" s="191"/>
      <c r="H81" s="409"/>
      <c r="I81" s="409"/>
      <c r="J81" s="409"/>
      <c r="K81" s="190" t="s">
        <v>91</v>
      </c>
      <c r="L81" s="189" t="s">
        <v>275</v>
      </c>
      <c r="M81" s="190" t="s">
        <v>90</v>
      </c>
      <c r="N81" s="189" t="s">
        <v>301</v>
      </c>
      <c r="O81" s="190" t="s">
        <v>89</v>
      </c>
      <c r="P81" s="189" t="s">
        <v>213</v>
      </c>
      <c r="Q81" s="190" t="s">
        <v>88</v>
      </c>
      <c r="R81" s="189" t="s">
        <v>264</v>
      </c>
      <c r="S81" s="190" t="s">
        <v>210</v>
      </c>
      <c r="T81" s="189" t="s">
        <v>217</v>
      </c>
      <c r="U81" s="190" t="s">
        <v>209</v>
      </c>
      <c r="V81" s="189" t="s">
        <v>98</v>
      </c>
      <c r="W81" s="190" t="s">
        <v>291</v>
      </c>
      <c r="X81" s="189"/>
      <c r="Y81" s="18"/>
      <c r="Z81" s="366"/>
      <c r="AA81" s="366"/>
      <c r="AB81" s="188"/>
      <c r="AC81" s="390"/>
      <c r="AD81" s="392"/>
      <c r="AE81" s="392"/>
      <c r="AF81" s="392"/>
      <c r="AG81" s="392"/>
      <c r="AH81" s="392"/>
      <c r="AI81" s="392"/>
      <c r="AJ81" s="392"/>
      <c r="AK81" s="392"/>
      <c r="AL81" s="392"/>
    </row>
    <row r="82" spans="1:46" ht="19.899999999999999" customHeight="1" thickBot="1" x14ac:dyDescent="0.25">
      <c r="B82" s="17"/>
      <c r="C82" s="407"/>
      <c r="D82" s="233"/>
      <c r="E82" s="203"/>
      <c r="F82" s="203"/>
      <c r="G82" s="202"/>
      <c r="H82" s="410"/>
      <c r="I82" s="410"/>
      <c r="J82" s="410"/>
      <c r="K82" s="201" t="s">
        <v>87</v>
      </c>
      <c r="L82" s="200" t="s">
        <v>319</v>
      </c>
      <c r="M82" s="201" t="s">
        <v>86</v>
      </c>
      <c r="N82" s="200" t="s">
        <v>275</v>
      </c>
      <c r="O82" s="201" t="s">
        <v>85</v>
      </c>
      <c r="P82" s="200" t="s">
        <v>319</v>
      </c>
      <c r="Q82" s="201" t="s">
        <v>84</v>
      </c>
      <c r="R82" s="200" t="s">
        <v>218</v>
      </c>
      <c r="S82" s="201" t="s">
        <v>208</v>
      </c>
      <c r="T82" s="200" t="s">
        <v>273</v>
      </c>
      <c r="U82" s="201" t="s">
        <v>207</v>
      </c>
      <c r="V82" s="200"/>
      <c r="W82" s="201" t="s">
        <v>290</v>
      </c>
      <c r="X82" s="200"/>
      <c r="Y82" s="10"/>
      <c r="Z82" s="398"/>
      <c r="AA82" s="398"/>
      <c r="AB82" s="199"/>
      <c r="AC82" s="391"/>
      <c r="AD82" s="393"/>
      <c r="AE82" s="393"/>
      <c r="AF82" s="393"/>
      <c r="AG82" s="393"/>
      <c r="AH82" s="393"/>
      <c r="AI82" s="393"/>
      <c r="AJ82" s="393"/>
      <c r="AK82" s="393"/>
      <c r="AL82" s="393"/>
    </row>
    <row r="83" spans="1:46" ht="19.899999999999999" customHeight="1" x14ac:dyDescent="0.2">
      <c r="B83" s="17"/>
      <c r="C83" s="405">
        <v>4</v>
      </c>
      <c r="D83" s="232"/>
      <c r="E83" s="197"/>
      <c r="F83" s="197"/>
      <c r="G83" s="196"/>
      <c r="H83" s="408">
        <v>77</v>
      </c>
      <c r="I83" s="408">
        <v>22</v>
      </c>
      <c r="J83" s="408">
        <v>5</v>
      </c>
      <c r="K83" s="195" t="s">
        <v>95</v>
      </c>
      <c r="L83" s="194" t="s">
        <v>263</v>
      </c>
      <c r="M83" s="195" t="s">
        <v>94</v>
      </c>
      <c r="N83" s="194" t="s">
        <v>263</v>
      </c>
      <c r="O83" s="195" t="s">
        <v>93</v>
      </c>
      <c r="P83" s="194" t="s">
        <v>275</v>
      </c>
      <c r="Q83" s="195" t="s">
        <v>92</v>
      </c>
      <c r="R83" s="194" t="s">
        <v>262</v>
      </c>
      <c r="S83" s="195" t="s">
        <v>212</v>
      </c>
      <c r="T83" s="194" t="s">
        <v>218</v>
      </c>
      <c r="U83" s="195" t="s">
        <v>211</v>
      </c>
      <c r="V83" s="194" t="s">
        <v>98</v>
      </c>
      <c r="W83" s="195" t="s">
        <v>292</v>
      </c>
      <c r="X83" s="194"/>
      <c r="Y83" s="25" t="s">
        <v>233</v>
      </c>
      <c r="Z83" s="397">
        <v>6</v>
      </c>
      <c r="AA83" s="397"/>
      <c r="AB83" s="193"/>
      <c r="AC83" s="379">
        <f>SUMPRODUCT(LEN($L83:$X85)-LEN(SUBSTITUTE($L83:$X85,"A", "")))</f>
        <v>12</v>
      </c>
      <c r="AD83" s="365">
        <f>SUMPRODUCT(LEN($Y83:$Y85)-LEN(SUBSTITUTE($Y83:$Y85,"A", "")))</f>
        <v>2</v>
      </c>
      <c r="AE83" s="365">
        <f>SUMPRODUCT(LEN($L83:$X85)-LEN(SUBSTITUTE($L83:$X85,"S", "")))</f>
        <v>9</v>
      </c>
      <c r="AF83" s="365">
        <f>SUMPRODUCT(LEN($Y83:$Y85)-LEN(SUBSTITUTE($Y83:$Y85,"S", "")))</f>
        <v>3</v>
      </c>
      <c r="AG83" s="365">
        <f>SUMPRODUCT(LEN($L83:$X85)-LEN(SUBSTITUTE($L83:$X85,"F", "")))</f>
        <v>1</v>
      </c>
      <c r="AH83" s="365">
        <f>SUMPRODUCT(LEN($Y83:$Y85)-LEN(SUBSTITUTE($Y83:$Y85,"F", "")))</f>
        <v>0</v>
      </c>
      <c r="AI83" s="365">
        <f>SUMPRODUCT(LEN($L83:$X85)-LEN(SUBSTITUTE($L83:$X85,"G", "")))</f>
        <v>8</v>
      </c>
      <c r="AJ83" s="365">
        <f>SUMPRODUCT(LEN($Y83:$Y85)-LEN(SUBSTITUTE($Y83:$Y85,"G", "")))</f>
        <v>0</v>
      </c>
      <c r="AK83" s="365">
        <f>SUMPRODUCT(LEN($L83:$X85)-LEN(SUBSTITUTE($L83:$X85,"M", "")))</f>
        <v>0</v>
      </c>
      <c r="AL83" s="365">
        <f>SUMPRODUCT(LEN($Y83:$Y85)-LEN(SUBSTITUTE($Y83:$Y85,"M", "")))</f>
        <v>0</v>
      </c>
    </row>
    <row r="84" spans="1:46" ht="19.899999999999999" customHeight="1" x14ac:dyDescent="0.2">
      <c r="B84" s="17"/>
      <c r="C84" s="406"/>
      <c r="D84" s="231"/>
      <c r="E84" s="23"/>
      <c r="F84" s="23"/>
      <c r="G84" s="191"/>
      <c r="H84" s="409"/>
      <c r="I84" s="409"/>
      <c r="J84" s="409"/>
      <c r="K84" s="190" t="s">
        <v>91</v>
      </c>
      <c r="L84" s="189" t="s">
        <v>271</v>
      </c>
      <c r="M84" s="190" t="s">
        <v>90</v>
      </c>
      <c r="N84" s="189" t="s">
        <v>263</v>
      </c>
      <c r="O84" s="190" t="s">
        <v>89</v>
      </c>
      <c r="P84" s="189" t="s">
        <v>275</v>
      </c>
      <c r="Q84" s="190" t="s">
        <v>88</v>
      </c>
      <c r="R84" s="189" t="s">
        <v>218</v>
      </c>
      <c r="S84" s="190" t="s">
        <v>210</v>
      </c>
      <c r="T84" s="189" t="s">
        <v>98</v>
      </c>
      <c r="U84" s="190" t="s">
        <v>209</v>
      </c>
      <c r="V84" s="189"/>
      <c r="W84" s="190" t="s">
        <v>291</v>
      </c>
      <c r="X84" s="189"/>
      <c r="Y84" s="18"/>
      <c r="Z84" s="366"/>
      <c r="AA84" s="366"/>
      <c r="AB84" s="188"/>
      <c r="AC84" s="390"/>
      <c r="AD84" s="392"/>
      <c r="AE84" s="392"/>
      <c r="AF84" s="392"/>
      <c r="AG84" s="392"/>
      <c r="AH84" s="392"/>
      <c r="AI84" s="392"/>
      <c r="AJ84" s="392"/>
      <c r="AK84" s="392"/>
      <c r="AL84" s="392"/>
    </row>
    <row r="85" spans="1:46" ht="19.899999999999999" customHeight="1" thickBot="1" x14ac:dyDescent="0.25">
      <c r="B85" s="17"/>
      <c r="C85" s="407"/>
      <c r="D85" s="233"/>
      <c r="E85" s="203"/>
      <c r="F85" s="203"/>
      <c r="G85" s="202"/>
      <c r="H85" s="410"/>
      <c r="I85" s="410"/>
      <c r="J85" s="410"/>
      <c r="K85" s="201" t="s">
        <v>87</v>
      </c>
      <c r="L85" s="200" t="s">
        <v>263</v>
      </c>
      <c r="M85" s="201" t="s">
        <v>86</v>
      </c>
      <c r="N85" s="200" t="s">
        <v>224</v>
      </c>
      <c r="O85" s="201" t="s">
        <v>85</v>
      </c>
      <c r="P85" s="200" t="s">
        <v>264</v>
      </c>
      <c r="Q85" s="201" t="s">
        <v>84</v>
      </c>
      <c r="R85" s="200" t="s">
        <v>98</v>
      </c>
      <c r="S85" s="201" t="s">
        <v>208</v>
      </c>
      <c r="T85" s="200" t="s">
        <v>98</v>
      </c>
      <c r="U85" s="201" t="s">
        <v>207</v>
      </c>
      <c r="V85" s="200"/>
      <c r="W85" s="201" t="s">
        <v>290</v>
      </c>
      <c r="X85" s="200"/>
      <c r="Y85" s="10"/>
      <c r="Z85" s="398"/>
      <c r="AA85" s="398"/>
      <c r="AB85" s="199"/>
      <c r="AC85" s="391"/>
      <c r="AD85" s="393"/>
      <c r="AE85" s="393"/>
      <c r="AF85" s="393"/>
      <c r="AG85" s="393"/>
      <c r="AH85" s="393"/>
      <c r="AI85" s="393"/>
      <c r="AJ85" s="393"/>
      <c r="AK85" s="393"/>
      <c r="AL85" s="393"/>
    </row>
    <row r="86" spans="1:46" ht="19.899999999999999" customHeight="1" x14ac:dyDescent="0.2">
      <c r="B86" s="17"/>
      <c r="C86" s="405">
        <v>5</v>
      </c>
      <c r="D86" s="232"/>
      <c r="E86" s="197"/>
      <c r="F86" s="197"/>
      <c r="G86" s="196"/>
      <c r="H86" s="408">
        <v>79</v>
      </c>
      <c r="I86" s="408">
        <v>23</v>
      </c>
      <c r="J86" s="408">
        <v>6</v>
      </c>
      <c r="K86" s="195" t="s">
        <v>95</v>
      </c>
      <c r="L86" s="194" t="s">
        <v>263</v>
      </c>
      <c r="M86" s="195" t="s">
        <v>94</v>
      </c>
      <c r="N86" s="194" t="s">
        <v>271</v>
      </c>
      <c r="O86" s="195" t="s">
        <v>93</v>
      </c>
      <c r="P86" s="194" t="s">
        <v>297</v>
      </c>
      <c r="Q86" s="195" t="s">
        <v>92</v>
      </c>
      <c r="R86" s="194" t="s">
        <v>217</v>
      </c>
      <c r="S86" s="195" t="s">
        <v>212</v>
      </c>
      <c r="T86" s="194" t="s">
        <v>214</v>
      </c>
      <c r="U86" s="195" t="s">
        <v>211</v>
      </c>
      <c r="V86" s="194" t="s">
        <v>98</v>
      </c>
      <c r="W86" s="195" t="s">
        <v>292</v>
      </c>
      <c r="X86" s="194"/>
      <c r="Y86" s="25"/>
      <c r="Z86" s="397"/>
      <c r="AA86" s="397"/>
      <c r="AB86" s="193"/>
      <c r="AC86" s="379">
        <f>SUMPRODUCT(LEN($L86:$X88)-LEN(SUBSTITUTE($L86:$X88,"A", "")))</f>
        <v>18</v>
      </c>
      <c r="AD86" s="365">
        <f>SUMPRODUCT(LEN($Y86:$Y88)-LEN(SUBSTITUTE($Y86:$Y88,"A", "")))</f>
        <v>0</v>
      </c>
      <c r="AE86" s="365">
        <f>SUMPRODUCT(LEN($L86:$X88)-LEN(SUBSTITUTE($L86:$X88,"S", "")))</f>
        <v>9</v>
      </c>
      <c r="AF86" s="365">
        <f>SUMPRODUCT(LEN($Y86:$Y88)-LEN(SUBSTITUTE($Y86:$Y88,"S", "")))</f>
        <v>0</v>
      </c>
      <c r="AG86" s="365">
        <f>SUMPRODUCT(LEN($L86:$X88)-LEN(SUBSTITUTE($L86:$X88,"F", "")))</f>
        <v>0</v>
      </c>
      <c r="AH86" s="365">
        <f>SUMPRODUCT(LEN($Y86:$Y88)-LEN(SUBSTITUTE($Y86:$Y88,"F", "")))</f>
        <v>0</v>
      </c>
      <c r="AI86" s="365">
        <f>SUMPRODUCT(LEN($L86:$X88)-LEN(SUBSTITUTE($L86:$X88,"G", "")))</f>
        <v>9</v>
      </c>
      <c r="AJ86" s="365">
        <f>SUMPRODUCT(LEN($Y86:$Y88)-LEN(SUBSTITUTE($Y86:$Y88,"G", "")))</f>
        <v>0</v>
      </c>
      <c r="AK86" s="365">
        <f>SUMPRODUCT(LEN($L86:$X88)-LEN(SUBSTITUTE($L86:$X88,"M", "")))</f>
        <v>0</v>
      </c>
      <c r="AL86" s="365">
        <f>SUMPRODUCT(LEN($Y86:$Y88)-LEN(SUBSTITUTE($Y86:$Y88,"M", "")))</f>
        <v>0</v>
      </c>
    </row>
    <row r="87" spans="1:46" ht="19.899999999999999" customHeight="1" x14ac:dyDescent="0.2">
      <c r="B87" s="17"/>
      <c r="C87" s="406"/>
      <c r="D87" s="231"/>
      <c r="E87" s="23"/>
      <c r="F87" s="23"/>
      <c r="G87" s="191"/>
      <c r="H87" s="409"/>
      <c r="I87" s="409"/>
      <c r="J87" s="409"/>
      <c r="K87" s="190" t="s">
        <v>91</v>
      </c>
      <c r="L87" s="189" t="s">
        <v>97</v>
      </c>
      <c r="M87" s="190" t="s">
        <v>90</v>
      </c>
      <c r="N87" s="189" t="s">
        <v>284</v>
      </c>
      <c r="O87" s="190" t="s">
        <v>89</v>
      </c>
      <c r="P87" s="189" t="s">
        <v>275</v>
      </c>
      <c r="Q87" s="190" t="s">
        <v>88</v>
      </c>
      <c r="R87" s="189" t="s">
        <v>305</v>
      </c>
      <c r="S87" s="190" t="s">
        <v>210</v>
      </c>
      <c r="T87" s="189" t="s">
        <v>218</v>
      </c>
      <c r="U87" s="190" t="s">
        <v>209</v>
      </c>
      <c r="V87" s="189" t="s">
        <v>98</v>
      </c>
      <c r="W87" s="190" t="s">
        <v>291</v>
      </c>
      <c r="X87" s="189"/>
      <c r="Y87" s="18"/>
      <c r="Z87" s="366"/>
      <c r="AA87" s="366"/>
      <c r="AB87" s="188"/>
      <c r="AC87" s="390"/>
      <c r="AD87" s="392"/>
      <c r="AE87" s="392"/>
      <c r="AF87" s="392"/>
      <c r="AG87" s="392"/>
      <c r="AH87" s="392"/>
      <c r="AI87" s="392"/>
      <c r="AJ87" s="392"/>
      <c r="AK87" s="392"/>
      <c r="AL87" s="392"/>
    </row>
    <row r="88" spans="1:46" ht="19.899999999999999" customHeight="1" thickBot="1" x14ac:dyDescent="0.25">
      <c r="B88" s="17"/>
      <c r="C88" s="407"/>
      <c r="D88" s="233"/>
      <c r="E88" s="203"/>
      <c r="F88" s="203"/>
      <c r="G88" s="202"/>
      <c r="H88" s="410"/>
      <c r="I88" s="410"/>
      <c r="J88" s="410"/>
      <c r="K88" s="201" t="s">
        <v>87</v>
      </c>
      <c r="L88" s="200" t="s">
        <v>266</v>
      </c>
      <c r="M88" s="201" t="s">
        <v>86</v>
      </c>
      <c r="N88" s="200" t="s">
        <v>301</v>
      </c>
      <c r="O88" s="201" t="s">
        <v>85</v>
      </c>
      <c r="P88" s="200" t="s">
        <v>224</v>
      </c>
      <c r="Q88" s="201" t="s">
        <v>84</v>
      </c>
      <c r="R88" s="200" t="s">
        <v>213</v>
      </c>
      <c r="S88" s="201" t="s">
        <v>208</v>
      </c>
      <c r="T88" s="200" t="s">
        <v>98</v>
      </c>
      <c r="U88" s="201" t="s">
        <v>207</v>
      </c>
      <c r="V88" s="200"/>
      <c r="W88" s="201" t="s">
        <v>290</v>
      </c>
      <c r="X88" s="200"/>
      <c r="Y88" s="10"/>
      <c r="Z88" s="398"/>
      <c r="AA88" s="398"/>
      <c r="AB88" s="199"/>
      <c r="AC88" s="391"/>
      <c r="AD88" s="393"/>
      <c r="AE88" s="393"/>
      <c r="AF88" s="393"/>
      <c r="AG88" s="393"/>
      <c r="AH88" s="393"/>
      <c r="AI88" s="393"/>
      <c r="AJ88" s="393"/>
      <c r="AK88" s="393"/>
      <c r="AL88" s="393"/>
    </row>
    <row r="89" spans="1:46" ht="19.899999999999999" customHeight="1" x14ac:dyDescent="0.2">
      <c r="B89" s="17"/>
      <c r="C89" s="405">
        <v>6</v>
      </c>
      <c r="D89" s="232"/>
      <c r="E89" s="197"/>
      <c r="F89" s="197"/>
      <c r="G89" s="196"/>
      <c r="H89" s="408">
        <v>73</v>
      </c>
      <c r="I89" s="408">
        <v>21</v>
      </c>
      <c r="J89" s="408">
        <v>5</v>
      </c>
      <c r="K89" s="195" t="s">
        <v>95</v>
      </c>
      <c r="L89" s="194" t="s">
        <v>97</v>
      </c>
      <c r="M89" s="195" t="s">
        <v>94</v>
      </c>
      <c r="N89" s="194" t="s">
        <v>271</v>
      </c>
      <c r="O89" s="195" t="s">
        <v>93</v>
      </c>
      <c r="P89" s="194" t="s">
        <v>275</v>
      </c>
      <c r="Q89" s="195" t="s">
        <v>92</v>
      </c>
      <c r="R89" s="194" t="s">
        <v>262</v>
      </c>
      <c r="S89" s="195" t="s">
        <v>212</v>
      </c>
      <c r="T89" s="194" t="s">
        <v>218</v>
      </c>
      <c r="U89" s="195" t="s">
        <v>211</v>
      </c>
      <c r="V89" s="194"/>
      <c r="W89" s="195" t="s">
        <v>292</v>
      </c>
      <c r="X89" s="194"/>
      <c r="Y89" s="25" t="s">
        <v>575</v>
      </c>
      <c r="Z89" s="397">
        <v>6</v>
      </c>
      <c r="AA89" s="397"/>
      <c r="AB89" s="193"/>
      <c r="AC89" s="379">
        <f>SUMPRODUCT(LEN($L89:$X91)-LEN(SUBSTITUTE($L89:$X91,"A", "")))</f>
        <v>13</v>
      </c>
      <c r="AD89" s="365">
        <f>SUMPRODUCT(LEN($Y89:$Y91)-LEN(SUBSTITUTE($Y89:$Y91,"A", "")))</f>
        <v>4</v>
      </c>
      <c r="AE89" s="365">
        <f>SUMPRODUCT(LEN($L89:$X91)-LEN(SUBSTITUTE($L89:$X91,"S", "")))</f>
        <v>9</v>
      </c>
      <c r="AF89" s="365">
        <f>SUMPRODUCT(LEN($Y89:$Y91)-LEN(SUBSTITUTE($Y89:$Y91,"S", "")))</f>
        <v>2</v>
      </c>
      <c r="AG89" s="365">
        <f>SUMPRODUCT(LEN($L89:$X91)-LEN(SUBSTITUTE($L89:$X91,"F", "")))</f>
        <v>1</v>
      </c>
      <c r="AH89" s="365">
        <f>SUMPRODUCT(LEN($Y89:$Y91)-LEN(SUBSTITUTE($Y89:$Y91,"F", "")))</f>
        <v>0</v>
      </c>
      <c r="AI89" s="365">
        <f>SUMPRODUCT(LEN($L89:$X91)-LEN(SUBSTITUTE($L89:$X91,"G", "")))</f>
        <v>5</v>
      </c>
      <c r="AJ89" s="365">
        <f>SUMPRODUCT(LEN($Y89:$Y91)-LEN(SUBSTITUTE($Y89:$Y91,"G", "")))</f>
        <v>3</v>
      </c>
      <c r="AK89" s="365">
        <f>SUMPRODUCT(LEN($L89:$X91)-LEN(SUBSTITUTE($L89:$X91,"M", "")))</f>
        <v>0</v>
      </c>
      <c r="AL89" s="365">
        <f>SUMPRODUCT(LEN($Y89:$Y91)-LEN(SUBSTITUTE($Y89:$Y91,"M", "")))</f>
        <v>0</v>
      </c>
    </row>
    <row r="90" spans="1:46" s="58" customFormat="1" ht="19.899999999999999" customHeight="1" x14ac:dyDescent="0.2">
      <c r="A90" s="4"/>
      <c r="B90" s="17"/>
      <c r="C90" s="406"/>
      <c r="D90" s="231"/>
      <c r="E90" s="23"/>
      <c r="F90" s="23"/>
      <c r="G90" s="191"/>
      <c r="H90" s="409"/>
      <c r="I90" s="409"/>
      <c r="J90" s="409"/>
      <c r="K90" s="190" t="s">
        <v>91</v>
      </c>
      <c r="L90" s="189" t="s">
        <v>263</v>
      </c>
      <c r="M90" s="190" t="s">
        <v>90</v>
      </c>
      <c r="N90" s="189" t="s">
        <v>263</v>
      </c>
      <c r="O90" s="190" t="s">
        <v>89</v>
      </c>
      <c r="P90" s="189" t="s">
        <v>213</v>
      </c>
      <c r="Q90" s="190" t="s">
        <v>88</v>
      </c>
      <c r="R90" s="189" t="s">
        <v>214</v>
      </c>
      <c r="S90" s="190" t="s">
        <v>210</v>
      </c>
      <c r="T90" s="189" t="s">
        <v>97</v>
      </c>
      <c r="U90" s="190" t="s">
        <v>209</v>
      </c>
      <c r="V90" s="189"/>
      <c r="W90" s="190" t="s">
        <v>291</v>
      </c>
      <c r="X90" s="189"/>
      <c r="Y90" s="18" t="s">
        <v>271</v>
      </c>
      <c r="Z90" s="366"/>
      <c r="AA90" s="366"/>
      <c r="AB90" s="188"/>
      <c r="AC90" s="390"/>
      <c r="AD90" s="392"/>
      <c r="AE90" s="392"/>
      <c r="AF90" s="392"/>
      <c r="AG90" s="392"/>
      <c r="AH90" s="392"/>
      <c r="AI90" s="392"/>
      <c r="AJ90" s="392"/>
      <c r="AK90" s="392"/>
      <c r="AL90" s="392"/>
      <c r="AM90" s="4"/>
      <c r="AP90" s="4"/>
      <c r="AQ90" s="4"/>
      <c r="AR90" s="4"/>
      <c r="AS90" s="4"/>
      <c r="AT90" s="4"/>
    </row>
    <row r="91" spans="1:46" ht="19.899999999999999" customHeight="1" thickBot="1" x14ac:dyDescent="0.25">
      <c r="B91" s="17"/>
      <c r="C91" s="407"/>
      <c r="D91" s="233"/>
      <c r="E91" s="203"/>
      <c r="F91" s="203"/>
      <c r="G91" s="202"/>
      <c r="H91" s="410"/>
      <c r="I91" s="410"/>
      <c r="J91" s="410"/>
      <c r="K91" s="201" t="s">
        <v>87</v>
      </c>
      <c r="L91" s="200" t="s">
        <v>97</v>
      </c>
      <c r="M91" s="201" t="s">
        <v>86</v>
      </c>
      <c r="N91" s="200" t="s">
        <v>315</v>
      </c>
      <c r="O91" s="201" t="s">
        <v>85</v>
      </c>
      <c r="P91" s="200" t="s">
        <v>225</v>
      </c>
      <c r="Q91" s="201" t="s">
        <v>84</v>
      </c>
      <c r="R91" s="200" t="s">
        <v>218</v>
      </c>
      <c r="S91" s="201" t="s">
        <v>208</v>
      </c>
      <c r="T91" s="200" t="s">
        <v>98</v>
      </c>
      <c r="U91" s="201" t="s">
        <v>207</v>
      </c>
      <c r="V91" s="200"/>
      <c r="W91" s="201" t="s">
        <v>290</v>
      </c>
      <c r="X91" s="200"/>
      <c r="Y91" s="10"/>
      <c r="Z91" s="398"/>
      <c r="AA91" s="398"/>
      <c r="AB91" s="199"/>
      <c r="AC91" s="391"/>
      <c r="AD91" s="393"/>
      <c r="AE91" s="393"/>
      <c r="AF91" s="393"/>
      <c r="AG91" s="393"/>
      <c r="AH91" s="393"/>
      <c r="AI91" s="393"/>
      <c r="AJ91" s="393"/>
      <c r="AK91" s="393"/>
      <c r="AL91" s="393"/>
    </row>
    <row r="92" spans="1:46" ht="19.899999999999999" customHeight="1" x14ac:dyDescent="0.2">
      <c r="B92" s="17"/>
      <c r="C92" s="405">
        <v>7</v>
      </c>
      <c r="D92" s="232"/>
      <c r="E92" s="197"/>
      <c r="F92" s="197"/>
      <c r="G92" s="196"/>
      <c r="H92" s="408">
        <v>80</v>
      </c>
      <c r="I92" s="408">
        <v>23</v>
      </c>
      <c r="J92" s="408">
        <v>6</v>
      </c>
      <c r="K92" s="195" t="s">
        <v>95</v>
      </c>
      <c r="L92" s="194" t="s">
        <v>462</v>
      </c>
      <c r="M92" s="195" t="s">
        <v>94</v>
      </c>
      <c r="N92" s="194" t="s">
        <v>269</v>
      </c>
      <c r="O92" s="195" t="s">
        <v>93</v>
      </c>
      <c r="P92" s="194" t="s">
        <v>574</v>
      </c>
      <c r="Q92" s="195" t="s">
        <v>92</v>
      </c>
      <c r="R92" s="194" t="s">
        <v>305</v>
      </c>
      <c r="S92" s="195" t="s">
        <v>212</v>
      </c>
      <c r="T92" s="194" t="s">
        <v>218</v>
      </c>
      <c r="U92" s="195" t="s">
        <v>211</v>
      </c>
      <c r="V92" s="194" t="s">
        <v>98</v>
      </c>
      <c r="W92" s="195" t="s">
        <v>292</v>
      </c>
      <c r="X92" s="194"/>
      <c r="Y92" s="25"/>
      <c r="Z92" s="397"/>
      <c r="AA92" s="397"/>
      <c r="AB92" s="193"/>
      <c r="AC92" s="379">
        <f>SUMPRODUCT(LEN($L92:$X94)-LEN(SUBSTITUTE($L92:$X94,"A", "")))</f>
        <v>16</v>
      </c>
      <c r="AD92" s="365">
        <f>SUMPRODUCT(LEN($Y92:$Y94)-LEN(SUBSTITUTE($Y92:$Y94,"A", "")))</f>
        <v>0</v>
      </c>
      <c r="AE92" s="365">
        <f>SUMPRODUCT(LEN($L92:$X94)-LEN(SUBSTITUTE($L92:$X94,"S", "")))</f>
        <v>12</v>
      </c>
      <c r="AF92" s="365">
        <f>SUMPRODUCT(LEN($Y92:$Y94)-LEN(SUBSTITUTE($Y92:$Y94,"S", "")))</f>
        <v>0</v>
      </c>
      <c r="AG92" s="365">
        <f>SUMPRODUCT(LEN($L92:$X94)-LEN(SUBSTITUTE($L92:$X94,"F", "")))</f>
        <v>1</v>
      </c>
      <c r="AH92" s="365">
        <f>SUMPRODUCT(LEN($Y92:$Y94)-LEN(SUBSTITUTE($Y92:$Y94,"F", "")))</f>
        <v>0</v>
      </c>
      <c r="AI92" s="365">
        <f>SUMPRODUCT(LEN($L92:$X94)-LEN(SUBSTITUTE($L92:$X94,"G", "")))</f>
        <v>13</v>
      </c>
      <c r="AJ92" s="365">
        <f>SUMPRODUCT(LEN($Y92:$Y94)-LEN(SUBSTITUTE($Y92:$Y94,"G", "")))</f>
        <v>0</v>
      </c>
      <c r="AK92" s="365">
        <f>SUMPRODUCT(LEN($L92:$X94)-LEN(SUBSTITUTE($L92:$X94,"M", "")))</f>
        <v>0</v>
      </c>
      <c r="AL92" s="365">
        <f>SUMPRODUCT(LEN($Y92:$Y94)-LEN(SUBSTITUTE($Y92:$Y94,"M", "")))</f>
        <v>0</v>
      </c>
    </row>
    <row r="93" spans="1:46" ht="19.899999999999999" customHeight="1" x14ac:dyDescent="0.2">
      <c r="B93" s="17"/>
      <c r="C93" s="406"/>
      <c r="D93" s="231"/>
      <c r="E93" s="23"/>
      <c r="F93" s="23"/>
      <c r="G93" s="191"/>
      <c r="H93" s="409"/>
      <c r="I93" s="409"/>
      <c r="J93" s="409"/>
      <c r="K93" s="190" t="s">
        <v>91</v>
      </c>
      <c r="L93" s="189" t="s">
        <v>263</v>
      </c>
      <c r="M93" s="190" t="s">
        <v>90</v>
      </c>
      <c r="N93" s="189" t="s">
        <v>545</v>
      </c>
      <c r="O93" s="190" t="s">
        <v>89</v>
      </c>
      <c r="P93" s="189" t="s">
        <v>354</v>
      </c>
      <c r="Q93" s="190" t="s">
        <v>88</v>
      </c>
      <c r="R93" s="189" t="s">
        <v>264</v>
      </c>
      <c r="S93" s="190" t="s">
        <v>210</v>
      </c>
      <c r="T93" s="189" t="s">
        <v>218</v>
      </c>
      <c r="U93" s="190" t="s">
        <v>209</v>
      </c>
      <c r="V93" s="189"/>
      <c r="W93" s="190" t="s">
        <v>291</v>
      </c>
      <c r="X93" s="189"/>
      <c r="Y93" s="18"/>
      <c r="Z93" s="366"/>
      <c r="AA93" s="366"/>
      <c r="AB93" s="188"/>
      <c r="AC93" s="390"/>
      <c r="AD93" s="392"/>
      <c r="AE93" s="392"/>
      <c r="AF93" s="392"/>
      <c r="AG93" s="392"/>
      <c r="AH93" s="392"/>
      <c r="AI93" s="392"/>
      <c r="AJ93" s="392"/>
      <c r="AK93" s="392"/>
      <c r="AL93" s="392"/>
    </row>
    <row r="94" spans="1:46" ht="19.899999999999999" customHeight="1" thickBot="1" x14ac:dyDescent="0.25">
      <c r="A94" s="62"/>
      <c r="B94" s="17"/>
      <c r="C94" s="407"/>
      <c r="D94" s="233"/>
      <c r="E94" s="203"/>
      <c r="F94" s="203"/>
      <c r="G94" s="202"/>
      <c r="H94" s="410"/>
      <c r="I94" s="410"/>
      <c r="J94" s="410"/>
      <c r="K94" s="201" t="s">
        <v>87</v>
      </c>
      <c r="L94" s="200" t="s">
        <v>266</v>
      </c>
      <c r="M94" s="201" t="s">
        <v>86</v>
      </c>
      <c r="N94" s="200" t="s">
        <v>424</v>
      </c>
      <c r="O94" s="201" t="s">
        <v>85</v>
      </c>
      <c r="P94" s="200" t="s">
        <v>275</v>
      </c>
      <c r="Q94" s="201" t="s">
        <v>84</v>
      </c>
      <c r="R94" s="200" t="s">
        <v>218</v>
      </c>
      <c r="S94" s="201" t="s">
        <v>208</v>
      </c>
      <c r="T94" s="200" t="s">
        <v>98</v>
      </c>
      <c r="U94" s="201" t="s">
        <v>207</v>
      </c>
      <c r="V94" s="200"/>
      <c r="W94" s="201" t="s">
        <v>290</v>
      </c>
      <c r="X94" s="200"/>
      <c r="Y94" s="10"/>
      <c r="Z94" s="398"/>
      <c r="AA94" s="398"/>
      <c r="AB94" s="199"/>
      <c r="AC94" s="391"/>
      <c r="AD94" s="393"/>
      <c r="AE94" s="393"/>
      <c r="AF94" s="393"/>
      <c r="AG94" s="393"/>
      <c r="AH94" s="393"/>
      <c r="AI94" s="393"/>
      <c r="AJ94" s="393"/>
      <c r="AK94" s="393"/>
      <c r="AL94" s="393"/>
    </row>
    <row r="95" spans="1:46" ht="19.899999999999999" customHeight="1" x14ac:dyDescent="0.2">
      <c r="A95" s="61"/>
      <c r="B95" s="17"/>
      <c r="C95" s="405">
        <v>8</v>
      </c>
      <c r="D95" s="232"/>
      <c r="E95" s="197"/>
      <c r="F95" s="197"/>
      <c r="G95" s="196"/>
      <c r="H95" s="408">
        <v>77</v>
      </c>
      <c r="I95" s="408">
        <v>21</v>
      </c>
      <c r="J95" s="408">
        <v>6</v>
      </c>
      <c r="K95" s="195" t="s">
        <v>95</v>
      </c>
      <c r="L95" s="194" t="s">
        <v>263</v>
      </c>
      <c r="M95" s="195" t="s">
        <v>94</v>
      </c>
      <c r="N95" s="194" t="s">
        <v>224</v>
      </c>
      <c r="O95" s="195" t="s">
        <v>93</v>
      </c>
      <c r="P95" s="194" t="s">
        <v>319</v>
      </c>
      <c r="Q95" s="195" t="s">
        <v>92</v>
      </c>
      <c r="R95" s="194" t="s">
        <v>213</v>
      </c>
      <c r="S95" s="195" t="s">
        <v>212</v>
      </c>
      <c r="T95" s="194" t="s">
        <v>98</v>
      </c>
      <c r="U95" s="195" t="s">
        <v>211</v>
      </c>
      <c r="V95" s="194"/>
      <c r="W95" s="195" t="s">
        <v>292</v>
      </c>
      <c r="X95" s="194"/>
      <c r="Y95" s="25" t="s">
        <v>573</v>
      </c>
      <c r="Z95" s="397"/>
      <c r="AA95" s="397"/>
      <c r="AB95" s="193"/>
      <c r="AC95" s="379">
        <f>SUMPRODUCT(LEN($L95:$X97)-LEN(SUBSTITUTE($L95:$X97,"A", "")))</f>
        <v>12</v>
      </c>
      <c r="AD95" s="365">
        <f>SUMPRODUCT(LEN($Y95:$Y97)-LEN(SUBSTITUTE($Y95:$Y97,"A", "")))</f>
        <v>0</v>
      </c>
      <c r="AE95" s="365">
        <f>SUMPRODUCT(LEN($L95:$X97)-LEN(SUBSTITUTE($L95:$X97,"S", "")))</f>
        <v>8</v>
      </c>
      <c r="AF95" s="365">
        <f>SUMPRODUCT(LEN($Y95:$Y97)-LEN(SUBSTITUTE($Y95:$Y97,"S", "")))</f>
        <v>4</v>
      </c>
      <c r="AG95" s="365">
        <f>SUMPRODUCT(LEN($L95:$X97)-LEN(SUBSTITUTE($L95:$X97,"F", "")))</f>
        <v>1</v>
      </c>
      <c r="AH95" s="365">
        <f>SUMPRODUCT(LEN($Y95:$Y97)-LEN(SUBSTITUTE($Y95:$Y97,"F", "")))</f>
        <v>0</v>
      </c>
      <c r="AI95" s="365">
        <f>SUMPRODUCT(LEN($L95:$X97)-LEN(SUBSTITUTE($L95:$X97,"G", "")))</f>
        <v>10</v>
      </c>
      <c r="AJ95" s="365">
        <f>SUMPRODUCT(LEN($Y95:$Y97)-LEN(SUBSTITUTE($Y95:$Y97,"G", "")))</f>
        <v>5</v>
      </c>
      <c r="AK95" s="365">
        <f>SUMPRODUCT(LEN($L95:$X97)-LEN(SUBSTITUTE($L95:$X97,"M", "")))</f>
        <v>0</v>
      </c>
      <c r="AL95" s="365">
        <f>SUMPRODUCT(LEN($Y95:$Y97)-LEN(SUBSTITUTE($Y95:$Y97,"M", "")))</f>
        <v>0</v>
      </c>
    </row>
    <row r="96" spans="1:46" ht="19.899999999999999" customHeight="1" x14ac:dyDescent="0.2">
      <c r="B96" s="17"/>
      <c r="C96" s="406"/>
      <c r="D96" s="231"/>
      <c r="E96" s="23"/>
      <c r="F96" s="23"/>
      <c r="G96" s="191"/>
      <c r="H96" s="409"/>
      <c r="I96" s="409"/>
      <c r="J96" s="409"/>
      <c r="K96" s="190" t="s">
        <v>91</v>
      </c>
      <c r="L96" s="189" t="s">
        <v>263</v>
      </c>
      <c r="M96" s="190" t="s">
        <v>90</v>
      </c>
      <c r="N96" s="189" t="s">
        <v>443</v>
      </c>
      <c r="O96" s="190" t="s">
        <v>89</v>
      </c>
      <c r="P96" s="189" t="s">
        <v>315</v>
      </c>
      <c r="Q96" s="190" t="s">
        <v>88</v>
      </c>
      <c r="R96" s="189" t="s">
        <v>98</v>
      </c>
      <c r="S96" s="190" t="s">
        <v>210</v>
      </c>
      <c r="T96" s="189" t="s">
        <v>98</v>
      </c>
      <c r="U96" s="190" t="s">
        <v>209</v>
      </c>
      <c r="V96" s="189"/>
      <c r="W96" s="190" t="s">
        <v>291</v>
      </c>
      <c r="X96" s="189"/>
      <c r="Y96" s="18"/>
      <c r="Z96" s="366"/>
      <c r="AA96" s="366"/>
      <c r="AB96" s="188"/>
      <c r="AC96" s="390"/>
      <c r="AD96" s="392"/>
      <c r="AE96" s="392"/>
      <c r="AF96" s="392"/>
      <c r="AG96" s="392"/>
      <c r="AH96" s="392"/>
      <c r="AI96" s="392"/>
      <c r="AJ96" s="392"/>
      <c r="AK96" s="392"/>
      <c r="AL96" s="392"/>
    </row>
    <row r="97" spans="1:38" ht="19.899999999999999" customHeight="1" thickBot="1" x14ac:dyDescent="0.25">
      <c r="B97" s="17"/>
      <c r="C97" s="407"/>
      <c r="D97" s="233"/>
      <c r="E97" s="203"/>
      <c r="F97" s="203"/>
      <c r="G97" s="202"/>
      <c r="H97" s="410"/>
      <c r="I97" s="410"/>
      <c r="J97" s="410"/>
      <c r="K97" s="201" t="s">
        <v>87</v>
      </c>
      <c r="L97" s="200" t="s">
        <v>284</v>
      </c>
      <c r="M97" s="201" t="s">
        <v>86</v>
      </c>
      <c r="N97" s="200" t="s">
        <v>319</v>
      </c>
      <c r="O97" s="201" t="s">
        <v>85</v>
      </c>
      <c r="P97" s="200" t="s">
        <v>264</v>
      </c>
      <c r="Q97" s="201" t="s">
        <v>84</v>
      </c>
      <c r="R97" s="200" t="s">
        <v>218</v>
      </c>
      <c r="S97" s="201" t="s">
        <v>208</v>
      </c>
      <c r="T97" s="200"/>
      <c r="U97" s="201" t="s">
        <v>207</v>
      </c>
      <c r="V97" s="200"/>
      <c r="W97" s="201" t="s">
        <v>290</v>
      </c>
      <c r="X97" s="200"/>
      <c r="Y97" s="10"/>
      <c r="Z97" s="398"/>
      <c r="AA97" s="398"/>
      <c r="AB97" s="199"/>
      <c r="AC97" s="391"/>
      <c r="AD97" s="393"/>
      <c r="AE97" s="393"/>
      <c r="AF97" s="393"/>
      <c r="AG97" s="393"/>
      <c r="AH97" s="393"/>
      <c r="AI97" s="393"/>
      <c r="AJ97" s="393"/>
      <c r="AK97" s="393"/>
      <c r="AL97" s="393"/>
    </row>
    <row r="98" spans="1:38" ht="19.899999999999999" customHeight="1" x14ac:dyDescent="0.4">
      <c r="A98" s="64"/>
      <c r="B98" s="17"/>
      <c r="C98" s="405">
        <v>9</v>
      </c>
      <c r="D98" s="198" t="s">
        <v>572</v>
      </c>
      <c r="E98" s="197"/>
      <c r="F98" s="197"/>
      <c r="G98" s="196"/>
      <c r="H98" s="408">
        <v>54</v>
      </c>
      <c r="I98" s="408">
        <v>11</v>
      </c>
      <c r="J98" s="408">
        <v>5</v>
      </c>
      <c r="K98" s="195" t="s">
        <v>95</v>
      </c>
      <c r="L98" s="194" t="s">
        <v>271</v>
      </c>
      <c r="M98" s="195" t="s">
        <v>94</v>
      </c>
      <c r="N98" s="194" t="s">
        <v>263</v>
      </c>
      <c r="O98" s="195" t="s">
        <v>93</v>
      </c>
      <c r="P98" s="194"/>
      <c r="Q98" s="195" t="s">
        <v>92</v>
      </c>
      <c r="R98" s="194"/>
      <c r="S98" s="195" t="s">
        <v>212</v>
      </c>
      <c r="T98" s="194"/>
      <c r="U98" s="195" t="s">
        <v>211</v>
      </c>
      <c r="V98" s="194"/>
      <c r="W98" s="195" t="s">
        <v>292</v>
      </c>
      <c r="X98" s="194"/>
      <c r="Y98" s="25" t="s">
        <v>306</v>
      </c>
      <c r="Z98" s="397"/>
      <c r="AA98" s="397"/>
      <c r="AB98" s="193"/>
      <c r="AC98" s="379">
        <f>SUMPRODUCT(LEN($L98:$X100)-LEN(SUBSTITUTE($L98:$X100,"A", "")))</f>
        <v>3</v>
      </c>
      <c r="AD98" s="365">
        <f>SUMPRODUCT(LEN($Y98:$Y100)-LEN(SUBSTITUTE($Y98:$Y100,"A", "")))</f>
        <v>2</v>
      </c>
      <c r="AE98" s="365">
        <f>SUMPRODUCT(LEN($L98:$X100)-LEN(SUBSTITUTE($L98:$X100,"S", "")))</f>
        <v>2</v>
      </c>
      <c r="AF98" s="365">
        <f>SUMPRODUCT(LEN($Y98:$Y100)-LEN(SUBSTITUTE($Y98:$Y100,"S", "")))</f>
        <v>0</v>
      </c>
      <c r="AG98" s="365">
        <f>SUMPRODUCT(LEN($L98:$X100)-LEN(SUBSTITUTE($L98:$X100,"F", "")))</f>
        <v>0</v>
      </c>
      <c r="AH98" s="365">
        <f>SUMPRODUCT(LEN($Y98:$Y100)-LEN(SUBSTITUTE($Y98:$Y100,"F", "")))</f>
        <v>0</v>
      </c>
      <c r="AI98" s="365">
        <f>SUMPRODUCT(LEN($L98:$X100)-LEN(SUBSTITUTE($L98:$X100,"G", "")))</f>
        <v>4</v>
      </c>
      <c r="AJ98" s="365">
        <f>SUMPRODUCT(LEN($Y98:$Y100)-LEN(SUBSTITUTE($Y98:$Y100,"G", "")))</f>
        <v>2</v>
      </c>
      <c r="AK98" s="365">
        <f>SUMPRODUCT(LEN($L98:$X100)-LEN(SUBSTITUTE($L98:$X100,"M", "")))</f>
        <v>0</v>
      </c>
      <c r="AL98" s="365">
        <f>SUMPRODUCT(LEN($Y98:$Y100)-LEN(SUBSTITUTE($Y98:$Y100,"M", "")))</f>
        <v>0</v>
      </c>
    </row>
    <row r="99" spans="1:38" ht="19.899999999999999" customHeight="1" x14ac:dyDescent="0.2">
      <c r="A99" s="63"/>
      <c r="B99" s="17"/>
      <c r="C99" s="406"/>
      <c r="D99" s="231"/>
      <c r="E99" s="23"/>
      <c r="F99" s="23"/>
      <c r="G99" s="191"/>
      <c r="H99" s="409"/>
      <c r="I99" s="409"/>
      <c r="J99" s="409"/>
      <c r="K99" s="190" t="s">
        <v>91</v>
      </c>
      <c r="L99" s="189" t="s">
        <v>263</v>
      </c>
      <c r="M99" s="190" t="s">
        <v>90</v>
      </c>
      <c r="N99" s="189" t="s">
        <v>98</v>
      </c>
      <c r="O99" s="190" t="s">
        <v>89</v>
      </c>
      <c r="P99" s="189"/>
      <c r="Q99" s="190" t="s">
        <v>88</v>
      </c>
      <c r="R99" s="189"/>
      <c r="S99" s="190" t="s">
        <v>210</v>
      </c>
      <c r="T99" s="189"/>
      <c r="U99" s="190" t="s">
        <v>209</v>
      </c>
      <c r="V99" s="189"/>
      <c r="W99" s="190" t="s">
        <v>291</v>
      </c>
      <c r="X99" s="189"/>
      <c r="Y99" s="18" t="s">
        <v>306</v>
      </c>
      <c r="Z99" s="366"/>
      <c r="AA99" s="366"/>
      <c r="AB99" s="188"/>
      <c r="AC99" s="390"/>
      <c r="AD99" s="392"/>
      <c r="AE99" s="392"/>
      <c r="AF99" s="392"/>
      <c r="AG99" s="392"/>
      <c r="AH99" s="392"/>
      <c r="AI99" s="392"/>
      <c r="AJ99" s="392"/>
      <c r="AK99" s="392"/>
      <c r="AL99" s="392"/>
    </row>
    <row r="100" spans="1:38" ht="19.899999999999999" customHeight="1" thickBot="1" x14ac:dyDescent="0.25">
      <c r="A100" s="62"/>
      <c r="B100" s="17"/>
      <c r="C100" s="407"/>
      <c r="D100" s="233"/>
      <c r="E100" s="203"/>
      <c r="F100" s="203"/>
      <c r="G100" s="202"/>
      <c r="H100" s="410"/>
      <c r="I100" s="410"/>
      <c r="J100" s="410"/>
      <c r="K100" s="201" t="s">
        <v>87</v>
      </c>
      <c r="L100" s="200" t="s">
        <v>263</v>
      </c>
      <c r="M100" s="201" t="s">
        <v>86</v>
      </c>
      <c r="N100" s="200" t="s">
        <v>98</v>
      </c>
      <c r="O100" s="201" t="s">
        <v>85</v>
      </c>
      <c r="P100" s="200"/>
      <c r="Q100" s="201" t="s">
        <v>84</v>
      </c>
      <c r="R100" s="200"/>
      <c r="S100" s="201" t="s">
        <v>208</v>
      </c>
      <c r="T100" s="200"/>
      <c r="U100" s="201" t="s">
        <v>207</v>
      </c>
      <c r="V100" s="200"/>
      <c r="W100" s="201" t="s">
        <v>290</v>
      </c>
      <c r="X100" s="200"/>
      <c r="Y100" s="10"/>
      <c r="Z100" s="398"/>
      <c r="AA100" s="398"/>
      <c r="AB100" s="199"/>
      <c r="AC100" s="391"/>
      <c r="AD100" s="393"/>
      <c r="AE100" s="393"/>
      <c r="AF100" s="393"/>
      <c r="AG100" s="393"/>
      <c r="AH100" s="393"/>
      <c r="AI100" s="393"/>
      <c r="AJ100" s="393"/>
      <c r="AK100" s="393"/>
      <c r="AL100" s="393"/>
    </row>
    <row r="101" spans="1:38" ht="19.899999999999999" customHeight="1" x14ac:dyDescent="0.2">
      <c r="A101" s="61"/>
      <c r="B101" s="17"/>
      <c r="C101" s="405">
        <v>10</v>
      </c>
      <c r="D101" s="232"/>
      <c r="E101" s="197"/>
      <c r="F101" s="197"/>
      <c r="G101" s="196"/>
      <c r="H101" s="408">
        <v>83</v>
      </c>
      <c r="I101" s="408">
        <v>21</v>
      </c>
      <c r="J101" s="408">
        <v>4</v>
      </c>
      <c r="K101" s="195" t="s">
        <v>95</v>
      </c>
      <c r="L101" s="194" t="s">
        <v>263</v>
      </c>
      <c r="M101" s="195" t="s">
        <v>94</v>
      </c>
      <c r="N101" s="194" t="s">
        <v>435</v>
      </c>
      <c r="O101" s="195" t="s">
        <v>93</v>
      </c>
      <c r="P101" s="194" t="s">
        <v>301</v>
      </c>
      <c r="Q101" s="195" t="s">
        <v>92</v>
      </c>
      <c r="R101" s="194" t="s">
        <v>249</v>
      </c>
      <c r="S101" s="195" t="s">
        <v>212</v>
      </c>
      <c r="T101" s="194" t="s">
        <v>227</v>
      </c>
      <c r="U101" s="195" t="s">
        <v>211</v>
      </c>
      <c r="V101" s="194" t="s">
        <v>98</v>
      </c>
      <c r="W101" s="195" t="s">
        <v>292</v>
      </c>
      <c r="X101" s="194"/>
      <c r="Y101" s="25" t="s">
        <v>97</v>
      </c>
      <c r="Z101" s="397"/>
      <c r="AA101" s="397"/>
      <c r="AB101" s="193"/>
      <c r="AC101" s="379">
        <f>SUMPRODUCT(LEN($L101:$X103)-LEN(SUBSTITUTE($L101:$X103,"A", "")))</f>
        <v>20</v>
      </c>
      <c r="AD101" s="365">
        <f>SUMPRODUCT(LEN($Y101:$Y103)-LEN(SUBSTITUTE($Y101:$Y103,"A", "")))</f>
        <v>1</v>
      </c>
      <c r="AE101" s="365">
        <f>SUMPRODUCT(LEN($L101:$X103)-LEN(SUBSTITUTE($L101:$X103,"S", "")))</f>
        <v>15</v>
      </c>
      <c r="AF101" s="365">
        <f>SUMPRODUCT(LEN($Y101:$Y103)-LEN(SUBSTITUTE($Y101:$Y103,"S", "")))</f>
        <v>0</v>
      </c>
      <c r="AG101" s="365">
        <f>SUMPRODUCT(LEN($L101:$X103)-LEN(SUBSTITUTE($L101:$X103,"F", "")))</f>
        <v>0</v>
      </c>
      <c r="AH101" s="365">
        <f>SUMPRODUCT(LEN($Y101:$Y103)-LEN(SUBSTITUTE($Y101:$Y103,"F", "")))</f>
        <v>0</v>
      </c>
      <c r="AI101" s="365">
        <f>SUMPRODUCT(LEN($L101:$X103)-LEN(SUBSTITUTE($L101:$X103,"G", "")))</f>
        <v>16</v>
      </c>
      <c r="AJ101" s="365">
        <f>SUMPRODUCT(LEN($Y101:$Y103)-LEN(SUBSTITUTE($Y101:$Y103,"G", "")))</f>
        <v>0</v>
      </c>
      <c r="AK101" s="365">
        <f>SUMPRODUCT(LEN($L101:$X103)-LEN(SUBSTITUTE($L101:$X103,"M", "")))</f>
        <v>0</v>
      </c>
      <c r="AL101" s="365">
        <f>SUMPRODUCT(LEN($Y101:$Y103)-LEN(SUBSTITUTE($Y101:$Y103,"M", "")))</f>
        <v>0</v>
      </c>
    </row>
    <row r="102" spans="1:38" ht="19.899999999999999" customHeight="1" x14ac:dyDescent="0.2">
      <c r="A102" s="62"/>
      <c r="B102" s="17"/>
      <c r="C102" s="406"/>
      <c r="D102" s="231"/>
      <c r="E102" s="23"/>
      <c r="F102" s="23"/>
      <c r="G102" s="191"/>
      <c r="H102" s="409"/>
      <c r="I102" s="409"/>
      <c r="J102" s="409"/>
      <c r="K102" s="190" t="s">
        <v>91</v>
      </c>
      <c r="L102" s="189" t="s">
        <v>571</v>
      </c>
      <c r="M102" s="190" t="s">
        <v>90</v>
      </c>
      <c r="N102" s="189" t="s">
        <v>570</v>
      </c>
      <c r="O102" s="190" t="s">
        <v>89</v>
      </c>
      <c r="P102" s="189" t="s">
        <v>312</v>
      </c>
      <c r="Q102" s="190" t="s">
        <v>88</v>
      </c>
      <c r="R102" s="189" t="s">
        <v>305</v>
      </c>
      <c r="S102" s="190" t="s">
        <v>210</v>
      </c>
      <c r="T102" s="189" t="s">
        <v>569</v>
      </c>
      <c r="U102" s="190" t="s">
        <v>209</v>
      </c>
      <c r="V102" s="189" t="s">
        <v>98</v>
      </c>
      <c r="W102" s="190" t="s">
        <v>291</v>
      </c>
      <c r="X102" s="189"/>
      <c r="Y102" s="18"/>
      <c r="Z102" s="366"/>
      <c r="AA102" s="366"/>
      <c r="AB102" s="188"/>
      <c r="AC102" s="390"/>
      <c r="AD102" s="392"/>
      <c r="AE102" s="392"/>
      <c r="AF102" s="392"/>
      <c r="AG102" s="392"/>
      <c r="AH102" s="392"/>
      <c r="AI102" s="392"/>
      <c r="AJ102" s="392"/>
      <c r="AK102" s="392"/>
      <c r="AL102" s="392"/>
    </row>
    <row r="103" spans="1:38" ht="19.899999999999999" customHeight="1" thickBot="1" x14ac:dyDescent="0.25">
      <c r="A103" s="61"/>
      <c r="B103" s="17"/>
      <c r="C103" s="407"/>
      <c r="D103" s="233"/>
      <c r="E103" s="203"/>
      <c r="F103" s="203"/>
      <c r="G103" s="202"/>
      <c r="H103" s="410"/>
      <c r="I103" s="410"/>
      <c r="J103" s="410"/>
      <c r="K103" s="201" t="s">
        <v>87</v>
      </c>
      <c r="L103" s="200" t="s">
        <v>319</v>
      </c>
      <c r="M103" s="201" t="s">
        <v>86</v>
      </c>
      <c r="N103" s="200" t="s">
        <v>275</v>
      </c>
      <c r="O103" s="201" t="s">
        <v>85</v>
      </c>
      <c r="P103" s="200" t="s">
        <v>352</v>
      </c>
      <c r="Q103" s="201" t="s">
        <v>84</v>
      </c>
      <c r="R103" s="200" t="s">
        <v>315</v>
      </c>
      <c r="S103" s="201" t="s">
        <v>208</v>
      </c>
      <c r="T103" s="200" t="s">
        <v>98</v>
      </c>
      <c r="U103" s="201" t="s">
        <v>207</v>
      </c>
      <c r="V103" s="200"/>
      <c r="W103" s="201" t="s">
        <v>290</v>
      </c>
      <c r="X103" s="200"/>
      <c r="Y103" s="10"/>
      <c r="Z103" s="398"/>
      <c r="AA103" s="398"/>
      <c r="AB103" s="199"/>
      <c r="AC103" s="391"/>
      <c r="AD103" s="393"/>
      <c r="AE103" s="393"/>
      <c r="AF103" s="393"/>
      <c r="AG103" s="393"/>
      <c r="AH103" s="393"/>
      <c r="AI103" s="393"/>
      <c r="AJ103" s="393"/>
      <c r="AK103" s="393"/>
      <c r="AL103" s="393"/>
    </row>
    <row r="104" spans="1:38" ht="19.899999999999999" customHeight="1" x14ac:dyDescent="0.2">
      <c r="B104" s="17"/>
      <c r="C104" s="405">
        <v>11</v>
      </c>
      <c r="D104" s="232"/>
      <c r="E104" s="197"/>
      <c r="F104" s="197"/>
      <c r="G104" s="196"/>
      <c r="H104" s="408">
        <v>76</v>
      </c>
      <c r="I104" s="408">
        <v>21</v>
      </c>
      <c r="J104" s="408">
        <v>5</v>
      </c>
      <c r="K104" s="195" t="s">
        <v>95</v>
      </c>
      <c r="L104" s="194" t="s">
        <v>319</v>
      </c>
      <c r="M104" s="195" t="s">
        <v>94</v>
      </c>
      <c r="N104" s="194" t="s">
        <v>269</v>
      </c>
      <c r="O104" s="195" t="s">
        <v>93</v>
      </c>
      <c r="P104" s="194" t="s">
        <v>425</v>
      </c>
      <c r="Q104" s="195" t="s">
        <v>92</v>
      </c>
      <c r="R104" s="194" t="s">
        <v>263</v>
      </c>
      <c r="S104" s="195" t="s">
        <v>212</v>
      </c>
      <c r="T104" s="194" t="s">
        <v>218</v>
      </c>
      <c r="U104" s="195" t="s">
        <v>211</v>
      </c>
      <c r="V104" s="194" t="s">
        <v>98</v>
      </c>
      <c r="W104" s="195" t="s">
        <v>292</v>
      </c>
      <c r="X104" s="194"/>
      <c r="Y104" s="25"/>
      <c r="Z104" s="397"/>
      <c r="AA104" s="397"/>
      <c r="AB104" s="193"/>
      <c r="AC104" s="379">
        <f>SUMPRODUCT(LEN($L104:$X106)-LEN(SUBSTITUTE($L104:$X106,"A", "")))</f>
        <v>21</v>
      </c>
      <c r="AD104" s="365">
        <f>SUMPRODUCT(LEN($Y104:$Y106)-LEN(SUBSTITUTE($Y104:$Y106,"A", "")))</f>
        <v>0</v>
      </c>
      <c r="AE104" s="365">
        <f>SUMPRODUCT(LEN($L104:$X106)-LEN(SUBSTITUTE($L104:$X106,"S", "")))</f>
        <v>10</v>
      </c>
      <c r="AF104" s="365">
        <f>SUMPRODUCT(LEN($Y104:$Y106)-LEN(SUBSTITUTE($Y104:$Y106,"S", "")))</f>
        <v>0</v>
      </c>
      <c r="AG104" s="365">
        <f>SUMPRODUCT(LEN($L104:$X106)-LEN(SUBSTITUTE($L104:$X106,"F", "")))</f>
        <v>0</v>
      </c>
      <c r="AH104" s="365">
        <f>SUMPRODUCT(LEN($Y104:$Y106)-LEN(SUBSTITUTE($Y104:$Y106,"F", "")))</f>
        <v>0</v>
      </c>
      <c r="AI104" s="365">
        <f>SUMPRODUCT(LEN($L104:$X106)-LEN(SUBSTITUTE($L104:$X106,"G", "")))</f>
        <v>10</v>
      </c>
      <c r="AJ104" s="365">
        <f>SUMPRODUCT(LEN($Y104:$Y106)-LEN(SUBSTITUTE($Y104:$Y106,"G", "")))</f>
        <v>0</v>
      </c>
      <c r="AK104" s="365">
        <f>SUMPRODUCT(LEN($L104:$X106)-LEN(SUBSTITUTE($L104:$X106,"M", "")))</f>
        <v>0</v>
      </c>
      <c r="AL104" s="365">
        <f>SUMPRODUCT(LEN($Y104:$Y106)-LEN(SUBSTITUTE($Y104:$Y106,"M", "")))</f>
        <v>0</v>
      </c>
    </row>
    <row r="105" spans="1:38" ht="19.899999999999999" customHeight="1" x14ac:dyDescent="0.2">
      <c r="B105" s="17"/>
      <c r="C105" s="406"/>
      <c r="D105" s="231"/>
      <c r="E105" s="23"/>
      <c r="F105" s="23"/>
      <c r="G105" s="191"/>
      <c r="H105" s="409"/>
      <c r="I105" s="409"/>
      <c r="J105" s="409"/>
      <c r="K105" s="190" t="s">
        <v>91</v>
      </c>
      <c r="L105" s="189" t="s">
        <v>224</v>
      </c>
      <c r="M105" s="190" t="s">
        <v>90</v>
      </c>
      <c r="N105" s="189" t="s">
        <v>275</v>
      </c>
      <c r="O105" s="190" t="s">
        <v>89</v>
      </c>
      <c r="P105" s="189" t="s">
        <v>275</v>
      </c>
      <c r="Q105" s="190" t="s">
        <v>88</v>
      </c>
      <c r="R105" s="189" t="s">
        <v>220</v>
      </c>
      <c r="S105" s="190" t="s">
        <v>210</v>
      </c>
      <c r="T105" s="189" t="s">
        <v>98</v>
      </c>
      <c r="U105" s="190" t="s">
        <v>209</v>
      </c>
      <c r="V105" s="189"/>
      <c r="W105" s="190" t="s">
        <v>291</v>
      </c>
      <c r="X105" s="189"/>
      <c r="Y105" s="18"/>
      <c r="Z105" s="366"/>
      <c r="AA105" s="366"/>
      <c r="AB105" s="188"/>
      <c r="AC105" s="390"/>
      <c r="AD105" s="392"/>
      <c r="AE105" s="392"/>
      <c r="AF105" s="392"/>
      <c r="AG105" s="392"/>
      <c r="AH105" s="392"/>
      <c r="AI105" s="392"/>
      <c r="AJ105" s="392"/>
      <c r="AK105" s="392"/>
      <c r="AL105" s="392"/>
    </row>
    <row r="106" spans="1:38" ht="19.899999999999999" customHeight="1" thickBot="1" x14ac:dyDescent="0.25">
      <c r="B106" s="17"/>
      <c r="C106" s="407"/>
      <c r="D106" s="233"/>
      <c r="E106" s="203"/>
      <c r="F106" s="203"/>
      <c r="G106" s="202"/>
      <c r="H106" s="410"/>
      <c r="I106" s="410"/>
      <c r="J106" s="410"/>
      <c r="K106" s="201" t="s">
        <v>87</v>
      </c>
      <c r="L106" s="200" t="s">
        <v>436</v>
      </c>
      <c r="M106" s="201" t="s">
        <v>86</v>
      </c>
      <c r="N106" s="200" t="s">
        <v>545</v>
      </c>
      <c r="O106" s="201" t="s">
        <v>85</v>
      </c>
      <c r="P106" s="200" t="s">
        <v>264</v>
      </c>
      <c r="Q106" s="201" t="s">
        <v>84</v>
      </c>
      <c r="R106" s="200" t="s">
        <v>227</v>
      </c>
      <c r="S106" s="201" t="s">
        <v>208</v>
      </c>
      <c r="T106" s="200" t="s">
        <v>98</v>
      </c>
      <c r="U106" s="201" t="s">
        <v>207</v>
      </c>
      <c r="V106" s="200"/>
      <c r="W106" s="201" t="s">
        <v>290</v>
      </c>
      <c r="X106" s="200"/>
      <c r="Y106" s="10"/>
      <c r="Z106" s="398"/>
      <c r="AA106" s="398"/>
      <c r="AB106" s="199"/>
      <c r="AC106" s="391"/>
      <c r="AD106" s="393"/>
      <c r="AE106" s="393"/>
      <c r="AF106" s="393"/>
      <c r="AG106" s="393"/>
      <c r="AH106" s="393"/>
      <c r="AI106" s="393"/>
      <c r="AJ106" s="393"/>
      <c r="AK106" s="393"/>
      <c r="AL106" s="393"/>
    </row>
    <row r="107" spans="1:38" ht="19.899999999999999" customHeight="1" x14ac:dyDescent="0.2">
      <c r="B107" s="17"/>
      <c r="C107" s="405">
        <v>12</v>
      </c>
      <c r="D107" s="232"/>
      <c r="E107" s="197"/>
      <c r="F107" s="197"/>
      <c r="G107" s="196"/>
      <c r="H107" s="408">
        <v>78</v>
      </c>
      <c r="I107" s="408">
        <v>22</v>
      </c>
      <c r="J107" s="408">
        <v>7</v>
      </c>
      <c r="K107" s="195" t="s">
        <v>95</v>
      </c>
      <c r="L107" s="194" t="s">
        <v>263</v>
      </c>
      <c r="M107" s="195" t="s">
        <v>94</v>
      </c>
      <c r="N107" s="194" t="s">
        <v>275</v>
      </c>
      <c r="O107" s="195" t="s">
        <v>93</v>
      </c>
      <c r="P107" s="194" t="s">
        <v>309</v>
      </c>
      <c r="Q107" s="195" t="s">
        <v>92</v>
      </c>
      <c r="R107" s="194" t="s">
        <v>273</v>
      </c>
      <c r="S107" s="195" t="s">
        <v>212</v>
      </c>
      <c r="T107" s="194" t="s">
        <v>98</v>
      </c>
      <c r="U107" s="195" t="s">
        <v>211</v>
      </c>
      <c r="V107" s="194"/>
      <c r="W107" s="195" t="s">
        <v>292</v>
      </c>
      <c r="X107" s="194"/>
      <c r="Y107" s="25" t="s">
        <v>568</v>
      </c>
      <c r="Z107" s="397">
        <v>5</v>
      </c>
      <c r="AA107" s="397"/>
      <c r="AB107" s="193"/>
      <c r="AC107" s="379">
        <f>SUMPRODUCT(LEN($L107:$X109)-LEN(SUBSTITUTE($L107:$X109,"A", "")))</f>
        <v>11</v>
      </c>
      <c r="AD107" s="365">
        <f>SUMPRODUCT(LEN($Y107:$Y109)-LEN(SUBSTITUTE($Y107:$Y109,"A", "")))</f>
        <v>2</v>
      </c>
      <c r="AE107" s="365">
        <f>SUMPRODUCT(LEN($L107:$X109)-LEN(SUBSTITUTE($L107:$X109,"S", "")))</f>
        <v>15</v>
      </c>
      <c r="AF107" s="365">
        <f>SUMPRODUCT(LEN($Y107:$Y109)-LEN(SUBSTITUTE($Y107:$Y109,"S", "")))</f>
        <v>2</v>
      </c>
      <c r="AG107" s="365">
        <f>SUMPRODUCT(LEN($L107:$X109)-LEN(SUBSTITUTE($L107:$X109,"F", "")))</f>
        <v>1</v>
      </c>
      <c r="AH107" s="365">
        <f>SUMPRODUCT(LEN($Y107:$Y109)-LEN(SUBSTITUTE($Y107:$Y109,"F", "")))</f>
        <v>0</v>
      </c>
      <c r="AI107" s="365">
        <f>SUMPRODUCT(LEN($L107:$X109)-LEN(SUBSTITUTE($L107:$X109,"G", "")))</f>
        <v>10</v>
      </c>
      <c r="AJ107" s="365">
        <f>SUMPRODUCT(LEN($Y107:$Y109)-LEN(SUBSTITUTE($Y107:$Y109,"G", "")))</f>
        <v>2</v>
      </c>
      <c r="AK107" s="365">
        <f>SUMPRODUCT(LEN($L107:$X109)-LEN(SUBSTITUTE($L107:$X109,"M", "")))</f>
        <v>0</v>
      </c>
      <c r="AL107" s="365">
        <f>SUMPRODUCT(LEN($Y107:$Y109)-LEN(SUBSTITUTE($Y107:$Y109,"M", "")))</f>
        <v>0</v>
      </c>
    </row>
    <row r="108" spans="1:38" ht="19.899999999999999" customHeight="1" x14ac:dyDescent="0.2">
      <c r="B108" s="17"/>
      <c r="C108" s="406"/>
      <c r="D108" s="231"/>
      <c r="E108" s="23"/>
      <c r="F108" s="23"/>
      <c r="G108" s="191"/>
      <c r="H108" s="409"/>
      <c r="I108" s="409"/>
      <c r="J108" s="409"/>
      <c r="K108" s="190" t="s">
        <v>91</v>
      </c>
      <c r="L108" s="189" t="s">
        <v>319</v>
      </c>
      <c r="M108" s="190" t="s">
        <v>90</v>
      </c>
      <c r="N108" s="189" t="s">
        <v>545</v>
      </c>
      <c r="O108" s="190" t="s">
        <v>89</v>
      </c>
      <c r="P108" s="189" t="s">
        <v>231</v>
      </c>
      <c r="Q108" s="190" t="s">
        <v>88</v>
      </c>
      <c r="R108" s="189" t="s">
        <v>220</v>
      </c>
      <c r="S108" s="190" t="s">
        <v>210</v>
      </c>
      <c r="T108" s="189" t="s">
        <v>98</v>
      </c>
      <c r="U108" s="190" t="s">
        <v>209</v>
      </c>
      <c r="V108" s="189"/>
      <c r="W108" s="190" t="s">
        <v>291</v>
      </c>
      <c r="X108" s="189"/>
      <c r="Y108" s="18"/>
      <c r="Z108" s="366"/>
      <c r="AA108" s="366"/>
      <c r="AB108" s="188"/>
      <c r="AC108" s="390"/>
      <c r="AD108" s="392"/>
      <c r="AE108" s="392"/>
      <c r="AF108" s="392"/>
      <c r="AG108" s="392"/>
      <c r="AH108" s="392"/>
      <c r="AI108" s="392"/>
      <c r="AJ108" s="392"/>
      <c r="AK108" s="392"/>
      <c r="AL108" s="392"/>
    </row>
    <row r="109" spans="1:38" ht="19.899999999999999" customHeight="1" thickBot="1" x14ac:dyDescent="0.25">
      <c r="B109" s="17"/>
      <c r="C109" s="407"/>
      <c r="D109" s="233"/>
      <c r="E109" s="203"/>
      <c r="F109" s="203"/>
      <c r="G109" s="202"/>
      <c r="H109" s="410"/>
      <c r="I109" s="410"/>
      <c r="J109" s="410"/>
      <c r="K109" s="201" t="s">
        <v>87</v>
      </c>
      <c r="L109" s="200" t="s">
        <v>266</v>
      </c>
      <c r="M109" s="201" t="s">
        <v>86</v>
      </c>
      <c r="N109" s="200" t="s">
        <v>297</v>
      </c>
      <c r="O109" s="201" t="s">
        <v>85</v>
      </c>
      <c r="P109" s="200" t="s">
        <v>264</v>
      </c>
      <c r="Q109" s="201" t="s">
        <v>84</v>
      </c>
      <c r="R109" s="200" t="s">
        <v>218</v>
      </c>
      <c r="S109" s="201" t="s">
        <v>208</v>
      </c>
      <c r="T109" s="200" t="s">
        <v>98</v>
      </c>
      <c r="U109" s="201" t="s">
        <v>207</v>
      </c>
      <c r="V109" s="200"/>
      <c r="W109" s="201" t="s">
        <v>290</v>
      </c>
      <c r="X109" s="200"/>
      <c r="Y109" s="10"/>
      <c r="Z109" s="398"/>
      <c r="AA109" s="398"/>
      <c r="AB109" s="199"/>
      <c r="AC109" s="391"/>
      <c r="AD109" s="393"/>
      <c r="AE109" s="393"/>
      <c r="AF109" s="393"/>
      <c r="AG109" s="393"/>
      <c r="AH109" s="393"/>
      <c r="AI109" s="393"/>
      <c r="AJ109" s="393"/>
      <c r="AK109" s="393"/>
      <c r="AL109" s="393"/>
    </row>
    <row r="110" spans="1:38" ht="19.899999999999999" customHeight="1" x14ac:dyDescent="0.2">
      <c r="B110" s="17"/>
      <c r="C110" s="405">
        <v>13</v>
      </c>
      <c r="D110" s="232"/>
      <c r="E110" s="197"/>
      <c r="F110" s="197"/>
      <c r="G110" s="196"/>
      <c r="H110" s="408"/>
      <c r="I110" s="408"/>
      <c r="J110" s="408"/>
      <c r="K110" s="195" t="s">
        <v>95</v>
      </c>
      <c r="L110" s="194"/>
      <c r="M110" s="195" t="s">
        <v>94</v>
      </c>
      <c r="N110" s="194"/>
      <c r="O110" s="195" t="s">
        <v>93</v>
      </c>
      <c r="P110" s="194"/>
      <c r="Q110" s="195" t="s">
        <v>92</v>
      </c>
      <c r="R110" s="194"/>
      <c r="S110" s="195" t="s">
        <v>212</v>
      </c>
      <c r="T110" s="194"/>
      <c r="U110" s="195" t="s">
        <v>211</v>
      </c>
      <c r="V110" s="194"/>
      <c r="W110" s="195" t="s">
        <v>292</v>
      </c>
      <c r="X110" s="194"/>
      <c r="Y110" s="25"/>
      <c r="Z110" s="397"/>
      <c r="AA110" s="397"/>
      <c r="AB110" s="193"/>
      <c r="AC110" s="379">
        <f>SUMPRODUCT(LEN($L110:$X112)-LEN(SUBSTITUTE($L110:$X112,"A", "")))</f>
        <v>0</v>
      </c>
      <c r="AD110" s="365">
        <f>SUMPRODUCT(LEN($Y110:$Y112)-LEN(SUBSTITUTE($Y110:$Y112,"A", "")))</f>
        <v>0</v>
      </c>
      <c r="AE110" s="365">
        <f>SUMPRODUCT(LEN($L110:$X112)-LEN(SUBSTITUTE($L110:$X112,"S", "")))</f>
        <v>0</v>
      </c>
      <c r="AF110" s="365">
        <f>SUMPRODUCT(LEN($Y110:$Y112)-LEN(SUBSTITUTE($Y110:$Y112,"S", "")))</f>
        <v>0</v>
      </c>
      <c r="AG110" s="365">
        <f>SUMPRODUCT(LEN($L110:$X112)-LEN(SUBSTITUTE($L110:$X112,"F", "")))</f>
        <v>0</v>
      </c>
      <c r="AH110" s="365">
        <f>SUMPRODUCT(LEN($Y110:$Y112)-LEN(SUBSTITUTE($Y110:$Y112,"F", "")))</f>
        <v>0</v>
      </c>
      <c r="AI110" s="365">
        <f>SUMPRODUCT(LEN($L110:$X112)-LEN(SUBSTITUTE($L110:$X112,"G", "")))</f>
        <v>0</v>
      </c>
      <c r="AJ110" s="365">
        <f>SUMPRODUCT(LEN($Y110:$Y112)-LEN(SUBSTITUTE($Y110:$Y112,"G", "")))</f>
        <v>0</v>
      </c>
      <c r="AK110" s="365">
        <f>SUMPRODUCT(LEN($L110:$X112)-LEN(SUBSTITUTE($L110:$X112,"M", "")))</f>
        <v>0</v>
      </c>
      <c r="AL110" s="365">
        <f>SUMPRODUCT(LEN($Y110:$Y112)-LEN(SUBSTITUTE($Y110:$Y112,"M", "")))</f>
        <v>0</v>
      </c>
    </row>
    <row r="111" spans="1:38" ht="19.899999999999999" customHeight="1" x14ac:dyDescent="0.2">
      <c r="B111" s="17"/>
      <c r="C111" s="406"/>
      <c r="D111" s="231"/>
      <c r="E111" s="23"/>
      <c r="F111" s="23"/>
      <c r="G111" s="191"/>
      <c r="H111" s="409"/>
      <c r="I111" s="409"/>
      <c r="J111" s="409"/>
      <c r="K111" s="190" t="s">
        <v>91</v>
      </c>
      <c r="L111" s="189"/>
      <c r="M111" s="190" t="s">
        <v>90</v>
      </c>
      <c r="N111" s="189"/>
      <c r="O111" s="190" t="s">
        <v>89</v>
      </c>
      <c r="P111" s="189"/>
      <c r="Q111" s="190" t="s">
        <v>88</v>
      </c>
      <c r="R111" s="189"/>
      <c r="S111" s="190" t="s">
        <v>210</v>
      </c>
      <c r="T111" s="189"/>
      <c r="U111" s="190" t="s">
        <v>209</v>
      </c>
      <c r="V111" s="189"/>
      <c r="W111" s="190" t="s">
        <v>291</v>
      </c>
      <c r="X111" s="189"/>
      <c r="Y111" s="18"/>
      <c r="Z111" s="366"/>
      <c r="AA111" s="366"/>
      <c r="AB111" s="188"/>
      <c r="AC111" s="390"/>
      <c r="AD111" s="392"/>
      <c r="AE111" s="392"/>
      <c r="AF111" s="392"/>
      <c r="AG111" s="392"/>
      <c r="AH111" s="392"/>
      <c r="AI111" s="392"/>
      <c r="AJ111" s="392"/>
      <c r="AK111" s="392"/>
      <c r="AL111" s="392"/>
    </row>
    <row r="112" spans="1:38" ht="19.899999999999999" customHeight="1" thickBot="1" x14ac:dyDescent="0.25">
      <c r="B112" s="17"/>
      <c r="C112" s="407"/>
      <c r="D112" s="233"/>
      <c r="E112" s="203"/>
      <c r="F112" s="203"/>
      <c r="G112" s="202"/>
      <c r="H112" s="410"/>
      <c r="I112" s="410"/>
      <c r="J112" s="410"/>
      <c r="K112" s="201" t="s">
        <v>87</v>
      </c>
      <c r="L112" s="200"/>
      <c r="M112" s="201" t="s">
        <v>86</v>
      </c>
      <c r="N112" s="200"/>
      <c r="O112" s="201" t="s">
        <v>85</v>
      </c>
      <c r="P112" s="200"/>
      <c r="Q112" s="201" t="s">
        <v>84</v>
      </c>
      <c r="R112" s="200"/>
      <c r="S112" s="201" t="s">
        <v>208</v>
      </c>
      <c r="T112" s="200"/>
      <c r="U112" s="201" t="s">
        <v>207</v>
      </c>
      <c r="V112" s="200"/>
      <c r="W112" s="201" t="s">
        <v>290</v>
      </c>
      <c r="X112" s="200"/>
      <c r="Y112" s="10"/>
      <c r="Z112" s="398"/>
      <c r="AA112" s="398"/>
      <c r="AB112" s="199"/>
      <c r="AC112" s="391"/>
      <c r="AD112" s="393"/>
      <c r="AE112" s="393"/>
      <c r="AF112" s="393"/>
      <c r="AG112" s="393"/>
      <c r="AH112" s="393"/>
      <c r="AI112" s="393"/>
      <c r="AJ112" s="393"/>
      <c r="AK112" s="393"/>
      <c r="AL112" s="393"/>
    </row>
    <row r="113" spans="1:39" ht="19.899999999999999" customHeight="1" x14ac:dyDescent="0.2">
      <c r="B113" s="17"/>
      <c r="C113" s="405">
        <v>14</v>
      </c>
      <c r="D113" s="232"/>
      <c r="E113" s="197"/>
      <c r="F113" s="197"/>
      <c r="G113" s="196"/>
      <c r="H113" s="408"/>
      <c r="I113" s="408"/>
      <c r="J113" s="408"/>
      <c r="K113" s="195" t="s">
        <v>95</v>
      </c>
      <c r="L113" s="194"/>
      <c r="M113" s="195" t="s">
        <v>94</v>
      </c>
      <c r="N113" s="194"/>
      <c r="O113" s="195" t="s">
        <v>93</v>
      </c>
      <c r="P113" s="194"/>
      <c r="Q113" s="195" t="s">
        <v>92</v>
      </c>
      <c r="R113" s="194"/>
      <c r="S113" s="195" t="s">
        <v>212</v>
      </c>
      <c r="T113" s="194"/>
      <c r="U113" s="195" t="s">
        <v>211</v>
      </c>
      <c r="V113" s="194"/>
      <c r="W113" s="195" t="s">
        <v>292</v>
      </c>
      <c r="X113" s="194"/>
      <c r="Y113" s="25"/>
      <c r="Z113" s="397"/>
      <c r="AA113" s="397"/>
      <c r="AB113" s="193"/>
      <c r="AC113" s="379">
        <f>SUMPRODUCT(LEN($L113:$X115)-LEN(SUBSTITUTE($L113:$X115,"A", "")))</f>
        <v>0</v>
      </c>
      <c r="AD113" s="365">
        <f>SUMPRODUCT(LEN($Y113:$Y115)-LEN(SUBSTITUTE($Y113:$Y115,"A", "")))</f>
        <v>0</v>
      </c>
      <c r="AE113" s="365">
        <f>SUMPRODUCT(LEN($L113:$X115)-LEN(SUBSTITUTE($L113:$X115,"S", "")))</f>
        <v>0</v>
      </c>
      <c r="AF113" s="365">
        <f>SUMPRODUCT(LEN($Y113:$Y115)-LEN(SUBSTITUTE($Y113:$Y115,"S", "")))</f>
        <v>0</v>
      </c>
      <c r="AG113" s="365">
        <f>SUMPRODUCT(LEN($L113:$X115)-LEN(SUBSTITUTE($L113:$X115,"F", "")))</f>
        <v>0</v>
      </c>
      <c r="AH113" s="365">
        <f>SUMPRODUCT(LEN($Y113:$Y115)-LEN(SUBSTITUTE($Y113:$Y115,"F", "")))</f>
        <v>0</v>
      </c>
      <c r="AI113" s="365">
        <f>SUMPRODUCT(LEN($L113:$X115)-LEN(SUBSTITUTE($L113:$X115,"G", "")))</f>
        <v>0</v>
      </c>
      <c r="AJ113" s="365">
        <f>SUMPRODUCT(LEN($Y113:$Y115)-LEN(SUBSTITUTE($Y113:$Y115,"G", "")))</f>
        <v>0</v>
      </c>
      <c r="AK113" s="365">
        <f>SUMPRODUCT(LEN($L113:$X115)-LEN(SUBSTITUTE($L113:$X115,"M", "")))</f>
        <v>0</v>
      </c>
      <c r="AL113" s="365">
        <f>SUMPRODUCT(LEN($Y113:$Y115)-LEN(SUBSTITUTE($Y113:$Y115,"M", "")))</f>
        <v>0</v>
      </c>
    </row>
    <row r="114" spans="1:39" ht="19.899999999999999" customHeight="1" x14ac:dyDescent="0.2">
      <c r="B114" s="17"/>
      <c r="C114" s="406"/>
      <c r="D114" s="231"/>
      <c r="E114" s="23"/>
      <c r="F114" s="23"/>
      <c r="G114" s="191"/>
      <c r="H114" s="409"/>
      <c r="I114" s="409"/>
      <c r="J114" s="409"/>
      <c r="K114" s="190" t="s">
        <v>91</v>
      </c>
      <c r="L114" s="189"/>
      <c r="M114" s="190" t="s">
        <v>90</v>
      </c>
      <c r="N114" s="189"/>
      <c r="O114" s="190" t="s">
        <v>89</v>
      </c>
      <c r="P114" s="189"/>
      <c r="Q114" s="190" t="s">
        <v>88</v>
      </c>
      <c r="R114" s="189"/>
      <c r="S114" s="190" t="s">
        <v>210</v>
      </c>
      <c r="T114" s="189"/>
      <c r="U114" s="190" t="s">
        <v>209</v>
      </c>
      <c r="V114" s="189"/>
      <c r="W114" s="190" t="s">
        <v>291</v>
      </c>
      <c r="X114" s="189"/>
      <c r="Y114" s="18"/>
      <c r="Z114" s="366"/>
      <c r="AA114" s="366"/>
      <c r="AB114" s="188"/>
      <c r="AC114" s="390"/>
      <c r="AD114" s="392"/>
      <c r="AE114" s="392"/>
      <c r="AF114" s="392"/>
      <c r="AG114" s="392"/>
      <c r="AH114" s="392"/>
      <c r="AI114" s="392"/>
      <c r="AJ114" s="392"/>
      <c r="AK114" s="392"/>
      <c r="AL114" s="392"/>
      <c r="AM114" s="58"/>
    </row>
    <row r="115" spans="1:39" ht="19.899999999999999" customHeight="1" thickBot="1" x14ac:dyDescent="0.25">
      <c r="B115" s="17"/>
      <c r="C115" s="407"/>
      <c r="D115" s="233"/>
      <c r="E115" s="203"/>
      <c r="F115" s="203"/>
      <c r="G115" s="202"/>
      <c r="H115" s="410"/>
      <c r="I115" s="410"/>
      <c r="J115" s="410"/>
      <c r="K115" s="201" t="s">
        <v>87</v>
      </c>
      <c r="L115" s="200"/>
      <c r="M115" s="201" t="s">
        <v>86</v>
      </c>
      <c r="N115" s="200"/>
      <c r="O115" s="201" t="s">
        <v>85</v>
      </c>
      <c r="P115" s="200"/>
      <c r="Q115" s="201" t="s">
        <v>84</v>
      </c>
      <c r="R115" s="200"/>
      <c r="S115" s="201" t="s">
        <v>208</v>
      </c>
      <c r="T115" s="200"/>
      <c r="U115" s="201" t="s">
        <v>207</v>
      </c>
      <c r="V115" s="200"/>
      <c r="W115" s="201" t="s">
        <v>290</v>
      </c>
      <c r="X115" s="200"/>
      <c r="Y115" s="10"/>
      <c r="Z115" s="398"/>
      <c r="AA115" s="398"/>
      <c r="AB115" s="199"/>
      <c r="AC115" s="391"/>
      <c r="AD115" s="393"/>
      <c r="AE115" s="393"/>
      <c r="AF115" s="393"/>
      <c r="AG115" s="393"/>
      <c r="AH115" s="393"/>
      <c r="AI115" s="393"/>
      <c r="AJ115" s="393"/>
      <c r="AK115" s="393"/>
      <c r="AL115" s="393"/>
    </row>
    <row r="116" spans="1:39" ht="19.899999999999999" customHeight="1" x14ac:dyDescent="0.2">
      <c r="B116" s="17"/>
      <c r="C116" s="405">
        <v>15</v>
      </c>
      <c r="D116" s="232"/>
      <c r="E116" s="197"/>
      <c r="F116" s="197"/>
      <c r="G116" s="196"/>
      <c r="H116" s="408"/>
      <c r="I116" s="408"/>
      <c r="J116" s="408"/>
      <c r="K116" s="195" t="s">
        <v>95</v>
      </c>
      <c r="L116" s="194"/>
      <c r="M116" s="195" t="s">
        <v>94</v>
      </c>
      <c r="N116" s="194"/>
      <c r="O116" s="195" t="s">
        <v>93</v>
      </c>
      <c r="P116" s="194"/>
      <c r="Q116" s="195" t="s">
        <v>92</v>
      </c>
      <c r="R116" s="194"/>
      <c r="S116" s="195" t="s">
        <v>212</v>
      </c>
      <c r="T116" s="194"/>
      <c r="U116" s="195" t="s">
        <v>211</v>
      </c>
      <c r="V116" s="194"/>
      <c r="W116" s="195" t="s">
        <v>292</v>
      </c>
      <c r="X116" s="194"/>
      <c r="Y116" s="25"/>
      <c r="Z116" s="397"/>
      <c r="AA116" s="397"/>
      <c r="AB116" s="193"/>
      <c r="AC116" s="379">
        <f>SUMPRODUCT(LEN($L116:$X118)-LEN(SUBSTITUTE($L116:$X118,"A", "")))</f>
        <v>0</v>
      </c>
      <c r="AD116" s="365">
        <f>SUMPRODUCT(LEN($Y116:$Y118)-LEN(SUBSTITUTE($Y116:$Y118,"A", "")))</f>
        <v>0</v>
      </c>
      <c r="AE116" s="365">
        <f>SUMPRODUCT(LEN($L116:$X118)-LEN(SUBSTITUTE($L116:$X118,"S", "")))</f>
        <v>0</v>
      </c>
      <c r="AF116" s="365">
        <f>SUMPRODUCT(LEN($Y116:$Y118)-LEN(SUBSTITUTE($Y116:$Y118,"S", "")))</f>
        <v>0</v>
      </c>
      <c r="AG116" s="365">
        <f>SUMPRODUCT(LEN($L116:$X118)-LEN(SUBSTITUTE($L116:$X118,"F", "")))</f>
        <v>0</v>
      </c>
      <c r="AH116" s="365">
        <f>SUMPRODUCT(LEN($Y116:$Y118)-LEN(SUBSTITUTE($Y116:$Y118,"F", "")))</f>
        <v>0</v>
      </c>
      <c r="AI116" s="365">
        <f>SUMPRODUCT(LEN($L116:$X118)-LEN(SUBSTITUTE($L116:$X118,"G", "")))</f>
        <v>0</v>
      </c>
      <c r="AJ116" s="365">
        <f>SUMPRODUCT(LEN($Y116:$Y118)-LEN(SUBSTITUTE($Y116:$Y118,"G", "")))</f>
        <v>0</v>
      </c>
      <c r="AK116" s="365">
        <f>SUMPRODUCT(LEN($L116:$X118)-LEN(SUBSTITUTE($L116:$X118,"M", "")))</f>
        <v>0</v>
      </c>
      <c r="AL116" s="365">
        <f>SUMPRODUCT(LEN($Y116:$Y118)-LEN(SUBSTITUTE($Y116:$Y118,"M", "")))</f>
        <v>0</v>
      </c>
    </row>
    <row r="117" spans="1:39" ht="19.899999999999999" customHeight="1" x14ac:dyDescent="0.2">
      <c r="B117" s="17"/>
      <c r="C117" s="406"/>
      <c r="D117" s="231"/>
      <c r="E117" s="23"/>
      <c r="F117" s="23"/>
      <c r="G117" s="191"/>
      <c r="H117" s="409"/>
      <c r="I117" s="409"/>
      <c r="J117" s="409"/>
      <c r="K117" s="190" t="s">
        <v>91</v>
      </c>
      <c r="L117" s="189"/>
      <c r="M117" s="190" t="s">
        <v>90</v>
      </c>
      <c r="N117" s="189"/>
      <c r="O117" s="190" t="s">
        <v>89</v>
      </c>
      <c r="P117" s="189"/>
      <c r="Q117" s="190" t="s">
        <v>88</v>
      </c>
      <c r="R117" s="189"/>
      <c r="S117" s="190" t="s">
        <v>210</v>
      </c>
      <c r="T117" s="189"/>
      <c r="U117" s="190" t="s">
        <v>209</v>
      </c>
      <c r="V117" s="189"/>
      <c r="W117" s="190" t="s">
        <v>291</v>
      </c>
      <c r="X117" s="189"/>
      <c r="Y117" s="18"/>
      <c r="Z117" s="366"/>
      <c r="AA117" s="366"/>
      <c r="AB117" s="188"/>
      <c r="AC117" s="390"/>
      <c r="AD117" s="392"/>
      <c r="AE117" s="392"/>
      <c r="AF117" s="392"/>
      <c r="AG117" s="392"/>
      <c r="AH117" s="392"/>
      <c r="AI117" s="392"/>
      <c r="AJ117" s="392"/>
      <c r="AK117" s="392"/>
      <c r="AL117" s="392"/>
    </row>
    <row r="118" spans="1:39" ht="19.899999999999999" customHeight="1" thickBot="1" x14ac:dyDescent="0.25">
      <c r="A118" s="62"/>
      <c r="B118" s="17"/>
      <c r="C118" s="407"/>
      <c r="D118" s="233"/>
      <c r="E118" s="203"/>
      <c r="F118" s="203"/>
      <c r="G118" s="202"/>
      <c r="H118" s="410"/>
      <c r="I118" s="410"/>
      <c r="J118" s="410"/>
      <c r="K118" s="201" t="s">
        <v>87</v>
      </c>
      <c r="L118" s="200"/>
      <c r="M118" s="201" t="s">
        <v>86</v>
      </c>
      <c r="N118" s="200"/>
      <c r="O118" s="201" t="s">
        <v>85</v>
      </c>
      <c r="P118" s="200"/>
      <c r="Q118" s="201" t="s">
        <v>84</v>
      </c>
      <c r="R118" s="200"/>
      <c r="S118" s="201" t="s">
        <v>208</v>
      </c>
      <c r="T118" s="200"/>
      <c r="U118" s="201" t="s">
        <v>207</v>
      </c>
      <c r="V118" s="200"/>
      <c r="W118" s="201" t="s">
        <v>290</v>
      </c>
      <c r="X118" s="200"/>
      <c r="Y118" s="10"/>
      <c r="Z118" s="398"/>
      <c r="AA118" s="398"/>
      <c r="AB118" s="199"/>
      <c r="AC118" s="391"/>
      <c r="AD118" s="393"/>
      <c r="AE118" s="393"/>
      <c r="AF118" s="393"/>
      <c r="AG118" s="393"/>
      <c r="AH118" s="393"/>
      <c r="AI118" s="393"/>
      <c r="AJ118" s="393"/>
      <c r="AK118" s="393"/>
      <c r="AL118" s="393"/>
    </row>
    <row r="119" spans="1:39" ht="19.899999999999999" customHeight="1" x14ac:dyDescent="0.2">
      <c r="A119" s="61"/>
      <c r="B119" s="17"/>
      <c r="C119" s="405">
        <v>16</v>
      </c>
      <c r="D119" s="232"/>
      <c r="E119" s="197"/>
      <c r="F119" s="197"/>
      <c r="G119" s="196"/>
      <c r="H119" s="408"/>
      <c r="I119" s="408"/>
      <c r="J119" s="408"/>
      <c r="K119" s="195" t="s">
        <v>95</v>
      </c>
      <c r="L119" s="194"/>
      <c r="M119" s="195" t="s">
        <v>94</v>
      </c>
      <c r="N119" s="194"/>
      <c r="O119" s="195" t="s">
        <v>93</v>
      </c>
      <c r="P119" s="194"/>
      <c r="Q119" s="195" t="s">
        <v>92</v>
      </c>
      <c r="R119" s="194"/>
      <c r="S119" s="195" t="s">
        <v>212</v>
      </c>
      <c r="T119" s="194"/>
      <c r="U119" s="195" t="s">
        <v>211</v>
      </c>
      <c r="V119" s="194"/>
      <c r="W119" s="195" t="s">
        <v>292</v>
      </c>
      <c r="X119" s="194"/>
      <c r="Y119" s="25"/>
      <c r="Z119" s="397"/>
      <c r="AA119" s="397"/>
      <c r="AB119" s="193"/>
      <c r="AC119" s="379">
        <f>SUMPRODUCT(LEN($L119:$X121)-LEN(SUBSTITUTE($L119:$X121,"A", "")))</f>
        <v>0</v>
      </c>
      <c r="AD119" s="365">
        <f>SUMPRODUCT(LEN($Y119:$Y121)-LEN(SUBSTITUTE($Y119:$Y121,"A", "")))</f>
        <v>0</v>
      </c>
      <c r="AE119" s="365">
        <f>SUMPRODUCT(LEN($L119:$X121)-LEN(SUBSTITUTE($L119:$X121,"S", "")))</f>
        <v>0</v>
      </c>
      <c r="AF119" s="365">
        <f>SUMPRODUCT(LEN($Y119:$Y121)-LEN(SUBSTITUTE($Y119:$Y121,"S", "")))</f>
        <v>0</v>
      </c>
      <c r="AG119" s="365">
        <f>SUMPRODUCT(LEN($L119:$X121)-LEN(SUBSTITUTE($L119:$X121,"F", "")))</f>
        <v>0</v>
      </c>
      <c r="AH119" s="365">
        <f>SUMPRODUCT(LEN($Y119:$Y121)-LEN(SUBSTITUTE($Y119:$Y121,"F", "")))</f>
        <v>0</v>
      </c>
      <c r="AI119" s="365">
        <f>SUMPRODUCT(LEN($L119:$X121)-LEN(SUBSTITUTE($L119:$X121,"G", "")))</f>
        <v>0</v>
      </c>
      <c r="AJ119" s="365">
        <f>SUMPRODUCT(LEN($Y119:$Y121)-LEN(SUBSTITUTE($Y119:$Y121,"G", "")))</f>
        <v>0</v>
      </c>
      <c r="AK119" s="365">
        <f>SUMPRODUCT(LEN($L119:$X121)-LEN(SUBSTITUTE($L119:$X121,"M", "")))</f>
        <v>0</v>
      </c>
      <c r="AL119" s="365">
        <f>SUMPRODUCT(LEN($Y119:$Y121)-LEN(SUBSTITUTE($Y119:$Y121,"M", "")))</f>
        <v>0</v>
      </c>
    </row>
    <row r="120" spans="1:39" ht="19.899999999999999" customHeight="1" x14ac:dyDescent="0.2">
      <c r="B120" s="17"/>
      <c r="C120" s="406"/>
      <c r="D120" s="231"/>
      <c r="E120" s="23"/>
      <c r="F120" s="23"/>
      <c r="G120" s="191"/>
      <c r="H120" s="409"/>
      <c r="I120" s="409"/>
      <c r="J120" s="409"/>
      <c r="K120" s="190" t="s">
        <v>91</v>
      </c>
      <c r="L120" s="189"/>
      <c r="M120" s="190" t="s">
        <v>90</v>
      </c>
      <c r="N120" s="189"/>
      <c r="O120" s="190" t="s">
        <v>89</v>
      </c>
      <c r="P120" s="189"/>
      <c r="Q120" s="190" t="s">
        <v>88</v>
      </c>
      <c r="R120" s="189"/>
      <c r="S120" s="190" t="s">
        <v>210</v>
      </c>
      <c r="T120" s="189"/>
      <c r="U120" s="190" t="s">
        <v>209</v>
      </c>
      <c r="V120" s="189"/>
      <c r="W120" s="190" t="s">
        <v>291</v>
      </c>
      <c r="X120" s="189"/>
      <c r="Y120" s="18"/>
      <c r="Z120" s="366"/>
      <c r="AA120" s="366"/>
      <c r="AB120" s="188"/>
      <c r="AC120" s="390"/>
      <c r="AD120" s="392"/>
      <c r="AE120" s="392"/>
      <c r="AF120" s="392"/>
      <c r="AG120" s="392"/>
      <c r="AH120" s="392"/>
      <c r="AI120" s="392"/>
      <c r="AJ120" s="392"/>
      <c r="AK120" s="392"/>
      <c r="AL120" s="392"/>
    </row>
    <row r="121" spans="1:39" ht="19.899999999999999" customHeight="1" thickBot="1" x14ac:dyDescent="0.25">
      <c r="B121" s="17"/>
      <c r="C121" s="407"/>
      <c r="D121" s="233"/>
      <c r="E121" s="203"/>
      <c r="F121" s="203"/>
      <c r="G121" s="202"/>
      <c r="H121" s="410"/>
      <c r="I121" s="410"/>
      <c r="J121" s="410"/>
      <c r="K121" s="201" t="s">
        <v>87</v>
      </c>
      <c r="L121" s="200"/>
      <c r="M121" s="201" t="s">
        <v>86</v>
      </c>
      <c r="N121" s="200"/>
      <c r="O121" s="201" t="s">
        <v>85</v>
      </c>
      <c r="P121" s="200"/>
      <c r="Q121" s="201" t="s">
        <v>84</v>
      </c>
      <c r="R121" s="200"/>
      <c r="S121" s="201" t="s">
        <v>208</v>
      </c>
      <c r="T121" s="200"/>
      <c r="U121" s="201" t="s">
        <v>207</v>
      </c>
      <c r="V121" s="200"/>
      <c r="W121" s="201" t="s">
        <v>290</v>
      </c>
      <c r="X121" s="200"/>
      <c r="Y121" s="10"/>
      <c r="Z121" s="398"/>
      <c r="AA121" s="398"/>
      <c r="AB121" s="199"/>
      <c r="AC121" s="391"/>
      <c r="AD121" s="393"/>
      <c r="AE121" s="393"/>
      <c r="AF121" s="393"/>
      <c r="AG121" s="393"/>
      <c r="AH121" s="393"/>
      <c r="AI121" s="393"/>
      <c r="AJ121" s="393"/>
      <c r="AK121" s="393"/>
      <c r="AL121" s="393"/>
    </row>
    <row r="122" spans="1:39" ht="19.899999999999999" customHeight="1" x14ac:dyDescent="0.4">
      <c r="A122" s="64"/>
      <c r="B122" s="17"/>
      <c r="C122" s="405">
        <v>17</v>
      </c>
      <c r="D122" s="232"/>
      <c r="E122" s="197"/>
      <c r="F122" s="197"/>
      <c r="G122" s="196"/>
      <c r="H122" s="408"/>
      <c r="I122" s="408"/>
      <c r="J122" s="408"/>
      <c r="K122" s="195" t="s">
        <v>95</v>
      </c>
      <c r="L122" s="194"/>
      <c r="M122" s="195" t="s">
        <v>94</v>
      </c>
      <c r="N122" s="194"/>
      <c r="O122" s="195" t="s">
        <v>93</v>
      </c>
      <c r="P122" s="194"/>
      <c r="Q122" s="195" t="s">
        <v>92</v>
      </c>
      <c r="R122" s="194"/>
      <c r="S122" s="195" t="s">
        <v>212</v>
      </c>
      <c r="T122" s="194"/>
      <c r="U122" s="195" t="s">
        <v>211</v>
      </c>
      <c r="V122" s="194"/>
      <c r="W122" s="195" t="s">
        <v>292</v>
      </c>
      <c r="X122" s="194"/>
      <c r="Y122" s="25"/>
      <c r="Z122" s="397"/>
      <c r="AA122" s="397"/>
      <c r="AB122" s="193"/>
      <c r="AC122" s="379">
        <f>SUMPRODUCT(LEN($L122:$X124)-LEN(SUBSTITUTE($L122:$X124,"A", "")))</f>
        <v>0</v>
      </c>
      <c r="AD122" s="365">
        <f>SUMPRODUCT(LEN($Y122:$Y124)-LEN(SUBSTITUTE($Y122:$Y124,"A", "")))</f>
        <v>0</v>
      </c>
      <c r="AE122" s="365">
        <f>SUMPRODUCT(LEN($L122:$X124)-LEN(SUBSTITUTE($L122:$X124,"S", "")))</f>
        <v>0</v>
      </c>
      <c r="AF122" s="365">
        <f>SUMPRODUCT(LEN($Y122:$Y124)-LEN(SUBSTITUTE($Y122:$Y124,"S", "")))</f>
        <v>0</v>
      </c>
      <c r="AG122" s="365">
        <f>SUMPRODUCT(LEN($L122:$X124)-LEN(SUBSTITUTE($L122:$X124,"F", "")))</f>
        <v>0</v>
      </c>
      <c r="AH122" s="365">
        <f>SUMPRODUCT(LEN($Y122:$Y124)-LEN(SUBSTITUTE($Y122:$Y124,"F", "")))</f>
        <v>0</v>
      </c>
      <c r="AI122" s="365">
        <f>SUMPRODUCT(LEN($L122:$X124)-LEN(SUBSTITUTE($L122:$X124,"G", "")))</f>
        <v>0</v>
      </c>
      <c r="AJ122" s="365">
        <f>SUMPRODUCT(LEN($Y122:$Y124)-LEN(SUBSTITUTE($Y122:$Y124,"G", "")))</f>
        <v>0</v>
      </c>
      <c r="AK122" s="365">
        <f>SUMPRODUCT(LEN($L122:$X124)-LEN(SUBSTITUTE($L122:$X124,"M", "")))</f>
        <v>0</v>
      </c>
      <c r="AL122" s="365">
        <f>SUMPRODUCT(LEN($Y122:$Y124)-LEN(SUBSTITUTE($Y122:$Y124,"M", "")))</f>
        <v>0</v>
      </c>
    </row>
    <row r="123" spans="1:39" ht="19.899999999999999" customHeight="1" x14ac:dyDescent="0.2">
      <c r="A123" s="63"/>
      <c r="B123" s="17"/>
      <c r="C123" s="406"/>
      <c r="D123" s="231"/>
      <c r="E123" s="23"/>
      <c r="F123" s="23"/>
      <c r="G123" s="191"/>
      <c r="H123" s="409"/>
      <c r="I123" s="409"/>
      <c r="J123" s="409"/>
      <c r="K123" s="190" t="s">
        <v>91</v>
      </c>
      <c r="L123" s="189"/>
      <c r="M123" s="190" t="s">
        <v>90</v>
      </c>
      <c r="N123" s="189"/>
      <c r="O123" s="190" t="s">
        <v>89</v>
      </c>
      <c r="P123" s="189"/>
      <c r="Q123" s="190" t="s">
        <v>88</v>
      </c>
      <c r="R123" s="189"/>
      <c r="S123" s="190" t="s">
        <v>210</v>
      </c>
      <c r="T123" s="189"/>
      <c r="U123" s="190" t="s">
        <v>209</v>
      </c>
      <c r="V123" s="189"/>
      <c r="W123" s="190" t="s">
        <v>291</v>
      </c>
      <c r="X123" s="189"/>
      <c r="Y123" s="18"/>
      <c r="Z123" s="366"/>
      <c r="AA123" s="366"/>
      <c r="AB123" s="188"/>
      <c r="AC123" s="390"/>
      <c r="AD123" s="392"/>
      <c r="AE123" s="392"/>
      <c r="AF123" s="392"/>
      <c r="AG123" s="392"/>
      <c r="AH123" s="392"/>
      <c r="AI123" s="392"/>
      <c r="AJ123" s="392"/>
      <c r="AK123" s="392"/>
      <c r="AL123" s="392"/>
    </row>
    <row r="124" spans="1:39" ht="19.899999999999999" customHeight="1" thickBot="1" x14ac:dyDescent="0.25">
      <c r="A124" s="62"/>
      <c r="B124" s="17"/>
      <c r="C124" s="407"/>
      <c r="D124" s="233"/>
      <c r="E124" s="203"/>
      <c r="F124" s="203"/>
      <c r="G124" s="202"/>
      <c r="H124" s="410"/>
      <c r="I124" s="410"/>
      <c r="J124" s="410"/>
      <c r="K124" s="201" t="s">
        <v>87</v>
      </c>
      <c r="L124" s="200"/>
      <c r="M124" s="201" t="s">
        <v>86</v>
      </c>
      <c r="N124" s="200"/>
      <c r="O124" s="201" t="s">
        <v>85</v>
      </c>
      <c r="P124" s="200"/>
      <c r="Q124" s="201" t="s">
        <v>84</v>
      </c>
      <c r="R124" s="200"/>
      <c r="S124" s="201" t="s">
        <v>208</v>
      </c>
      <c r="T124" s="200"/>
      <c r="U124" s="201" t="s">
        <v>207</v>
      </c>
      <c r="V124" s="200"/>
      <c r="W124" s="201" t="s">
        <v>290</v>
      </c>
      <c r="X124" s="200"/>
      <c r="Y124" s="10"/>
      <c r="Z124" s="398"/>
      <c r="AA124" s="398"/>
      <c r="AB124" s="199"/>
      <c r="AC124" s="391"/>
      <c r="AD124" s="393"/>
      <c r="AE124" s="393"/>
      <c r="AF124" s="393"/>
      <c r="AG124" s="393"/>
      <c r="AH124" s="393"/>
      <c r="AI124" s="393"/>
      <c r="AJ124" s="393"/>
      <c r="AK124" s="393"/>
      <c r="AL124" s="393"/>
    </row>
    <row r="125" spans="1:39" ht="19.899999999999999" customHeight="1" x14ac:dyDescent="0.2">
      <c r="A125" s="61"/>
      <c r="B125" s="17"/>
      <c r="C125" s="405">
        <v>18</v>
      </c>
      <c r="D125" s="232"/>
      <c r="E125" s="197"/>
      <c r="F125" s="197"/>
      <c r="G125" s="196"/>
      <c r="H125" s="408"/>
      <c r="I125" s="408"/>
      <c r="J125" s="408"/>
      <c r="K125" s="195" t="s">
        <v>95</v>
      </c>
      <c r="L125" s="194"/>
      <c r="M125" s="195" t="s">
        <v>94</v>
      </c>
      <c r="N125" s="194"/>
      <c r="O125" s="195" t="s">
        <v>93</v>
      </c>
      <c r="P125" s="194"/>
      <c r="Q125" s="195" t="s">
        <v>92</v>
      </c>
      <c r="R125" s="194"/>
      <c r="S125" s="195" t="s">
        <v>212</v>
      </c>
      <c r="T125" s="194"/>
      <c r="U125" s="195" t="s">
        <v>211</v>
      </c>
      <c r="V125" s="194"/>
      <c r="W125" s="195" t="s">
        <v>292</v>
      </c>
      <c r="X125" s="194"/>
      <c r="Y125" s="25"/>
      <c r="Z125" s="397"/>
      <c r="AA125" s="397"/>
      <c r="AB125" s="193"/>
      <c r="AC125" s="379">
        <f>SUMPRODUCT(LEN($L125:$X127)-LEN(SUBSTITUTE($L125:$X127,"A", "")))</f>
        <v>0</v>
      </c>
      <c r="AD125" s="365">
        <f>SUMPRODUCT(LEN($Y125:$Y127)-LEN(SUBSTITUTE($Y125:$Y127,"A", "")))</f>
        <v>0</v>
      </c>
      <c r="AE125" s="365">
        <f>SUMPRODUCT(LEN($L125:$X127)-LEN(SUBSTITUTE($L125:$X127,"S", "")))</f>
        <v>0</v>
      </c>
      <c r="AF125" s="365">
        <f>SUMPRODUCT(LEN($Y125:$Y127)-LEN(SUBSTITUTE($Y125:$Y127,"S", "")))</f>
        <v>0</v>
      </c>
      <c r="AG125" s="365">
        <f>SUMPRODUCT(LEN($L125:$X127)-LEN(SUBSTITUTE($L125:$X127,"F", "")))</f>
        <v>0</v>
      </c>
      <c r="AH125" s="365">
        <f>SUMPRODUCT(LEN($Y125:$Y127)-LEN(SUBSTITUTE($Y125:$Y127,"F", "")))</f>
        <v>0</v>
      </c>
      <c r="AI125" s="365">
        <f>SUMPRODUCT(LEN($L125:$X127)-LEN(SUBSTITUTE($L125:$X127,"G", "")))</f>
        <v>0</v>
      </c>
      <c r="AJ125" s="365">
        <f>SUMPRODUCT(LEN($Y125:$Y127)-LEN(SUBSTITUTE($Y125:$Y127,"G", "")))</f>
        <v>0</v>
      </c>
      <c r="AK125" s="365">
        <f>SUMPRODUCT(LEN($L125:$X127)-LEN(SUBSTITUTE($L125:$X127,"M", "")))</f>
        <v>0</v>
      </c>
      <c r="AL125" s="365">
        <f>SUMPRODUCT(LEN($Y125:$Y127)-LEN(SUBSTITUTE($Y125:$Y127,"M", "")))</f>
        <v>0</v>
      </c>
    </row>
    <row r="126" spans="1:39" ht="19.899999999999999" customHeight="1" x14ac:dyDescent="0.2">
      <c r="A126" s="62"/>
      <c r="B126" s="17"/>
      <c r="C126" s="406"/>
      <c r="D126" s="231"/>
      <c r="E126" s="23"/>
      <c r="F126" s="23"/>
      <c r="G126" s="191"/>
      <c r="H126" s="409"/>
      <c r="I126" s="409"/>
      <c r="J126" s="409"/>
      <c r="K126" s="190" t="s">
        <v>91</v>
      </c>
      <c r="L126" s="189"/>
      <c r="M126" s="190" t="s">
        <v>90</v>
      </c>
      <c r="N126" s="189"/>
      <c r="O126" s="190" t="s">
        <v>89</v>
      </c>
      <c r="P126" s="189"/>
      <c r="Q126" s="190" t="s">
        <v>88</v>
      </c>
      <c r="R126" s="189"/>
      <c r="S126" s="190" t="s">
        <v>210</v>
      </c>
      <c r="T126" s="189"/>
      <c r="U126" s="190" t="s">
        <v>209</v>
      </c>
      <c r="V126" s="189"/>
      <c r="W126" s="190" t="s">
        <v>291</v>
      </c>
      <c r="X126" s="189"/>
      <c r="Y126" s="18"/>
      <c r="Z126" s="366"/>
      <c r="AA126" s="366"/>
      <c r="AB126" s="188"/>
      <c r="AC126" s="390"/>
      <c r="AD126" s="392"/>
      <c r="AE126" s="392"/>
      <c r="AF126" s="392"/>
      <c r="AG126" s="392"/>
      <c r="AH126" s="392"/>
      <c r="AI126" s="392"/>
      <c r="AJ126" s="392"/>
      <c r="AK126" s="392"/>
      <c r="AL126" s="392"/>
    </row>
    <row r="127" spans="1:39" ht="19.899999999999999" customHeight="1" thickBot="1" x14ac:dyDescent="0.25">
      <c r="A127" s="61"/>
      <c r="B127" s="17"/>
      <c r="C127" s="407"/>
      <c r="D127" s="233"/>
      <c r="E127" s="203"/>
      <c r="F127" s="203"/>
      <c r="G127" s="202"/>
      <c r="H127" s="410"/>
      <c r="I127" s="410"/>
      <c r="J127" s="410"/>
      <c r="K127" s="201" t="s">
        <v>87</v>
      </c>
      <c r="L127" s="200"/>
      <c r="M127" s="201" t="s">
        <v>86</v>
      </c>
      <c r="N127" s="200"/>
      <c r="O127" s="201" t="s">
        <v>85</v>
      </c>
      <c r="P127" s="200"/>
      <c r="Q127" s="201" t="s">
        <v>84</v>
      </c>
      <c r="R127" s="200"/>
      <c r="S127" s="201" t="s">
        <v>208</v>
      </c>
      <c r="T127" s="200"/>
      <c r="U127" s="201" t="s">
        <v>207</v>
      </c>
      <c r="V127" s="200"/>
      <c r="W127" s="201" t="s">
        <v>290</v>
      </c>
      <c r="X127" s="200"/>
      <c r="Y127" s="10"/>
      <c r="Z127" s="398"/>
      <c r="AA127" s="398"/>
      <c r="AB127" s="199"/>
      <c r="AC127" s="391"/>
      <c r="AD127" s="393"/>
      <c r="AE127" s="393"/>
      <c r="AF127" s="393"/>
      <c r="AG127" s="393"/>
      <c r="AH127" s="393"/>
      <c r="AI127" s="393"/>
      <c r="AJ127" s="393"/>
      <c r="AK127" s="393"/>
      <c r="AL127" s="393"/>
    </row>
    <row r="128" spans="1:39" ht="19.899999999999999" customHeight="1" x14ac:dyDescent="0.2">
      <c r="B128" s="17"/>
      <c r="C128" s="405">
        <v>19</v>
      </c>
      <c r="D128" s="232"/>
      <c r="E128" s="197"/>
      <c r="F128" s="197"/>
      <c r="G128" s="196"/>
      <c r="H128" s="408"/>
      <c r="I128" s="408"/>
      <c r="J128" s="408"/>
      <c r="K128" s="195" t="s">
        <v>95</v>
      </c>
      <c r="L128" s="194"/>
      <c r="M128" s="195" t="s">
        <v>94</v>
      </c>
      <c r="N128" s="194"/>
      <c r="O128" s="195" t="s">
        <v>93</v>
      </c>
      <c r="P128" s="194"/>
      <c r="Q128" s="195" t="s">
        <v>92</v>
      </c>
      <c r="R128" s="194"/>
      <c r="S128" s="195" t="s">
        <v>212</v>
      </c>
      <c r="T128" s="194"/>
      <c r="U128" s="195" t="s">
        <v>211</v>
      </c>
      <c r="V128" s="194"/>
      <c r="W128" s="195" t="s">
        <v>292</v>
      </c>
      <c r="X128" s="194"/>
      <c r="Y128" s="25"/>
      <c r="Z128" s="397"/>
      <c r="AA128" s="397"/>
      <c r="AB128" s="193"/>
      <c r="AC128" s="379">
        <f>SUMPRODUCT(LEN($L128:$X130)-LEN(SUBSTITUTE($L128:$X130,"A", "")))</f>
        <v>0</v>
      </c>
      <c r="AD128" s="365">
        <f>SUMPRODUCT(LEN($Y128:$Y130)-LEN(SUBSTITUTE($Y128:$Y130,"A", "")))</f>
        <v>0</v>
      </c>
      <c r="AE128" s="365">
        <f>SUMPRODUCT(LEN($L128:$X130)-LEN(SUBSTITUTE($L128:$X130,"S", "")))</f>
        <v>0</v>
      </c>
      <c r="AF128" s="365">
        <f>SUMPRODUCT(LEN($Y128:$Y130)-LEN(SUBSTITUTE($Y128:$Y130,"S", "")))</f>
        <v>0</v>
      </c>
      <c r="AG128" s="365">
        <f>SUMPRODUCT(LEN($L128:$X130)-LEN(SUBSTITUTE($L128:$X130,"F", "")))</f>
        <v>0</v>
      </c>
      <c r="AH128" s="365">
        <f>SUMPRODUCT(LEN($Y128:$Y130)-LEN(SUBSTITUTE($Y128:$Y130,"F", "")))</f>
        <v>0</v>
      </c>
      <c r="AI128" s="365">
        <f>SUMPRODUCT(LEN($L128:$X130)-LEN(SUBSTITUTE($L128:$X130,"G", "")))</f>
        <v>0</v>
      </c>
      <c r="AJ128" s="365">
        <f>SUMPRODUCT(LEN($Y128:$Y130)-LEN(SUBSTITUTE($Y128:$Y130,"G", "")))</f>
        <v>0</v>
      </c>
      <c r="AK128" s="365">
        <f>SUMPRODUCT(LEN($L128:$X130)-LEN(SUBSTITUTE($L128:$X130,"M", "")))</f>
        <v>0</v>
      </c>
      <c r="AL128" s="365">
        <f>SUMPRODUCT(LEN($Y128:$Y130)-LEN(SUBSTITUTE($Y128:$Y130,"M", "")))</f>
        <v>0</v>
      </c>
    </row>
    <row r="129" spans="2:46" ht="19.899999999999999" customHeight="1" x14ac:dyDescent="0.2">
      <c r="B129" s="17"/>
      <c r="C129" s="406"/>
      <c r="D129" s="231"/>
      <c r="E129" s="23"/>
      <c r="F129" s="23"/>
      <c r="G129" s="191"/>
      <c r="H129" s="409"/>
      <c r="I129" s="409"/>
      <c r="J129" s="409"/>
      <c r="K129" s="190" t="s">
        <v>91</v>
      </c>
      <c r="L129" s="189"/>
      <c r="M129" s="190" t="s">
        <v>90</v>
      </c>
      <c r="N129" s="189"/>
      <c r="O129" s="190" t="s">
        <v>89</v>
      </c>
      <c r="P129" s="189"/>
      <c r="Q129" s="190" t="s">
        <v>88</v>
      </c>
      <c r="R129" s="189"/>
      <c r="S129" s="190" t="s">
        <v>210</v>
      </c>
      <c r="T129" s="189"/>
      <c r="U129" s="190" t="s">
        <v>209</v>
      </c>
      <c r="V129" s="189"/>
      <c r="W129" s="190" t="s">
        <v>291</v>
      </c>
      <c r="X129" s="189"/>
      <c r="Y129" s="18"/>
      <c r="Z129" s="366"/>
      <c r="AA129" s="366"/>
      <c r="AB129" s="188"/>
      <c r="AC129" s="390"/>
      <c r="AD129" s="392"/>
      <c r="AE129" s="392"/>
      <c r="AF129" s="392"/>
      <c r="AG129" s="392"/>
      <c r="AH129" s="392"/>
      <c r="AI129" s="392"/>
      <c r="AJ129" s="392"/>
      <c r="AK129" s="392"/>
      <c r="AL129" s="392"/>
    </row>
    <row r="130" spans="2:46" ht="19.899999999999999" customHeight="1" thickBot="1" x14ac:dyDescent="0.25">
      <c r="B130" s="17"/>
      <c r="C130" s="407"/>
      <c r="D130" s="233"/>
      <c r="E130" s="203"/>
      <c r="F130" s="203"/>
      <c r="G130" s="202"/>
      <c r="H130" s="410"/>
      <c r="I130" s="410"/>
      <c r="J130" s="410"/>
      <c r="K130" s="201" t="s">
        <v>87</v>
      </c>
      <c r="L130" s="200"/>
      <c r="M130" s="201" t="s">
        <v>86</v>
      </c>
      <c r="N130" s="200"/>
      <c r="O130" s="201" t="s">
        <v>85</v>
      </c>
      <c r="P130" s="200"/>
      <c r="Q130" s="201" t="s">
        <v>84</v>
      </c>
      <c r="R130" s="200"/>
      <c r="S130" s="201" t="s">
        <v>208</v>
      </c>
      <c r="T130" s="200"/>
      <c r="U130" s="201" t="s">
        <v>207</v>
      </c>
      <c r="V130" s="200"/>
      <c r="W130" s="201" t="s">
        <v>290</v>
      </c>
      <c r="X130" s="200"/>
      <c r="Y130" s="10"/>
      <c r="Z130" s="398"/>
      <c r="AA130" s="398"/>
      <c r="AB130" s="199"/>
      <c r="AC130" s="391"/>
      <c r="AD130" s="393"/>
      <c r="AE130" s="393"/>
      <c r="AF130" s="393"/>
      <c r="AG130" s="393"/>
      <c r="AH130" s="393"/>
      <c r="AI130" s="393"/>
      <c r="AJ130" s="393"/>
      <c r="AK130" s="393"/>
      <c r="AL130" s="393"/>
    </row>
    <row r="131" spans="2:46" ht="19.899999999999999" customHeight="1" x14ac:dyDescent="0.2">
      <c r="B131" s="17"/>
      <c r="C131" s="405">
        <v>20</v>
      </c>
      <c r="D131" s="232"/>
      <c r="E131" s="197"/>
      <c r="F131" s="197"/>
      <c r="G131" s="196"/>
      <c r="H131" s="408"/>
      <c r="I131" s="408"/>
      <c r="J131" s="408"/>
      <c r="K131" s="195" t="s">
        <v>95</v>
      </c>
      <c r="L131" s="194"/>
      <c r="M131" s="195" t="s">
        <v>94</v>
      </c>
      <c r="N131" s="194"/>
      <c r="O131" s="195" t="s">
        <v>93</v>
      </c>
      <c r="P131" s="194"/>
      <c r="Q131" s="195" t="s">
        <v>92</v>
      </c>
      <c r="R131" s="194"/>
      <c r="S131" s="195" t="s">
        <v>212</v>
      </c>
      <c r="T131" s="194"/>
      <c r="U131" s="195" t="s">
        <v>211</v>
      </c>
      <c r="V131" s="194"/>
      <c r="W131" s="195" t="s">
        <v>292</v>
      </c>
      <c r="X131" s="194"/>
      <c r="Y131" s="25"/>
      <c r="Z131" s="397"/>
      <c r="AA131" s="397"/>
      <c r="AB131" s="193"/>
      <c r="AC131" s="379">
        <f>SUMPRODUCT(LEN($L131:$X133)-LEN(SUBSTITUTE($L131:$X133,"A", "")))</f>
        <v>0</v>
      </c>
      <c r="AD131" s="365">
        <f>SUMPRODUCT(LEN($Y131:$Y133)-LEN(SUBSTITUTE($Y131:$Y133,"A", "")))</f>
        <v>0</v>
      </c>
      <c r="AE131" s="365">
        <f>SUMPRODUCT(LEN($L131:$X133)-LEN(SUBSTITUTE($L131:$X133,"S", "")))</f>
        <v>0</v>
      </c>
      <c r="AF131" s="365">
        <f>SUMPRODUCT(LEN($Y131:$Y133)-LEN(SUBSTITUTE($Y131:$Y133,"S", "")))</f>
        <v>0</v>
      </c>
      <c r="AG131" s="365">
        <f>SUMPRODUCT(LEN($L131:$X133)-LEN(SUBSTITUTE($L131:$X133,"F", "")))</f>
        <v>0</v>
      </c>
      <c r="AH131" s="365">
        <f>SUMPRODUCT(LEN($Y131:$Y133)-LEN(SUBSTITUTE($Y131:$Y133,"F", "")))</f>
        <v>0</v>
      </c>
      <c r="AI131" s="365">
        <f>SUMPRODUCT(LEN($L131:$X133)-LEN(SUBSTITUTE($L131:$X133,"G", "")))</f>
        <v>0</v>
      </c>
      <c r="AJ131" s="365">
        <f>SUMPRODUCT(LEN($Y131:$Y133)-LEN(SUBSTITUTE($Y131:$Y133,"G", "")))</f>
        <v>0</v>
      </c>
      <c r="AK131" s="365">
        <f>SUMPRODUCT(LEN($L131:$X133)-LEN(SUBSTITUTE($L131:$X133,"M", "")))</f>
        <v>0</v>
      </c>
      <c r="AL131" s="365">
        <f>SUMPRODUCT(LEN($Y131:$Y133)-LEN(SUBSTITUTE($Y131:$Y133,"M", "")))</f>
        <v>0</v>
      </c>
    </row>
    <row r="132" spans="2:46" ht="19.899999999999999" customHeight="1" x14ac:dyDescent="0.2">
      <c r="B132" s="17"/>
      <c r="C132" s="406"/>
      <c r="D132" s="231"/>
      <c r="E132" s="23"/>
      <c r="F132" s="23"/>
      <c r="G132" s="191"/>
      <c r="H132" s="409"/>
      <c r="I132" s="409"/>
      <c r="J132" s="409"/>
      <c r="K132" s="190" t="s">
        <v>91</v>
      </c>
      <c r="L132" s="189"/>
      <c r="M132" s="190" t="s">
        <v>90</v>
      </c>
      <c r="N132" s="189"/>
      <c r="O132" s="190" t="s">
        <v>89</v>
      </c>
      <c r="P132" s="189"/>
      <c r="Q132" s="190" t="s">
        <v>88</v>
      </c>
      <c r="R132" s="189"/>
      <c r="S132" s="190" t="s">
        <v>210</v>
      </c>
      <c r="T132" s="189"/>
      <c r="U132" s="190" t="s">
        <v>209</v>
      </c>
      <c r="V132" s="189"/>
      <c r="W132" s="190" t="s">
        <v>291</v>
      </c>
      <c r="X132" s="189"/>
      <c r="Y132" s="18"/>
      <c r="Z132" s="366"/>
      <c r="AA132" s="366"/>
      <c r="AB132" s="188"/>
      <c r="AC132" s="390"/>
      <c r="AD132" s="392"/>
      <c r="AE132" s="392"/>
      <c r="AF132" s="392"/>
      <c r="AG132" s="392"/>
      <c r="AH132" s="392"/>
      <c r="AI132" s="392"/>
      <c r="AJ132" s="392"/>
      <c r="AK132" s="392"/>
      <c r="AL132" s="392"/>
    </row>
    <row r="133" spans="2:46" ht="19.899999999999999" customHeight="1" thickBot="1" x14ac:dyDescent="0.25">
      <c r="B133" s="151"/>
      <c r="C133" s="412"/>
      <c r="D133" s="230"/>
      <c r="E133" s="186"/>
      <c r="F133" s="186"/>
      <c r="G133" s="185"/>
      <c r="H133" s="411"/>
      <c r="I133" s="411"/>
      <c r="J133" s="411"/>
      <c r="K133" s="184" t="s">
        <v>87</v>
      </c>
      <c r="L133" s="183"/>
      <c r="M133" s="184" t="s">
        <v>86</v>
      </c>
      <c r="N133" s="183"/>
      <c r="O133" s="184" t="s">
        <v>85</v>
      </c>
      <c r="P133" s="183"/>
      <c r="Q133" s="184" t="s">
        <v>84</v>
      </c>
      <c r="R133" s="183"/>
      <c r="S133" s="184" t="s">
        <v>208</v>
      </c>
      <c r="T133" s="183"/>
      <c r="U133" s="184" t="s">
        <v>207</v>
      </c>
      <c r="V133" s="183"/>
      <c r="W133" s="201" t="s">
        <v>290</v>
      </c>
      <c r="X133" s="183"/>
      <c r="Y133" s="182"/>
      <c r="Z133" s="367"/>
      <c r="AA133" s="367"/>
      <c r="AB133" s="180"/>
      <c r="AC133" s="391"/>
      <c r="AD133" s="393"/>
      <c r="AE133" s="393"/>
      <c r="AF133" s="393"/>
      <c r="AG133" s="393"/>
      <c r="AH133" s="393"/>
      <c r="AI133" s="393"/>
      <c r="AJ133" s="393"/>
      <c r="AK133" s="393"/>
      <c r="AL133" s="393"/>
    </row>
    <row r="134" spans="2:46" ht="74.45" customHeight="1" thickBot="1" x14ac:dyDescent="0.3">
      <c r="B134" s="223" t="s">
        <v>123</v>
      </c>
      <c r="C134" s="222" t="s">
        <v>122</v>
      </c>
      <c r="D134" s="222" t="s">
        <v>121</v>
      </c>
      <c r="E134" s="222" t="s">
        <v>120</v>
      </c>
      <c r="F134" s="222" t="s">
        <v>119</v>
      </c>
      <c r="G134" s="222" t="s">
        <v>118</v>
      </c>
      <c r="H134" s="222" t="s">
        <v>33</v>
      </c>
      <c r="I134" s="222" t="s">
        <v>117</v>
      </c>
      <c r="J134" s="222" t="s">
        <v>34</v>
      </c>
      <c r="K134" s="403" t="s">
        <v>116</v>
      </c>
      <c r="L134" s="413"/>
      <c r="M134" s="403" t="s">
        <v>115</v>
      </c>
      <c r="N134" s="413"/>
      <c r="O134" s="403" t="s">
        <v>115</v>
      </c>
      <c r="P134" s="404"/>
      <c r="Q134" s="403" t="s">
        <v>115</v>
      </c>
      <c r="R134" s="404"/>
      <c r="S134" s="403" t="s">
        <v>115</v>
      </c>
      <c r="T134" s="404"/>
      <c r="U134" s="403" t="s">
        <v>115</v>
      </c>
      <c r="V134" s="404"/>
      <c r="W134" s="403" t="s">
        <v>115</v>
      </c>
      <c r="X134" s="404"/>
      <c r="Y134" s="48" t="s">
        <v>114</v>
      </c>
      <c r="Z134" s="48" t="s">
        <v>113</v>
      </c>
      <c r="AA134" s="221" t="s">
        <v>221</v>
      </c>
      <c r="AB134" s="220" t="s">
        <v>112</v>
      </c>
      <c r="AC134" s="46" t="s">
        <v>111</v>
      </c>
      <c r="AD134" s="45" t="s">
        <v>110</v>
      </c>
      <c r="AE134" s="45" t="s">
        <v>109</v>
      </c>
      <c r="AF134" s="45" t="s">
        <v>108</v>
      </c>
      <c r="AG134" s="45" t="s">
        <v>107</v>
      </c>
      <c r="AH134" s="45" t="s">
        <v>106</v>
      </c>
      <c r="AI134" s="45" t="s">
        <v>105</v>
      </c>
      <c r="AJ134" s="45" t="s">
        <v>104</v>
      </c>
      <c r="AK134" s="45" t="s">
        <v>103</v>
      </c>
      <c r="AL134" s="45" t="s">
        <v>102</v>
      </c>
    </row>
    <row r="135" spans="2:46" ht="36" customHeight="1" thickBot="1" x14ac:dyDescent="0.25">
      <c r="B135" s="71" t="s">
        <v>138</v>
      </c>
      <c r="C135" s="215"/>
      <c r="D135" s="214">
        <v>203</v>
      </c>
      <c r="E135" s="213">
        <v>12</v>
      </c>
      <c r="F135" s="212">
        <v>39918.089999999997</v>
      </c>
      <c r="G135" s="211">
        <v>1102.99</v>
      </c>
      <c r="H135" s="210"/>
      <c r="I135" s="210"/>
      <c r="J135" s="209"/>
      <c r="K135" s="208"/>
      <c r="L135" s="36"/>
      <c r="M135" s="208"/>
      <c r="N135" s="36"/>
      <c r="O135" s="208"/>
      <c r="P135" s="36"/>
      <c r="Q135" s="208"/>
      <c r="R135" s="36"/>
      <c r="S135" s="208"/>
      <c r="T135" s="36"/>
      <c r="U135" s="208"/>
      <c r="V135" s="36"/>
      <c r="W135" s="208"/>
      <c r="X135" s="36"/>
      <c r="Y135" s="207"/>
      <c r="Z135" s="206"/>
      <c r="AA135" s="206"/>
      <c r="AB135" s="205"/>
      <c r="AC135" s="33">
        <f t="shared" ref="AC135:AL135" si="2">SUM(AC136:AC195)</f>
        <v>164</v>
      </c>
      <c r="AD135" s="54">
        <f t="shared" si="2"/>
        <v>34</v>
      </c>
      <c r="AE135" s="54">
        <f t="shared" si="2"/>
        <v>128</v>
      </c>
      <c r="AF135" s="54">
        <f t="shared" si="2"/>
        <v>38</v>
      </c>
      <c r="AG135" s="54">
        <f t="shared" si="2"/>
        <v>10</v>
      </c>
      <c r="AH135" s="54">
        <f t="shared" si="2"/>
        <v>3</v>
      </c>
      <c r="AI135" s="54">
        <f t="shared" si="2"/>
        <v>126</v>
      </c>
      <c r="AJ135" s="54">
        <f t="shared" si="2"/>
        <v>25</v>
      </c>
      <c r="AK135" s="54">
        <f t="shared" si="2"/>
        <v>0</v>
      </c>
      <c r="AL135" s="53">
        <f t="shared" si="2"/>
        <v>0</v>
      </c>
      <c r="AM135" s="32" t="s">
        <v>100</v>
      </c>
      <c r="AN135" s="31">
        <f>F135/(100*102)</f>
        <v>3.9135382352941175</v>
      </c>
      <c r="AP135" s="4">
        <f>SUM(AC135:AD135)/E135</f>
        <v>16.5</v>
      </c>
      <c r="AQ135" s="4">
        <f>SUM(AE135:AF135)/E135</f>
        <v>13.833333333333334</v>
      </c>
      <c r="AR135" s="4">
        <f>SUM(AG135:AH135)/E135</f>
        <v>1.0833333333333333</v>
      </c>
      <c r="AS135" s="4">
        <f>SUM(AI135:AJ135)/E135</f>
        <v>12.583333333333334</v>
      </c>
      <c r="AT135" s="4">
        <f>SUM(AK135:AL135)/E135</f>
        <v>0</v>
      </c>
    </row>
    <row r="136" spans="2:46" ht="19.899999999999999" customHeight="1" x14ac:dyDescent="0.2">
      <c r="B136" s="17" t="s">
        <v>129</v>
      </c>
      <c r="C136" s="405">
        <v>1</v>
      </c>
      <c r="D136" s="232"/>
      <c r="E136" s="197"/>
      <c r="F136" s="197"/>
      <c r="G136" s="196"/>
      <c r="H136" s="408">
        <v>81</v>
      </c>
      <c r="I136" s="408">
        <v>24</v>
      </c>
      <c r="J136" s="408">
        <v>7</v>
      </c>
      <c r="K136" s="195" t="s">
        <v>95</v>
      </c>
      <c r="L136" s="194" t="s">
        <v>480</v>
      </c>
      <c r="M136" s="195" t="s">
        <v>94</v>
      </c>
      <c r="N136" s="194" t="s">
        <v>319</v>
      </c>
      <c r="O136" s="195" t="s">
        <v>93</v>
      </c>
      <c r="P136" s="194" t="s">
        <v>266</v>
      </c>
      <c r="Q136" s="195" t="s">
        <v>92</v>
      </c>
      <c r="R136" s="194" t="s">
        <v>213</v>
      </c>
      <c r="S136" s="195" t="s">
        <v>212</v>
      </c>
      <c r="T136" s="194" t="s">
        <v>218</v>
      </c>
      <c r="U136" s="195" t="s">
        <v>211</v>
      </c>
      <c r="V136" s="194" t="s">
        <v>98</v>
      </c>
      <c r="W136" s="195" t="s">
        <v>292</v>
      </c>
      <c r="X136" s="194"/>
      <c r="Y136" s="25" t="s">
        <v>567</v>
      </c>
      <c r="Z136" s="397"/>
      <c r="AA136" s="397"/>
      <c r="AB136" s="193"/>
      <c r="AC136" s="379">
        <f>SUMPRODUCT(LEN($L136:$X138)-LEN(SUBSTITUTE($L136:$X138,"A", "")))</f>
        <v>17</v>
      </c>
      <c r="AD136" s="365">
        <f>SUMPRODUCT(LEN($Y136:$Y138)-LEN(SUBSTITUTE($Y136:$Y138,"A", "")))</f>
        <v>4</v>
      </c>
      <c r="AE136" s="365">
        <f>SUMPRODUCT(LEN($L136:$X138)-LEN(SUBSTITUTE($L136:$X138,"S", "")))</f>
        <v>15</v>
      </c>
      <c r="AF136" s="365">
        <f>SUMPRODUCT(LEN($Y136:$Y138)-LEN(SUBSTITUTE($Y136:$Y138,"S", "")))</f>
        <v>6</v>
      </c>
      <c r="AG136" s="365">
        <f>SUMPRODUCT(LEN($L136:$X138)-LEN(SUBSTITUTE($L136:$X138,"F", "")))</f>
        <v>0</v>
      </c>
      <c r="AH136" s="365">
        <f>SUMPRODUCT(LEN($Y136:$Y138)-LEN(SUBSTITUTE($Y136:$Y138,"F", "")))</f>
        <v>0</v>
      </c>
      <c r="AI136" s="365">
        <f>SUMPRODUCT(LEN($L136:$X138)-LEN(SUBSTITUTE($L136:$X138,"G", "")))</f>
        <v>14</v>
      </c>
      <c r="AJ136" s="365">
        <f>SUMPRODUCT(LEN($Y136:$Y138)-LEN(SUBSTITUTE($Y136:$Y138,"G", "")))</f>
        <v>6</v>
      </c>
      <c r="AK136" s="365">
        <f>SUMPRODUCT(LEN($L136:$X138)-LEN(SUBSTITUTE($L136:$X138,"M", "")))</f>
        <v>0</v>
      </c>
      <c r="AL136" s="365">
        <f>SUMPRODUCT(LEN($Y136:$Y138)-LEN(SUBSTITUTE($Y136:$Y138,"M", "")))</f>
        <v>0</v>
      </c>
    </row>
    <row r="137" spans="2:46" ht="19.899999999999999" customHeight="1" x14ac:dyDescent="0.2">
      <c r="B137" s="17"/>
      <c r="C137" s="406"/>
      <c r="D137" s="231"/>
      <c r="E137" s="23"/>
      <c r="F137" s="23"/>
      <c r="G137" s="191"/>
      <c r="H137" s="409"/>
      <c r="I137" s="409"/>
      <c r="J137" s="409"/>
      <c r="K137" s="190" t="s">
        <v>91</v>
      </c>
      <c r="L137" s="189" t="s">
        <v>436</v>
      </c>
      <c r="M137" s="190" t="s">
        <v>90</v>
      </c>
      <c r="N137" s="189" t="s">
        <v>275</v>
      </c>
      <c r="O137" s="190" t="s">
        <v>89</v>
      </c>
      <c r="P137" s="189" t="s">
        <v>297</v>
      </c>
      <c r="Q137" s="190" t="s">
        <v>88</v>
      </c>
      <c r="R137" s="189" t="s">
        <v>225</v>
      </c>
      <c r="S137" s="190" t="s">
        <v>210</v>
      </c>
      <c r="T137" s="189" t="s">
        <v>218</v>
      </c>
      <c r="U137" s="190" t="s">
        <v>209</v>
      </c>
      <c r="V137" s="189" t="s">
        <v>98</v>
      </c>
      <c r="W137" s="190" t="s">
        <v>291</v>
      </c>
      <c r="X137" s="189"/>
      <c r="Y137" s="18" t="s">
        <v>271</v>
      </c>
      <c r="Z137" s="366"/>
      <c r="AA137" s="366"/>
      <c r="AB137" s="188"/>
      <c r="AC137" s="390"/>
      <c r="AD137" s="392"/>
      <c r="AE137" s="392"/>
      <c r="AF137" s="392"/>
      <c r="AG137" s="392"/>
      <c r="AH137" s="392"/>
      <c r="AI137" s="392"/>
      <c r="AJ137" s="392"/>
      <c r="AK137" s="392"/>
      <c r="AL137" s="392"/>
    </row>
    <row r="138" spans="2:46" ht="19.899999999999999" customHeight="1" thickBot="1" x14ac:dyDescent="0.25">
      <c r="B138" s="17"/>
      <c r="C138" s="407"/>
      <c r="D138" s="233"/>
      <c r="E138" s="203"/>
      <c r="F138" s="203"/>
      <c r="G138" s="202"/>
      <c r="H138" s="410"/>
      <c r="I138" s="410"/>
      <c r="J138" s="410"/>
      <c r="K138" s="201" t="s">
        <v>87</v>
      </c>
      <c r="L138" s="200" t="s">
        <v>545</v>
      </c>
      <c r="M138" s="201" t="s">
        <v>86</v>
      </c>
      <c r="N138" s="200" t="s">
        <v>466</v>
      </c>
      <c r="O138" s="201" t="s">
        <v>85</v>
      </c>
      <c r="P138" s="200" t="s">
        <v>297</v>
      </c>
      <c r="Q138" s="201" t="s">
        <v>84</v>
      </c>
      <c r="R138" s="200" t="s">
        <v>228</v>
      </c>
      <c r="S138" s="201" t="s">
        <v>208</v>
      </c>
      <c r="T138" s="200" t="s">
        <v>218</v>
      </c>
      <c r="U138" s="201" t="s">
        <v>207</v>
      </c>
      <c r="V138" s="200"/>
      <c r="W138" s="201" t="s">
        <v>290</v>
      </c>
      <c r="X138" s="200"/>
      <c r="Y138" s="10" t="s">
        <v>213</v>
      </c>
      <c r="Z138" s="398"/>
      <c r="AA138" s="398"/>
      <c r="AB138" s="199"/>
      <c r="AC138" s="391"/>
      <c r="AD138" s="393"/>
      <c r="AE138" s="393"/>
      <c r="AF138" s="393"/>
      <c r="AG138" s="393"/>
      <c r="AH138" s="393"/>
      <c r="AI138" s="393"/>
      <c r="AJ138" s="393"/>
      <c r="AK138" s="393"/>
      <c r="AL138" s="393"/>
    </row>
    <row r="139" spans="2:46" ht="19.899999999999999" customHeight="1" x14ac:dyDescent="0.2">
      <c r="B139" s="17"/>
      <c r="C139" s="405">
        <v>2</v>
      </c>
      <c r="D139" s="232"/>
      <c r="E139" s="197"/>
      <c r="F139" s="197"/>
      <c r="G139" s="196"/>
      <c r="H139" s="408">
        <v>79</v>
      </c>
      <c r="I139" s="408">
        <v>21</v>
      </c>
      <c r="J139" s="408">
        <v>4</v>
      </c>
      <c r="K139" s="195" t="s">
        <v>95</v>
      </c>
      <c r="L139" s="194" t="s">
        <v>319</v>
      </c>
      <c r="M139" s="195" t="s">
        <v>94</v>
      </c>
      <c r="N139" s="194" t="s">
        <v>435</v>
      </c>
      <c r="O139" s="195" t="s">
        <v>93</v>
      </c>
      <c r="P139" s="194" t="s">
        <v>301</v>
      </c>
      <c r="Q139" s="195" t="s">
        <v>92</v>
      </c>
      <c r="R139" s="194" t="s">
        <v>347</v>
      </c>
      <c r="S139" s="195" t="s">
        <v>212</v>
      </c>
      <c r="T139" s="194" t="s">
        <v>228</v>
      </c>
      <c r="U139" s="195" t="s">
        <v>211</v>
      </c>
      <c r="V139" s="194" t="s">
        <v>97</v>
      </c>
      <c r="W139" s="195" t="s">
        <v>292</v>
      </c>
      <c r="X139" s="194"/>
      <c r="Y139" s="25"/>
      <c r="Z139" s="397"/>
      <c r="AA139" s="397"/>
      <c r="AB139" s="193"/>
      <c r="AC139" s="379">
        <f>SUMPRODUCT(LEN($L139:$X141)-LEN(SUBSTITUTE($L139:$X141,"A", "")))</f>
        <v>23</v>
      </c>
      <c r="AD139" s="365">
        <f>SUMPRODUCT(LEN($Y139:$Y141)-LEN(SUBSTITUTE($Y139:$Y141,"A", "")))</f>
        <v>0</v>
      </c>
      <c r="AE139" s="365">
        <f>SUMPRODUCT(LEN($L139:$X141)-LEN(SUBSTITUTE($L139:$X141,"S", "")))</f>
        <v>9</v>
      </c>
      <c r="AF139" s="365">
        <f>SUMPRODUCT(LEN($Y139:$Y141)-LEN(SUBSTITUTE($Y139:$Y141,"S", "")))</f>
        <v>0</v>
      </c>
      <c r="AG139" s="365">
        <f>SUMPRODUCT(LEN($L139:$X141)-LEN(SUBSTITUTE($L139:$X141,"F", "")))</f>
        <v>1</v>
      </c>
      <c r="AH139" s="365">
        <f>SUMPRODUCT(LEN($Y139:$Y141)-LEN(SUBSTITUTE($Y139:$Y141,"F", "")))</f>
        <v>0</v>
      </c>
      <c r="AI139" s="365">
        <f>SUMPRODUCT(LEN($L139:$X141)-LEN(SUBSTITUTE($L139:$X141,"G", "")))</f>
        <v>14</v>
      </c>
      <c r="AJ139" s="365">
        <f>SUMPRODUCT(LEN($Y139:$Y141)-LEN(SUBSTITUTE($Y139:$Y141,"G", "")))</f>
        <v>0</v>
      </c>
      <c r="AK139" s="365">
        <f>SUMPRODUCT(LEN($L139:$X141)-LEN(SUBSTITUTE($L139:$X141,"M", "")))</f>
        <v>0</v>
      </c>
      <c r="AL139" s="365">
        <f>SUMPRODUCT(LEN($Y139:$Y141)-LEN(SUBSTITUTE($Y139:$Y141,"M", "")))</f>
        <v>0</v>
      </c>
    </row>
    <row r="140" spans="2:46" ht="19.899999999999999" customHeight="1" x14ac:dyDescent="0.2">
      <c r="B140" s="17"/>
      <c r="C140" s="406"/>
      <c r="D140" s="231"/>
      <c r="E140" s="23"/>
      <c r="F140" s="23"/>
      <c r="G140" s="191"/>
      <c r="H140" s="409"/>
      <c r="I140" s="409"/>
      <c r="J140" s="409"/>
      <c r="K140" s="190" t="s">
        <v>91</v>
      </c>
      <c r="L140" s="189" t="s">
        <v>367</v>
      </c>
      <c r="M140" s="190" t="s">
        <v>90</v>
      </c>
      <c r="N140" s="189" t="s">
        <v>266</v>
      </c>
      <c r="O140" s="190" t="s">
        <v>89</v>
      </c>
      <c r="P140" s="189" t="s">
        <v>301</v>
      </c>
      <c r="Q140" s="190" t="s">
        <v>88</v>
      </c>
      <c r="R140" s="189" t="s">
        <v>275</v>
      </c>
      <c r="S140" s="190" t="s">
        <v>210</v>
      </c>
      <c r="T140" s="189" t="s">
        <v>218</v>
      </c>
      <c r="U140" s="190" t="s">
        <v>209</v>
      </c>
      <c r="V140" s="189" t="s">
        <v>98</v>
      </c>
      <c r="W140" s="190" t="s">
        <v>291</v>
      </c>
      <c r="X140" s="189"/>
      <c r="Y140" s="18"/>
      <c r="Z140" s="366"/>
      <c r="AA140" s="366"/>
      <c r="AB140" s="188"/>
      <c r="AC140" s="390"/>
      <c r="AD140" s="392"/>
      <c r="AE140" s="392"/>
      <c r="AF140" s="392"/>
      <c r="AG140" s="392"/>
      <c r="AH140" s="392"/>
      <c r="AI140" s="392"/>
      <c r="AJ140" s="392"/>
      <c r="AK140" s="392"/>
      <c r="AL140" s="392"/>
    </row>
    <row r="141" spans="2:46" ht="19.899999999999999" customHeight="1" thickBot="1" x14ac:dyDescent="0.25">
      <c r="B141" s="17"/>
      <c r="C141" s="407"/>
      <c r="D141" s="233"/>
      <c r="E141" s="203"/>
      <c r="F141" s="203"/>
      <c r="G141" s="202"/>
      <c r="H141" s="410"/>
      <c r="I141" s="410"/>
      <c r="J141" s="410"/>
      <c r="K141" s="201" t="s">
        <v>87</v>
      </c>
      <c r="L141" s="200" t="s">
        <v>545</v>
      </c>
      <c r="M141" s="201" t="s">
        <v>86</v>
      </c>
      <c r="N141" s="200" t="s">
        <v>382</v>
      </c>
      <c r="O141" s="201" t="s">
        <v>85</v>
      </c>
      <c r="P141" s="200" t="s">
        <v>425</v>
      </c>
      <c r="Q141" s="201" t="s">
        <v>84</v>
      </c>
      <c r="R141" s="200" t="s">
        <v>264</v>
      </c>
      <c r="S141" s="201" t="s">
        <v>208</v>
      </c>
      <c r="T141" s="200" t="s">
        <v>214</v>
      </c>
      <c r="U141" s="201" t="s">
        <v>207</v>
      </c>
      <c r="V141" s="200"/>
      <c r="W141" s="201" t="s">
        <v>290</v>
      </c>
      <c r="X141" s="200"/>
      <c r="Y141" s="10"/>
      <c r="Z141" s="398"/>
      <c r="AA141" s="398"/>
      <c r="AB141" s="199"/>
      <c r="AC141" s="391"/>
      <c r="AD141" s="393"/>
      <c r="AE141" s="393"/>
      <c r="AF141" s="393"/>
      <c r="AG141" s="393"/>
      <c r="AH141" s="393"/>
      <c r="AI141" s="393"/>
      <c r="AJ141" s="393"/>
      <c r="AK141" s="393"/>
      <c r="AL141" s="393"/>
    </row>
    <row r="142" spans="2:46" ht="19.899999999999999" customHeight="1" x14ac:dyDescent="0.2">
      <c r="B142" s="17"/>
      <c r="C142" s="405">
        <v>3</v>
      </c>
      <c r="D142" s="232"/>
      <c r="E142" s="197"/>
      <c r="F142" s="197"/>
      <c r="G142" s="196"/>
      <c r="H142" s="408">
        <v>75</v>
      </c>
      <c r="I142" s="408">
        <v>19</v>
      </c>
      <c r="J142" s="408">
        <v>5</v>
      </c>
      <c r="K142" s="195" t="s">
        <v>95</v>
      </c>
      <c r="L142" s="194" t="s">
        <v>271</v>
      </c>
      <c r="M142" s="195" t="s">
        <v>94</v>
      </c>
      <c r="N142" s="194" t="s">
        <v>263</v>
      </c>
      <c r="O142" s="195" t="s">
        <v>93</v>
      </c>
      <c r="P142" s="194" t="s">
        <v>264</v>
      </c>
      <c r="Q142" s="195" t="s">
        <v>92</v>
      </c>
      <c r="R142" s="194" t="s">
        <v>214</v>
      </c>
      <c r="S142" s="195" t="s">
        <v>212</v>
      </c>
      <c r="T142" s="194" t="s">
        <v>98</v>
      </c>
      <c r="U142" s="195" t="s">
        <v>211</v>
      </c>
      <c r="V142" s="194"/>
      <c r="W142" s="195" t="s">
        <v>292</v>
      </c>
      <c r="X142" s="194"/>
      <c r="Y142" s="25"/>
      <c r="Z142" s="397"/>
      <c r="AA142" s="397"/>
      <c r="AB142" s="193"/>
      <c r="AC142" s="379">
        <f>SUMPRODUCT(LEN($L142:$X144)-LEN(SUBSTITUTE($L142:$X144,"A", "")))</f>
        <v>8</v>
      </c>
      <c r="AD142" s="365">
        <f>SUMPRODUCT(LEN($Y142:$Y144)-LEN(SUBSTITUTE($Y142:$Y144,"A", "")))</f>
        <v>0</v>
      </c>
      <c r="AE142" s="365">
        <f>SUMPRODUCT(LEN($L142:$X144)-LEN(SUBSTITUTE($L142:$X144,"S", "")))</f>
        <v>8</v>
      </c>
      <c r="AF142" s="365">
        <f>SUMPRODUCT(LEN($Y142:$Y144)-LEN(SUBSTITUTE($Y142:$Y144,"S", "")))</f>
        <v>0</v>
      </c>
      <c r="AG142" s="365">
        <f>SUMPRODUCT(LEN($L142:$X144)-LEN(SUBSTITUTE($L142:$X144,"F", "")))</f>
        <v>0</v>
      </c>
      <c r="AH142" s="365">
        <f>SUMPRODUCT(LEN($Y142:$Y144)-LEN(SUBSTITUTE($Y142:$Y144,"F", "")))</f>
        <v>0</v>
      </c>
      <c r="AI142" s="365">
        <f>SUMPRODUCT(LEN($L142:$X144)-LEN(SUBSTITUTE($L142:$X144,"G", "")))</f>
        <v>6</v>
      </c>
      <c r="AJ142" s="365">
        <f>SUMPRODUCT(LEN($Y142:$Y144)-LEN(SUBSTITUTE($Y142:$Y144,"G", "")))</f>
        <v>0</v>
      </c>
      <c r="AK142" s="365">
        <f>SUMPRODUCT(LEN($L142:$X144)-LEN(SUBSTITUTE($L142:$X144,"M", "")))</f>
        <v>0</v>
      </c>
      <c r="AL142" s="365">
        <f>SUMPRODUCT(LEN($Y142:$Y144)-LEN(SUBSTITUTE($Y142:$Y144,"M", "")))</f>
        <v>0</v>
      </c>
    </row>
    <row r="143" spans="2:46" ht="19.899999999999999" customHeight="1" x14ac:dyDescent="0.2">
      <c r="B143" s="17"/>
      <c r="C143" s="406"/>
      <c r="D143" s="231"/>
      <c r="E143" s="23"/>
      <c r="F143" s="23"/>
      <c r="G143" s="191"/>
      <c r="H143" s="409"/>
      <c r="I143" s="409"/>
      <c r="J143" s="409"/>
      <c r="K143" s="190" t="s">
        <v>91</v>
      </c>
      <c r="L143" s="189" t="s">
        <v>263</v>
      </c>
      <c r="M143" s="190" t="s">
        <v>90</v>
      </c>
      <c r="N143" s="189" t="s">
        <v>213</v>
      </c>
      <c r="O143" s="190" t="s">
        <v>89</v>
      </c>
      <c r="P143" s="189" t="s">
        <v>271</v>
      </c>
      <c r="Q143" s="190" t="s">
        <v>88</v>
      </c>
      <c r="R143" s="189" t="s">
        <v>218</v>
      </c>
      <c r="S143" s="190" t="s">
        <v>210</v>
      </c>
      <c r="T143" s="189" t="s">
        <v>98</v>
      </c>
      <c r="U143" s="190" t="s">
        <v>209</v>
      </c>
      <c r="V143" s="189"/>
      <c r="W143" s="190" t="s">
        <v>291</v>
      </c>
      <c r="X143" s="189"/>
      <c r="Y143" s="18"/>
      <c r="Z143" s="366"/>
      <c r="AA143" s="366"/>
      <c r="AB143" s="188"/>
      <c r="AC143" s="390"/>
      <c r="AD143" s="392"/>
      <c r="AE143" s="392"/>
      <c r="AF143" s="392"/>
      <c r="AG143" s="392"/>
      <c r="AH143" s="392"/>
      <c r="AI143" s="392"/>
      <c r="AJ143" s="392"/>
      <c r="AK143" s="392"/>
      <c r="AL143" s="392"/>
    </row>
    <row r="144" spans="2:46" ht="19.899999999999999" customHeight="1" thickBot="1" x14ac:dyDescent="0.25">
      <c r="B144" s="17"/>
      <c r="C144" s="407"/>
      <c r="D144" s="233"/>
      <c r="E144" s="203"/>
      <c r="F144" s="203"/>
      <c r="G144" s="202"/>
      <c r="H144" s="410"/>
      <c r="I144" s="410"/>
      <c r="J144" s="410"/>
      <c r="K144" s="201" t="s">
        <v>87</v>
      </c>
      <c r="L144" s="200" t="s">
        <v>263</v>
      </c>
      <c r="M144" s="201" t="s">
        <v>86</v>
      </c>
      <c r="N144" s="200" t="s">
        <v>213</v>
      </c>
      <c r="O144" s="201" t="s">
        <v>85</v>
      </c>
      <c r="P144" s="200" t="s">
        <v>98</v>
      </c>
      <c r="Q144" s="201" t="s">
        <v>84</v>
      </c>
      <c r="R144" s="200" t="s">
        <v>98</v>
      </c>
      <c r="S144" s="201" t="s">
        <v>208</v>
      </c>
      <c r="T144" s="200"/>
      <c r="U144" s="201" t="s">
        <v>207</v>
      </c>
      <c r="V144" s="200"/>
      <c r="W144" s="201" t="s">
        <v>290</v>
      </c>
      <c r="X144" s="200"/>
      <c r="Y144" s="10"/>
      <c r="Z144" s="398"/>
      <c r="AA144" s="398"/>
      <c r="AB144" s="199"/>
      <c r="AC144" s="391"/>
      <c r="AD144" s="393"/>
      <c r="AE144" s="393"/>
      <c r="AF144" s="393"/>
      <c r="AG144" s="393"/>
      <c r="AH144" s="393"/>
      <c r="AI144" s="393"/>
      <c r="AJ144" s="393"/>
      <c r="AK144" s="393"/>
      <c r="AL144" s="393"/>
    </row>
    <row r="145" spans="2:38" ht="19.899999999999999" customHeight="1" x14ac:dyDescent="0.2">
      <c r="B145" s="17"/>
      <c r="C145" s="405">
        <v>4</v>
      </c>
      <c r="D145" s="232"/>
      <c r="E145" s="197"/>
      <c r="F145" s="197"/>
      <c r="G145" s="196"/>
      <c r="H145" s="408">
        <v>68</v>
      </c>
      <c r="I145" s="408">
        <v>20</v>
      </c>
      <c r="J145" s="408">
        <v>5</v>
      </c>
      <c r="K145" s="195" t="s">
        <v>95</v>
      </c>
      <c r="L145" s="194" t="s">
        <v>263</v>
      </c>
      <c r="M145" s="195" t="s">
        <v>94</v>
      </c>
      <c r="N145" s="194" t="s">
        <v>271</v>
      </c>
      <c r="O145" s="195" t="s">
        <v>93</v>
      </c>
      <c r="P145" s="194" t="s">
        <v>263</v>
      </c>
      <c r="Q145" s="195" t="s">
        <v>92</v>
      </c>
      <c r="R145" s="194" t="s">
        <v>98</v>
      </c>
      <c r="S145" s="195" t="s">
        <v>212</v>
      </c>
      <c r="T145" s="194"/>
      <c r="U145" s="195" t="s">
        <v>211</v>
      </c>
      <c r="V145" s="194"/>
      <c r="W145" s="195" t="s">
        <v>292</v>
      </c>
      <c r="X145" s="194"/>
      <c r="Y145" s="25"/>
      <c r="Z145" s="397">
        <v>5</v>
      </c>
      <c r="AA145" s="397"/>
      <c r="AB145" s="193"/>
      <c r="AC145" s="379">
        <f>SUMPRODUCT(LEN($L145:$X147)-LEN(SUBSTITUTE($L145:$X147,"A", "")))</f>
        <v>6</v>
      </c>
      <c r="AD145" s="365">
        <f>SUMPRODUCT(LEN($Y145:$Y147)-LEN(SUBSTITUTE($Y145:$Y147,"A", "")))</f>
        <v>0</v>
      </c>
      <c r="AE145" s="365">
        <f>SUMPRODUCT(LEN($L145:$X147)-LEN(SUBSTITUTE($L145:$X147,"S", "")))</f>
        <v>6</v>
      </c>
      <c r="AF145" s="365">
        <f>SUMPRODUCT(LEN($Y145:$Y147)-LEN(SUBSTITUTE($Y145:$Y147,"S", "")))</f>
        <v>0</v>
      </c>
      <c r="AG145" s="365">
        <f>SUMPRODUCT(LEN($L145:$X147)-LEN(SUBSTITUTE($L145:$X147,"F", "")))</f>
        <v>1</v>
      </c>
      <c r="AH145" s="365">
        <f>SUMPRODUCT(LEN($Y145:$Y147)-LEN(SUBSTITUTE($Y145:$Y147,"F", "")))</f>
        <v>0</v>
      </c>
      <c r="AI145" s="365">
        <f>SUMPRODUCT(LEN($L145:$X147)-LEN(SUBSTITUTE($L145:$X147,"G", "")))</f>
        <v>7</v>
      </c>
      <c r="AJ145" s="365">
        <f>SUMPRODUCT(LEN($Y145:$Y147)-LEN(SUBSTITUTE($Y145:$Y147,"G", "")))</f>
        <v>0</v>
      </c>
      <c r="AK145" s="365">
        <f>SUMPRODUCT(LEN($L145:$X147)-LEN(SUBSTITUTE($L145:$X147,"M", "")))</f>
        <v>0</v>
      </c>
      <c r="AL145" s="365">
        <f>SUMPRODUCT(LEN($Y145:$Y147)-LEN(SUBSTITUTE($Y145:$Y147,"M", "")))</f>
        <v>0</v>
      </c>
    </row>
    <row r="146" spans="2:38" ht="19.899999999999999" customHeight="1" x14ac:dyDescent="0.2">
      <c r="B146" s="17"/>
      <c r="C146" s="406"/>
      <c r="D146" s="231"/>
      <c r="E146" s="23"/>
      <c r="F146" s="23"/>
      <c r="G146" s="191"/>
      <c r="H146" s="409"/>
      <c r="I146" s="409"/>
      <c r="J146" s="409"/>
      <c r="K146" s="190" t="s">
        <v>91</v>
      </c>
      <c r="L146" s="189" t="s">
        <v>263</v>
      </c>
      <c r="M146" s="190" t="s">
        <v>90</v>
      </c>
      <c r="N146" s="189" t="s">
        <v>284</v>
      </c>
      <c r="O146" s="190" t="s">
        <v>89</v>
      </c>
      <c r="P146" s="189" t="s">
        <v>273</v>
      </c>
      <c r="Q146" s="190" t="s">
        <v>88</v>
      </c>
      <c r="R146" s="189" t="s">
        <v>98</v>
      </c>
      <c r="S146" s="190" t="s">
        <v>210</v>
      </c>
      <c r="T146" s="189"/>
      <c r="U146" s="190" t="s">
        <v>209</v>
      </c>
      <c r="V146" s="189"/>
      <c r="W146" s="190" t="s">
        <v>291</v>
      </c>
      <c r="X146" s="189"/>
      <c r="Y146" s="18"/>
      <c r="Z146" s="366"/>
      <c r="AA146" s="366"/>
      <c r="AB146" s="188"/>
      <c r="AC146" s="390"/>
      <c r="AD146" s="392"/>
      <c r="AE146" s="392"/>
      <c r="AF146" s="392"/>
      <c r="AG146" s="392"/>
      <c r="AH146" s="392"/>
      <c r="AI146" s="392"/>
      <c r="AJ146" s="392"/>
      <c r="AK146" s="392"/>
      <c r="AL146" s="392"/>
    </row>
    <row r="147" spans="2:38" ht="19.899999999999999" customHeight="1" thickBot="1" x14ac:dyDescent="0.25">
      <c r="B147" s="17"/>
      <c r="C147" s="407"/>
      <c r="D147" s="233"/>
      <c r="E147" s="203"/>
      <c r="F147" s="203"/>
      <c r="G147" s="202"/>
      <c r="H147" s="410"/>
      <c r="I147" s="410"/>
      <c r="J147" s="410"/>
      <c r="K147" s="201" t="s">
        <v>87</v>
      </c>
      <c r="L147" s="200" t="s">
        <v>263</v>
      </c>
      <c r="M147" s="201" t="s">
        <v>86</v>
      </c>
      <c r="N147" s="200" t="s">
        <v>213</v>
      </c>
      <c r="O147" s="201" t="s">
        <v>85</v>
      </c>
      <c r="P147" s="200" t="s">
        <v>218</v>
      </c>
      <c r="Q147" s="201" t="s">
        <v>84</v>
      </c>
      <c r="R147" s="200" t="s">
        <v>98</v>
      </c>
      <c r="S147" s="201" t="s">
        <v>208</v>
      </c>
      <c r="T147" s="200"/>
      <c r="U147" s="201" t="s">
        <v>207</v>
      </c>
      <c r="V147" s="200"/>
      <c r="W147" s="201" t="s">
        <v>290</v>
      </c>
      <c r="X147" s="200"/>
      <c r="Y147" s="10"/>
      <c r="Z147" s="398"/>
      <c r="AA147" s="398"/>
      <c r="AB147" s="199"/>
      <c r="AC147" s="391"/>
      <c r="AD147" s="393"/>
      <c r="AE147" s="393"/>
      <c r="AF147" s="393"/>
      <c r="AG147" s="393"/>
      <c r="AH147" s="393"/>
      <c r="AI147" s="393"/>
      <c r="AJ147" s="393"/>
      <c r="AK147" s="393"/>
      <c r="AL147" s="393"/>
    </row>
    <row r="148" spans="2:38" ht="19.899999999999999" customHeight="1" x14ac:dyDescent="0.2">
      <c r="B148" s="17"/>
      <c r="C148" s="405">
        <v>5</v>
      </c>
      <c r="D148" s="198" t="s">
        <v>566</v>
      </c>
      <c r="E148" s="197"/>
      <c r="F148" s="197"/>
      <c r="G148" s="196"/>
      <c r="H148" s="408">
        <v>85</v>
      </c>
      <c r="I148" s="408">
        <v>21</v>
      </c>
      <c r="J148" s="408">
        <v>6</v>
      </c>
      <c r="K148" s="195" t="s">
        <v>95</v>
      </c>
      <c r="L148" s="194" t="s">
        <v>97</v>
      </c>
      <c r="M148" s="195" t="s">
        <v>94</v>
      </c>
      <c r="N148" s="194" t="s">
        <v>297</v>
      </c>
      <c r="O148" s="195" t="s">
        <v>93</v>
      </c>
      <c r="P148" s="194" t="s">
        <v>315</v>
      </c>
      <c r="Q148" s="195" t="s">
        <v>92</v>
      </c>
      <c r="R148" s="194" t="s">
        <v>217</v>
      </c>
      <c r="S148" s="195" t="s">
        <v>212</v>
      </c>
      <c r="T148" s="194" t="s">
        <v>98</v>
      </c>
      <c r="U148" s="195" t="s">
        <v>211</v>
      </c>
      <c r="V148" s="194"/>
      <c r="W148" s="195" t="s">
        <v>292</v>
      </c>
      <c r="X148" s="194"/>
      <c r="Y148" s="25" t="s">
        <v>565</v>
      </c>
      <c r="Z148" s="397">
        <v>7</v>
      </c>
      <c r="AA148" s="397"/>
      <c r="AB148" s="193"/>
      <c r="AC148" s="379">
        <f>SUMPRODUCT(LEN($L148:$X150)-LEN(SUBSTITUTE($L148:$X150,"A", "")))</f>
        <v>12</v>
      </c>
      <c r="AD148" s="365">
        <f>SUMPRODUCT(LEN($Y148:$Y150)-LEN(SUBSTITUTE($Y148:$Y150,"A", "")))</f>
        <v>9</v>
      </c>
      <c r="AE148" s="365">
        <f>SUMPRODUCT(LEN($L148:$X150)-LEN(SUBSTITUTE($L148:$X150,"S", "")))</f>
        <v>15</v>
      </c>
      <c r="AF148" s="365">
        <f>SUMPRODUCT(LEN($Y148:$Y150)-LEN(SUBSTITUTE($Y148:$Y150,"S", "")))</f>
        <v>11</v>
      </c>
      <c r="AG148" s="365">
        <f>SUMPRODUCT(LEN($L148:$X150)-LEN(SUBSTITUTE($L148:$X150,"F", "")))</f>
        <v>3</v>
      </c>
      <c r="AH148" s="365">
        <f>SUMPRODUCT(LEN($Y148:$Y150)-LEN(SUBSTITUTE($Y148:$Y150,"F", "")))</f>
        <v>0</v>
      </c>
      <c r="AI148" s="365">
        <f>SUMPRODUCT(LEN($L148:$X150)-LEN(SUBSTITUTE($L148:$X150,"G", "")))</f>
        <v>5</v>
      </c>
      <c r="AJ148" s="365">
        <f>SUMPRODUCT(LEN($Y148:$Y150)-LEN(SUBSTITUTE($Y148:$Y150,"G", "")))</f>
        <v>7</v>
      </c>
      <c r="AK148" s="365">
        <f>SUMPRODUCT(LEN($L148:$X150)-LEN(SUBSTITUTE($L148:$X150,"M", "")))</f>
        <v>0</v>
      </c>
      <c r="AL148" s="365">
        <f>SUMPRODUCT(LEN($Y148:$Y150)-LEN(SUBSTITUTE($Y148:$Y150,"M", "")))</f>
        <v>0</v>
      </c>
    </row>
    <row r="149" spans="2:38" ht="19.899999999999999" customHeight="1" x14ac:dyDescent="0.2">
      <c r="B149" s="17"/>
      <c r="C149" s="406"/>
      <c r="D149" s="231"/>
      <c r="E149" s="23"/>
      <c r="F149" s="23"/>
      <c r="G149" s="191"/>
      <c r="H149" s="409"/>
      <c r="I149" s="409"/>
      <c r="J149" s="409"/>
      <c r="K149" s="190" t="s">
        <v>91</v>
      </c>
      <c r="L149" s="189" t="s">
        <v>263</v>
      </c>
      <c r="M149" s="190" t="s">
        <v>90</v>
      </c>
      <c r="N149" s="189" t="s">
        <v>224</v>
      </c>
      <c r="O149" s="190" t="s">
        <v>89</v>
      </c>
      <c r="P149" s="189" t="s">
        <v>283</v>
      </c>
      <c r="Q149" s="190" t="s">
        <v>88</v>
      </c>
      <c r="R149" s="189" t="s">
        <v>214</v>
      </c>
      <c r="S149" s="190" t="s">
        <v>210</v>
      </c>
      <c r="T149" s="189" t="s">
        <v>98</v>
      </c>
      <c r="U149" s="190" t="s">
        <v>209</v>
      </c>
      <c r="V149" s="189"/>
      <c r="W149" s="190" t="s">
        <v>291</v>
      </c>
      <c r="X149" s="189"/>
      <c r="Y149" s="18" t="s">
        <v>564</v>
      </c>
      <c r="Z149" s="366"/>
      <c r="AA149" s="366"/>
      <c r="AB149" s="188"/>
      <c r="AC149" s="390"/>
      <c r="AD149" s="392"/>
      <c r="AE149" s="392"/>
      <c r="AF149" s="392"/>
      <c r="AG149" s="392"/>
      <c r="AH149" s="392"/>
      <c r="AI149" s="392"/>
      <c r="AJ149" s="392"/>
      <c r="AK149" s="392"/>
      <c r="AL149" s="392"/>
    </row>
    <row r="150" spans="2:38" ht="19.899999999999999" customHeight="1" thickBot="1" x14ac:dyDescent="0.25">
      <c r="B150" s="17"/>
      <c r="C150" s="407"/>
      <c r="D150" s="233"/>
      <c r="E150" s="203"/>
      <c r="F150" s="203"/>
      <c r="G150" s="202"/>
      <c r="H150" s="410"/>
      <c r="I150" s="410"/>
      <c r="J150" s="410"/>
      <c r="K150" s="201" t="s">
        <v>87</v>
      </c>
      <c r="L150" s="200" t="s">
        <v>478</v>
      </c>
      <c r="M150" s="201" t="s">
        <v>86</v>
      </c>
      <c r="N150" s="200" t="s">
        <v>286</v>
      </c>
      <c r="O150" s="201" t="s">
        <v>85</v>
      </c>
      <c r="P150" s="200" t="s">
        <v>226</v>
      </c>
      <c r="Q150" s="201" t="s">
        <v>84</v>
      </c>
      <c r="R150" s="200" t="s">
        <v>218</v>
      </c>
      <c r="S150" s="201" t="s">
        <v>208</v>
      </c>
      <c r="T150" s="200" t="s">
        <v>98</v>
      </c>
      <c r="U150" s="201" t="s">
        <v>207</v>
      </c>
      <c r="V150" s="200"/>
      <c r="W150" s="201" t="s">
        <v>290</v>
      </c>
      <c r="X150" s="200"/>
      <c r="Y150" s="10"/>
      <c r="Z150" s="398"/>
      <c r="AA150" s="398"/>
      <c r="AB150" s="199"/>
      <c r="AC150" s="391"/>
      <c r="AD150" s="393"/>
      <c r="AE150" s="393"/>
      <c r="AF150" s="393"/>
      <c r="AG150" s="393"/>
      <c r="AH150" s="393"/>
      <c r="AI150" s="393"/>
      <c r="AJ150" s="393"/>
      <c r="AK150" s="393"/>
      <c r="AL150" s="393"/>
    </row>
    <row r="151" spans="2:38" ht="19.899999999999999" customHeight="1" x14ac:dyDescent="0.2">
      <c r="B151" s="17"/>
      <c r="C151" s="405">
        <v>6</v>
      </c>
      <c r="D151" s="232"/>
      <c r="E151" s="197"/>
      <c r="F151" s="197"/>
      <c r="G151" s="196"/>
      <c r="H151" s="408">
        <v>80</v>
      </c>
      <c r="I151" s="408">
        <v>22</v>
      </c>
      <c r="J151" s="408">
        <v>5</v>
      </c>
      <c r="K151" s="195" t="s">
        <v>95</v>
      </c>
      <c r="L151" s="194" t="s">
        <v>263</v>
      </c>
      <c r="M151" s="195" t="s">
        <v>94</v>
      </c>
      <c r="N151" s="194" t="s">
        <v>563</v>
      </c>
      <c r="O151" s="195" t="s">
        <v>93</v>
      </c>
      <c r="P151" s="194" t="s">
        <v>301</v>
      </c>
      <c r="Q151" s="195" t="s">
        <v>92</v>
      </c>
      <c r="R151" s="194" t="s">
        <v>300</v>
      </c>
      <c r="S151" s="195" t="s">
        <v>212</v>
      </c>
      <c r="T151" s="194" t="s">
        <v>218</v>
      </c>
      <c r="U151" s="195" t="s">
        <v>211</v>
      </c>
      <c r="V151" s="194" t="s">
        <v>98</v>
      </c>
      <c r="W151" s="195" t="s">
        <v>292</v>
      </c>
      <c r="X151" s="194"/>
      <c r="Y151" s="25" t="s">
        <v>275</v>
      </c>
      <c r="Z151" s="397"/>
      <c r="AA151" s="397"/>
      <c r="AB151" s="193"/>
      <c r="AC151" s="379">
        <f>SUMPRODUCT(LEN($L151:$X153)-LEN(SUBSTITUTE($L151:$X153,"A", "")))</f>
        <v>15</v>
      </c>
      <c r="AD151" s="365">
        <f>SUMPRODUCT(LEN($Y151:$Y153)-LEN(SUBSTITUTE($Y151:$Y153,"A", "")))</f>
        <v>2</v>
      </c>
      <c r="AE151" s="365">
        <f>SUMPRODUCT(LEN($L151:$X153)-LEN(SUBSTITUTE($L151:$X153,"S", "")))</f>
        <v>11</v>
      </c>
      <c r="AF151" s="365">
        <f>SUMPRODUCT(LEN($Y151:$Y153)-LEN(SUBSTITUTE($Y151:$Y153,"S", "")))</f>
        <v>0</v>
      </c>
      <c r="AG151" s="365">
        <f>SUMPRODUCT(LEN($L151:$X153)-LEN(SUBSTITUTE($L151:$X153,"F", "")))</f>
        <v>2</v>
      </c>
      <c r="AH151" s="365">
        <f>SUMPRODUCT(LEN($Y151:$Y153)-LEN(SUBSTITUTE($Y151:$Y153,"F", "")))</f>
        <v>0</v>
      </c>
      <c r="AI151" s="365">
        <f>SUMPRODUCT(LEN($L151:$X153)-LEN(SUBSTITUTE($L151:$X153,"G", "")))</f>
        <v>17</v>
      </c>
      <c r="AJ151" s="365">
        <f>SUMPRODUCT(LEN($Y151:$Y153)-LEN(SUBSTITUTE($Y151:$Y153,"G", "")))</f>
        <v>1</v>
      </c>
      <c r="AK151" s="365">
        <f>SUMPRODUCT(LEN($L151:$X153)-LEN(SUBSTITUTE($L151:$X153,"M", "")))</f>
        <v>0</v>
      </c>
      <c r="AL151" s="365">
        <f>SUMPRODUCT(LEN($Y151:$Y153)-LEN(SUBSTITUTE($Y151:$Y153,"M", "")))</f>
        <v>0</v>
      </c>
    </row>
    <row r="152" spans="2:38" ht="19.899999999999999" customHeight="1" x14ac:dyDescent="0.2">
      <c r="B152" s="17"/>
      <c r="C152" s="406"/>
      <c r="D152" s="231"/>
      <c r="E152" s="23"/>
      <c r="F152" s="23"/>
      <c r="G152" s="191"/>
      <c r="H152" s="409"/>
      <c r="I152" s="409"/>
      <c r="J152" s="409"/>
      <c r="K152" s="190" t="s">
        <v>91</v>
      </c>
      <c r="L152" s="189" t="s">
        <v>463</v>
      </c>
      <c r="M152" s="190" t="s">
        <v>90</v>
      </c>
      <c r="N152" s="189" t="s">
        <v>319</v>
      </c>
      <c r="O152" s="190" t="s">
        <v>89</v>
      </c>
      <c r="P152" s="189" t="s">
        <v>224</v>
      </c>
      <c r="Q152" s="190" t="s">
        <v>88</v>
      </c>
      <c r="R152" s="189" t="s">
        <v>297</v>
      </c>
      <c r="S152" s="190" t="s">
        <v>210</v>
      </c>
      <c r="T152" s="189" t="s">
        <v>214</v>
      </c>
      <c r="U152" s="190" t="s">
        <v>209</v>
      </c>
      <c r="V152" s="189"/>
      <c r="W152" s="190" t="s">
        <v>291</v>
      </c>
      <c r="X152" s="189"/>
      <c r="Y152" s="18"/>
      <c r="Z152" s="366"/>
      <c r="AA152" s="366"/>
      <c r="AB152" s="188"/>
      <c r="AC152" s="390"/>
      <c r="AD152" s="392"/>
      <c r="AE152" s="392"/>
      <c r="AF152" s="392"/>
      <c r="AG152" s="392"/>
      <c r="AH152" s="392"/>
      <c r="AI152" s="392"/>
      <c r="AJ152" s="392"/>
      <c r="AK152" s="392"/>
      <c r="AL152" s="392"/>
    </row>
    <row r="153" spans="2:38" ht="19.899999999999999" customHeight="1" thickBot="1" x14ac:dyDescent="0.25">
      <c r="B153" s="17"/>
      <c r="C153" s="407"/>
      <c r="D153" s="233"/>
      <c r="E153" s="203"/>
      <c r="F153" s="203"/>
      <c r="G153" s="202"/>
      <c r="H153" s="410"/>
      <c r="I153" s="410"/>
      <c r="J153" s="410"/>
      <c r="K153" s="201" t="s">
        <v>87</v>
      </c>
      <c r="L153" s="200" t="s">
        <v>463</v>
      </c>
      <c r="M153" s="201" t="s">
        <v>86</v>
      </c>
      <c r="N153" s="200" t="s">
        <v>319</v>
      </c>
      <c r="O153" s="201" t="s">
        <v>85</v>
      </c>
      <c r="P153" s="200" t="s">
        <v>278</v>
      </c>
      <c r="Q153" s="201" t="s">
        <v>84</v>
      </c>
      <c r="R153" s="200" t="s">
        <v>315</v>
      </c>
      <c r="S153" s="201" t="s">
        <v>208</v>
      </c>
      <c r="T153" s="200" t="s">
        <v>218</v>
      </c>
      <c r="U153" s="201" t="s">
        <v>207</v>
      </c>
      <c r="V153" s="200"/>
      <c r="W153" s="201" t="s">
        <v>290</v>
      </c>
      <c r="X153" s="200"/>
      <c r="Y153" s="10"/>
      <c r="Z153" s="398"/>
      <c r="AA153" s="398"/>
      <c r="AB153" s="199"/>
      <c r="AC153" s="391"/>
      <c r="AD153" s="393"/>
      <c r="AE153" s="393"/>
      <c r="AF153" s="393"/>
      <c r="AG153" s="393"/>
      <c r="AH153" s="393"/>
      <c r="AI153" s="393"/>
      <c r="AJ153" s="393"/>
      <c r="AK153" s="393"/>
      <c r="AL153" s="393"/>
    </row>
    <row r="154" spans="2:38" ht="19.899999999999999" customHeight="1" x14ac:dyDescent="0.2">
      <c r="B154" s="17"/>
      <c r="C154" s="405">
        <v>7</v>
      </c>
      <c r="D154" s="232"/>
      <c r="E154" s="197"/>
      <c r="F154" s="197"/>
      <c r="G154" s="196"/>
      <c r="H154" s="408">
        <v>77</v>
      </c>
      <c r="I154" s="408">
        <v>21</v>
      </c>
      <c r="J154" s="408">
        <v>4</v>
      </c>
      <c r="K154" s="195" t="s">
        <v>95</v>
      </c>
      <c r="L154" s="194" t="s">
        <v>284</v>
      </c>
      <c r="M154" s="195" t="s">
        <v>94</v>
      </c>
      <c r="N154" s="194" t="s">
        <v>319</v>
      </c>
      <c r="O154" s="195" t="s">
        <v>93</v>
      </c>
      <c r="P154" s="194" t="s">
        <v>224</v>
      </c>
      <c r="Q154" s="195" t="s">
        <v>92</v>
      </c>
      <c r="R154" s="194" t="s">
        <v>263</v>
      </c>
      <c r="S154" s="195" t="s">
        <v>212</v>
      </c>
      <c r="T154" s="194" t="s">
        <v>97</v>
      </c>
      <c r="U154" s="195" t="s">
        <v>211</v>
      </c>
      <c r="V154" s="194"/>
      <c r="W154" s="195" t="s">
        <v>292</v>
      </c>
      <c r="X154" s="194"/>
      <c r="Y154" s="25" t="s">
        <v>354</v>
      </c>
      <c r="Z154" s="397"/>
      <c r="AA154" s="397"/>
      <c r="AB154" s="193"/>
      <c r="AC154" s="379">
        <f>SUMPRODUCT(LEN($L154:$X156)-LEN(SUBSTITUTE($L154:$X156,"A", "")))</f>
        <v>11</v>
      </c>
      <c r="AD154" s="365">
        <f>SUMPRODUCT(LEN($Y154:$Y156)-LEN(SUBSTITUTE($Y154:$Y156,"A", "")))</f>
        <v>1</v>
      </c>
      <c r="AE154" s="365">
        <f>SUMPRODUCT(LEN($L154:$X156)-LEN(SUBSTITUTE($L154:$X156,"S", "")))</f>
        <v>7</v>
      </c>
      <c r="AF154" s="365">
        <f>SUMPRODUCT(LEN($Y154:$Y156)-LEN(SUBSTITUTE($Y154:$Y156,"S", "")))</f>
        <v>1</v>
      </c>
      <c r="AG154" s="365">
        <f>SUMPRODUCT(LEN($L154:$X156)-LEN(SUBSTITUTE($L154:$X156,"F", "")))</f>
        <v>0</v>
      </c>
      <c r="AH154" s="365">
        <f>SUMPRODUCT(LEN($Y154:$Y156)-LEN(SUBSTITUTE($Y154:$Y156,"F", "")))</f>
        <v>0</v>
      </c>
      <c r="AI154" s="365">
        <f>SUMPRODUCT(LEN($L154:$X156)-LEN(SUBSTITUTE($L154:$X156,"G", "")))</f>
        <v>13</v>
      </c>
      <c r="AJ154" s="365">
        <f>SUMPRODUCT(LEN($Y154:$Y156)-LEN(SUBSTITUTE($Y154:$Y156,"G", "")))</f>
        <v>1</v>
      </c>
      <c r="AK154" s="365">
        <f>SUMPRODUCT(LEN($L154:$X156)-LEN(SUBSTITUTE($L154:$X156,"M", "")))</f>
        <v>0</v>
      </c>
      <c r="AL154" s="365">
        <f>SUMPRODUCT(LEN($Y154:$Y156)-LEN(SUBSTITUTE($Y154:$Y156,"M", "")))</f>
        <v>0</v>
      </c>
    </row>
    <row r="155" spans="2:38" ht="19.899999999999999" customHeight="1" x14ac:dyDescent="0.2">
      <c r="B155" s="17"/>
      <c r="C155" s="406"/>
      <c r="D155" s="231"/>
      <c r="E155" s="23"/>
      <c r="F155" s="23"/>
      <c r="G155" s="191"/>
      <c r="H155" s="409"/>
      <c r="I155" s="409"/>
      <c r="J155" s="409"/>
      <c r="K155" s="190" t="s">
        <v>91</v>
      </c>
      <c r="L155" s="189" t="s">
        <v>284</v>
      </c>
      <c r="M155" s="190" t="s">
        <v>90</v>
      </c>
      <c r="N155" s="189" t="s">
        <v>275</v>
      </c>
      <c r="O155" s="190" t="s">
        <v>89</v>
      </c>
      <c r="P155" s="189" t="s">
        <v>297</v>
      </c>
      <c r="Q155" s="190" t="s">
        <v>88</v>
      </c>
      <c r="R155" s="189" t="s">
        <v>218</v>
      </c>
      <c r="S155" s="190" t="s">
        <v>210</v>
      </c>
      <c r="T155" s="189" t="s">
        <v>98</v>
      </c>
      <c r="U155" s="190" t="s">
        <v>209</v>
      </c>
      <c r="V155" s="189"/>
      <c r="W155" s="190" t="s">
        <v>291</v>
      </c>
      <c r="X155" s="189"/>
      <c r="Y155" s="18"/>
      <c r="Z155" s="366"/>
      <c r="AA155" s="366"/>
      <c r="AB155" s="188"/>
      <c r="AC155" s="390"/>
      <c r="AD155" s="392"/>
      <c r="AE155" s="392"/>
      <c r="AF155" s="392"/>
      <c r="AG155" s="392"/>
      <c r="AH155" s="392"/>
      <c r="AI155" s="392"/>
      <c r="AJ155" s="392"/>
      <c r="AK155" s="392"/>
      <c r="AL155" s="392"/>
    </row>
    <row r="156" spans="2:38" ht="19.899999999999999" customHeight="1" thickBot="1" x14ac:dyDescent="0.25">
      <c r="B156" s="17"/>
      <c r="C156" s="407"/>
      <c r="D156" s="233"/>
      <c r="E156" s="203"/>
      <c r="F156" s="203"/>
      <c r="G156" s="202"/>
      <c r="H156" s="410"/>
      <c r="I156" s="410"/>
      <c r="J156" s="410"/>
      <c r="K156" s="201" t="s">
        <v>87</v>
      </c>
      <c r="L156" s="200" t="s">
        <v>319</v>
      </c>
      <c r="M156" s="201" t="s">
        <v>86</v>
      </c>
      <c r="N156" s="200" t="s">
        <v>263</v>
      </c>
      <c r="O156" s="201" t="s">
        <v>85</v>
      </c>
      <c r="P156" s="200" t="s">
        <v>264</v>
      </c>
      <c r="Q156" s="201" t="s">
        <v>84</v>
      </c>
      <c r="R156" s="200" t="s">
        <v>98</v>
      </c>
      <c r="S156" s="201" t="s">
        <v>208</v>
      </c>
      <c r="T156" s="200" t="s">
        <v>98</v>
      </c>
      <c r="U156" s="201" t="s">
        <v>207</v>
      </c>
      <c r="V156" s="200"/>
      <c r="W156" s="201" t="s">
        <v>290</v>
      </c>
      <c r="X156" s="200"/>
      <c r="Y156" s="10"/>
      <c r="Z156" s="398"/>
      <c r="AA156" s="398"/>
      <c r="AB156" s="199"/>
      <c r="AC156" s="391"/>
      <c r="AD156" s="393"/>
      <c r="AE156" s="393"/>
      <c r="AF156" s="393"/>
      <c r="AG156" s="393"/>
      <c r="AH156" s="393"/>
      <c r="AI156" s="393"/>
      <c r="AJ156" s="393"/>
      <c r="AK156" s="393"/>
      <c r="AL156" s="393"/>
    </row>
    <row r="157" spans="2:38" ht="19.899999999999999" customHeight="1" x14ac:dyDescent="0.2">
      <c r="B157" s="17"/>
      <c r="C157" s="405">
        <v>8</v>
      </c>
      <c r="D157" s="232"/>
      <c r="E157" s="197"/>
      <c r="F157" s="197"/>
      <c r="G157" s="196"/>
      <c r="H157" s="408">
        <v>72</v>
      </c>
      <c r="I157" s="408">
        <v>20</v>
      </c>
      <c r="J157" s="408">
        <v>5</v>
      </c>
      <c r="K157" s="195" t="s">
        <v>95</v>
      </c>
      <c r="L157" s="194" t="s">
        <v>271</v>
      </c>
      <c r="M157" s="195" t="s">
        <v>94</v>
      </c>
      <c r="N157" s="194" t="s">
        <v>275</v>
      </c>
      <c r="O157" s="195" t="s">
        <v>93</v>
      </c>
      <c r="P157" s="194" t="s">
        <v>266</v>
      </c>
      <c r="Q157" s="195" t="s">
        <v>92</v>
      </c>
      <c r="R157" s="194" t="s">
        <v>263</v>
      </c>
      <c r="S157" s="195" t="s">
        <v>212</v>
      </c>
      <c r="T157" s="194" t="s">
        <v>98</v>
      </c>
      <c r="U157" s="195" t="s">
        <v>211</v>
      </c>
      <c r="V157" s="194"/>
      <c r="W157" s="195" t="s">
        <v>292</v>
      </c>
      <c r="X157" s="194"/>
      <c r="Y157" s="25"/>
      <c r="Z157" s="397"/>
      <c r="AA157" s="397"/>
      <c r="AB157" s="193"/>
      <c r="AC157" s="379">
        <f>SUMPRODUCT(LEN($L157:$X159)-LEN(SUBSTITUTE($L157:$X159,"A", "")))</f>
        <v>12</v>
      </c>
      <c r="AD157" s="365">
        <f>SUMPRODUCT(LEN($Y157:$Y159)-LEN(SUBSTITUTE($Y157:$Y159,"A", "")))</f>
        <v>0</v>
      </c>
      <c r="AE157" s="365">
        <f>SUMPRODUCT(LEN($L157:$X159)-LEN(SUBSTITUTE($L157:$X159,"S", "")))</f>
        <v>6</v>
      </c>
      <c r="AF157" s="365">
        <f>SUMPRODUCT(LEN($Y157:$Y159)-LEN(SUBSTITUTE($Y157:$Y159,"S", "")))</f>
        <v>0</v>
      </c>
      <c r="AG157" s="365">
        <f>SUMPRODUCT(LEN($L157:$X159)-LEN(SUBSTITUTE($L157:$X159,"F", "")))</f>
        <v>0</v>
      </c>
      <c r="AH157" s="365">
        <f>SUMPRODUCT(LEN($Y157:$Y159)-LEN(SUBSTITUTE($Y157:$Y159,"F", "")))</f>
        <v>0</v>
      </c>
      <c r="AI157" s="365">
        <f>SUMPRODUCT(LEN($L157:$X159)-LEN(SUBSTITUTE($L157:$X159,"G", "")))</f>
        <v>10</v>
      </c>
      <c r="AJ157" s="365">
        <f>SUMPRODUCT(LEN($Y157:$Y159)-LEN(SUBSTITUTE($Y157:$Y159,"G", "")))</f>
        <v>0</v>
      </c>
      <c r="AK157" s="365">
        <f>SUMPRODUCT(LEN($L157:$X159)-LEN(SUBSTITUTE($L157:$X159,"M", "")))</f>
        <v>0</v>
      </c>
      <c r="AL157" s="365">
        <f>SUMPRODUCT(LEN($Y157:$Y159)-LEN(SUBSTITUTE($Y157:$Y159,"M", "")))</f>
        <v>0</v>
      </c>
    </row>
    <row r="158" spans="2:38" ht="19.899999999999999" customHeight="1" x14ac:dyDescent="0.2">
      <c r="B158" s="17"/>
      <c r="C158" s="406"/>
      <c r="D158" s="231"/>
      <c r="E158" s="23"/>
      <c r="F158" s="23"/>
      <c r="G158" s="191"/>
      <c r="H158" s="409"/>
      <c r="I158" s="409"/>
      <c r="J158" s="409"/>
      <c r="K158" s="190" t="s">
        <v>91</v>
      </c>
      <c r="L158" s="189" t="s">
        <v>284</v>
      </c>
      <c r="M158" s="190" t="s">
        <v>90</v>
      </c>
      <c r="N158" s="189" t="s">
        <v>263</v>
      </c>
      <c r="O158" s="190" t="s">
        <v>89</v>
      </c>
      <c r="P158" s="189" t="s">
        <v>263</v>
      </c>
      <c r="Q158" s="190" t="s">
        <v>88</v>
      </c>
      <c r="R158" s="189" t="s">
        <v>214</v>
      </c>
      <c r="S158" s="190" t="s">
        <v>210</v>
      </c>
      <c r="T158" s="189" t="s">
        <v>98</v>
      </c>
      <c r="U158" s="190" t="s">
        <v>209</v>
      </c>
      <c r="V158" s="189"/>
      <c r="W158" s="190" t="s">
        <v>291</v>
      </c>
      <c r="X158" s="189"/>
      <c r="Y158" s="18"/>
      <c r="Z158" s="366"/>
      <c r="AA158" s="366"/>
      <c r="AB158" s="188"/>
      <c r="AC158" s="390"/>
      <c r="AD158" s="392"/>
      <c r="AE158" s="392"/>
      <c r="AF158" s="392"/>
      <c r="AG158" s="392"/>
      <c r="AH158" s="392"/>
      <c r="AI158" s="392"/>
      <c r="AJ158" s="392"/>
      <c r="AK158" s="392"/>
      <c r="AL158" s="392"/>
    </row>
    <row r="159" spans="2:38" ht="19.899999999999999" customHeight="1" thickBot="1" x14ac:dyDescent="0.25">
      <c r="B159" s="17"/>
      <c r="C159" s="407"/>
      <c r="D159" s="233"/>
      <c r="E159" s="203"/>
      <c r="F159" s="203"/>
      <c r="G159" s="202"/>
      <c r="H159" s="410"/>
      <c r="I159" s="410"/>
      <c r="J159" s="410"/>
      <c r="K159" s="201" t="s">
        <v>87</v>
      </c>
      <c r="L159" s="200" t="s">
        <v>263</v>
      </c>
      <c r="M159" s="201" t="s">
        <v>86</v>
      </c>
      <c r="N159" s="200" t="s">
        <v>213</v>
      </c>
      <c r="O159" s="201" t="s">
        <v>85</v>
      </c>
      <c r="P159" s="200" t="s">
        <v>264</v>
      </c>
      <c r="Q159" s="201" t="s">
        <v>84</v>
      </c>
      <c r="R159" s="200" t="s">
        <v>214</v>
      </c>
      <c r="S159" s="201" t="s">
        <v>208</v>
      </c>
      <c r="T159" s="200" t="s">
        <v>98</v>
      </c>
      <c r="U159" s="201" t="s">
        <v>207</v>
      </c>
      <c r="V159" s="200"/>
      <c r="W159" s="201" t="s">
        <v>290</v>
      </c>
      <c r="X159" s="200"/>
      <c r="Y159" s="10"/>
      <c r="Z159" s="398"/>
      <c r="AA159" s="398"/>
      <c r="AB159" s="199"/>
      <c r="AC159" s="391"/>
      <c r="AD159" s="393"/>
      <c r="AE159" s="393"/>
      <c r="AF159" s="393"/>
      <c r="AG159" s="393"/>
      <c r="AH159" s="393"/>
      <c r="AI159" s="393"/>
      <c r="AJ159" s="393"/>
      <c r="AK159" s="393"/>
      <c r="AL159" s="393"/>
    </row>
    <row r="160" spans="2:38" ht="19.899999999999999" customHeight="1" x14ac:dyDescent="0.2">
      <c r="B160" s="17"/>
      <c r="C160" s="405">
        <v>9</v>
      </c>
      <c r="D160" s="198" t="s">
        <v>562</v>
      </c>
      <c r="E160" s="197"/>
      <c r="F160" s="197"/>
      <c r="G160" s="196"/>
      <c r="H160" s="408">
        <v>75</v>
      </c>
      <c r="I160" s="408">
        <v>18</v>
      </c>
      <c r="J160" s="408">
        <v>7</v>
      </c>
      <c r="K160" s="195" t="s">
        <v>95</v>
      </c>
      <c r="L160" s="194" t="s">
        <v>263</v>
      </c>
      <c r="M160" s="195" t="s">
        <v>94</v>
      </c>
      <c r="N160" s="194" t="s">
        <v>271</v>
      </c>
      <c r="O160" s="195" t="s">
        <v>93</v>
      </c>
      <c r="P160" s="194" t="s">
        <v>213</v>
      </c>
      <c r="Q160" s="195" t="s">
        <v>92</v>
      </c>
      <c r="R160" s="194" t="s">
        <v>98</v>
      </c>
      <c r="S160" s="195" t="s">
        <v>212</v>
      </c>
      <c r="T160" s="194"/>
      <c r="U160" s="195" t="s">
        <v>211</v>
      </c>
      <c r="V160" s="194"/>
      <c r="W160" s="195" t="s">
        <v>292</v>
      </c>
      <c r="X160" s="194"/>
      <c r="Y160" s="25" t="s">
        <v>561</v>
      </c>
      <c r="Z160" s="397"/>
      <c r="AA160" s="397"/>
      <c r="AB160" s="193"/>
      <c r="AC160" s="379">
        <f>SUMPRODUCT(LEN($L160:$X162)-LEN(SUBSTITUTE($L160:$X162,"A", "")))</f>
        <v>6</v>
      </c>
      <c r="AD160" s="365">
        <f>SUMPRODUCT(LEN($Y160:$Y162)-LEN(SUBSTITUTE($Y160:$Y162,"A", "")))</f>
        <v>9</v>
      </c>
      <c r="AE160" s="365">
        <f>SUMPRODUCT(LEN($L160:$X162)-LEN(SUBSTITUTE($L160:$X162,"S", "")))</f>
        <v>10</v>
      </c>
      <c r="AF160" s="365">
        <f>SUMPRODUCT(LEN($Y160:$Y162)-LEN(SUBSTITUTE($Y160:$Y162,"S", "")))</f>
        <v>10</v>
      </c>
      <c r="AG160" s="365">
        <f>SUMPRODUCT(LEN($L160:$X162)-LEN(SUBSTITUTE($L160:$X162,"F", "")))</f>
        <v>1</v>
      </c>
      <c r="AH160" s="365">
        <f>SUMPRODUCT(LEN($Y160:$Y162)-LEN(SUBSTITUTE($Y160:$Y162,"F", "")))</f>
        <v>1</v>
      </c>
      <c r="AI160" s="365">
        <f>SUMPRODUCT(LEN($L160:$X162)-LEN(SUBSTITUTE($L160:$X162,"G", "")))</f>
        <v>4</v>
      </c>
      <c r="AJ160" s="365">
        <f>SUMPRODUCT(LEN($Y160:$Y162)-LEN(SUBSTITUTE($Y160:$Y162,"G", "")))</f>
        <v>3</v>
      </c>
      <c r="AK160" s="365">
        <f>SUMPRODUCT(LEN($L160:$X162)-LEN(SUBSTITUTE($L160:$X162,"M", "")))</f>
        <v>0</v>
      </c>
      <c r="AL160" s="365">
        <f>SUMPRODUCT(LEN($Y160:$Y162)-LEN(SUBSTITUTE($Y160:$Y162,"M", "")))</f>
        <v>0</v>
      </c>
    </row>
    <row r="161" spans="2:38" ht="19.899999999999999" customHeight="1" x14ac:dyDescent="0.2">
      <c r="B161" s="17"/>
      <c r="C161" s="406"/>
      <c r="D161" s="231"/>
      <c r="E161" s="23"/>
      <c r="F161" s="23"/>
      <c r="G161" s="191"/>
      <c r="H161" s="409"/>
      <c r="I161" s="409"/>
      <c r="J161" s="409"/>
      <c r="K161" s="190" t="s">
        <v>91</v>
      </c>
      <c r="L161" s="189" t="s">
        <v>271</v>
      </c>
      <c r="M161" s="190" t="s">
        <v>90</v>
      </c>
      <c r="N161" s="189" t="s">
        <v>220</v>
      </c>
      <c r="O161" s="190" t="s">
        <v>89</v>
      </c>
      <c r="P161" s="189" t="s">
        <v>214</v>
      </c>
      <c r="Q161" s="190" t="s">
        <v>88</v>
      </c>
      <c r="R161" s="189" t="s">
        <v>98</v>
      </c>
      <c r="S161" s="190" t="s">
        <v>210</v>
      </c>
      <c r="T161" s="189"/>
      <c r="U161" s="190" t="s">
        <v>209</v>
      </c>
      <c r="V161" s="189"/>
      <c r="W161" s="190" t="s">
        <v>291</v>
      </c>
      <c r="X161" s="189"/>
      <c r="Y161" s="18" t="s">
        <v>560</v>
      </c>
      <c r="Z161" s="366"/>
      <c r="AA161" s="366"/>
      <c r="AB161" s="188"/>
      <c r="AC161" s="390"/>
      <c r="AD161" s="392"/>
      <c r="AE161" s="392"/>
      <c r="AF161" s="392"/>
      <c r="AG161" s="392"/>
      <c r="AH161" s="392"/>
      <c r="AI161" s="392"/>
      <c r="AJ161" s="392"/>
      <c r="AK161" s="392"/>
      <c r="AL161" s="392"/>
    </row>
    <row r="162" spans="2:38" ht="19.899999999999999" customHeight="1" thickBot="1" x14ac:dyDescent="0.25">
      <c r="B162" s="17"/>
      <c r="C162" s="407"/>
      <c r="D162" s="233"/>
      <c r="E162" s="203"/>
      <c r="F162" s="203"/>
      <c r="G162" s="202"/>
      <c r="H162" s="410"/>
      <c r="I162" s="410"/>
      <c r="J162" s="410"/>
      <c r="K162" s="201" t="s">
        <v>87</v>
      </c>
      <c r="L162" s="200" t="s">
        <v>300</v>
      </c>
      <c r="M162" s="201" t="s">
        <v>86</v>
      </c>
      <c r="N162" s="200" t="s">
        <v>228</v>
      </c>
      <c r="O162" s="201" t="s">
        <v>85</v>
      </c>
      <c r="P162" s="200" t="s">
        <v>218</v>
      </c>
      <c r="Q162" s="201" t="s">
        <v>84</v>
      </c>
      <c r="R162" s="200"/>
      <c r="S162" s="201" t="s">
        <v>208</v>
      </c>
      <c r="T162" s="200"/>
      <c r="U162" s="201" t="s">
        <v>207</v>
      </c>
      <c r="V162" s="200"/>
      <c r="W162" s="201" t="s">
        <v>290</v>
      </c>
      <c r="X162" s="200"/>
      <c r="Y162" s="10"/>
      <c r="Z162" s="398"/>
      <c r="AA162" s="398"/>
      <c r="AB162" s="199"/>
      <c r="AC162" s="391"/>
      <c r="AD162" s="393"/>
      <c r="AE162" s="393"/>
      <c r="AF162" s="393"/>
      <c r="AG162" s="393"/>
      <c r="AH162" s="393"/>
      <c r="AI162" s="393"/>
      <c r="AJ162" s="393"/>
      <c r="AK162" s="393"/>
      <c r="AL162" s="393"/>
    </row>
    <row r="163" spans="2:38" ht="19.899999999999999" customHeight="1" x14ac:dyDescent="0.2">
      <c r="B163" s="17"/>
      <c r="C163" s="405">
        <v>10</v>
      </c>
      <c r="D163" s="232"/>
      <c r="E163" s="197"/>
      <c r="F163" s="197"/>
      <c r="G163" s="196"/>
      <c r="H163" s="408">
        <v>77</v>
      </c>
      <c r="I163" s="408">
        <v>21</v>
      </c>
      <c r="J163" s="408">
        <v>5</v>
      </c>
      <c r="K163" s="195" t="s">
        <v>95</v>
      </c>
      <c r="L163" s="194" t="s">
        <v>555</v>
      </c>
      <c r="M163" s="195" t="s">
        <v>94</v>
      </c>
      <c r="N163" s="194" t="s">
        <v>301</v>
      </c>
      <c r="O163" s="195" t="s">
        <v>93</v>
      </c>
      <c r="P163" s="194" t="s">
        <v>382</v>
      </c>
      <c r="Q163" s="195" t="s">
        <v>92</v>
      </c>
      <c r="R163" s="194" t="s">
        <v>264</v>
      </c>
      <c r="S163" s="195" t="s">
        <v>212</v>
      </c>
      <c r="T163" s="194" t="s">
        <v>218</v>
      </c>
      <c r="U163" s="195" t="s">
        <v>211</v>
      </c>
      <c r="V163" s="194" t="s">
        <v>98</v>
      </c>
      <c r="W163" s="195" t="s">
        <v>292</v>
      </c>
      <c r="X163" s="194"/>
      <c r="Y163" s="25" t="s">
        <v>306</v>
      </c>
      <c r="Z163" s="397">
        <v>4</v>
      </c>
      <c r="AA163" s="397"/>
      <c r="AB163" s="193"/>
      <c r="AC163" s="379">
        <f>SUMPRODUCT(LEN($L163:$X165)-LEN(SUBSTITUTE($L163:$X165,"A", "")))</f>
        <v>19</v>
      </c>
      <c r="AD163" s="365">
        <f>SUMPRODUCT(LEN($Y163:$Y165)-LEN(SUBSTITUTE($Y163:$Y165,"A", "")))</f>
        <v>1</v>
      </c>
      <c r="AE163" s="365">
        <f>SUMPRODUCT(LEN($L163:$X165)-LEN(SUBSTITUTE($L163:$X165,"S", "")))</f>
        <v>14</v>
      </c>
      <c r="AF163" s="365">
        <f>SUMPRODUCT(LEN($Y163:$Y165)-LEN(SUBSTITUTE($Y163:$Y165,"S", "")))</f>
        <v>1</v>
      </c>
      <c r="AG163" s="365">
        <f>SUMPRODUCT(LEN($L163:$X165)-LEN(SUBSTITUTE($L163:$X165,"F", "")))</f>
        <v>2</v>
      </c>
      <c r="AH163" s="365">
        <f>SUMPRODUCT(LEN($Y163:$Y165)-LEN(SUBSTITUTE($Y163:$Y165,"F", "")))</f>
        <v>0</v>
      </c>
      <c r="AI163" s="365">
        <f>SUMPRODUCT(LEN($L163:$X165)-LEN(SUBSTITUTE($L163:$X165,"G", "")))</f>
        <v>14</v>
      </c>
      <c r="AJ163" s="365">
        <f>SUMPRODUCT(LEN($Y163:$Y165)-LEN(SUBSTITUTE($Y163:$Y165,"G", "")))</f>
        <v>2</v>
      </c>
      <c r="AK163" s="365">
        <f>SUMPRODUCT(LEN($L163:$X165)-LEN(SUBSTITUTE($L163:$X165,"M", "")))</f>
        <v>0</v>
      </c>
      <c r="AL163" s="365">
        <f>SUMPRODUCT(LEN($Y163:$Y165)-LEN(SUBSTITUTE($Y163:$Y165,"M", "")))</f>
        <v>0</v>
      </c>
    </row>
    <row r="164" spans="2:38" ht="19.899999999999999" customHeight="1" x14ac:dyDescent="0.2">
      <c r="B164" s="17"/>
      <c r="C164" s="406"/>
      <c r="D164" s="231"/>
      <c r="E164" s="23"/>
      <c r="F164" s="23"/>
      <c r="G164" s="191"/>
      <c r="H164" s="409"/>
      <c r="I164" s="409"/>
      <c r="J164" s="409"/>
      <c r="K164" s="190" t="s">
        <v>91</v>
      </c>
      <c r="L164" s="189" t="s">
        <v>466</v>
      </c>
      <c r="M164" s="190" t="s">
        <v>90</v>
      </c>
      <c r="N164" s="189" t="s">
        <v>473</v>
      </c>
      <c r="O164" s="190" t="s">
        <v>89</v>
      </c>
      <c r="P164" s="189" t="s">
        <v>249</v>
      </c>
      <c r="Q164" s="190" t="s">
        <v>88</v>
      </c>
      <c r="R164" s="189" t="s">
        <v>283</v>
      </c>
      <c r="S164" s="190" t="s">
        <v>210</v>
      </c>
      <c r="T164" s="189" t="s">
        <v>214</v>
      </c>
      <c r="U164" s="190" t="s">
        <v>209</v>
      </c>
      <c r="V164" s="189"/>
      <c r="W164" s="190" t="s">
        <v>291</v>
      </c>
      <c r="X164" s="189"/>
      <c r="Y164" s="18" t="s">
        <v>264</v>
      </c>
      <c r="Z164" s="366"/>
      <c r="AA164" s="366"/>
      <c r="AB164" s="188"/>
      <c r="AC164" s="390"/>
      <c r="AD164" s="392"/>
      <c r="AE164" s="392"/>
      <c r="AF164" s="392"/>
      <c r="AG164" s="392"/>
      <c r="AH164" s="392"/>
      <c r="AI164" s="392"/>
      <c r="AJ164" s="392"/>
      <c r="AK164" s="392"/>
      <c r="AL164" s="392"/>
    </row>
    <row r="165" spans="2:38" ht="19.899999999999999" customHeight="1" thickBot="1" x14ac:dyDescent="0.25">
      <c r="B165" s="17"/>
      <c r="C165" s="407"/>
      <c r="D165" s="233"/>
      <c r="E165" s="203"/>
      <c r="F165" s="203"/>
      <c r="G165" s="202"/>
      <c r="H165" s="410"/>
      <c r="I165" s="410"/>
      <c r="J165" s="410"/>
      <c r="K165" s="201" t="s">
        <v>87</v>
      </c>
      <c r="L165" s="200" t="s">
        <v>462</v>
      </c>
      <c r="M165" s="201" t="s">
        <v>86</v>
      </c>
      <c r="N165" s="200" t="s">
        <v>382</v>
      </c>
      <c r="O165" s="201" t="s">
        <v>85</v>
      </c>
      <c r="P165" s="200" t="s">
        <v>346</v>
      </c>
      <c r="Q165" s="201" t="s">
        <v>84</v>
      </c>
      <c r="R165" s="200" t="s">
        <v>214</v>
      </c>
      <c r="S165" s="201" t="s">
        <v>208</v>
      </c>
      <c r="T165" s="200" t="s">
        <v>98</v>
      </c>
      <c r="U165" s="201" t="s">
        <v>207</v>
      </c>
      <c r="V165" s="200"/>
      <c r="W165" s="201" t="s">
        <v>290</v>
      </c>
      <c r="X165" s="200"/>
      <c r="Y165" s="10"/>
      <c r="Z165" s="398"/>
      <c r="AA165" s="398"/>
      <c r="AB165" s="199"/>
      <c r="AC165" s="391"/>
      <c r="AD165" s="393"/>
      <c r="AE165" s="393"/>
      <c r="AF165" s="393"/>
      <c r="AG165" s="393"/>
      <c r="AH165" s="393"/>
      <c r="AI165" s="393"/>
      <c r="AJ165" s="393"/>
      <c r="AK165" s="393"/>
      <c r="AL165" s="393"/>
    </row>
    <row r="166" spans="2:38" ht="19.899999999999999" customHeight="1" x14ac:dyDescent="0.2">
      <c r="B166" s="17"/>
      <c r="C166" s="405">
        <v>11</v>
      </c>
      <c r="D166" s="232"/>
      <c r="E166" s="197"/>
      <c r="F166" s="197"/>
      <c r="G166" s="196"/>
      <c r="H166" s="408">
        <v>73</v>
      </c>
      <c r="I166" s="408">
        <v>20</v>
      </c>
      <c r="J166" s="408">
        <v>6</v>
      </c>
      <c r="K166" s="195" t="s">
        <v>95</v>
      </c>
      <c r="L166" s="194" t="s">
        <v>263</v>
      </c>
      <c r="M166" s="195" t="s">
        <v>94</v>
      </c>
      <c r="N166" s="194" t="s">
        <v>275</v>
      </c>
      <c r="O166" s="195" t="s">
        <v>93</v>
      </c>
      <c r="P166" s="194" t="s">
        <v>217</v>
      </c>
      <c r="Q166" s="195" t="s">
        <v>92</v>
      </c>
      <c r="R166" s="194" t="s">
        <v>214</v>
      </c>
      <c r="S166" s="195" t="s">
        <v>212</v>
      </c>
      <c r="T166" s="194" t="s">
        <v>98</v>
      </c>
      <c r="U166" s="195" t="s">
        <v>211</v>
      </c>
      <c r="V166" s="194"/>
      <c r="W166" s="195" t="s">
        <v>292</v>
      </c>
      <c r="X166" s="194"/>
      <c r="Y166" s="25" t="s">
        <v>559</v>
      </c>
      <c r="Z166" s="397"/>
      <c r="AA166" s="397"/>
      <c r="AB166" s="193"/>
      <c r="AC166" s="379">
        <f>SUMPRODUCT(LEN($L166:$X168)-LEN(SUBSTITUTE($L166:$X168,"A", "")))</f>
        <v>15</v>
      </c>
      <c r="AD166" s="365">
        <f>SUMPRODUCT(LEN($Y166:$Y168)-LEN(SUBSTITUTE($Y166:$Y168,"A", "")))</f>
        <v>2</v>
      </c>
      <c r="AE166" s="365">
        <f>SUMPRODUCT(LEN($L166:$X168)-LEN(SUBSTITUTE($L166:$X168,"S", "")))</f>
        <v>10</v>
      </c>
      <c r="AF166" s="365">
        <f>SUMPRODUCT(LEN($Y166:$Y168)-LEN(SUBSTITUTE($Y166:$Y168,"S", "")))</f>
        <v>4</v>
      </c>
      <c r="AG166" s="365">
        <f>SUMPRODUCT(LEN($L166:$X168)-LEN(SUBSTITUTE($L166:$X168,"F", "")))</f>
        <v>0</v>
      </c>
      <c r="AH166" s="365">
        <f>SUMPRODUCT(LEN($Y166:$Y168)-LEN(SUBSTITUTE($Y166:$Y168,"F", "")))</f>
        <v>1</v>
      </c>
      <c r="AI166" s="365">
        <f>SUMPRODUCT(LEN($L166:$X168)-LEN(SUBSTITUTE($L166:$X168,"G", "")))</f>
        <v>7</v>
      </c>
      <c r="AJ166" s="365">
        <f>SUMPRODUCT(LEN($Y166:$Y168)-LEN(SUBSTITUTE($Y166:$Y168,"G", "")))</f>
        <v>2</v>
      </c>
      <c r="AK166" s="365">
        <f>SUMPRODUCT(LEN($L166:$X168)-LEN(SUBSTITUTE($L166:$X168,"M", "")))</f>
        <v>0</v>
      </c>
      <c r="AL166" s="365">
        <f>SUMPRODUCT(LEN($Y166:$Y168)-LEN(SUBSTITUTE($Y166:$Y168,"M", "")))</f>
        <v>0</v>
      </c>
    </row>
    <row r="167" spans="2:38" ht="19.899999999999999" customHeight="1" x14ac:dyDescent="0.2">
      <c r="B167" s="17"/>
      <c r="C167" s="406"/>
      <c r="D167" s="231"/>
      <c r="E167" s="23"/>
      <c r="F167" s="23"/>
      <c r="G167" s="191"/>
      <c r="H167" s="409"/>
      <c r="I167" s="409"/>
      <c r="J167" s="409"/>
      <c r="K167" s="190" t="s">
        <v>91</v>
      </c>
      <c r="L167" s="189" t="s">
        <v>263</v>
      </c>
      <c r="M167" s="190" t="s">
        <v>90</v>
      </c>
      <c r="N167" s="189" t="s">
        <v>275</v>
      </c>
      <c r="O167" s="190" t="s">
        <v>89</v>
      </c>
      <c r="P167" s="189" t="s">
        <v>305</v>
      </c>
      <c r="Q167" s="190" t="s">
        <v>88</v>
      </c>
      <c r="R167" s="189" t="s">
        <v>218</v>
      </c>
      <c r="S167" s="190" t="s">
        <v>210</v>
      </c>
      <c r="T167" s="189" t="s">
        <v>98</v>
      </c>
      <c r="U167" s="190" t="s">
        <v>209</v>
      </c>
      <c r="V167" s="189"/>
      <c r="W167" s="190" t="s">
        <v>291</v>
      </c>
      <c r="X167" s="189"/>
      <c r="Y167" s="18" t="s">
        <v>558</v>
      </c>
      <c r="Z167" s="366"/>
      <c r="AA167" s="366"/>
      <c r="AB167" s="188"/>
      <c r="AC167" s="390"/>
      <c r="AD167" s="392"/>
      <c r="AE167" s="392"/>
      <c r="AF167" s="392"/>
      <c r="AG167" s="392"/>
      <c r="AH167" s="392"/>
      <c r="AI167" s="392"/>
      <c r="AJ167" s="392"/>
      <c r="AK167" s="392"/>
      <c r="AL167" s="392"/>
    </row>
    <row r="168" spans="2:38" ht="19.899999999999999" customHeight="1" thickBot="1" x14ac:dyDescent="0.25">
      <c r="B168" s="17"/>
      <c r="C168" s="407"/>
      <c r="D168" s="233"/>
      <c r="E168" s="203"/>
      <c r="F168" s="203"/>
      <c r="G168" s="202"/>
      <c r="H168" s="410"/>
      <c r="I168" s="410"/>
      <c r="J168" s="410"/>
      <c r="K168" s="201" t="s">
        <v>87</v>
      </c>
      <c r="L168" s="200" t="s">
        <v>266</v>
      </c>
      <c r="M168" s="201" t="s">
        <v>86</v>
      </c>
      <c r="N168" s="200" t="s">
        <v>269</v>
      </c>
      <c r="O168" s="201" t="s">
        <v>85</v>
      </c>
      <c r="P168" s="200" t="s">
        <v>214</v>
      </c>
      <c r="Q168" s="201" t="s">
        <v>84</v>
      </c>
      <c r="R168" s="200" t="s">
        <v>218</v>
      </c>
      <c r="S168" s="201" t="s">
        <v>208</v>
      </c>
      <c r="T168" s="200"/>
      <c r="U168" s="201" t="s">
        <v>207</v>
      </c>
      <c r="V168" s="200"/>
      <c r="W168" s="201" t="s">
        <v>290</v>
      </c>
      <c r="X168" s="200"/>
      <c r="Y168" s="10"/>
      <c r="Z168" s="398"/>
      <c r="AA168" s="398"/>
      <c r="AB168" s="199"/>
      <c r="AC168" s="391"/>
      <c r="AD168" s="393"/>
      <c r="AE168" s="393"/>
      <c r="AF168" s="393"/>
      <c r="AG168" s="393"/>
      <c r="AH168" s="393"/>
      <c r="AI168" s="393"/>
      <c r="AJ168" s="393"/>
      <c r="AK168" s="393"/>
      <c r="AL168" s="393"/>
    </row>
    <row r="169" spans="2:38" ht="19.899999999999999" customHeight="1" x14ac:dyDescent="0.2">
      <c r="B169" s="17"/>
      <c r="C169" s="405">
        <v>12</v>
      </c>
      <c r="D169" s="232"/>
      <c r="E169" s="197"/>
      <c r="F169" s="197"/>
      <c r="G169" s="196"/>
      <c r="H169" s="408">
        <v>78</v>
      </c>
      <c r="I169" s="408">
        <v>21</v>
      </c>
      <c r="J169" s="408">
        <v>5</v>
      </c>
      <c r="K169" s="195" t="s">
        <v>95</v>
      </c>
      <c r="L169" s="194" t="s">
        <v>319</v>
      </c>
      <c r="M169" s="195" t="s">
        <v>94</v>
      </c>
      <c r="N169" s="194" t="s">
        <v>557</v>
      </c>
      <c r="O169" s="195" t="s">
        <v>93</v>
      </c>
      <c r="P169" s="194" t="s">
        <v>308</v>
      </c>
      <c r="Q169" s="195" t="s">
        <v>92</v>
      </c>
      <c r="R169" s="194" t="s">
        <v>309</v>
      </c>
      <c r="S169" s="195" t="s">
        <v>212</v>
      </c>
      <c r="T169" s="194" t="s">
        <v>228</v>
      </c>
      <c r="U169" s="195" t="s">
        <v>211</v>
      </c>
      <c r="V169" s="194" t="s">
        <v>98</v>
      </c>
      <c r="W169" s="195" t="s">
        <v>292</v>
      </c>
      <c r="X169" s="194"/>
      <c r="Y169" s="25" t="s">
        <v>556</v>
      </c>
      <c r="Z169" s="397"/>
      <c r="AA169" s="397"/>
      <c r="AB169" s="193"/>
      <c r="AC169" s="379">
        <f>SUMPRODUCT(LEN($L169:$X171)-LEN(SUBSTITUTE($L169:$X171,"A", "")))</f>
        <v>20</v>
      </c>
      <c r="AD169" s="365">
        <f>SUMPRODUCT(LEN($Y169:$Y171)-LEN(SUBSTITUTE($Y169:$Y171,"A", "")))</f>
        <v>6</v>
      </c>
      <c r="AE169" s="365">
        <f>SUMPRODUCT(LEN($L169:$X171)-LEN(SUBSTITUTE($L169:$X171,"S", "")))</f>
        <v>17</v>
      </c>
      <c r="AF169" s="365">
        <f>SUMPRODUCT(LEN($Y169:$Y171)-LEN(SUBSTITUTE($Y169:$Y171,"S", "")))</f>
        <v>5</v>
      </c>
      <c r="AG169" s="365">
        <f>SUMPRODUCT(LEN($L169:$X171)-LEN(SUBSTITUTE($L169:$X171,"F", "")))</f>
        <v>0</v>
      </c>
      <c r="AH169" s="365">
        <f>SUMPRODUCT(LEN($Y169:$Y171)-LEN(SUBSTITUTE($Y169:$Y171,"F", "")))</f>
        <v>1</v>
      </c>
      <c r="AI169" s="365">
        <f>SUMPRODUCT(LEN($L169:$X171)-LEN(SUBSTITUTE($L169:$X171,"G", "")))</f>
        <v>15</v>
      </c>
      <c r="AJ169" s="365">
        <f>SUMPRODUCT(LEN($Y169:$Y171)-LEN(SUBSTITUTE($Y169:$Y171,"G", "")))</f>
        <v>3</v>
      </c>
      <c r="AK169" s="365">
        <f>SUMPRODUCT(LEN($L169:$X171)-LEN(SUBSTITUTE($L169:$X171,"M", "")))</f>
        <v>0</v>
      </c>
      <c r="AL169" s="365">
        <f>SUMPRODUCT(LEN($Y169:$Y171)-LEN(SUBSTITUTE($Y169:$Y171,"M", "")))</f>
        <v>0</v>
      </c>
    </row>
    <row r="170" spans="2:38" ht="19.899999999999999" customHeight="1" x14ac:dyDescent="0.2">
      <c r="B170" s="17"/>
      <c r="C170" s="406"/>
      <c r="D170" s="231"/>
      <c r="E170" s="23"/>
      <c r="F170" s="23"/>
      <c r="G170" s="191"/>
      <c r="H170" s="409"/>
      <c r="I170" s="409"/>
      <c r="J170" s="409"/>
      <c r="K170" s="190" t="s">
        <v>91</v>
      </c>
      <c r="L170" s="189" t="s">
        <v>382</v>
      </c>
      <c r="M170" s="190" t="s">
        <v>90</v>
      </c>
      <c r="N170" s="189" t="s">
        <v>441</v>
      </c>
      <c r="O170" s="190" t="s">
        <v>89</v>
      </c>
      <c r="P170" s="189" t="s">
        <v>301</v>
      </c>
      <c r="Q170" s="190" t="s">
        <v>88</v>
      </c>
      <c r="R170" s="189" t="s">
        <v>218</v>
      </c>
      <c r="S170" s="190" t="s">
        <v>210</v>
      </c>
      <c r="T170" s="189" t="s">
        <v>218</v>
      </c>
      <c r="U170" s="190" t="s">
        <v>209</v>
      </c>
      <c r="V170" s="189"/>
      <c r="W170" s="190" t="s">
        <v>291</v>
      </c>
      <c r="X170" s="189"/>
      <c r="Y170" s="18"/>
      <c r="Z170" s="366"/>
      <c r="AA170" s="366"/>
      <c r="AB170" s="188"/>
      <c r="AC170" s="390"/>
      <c r="AD170" s="392"/>
      <c r="AE170" s="392"/>
      <c r="AF170" s="392"/>
      <c r="AG170" s="392"/>
      <c r="AH170" s="392"/>
      <c r="AI170" s="392"/>
      <c r="AJ170" s="392"/>
      <c r="AK170" s="392"/>
      <c r="AL170" s="392"/>
    </row>
    <row r="171" spans="2:38" ht="19.899999999999999" customHeight="1" thickBot="1" x14ac:dyDescent="0.25">
      <c r="B171" s="17"/>
      <c r="C171" s="407"/>
      <c r="D171" s="233"/>
      <c r="E171" s="203"/>
      <c r="F171" s="203"/>
      <c r="G171" s="202"/>
      <c r="H171" s="410"/>
      <c r="I171" s="410"/>
      <c r="J171" s="410"/>
      <c r="K171" s="201" t="s">
        <v>87</v>
      </c>
      <c r="L171" s="200" t="s">
        <v>437</v>
      </c>
      <c r="M171" s="201" t="s">
        <v>86</v>
      </c>
      <c r="N171" s="200" t="s">
        <v>275</v>
      </c>
      <c r="O171" s="201" t="s">
        <v>85</v>
      </c>
      <c r="P171" s="200" t="s">
        <v>296</v>
      </c>
      <c r="Q171" s="201" t="s">
        <v>84</v>
      </c>
      <c r="R171" s="200" t="s">
        <v>228</v>
      </c>
      <c r="S171" s="201" t="s">
        <v>208</v>
      </c>
      <c r="T171" s="200" t="s">
        <v>98</v>
      </c>
      <c r="U171" s="201" t="s">
        <v>207</v>
      </c>
      <c r="V171" s="200"/>
      <c r="W171" s="201" t="s">
        <v>290</v>
      </c>
      <c r="X171" s="200"/>
      <c r="Y171" s="10"/>
      <c r="Z171" s="398"/>
      <c r="AA171" s="398"/>
      <c r="AB171" s="199"/>
      <c r="AC171" s="391"/>
      <c r="AD171" s="393"/>
      <c r="AE171" s="393"/>
      <c r="AF171" s="393"/>
      <c r="AG171" s="393"/>
      <c r="AH171" s="393"/>
      <c r="AI171" s="393"/>
      <c r="AJ171" s="393"/>
      <c r="AK171" s="393"/>
      <c r="AL171" s="393"/>
    </row>
    <row r="172" spans="2:38" ht="19.899999999999999" customHeight="1" x14ac:dyDescent="0.2">
      <c r="B172" s="17"/>
      <c r="C172" s="405">
        <v>13</v>
      </c>
      <c r="D172" s="232"/>
      <c r="E172" s="197"/>
      <c r="F172" s="197"/>
      <c r="G172" s="196"/>
      <c r="H172" s="408"/>
      <c r="I172" s="408"/>
      <c r="J172" s="408"/>
      <c r="K172" s="195" t="s">
        <v>95</v>
      </c>
      <c r="L172" s="194"/>
      <c r="M172" s="195" t="s">
        <v>94</v>
      </c>
      <c r="N172" s="194"/>
      <c r="O172" s="195" t="s">
        <v>93</v>
      </c>
      <c r="P172" s="194"/>
      <c r="Q172" s="195" t="s">
        <v>92</v>
      </c>
      <c r="R172" s="194"/>
      <c r="S172" s="195" t="s">
        <v>212</v>
      </c>
      <c r="T172" s="194"/>
      <c r="U172" s="195" t="s">
        <v>211</v>
      </c>
      <c r="V172" s="194"/>
      <c r="W172" s="195" t="s">
        <v>292</v>
      </c>
      <c r="X172" s="194"/>
      <c r="Y172" s="25"/>
      <c r="Z172" s="397"/>
      <c r="AA172" s="397"/>
      <c r="AB172" s="193"/>
      <c r="AC172" s="379">
        <f>SUMPRODUCT(LEN($L172:$X174)-LEN(SUBSTITUTE($L172:$X174,"A", "")))</f>
        <v>0</v>
      </c>
      <c r="AD172" s="365">
        <f>SUMPRODUCT(LEN($Y172:$Y174)-LEN(SUBSTITUTE($Y172:$Y174,"A", "")))</f>
        <v>0</v>
      </c>
      <c r="AE172" s="365">
        <f>SUMPRODUCT(LEN($L172:$X174)-LEN(SUBSTITUTE($L172:$X174,"S", "")))</f>
        <v>0</v>
      </c>
      <c r="AF172" s="365">
        <f>SUMPRODUCT(LEN($Y172:$Y174)-LEN(SUBSTITUTE($Y172:$Y174,"S", "")))</f>
        <v>0</v>
      </c>
      <c r="AG172" s="365">
        <f>SUMPRODUCT(LEN($L172:$X174)-LEN(SUBSTITUTE($L172:$X174,"F", "")))</f>
        <v>0</v>
      </c>
      <c r="AH172" s="365">
        <f>SUMPRODUCT(LEN($Y172:$Y174)-LEN(SUBSTITUTE($Y172:$Y174,"F", "")))</f>
        <v>0</v>
      </c>
      <c r="AI172" s="365">
        <f>SUMPRODUCT(LEN($L172:$X174)-LEN(SUBSTITUTE($L172:$X174,"G", "")))</f>
        <v>0</v>
      </c>
      <c r="AJ172" s="365">
        <f>SUMPRODUCT(LEN($Y172:$Y174)-LEN(SUBSTITUTE($Y172:$Y174,"G", "")))</f>
        <v>0</v>
      </c>
      <c r="AK172" s="365">
        <f>SUMPRODUCT(LEN($L172:$X174)-LEN(SUBSTITUTE($L172:$X174,"M", "")))</f>
        <v>0</v>
      </c>
      <c r="AL172" s="365">
        <f>SUMPRODUCT(LEN($Y172:$Y174)-LEN(SUBSTITUTE($Y172:$Y174,"M", "")))</f>
        <v>0</v>
      </c>
    </row>
    <row r="173" spans="2:38" ht="19.899999999999999" customHeight="1" x14ac:dyDescent="0.2">
      <c r="B173" s="17"/>
      <c r="C173" s="406"/>
      <c r="D173" s="231"/>
      <c r="E173" s="23"/>
      <c r="F173" s="23"/>
      <c r="G173" s="191"/>
      <c r="H173" s="409"/>
      <c r="I173" s="409"/>
      <c r="J173" s="409"/>
      <c r="K173" s="190" t="s">
        <v>91</v>
      </c>
      <c r="L173" s="189"/>
      <c r="M173" s="190" t="s">
        <v>90</v>
      </c>
      <c r="N173" s="189"/>
      <c r="O173" s="190" t="s">
        <v>89</v>
      </c>
      <c r="P173" s="189"/>
      <c r="Q173" s="190" t="s">
        <v>88</v>
      </c>
      <c r="R173" s="189"/>
      <c r="S173" s="190" t="s">
        <v>210</v>
      </c>
      <c r="T173" s="189"/>
      <c r="U173" s="190" t="s">
        <v>209</v>
      </c>
      <c r="V173" s="189"/>
      <c r="W173" s="190" t="s">
        <v>291</v>
      </c>
      <c r="X173" s="189"/>
      <c r="Y173" s="18"/>
      <c r="Z173" s="366"/>
      <c r="AA173" s="366"/>
      <c r="AB173" s="188"/>
      <c r="AC173" s="390"/>
      <c r="AD173" s="392"/>
      <c r="AE173" s="392"/>
      <c r="AF173" s="392"/>
      <c r="AG173" s="392"/>
      <c r="AH173" s="392"/>
      <c r="AI173" s="392"/>
      <c r="AJ173" s="392"/>
      <c r="AK173" s="392"/>
      <c r="AL173" s="392"/>
    </row>
    <row r="174" spans="2:38" ht="19.899999999999999" customHeight="1" thickBot="1" x14ac:dyDescent="0.25">
      <c r="B174" s="17"/>
      <c r="C174" s="407"/>
      <c r="D174" s="233"/>
      <c r="E174" s="203"/>
      <c r="F174" s="203"/>
      <c r="G174" s="202"/>
      <c r="H174" s="410"/>
      <c r="I174" s="410"/>
      <c r="J174" s="410"/>
      <c r="K174" s="201" t="s">
        <v>87</v>
      </c>
      <c r="L174" s="200"/>
      <c r="M174" s="201" t="s">
        <v>86</v>
      </c>
      <c r="N174" s="200"/>
      <c r="O174" s="201" t="s">
        <v>85</v>
      </c>
      <c r="P174" s="200"/>
      <c r="Q174" s="201" t="s">
        <v>84</v>
      </c>
      <c r="R174" s="200"/>
      <c r="S174" s="201" t="s">
        <v>208</v>
      </c>
      <c r="T174" s="200"/>
      <c r="U174" s="201" t="s">
        <v>207</v>
      </c>
      <c r="V174" s="200"/>
      <c r="W174" s="201" t="s">
        <v>290</v>
      </c>
      <c r="X174" s="200"/>
      <c r="Y174" s="10"/>
      <c r="Z174" s="398"/>
      <c r="AA174" s="398"/>
      <c r="AB174" s="199"/>
      <c r="AC174" s="391"/>
      <c r="AD174" s="393"/>
      <c r="AE174" s="393"/>
      <c r="AF174" s="393"/>
      <c r="AG174" s="393"/>
      <c r="AH174" s="393"/>
      <c r="AI174" s="393"/>
      <c r="AJ174" s="393"/>
      <c r="AK174" s="393"/>
      <c r="AL174" s="393"/>
    </row>
    <row r="175" spans="2:38" ht="19.899999999999999" customHeight="1" x14ac:dyDescent="0.2">
      <c r="B175" s="17"/>
      <c r="C175" s="405">
        <v>14</v>
      </c>
      <c r="D175" s="232"/>
      <c r="E175" s="197"/>
      <c r="F175" s="197"/>
      <c r="G175" s="196"/>
      <c r="H175" s="408"/>
      <c r="I175" s="408"/>
      <c r="J175" s="408"/>
      <c r="K175" s="195" t="s">
        <v>95</v>
      </c>
      <c r="L175" s="194"/>
      <c r="M175" s="195" t="s">
        <v>94</v>
      </c>
      <c r="N175" s="194"/>
      <c r="O175" s="195" t="s">
        <v>93</v>
      </c>
      <c r="P175" s="194"/>
      <c r="Q175" s="195" t="s">
        <v>92</v>
      </c>
      <c r="R175" s="194"/>
      <c r="S175" s="195" t="s">
        <v>212</v>
      </c>
      <c r="T175" s="194"/>
      <c r="U175" s="195" t="s">
        <v>211</v>
      </c>
      <c r="V175" s="194"/>
      <c r="W175" s="195" t="s">
        <v>292</v>
      </c>
      <c r="X175" s="194"/>
      <c r="Y175" s="25"/>
      <c r="Z175" s="397"/>
      <c r="AA175" s="397"/>
      <c r="AB175" s="193"/>
      <c r="AC175" s="379">
        <f>SUMPRODUCT(LEN($L175:$X177)-LEN(SUBSTITUTE($L175:$X177,"A", "")))</f>
        <v>0</v>
      </c>
      <c r="AD175" s="365">
        <f>SUMPRODUCT(LEN($Y175:$Y177)-LEN(SUBSTITUTE($Y175:$Y177,"A", "")))</f>
        <v>0</v>
      </c>
      <c r="AE175" s="365">
        <f>SUMPRODUCT(LEN($L175:$X177)-LEN(SUBSTITUTE($L175:$X177,"S", "")))</f>
        <v>0</v>
      </c>
      <c r="AF175" s="365">
        <f>SUMPRODUCT(LEN($Y175:$Y177)-LEN(SUBSTITUTE($Y175:$Y177,"S", "")))</f>
        <v>0</v>
      </c>
      <c r="AG175" s="365">
        <f>SUMPRODUCT(LEN($L175:$X177)-LEN(SUBSTITUTE($L175:$X177,"F", "")))</f>
        <v>0</v>
      </c>
      <c r="AH175" s="365">
        <f>SUMPRODUCT(LEN($Y175:$Y177)-LEN(SUBSTITUTE($Y175:$Y177,"F", "")))</f>
        <v>0</v>
      </c>
      <c r="AI175" s="365">
        <f>SUMPRODUCT(LEN($L175:$X177)-LEN(SUBSTITUTE($L175:$X177,"G", "")))</f>
        <v>0</v>
      </c>
      <c r="AJ175" s="365">
        <f>SUMPRODUCT(LEN($Y175:$Y177)-LEN(SUBSTITUTE($Y175:$Y177,"G", "")))</f>
        <v>0</v>
      </c>
      <c r="AK175" s="365">
        <f>SUMPRODUCT(LEN($L175:$X177)-LEN(SUBSTITUTE($L175:$X177,"M", "")))</f>
        <v>0</v>
      </c>
      <c r="AL175" s="365">
        <f>SUMPRODUCT(LEN($Y175:$Y177)-LEN(SUBSTITUTE($Y175:$Y177,"M", "")))</f>
        <v>0</v>
      </c>
    </row>
    <row r="176" spans="2:38" ht="19.899999999999999" customHeight="1" x14ac:dyDescent="0.2">
      <c r="B176" s="17"/>
      <c r="C176" s="406"/>
      <c r="D176" s="231"/>
      <c r="E176" s="23"/>
      <c r="F176" s="23"/>
      <c r="G176" s="191"/>
      <c r="H176" s="409"/>
      <c r="I176" s="409"/>
      <c r="J176" s="409"/>
      <c r="K176" s="190" t="s">
        <v>91</v>
      </c>
      <c r="L176" s="189"/>
      <c r="M176" s="190" t="s">
        <v>90</v>
      </c>
      <c r="N176" s="189"/>
      <c r="O176" s="190" t="s">
        <v>89</v>
      </c>
      <c r="P176" s="189"/>
      <c r="Q176" s="190" t="s">
        <v>88</v>
      </c>
      <c r="R176" s="189"/>
      <c r="S176" s="190" t="s">
        <v>210</v>
      </c>
      <c r="T176" s="189"/>
      <c r="U176" s="190" t="s">
        <v>209</v>
      </c>
      <c r="V176" s="189"/>
      <c r="W176" s="190" t="s">
        <v>291</v>
      </c>
      <c r="X176" s="189"/>
      <c r="Y176" s="18"/>
      <c r="Z176" s="366"/>
      <c r="AA176" s="366"/>
      <c r="AB176" s="188"/>
      <c r="AC176" s="390"/>
      <c r="AD176" s="392"/>
      <c r="AE176" s="392"/>
      <c r="AF176" s="392"/>
      <c r="AG176" s="392"/>
      <c r="AH176" s="392"/>
      <c r="AI176" s="392"/>
      <c r="AJ176" s="392"/>
      <c r="AK176" s="392"/>
      <c r="AL176" s="392"/>
    </row>
    <row r="177" spans="2:39" ht="19.899999999999999" customHeight="1" thickBot="1" x14ac:dyDescent="0.25">
      <c r="B177" s="17"/>
      <c r="C177" s="407"/>
      <c r="D177" s="233"/>
      <c r="E177" s="203"/>
      <c r="F177" s="203"/>
      <c r="G177" s="202"/>
      <c r="H177" s="410"/>
      <c r="I177" s="410"/>
      <c r="J177" s="410"/>
      <c r="K177" s="201" t="s">
        <v>87</v>
      </c>
      <c r="L177" s="200"/>
      <c r="M177" s="201" t="s">
        <v>86</v>
      </c>
      <c r="N177" s="200"/>
      <c r="O177" s="201" t="s">
        <v>85</v>
      </c>
      <c r="P177" s="200"/>
      <c r="Q177" s="201" t="s">
        <v>84</v>
      </c>
      <c r="R177" s="200"/>
      <c r="S177" s="201" t="s">
        <v>208</v>
      </c>
      <c r="T177" s="200"/>
      <c r="U177" s="201" t="s">
        <v>207</v>
      </c>
      <c r="V177" s="200"/>
      <c r="W177" s="201" t="s">
        <v>290</v>
      </c>
      <c r="X177" s="200"/>
      <c r="Y177" s="10"/>
      <c r="Z177" s="398"/>
      <c r="AA177" s="398"/>
      <c r="AB177" s="199"/>
      <c r="AC177" s="391"/>
      <c r="AD177" s="393"/>
      <c r="AE177" s="393"/>
      <c r="AF177" s="393"/>
      <c r="AG177" s="393"/>
      <c r="AH177" s="393"/>
      <c r="AI177" s="393"/>
      <c r="AJ177" s="393"/>
      <c r="AK177" s="393"/>
      <c r="AL177" s="393"/>
      <c r="AM177" s="58"/>
    </row>
    <row r="178" spans="2:39" ht="19.899999999999999" customHeight="1" x14ac:dyDescent="0.2">
      <c r="B178" s="17"/>
      <c r="C178" s="405">
        <v>15</v>
      </c>
      <c r="D178" s="232"/>
      <c r="E178" s="197"/>
      <c r="F178" s="197"/>
      <c r="G178" s="196"/>
      <c r="H178" s="408"/>
      <c r="I178" s="408"/>
      <c r="J178" s="408"/>
      <c r="K178" s="195" t="s">
        <v>95</v>
      </c>
      <c r="L178" s="194"/>
      <c r="M178" s="195" t="s">
        <v>94</v>
      </c>
      <c r="N178" s="194"/>
      <c r="O178" s="195" t="s">
        <v>93</v>
      </c>
      <c r="P178" s="194"/>
      <c r="Q178" s="195" t="s">
        <v>92</v>
      </c>
      <c r="R178" s="194"/>
      <c r="S178" s="195" t="s">
        <v>212</v>
      </c>
      <c r="T178" s="194"/>
      <c r="U178" s="195" t="s">
        <v>211</v>
      </c>
      <c r="V178" s="194"/>
      <c r="W178" s="195" t="s">
        <v>292</v>
      </c>
      <c r="X178" s="194"/>
      <c r="Y178" s="25"/>
      <c r="Z178" s="397"/>
      <c r="AA178" s="397"/>
      <c r="AB178" s="193"/>
      <c r="AC178" s="379">
        <f>SUMPRODUCT(LEN($L178:$X180)-LEN(SUBSTITUTE($L178:$X180,"A", "")))</f>
        <v>0</v>
      </c>
      <c r="AD178" s="365">
        <f>SUMPRODUCT(LEN($Y178:$Y180)-LEN(SUBSTITUTE($Y178:$Y180,"A", "")))</f>
        <v>0</v>
      </c>
      <c r="AE178" s="365">
        <f>SUMPRODUCT(LEN($L178:$X180)-LEN(SUBSTITUTE($L178:$X180,"S", "")))</f>
        <v>0</v>
      </c>
      <c r="AF178" s="365">
        <f>SUMPRODUCT(LEN($Y178:$Y180)-LEN(SUBSTITUTE($Y178:$Y180,"S", "")))</f>
        <v>0</v>
      </c>
      <c r="AG178" s="365">
        <f>SUMPRODUCT(LEN($L178:$X180)-LEN(SUBSTITUTE($L178:$X180,"F", "")))</f>
        <v>0</v>
      </c>
      <c r="AH178" s="365">
        <f>SUMPRODUCT(LEN($Y178:$Y180)-LEN(SUBSTITUTE($Y178:$Y180,"F", "")))</f>
        <v>0</v>
      </c>
      <c r="AI178" s="365">
        <f>SUMPRODUCT(LEN($L178:$X180)-LEN(SUBSTITUTE($L178:$X180,"G", "")))</f>
        <v>0</v>
      </c>
      <c r="AJ178" s="365">
        <f>SUMPRODUCT(LEN($Y178:$Y180)-LEN(SUBSTITUTE($Y178:$Y180,"G", "")))</f>
        <v>0</v>
      </c>
      <c r="AK178" s="365">
        <f>SUMPRODUCT(LEN($L178:$X180)-LEN(SUBSTITUTE($L178:$X180,"M", "")))</f>
        <v>0</v>
      </c>
      <c r="AL178" s="365">
        <f>SUMPRODUCT(LEN($Y178:$Y180)-LEN(SUBSTITUTE($Y178:$Y180,"M", "")))</f>
        <v>0</v>
      </c>
    </row>
    <row r="179" spans="2:39" ht="19.899999999999999" customHeight="1" x14ac:dyDescent="0.2">
      <c r="B179" s="17"/>
      <c r="C179" s="406"/>
      <c r="D179" s="231"/>
      <c r="E179" s="23"/>
      <c r="F179" s="23"/>
      <c r="G179" s="191"/>
      <c r="H179" s="409"/>
      <c r="I179" s="409"/>
      <c r="J179" s="409"/>
      <c r="K179" s="190" t="s">
        <v>91</v>
      </c>
      <c r="L179" s="189"/>
      <c r="M179" s="190" t="s">
        <v>90</v>
      </c>
      <c r="N179" s="189"/>
      <c r="O179" s="190" t="s">
        <v>89</v>
      </c>
      <c r="P179" s="189"/>
      <c r="Q179" s="190" t="s">
        <v>88</v>
      </c>
      <c r="R179" s="189"/>
      <c r="S179" s="190" t="s">
        <v>210</v>
      </c>
      <c r="T179" s="189"/>
      <c r="U179" s="190" t="s">
        <v>209</v>
      </c>
      <c r="V179" s="189"/>
      <c r="W179" s="190" t="s">
        <v>291</v>
      </c>
      <c r="X179" s="189"/>
      <c r="Y179" s="18"/>
      <c r="Z179" s="366"/>
      <c r="AA179" s="366"/>
      <c r="AB179" s="188"/>
      <c r="AC179" s="390"/>
      <c r="AD179" s="392"/>
      <c r="AE179" s="392"/>
      <c r="AF179" s="392"/>
      <c r="AG179" s="392"/>
      <c r="AH179" s="392"/>
      <c r="AI179" s="392"/>
      <c r="AJ179" s="392"/>
      <c r="AK179" s="392"/>
      <c r="AL179" s="392"/>
    </row>
    <row r="180" spans="2:39" ht="19.899999999999999" customHeight="1" thickBot="1" x14ac:dyDescent="0.25">
      <c r="B180" s="17"/>
      <c r="C180" s="407"/>
      <c r="D180" s="233"/>
      <c r="E180" s="203"/>
      <c r="F180" s="203"/>
      <c r="G180" s="202"/>
      <c r="H180" s="410"/>
      <c r="I180" s="410"/>
      <c r="J180" s="410"/>
      <c r="K180" s="201" t="s">
        <v>87</v>
      </c>
      <c r="L180" s="200"/>
      <c r="M180" s="201" t="s">
        <v>86</v>
      </c>
      <c r="N180" s="200"/>
      <c r="O180" s="201" t="s">
        <v>85</v>
      </c>
      <c r="P180" s="200"/>
      <c r="Q180" s="201" t="s">
        <v>84</v>
      </c>
      <c r="R180" s="200"/>
      <c r="S180" s="201" t="s">
        <v>208</v>
      </c>
      <c r="T180" s="200"/>
      <c r="U180" s="201" t="s">
        <v>207</v>
      </c>
      <c r="V180" s="200"/>
      <c r="W180" s="201" t="s">
        <v>290</v>
      </c>
      <c r="X180" s="200"/>
      <c r="Y180" s="10"/>
      <c r="Z180" s="398"/>
      <c r="AA180" s="398"/>
      <c r="AB180" s="199"/>
      <c r="AC180" s="391"/>
      <c r="AD180" s="393"/>
      <c r="AE180" s="393"/>
      <c r="AF180" s="393"/>
      <c r="AG180" s="393"/>
      <c r="AH180" s="393"/>
      <c r="AI180" s="393"/>
      <c r="AJ180" s="393"/>
      <c r="AK180" s="393"/>
      <c r="AL180" s="393"/>
    </row>
    <row r="181" spans="2:39" ht="19.899999999999999" customHeight="1" x14ac:dyDescent="0.2">
      <c r="B181" s="17"/>
      <c r="C181" s="405">
        <v>16</v>
      </c>
      <c r="D181" s="232"/>
      <c r="E181" s="197"/>
      <c r="F181" s="197"/>
      <c r="G181" s="196"/>
      <c r="H181" s="408"/>
      <c r="I181" s="408"/>
      <c r="J181" s="408"/>
      <c r="K181" s="195" t="s">
        <v>95</v>
      </c>
      <c r="L181" s="194"/>
      <c r="M181" s="195" t="s">
        <v>94</v>
      </c>
      <c r="N181" s="194"/>
      <c r="O181" s="195" t="s">
        <v>93</v>
      </c>
      <c r="P181" s="194"/>
      <c r="Q181" s="195" t="s">
        <v>92</v>
      </c>
      <c r="R181" s="194"/>
      <c r="S181" s="195" t="s">
        <v>212</v>
      </c>
      <c r="T181" s="194"/>
      <c r="U181" s="195" t="s">
        <v>211</v>
      </c>
      <c r="V181" s="194"/>
      <c r="W181" s="195" t="s">
        <v>292</v>
      </c>
      <c r="X181" s="194"/>
      <c r="Y181" s="25"/>
      <c r="Z181" s="397"/>
      <c r="AA181" s="397"/>
      <c r="AB181" s="193"/>
      <c r="AC181" s="379">
        <f>SUMPRODUCT(LEN($L181:$X183)-LEN(SUBSTITUTE($L181:$X183,"A", "")))</f>
        <v>0</v>
      </c>
      <c r="AD181" s="365">
        <f>SUMPRODUCT(LEN($Y181:$Y183)-LEN(SUBSTITUTE($Y181:$Y183,"A", "")))</f>
        <v>0</v>
      </c>
      <c r="AE181" s="365">
        <f>SUMPRODUCT(LEN($L181:$X183)-LEN(SUBSTITUTE($L181:$X183,"S", "")))</f>
        <v>0</v>
      </c>
      <c r="AF181" s="365">
        <f>SUMPRODUCT(LEN($Y181:$Y183)-LEN(SUBSTITUTE($Y181:$Y183,"S", "")))</f>
        <v>0</v>
      </c>
      <c r="AG181" s="365">
        <f>SUMPRODUCT(LEN($L181:$X183)-LEN(SUBSTITUTE($L181:$X183,"F", "")))</f>
        <v>0</v>
      </c>
      <c r="AH181" s="365">
        <f>SUMPRODUCT(LEN($Y181:$Y183)-LEN(SUBSTITUTE($Y181:$Y183,"F", "")))</f>
        <v>0</v>
      </c>
      <c r="AI181" s="365">
        <f>SUMPRODUCT(LEN($L181:$X183)-LEN(SUBSTITUTE($L181:$X183,"G", "")))</f>
        <v>0</v>
      </c>
      <c r="AJ181" s="365">
        <f>SUMPRODUCT(LEN($Y181:$Y183)-LEN(SUBSTITUTE($Y181:$Y183,"G", "")))</f>
        <v>0</v>
      </c>
      <c r="AK181" s="365">
        <f>SUMPRODUCT(LEN($L181:$X183)-LEN(SUBSTITUTE($L181:$X183,"M", "")))</f>
        <v>0</v>
      </c>
      <c r="AL181" s="365">
        <f>SUMPRODUCT(LEN($Y181:$Y183)-LEN(SUBSTITUTE($Y181:$Y183,"M", "")))</f>
        <v>0</v>
      </c>
    </row>
    <row r="182" spans="2:39" ht="19.899999999999999" customHeight="1" x14ac:dyDescent="0.2">
      <c r="B182" s="17"/>
      <c r="C182" s="406"/>
      <c r="D182" s="231"/>
      <c r="E182" s="23"/>
      <c r="F182" s="23"/>
      <c r="G182" s="191"/>
      <c r="H182" s="409"/>
      <c r="I182" s="409"/>
      <c r="J182" s="409"/>
      <c r="K182" s="190" t="s">
        <v>91</v>
      </c>
      <c r="L182" s="189"/>
      <c r="M182" s="190" t="s">
        <v>90</v>
      </c>
      <c r="N182" s="189"/>
      <c r="O182" s="190" t="s">
        <v>89</v>
      </c>
      <c r="P182" s="189"/>
      <c r="Q182" s="190" t="s">
        <v>88</v>
      </c>
      <c r="R182" s="189"/>
      <c r="S182" s="190" t="s">
        <v>210</v>
      </c>
      <c r="T182" s="189"/>
      <c r="U182" s="190" t="s">
        <v>209</v>
      </c>
      <c r="V182" s="189"/>
      <c r="W182" s="190" t="s">
        <v>291</v>
      </c>
      <c r="X182" s="189"/>
      <c r="Y182" s="18"/>
      <c r="Z182" s="366"/>
      <c r="AA182" s="366"/>
      <c r="AB182" s="188"/>
      <c r="AC182" s="390"/>
      <c r="AD182" s="392"/>
      <c r="AE182" s="392"/>
      <c r="AF182" s="392"/>
      <c r="AG182" s="392"/>
      <c r="AH182" s="392"/>
      <c r="AI182" s="392"/>
      <c r="AJ182" s="392"/>
      <c r="AK182" s="392"/>
      <c r="AL182" s="392"/>
    </row>
    <row r="183" spans="2:39" ht="19.899999999999999" customHeight="1" thickBot="1" x14ac:dyDescent="0.25">
      <c r="B183" s="17"/>
      <c r="C183" s="407"/>
      <c r="D183" s="233"/>
      <c r="E183" s="203"/>
      <c r="F183" s="203"/>
      <c r="G183" s="202"/>
      <c r="H183" s="410"/>
      <c r="I183" s="410"/>
      <c r="J183" s="410"/>
      <c r="K183" s="201" t="s">
        <v>87</v>
      </c>
      <c r="L183" s="200"/>
      <c r="M183" s="201" t="s">
        <v>86</v>
      </c>
      <c r="N183" s="200"/>
      <c r="O183" s="201" t="s">
        <v>85</v>
      </c>
      <c r="P183" s="200"/>
      <c r="Q183" s="201" t="s">
        <v>84</v>
      </c>
      <c r="R183" s="200"/>
      <c r="S183" s="201" t="s">
        <v>208</v>
      </c>
      <c r="T183" s="200"/>
      <c r="U183" s="201" t="s">
        <v>207</v>
      </c>
      <c r="V183" s="200"/>
      <c r="W183" s="201" t="s">
        <v>290</v>
      </c>
      <c r="X183" s="200"/>
      <c r="Y183" s="10"/>
      <c r="Z183" s="398"/>
      <c r="AA183" s="398"/>
      <c r="AB183" s="199"/>
      <c r="AC183" s="391"/>
      <c r="AD183" s="393"/>
      <c r="AE183" s="393"/>
      <c r="AF183" s="393"/>
      <c r="AG183" s="393"/>
      <c r="AH183" s="393"/>
      <c r="AI183" s="393"/>
      <c r="AJ183" s="393"/>
      <c r="AK183" s="393"/>
      <c r="AL183" s="393"/>
    </row>
    <row r="184" spans="2:39" ht="19.899999999999999" customHeight="1" x14ac:dyDescent="0.2">
      <c r="B184" s="17"/>
      <c r="C184" s="405">
        <v>17</v>
      </c>
      <c r="D184" s="232"/>
      <c r="E184" s="197"/>
      <c r="F184" s="197"/>
      <c r="G184" s="196"/>
      <c r="H184" s="408"/>
      <c r="I184" s="408"/>
      <c r="J184" s="408"/>
      <c r="K184" s="195" t="s">
        <v>95</v>
      </c>
      <c r="L184" s="194"/>
      <c r="M184" s="195" t="s">
        <v>94</v>
      </c>
      <c r="N184" s="194"/>
      <c r="O184" s="195" t="s">
        <v>93</v>
      </c>
      <c r="P184" s="194"/>
      <c r="Q184" s="195" t="s">
        <v>92</v>
      </c>
      <c r="R184" s="194"/>
      <c r="S184" s="195" t="s">
        <v>212</v>
      </c>
      <c r="T184" s="194"/>
      <c r="U184" s="195" t="s">
        <v>211</v>
      </c>
      <c r="V184" s="194"/>
      <c r="W184" s="195" t="s">
        <v>292</v>
      </c>
      <c r="X184" s="194"/>
      <c r="Y184" s="25"/>
      <c r="Z184" s="397"/>
      <c r="AA184" s="397"/>
      <c r="AB184" s="193"/>
      <c r="AC184" s="379">
        <f>SUMPRODUCT(LEN($L184:$X186)-LEN(SUBSTITUTE($L184:$X186,"A", "")))</f>
        <v>0</v>
      </c>
      <c r="AD184" s="365">
        <f>SUMPRODUCT(LEN($Y184:$Y186)-LEN(SUBSTITUTE($Y184:$Y186,"A", "")))</f>
        <v>0</v>
      </c>
      <c r="AE184" s="365">
        <f>SUMPRODUCT(LEN($L184:$X186)-LEN(SUBSTITUTE($L184:$X186,"S", "")))</f>
        <v>0</v>
      </c>
      <c r="AF184" s="365">
        <f>SUMPRODUCT(LEN($Y184:$Y186)-LEN(SUBSTITUTE($Y184:$Y186,"S", "")))</f>
        <v>0</v>
      </c>
      <c r="AG184" s="365">
        <f>SUMPRODUCT(LEN($L184:$X186)-LEN(SUBSTITUTE($L184:$X186,"F", "")))</f>
        <v>0</v>
      </c>
      <c r="AH184" s="365">
        <f>SUMPRODUCT(LEN($Y184:$Y186)-LEN(SUBSTITUTE($Y184:$Y186,"F", "")))</f>
        <v>0</v>
      </c>
      <c r="AI184" s="365">
        <f>SUMPRODUCT(LEN($L184:$X186)-LEN(SUBSTITUTE($L184:$X186,"G", "")))</f>
        <v>0</v>
      </c>
      <c r="AJ184" s="365">
        <f>SUMPRODUCT(LEN($Y184:$Y186)-LEN(SUBSTITUTE($Y184:$Y186,"G", "")))</f>
        <v>0</v>
      </c>
      <c r="AK184" s="365">
        <f>SUMPRODUCT(LEN($L184:$X186)-LEN(SUBSTITUTE($L184:$X186,"M", "")))</f>
        <v>0</v>
      </c>
      <c r="AL184" s="365">
        <f>SUMPRODUCT(LEN($Y184:$Y186)-LEN(SUBSTITUTE($Y184:$Y186,"M", "")))</f>
        <v>0</v>
      </c>
    </row>
    <row r="185" spans="2:39" ht="19.899999999999999" customHeight="1" x14ac:dyDescent="0.2">
      <c r="B185" s="17"/>
      <c r="C185" s="406"/>
      <c r="D185" s="231"/>
      <c r="E185" s="23"/>
      <c r="F185" s="23"/>
      <c r="G185" s="191"/>
      <c r="H185" s="409"/>
      <c r="I185" s="409"/>
      <c r="J185" s="409"/>
      <c r="K185" s="190" t="s">
        <v>91</v>
      </c>
      <c r="L185" s="189"/>
      <c r="M185" s="190" t="s">
        <v>90</v>
      </c>
      <c r="N185" s="189"/>
      <c r="O185" s="190" t="s">
        <v>89</v>
      </c>
      <c r="P185" s="189"/>
      <c r="Q185" s="190" t="s">
        <v>88</v>
      </c>
      <c r="R185" s="189"/>
      <c r="S185" s="190" t="s">
        <v>210</v>
      </c>
      <c r="T185" s="189"/>
      <c r="U185" s="190" t="s">
        <v>209</v>
      </c>
      <c r="V185" s="189"/>
      <c r="W185" s="190" t="s">
        <v>291</v>
      </c>
      <c r="X185" s="189"/>
      <c r="Y185" s="18"/>
      <c r="Z185" s="366"/>
      <c r="AA185" s="366"/>
      <c r="AB185" s="188"/>
      <c r="AC185" s="390"/>
      <c r="AD185" s="392"/>
      <c r="AE185" s="392"/>
      <c r="AF185" s="392"/>
      <c r="AG185" s="392"/>
      <c r="AH185" s="392"/>
      <c r="AI185" s="392"/>
      <c r="AJ185" s="392"/>
      <c r="AK185" s="392"/>
      <c r="AL185" s="392"/>
    </row>
    <row r="186" spans="2:39" ht="19.899999999999999" customHeight="1" thickBot="1" x14ac:dyDescent="0.25">
      <c r="B186" s="17"/>
      <c r="C186" s="407"/>
      <c r="D186" s="233"/>
      <c r="E186" s="203"/>
      <c r="F186" s="203"/>
      <c r="G186" s="202"/>
      <c r="H186" s="410"/>
      <c r="I186" s="410"/>
      <c r="J186" s="410"/>
      <c r="K186" s="201" t="s">
        <v>87</v>
      </c>
      <c r="L186" s="200"/>
      <c r="M186" s="201" t="s">
        <v>86</v>
      </c>
      <c r="N186" s="200"/>
      <c r="O186" s="201" t="s">
        <v>85</v>
      </c>
      <c r="P186" s="200"/>
      <c r="Q186" s="201" t="s">
        <v>84</v>
      </c>
      <c r="R186" s="200"/>
      <c r="S186" s="201" t="s">
        <v>208</v>
      </c>
      <c r="T186" s="200"/>
      <c r="U186" s="201" t="s">
        <v>207</v>
      </c>
      <c r="V186" s="200"/>
      <c r="W186" s="201" t="s">
        <v>290</v>
      </c>
      <c r="X186" s="200"/>
      <c r="Y186" s="10"/>
      <c r="Z186" s="398"/>
      <c r="AA186" s="398"/>
      <c r="AB186" s="199"/>
      <c r="AC186" s="391"/>
      <c r="AD186" s="393"/>
      <c r="AE186" s="393"/>
      <c r="AF186" s="393"/>
      <c r="AG186" s="393"/>
      <c r="AH186" s="393"/>
      <c r="AI186" s="393"/>
      <c r="AJ186" s="393"/>
      <c r="AK186" s="393"/>
      <c r="AL186" s="393"/>
    </row>
    <row r="187" spans="2:39" ht="19.899999999999999" customHeight="1" x14ac:dyDescent="0.2">
      <c r="B187" s="17"/>
      <c r="C187" s="405">
        <v>18</v>
      </c>
      <c r="D187" s="232"/>
      <c r="E187" s="197"/>
      <c r="F187" s="197"/>
      <c r="G187" s="196"/>
      <c r="H187" s="408"/>
      <c r="I187" s="408"/>
      <c r="J187" s="408"/>
      <c r="K187" s="195" t="s">
        <v>95</v>
      </c>
      <c r="L187" s="194"/>
      <c r="M187" s="195" t="s">
        <v>94</v>
      </c>
      <c r="N187" s="194"/>
      <c r="O187" s="195" t="s">
        <v>93</v>
      </c>
      <c r="P187" s="194"/>
      <c r="Q187" s="195" t="s">
        <v>92</v>
      </c>
      <c r="R187" s="194"/>
      <c r="S187" s="195" t="s">
        <v>212</v>
      </c>
      <c r="T187" s="194"/>
      <c r="U187" s="195" t="s">
        <v>211</v>
      </c>
      <c r="V187" s="194"/>
      <c r="W187" s="195" t="s">
        <v>292</v>
      </c>
      <c r="X187" s="194"/>
      <c r="Y187" s="25"/>
      <c r="Z187" s="397"/>
      <c r="AA187" s="397"/>
      <c r="AB187" s="193"/>
      <c r="AC187" s="379">
        <f>SUMPRODUCT(LEN($L187:$X189)-LEN(SUBSTITUTE($L187:$X189,"A", "")))</f>
        <v>0</v>
      </c>
      <c r="AD187" s="365">
        <f>SUMPRODUCT(LEN($Y187:$Y189)-LEN(SUBSTITUTE($Y187:$Y189,"A", "")))</f>
        <v>0</v>
      </c>
      <c r="AE187" s="365">
        <f>SUMPRODUCT(LEN($L187:$X189)-LEN(SUBSTITUTE($L187:$X189,"S", "")))</f>
        <v>0</v>
      </c>
      <c r="AF187" s="365">
        <f>SUMPRODUCT(LEN($Y187:$Y189)-LEN(SUBSTITUTE($Y187:$Y189,"S", "")))</f>
        <v>0</v>
      </c>
      <c r="AG187" s="365">
        <f>SUMPRODUCT(LEN($L187:$X189)-LEN(SUBSTITUTE($L187:$X189,"F", "")))</f>
        <v>0</v>
      </c>
      <c r="AH187" s="365">
        <f>SUMPRODUCT(LEN($Y187:$Y189)-LEN(SUBSTITUTE($Y187:$Y189,"F", "")))</f>
        <v>0</v>
      </c>
      <c r="AI187" s="365">
        <f>SUMPRODUCT(LEN($L187:$X189)-LEN(SUBSTITUTE($L187:$X189,"G", "")))</f>
        <v>0</v>
      </c>
      <c r="AJ187" s="365">
        <f>SUMPRODUCT(LEN($Y187:$Y189)-LEN(SUBSTITUTE($Y187:$Y189,"G", "")))</f>
        <v>0</v>
      </c>
      <c r="AK187" s="365">
        <f>SUMPRODUCT(LEN($L187:$X189)-LEN(SUBSTITUTE($L187:$X189,"M", "")))</f>
        <v>0</v>
      </c>
      <c r="AL187" s="365">
        <f>SUMPRODUCT(LEN($Y187:$Y189)-LEN(SUBSTITUTE($Y187:$Y189,"M", "")))</f>
        <v>0</v>
      </c>
    </row>
    <row r="188" spans="2:39" ht="19.899999999999999" customHeight="1" x14ac:dyDescent="0.2">
      <c r="B188" s="17"/>
      <c r="C188" s="406"/>
      <c r="D188" s="231"/>
      <c r="E188" s="23"/>
      <c r="F188" s="23"/>
      <c r="G188" s="191"/>
      <c r="H188" s="409"/>
      <c r="I188" s="409"/>
      <c r="J188" s="409"/>
      <c r="K188" s="190" t="s">
        <v>91</v>
      </c>
      <c r="L188" s="189"/>
      <c r="M188" s="190" t="s">
        <v>90</v>
      </c>
      <c r="N188" s="189"/>
      <c r="O188" s="190" t="s">
        <v>89</v>
      </c>
      <c r="P188" s="189"/>
      <c r="Q188" s="190" t="s">
        <v>88</v>
      </c>
      <c r="R188" s="189"/>
      <c r="S188" s="190" t="s">
        <v>210</v>
      </c>
      <c r="T188" s="189"/>
      <c r="U188" s="190" t="s">
        <v>209</v>
      </c>
      <c r="V188" s="189"/>
      <c r="W188" s="190" t="s">
        <v>291</v>
      </c>
      <c r="X188" s="189"/>
      <c r="Y188" s="18"/>
      <c r="Z188" s="366"/>
      <c r="AA188" s="366"/>
      <c r="AB188" s="188"/>
      <c r="AC188" s="390"/>
      <c r="AD188" s="392"/>
      <c r="AE188" s="392"/>
      <c r="AF188" s="392"/>
      <c r="AG188" s="392"/>
      <c r="AH188" s="392"/>
      <c r="AI188" s="392"/>
      <c r="AJ188" s="392"/>
      <c r="AK188" s="392"/>
      <c r="AL188" s="392"/>
    </row>
    <row r="189" spans="2:39" ht="19.899999999999999" customHeight="1" thickBot="1" x14ac:dyDescent="0.25">
      <c r="B189" s="17"/>
      <c r="C189" s="407"/>
      <c r="D189" s="233"/>
      <c r="E189" s="203"/>
      <c r="F189" s="203"/>
      <c r="G189" s="202"/>
      <c r="H189" s="410"/>
      <c r="I189" s="410"/>
      <c r="J189" s="410"/>
      <c r="K189" s="201" t="s">
        <v>87</v>
      </c>
      <c r="L189" s="200"/>
      <c r="M189" s="201" t="s">
        <v>86</v>
      </c>
      <c r="N189" s="200"/>
      <c r="O189" s="201" t="s">
        <v>85</v>
      </c>
      <c r="P189" s="200"/>
      <c r="Q189" s="201" t="s">
        <v>84</v>
      </c>
      <c r="R189" s="200"/>
      <c r="S189" s="201" t="s">
        <v>208</v>
      </c>
      <c r="T189" s="200"/>
      <c r="U189" s="201" t="s">
        <v>207</v>
      </c>
      <c r="V189" s="200"/>
      <c r="W189" s="201" t="s">
        <v>290</v>
      </c>
      <c r="X189" s="200"/>
      <c r="Y189" s="10"/>
      <c r="Z189" s="398"/>
      <c r="AA189" s="398"/>
      <c r="AB189" s="199"/>
      <c r="AC189" s="391"/>
      <c r="AD189" s="393"/>
      <c r="AE189" s="393"/>
      <c r="AF189" s="393"/>
      <c r="AG189" s="393"/>
      <c r="AH189" s="393"/>
      <c r="AI189" s="393"/>
      <c r="AJ189" s="393"/>
      <c r="AK189" s="393"/>
      <c r="AL189" s="393"/>
    </row>
    <row r="190" spans="2:39" ht="19.899999999999999" customHeight="1" x14ac:dyDescent="0.2">
      <c r="B190" s="17"/>
      <c r="C190" s="405">
        <v>19</v>
      </c>
      <c r="D190" s="232"/>
      <c r="E190" s="197"/>
      <c r="F190" s="197"/>
      <c r="G190" s="196"/>
      <c r="H190" s="408"/>
      <c r="I190" s="408"/>
      <c r="J190" s="408"/>
      <c r="K190" s="195" t="s">
        <v>95</v>
      </c>
      <c r="L190" s="194"/>
      <c r="M190" s="195" t="s">
        <v>94</v>
      </c>
      <c r="N190" s="194"/>
      <c r="O190" s="195" t="s">
        <v>93</v>
      </c>
      <c r="P190" s="194"/>
      <c r="Q190" s="195" t="s">
        <v>92</v>
      </c>
      <c r="R190" s="194"/>
      <c r="S190" s="195" t="s">
        <v>212</v>
      </c>
      <c r="T190" s="194"/>
      <c r="U190" s="195" t="s">
        <v>211</v>
      </c>
      <c r="V190" s="194"/>
      <c r="W190" s="195" t="s">
        <v>292</v>
      </c>
      <c r="X190" s="194"/>
      <c r="Y190" s="25"/>
      <c r="Z190" s="397"/>
      <c r="AA190" s="397"/>
      <c r="AB190" s="193"/>
      <c r="AC190" s="379">
        <f>SUMPRODUCT(LEN($L190:$X192)-LEN(SUBSTITUTE($L190:$X192,"A", "")))</f>
        <v>0</v>
      </c>
      <c r="AD190" s="365">
        <f>SUMPRODUCT(LEN($Y190:$Y192)-LEN(SUBSTITUTE($Y190:$Y192,"A", "")))</f>
        <v>0</v>
      </c>
      <c r="AE190" s="365">
        <f>SUMPRODUCT(LEN($L190:$X192)-LEN(SUBSTITUTE($L190:$X192,"S", "")))</f>
        <v>0</v>
      </c>
      <c r="AF190" s="365">
        <f>SUMPRODUCT(LEN($Y190:$Y192)-LEN(SUBSTITUTE($Y190:$Y192,"S", "")))</f>
        <v>0</v>
      </c>
      <c r="AG190" s="365">
        <f>SUMPRODUCT(LEN($L190:$X192)-LEN(SUBSTITUTE($L190:$X192,"F", "")))</f>
        <v>0</v>
      </c>
      <c r="AH190" s="365">
        <f>SUMPRODUCT(LEN($Y190:$Y192)-LEN(SUBSTITUTE($Y190:$Y192,"F", "")))</f>
        <v>0</v>
      </c>
      <c r="AI190" s="365">
        <f>SUMPRODUCT(LEN($L190:$X192)-LEN(SUBSTITUTE($L190:$X192,"G", "")))</f>
        <v>0</v>
      </c>
      <c r="AJ190" s="365">
        <f>SUMPRODUCT(LEN($Y190:$Y192)-LEN(SUBSTITUTE($Y190:$Y192,"G", "")))</f>
        <v>0</v>
      </c>
      <c r="AK190" s="365">
        <f>SUMPRODUCT(LEN($L190:$X192)-LEN(SUBSTITUTE($L190:$X192,"M", "")))</f>
        <v>0</v>
      </c>
      <c r="AL190" s="365">
        <f>SUMPRODUCT(LEN($Y190:$Y192)-LEN(SUBSTITUTE($Y190:$Y192,"M", "")))</f>
        <v>0</v>
      </c>
    </row>
    <row r="191" spans="2:39" ht="19.899999999999999" customHeight="1" x14ac:dyDescent="0.2">
      <c r="B191" s="17"/>
      <c r="C191" s="406"/>
      <c r="D191" s="231"/>
      <c r="E191" s="23"/>
      <c r="F191" s="23"/>
      <c r="G191" s="191"/>
      <c r="H191" s="409"/>
      <c r="I191" s="409"/>
      <c r="J191" s="409"/>
      <c r="K191" s="190" t="s">
        <v>91</v>
      </c>
      <c r="L191" s="189"/>
      <c r="M191" s="190" t="s">
        <v>90</v>
      </c>
      <c r="N191" s="189"/>
      <c r="O191" s="190" t="s">
        <v>89</v>
      </c>
      <c r="P191" s="189"/>
      <c r="Q191" s="190" t="s">
        <v>88</v>
      </c>
      <c r="R191" s="189"/>
      <c r="S191" s="190" t="s">
        <v>210</v>
      </c>
      <c r="T191" s="189"/>
      <c r="U191" s="190" t="s">
        <v>209</v>
      </c>
      <c r="V191" s="189"/>
      <c r="W191" s="190" t="s">
        <v>291</v>
      </c>
      <c r="X191" s="189"/>
      <c r="Y191" s="18"/>
      <c r="Z191" s="366"/>
      <c r="AA191" s="366"/>
      <c r="AB191" s="188"/>
      <c r="AC191" s="390"/>
      <c r="AD191" s="392"/>
      <c r="AE191" s="392"/>
      <c r="AF191" s="392"/>
      <c r="AG191" s="392"/>
      <c r="AH191" s="392"/>
      <c r="AI191" s="392"/>
      <c r="AJ191" s="392"/>
      <c r="AK191" s="392"/>
      <c r="AL191" s="392"/>
    </row>
    <row r="192" spans="2:39" ht="19.899999999999999" customHeight="1" thickBot="1" x14ac:dyDescent="0.25">
      <c r="B192" s="17"/>
      <c r="C192" s="407"/>
      <c r="D192" s="233"/>
      <c r="E192" s="203"/>
      <c r="F192" s="203"/>
      <c r="G192" s="202"/>
      <c r="H192" s="410"/>
      <c r="I192" s="410"/>
      <c r="J192" s="410"/>
      <c r="K192" s="201" t="s">
        <v>87</v>
      </c>
      <c r="L192" s="200"/>
      <c r="M192" s="201" t="s">
        <v>86</v>
      </c>
      <c r="N192" s="200"/>
      <c r="O192" s="201" t="s">
        <v>85</v>
      </c>
      <c r="P192" s="200"/>
      <c r="Q192" s="201" t="s">
        <v>84</v>
      </c>
      <c r="R192" s="200"/>
      <c r="S192" s="201" t="s">
        <v>208</v>
      </c>
      <c r="T192" s="200"/>
      <c r="U192" s="201" t="s">
        <v>207</v>
      </c>
      <c r="V192" s="200"/>
      <c r="W192" s="201" t="s">
        <v>290</v>
      </c>
      <c r="X192" s="200"/>
      <c r="Y192" s="10"/>
      <c r="Z192" s="398"/>
      <c r="AA192" s="398"/>
      <c r="AB192" s="199"/>
      <c r="AC192" s="391"/>
      <c r="AD192" s="393"/>
      <c r="AE192" s="393"/>
      <c r="AF192" s="393"/>
      <c r="AG192" s="393"/>
      <c r="AH192" s="393"/>
      <c r="AI192" s="393"/>
      <c r="AJ192" s="393"/>
      <c r="AK192" s="393"/>
      <c r="AL192" s="393"/>
    </row>
    <row r="193" spans="2:46" ht="19.899999999999999" customHeight="1" x14ac:dyDescent="0.2">
      <c r="B193" s="17"/>
      <c r="C193" s="405">
        <v>20</v>
      </c>
      <c r="D193" s="232"/>
      <c r="E193" s="197"/>
      <c r="F193" s="197"/>
      <c r="G193" s="196"/>
      <c r="H193" s="408"/>
      <c r="I193" s="408"/>
      <c r="J193" s="408"/>
      <c r="K193" s="195" t="s">
        <v>95</v>
      </c>
      <c r="L193" s="194"/>
      <c r="M193" s="195" t="s">
        <v>94</v>
      </c>
      <c r="N193" s="194"/>
      <c r="O193" s="195" t="s">
        <v>93</v>
      </c>
      <c r="P193" s="194"/>
      <c r="Q193" s="195" t="s">
        <v>92</v>
      </c>
      <c r="R193" s="194"/>
      <c r="S193" s="195" t="s">
        <v>212</v>
      </c>
      <c r="T193" s="194"/>
      <c r="U193" s="195" t="s">
        <v>211</v>
      </c>
      <c r="V193" s="194"/>
      <c r="W193" s="195" t="s">
        <v>292</v>
      </c>
      <c r="X193" s="194"/>
      <c r="Y193" s="25"/>
      <c r="Z193" s="397"/>
      <c r="AA193" s="397"/>
      <c r="AB193" s="193"/>
      <c r="AC193" s="379">
        <f>SUMPRODUCT(LEN($L193:$X195)-LEN(SUBSTITUTE($L193:$X195,"A", "")))</f>
        <v>0</v>
      </c>
      <c r="AD193" s="365">
        <f>SUMPRODUCT(LEN($Y193:$Y195)-LEN(SUBSTITUTE($Y193:$Y195,"A", "")))</f>
        <v>0</v>
      </c>
      <c r="AE193" s="365">
        <f>SUMPRODUCT(LEN($L193:$X195)-LEN(SUBSTITUTE($L193:$X195,"S", "")))</f>
        <v>0</v>
      </c>
      <c r="AF193" s="365">
        <f>SUMPRODUCT(LEN($Y193:$Y195)-LEN(SUBSTITUTE($Y193:$Y195,"S", "")))</f>
        <v>0</v>
      </c>
      <c r="AG193" s="365">
        <f>SUMPRODUCT(LEN($L193:$X195)-LEN(SUBSTITUTE($L193:$X195,"F", "")))</f>
        <v>0</v>
      </c>
      <c r="AH193" s="365">
        <f>SUMPRODUCT(LEN($Y193:$Y195)-LEN(SUBSTITUTE($Y193:$Y195,"F", "")))</f>
        <v>0</v>
      </c>
      <c r="AI193" s="365">
        <f>SUMPRODUCT(LEN($L193:$X195)-LEN(SUBSTITUTE($L193:$X195,"G", "")))</f>
        <v>0</v>
      </c>
      <c r="AJ193" s="365">
        <f>SUMPRODUCT(LEN($Y193:$Y195)-LEN(SUBSTITUTE($Y193:$Y195,"G", "")))</f>
        <v>0</v>
      </c>
      <c r="AK193" s="365">
        <f>SUMPRODUCT(LEN($L193:$X195)-LEN(SUBSTITUTE($L193:$X195,"M", "")))</f>
        <v>0</v>
      </c>
      <c r="AL193" s="365">
        <f>SUMPRODUCT(LEN($Y193:$Y195)-LEN(SUBSTITUTE($Y193:$Y195,"M", "")))</f>
        <v>0</v>
      </c>
    </row>
    <row r="194" spans="2:46" ht="19.899999999999999" customHeight="1" x14ac:dyDescent="0.2">
      <c r="B194" s="17"/>
      <c r="C194" s="406"/>
      <c r="D194" s="231"/>
      <c r="E194" s="23"/>
      <c r="F194" s="23"/>
      <c r="G194" s="191"/>
      <c r="H194" s="409"/>
      <c r="I194" s="409"/>
      <c r="J194" s="409"/>
      <c r="K194" s="190" t="s">
        <v>91</v>
      </c>
      <c r="L194" s="189"/>
      <c r="M194" s="190" t="s">
        <v>90</v>
      </c>
      <c r="N194" s="189"/>
      <c r="O194" s="190" t="s">
        <v>89</v>
      </c>
      <c r="P194" s="189"/>
      <c r="Q194" s="190" t="s">
        <v>88</v>
      </c>
      <c r="R194" s="189"/>
      <c r="S194" s="190" t="s">
        <v>210</v>
      </c>
      <c r="T194" s="189"/>
      <c r="U194" s="190" t="s">
        <v>209</v>
      </c>
      <c r="V194" s="189"/>
      <c r="W194" s="190" t="s">
        <v>291</v>
      </c>
      <c r="X194" s="189"/>
      <c r="Y194" s="18"/>
      <c r="Z194" s="366"/>
      <c r="AA194" s="366"/>
      <c r="AB194" s="188"/>
      <c r="AC194" s="390"/>
      <c r="AD194" s="392"/>
      <c r="AE194" s="392"/>
      <c r="AF194" s="392"/>
      <c r="AG194" s="392"/>
      <c r="AH194" s="392"/>
      <c r="AI194" s="392"/>
      <c r="AJ194" s="392"/>
      <c r="AK194" s="392"/>
      <c r="AL194" s="392"/>
    </row>
    <row r="195" spans="2:46" ht="19.899999999999999" customHeight="1" thickBot="1" x14ac:dyDescent="0.25">
      <c r="B195" s="151"/>
      <c r="C195" s="412"/>
      <c r="D195" s="230"/>
      <c r="E195" s="186"/>
      <c r="F195" s="186"/>
      <c r="G195" s="185"/>
      <c r="H195" s="411"/>
      <c r="I195" s="411"/>
      <c r="J195" s="411"/>
      <c r="K195" s="184" t="s">
        <v>87</v>
      </c>
      <c r="L195" s="183"/>
      <c r="M195" s="184" t="s">
        <v>86</v>
      </c>
      <c r="N195" s="183"/>
      <c r="O195" s="184" t="s">
        <v>85</v>
      </c>
      <c r="P195" s="183"/>
      <c r="Q195" s="184" t="s">
        <v>84</v>
      </c>
      <c r="R195" s="183"/>
      <c r="S195" s="184" t="s">
        <v>208</v>
      </c>
      <c r="T195" s="183"/>
      <c r="U195" s="184" t="s">
        <v>207</v>
      </c>
      <c r="V195" s="183"/>
      <c r="W195" s="201" t="s">
        <v>290</v>
      </c>
      <c r="X195" s="183"/>
      <c r="Y195" s="182"/>
      <c r="Z195" s="367"/>
      <c r="AA195" s="367"/>
      <c r="AB195" s="180"/>
      <c r="AC195" s="391"/>
      <c r="AD195" s="393"/>
      <c r="AE195" s="393"/>
      <c r="AF195" s="393"/>
      <c r="AG195" s="393"/>
      <c r="AH195" s="393"/>
      <c r="AI195" s="393"/>
      <c r="AJ195" s="393"/>
      <c r="AK195" s="393"/>
      <c r="AL195" s="393"/>
    </row>
    <row r="196" spans="2:46" ht="74.45" customHeight="1" thickBot="1" x14ac:dyDescent="0.3">
      <c r="B196" s="223" t="s">
        <v>123</v>
      </c>
      <c r="C196" s="222" t="s">
        <v>122</v>
      </c>
      <c r="D196" s="222" t="s">
        <v>121</v>
      </c>
      <c r="E196" s="222" t="s">
        <v>120</v>
      </c>
      <c r="F196" s="222" t="s">
        <v>119</v>
      </c>
      <c r="G196" s="222" t="s">
        <v>118</v>
      </c>
      <c r="H196" s="222" t="s">
        <v>33</v>
      </c>
      <c r="I196" s="222" t="s">
        <v>117</v>
      </c>
      <c r="J196" s="222" t="s">
        <v>34</v>
      </c>
      <c r="K196" s="403" t="s">
        <v>116</v>
      </c>
      <c r="L196" s="413"/>
      <c r="M196" s="403" t="s">
        <v>115</v>
      </c>
      <c r="N196" s="413"/>
      <c r="O196" s="403" t="s">
        <v>115</v>
      </c>
      <c r="P196" s="404"/>
      <c r="Q196" s="403" t="s">
        <v>115</v>
      </c>
      <c r="R196" s="404"/>
      <c r="S196" s="403" t="s">
        <v>115</v>
      </c>
      <c r="T196" s="404"/>
      <c r="U196" s="403" t="s">
        <v>115</v>
      </c>
      <c r="V196" s="404"/>
      <c r="W196" s="403" t="s">
        <v>115</v>
      </c>
      <c r="X196" s="404"/>
      <c r="Y196" s="48" t="s">
        <v>114</v>
      </c>
      <c r="Z196" s="48" t="s">
        <v>113</v>
      </c>
      <c r="AA196" s="221" t="s">
        <v>221</v>
      </c>
      <c r="AB196" s="220" t="s">
        <v>112</v>
      </c>
      <c r="AC196" s="46" t="s">
        <v>111</v>
      </c>
      <c r="AD196" s="45" t="s">
        <v>110</v>
      </c>
      <c r="AE196" s="45" t="s">
        <v>109</v>
      </c>
      <c r="AF196" s="45" t="s">
        <v>108</v>
      </c>
      <c r="AG196" s="45" t="s">
        <v>107</v>
      </c>
      <c r="AH196" s="45" t="s">
        <v>106</v>
      </c>
      <c r="AI196" s="45" t="s">
        <v>105</v>
      </c>
      <c r="AJ196" s="45" t="s">
        <v>104</v>
      </c>
      <c r="AK196" s="45" t="s">
        <v>103</v>
      </c>
      <c r="AL196" s="45" t="s">
        <v>102</v>
      </c>
    </row>
    <row r="197" spans="2:46" ht="36" customHeight="1" thickBot="1" x14ac:dyDescent="0.25">
      <c r="B197" s="71" t="s">
        <v>136</v>
      </c>
      <c r="C197" s="215"/>
      <c r="D197" s="214">
        <v>203</v>
      </c>
      <c r="E197" s="213">
        <v>11</v>
      </c>
      <c r="F197" s="212">
        <v>43950.53</v>
      </c>
      <c r="G197" s="211">
        <v>1013.95</v>
      </c>
      <c r="H197" s="210"/>
      <c r="I197" s="210"/>
      <c r="J197" s="209"/>
      <c r="K197" s="208"/>
      <c r="L197" s="36"/>
      <c r="M197" s="208"/>
      <c r="N197" s="36"/>
      <c r="O197" s="208"/>
      <c r="P197" s="36"/>
      <c r="Q197" s="208"/>
      <c r="R197" s="36"/>
      <c r="S197" s="208"/>
      <c r="T197" s="36"/>
      <c r="U197" s="208"/>
      <c r="V197" s="36"/>
      <c r="W197" s="208"/>
      <c r="X197" s="36"/>
      <c r="Y197" s="207"/>
      <c r="Z197" s="206"/>
      <c r="AA197" s="206"/>
      <c r="AB197" s="205"/>
      <c r="AC197" s="33">
        <f t="shared" ref="AC197:AL197" si="3">SUM(AC198:AC257)</f>
        <v>174</v>
      </c>
      <c r="AD197" s="54">
        <f t="shared" si="3"/>
        <v>49</v>
      </c>
      <c r="AE197" s="54">
        <f t="shared" si="3"/>
        <v>120</v>
      </c>
      <c r="AF197" s="54">
        <f t="shared" si="3"/>
        <v>43</v>
      </c>
      <c r="AG197" s="54">
        <f t="shared" si="3"/>
        <v>5</v>
      </c>
      <c r="AH197" s="54">
        <f t="shared" si="3"/>
        <v>5</v>
      </c>
      <c r="AI197" s="54">
        <f t="shared" si="3"/>
        <v>129</v>
      </c>
      <c r="AJ197" s="54">
        <f t="shared" si="3"/>
        <v>40</v>
      </c>
      <c r="AK197" s="54">
        <f t="shared" si="3"/>
        <v>0</v>
      </c>
      <c r="AL197" s="53">
        <f t="shared" si="3"/>
        <v>0</v>
      </c>
      <c r="AM197" s="32" t="s">
        <v>100</v>
      </c>
      <c r="AN197" s="31">
        <f>F197/(100*102)</f>
        <v>4.308875490196078</v>
      </c>
      <c r="AP197" s="4">
        <f>SUM(AC197:AD197)/E197</f>
        <v>20.272727272727273</v>
      </c>
      <c r="AQ197" s="4">
        <f>SUM(AE197:AF197)/E197</f>
        <v>14.818181818181818</v>
      </c>
      <c r="AR197" s="4">
        <f>SUM(AG197:AH197)/E197</f>
        <v>0.90909090909090906</v>
      </c>
      <c r="AS197" s="4">
        <f>SUM(AI197:AJ197)/E197</f>
        <v>15.363636363636363</v>
      </c>
      <c r="AT197" s="4">
        <f>SUM(AK197:AL197)/E197</f>
        <v>0</v>
      </c>
    </row>
    <row r="198" spans="2:46" ht="19.899999999999999" customHeight="1" x14ac:dyDescent="0.2">
      <c r="B198" s="17" t="s">
        <v>129</v>
      </c>
      <c r="C198" s="405">
        <v>1</v>
      </c>
      <c r="D198" s="232"/>
      <c r="E198" s="197"/>
      <c r="F198" s="197"/>
      <c r="G198" s="196"/>
      <c r="H198" s="408">
        <v>89</v>
      </c>
      <c r="I198" s="408">
        <v>25</v>
      </c>
      <c r="J198" s="408">
        <v>6</v>
      </c>
      <c r="K198" s="195" t="s">
        <v>95</v>
      </c>
      <c r="L198" s="194" t="s">
        <v>511</v>
      </c>
      <c r="M198" s="195" t="s">
        <v>94</v>
      </c>
      <c r="N198" s="194" t="s">
        <v>425</v>
      </c>
      <c r="O198" s="195" t="s">
        <v>93</v>
      </c>
      <c r="P198" s="194" t="s">
        <v>555</v>
      </c>
      <c r="Q198" s="195" t="s">
        <v>92</v>
      </c>
      <c r="R198" s="194" t="s">
        <v>312</v>
      </c>
      <c r="S198" s="195" t="s">
        <v>212</v>
      </c>
      <c r="T198" s="194" t="s">
        <v>213</v>
      </c>
      <c r="U198" s="195" t="s">
        <v>211</v>
      </c>
      <c r="V198" s="194" t="s">
        <v>218</v>
      </c>
      <c r="W198" s="195" t="s">
        <v>292</v>
      </c>
      <c r="X198" s="194"/>
      <c r="Y198" s="25" t="s">
        <v>554</v>
      </c>
      <c r="Z198" s="397"/>
      <c r="AA198" s="397"/>
      <c r="AB198" s="193"/>
      <c r="AC198" s="379">
        <f>SUMPRODUCT(LEN($L198:$X200)-LEN(SUBSTITUTE($L198:$X200,"A", "")))</f>
        <v>20</v>
      </c>
      <c r="AD198" s="365">
        <f>SUMPRODUCT(LEN($Y198:$Y200)-LEN(SUBSTITUTE($Y198:$Y200,"A", "")))</f>
        <v>15</v>
      </c>
      <c r="AE198" s="365">
        <f>SUMPRODUCT(LEN($L198:$X200)-LEN(SUBSTITUTE($L198:$X200,"S", "")))</f>
        <v>17</v>
      </c>
      <c r="AF198" s="365">
        <f>SUMPRODUCT(LEN($Y198:$Y200)-LEN(SUBSTITUTE($Y198:$Y200,"S", "")))</f>
        <v>9</v>
      </c>
      <c r="AG198" s="365">
        <f>SUMPRODUCT(LEN($L198:$X200)-LEN(SUBSTITUTE($L198:$X200,"F", "")))</f>
        <v>0</v>
      </c>
      <c r="AH198" s="365">
        <f>SUMPRODUCT(LEN($Y198:$Y200)-LEN(SUBSTITUTE($Y198:$Y200,"F", "")))</f>
        <v>1</v>
      </c>
      <c r="AI198" s="365">
        <f>SUMPRODUCT(LEN($L198:$X200)-LEN(SUBSTITUTE($L198:$X200,"G", "")))</f>
        <v>20</v>
      </c>
      <c r="AJ198" s="365">
        <f>SUMPRODUCT(LEN($Y198:$Y200)-LEN(SUBSTITUTE($Y198:$Y200,"G", "")))</f>
        <v>11</v>
      </c>
      <c r="AK198" s="365">
        <f>SUMPRODUCT(LEN($L198:$X200)-LEN(SUBSTITUTE($L198:$X200,"M", "")))</f>
        <v>0</v>
      </c>
      <c r="AL198" s="365">
        <f>SUMPRODUCT(LEN($Y198:$Y200)-LEN(SUBSTITUTE($Y198:$Y200,"M", "")))</f>
        <v>0</v>
      </c>
    </row>
    <row r="199" spans="2:46" ht="19.899999999999999" customHeight="1" x14ac:dyDescent="0.2">
      <c r="B199" s="17"/>
      <c r="C199" s="406"/>
      <c r="D199" s="231"/>
      <c r="E199" s="23"/>
      <c r="F199" s="23"/>
      <c r="G199" s="191"/>
      <c r="H199" s="409"/>
      <c r="I199" s="409"/>
      <c r="J199" s="409"/>
      <c r="K199" s="190" t="s">
        <v>91</v>
      </c>
      <c r="L199" s="189" t="s">
        <v>553</v>
      </c>
      <c r="M199" s="190" t="s">
        <v>90</v>
      </c>
      <c r="N199" s="189" t="s">
        <v>456</v>
      </c>
      <c r="O199" s="190" t="s">
        <v>89</v>
      </c>
      <c r="P199" s="189" t="s">
        <v>333</v>
      </c>
      <c r="Q199" s="190" t="s">
        <v>88</v>
      </c>
      <c r="R199" s="189" t="s">
        <v>315</v>
      </c>
      <c r="S199" s="190" t="s">
        <v>210</v>
      </c>
      <c r="T199" s="189" t="s">
        <v>98</v>
      </c>
      <c r="U199" s="190" t="s">
        <v>209</v>
      </c>
      <c r="V199" s="189" t="s">
        <v>98</v>
      </c>
      <c r="W199" s="190" t="s">
        <v>291</v>
      </c>
      <c r="X199" s="189"/>
      <c r="Y199" s="18" t="s">
        <v>552</v>
      </c>
      <c r="Z199" s="366"/>
      <c r="AA199" s="366"/>
      <c r="AB199" s="188"/>
      <c r="AC199" s="390"/>
      <c r="AD199" s="392"/>
      <c r="AE199" s="392"/>
      <c r="AF199" s="392"/>
      <c r="AG199" s="392"/>
      <c r="AH199" s="392"/>
      <c r="AI199" s="392"/>
      <c r="AJ199" s="392"/>
      <c r="AK199" s="392"/>
      <c r="AL199" s="392"/>
    </row>
    <row r="200" spans="2:46" ht="19.899999999999999" customHeight="1" thickBot="1" x14ac:dyDescent="0.25">
      <c r="B200" s="17"/>
      <c r="C200" s="407"/>
      <c r="D200" s="233"/>
      <c r="E200" s="203"/>
      <c r="F200" s="203"/>
      <c r="G200" s="202"/>
      <c r="H200" s="410"/>
      <c r="I200" s="410"/>
      <c r="J200" s="410"/>
      <c r="K200" s="201" t="s">
        <v>87</v>
      </c>
      <c r="L200" s="200" t="s">
        <v>474</v>
      </c>
      <c r="M200" s="201" t="s">
        <v>86</v>
      </c>
      <c r="N200" s="200" t="s">
        <v>352</v>
      </c>
      <c r="O200" s="201" t="s">
        <v>85</v>
      </c>
      <c r="P200" s="200" t="s">
        <v>297</v>
      </c>
      <c r="Q200" s="201" t="s">
        <v>84</v>
      </c>
      <c r="R200" s="200" t="s">
        <v>310</v>
      </c>
      <c r="S200" s="201" t="s">
        <v>208</v>
      </c>
      <c r="T200" s="200" t="s">
        <v>218</v>
      </c>
      <c r="U200" s="201" t="s">
        <v>207</v>
      </c>
      <c r="V200" s="200" t="s">
        <v>98</v>
      </c>
      <c r="W200" s="201" t="s">
        <v>290</v>
      </c>
      <c r="X200" s="200"/>
      <c r="Y200" s="10" t="s">
        <v>551</v>
      </c>
      <c r="Z200" s="398"/>
      <c r="AA200" s="398"/>
      <c r="AB200" s="199"/>
      <c r="AC200" s="391"/>
      <c r="AD200" s="393"/>
      <c r="AE200" s="393"/>
      <c r="AF200" s="393"/>
      <c r="AG200" s="393"/>
      <c r="AH200" s="393"/>
      <c r="AI200" s="393"/>
      <c r="AJ200" s="393"/>
      <c r="AK200" s="393"/>
      <c r="AL200" s="393"/>
    </row>
    <row r="201" spans="2:46" ht="19.899999999999999" customHeight="1" x14ac:dyDescent="0.2">
      <c r="B201" s="17"/>
      <c r="C201" s="405">
        <v>2</v>
      </c>
      <c r="D201" s="232"/>
      <c r="E201" s="197"/>
      <c r="F201" s="197"/>
      <c r="G201" s="196"/>
      <c r="H201" s="408">
        <v>73</v>
      </c>
      <c r="I201" s="408">
        <v>21</v>
      </c>
      <c r="J201" s="408">
        <v>6</v>
      </c>
      <c r="K201" s="195" t="s">
        <v>95</v>
      </c>
      <c r="L201" s="194" t="s">
        <v>263</v>
      </c>
      <c r="M201" s="195" t="s">
        <v>94</v>
      </c>
      <c r="N201" s="194" t="s">
        <v>263</v>
      </c>
      <c r="O201" s="195" t="s">
        <v>93</v>
      </c>
      <c r="P201" s="194" t="s">
        <v>263</v>
      </c>
      <c r="Q201" s="195" t="s">
        <v>92</v>
      </c>
      <c r="R201" s="194" t="s">
        <v>214</v>
      </c>
      <c r="S201" s="195" t="s">
        <v>212</v>
      </c>
      <c r="T201" s="194" t="s">
        <v>98</v>
      </c>
      <c r="U201" s="195" t="s">
        <v>211</v>
      </c>
      <c r="V201" s="194"/>
      <c r="W201" s="195" t="s">
        <v>292</v>
      </c>
      <c r="X201" s="194"/>
      <c r="Y201" s="25"/>
      <c r="Z201" s="397"/>
      <c r="AA201" s="397"/>
      <c r="AB201" s="193"/>
      <c r="AC201" s="379">
        <f>SUMPRODUCT(LEN($L201:$X203)-LEN(SUBSTITUTE($L201:$X203,"A", "")))</f>
        <v>13</v>
      </c>
      <c r="AD201" s="365">
        <f>SUMPRODUCT(LEN($Y201:$Y203)-LEN(SUBSTITUTE($Y201:$Y203,"A", "")))</f>
        <v>0</v>
      </c>
      <c r="AE201" s="365">
        <f>SUMPRODUCT(LEN($L201:$X203)-LEN(SUBSTITUTE($L201:$X203,"S", "")))</f>
        <v>8</v>
      </c>
      <c r="AF201" s="365">
        <f>SUMPRODUCT(LEN($Y201:$Y203)-LEN(SUBSTITUTE($Y201:$Y203,"S", "")))</f>
        <v>0</v>
      </c>
      <c r="AG201" s="365">
        <f>SUMPRODUCT(LEN($L201:$X203)-LEN(SUBSTITUTE($L201:$X203,"F", "")))</f>
        <v>0</v>
      </c>
      <c r="AH201" s="365">
        <f>SUMPRODUCT(LEN($Y201:$Y203)-LEN(SUBSTITUTE($Y201:$Y203,"F", "")))</f>
        <v>0</v>
      </c>
      <c r="AI201" s="365">
        <f>SUMPRODUCT(LEN($L201:$X203)-LEN(SUBSTITUTE($L201:$X203,"G", "")))</f>
        <v>10</v>
      </c>
      <c r="AJ201" s="365">
        <f>SUMPRODUCT(LEN($Y201:$Y203)-LEN(SUBSTITUTE($Y201:$Y203,"G", "")))</f>
        <v>0</v>
      </c>
      <c r="AK201" s="365">
        <f>SUMPRODUCT(LEN($L201:$X203)-LEN(SUBSTITUTE($L201:$X203,"M", "")))</f>
        <v>0</v>
      </c>
      <c r="AL201" s="365">
        <f>SUMPRODUCT(LEN($Y201:$Y203)-LEN(SUBSTITUTE($Y201:$Y203,"M", "")))</f>
        <v>0</v>
      </c>
    </row>
    <row r="202" spans="2:46" ht="19.899999999999999" customHeight="1" x14ac:dyDescent="0.2">
      <c r="B202" s="17"/>
      <c r="C202" s="406"/>
      <c r="D202" s="231"/>
      <c r="E202" s="23"/>
      <c r="F202" s="23"/>
      <c r="G202" s="191"/>
      <c r="H202" s="409"/>
      <c r="I202" s="409"/>
      <c r="J202" s="409"/>
      <c r="K202" s="190" t="s">
        <v>91</v>
      </c>
      <c r="L202" s="189" t="s">
        <v>284</v>
      </c>
      <c r="M202" s="190" t="s">
        <v>90</v>
      </c>
      <c r="N202" s="189" t="s">
        <v>284</v>
      </c>
      <c r="O202" s="190" t="s">
        <v>89</v>
      </c>
      <c r="P202" s="189" t="s">
        <v>263</v>
      </c>
      <c r="Q202" s="190" t="s">
        <v>88</v>
      </c>
      <c r="R202" s="189" t="s">
        <v>217</v>
      </c>
      <c r="S202" s="190" t="s">
        <v>210</v>
      </c>
      <c r="T202" s="189" t="s">
        <v>98</v>
      </c>
      <c r="U202" s="190" t="s">
        <v>209</v>
      </c>
      <c r="V202" s="189"/>
      <c r="W202" s="190" t="s">
        <v>291</v>
      </c>
      <c r="X202" s="189"/>
      <c r="Y202" s="18"/>
      <c r="Z202" s="366"/>
      <c r="AA202" s="366"/>
      <c r="AB202" s="188"/>
      <c r="AC202" s="390"/>
      <c r="AD202" s="392"/>
      <c r="AE202" s="392"/>
      <c r="AF202" s="392"/>
      <c r="AG202" s="392"/>
      <c r="AH202" s="392"/>
      <c r="AI202" s="392"/>
      <c r="AJ202" s="392"/>
      <c r="AK202" s="392"/>
      <c r="AL202" s="392"/>
    </row>
    <row r="203" spans="2:46" ht="19.899999999999999" customHeight="1" thickBot="1" x14ac:dyDescent="0.25">
      <c r="B203" s="17"/>
      <c r="C203" s="407"/>
      <c r="D203" s="233"/>
      <c r="E203" s="203"/>
      <c r="F203" s="203"/>
      <c r="G203" s="202"/>
      <c r="H203" s="410"/>
      <c r="I203" s="410"/>
      <c r="J203" s="410"/>
      <c r="K203" s="201" t="s">
        <v>87</v>
      </c>
      <c r="L203" s="200" t="s">
        <v>451</v>
      </c>
      <c r="M203" s="201" t="s">
        <v>86</v>
      </c>
      <c r="N203" s="200" t="s">
        <v>224</v>
      </c>
      <c r="O203" s="201" t="s">
        <v>85</v>
      </c>
      <c r="P203" s="200" t="s">
        <v>225</v>
      </c>
      <c r="Q203" s="201" t="s">
        <v>84</v>
      </c>
      <c r="R203" s="200" t="s">
        <v>218</v>
      </c>
      <c r="S203" s="201" t="s">
        <v>208</v>
      </c>
      <c r="T203" s="200" t="s">
        <v>98</v>
      </c>
      <c r="U203" s="201" t="s">
        <v>207</v>
      </c>
      <c r="V203" s="200"/>
      <c r="W203" s="201" t="s">
        <v>290</v>
      </c>
      <c r="X203" s="200"/>
      <c r="Y203" s="10"/>
      <c r="Z203" s="398"/>
      <c r="AA203" s="398"/>
      <c r="AB203" s="199"/>
      <c r="AC203" s="391"/>
      <c r="AD203" s="393"/>
      <c r="AE203" s="393"/>
      <c r="AF203" s="393"/>
      <c r="AG203" s="393"/>
      <c r="AH203" s="393"/>
      <c r="AI203" s="393"/>
      <c r="AJ203" s="393"/>
      <c r="AK203" s="393"/>
      <c r="AL203" s="393"/>
    </row>
    <row r="204" spans="2:46" ht="19.899999999999999" customHeight="1" x14ac:dyDescent="0.2">
      <c r="B204" s="17"/>
      <c r="C204" s="405">
        <v>3</v>
      </c>
      <c r="D204" s="232"/>
      <c r="E204" s="197"/>
      <c r="F204" s="197"/>
      <c r="G204" s="196"/>
      <c r="H204" s="408">
        <v>82</v>
      </c>
      <c r="I204" s="408">
        <v>21</v>
      </c>
      <c r="J204" s="408">
        <v>6</v>
      </c>
      <c r="K204" s="195" t="s">
        <v>95</v>
      </c>
      <c r="L204" s="194" t="s">
        <v>263</v>
      </c>
      <c r="M204" s="195" t="s">
        <v>94</v>
      </c>
      <c r="N204" s="194" t="s">
        <v>319</v>
      </c>
      <c r="O204" s="195" t="s">
        <v>93</v>
      </c>
      <c r="P204" s="194" t="s">
        <v>275</v>
      </c>
      <c r="Q204" s="195" t="s">
        <v>92</v>
      </c>
      <c r="R204" s="194" t="s">
        <v>218</v>
      </c>
      <c r="S204" s="195" t="s">
        <v>212</v>
      </c>
      <c r="T204" s="194" t="s">
        <v>98</v>
      </c>
      <c r="U204" s="195" t="s">
        <v>211</v>
      </c>
      <c r="V204" s="194"/>
      <c r="W204" s="195" t="s">
        <v>292</v>
      </c>
      <c r="X204" s="194"/>
      <c r="Y204" s="25" t="s">
        <v>271</v>
      </c>
      <c r="Z204" s="397"/>
      <c r="AA204" s="397"/>
      <c r="AB204" s="193"/>
      <c r="AC204" s="379">
        <f>SUMPRODUCT(LEN($L204:$X206)-LEN(SUBSTITUTE($L204:$X206,"A", "")))</f>
        <v>11</v>
      </c>
      <c r="AD204" s="365">
        <f>SUMPRODUCT(LEN($Y204:$Y206)-LEN(SUBSTITUTE($Y204:$Y206,"A", "")))</f>
        <v>0</v>
      </c>
      <c r="AE204" s="365">
        <f>SUMPRODUCT(LEN($L204:$X206)-LEN(SUBSTITUTE($L204:$X206,"S", "")))</f>
        <v>11</v>
      </c>
      <c r="AF204" s="365">
        <f>SUMPRODUCT(LEN($Y204:$Y206)-LEN(SUBSTITUTE($Y204:$Y206,"S", "")))</f>
        <v>0</v>
      </c>
      <c r="AG204" s="365">
        <f>SUMPRODUCT(LEN($L204:$X206)-LEN(SUBSTITUTE($L204:$X206,"F", "")))</f>
        <v>1</v>
      </c>
      <c r="AH204" s="365">
        <f>SUMPRODUCT(LEN($Y204:$Y206)-LEN(SUBSTITUTE($Y204:$Y206,"F", "")))</f>
        <v>0</v>
      </c>
      <c r="AI204" s="365">
        <f>SUMPRODUCT(LEN($L204:$X206)-LEN(SUBSTITUTE($L204:$X206,"G", "")))</f>
        <v>9</v>
      </c>
      <c r="AJ204" s="365">
        <f>SUMPRODUCT(LEN($Y204:$Y206)-LEN(SUBSTITUTE($Y204:$Y206,"G", "")))</f>
        <v>1</v>
      </c>
      <c r="AK204" s="365">
        <f>SUMPRODUCT(LEN($L204:$X206)-LEN(SUBSTITUTE($L204:$X206,"M", "")))</f>
        <v>0</v>
      </c>
      <c r="AL204" s="365">
        <f>SUMPRODUCT(LEN($Y204:$Y206)-LEN(SUBSTITUTE($Y204:$Y206,"M", "")))</f>
        <v>0</v>
      </c>
    </row>
    <row r="205" spans="2:46" ht="19.899999999999999" customHeight="1" x14ac:dyDescent="0.2">
      <c r="B205" s="17"/>
      <c r="C205" s="406"/>
      <c r="D205" s="231"/>
      <c r="E205" s="23"/>
      <c r="F205" s="23"/>
      <c r="G205" s="191"/>
      <c r="H205" s="409"/>
      <c r="I205" s="409"/>
      <c r="J205" s="409"/>
      <c r="K205" s="190" t="s">
        <v>91</v>
      </c>
      <c r="L205" s="189" t="s">
        <v>263</v>
      </c>
      <c r="M205" s="190" t="s">
        <v>90</v>
      </c>
      <c r="N205" s="189" t="s">
        <v>323</v>
      </c>
      <c r="O205" s="190" t="s">
        <v>89</v>
      </c>
      <c r="P205" s="189" t="s">
        <v>315</v>
      </c>
      <c r="Q205" s="190" t="s">
        <v>88</v>
      </c>
      <c r="R205" s="189" t="s">
        <v>214</v>
      </c>
      <c r="S205" s="190" t="s">
        <v>210</v>
      </c>
      <c r="T205" s="189" t="s">
        <v>98</v>
      </c>
      <c r="U205" s="190" t="s">
        <v>209</v>
      </c>
      <c r="V205" s="189"/>
      <c r="W205" s="190" t="s">
        <v>291</v>
      </c>
      <c r="X205" s="189"/>
      <c r="Y205" s="18"/>
      <c r="Z205" s="366"/>
      <c r="AA205" s="366"/>
      <c r="AB205" s="188"/>
      <c r="AC205" s="390"/>
      <c r="AD205" s="392"/>
      <c r="AE205" s="392"/>
      <c r="AF205" s="392"/>
      <c r="AG205" s="392"/>
      <c r="AH205" s="392"/>
      <c r="AI205" s="392"/>
      <c r="AJ205" s="392"/>
      <c r="AK205" s="392"/>
      <c r="AL205" s="392"/>
    </row>
    <row r="206" spans="2:46" ht="19.899999999999999" customHeight="1" thickBot="1" x14ac:dyDescent="0.25">
      <c r="B206" s="17"/>
      <c r="C206" s="407"/>
      <c r="D206" s="233"/>
      <c r="E206" s="203"/>
      <c r="F206" s="203"/>
      <c r="G206" s="202"/>
      <c r="H206" s="410"/>
      <c r="I206" s="410"/>
      <c r="J206" s="410"/>
      <c r="K206" s="201" t="s">
        <v>87</v>
      </c>
      <c r="L206" s="200" t="s">
        <v>224</v>
      </c>
      <c r="M206" s="201" t="s">
        <v>86</v>
      </c>
      <c r="N206" s="200" t="s">
        <v>300</v>
      </c>
      <c r="O206" s="201" t="s">
        <v>85</v>
      </c>
      <c r="P206" s="200" t="s">
        <v>217</v>
      </c>
      <c r="Q206" s="201" t="s">
        <v>84</v>
      </c>
      <c r="R206" s="200" t="s">
        <v>218</v>
      </c>
      <c r="S206" s="201" t="s">
        <v>208</v>
      </c>
      <c r="T206" s="200"/>
      <c r="U206" s="201" t="s">
        <v>207</v>
      </c>
      <c r="V206" s="200"/>
      <c r="W206" s="201" t="s">
        <v>290</v>
      </c>
      <c r="X206" s="200"/>
      <c r="Y206" s="10"/>
      <c r="Z206" s="398"/>
      <c r="AA206" s="398"/>
      <c r="AB206" s="199"/>
      <c r="AC206" s="391"/>
      <c r="AD206" s="393"/>
      <c r="AE206" s="393"/>
      <c r="AF206" s="393"/>
      <c r="AG206" s="393"/>
      <c r="AH206" s="393"/>
      <c r="AI206" s="393"/>
      <c r="AJ206" s="393"/>
      <c r="AK206" s="393"/>
      <c r="AL206" s="393"/>
    </row>
    <row r="207" spans="2:46" ht="19.899999999999999" customHeight="1" x14ac:dyDescent="0.2">
      <c r="B207" s="17"/>
      <c r="C207" s="405">
        <v>4</v>
      </c>
      <c r="D207" s="232"/>
      <c r="E207" s="197"/>
      <c r="F207" s="197"/>
      <c r="G207" s="196"/>
      <c r="H207" s="408">
        <v>89</v>
      </c>
      <c r="I207" s="408">
        <v>25</v>
      </c>
      <c r="J207" s="408">
        <v>5</v>
      </c>
      <c r="K207" s="195" t="s">
        <v>95</v>
      </c>
      <c r="L207" s="194" t="s">
        <v>319</v>
      </c>
      <c r="M207" s="195" t="s">
        <v>94</v>
      </c>
      <c r="N207" s="194" t="s">
        <v>263</v>
      </c>
      <c r="O207" s="195" t="s">
        <v>93</v>
      </c>
      <c r="P207" s="194" t="s">
        <v>425</v>
      </c>
      <c r="Q207" s="195" t="s">
        <v>92</v>
      </c>
      <c r="R207" s="194" t="s">
        <v>323</v>
      </c>
      <c r="S207" s="195" t="s">
        <v>212</v>
      </c>
      <c r="T207" s="194" t="s">
        <v>315</v>
      </c>
      <c r="U207" s="195" t="s">
        <v>211</v>
      </c>
      <c r="V207" s="194" t="s">
        <v>218</v>
      </c>
      <c r="W207" s="195" t="s">
        <v>292</v>
      </c>
      <c r="X207" s="194" t="s">
        <v>98</v>
      </c>
      <c r="Y207" s="25" t="s">
        <v>550</v>
      </c>
      <c r="Z207" s="397"/>
      <c r="AA207" s="397"/>
      <c r="AB207" s="193"/>
      <c r="AC207" s="379">
        <f>SUMPRODUCT(LEN($L207:$X209)-LEN(SUBSTITUTE($L207:$X209,"A", "")))</f>
        <v>21</v>
      </c>
      <c r="AD207" s="365">
        <f>SUMPRODUCT(LEN($Y207:$Y209)-LEN(SUBSTITUTE($Y207:$Y209,"A", "")))</f>
        <v>9</v>
      </c>
      <c r="AE207" s="365">
        <f>SUMPRODUCT(LEN($L207:$X209)-LEN(SUBSTITUTE($L207:$X209,"S", "")))</f>
        <v>18</v>
      </c>
      <c r="AF207" s="365">
        <f>SUMPRODUCT(LEN($Y207:$Y209)-LEN(SUBSTITUTE($Y207:$Y209,"S", "")))</f>
        <v>13</v>
      </c>
      <c r="AG207" s="365">
        <f>SUMPRODUCT(LEN($L207:$X209)-LEN(SUBSTITUTE($L207:$X209,"F", "")))</f>
        <v>0</v>
      </c>
      <c r="AH207" s="365">
        <f>SUMPRODUCT(LEN($Y207:$Y209)-LEN(SUBSTITUTE($Y207:$Y209,"F", "")))</f>
        <v>1</v>
      </c>
      <c r="AI207" s="365">
        <f>SUMPRODUCT(LEN($L207:$X209)-LEN(SUBSTITUTE($L207:$X209,"G", "")))</f>
        <v>15</v>
      </c>
      <c r="AJ207" s="365">
        <f>SUMPRODUCT(LEN($Y207:$Y209)-LEN(SUBSTITUTE($Y207:$Y209,"G", "")))</f>
        <v>11</v>
      </c>
      <c r="AK207" s="365">
        <f>SUMPRODUCT(LEN($L207:$X209)-LEN(SUBSTITUTE($L207:$X209,"M", "")))</f>
        <v>0</v>
      </c>
      <c r="AL207" s="365">
        <f>SUMPRODUCT(LEN($Y207:$Y209)-LEN(SUBSTITUTE($Y207:$Y209,"M", "")))</f>
        <v>0</v>
      </c>
    </row>
    <row r="208" spans="2:46" ht="19.899999999999999" customHeight="1" x14ac:dyDescent="0.2">
      <c r="B208" s="17"/>
      <c r="C208" s="406"/>
      <c r="D208" s="231"/>
      <c r="E208" s="23"/>
      <c r="F208" s="23"/>
      <c r="G208" s="191"/>
      <c r="H208" s="409"/>
      <c r="I208" s="409"/>
      <c r="J208" s="409"/>
      <c r="K208" s="190" t="s">
        <v>91</v>
      </c>
      <c r="L208" s="189" t="s">
        <v>466</v>
      </c>
      <c r="M208" s="190" t="s">
        <v>90</v>
      </c>
      <c r="N208" s="189" t="s">
        <v>263</v>
      </c>
      <c r="O208" s="190" t="s">
        <v>89</v>
      </c>
      <c r="P208" s="189" t="s">
        <v>301</v>
      </c>
      <c r="Q208" s="190" t="s">
        <v>88</v>
      </c>
      <c r="R208" s="189" t="s">
        <v>263</v>
      </c>
      <c r="S208" s="190" t="s">
        <v>210</v>
      </c>
      <c r="T208" s="189" t="s">
        <v>228</v>
      </c>
      <c r="U208" s="190" t="s">
        <v>209</v>
      </c>
      <c r="V208" s="189" t="s">
        <v>218</v>
      </c>
      <c r="W208" s="190" t="s">
        <v>291</v>
      </c>
      <c r="X208" s="189"/>
      <c r="Y208" s="18" t="s">
        <v>549</v>
      </c>
      <c r="Z208" s="366"/>
      <c r="AA208" s="366"/>
      <c r="AB208" s="188"/>
      <c r="AC208" s="390"/>
      <c r="AD208" s="392"/>
      <c r="AE208" s="392"/>
      <c r="AF208" s="392"/>
      <c r="AG208" s="392"/>
      <c r="AH208" s="392"/>
      <c r="AI208" s="392"/>
      <c r="AJ208" s="392"/>
      <c r="AK208" s="392"/>
      <c r="AL208" s="392"/>
    </row>
    <row r="209" spans="2:38" ht="19.899999999999999" customHeight="1" thickBot="1" x14ac:dyDescent="0.25">
      <c r="B209" s="17"/>
      <c r="C209" s="407"/>
      <c r="D209" s="233"/>
      <c r="E209" s="203"/>
      <c r="F209" s="203"/>
      <c r="G209" s="202"/>
      <c r="H209" s="410"/>
      <c r="I209" s="410"/>
      <c r="J209" s="410"/>
      <c r="K209" s="201" t="s">
        <v>87</v>
      </c>
      <c r="L209" s="200" t="s">
        <v>516</v>
      </c>
      <c r="M209" s="201" t="s">
        <v>86</v>
      </c>
      <c r="N209" s="200" t="s">
        <v>275</v>
      </c>
      <c r="O209" s="201" t="s">
        <v>85</v>
      </c>
      <c r="P209" s="200" t="s">
        <v>309</v>
      </c>
      <c r="Q209" s="201" t="s">
        <v>84</v>
      </c>
      <c r="R209" s="200" t="s">
        <v>309</v>
      </c>
      <c r="S209" s="201" t="s">
        <v>208</v>
      </c>
      <c r="T209" s="200" t="s">
        <v>218</v>
      </c>
      <c r="U209" s="201" t="s">
        <v>207</v>
      </c>
      <c r="V209" s="200" t="s">
        <v>98</v>
      </c>
      <c r="W209" s="201" t="s">
        <v>290</v>
      </c>
      <c r="X209" s="200"/>
      <c r="Y209" s="10" t="s">
        <v>548</v>
      </c>
      <c r="Z209" s="398"/>
      <c r="AA209" s="398"/>
      <c r="AB209" s="199"/>
      <c r="AC209" s="391"/>
      <c r="AD209" s="393"/>
      <c r="AE209" s="393"/>
      <c r="AF209" s="393"/>
      <c r="AG209" s="393"/>
      <c r="AH209" s="393"/>
      <c r="AI209" s="393"/>
      <c r="AJ209" s="393"/>
      <c r="AK209" s="393"/>
      <c r="AL209" s="393"/>
    </row>
    <row r="210" spans="2:38" ht="19.899999999999999" customHeight="1" x14ac:dyDescent="0.2">
      <c r="B210" s="17"/>
      <c r="C210" s="405">
        <v>5</v>
      </c>
      <c r="D210" s="232"/>
      <c r="E210" s="197"/>
      <c r="F210" s="197"/>
      <c r="G210" s="196"/>
      <c r="H210" s="408">
        <v>84</v>
      </c>
      <c r="I210" s="408">
        <v>22</v>
      </c>
      <c r="J210" s="408">
        <v>4</v>
      </c>
      <c r="K210" s="195" t="s">
        <v>95</v>
      </c>
      <c r="L210" s="194" t="s">
        <v>263</v>
      </c>
      <c r="M210" s="195" t="s">
        <v>94</v>
      </c>
      <c r="N210" s="194" t="s">
        <v>451</v>
      </c>
      <c r="O210" s="195" t="s">
        <v>93</v>
      </c>
      <c r="P210" s="194" t="s">
        <v>263</v>
      </c>
      <c r="Q210" s="195" t="s">
        <v>92</v>
      </c>
      <c r="R210" s="194" t="s">
        <v>284</v>
      </c>
      <c r="S210" s="195" t="s">
        <v>212</v>
      </c>
      <c r="T210" s="194" t="s">
        <v>282</v>
      </c>
      <c r="U210" s="195" t="s">
        <v>211</v>
      </c>
      <c r="V210" s="194" t="s">
        <v>218</v>
      </c>
      <c r="W210" s="195" t="s">
        <v>292</v>
      </c>
      <c r="X210" s="194"/>
      <c r="Y210" s="25" t="s">
        <v>547</v>
      </c>
      <c r="Z210" s="397">
        <v>5</v>
      </c>
      <c r="AA210" s="397"/>
      <c r="AB210" s="193"/>
      <c r="AC210" s="379">
        <f>SUMPRODUCT(LEN($L210:$X212)-LEN(SUBSTITUTE($L210:$X212,"A", "")))</f>
        <v>19</v>
      </c>
      <c r="AD210" s="365">
        <f>SUMPRODUCT(LEN($Y210:$Y212)-LEN(SUBSTITUTE($Y210:$Y212,"A", "")))</f>
        <v>2</v>
      </c>
      <c r="AE210" s="365">
        <f>SUMPRODUCT(LEN($L210:$X212)-LEN(SUBSTITUTE($L210:$X212,"S", "")))</f>
        <v>9</v>
      </c>
      <c r="AF210" s="365">
        <f>SUMPRODUCT(LEN($Y210:$Y212)-LEN(SUBSTITUTE($Y210:$Y212,"S", "")))</f>
        <v>3</v>
      </c>
      <c r="AG210" s="365">
        <f>SUMPRODUCT(LEN($L210:$X212)-LEN(SUBSTITUTE($L210:$X212,"F", "")))</f>
        <v>2</v>
      </c>
      <c r="AH210" s="365">
        <f>SUMPRODUCT(LEN($Y210:$Y212)-LEN(SUBSTITUTE($Y210:$Y212,"F", "")))</f>
        <v>1</v>
      </c>
      <c r="AI210" s="365">
        <f>SUMPRODUCT(LEN($L210:$X212)-LEN(SUBSTITUTE($L210:$X212,"G", "")))</f>
        <v>17</v>
      </c>
      <c r="AJ210" s="365">
        <f>SUMPRODUCT(LEN($Y210:$Y212)-LEN(SUBSTITUTE($Y210:$Y212,"G", "")))</f>
        <v>2</v>
      </c>
      <c r="AK210" s="365">
        <f>SUMPRODUCT(LEN($L210:$X212)-LEN(SUBSTITUTE($L210:$X212,"M", "")))</f>
        <v>0</v>
      </c>
      <c r="AL210" s="365">
        <f>SUMPRODUCT(LEN($Y210:$Y212)-LEN(SUBSTITUTE($Y210:$Y212,"M", "")))</f>
        <v>0</v>
      </c>
    </row>
    <row r="211" spans="2:38" ht="19.899999999999999" customHeight="1" x14ac:dyDescent="0.2">
      <c r="B211" s="17"/>
      <c r="C211" s="406"/>
      <c r="D211" s="231"/>
      <c r="E211" s="23"/>
      <c r="F211" s="23"/>
      <c r="G211" s="191"/>
      <c r="H211" s="409"/>
      <c r="I211" s="409"/>
      <c r="J211" s="409"/>
      <c r="K211" s="190" t="s">
        <v>91</v>
      </c>
      <c r="L211" s="189" t="s">
        <v>263</v>
      </c>
      <c r="M211" s="190" t="s">
        <v>90</v>
      </c>
      <c r="N211" s="189" t="s">
        <v>425</v>
      </c>
      <c r="O211" s="190" t="s">
        <v>89</v>
      </c>
      <c r="P211" s="189" t="s">
        <v>463</v>
      </c>
      <c r="Q211" s="190" t="s">
        <v>88</v>
      </c>
      <c r="R211" s="189" t="s">
        <v>300</v>
      </c>
      <c r="S211" s="190" t="s">
        <v>210</v>
      </c>
      <c r="T211" s="189" t="s">
        <v>214</v>
      </c>
      <c r="U211" s="190" t="s">
        <v>209</v>
      </c>
      <c r="V211" s="189" t="s">
        <v>98</v>
      </c>
      <c r="W211" s="190" t="s">
        <v>291</v>
      </c>
      <c r="X211" s="189"/>
      <c r="Y211" s="18"/>
      <c r="Z211" s="366"/>
      <c r="AA211" s="366"/>
      <c r="AB211" s="188"/>
      <c r="AC211" s="390"/>
      <c r="AD211" s="392"/>
      <c r="AE211" s="392"/>
      <c r="AF211" s="392"/>
      <c r="AG211" s="392"/>
      <c r="AH211" s="392"/>
      <c r="AI211" s="392"/>
      <c r="AJ211" s="392"/>
      <c r="AK211" s="392"/>
      <c r="AL211" s="392"/>
    </row>
    <row r="212" spans="2:38" ht="19.899999999999999" customHeight="1" thickBot="1" x14ac:dyDescent="0.25">
      <c r="B212" s="17"/>
      <c r="C212" s="407"/>
      <c r="D212" s="233"/>
      <c r="E212" s="203"/>
      <c r="F212" s="203"/>
      <c r="G212" s="202"/>
      <c r="H212" s="410"/>
      <c r="I212" s="410"/>
      <c r="J212" s="410"/>
      <c r="K212" s="201" t="s">
        <v>87</v>
      </c>
      <c r="L212" s="200" t="s">
        <v>382</v>
      </c>
      <c r="M212" s="201" t="s">
        <v>86</v>
      </c>
      <c r="N212" s="200" t="s">
        <v>451</v>
      </c>
      <c r="O212" s="201" t="s">
        <v>85</v>
      </c>
      <c r="P212" s="200" t="s">
        <v>297</v>
      </c>
      <c r="Q212" s="201" t="s">
        <v>84</v>
      </c>
      <c r="R212" s="200" t="s">
        <v>275</v>
      </c>
      <c r="S212" s="201" t="s">
        <v>208</v>
      </c>
      <c r="T212" s="200" t="s">
        <v>218</v>
      </c>
      <c r="U212" s="201" t="s">
        <v>207</v>
      </c>
      <c r="V212" s="200" t="s">
        <v>98</v>
      </c>
      <c r="W212" s="201" t="s">
        <v>290</v>
      </c>
      <c r="X212" s="200"/>
      <c r="Y212" s="10"/>
      <c r="Z212" s="398"/>
      <c r="AA212" s="398"/>
      <c r="AB212" s="199"/>
      <c r="AC212" s="391"/>
      <c r="AD212" s="393"/>
      <c r="AE212" s="393"/>
      <c r="AF212" s="393"/>
      <c r="AG212" s="393"/>
      <c r="AH212" s="393"/>
      <c r="AI212" s="393"/>
      <c r="AJ212" s="393"/>
      <c r="AK212" s="393"/>
      <c r="AL212" s="393"/>
    </row>
    <row r="213" spans="2:38" ht="19.899999999999999" customHeight="1" x14ac:dyDescent="0.2">
      <c r="B213" s="17"/>
      <c r="C213" s="405">
        <v>6</v>
      </c>
      <c r="D213" s="232"/>
      <c r="E213" s="197"/>
      <c r="F213" s="197"/>
      <c r="G213" s="196"/>
      <c r="H213" s="408">
        <v>77</v>
      </c>
      <c r="I213" s="408">
        <v>19</v>
      </c>
      <c r="J213" s="408">
        <v>5</v>
      </c>
      <c r="K213" s="195" t="s">
        <v>95</v>
      </c>
      <c r="L213" s="194" t="s">
        <v>263</v>
      </c>
      <c r="M213" s="195" t="s">
        <v>94</v>
      </c>
      <c r="N213" s="194" t="s">
        <v>263</v>
      </c>
      <c r="O213" s="195" t="s">
        <v>93</v>
      </c>
      <c r="P213" s="194" t="s">
        <v>275</v>
      </c>
      <c r="Q213" s="195" t="s">
        <v>92</v>
      </c>
      <c r="R213" s="194" t="s">
        <v>264</v>
      </c>
      <c r="S213" s="195" t="s">
        <v>212</v>
      </c>
      <c r="T213" s="194" t="s">
        <v>98</v>
      </c>
      <c r="U213" s="195" t="s">
        <v>211</v>
      </c>
      <c r="V213" s="194"/>
      <c r="W213" s="195" t="s">
        <v>292</v>
      </c>
      <c r="X213" s="194"/>
      <c r="Y213" s="25" t="s">
        <v>546</v>
      </c>
      <c r="Z213" s="397"/>
      <c r="AA213" s="397"/>
      <c r="AB213" s="193"/>
      <c r="AC213" s="379">
        <f>SUMPRODUCT(LEN($L213:$X215)-LEN(SUBSTITUTE($L213:$X215,"A", "")))</f>
        <v>15</v>
      </c>
      <c r="AD213" s="365">
        <f>SUMPRODUCT(LEN($Y213:$Y215)-LEN(SUBSTITUTE($Y213:$Y215,"A", "")))</f>
        <v>3</v>
      </c>
      <c r="AE213" s="365">
        <f>SUMPRODUCT(LEN($L213:$X215)-LEN(SUBSTITUTE($L213:$X215,"S", "")))</f>
        <v>4</v>
      </c>
      <c r="AF213" s="365">
        <f>SUMPRODUCT(LEN($Y213:$Y215)-LEN(SUBSTITUTE($Y213:$Y215,"S", "")))</f>
        <v>4</v>
      </c>
      <c r="AG213" s="365">
        <f>SUMPRODUCT(LEN($L213:$X215)-LEN(SUBSTITUTE($L213:$X215,"F", "")))</f>
        <v>1</v>
      </c>
      <c r="AH213" s="365">
        <f>SUMPRODUCT(LEN($Y213:$Y215)-LEN(SUBSTITUTE($Y213:$Y215,"F", "")))</f>
        <v>0</v>
      </c>
      <c r="AI213" s="365">
        <f>SUMPRODUCT(LEN($L213:$X215)-LEN(SUBSTITUTE($L213:$X215,"G", "")))</f>
        <v>11</v>
      </c>
      <c r="AJ213" s="365">
        <f>SUMPRODUCT(LEN($Y213:$Y215)-LEN(SUBSTITUTE($Y213:$Y215,"G", "")))</f>
        <v>0</v>
      </c>
      <c r="AK213" s="365">
        <f>SUMPRODUCT(LEN($L213:$X215)-LEN(SUBSTITUTE($L213:$X215,"M", "")))</f>
        <v>0</v>
      </c>
      <c r="AL213" s="365">
        <f>SUMPRODUCT(LEN($Y213:$Y215)-LEN(SUBSTITUTE($Y213:$Y215,"M", "")))</f>
        <v>0</v>
      </c>
    </row>
    <row r="214" spans="2:38" ht="19.899999999999999" customHeight="1" x14ac:dyDescent="0.2">
      <c r="B214" s="17"/>
      <c r="C214" s="406"/>
      <c r="D214" s="231"/>
      <c r="E214" s="23"/>
      <c r="F214" s="23"/>
      <c r="G214" s="191"/>
      <c r="H214" s="409"/>
      <c r="I214" s="409"/>
      <c r="J214" s="409"/>
      <c r="K214" s="190" t="s">
        <v>91</v>
      </c>
      <c r="L214" s="189" t="s">
        <v>284</v>
      </c>
      <c r="M214" s="190" t="s">
        <v>90</v>
      </c>
      <c r="N214" s="189" t="s">
        <v>301</v>
      </c>
      <c r="O214" s="190" t="s">
        <v>89</v>
      </c>
      <c r="P214" s="189" t="s">
        <v>300</v>
      </c>
      <c r="Q214" s="190" t="s">
        <v>88</v>
      </c>
      <c r="R214" s="189" t="s">
        <v>217</v>
      </c>
      <c r="S214" s="190" t="s">
        <v>210</v>
      </c>
      <c r="T214" s="189" t="s">
        <v>98</v>
      </c>
      <c r="U214" s="190" t="s">
        <v>209</v>
      </c>
      <c r="V214" s="189"/>
      <c r="W214" s="190" t="s">
        <v>291</v>
      </c>
      <c r="X214" s="189"/>
      <c r="Y214" s="18" t="s">
        <v>97</v>
      </c>
      <c r="Z214" s="366"/>
      <c r="AA214" s="366"/>
      <c r="AB214" s="188"/>
      <c r="AC214" s="390"/>
      <c r="AD214" s="392"/>
      <c r="AE214" s="392"/>
      <c r="AF214" s="392"/>
      <c r="AG214" s="392"/>
      <c r="AH214" s="392"/>
      <c r="AI214" s="392"/>
      <c r="AJ214" s="392"/>
      <c r="AK214" s="392"/>
      <c r="AL214" s="392"/>
    </row>
    <row r="215" spans="2:38" ht="19.899999999999999" customHeight="1" thickBot="1" x14ac:dyDescent="0.25">
      <c r="B215" s="17"/>
      <c r="C215" s="407"/>
      <c r="D215" s="233"/>
      <c r="E215" s="203"/>
      <c r="F215" s="203"/>
      <c r="G215" s="202"/>
      <c r="H215" s="410"/>
      <c r="I215" s="410"/>
      <c r="J215" s="410"/>
      <c r="K215" s="201" t="s">
        <v>87</v>
      </c>
      <c r="L215" s="200" t="s">
        <v>545</v>
      </c>
      <c r="M215" s="201" t="s">
        <v>86</v>
      </c>
      <c r="N215" s="200" t="s">
        <v>224</v>
      </c>
      <c r="O215" s="201" t="s">
        <v>85</v>
      </c>
      <c r="P215" s="200" t="s">
        <v>263</v>
      </c>
      <c r="Q215" s="201" t="s">
        <v>84</v>
      </c>
      <c r="R215" s="200" t="s">
        <v>97</v>
      </c>
      <c r="S215" s="201" t="s">
        <v>208</v>
      </c>
      <c r="T215" s="200"/>
      <c r="U215" s="201" t="s">
        <v>207</v>
      </c>
      <c r="V215" s="200"/>
      <c r="W215" s="201" t="s">
        <v>290</v>
      </c>
      <c r="X215" s="200"/>
      <c r="Y215" s="10"/>
      <c r="Z215" s="398"/>
      <c r="AA215" s="398"/>
      <c r="AB215" s="199"/>
      <c r="AC215" s="391"/>
      <c r="AD215" s="393"/>
      <c r="AE215" s="393"/>
      <c r="AF215" s="393"/>
      <c r="AG215" s="393"/>
      <c r="AH215" s="393"/>
      <c r="AI215" s="393"/>
      <c r="AJ215" s="393"/>
      <c r="AK215" s="393"/>
      <c r="AL215" s="393"/>
    </row>
    <row r="216" spans="2:38" ht="19.899999999999999" customHeight="1" x14ac:dyDescent="0.2">
      <c r="B216" s="17"/>
      <c r="C216" s="405">
        <v>7</v>
      </c>
      <c r="D216" s="198"/>
      <c r="E216" s="197"/>
      <c r="F216" s="197"/>
      <c r="G216" s="196"/>
      <c r="H216" s="408">
        <v>87</v>
      </c>
      <c r="I216" s="408">
        <v>22</v>
      </c>
      <c r="J216" s="408">
        <v>5</v>
      </c>
      <c r="K216" s="195" t="s">
        <v>95</v>
      </c>
      <c r="L216" s="194" t="s">
        <v>213</v>
      </c>
      <c r="M216" s="195" t="s">
        <v>94</v>
      </c>
      <c r="N216" s="194" t="s">
        <v>97</v>
      </c>
      <c r="O216" s="195" t="s">
        <v>93</v>
      </c>
      <c r="P216" s="194" t="s">
        <v>263</v>
      </c>
      <c r="Q216" s="195" t="s">
        <v>92</v>
      </c>
      <c r="R216" s="194" t="s">
        <v>301</v>
      </c>
      <c r="S216" s="195" t="s">
        <v>212</v>
      </c>
      <c r="T216" s="194" t="s">
        <v>214</v>
      </c>
      <c r="U216" s="195" t="s">
        <v>211</v>
      </c>
      <c r="V216" s="194" t="s">
        <v>98</v>
      </c>
      <c r="W216" s="195" t="s">
        <v>292</v>
      </c>
      <c r="X216" s="194"/>
      <c r="Y216" s="25" t="s">
        <v>544</v>
      </c>
      <c r="Z216" s="397"/>
      <c r="AA216" s="397"/>
      <c r="AB216" s="193"/>
      <c r="AC216" s="379">
        <f>SUMPRODUCT(LEN($L216:$X218)-LEN(SUBSTITUTE($L216:$X218,"A", "")))</f>
        <v>21</v>
      </c>
      <c r="AD216" s="365">
        <f>SUMPRODUCT(LEN($Y216:$Y218)-LEN(SUBSTITUTE($Y216:$Y218,"A", "")))</f>
        <v>1</v>
      </c>
      <c r="AE216" s="365">
        <f>SUMPRODUCT(LEN($L216:$X218)-LEN(SUBSTITUTE($L216:$X218,"S", "")))</f>
        <v>12</v>
      </c>
      <c r="AF216" s="365">
        <f>SUMPRODUCT(LEN($Y216:$Y218)-LEN(SUBSTITUTE($Y216:$Y218,"S", "")))</f>
        <v>7</v>
      </c>
      <c r="AG216" s="365">
        <f>SUMPRODUCT(LEN($L216:$X218)-LEN(SUBSTITUTE($L216:$X218,"F", "")))</f>
        <v>0</v>
      </c>
      <c r="AH216" s="365">
        <f>SUMPRODUCT(LEN($Y216:$Y218)-LEN(SUBSTITUTE($Y216:$Y218,"F", "")))</f>
        <v>1</v>
      </c>
      <c r="AI216" s="365">
        <f>SUMPRODUCT(LEN($L216:$X218)-LEN(SUBSTITUTE($L216:$X218,"G", "")))</f>
        <v>8</v>
      </c>
      <c r="AJ216" s="365">
        <f>SUMPRODUCT(LEN($Y216:$Y218)-LEN(SUBSTITUTE($Y216:$Y218,"G", "")))</f>
        <v>2</v>
      </c>
      <c r="AK216" s="365">
        <f>SUMPRODUCT(LEN($L216:$X218)-LEN(SUBSTITUTE($L216:$X218,"M", "")))</f>
        <v>0</v>
      </c>
      <c r="AL216" s="365">
        <f>SUMPRODUCT(LEN($Y216:$Y218)-LEN(SUBSTITUTE($Y216:$Y218,"M", "")))</f>
        <v>0</v>
      </c>
    </row>
    <row r="217" spans="2:38" ht="19.899999999999999" customHeight="1" x14ac:dyDescent="0.2">
      <c r="B217" s="17"/>
      <c r="C217" s="406"/>
      <c r="D217" s="231"/>
      <c r="E217" s="23"/>
      <c r="F217" s="23"/>
      <c r="G217" s="191"/>
      <c r="H217" s="409"/>
      <c r="I217" s="409"/>
      <c r="J217" s="409"/>
      <c r="K217" s="190" t="s">
        <v>91</v>
      </c>
      <c r="L217" s="189" t="s">
        <v>306</v>
      </c>
      <c r="M217" s="190" t="s">
        <v>90</v>
      </c>
      <c r="N217" s="189" t="s">
        <v>275</v>
      </c>
      <c r="O217" s="190" t="s">
        <v>89</v>
      </c>
      <c r="P217" s="189" t="s">
        <v>233</v>
      </c>
      <c r="Q217" s="190" t="s">
        <v>88</v>
      </c>
      <c r="R217" s="189" t="s">
        <v>225</v>
      </c>
      <c r="S217" s="190" t="s">
        <v>210</v>
      </c>
      <c r="T217" s="189" t="s">
        <v>218</v>
      </c>
      <c r="U217" s="190" t="s">
        <v>209</v>
      </c>
      <c r="V217" s="189" t="s">
        <v>98</v>
      </c>
      <c r="W217" s="190" t="s">
        <v>291</v>
      </c>
      <c r="X217" s="189"/>
      <c r="Y217" s="18" t="s">
        <v>543</v>
      </c>
      <c r="Z217" s="366"/>
      <c r="AA217" s="366"/>
      <c r="AB217" s="188"/>
      <c r="AC217" s="390"/>
      <c r="AD217" s="392"/>
      <c r="AE217" s="392"/>
      <c r="AF217" s="392"/>
      <c r="AG217" s="392"/>
      <c r="AH217" s="392"/>
      <c r="AI217" s="392"/>
      <c r="AJ217" s="392"/>
      <c r="AK217" s="392"/>
      <c r="AL217" s="392"/>
    </row>
    <row r="218" spans="2:38" ht="19.899999999999999" customHeight="1" thickBot="1" x14ac:dyDescent="0.25">
      <c r="B218" s="17"/>
      <c r="C218" s="407"/>
      <c r="D218" s="233"/>
      <c r="E218" s="203"/>
      <c r="F218" s="203"/>
      <c r="G218" s="202"/>
      <c r="H218" s="410"/>
      <c r="I218" s="410"/>
      <c r="J218" s="410"/>
      <c r="K218" s="201" t="s">
        <v>87</v>
      </c>
      <c r="L218" s="200" t="s">
        <v>284</v>
      </c>
      <c r="M218" s="201" t="s">
        <v>86</v>
      </c>
      <c r="N218" s="200" t="s">
        <v>301</v>
      </c>
      <c r="O218" s="201" t="s">
        <v>85</v>
      </c>
      <c r="P218" s="200" t="s">
        <v>297</v>
      </c>
      <c r="Q218" s="201" t="s">
        <v>84</v>
      </c>
      <c r="R218" s="200" t="s">
        <v>227</v>
      </c>
      <c r="S218" s="201" t="s">
        <v>208</v>
      </c>
      <c r="T218" s="200" t="s">
        <v>97</v>
      </c>
      <c r="U218" s="201" t="s">
        <v>207</v>
      </c>
      <c r="V218" s="200"/>
      <c r="W218" s="201" t="s">
        <v>290</v>
      </c>
      <c r="X218" s="200"/>
      <c r="Y218" s="10"/>
      <c r="Z218" s="398"/>
      <c r="AA218" s="398"/>
      <c r="AB218" s="199"/>
      <c r="AC218" s="391"/>
      <c r="AD218" s="393"/>
      <c r="AE218" s="393"/>
      <c r="AF218" s="393"/>
      <c r="AG218" s="393"/>
      <c r="AH218" s="393"/>
      <c r="AI218" s="393"/>
      <c r="AJ218" s="393"/>
      <c r="AK218" s="393"/>
      <c r="AL218" s="393"/>
    </row>
    <row r="219" spans="2:38" ht="19.899999999999999" customHeight="1" x14ac:dyDescent="0.2">
      <c r="B219" s="17"/>
      <c r="C219" s="405">
        <v>8</v>
      </c>
      <c r="D219" s="198" t="s">
        <v>434</v>
      </c>
      <c r="E219" s="197"/>
      <c r="F219" s="197"/>
      <c r="G219" s="196"/>
      <c r="H219" s="408">
        <v>74</v>
      </c>
      <c r="I219" s="408">
        <v>16</v>
      </c>
      <c r="J219" s="408">
        <v>3</v>
      </c>
      <c r="K219" s="195" t="s">
        <v>95</v>
      </c>
      <c r="L219" s="194" t="s">
        <v>97</v>
      </c>
      <c r="M219" s="195" t="s">
        <v>94</v>
      </c>
      <c r="N219" s="194" t="s">
        <v>265</v>
      </c>
      <c r="O219" s="195" t="s">
        <v>93</v>
      </c>
      <c r="P219" s="194" t="s">
        <v>315</v>
      </c>
      <c r="Q219" s="195" t="s">
        <v>92</v>
      </c>
      <c r="R219" s="194" t="s">
        <v>214</v>
      </c>
      <c r="S219" s="195" t="s">
        <v>212</v>
      </c>
      <c r="T219" s="194" t="s">
        <v>98</v>
      </c>
      <c r="U219" s="195" t="s">
        <v>211</v>
      </c>
      <c r="V219" s="194"/>
      <c r="W219" s="195" t="s">
        <v>292</v>
      </c>
      <c r="X219" s="194"/>
      <c r="Y219" s="25" t="s">
        <v>542</v>
      </c>
      <c r="Z219" s="397"/>
      <c r="AA219" s="397"/>
      <c r="AB219" s="193"/>
      <c r="AC219" s="379">
        <f>SUMPRODUCT(LEN($L219:$X221)-LEN(SUBSTITUTE($L219:$X221,"A", "")))</f>
        <v>11</v>
      </c>
      <c r="AD219" s="365">
        <f>SUMPRODUCT(LEN($Y219:$Y221)-LEN(SUBSTITUTE($Y219:$Y221,"A", "")))</f>
        <v>2</v>
      </c>
      <c r="AE219" s="365">
        <f>SUMPRODUCT(LEN($L219:$X221)-LEN(SUBSTITUTE($L219:$X221,"S", "")))</f>
        <v>10</v>
      </c>
      <c r="AF219" s="365">
        <f>SUMPRODUCT(LEN($Y219:$Y221)-LEN(SUBSTITUTE($Y219:$Y221,"S", "")))</f>
        <v>0</v>
      </c>
      <c r="AG219" s="365">
        <f>SUMPRODUCT(LEN($L219:$X221)-LEN(SUBSTITUTE($L219:$X221,"F", "")))</f>
        <v>0</v>
      </c>
      <c r="AH219" s="365">
        <f>SUMPRODUCT(LEN($Y219:$Y221)-LEN(SUBSTITUTE($Y219:$Y221,"F", "")))</f>
        <v>1</v>
      </c>
      <c r="AI219" s="365">
        <f>SUMPRODUCT(LEN($L219:$X221)-LEN(SUBSTITUTE($L219:$X221,"G", "")))</f>
        <v>5</v>
      </c>
      <c r="AJ219" s="365">
        <f>SUMPRODUCT(LEN($Y219:$Y221)-LEN(SUBSTITUTE($Y219:$Y221,"G", "")))</f>
        <v>1</v>
      </c>
      <c r="AK219" s="365">
        <f>SUMPRODUCT(LEN($L219:$X221)-LEN(SUBSTITUTE($L219:$X221,"M", "")))</f>
        <v>0</v>
      </c>
      <c r="AL219" s="365">
        <f>SUMPRODUCT(LEN($Y219:$Y221)-LEN(SUBSTITUTE($Y219:$Y221,"M", "")))</f>
        <v>0</v>
      </c>
    </row>
    <row r="220" spans="2:38" ht="19.899999999999999" customHeight="1" x14ac:dyDescent="0.2">
      <c r="B220" s="17"/>
      <c r="C220" s="406"/>
      <c r="D220" s="231"/>
      <c r="E220" s="23"/>
      <c r="F220" s="23"/>
      <c r="G220" s="191"/>
      <c r="H220" s="409"/>
      <c r="I220" s="409"/>
      <c r="J220" s="409"/>
      <c r="K220" s="190" t="s">
        <v>91</v>
      </c>
      <c r="L220" s="189" t="s">
        <v>263</v>
      </c>
      <c r="M220" s="190" t="s">
        <v>90</v>
      </c>
      <c r="N220" s="189" t="s">
        <v>263</v>
      </c>
      <c r="O220" s="190" t="s">
        <v>89</v>
      </c>
      <c r="P220" s="189" t="s">
        <v>213</v>
      </c>
      <c r="Q220" s="190" t="s">
        <v>88</v>
      </c>
      <c r="R220" s="189" t="s">
        <v>98</v>
      </c>
      <c r="S220" s="190" t="s">
        <v>210</v>
      </c>
      <c r="T220" s="189"/>
      <c r="U220" s="190" t="s">
        <v>209</v>
      </c>
      <c r="V220" s="189"/>
      <c r="W220" s="190" t="s">
        <v>291</v>
      </c>
      <c r="X220" s="189"/>
      <c r="Y220" s="18"/>
      <c r="Z220" s="366"/>
      <c r="AA220" s="366"/>
      <c r="AB220" s="188"/>
      <c r="AC220" s="390"/>
      <c r="AD220" s="392"/>
      <c r="AE220" s="392"/>
      <c r="AF220" s="392"/>
      <c r="AG220" s="392"/>
      <c r="AH220" s="392"/>
      <c r="AI220" s="392"/>
      <c r="AJ220" s="392"/>
      <c r="AK220" s="392"/>
      <c r="AL220" s="392"/>
    </row>
    <row r="221" spans="2:38" ht="19.899999999999999" customHeight="1" thickBot="1" x14ac:dyDescent="0.25">
      <c r="B221" s="17"/>
      <c r="C221" s="407"/>
      <c r="D221" s="233"/>
      <c r="E221" s="203"/>
      <c r="F221" s="203"/>
      <c r="G221" s="202"/>
      <c r="H221" s="410"/>
      <c r="I221" s="410"/>
      <c r="J221" s="410"/>
      <c r="K221" s="201" t="s">
        <v>87</v>
      </c>
      <c r="L221" s="200" t="s">
        <v>271</v>
      </c>
      <c r="M221" s="201" t="s">
        <v>86</v>
      </c>
      <c r="N221" s="200" t="s">
        <v>305</v>
      </c>
      <c r="O221" s="201" t="s">
        <v>85</v>
      </c>
      <c r="P221" s="200" t="s">
        <v>219</v>
      </c>
      <c r="Q221" s="201" t="s">
        <v>84</v>
      </c>
      <c r="R221" s="200" t="s">
        <v>98</v>
      </c>
      <c r="S221" s="201" t="s">
        <v>208</v>
      </c>
      <c r="T221" s="200"/>
      <c r="U221" s="201" t="s">
        <v>207</v>
      </c>
      <c r="V221" s="200"/>
      <c r="W221" s="201" t="s">
        <v>290</v>
      </c>
      <c r="X221" s="200"/>
      <c r="Y221" s="10"/>
      <c r="Z221" s="398"/>
      <c r="AA221" s="398"/>
      <c r="AB221" s="199"/>
      <c r="AC221" s="391"/>
      <c r="AD221" s="393"/>
      <c r="AE221" s="393"/>
      <c r="AF221" s="393"/>
      <c r="AG221" s="393"/>
      <c r="AH221" s="393"/>
      <c r="AI221" s="393"/>
      <c r="AJ221" s="393"/>
      <c r="AK221" s="393"/>
      <c r="AL221" s="393"/>
    </row>
    <row r="222" spans="2:38" ht="19.899999999999999" customHeight="1" x14ac:dyDescent="0.2">
      <c r="B222" s="17"/>
      <c r="C222" s="405">
        <v>9</v>
      </c>
      <c r="D222" s="232"/>
      <c r="E222" s="197"/>
      <c r="F222" s="197"/>
      <c r="G222" s="196"/>
      <c r="H222" s="408">
        <v>83</v>
      </c>
      <c r="I222" s="408">
        <v>22</v>
      </c>
      <c r="J222" s="408">
        <v>6</v>
      </c>
      <c r="K222" s="195" t="s">
        <v>95</v>
      </c>
      <c r="L222" s="194" t="s">
        <v>263</v>
      </c>
      <c r="M222" s="195" t="s">
        <v>94</v>
      </c>
      <c r="N222" s="194" t="s">
        <v>266</v>
      </c>
      <c r="O222" s="195" t="s">
        <v>93</v>
      </c>
      <c r="P222" s="194" t="s">
        <v>319</v>
      </c>
      <c r="Q222" s="195" t="s">
        <v>92</v>
      </c>
      <c r="R222" s="194" t="s">
        <v>315</v>
      </c>
      <c r="S222" s="195" t="s">
        <v>212</v>
      </c>
      <c r="T222" s="194" t="s">
        <v>218</v>
      </c>
      <c r="U222" s="195" t="s">
        <v>211</v>
      </c>
      <c r="V222" s="194" t="s">
        <v>98</v>
      </c>
      <c r="W222" s="195" t="s">
        <v>292</v>
      </c>
      <c r="X222" s="194"/>
      <c r="Y222" s="25" t="s">
        <v>213</v>
      </c>
      <c r="Z222" s="397"/>
      <c r="AA222" s="397"/>
      <c r="AB222" s="193"/>
      <c r="AC222" s="379">
        <f>SUMPRODUCT(LEN($L222:$X224)-LEN(SUBSTITUTE($L222:$X224,"A", "")))</f>
        <v>14</v>
      </c>
      <c r="AD222" s="365">
        <f>SUMPRODUCT(LEN($Y222:$Y224)-LEN(SUBSTITUTE($Y222:$Y224,"A", "")))</f>
        <v>2</v>
      </c>
      <c r="AE222" s="365">
        <f>SUMPRODUCT(LEN($L222:$X224)-LEN(SUBSTITUTE($L222:$X224,"S", "")))</f>
        <v>9</v>
      </c>
      <c r="AF222" s="365">
        <f>SUMPRODUCT(LEN($Y222:$Y224)-LEN(SUBSTITUTE($Y222:$Y224,"S", "")))</f>
        <v>0</v>
      </c>
      <c r="AG222" s="365">
        <f>SUMPRODUCT(LEN($L222:$X224)-LEN(SUBSTITUTE($L222:$X224,"F", "")))</f>
        <v>0</v>
      </c>
      <c r="AH222" s="365">
        <f>SUMPRODUCT(LEN($Y222:$Y224)-LEN(SUBSTITUTE($Y222:$Y224,"F", "")))</f>
        <v>0</v>
      </c>
      <c r="AI222" s="365">
        <f>SUMPRODUCT(LEN($L222:$X224)-LEN(SUBSTITUTE($L222:$X224,"G", "")))</f>
        <v>13</v>
      </c>
      <c r="AJ222" s="365">
        <f>SUMPRODUCT(LEN($Y222:$Y224)-LEN(SUBSTITUTE($Y222:$Y224,"G", "")))</f>
        <v>0</v>
      </c>
      <c r="AK222" s="365">
        <f>SUMPRODUCT(LEN($L222:$X224)-LEN(SUBSTITUTE($L222:$X224,"M", "")))</f>
        <v>0</v>
      </c>
      <c r="AL222" s="365">
        <f>SUMPRODUCT(LEN($Y222:$Y224)-LEN(SUBSTITUTE($Y222:$Y224,"M", "")))</f>
        <v>0</v>
      </c>
    </row>
    <row r="223" spans="2:38" ht="19.899999999999999" customHeight="1" x14ac:dyDescent="0.2">
      <c r="B223" s="17"/>
      <c r="C223" s="406"/>
      <c r="D223" s="231"/>
      <c r="E223" s="23"/>
      <c r="F223" s="23"/>
      <c r="G223" s="191"/>
      <c r="H223" s="409"/>
      <c r="I223" s="409"/>
      <c r="J223" s="409"/>
      <c r="K223" s="190" t="s">
        <v>91</v>
      </c>
      <c r="L223" s="189" t="s">
        <v>306</v>
      </c>
      <c r="M223" s="190" t="s">
        <v>90</v>
      </c>
      <c r="N223" s="189" t="s">
        <v>319</v>
      </c>
      <c r="O223" s="190" t="s">
        <v>89</v>
      </c>
      <c r="P223" s="189" t="s">
        <v>263</v>
      </c>
      <c r="Q223" s="190" t="s">
        <v>88</v>
      </c>
      <c r="R223" s="189" t="s">
        <v>220</v>
      </c>
      <c r="S223" s="190" t="s">
        <v>210</v>
      </c>
      <c r="T223" s="189" t="s">
        <v>98</v>
      </c>
      <c r="U223" s="190" t="s">
        <v>209</v>
      </c>
      <c r="V223" s="189"/>
      <c r="W223" s="190" t="s">
        <v>291</v>
      </c>
      <c r="X223" s="189"/>
      <c r="Y223" s="18"/>
      <c r="Z223" s="366"/>
      <c r="AA223" s="366"/>
      <c r="AB223" s="188"/>
      <c r="AC223" s="390"/>
      <c r="AD223" s="392"/>
      <c r="AE223" s="392"/>
      <c r="AF223" s="392"/>
      <c r="AG223" s="392"/>
      <c r="AH223" s="392"/>
      <c r="AI223" s="392"/>
      <c r="AJ223" s="392"/>
      <c r="AK223" s="392"/>
      <c r="AL223" s="392"/>
    </row>
    <row r="224" spans="2:38" ht="19.899999999999999" customHeight="1" thickBot="1" x14ac:dyDescent="0.25">
      <c r="B224" s="17"/>
      <c r="C224" s="407"/>
      <c r="D224" s="233"/>
      <c r="E224" s="203"/>
      <c r="F224" s="203"/>
      <c r="G224" s="202"/>
      <c r="H224" s="410"/>
      <c r="I224" s="410"/>
      <c r="J224" s="410"/>
      <c r="K224" s="201" t="s">
        <v>87</v>
      </c>
      <c r="L224" s="200" t="s">
        <v>319</v>
      </c>
      <c r="M224" s="201" t="s">
        <v>86</v>
      </c>
      <c r="N224" s="200" t="s">
        <v>275</v>
      </c>
      <c r="O224" s="201" t="s">
        <v>85</v>
      </c>
      <c r="P224" s="200" t="s">
        <v>263</v>
      </c>
      <c r="Q224" s="201" t="s">
        <v>84</v>
      </c>
      <c r="R224" s="200" t="s">
        <v>213</v>
      </c>
      <c r="S224" s="201" t="s">
        <v>208</v>
      </c>
      <c r="T224" s="200" t="s">
        <v>98</v>
      </c>
      <c r="U224" s="201" t="s">
        <v>207</v>
      </c>
      <c r="V224" s="200"/>
      <c r="W224" s="201" t="s">
        <v>290</v>
      </c>
      <c r="X224" s="200"/>
      <c r="Y224" s="10"/>
      <c r="Z224" s="398"/>
      <c r="AA224" s="398"/>
      <c r="AB224" s="199"/>
      <c r="AC224" s="391"/>
      <c r="AD224" s="393"/>
      <c r="AE224" s="393"/>
      <c r="AF224" s="393"/>
      <c r="AG224" s="393"/>
      <c r="AH224" s="393"/>
      <c r="AI224" s="393"/>
      <c r="AJ224" s="393"/>
      <c r="AK224" s="393"/>
      <c r="AL224" s="393"/>
    </row>
    <row r="225" spans="2:39" ht="19.899999999999999" customHeight="1" x14ac:dyDescent="0.2">
      <c r="B225" s="17"/>
      <c r="C225" s="405">
        <v>10</v>
      </c>
      <c r="D225" s="232"/>
      <c r="E225" s="197"/>
      <c r="F225" s="197"/>
      <c r="G225" s="196"/>
      <c r="H225" s="408">
        <v>84</v>
      </c>
      <c r="I225" s="408">
        <v>24</v>
      </c>
      <c r="J225" s="408">
        <v>6</v>
      </c>
      <c r="K225" s="195" t="s">
        <v>95</v>
      </c>
      <c r="L225" s="194" t="s">
        <v>541</v>
      </c>
      <c r="M225" s="195" t="s">
        <v>94</v>
      </c>
      <c r="N225" s="194" t="s">
        <v>306</v>
      </c>
      <c r="O225" s="195" t="s">
        <v>93</v>
      </c>
      <c r="P225" s="194" t="s">
        <v>540</v>
      </c>
      <c r="Q225" s="195" t="s">
        <v>92</v>
      </c>
      <c r="R225" s="194" t="s">
        <v>333</v>
      </c>
      <c r="S225" s="195" t="s">
        <v>212</v>
      </c>
      <c r="T225" s="194" t="s">
        <v>220</v>
      </c>
      <c r="U225" s="195" t="s">
        <v>211</v>
      </c>
      <c r="V225" s="194" t="s">
        <v>98</v>
      </c>
      <c r="W225" s="195" t="s">
        <v>292</v>
      </c>
      <c r="X225" s="194"/>
      <c r="Y225" s="25" t="s">
        <v>539</v>
      </c>
      <c r="Z225" s="397"/>
      <c r="AA225" s="397"/>
      <c r="AB225" s="193"/>
      <c r="AC225" s="379">
        <f>SUMPRODUCT(LEN($L225:$X227)-LEN(SUBSTITUTE($L225:$X227,"A", "")))</f>
        <v>20</v>
      </c>
      <c r="AD225" s="365">
        <f>SUMPRODUCT(LEN($Y225:$Y227)-LEN(SUBSTITUTE($Y225:$Y227,"A", "")))</f>
        <v>15</v>
      </c>
      <c r="AE225" s="365">
        <f>SUMPRODUCT(LEN($L225:$X227)-LEN(SUBSTITUTE($L225:$X227,"S", "")))</f>
        <v>17</v>
      </c>
      <c r="AF225" s="365">
        <f>SUMPRODUCT(LEN($Y225:$Y227)-LEN(SUBSTITUTE($Y225:$Y227,"S", "")))</f>
        <v>7</v>
      </c>
      <c r="AG225" s="365">
        <f>SUMPRODUCT(LEN($L225:$X227)-LEN(SUBSTITUTE($L225:$X227,"F", "")))</f>
        <v>1</v>
      </c>
      <c r="AH225" s="365">
        <f>SUMPRODUCT(LEN($Y225:$Y227)-LEN(SUBSTITUTE($Y225:$Y227,"F", "")))</f>
        <v>0</v>
      </c>
      <c r="AI225" s="365">
        <f>SUMPRODUCT(LEN($L225:$X227)-LEN(SUBSTITUTE($L225:$X227,"G", "")))</f>
        <v>18</v>
      </c>
      <c r="AJ225" s="365">
        <f>SUMPRODUCT(LEN($Y225:$Y227)-LEN(SUBSTITUTE($Y225:$Y227,"G", "")))</f>
        <v>12</v>
      </c>
      <c r="AK225" s="365">
        <f>SUMPRODUCT(LEN($L225:$X227)-LEN(SUBSTITUTE($L225:$X227,"M", "")))</f>
        <v>0</v>
      </c>
      <c r="AL225" s="365">
        <f>SUMPRODUCT(LEN($Y225:$Y227)-LEN(SUBSTITUTE($Y225:$Y227,"M", "")))</f>
        <v>0</v>
      </c>
    </row>
    <row r="226" spans="2:39" ht="19.899999999999999" customHeight="1" x14ac:dyDescent="0.2">
      <c r="B226" s="17"/>
      <c r="C226" s="406"/>
      <c r="D226" s="231"/>
      <c r="E226" s="23"/>
      <c r="F226" s="23"/>
      <c r="G226" s="191"/>
      <c r="H226" s="409"/>
      <c r="I226" s="409"/>
      <c r="J226" s="409"/>
      <c r="K226" s="190" t="s">
        <v>91</v>
      </c>
      <c r="L226" s="189" t="s">
        <v>263</v>
      </c>
      <c r="M226" s="190" t="s">
        <v>90</v>
      </c>
      <c r="N226" s="189" t="s">
        <v>451</v>
      </c>
      <c r="O226" s="190" t="s">
        <v>89</v>
      </c>
      <c r="P226" s="189" t="s">
        <v>522</v>
      </c>
      <c r="Q226" s="190" t="s">
        <v>88</v>
      </c>
      <c r="R226" s="189" t="s">
        <v>315</v>
      </c>
      <c r="S226" s="190" t="s">
        <v>210</v>
      </c>
      <c r="T226" s="189" t="s">
        <v>217</v>
      </c>
      <c r="U226" s="190" t="s">
        <v>209</v>
      </c>
      <c r="V226" s="189" t="s">
        <v>98</v>
      </c>
      <c r="W226" s="190" t="s">
        <v>291</v>
      </c>
      <c r="X226" s="189"/>
      <c r="Y226" s="18" t="s">
        <v>452</v>
      </c>
      <c r="Z226" s="366"/>
      <c r="AA226" s="366"/>
      <c r="AB226" s="188"/>
      <c r="AC226" s="390"/>
      <c r="AD226" s="392"/>
      <c r="AE226" s="392"/>
      <c r="AF226" s="392"/>
      <c r="AG226" s="392"/>
      <c r="AH226" s="392"/>
      <c r="AI226" s="392"/>
      <c r="AJ226" s="392"/>
      <c r="AK226" s="392"/>
      <c r="AL226" s="392"/>
    </row>
    <row r="227" spans="2:39" ht="19.899999999999999" customHeight="1" thickBot="1" x14ac:dyDescent="0.25">
      <c r="B227" s="17"/>
      <c r="C227" s="407"/>
      <c r="D227" s="233"/>
      <c r="E227" s="203"/>
      <c r="F227" s="203"/>
      <c r="G227" s="202"/>
      <c r="H227" s="410"/>
      <c r="I227" s="410"/>
      <c r="J227" s="410"/>
      <c r="K227" s="201" t="s">
        <v>87</v>
      </c>
      <c r="L227" s="200" t="s">
        <v>275</v>
      </c>
      <c r="M227" s="201" t="s">
        <v>86</v>
      </c>
      <c r="N227" s="200" t="s">
        <v>538</v>
      </c>
      <c r="O227" s="201" t="s">
        <v>85</v>
      </c>
      <c r="P227" s="200" t="s">
        <v>278</v>
      </c>
      <c r="Q227" s="201" t="s">
        <v>84</v>
      </c>
      <c r="R227" s="200" t="s">
        <v>220</v>
      </c>
      <c r="S227" s="201" t="s">
        <v>208</v>
      </c>
      <c r="T227" s="200" t="s">
        <v>218</v>
      </c>
      <c r="U227" s="201" t="s">
        <v>207</v>
      </c>
      <c r="V227" s="200" t="s">
        <v>98</v>
      </c>
      <c r="W227" s="201" t="s">
        <v>290</v>
      </c>
      <c r="X227" s="200"/>
      <c r="Y227" s="10" t="s">
        <v>537</v>
      </c>
      <c r="Z227" s="398"/>
      <c r="AA227" s="398"/>
      <c r="AB227" s="199"/>
      <c r="AC227" s="391"/>
      <c r="AD227" s="393"/>
      <c r="AE227" s="393"/>
      <c r="AF227" s="393"/>
      <c r="AG227" s="393"/>
      <c r="AH227" s="393"/>
      <c r="AI227" s="393"/>
      <c r="AJ227" s="393"/>
      <c r="AK227" s="393"/>
      <c r="AL227" s="393"/>
    </row>
    <row r="228" spans="2:39" ht="19.899999999999999" customHeight="1" x14ac:dyDescent="0.2">
      <c r="B228" s="17"/>
      <c r="C228" s="405">
        <v>11</v>
      </c>
      <c r="D228" s="232"/>
      <c r="E228" s="197"/>
      <c r="F228" s="197"/>
      <c r="G228" s="196"/>
      <c r="H228" s="408">
        <v>77</v>
      </c>
      <c r="I228" s="408">
        <v>17</v>
      </c>
      <c r="J228" s="408">
        <v>4</v>
      </c>
      <c r="K228" s="195" t="s">
        <v>95</v>
      </c>
      <c r="L228" s="194" t="s">
        <v>97</v>
      </c>
      <c r="M228" s="195" t="s">
        <v>94</v>
      </c>
      <c r="N228" s="194" t="s">
        <v>97</v>
      </c>
      <c r="O228" s="195" t="s">
        <v>93</v>
      </c>
      <c r="P228" s="194" t="s">
        <v>263</v>
      </c>
      <c r="Q228" s="195" t="s">
        <v>92</v>
      </c>
      <c r="R228" s="194" t="s">
        <v>214</v>
      </c>
      <c r="S228" s="195" t="s">
        <v>212</v>
      </c>
      <c r="T228" s="194" t="s">
        <v>98</v>
      </c>
      <c r="U228" s="195" t="s">
        <v>211</v>
      </c>
      <c r="V228" s="194"/>
      <c r="W228" s="195" t="s">
        <v>292</v>
      </c>
      <c r="X228" s="194"/>
      <c r="Y228" s="25"/>
      <c r="Z228" s="397"/>
      <c r="AA228" s="397"/>
      <c r="AB228" s="193"/>
      <c r="AC228" s="379">
        <f>SUMPRODUCT(LEN($L228:$X230)-LEN(SUBSTITUTE($L228:$X230,"A", "")))</f>
        <v>9</v>
      </c>
      <c r="AD228" s="365">
        <f>SUMPRODUCT(LEN($Y228:$Y230)-LEN(SUBSTITUTE($Y228:$Y230,"A", "")))</f>
        <v>0</v>
      </c>
      <c r="AE228" s="365">
        <f>SUMPRODUCT(LEN($L228:$X230)-LEN(SUBSTITUTE($L228:$X230,"S", "")))</f>
        <v>5</v>
      </c>
      <c r="AF228" s="365">
        <f>SUMPRODUCT(LEN($Y228:$Y230)-LEN(SUBSTITUTE($Y228:$Y230,"S", "")))</f>
        <v>0</v>
      </c>
      <c r="AG228" s="365">
        <f>SUMPRODUCT(LEN($L228:$X230)-LEN(SUBSTITUTE($L228:$X230,"F", "")))</f>
        <v>0</v>
      </c>
      <c r="AH228" s="365">
        <f>SUMPRODUCT(LEN($Y228:$Y230)-LEN(SUBSTITUTE($Y228:$Y230,"F", "")))</f>
        <v>0</v>
      </c>
      <c r="AI228" s="365">
        <f>SUMPRODUCT(LEN($L228:$X230)-LEN(SUBSTITUTE($L228:$X230,"G", "")))</f>
        <v>3</v>
      </c>
      <c r="AJ228" s="365">
        <f>SUMPRODUCT(LEN($Y228:$Y230)-LEN(SUBSTITUTE($Y228:$Y230,"G", "")))</f>
        <v>0</v>
      </c>
      <c r="AK228" s="365">
        <f>SUMPRODUCT(LEN($L228:$X230)-LEN(SUBSTITUTE($L228:$X230,"M", "")))</f>
        <v>0</v>
      </c>
      <c r="AL228" s="365">
        <f>SUMPRODUCT(LEN($Y228:$Y230)-LEN(SUBSTITUTE($Y228:$Y230,"M", "")))</f>
        <v>0</v>
      </c>
    </row>
    <row r="229" spans="2:39" ht="19.899999999999999" customHeight="1" x14ac:dyDescent="0.2">
      <c r="B229" s="17"/>
      <c r="C229" s="406"/>
      <c r="D229" s="231"/>
      <c r="E229" s="23"/>
      <c r="F229" s="23"/>
      <c r="G229" s="191"/>
      <c r="H229" s="409"/>
      <c r="I229" s="409"/>
      <c r="J229" s="409"/>
      <c r="K229" s="190" t="s">
        <v>91</v>
      </c>
      <c r="L229" s="189" t="s">
        <v>97</v>
      </c>
      <c r="M229" s="190" t="s">
        <v>90</v>
      </c>
      <c r="N229" s="189" t="s">
        <v>263</v>
      </c>
      <c r="O229" s="190" t="s">
        <v>89</v>
      </c>
      <c r="P229" s="189" t="s">
        <v>271</v>
      </c>
      <c r="Q229" s="190" t="s">
        <v>88</v>
      </c>
      <c r="R229" s="189" t="s">
        <v>214</v>
      </c>
      <c r="S229" s="190" t="s">
        <v>210</v>
      </c>
      <c r="T229" s="189"/>
      <c r="U229" s="190" t="s">
        <v>209</v>
      </c>
      <c r="V229" s="189"/>
      <c r="W229" s="190" t="s">
        <v>291</v>
      </c>
      <c r="X229" s="189"/>
      <c r="Y229" s="18"/>
      <c r="Z229" s="366"/>
      <c r="AA229" s="366"/>
      <c r="AB229" s="188"/>
      <c r="AC229" s="390"/>
      <c r="AD229" s="392"/>
      <c r="AE229" s="392"/>
      <c r="AF229" s="392"/>
      <c r="AG229" s="392"/>
      <c r="AH229" s="392"/>
      <c r="AI229" s="392"/>
      <c r="AJ229" s="392"/>
      <c r="AK229" s="392"/>
      <c r="AL229" s="392"/>
    </row>
    <row r="230" spans="2:39" ht="19.899999999999999" customHeight="1" thickBot="1" x14ac:dyDescent="0.25">
      <c r="B230" s="17"/>
      <c r="C230" s="407"/>
      <c r="D230" s="233"/>
      <c r="E230" s="203"/>
      <c r="F230" s="203"/>
      <c r="G230" s="202"/>
      <c r="H230" s="410"/>
      <c r="I230" s="410"/>
      <c r="J230" s="410"/>
      <c r="K230" s="201" t="s">
        <v>87</v>
      </c>
      <c r="L230" s="200" t="s">
        <v>97</v>
      </c>
      <c r="M230" s="201" t="s">
        <v>86</v>
      </c>
      <c r="N230" s="200" t="s">
        <v>97</v>
      </c>
      <c r="O230" s="201" t="s">
        <v>85</v>
      </c>
      <c r="P230" s="200" t="s">
        <v>98</v>
      </c>
      <c r="Q230" s="201" t="s">
        <v>84</v>
      </c>
      <c r="R230" s="200" t="s">
        <v>98</v>
      </c>
      <c r="S230" s="201" t="s">
        <v>208</v>
      </c>
      <c r="T230" s="200"/>
      <c r="U230" s="201" t="s">
        <v>207</v>
      </c>
      <c r="V230" s="200"/>
      <c r="W230" s="201" t="s">
        <v>290</v>
      </c>
      <c r="X230" s="200"/>
      <c r="Y230" s="10"/>
      <c r="Z230" s="398"/>
      <c r="AA230" s="398"/>
      <c r="AB230" s="199"/>
      <c r="AC230" s="391"/>
      <c r="AD230" s="393"/>
      <c r="AE230" s="393"/>
      <c r="AF230" s="393"/>
      <c r="AG230" s="393"/>
      <c r="AH230" s="393"/>
      <c r="AI230" s="393"/>
      <c r="AJ230" s="393"/>
      <c r="AK230" s="393"/>
      <c r="AL230" s="393"/>
    </row>
    <row r="231" spans="2:39" ht="19.899999999999999" customHeight="1" x14ac:dyDescent="0.2">
      <c r="B231" s="17"/>
      <c r="C231" s="405">
        <v>12</v>
      </c>
      <c r="D231" s="232"/>
      <c r="E231" s="197"/>
      <c r="F231" s="197"/>
      <c r="G231" s="196"/>
      <c r="H231" s="408"/>
      <c r="I231" s="408"/>
      <c r="J231" s="408"/>
      <c r="K231" s="195" t="s">
        <v>95</v>
      </c>
      <c r="L231" s="194"/>
      <c r="M231" s="195" t="s">
        <v>94</v>
      </c>
      <c r="N231" s="194"/>
      <c r="O231" s="195" t="s">
        <v>93</v>
      </c>
      <c r="P231" s="194"/>
      <c r="Q231" s="195" t="s">
        <v>92</v>
      </c>
      <c r="R231" s="194"/>
      <c r="S231" s="195" t="s">
        <v>212</v>
      </c>
      <c r="T231" s="194"/>
      <c r="U231" s="195" t="s">
        <v>211</v>
      </c>
      <c r="V231" s="194"/>
      <c r="W231" s="195" t="s">
        <v>292</v>
      </c>
      <c r="X231" s="194"/>
      <c r="Y231" s="25"/>
      <c r="Z231" s="397"/>
      <c r="AA231" s="397"/>
      <c r="AB231" s="193"/>
      <c r="AC231" s="379">
        <f>SUMPRODUCT(LEN($L231:$X233)-LEN(SUBSTITUTE($L231:$X233,"A", "")))</f>
        <v>0</v>
      </c>
      <c r="AD231" s="365">
        <f>SUMPRODUCT(LEN($Y231:$Y233)-LEN(SUBSTITUTE($Y231:$Y233,"A", "")))</f>
        <v>0</v>
      </c>
      <c r="AE231" s="365">
        <f>SUMPRODUCT(LEN($L231:$X233)-LEN(SUBSTITUTE($L231:$X233,"S", "")))</f>
        <v>0</v>
      </c>
      <c r="AF231" s="365">
        <f>SUMPRODUCT(LEN($Y231:$Y233)-LEN(SUBSTITUTE($Y231:$Y233,"S", "")))</f>
        <v>0</v>
      </c>
      <c r="AG231" s="365">
        <f>SUMPRODUCT(LEN($L231:$X233)-LEN(SUBSTITUTE($L231:$X233,"F", "")))</f>
        <v>0</v>
      </c>
      <c r="AH231" s="365">
        <f>SUMPRODUCT(LEN($Y231:$Y233)-LEN(SUBSTITUTE($Y231:$Y233,"F", "")))</f>
        <v>0</v>
      </c>
      <c r="AI231" s="365">
        <f>SUMPRODUCT(LEN($L231:$X233)-LEN(SUBSTITUTE($L231:$X233,"G", "")))</f>
        <v>0</v>
      </c>
      <c r="AJ231" s="365">
        <f>SUMPRODUCT(LEN($Y231:$Y233)-LEN(SUBSTITUTE($Y231:$Y233,"G", "")))</f>
        <v>0</v>
      </c>
      <c r="AK231" s="365">
        <f>SUMPRODUCT(LEN($L231:$X233)-LEN(SUBSTITUTE($L231:$X233,"M", "")))</f>
        <v>0</v>
      </c>
      <c r="AL231" s="365">
        <f>SUMPRODUCT(LEN($Y231:$Y233)-LEN(SUBSTITUTE($Y231:$Y233,"M", "")))</f>
        <v>0</v>
      </c>
    </row>
    <row r="232" spans="2:39" ht="19.899999999999999" customHeight="1" x14ac:dyDescent="0.2">
      <c r="B232" s="17"/>
      <c r="C232" s="406"/>
      <c r="D232" s="231"/>
      <c r="E232" s="23"/>
      <c r="F232" s="23"/>
      <c r="G232" s="191"/>
      <c r="H232" s="409"/>
      <c r="I232" s="409"/>
      <c r="J232" s="409"/>
      <c r="K232" s="190" t="s">
        <v>91</v>
      </c>
      <c r="L232" s="189"/>
      <c r="M232" s="190" t="s">
        <v>90</v>
      </c>
      <c r="N232" s="189"/>
      <c r="O232" s="190" t="s">
        <v>89</v>
      </c>
      <c r="P232" s="189"/>
      <c r="Q232" s="190" t="s">
        <v>88</v>
      </c>
      <c r="R232" s="189"/>
      <c r="S232" s="190" t="s">
        <v>210</v>
      </c>
      <c r="T232" s="189"/>
      <c r="U232" s="190" t="s">
        <v>209</v>
      </c>
      <c r="V232" s="189"/>
      <c r="W232" s="190" t="s">
        <v>291</v>
      </c>
      <c r="X232" s="189"/>
      <c r="Y232" s="18"/>
      <c r="Z232" s="366"/>
      <c r="AA232" s="366"/>
      <c r="AB232" s="188"/>
      <c r="AC232" s="390"/>
      <c r="AD232" s="392"/>
      <c r="AE232" s="392"/>
      <c r="AF232" s="392"/>
      <c r="AG232" s="392"/>
      <c r="AH232" s="392"/>
      <c r="AI232" s="392"/>
      <c r="AJ232" s="392"/>
      <c r="AK232" s="392"/>
      <c r="AL232" s="392"/>
    </row>
    <row r="233" spans="2:39" ht="19.899999999999999" customHeight="1" thickBot="1" x14ac:dyDescent="0.25">
      <c r="B233" s="17"/>
      <c r="C233" s="407"/>
      <c r="D233" s="233"/>
      <c r="E233" s="203"/>
      <c r="F233" s="203"/>
      <c r="G233" s="202"/>
      <c r="H233" s="410"/>
      <c r="I233" s="410"/>
      <c r="J233" s="410"/>
      <c r="K233" s="201" t="s">
        <v>87</v>
      </c>
      <c r="L233" s="200"/>
      <c r="M233" s="201" t="s">
        <v>86</v>
      </c>
      <c r="N233" s="200"/>
      <c r="O233" s="201" t="s">
        <v>85</v>
      </c>
      <c r="P233" s="200"/>
      <c r="Q233" s="201" t="s">
        <v>84</v>
      </c>
      <c r="R233" s="200"/>
      <c r="S233" s="201" t="s">
        <v>208</v>
      </c>
      <c r="T233" s="200"/>
      <c r="U233" s="201" t="s">
        <v>207</v>
      </c>
      <c r="V233" s="200"/>
      <c r="W233" s="201" t="s">
        <v>290</v>
      </c>
      <c r="X233" s="200"/>
      <c r="Y233" s="10"/>
      <c r="Z233" s="398"/>
      <c r="AA233" s="398"/>
      <c r="AB233" s="199"/>
      <c r="AC233" s="391"/>
      <c r="AD233" s="393"/>
      <c r="AE233" s="393"/>
      <c r="AF233" s="393"/>
      <c r="AG233" s="393"/>
      <c r="AH233" s="393"/>
      <c r="AI233" s="393"/>
      <c r="AJ233" s="393"/>
      <c r="AK233" s="393"/>
      <c r="AL233" s="393"/>
    </row>
    <row r="234" spans="2:39" ht="19.899999999999999" customHeight="1" x14ac:dyDescent="0.2">
      <c r="B234" s="17"/>
      <c r="C234" s="405">
        <v>13</v>
      </c>
      <c r="D234" s="232"/>
      <c r="E234" s="197"/>
      <c r="F234" s="197"/>
      <c r="G234" s="196"/>
      <c r="H234" s="408"/>
      <c r="I234" s="408"/>
      <c r="J234" s="408"/>
      <c r="K234" s="195" t="s">
        <v>95</v>
      </c>
      <c r="L234" s="194"/>
      <c r="M234" s="195" t="s">
        <v>94</v>
      </c>
      <c r="N234" s="194"/>
      <c r="O234" s="195" t="s">
        <v>93</v>
      </c>
      <c r="P234" s="194"/>
      <c r="Q234" s="195" t="s">
        <v>92</v>
      </c>
      <c r="R234" s="194"/>
      <c r="S234" s="195" t="s">
        <v>212</v>
      </c>
      <c r="T234" s="194"/>
      <c r="U234" s="195" t="s">
        <v>211</v>
      </c>
      <c r="V234" s="194"/>
      <c r="W234" s="195" t="s">
        <v>292</v>
      </c>
      <c r="X234" s="194"/>
      <c r="Y234" s="25"/>
      <c r="Z234" s="397"/>
      <c r="AA234" s="397"/>
      <c r="AB234" s="193"/>
      <c r="AC234" s="379">
        <f>SUMPRODUCT(LEN($L234:$X236)-LEN(SUBSTITUTE($L234:$X236,"A", "")))</f>
        <v>0</v>
      </c>
      <c r="AD234" s="365">
        <f>SUMPRODUCT(LEN($Y234:$Y236)-LEN(SUBSTITUTE($Y234:$Y236,"A", "")))</f>
        <v>0</v>
      </c>
      <c r="AE234" s="365">
        <f>SUMPRODUCT(LEN($L234:$X236)-LEN(SUBSTITUTE($L234:$X236,"S", "")))</f>
        <v>0</v>
      </c>
      <c r="AF234" s="365">
        <f>SUMPRODUCT(LEN($Y234:$Y236)-LEN(SUBSTITUTE($Y234:$Y236,"S", "")))</f>
        <v>0</v>
      </c>
      <c r="AG234" s="365">
        <f>SUMPRODUCT(LEN($L234:$X236)-LEN(SUBSTITUTE($L234:$X236,"F", "")))</f>
        <v>0</v>
      </c>
      <c r="AH234" s="365">
        <f>SUMPRODUCT(LEN($Y234:$Y236)-LEN(SUBSTITUTE($Y234:$Y236,"F", "")))</f>
        <v>0</v>
      </c>
      <c r="AI234" s="365">
        <f>SUMPRODUCT(LEN($L234:$X236)-LEN(SUBSTITUTE($L234:$X236,"G", "")))</f>
        <v>0</v>
      </c>
      <c r="AJ234" s="365">
        <f>SUMPRODUCT(LEN($Y234:$Y236)-LEN(SUBSTITUTE($Y234:$Y236,"G", "")))</f>
        <v>0</v>
      </c>
      <c r="AK234" s="365">
        <f>SUMPRODUCT(LEN($L234:$X236)-LEN(SUBSTITUTE($L234:$X236,"M", "")))</f>
        <v>0</v>
      </c>
      <c r="AL234" s="365">
        <f>SUMPRODUCT(LEN($Y234:$Y236)-LEN(SUBSTITUTE($Y234:$Y236,"M", "")))</f>
        <v>0</v>
      </c>
    </row>
    <row r="235" spans="2:39" ht="19.899999999999999" customHeight="1" x14ac:dyDescent="0.2">
      <c r="B235" s="17"/>
      <c r="C235" s="406"/>
      <c r="D235" s="231"/>
      <c r="E235" s="23"/>
      <c r="F235" s="23"/>
      <c r="G235" s="191"/>
      <c r="H235" s="409"/>
      <c r="I235" s="409"/>
      <c r="J235" s="409"/>
      <c r="K235" s="190" t="s">
        <v>91</v>
      </c>
      <c r="L235" s="189"/>
      <c r="M235" s="190" t="s">
        <v>90</v>
      </c>
      <c r="N235" s="189"/>
      <c r="O235" s="190" t="s">
        <v>89</v>
      </c>
      <c r="P235" s="189"/>
      <c r="Q235" s="190" t="s">
        <v>88</v>
      </c>
      <c r="R235" s="189"/>
      <c r="S235" s="190" t="s">
        <v>210</v>
      </c>
      <c r="T235" s="189"/>
      <c r="U235" s="190" t="s">
        <v>209</v>
      </c>
      <c r="V235" s="189"/>
      <c r="W235" s="190" t="s">
        <v>291</v>
      </c>
      <c r="X235" s="189"/>
      <c r="Y235" s="18"/>
      <c r="Z235" s="366"/>
      <c r="AA235" s="366"/>
      <c r="AB235" s="188"/>
      <c r="AC235" s="390"/>
      <c r="AD235" s="392"/>
      <c r="AE235" s="392"/>
      <c r="AF235" s="392"/>
      <c r="AG235" s="392"/>
      <c r="AH235" s="392"/>
      <c r="AI235" s="392"/>
      <c r="AJ235" s="392"/>
      <c r="AK235" s="392"/>
      <c r="AL235" s="392"/>
    </row>
    <row r="236" spans="2:39" ht="19.899999999999999" customHeight="1" thickBot="1" x14ac:dyDescent="0.25">
      <c r="B236" s="17"/>
      <c r="C236" s="407"/>
      <c r="D236" s="233"/>
      <c r="E236" s="203"/>
      <c r="F236" s="203"/>
      <c r="G236" s="202"/>
      <c r="H236" s="410"/>
      <c r="I236" s="410"/>
      <c r="J236" s="410"/>
      <c r="K236" s="201" t="s">
        <v>87</v>
      </c>
      <c r="L236" s="200"/>
      <c r="M236" s="201" t="s">
        <v>86</v>
      </c>
      <c r="N236" s="200"/>
      <c r="O236" s="201" t="s">
        <v>85</v>
      </c>
      <c r="P236" s="200"/>
      <c r="Q236" s="201" t="s">
        <v>84</v>
      </c>
      <c r="R236" s="200"/>
      <c r="S236" s="201" t="s">
        <v>208</v>
      </c>
      <c r="T236" s="200"/>
      <c r="U236" s="201" t="s">
        <v>207</v>
      </c>
      <c r="V236" s="200"/>
      <c r="W236" s="201" t="s">
        <v>290</v>
      </c>
      <c r="X236" s="200"/>
      <c r="Y236" s="10"/>
      <c r="Z236" s="398"/>
      <c r="AA236" s="398"/>
      <c r="AB236" s="199"/>
      <c r="AC236" s="391"/>
      <c r="AD236" s="393"/>
      <c r="AE236" s="393"/>
      <c r="AF236" s="393"/>
      <c r="AG236" s="393"/>
      <c r="AH236" s="393"/>
      <c r="AI236" s="393"/>
      <c r="AJ236" s="393"/>
      <c r="AK236" s="393"/>
      <c r="AL236" s="393"/>
    </row>
    <row r="237" spans="2:39" ht="19.899999999999999" customHeight="1" x14ac:dyDescent="0.2">
      <c r="B237" s="17"/>
      <c r="C237" s="405">
        <v>14</v>
      </c>
      <c r="D237" s="232"/>
      <c r="E237" s="197"/>
      <c r="F237" s="197"/>
      <c r="G237" s="196"/>
      <c r="H237" s="408"/>
      <c r="I237" s="408"/>
      <c r="J237" s="408"/>
      <c r="K237" s="195" t="s">
        <v>95</v>
      </c>
      <c r="L237" s="194"/>
      <c r="M237" s="195" t="s">
        <v>94</v>
      </c>
      <c r="N237" s="194"/>
      <c r="O237" s="195" t="s">
        <v>93</v>
      </c>
      <c r="P237" s="194"/>
      <c r="Q237" s="195" t="s">
        <v>92</v>
      </c>
      <c r="R237" s="194"/>
      <c r="S237" s="195" t="s">
        <v>212</v>
      </c>
      <c r="T237" s="194"/>
      <c r="U237" s="195" t="s">
        <v>211</v>
      </c>
      <c r="V237" s="194"/>
      <c r="W237" s="195" t="s">
        <v>292</v>
      </c>
      <c r="X237" s="194"/>
      <c r="Y237" s="25"/>
      <c r="Z237" s="397"/>
      <c r="AA237" s="397"/>
      <c r="AB237" s="193"/>
      <c r="AC237" s="379">
        <f>SUMPRODUCT(LEN($L237:$X239)-LEN(SUBSTITUTE($L237:$X239,"A", "")))</f>
        <v>0</v>
      </c>
      <c r="AD237" s="365">
        <f>SUMPRODUCT(LEN($Y237:$Y239)-LEN(SUBSTITUTE($Y237:$Y239,"A", "")))</f>
        <v>0</v>
      </c>
      <c r="AE237" s="365">
        <f>SUMPRODUCT(LEN($L237:$X239)-LEN(SUBSTITUTE($L237:$X239,"S", "")))</f>
        <v>0</v>
      </c>
      <c r="AF237" s="365">
        <f>SUMPRODUCT(LEN($Y237:$Y239)-LEN(SUBSTITUTE($Y237:$Y239,"S", "")))</f>
        <v>0</v>
      </c>
      <c r="AG237" s="365">
        <f>SUMPRODUCT(LEN($L237:$X239)-LEN(SUBSTITUTE($L237:$X239,"F", "")))</f>
        <v>0</v>
      </c>
      <c r="AH237" s="365">
        <f>SUMPRODUCT(LEN($Y237:$Y239)-LEN(SUBSTITUTE($Y237:$Y239,"F", "")))</f>
        <v>0</v>
      </c>
      <c r="AI237" s="365">
        <f>SUMPRODUCT(LEN($L237:$X239)-LEN(SUBSTITUTE($L237:$X239,"G", "")))</f>
        <v>0</v>
      </c>
      <c r="AJ237" s="365">
        <f>SUMPRODUCT(LEN($Y237:$Y239)-LEN(SUBSTITUTE($Y237:$Y239,"G", "")))</f>
        <v>0</v>
      </c>
      <c r="AK237" s="365">
        <f>SUMPRODUCT(LEN($L237:$X239)-LEN(SUBSTITUTE($L237:$X239,"M", "")))</f>
        <v>0</v>
      </c>
      <c r="AL237" s="365">
        <f>SUMPRODUCT(LEN($Y237:$Y239)-LEN(SUBSTITUTE($Y237:$Y239,"M", "")))</f>
        <v>0</v>
      </c>
    </row>
    <row r="238" spans="2:39" ht="19.899999999999999" customHeight="1" x14ac:dyDescent="0.2">
      <c r="B238" s="17"/>
      <c r="C238" s="406"/>
      <c r="D238" s="231"/>
      <c r="E238" s="23"/>
      <c r="F238" s="23"/>
      <c r="G238" s="191"/>
      <c r="H238" s="409"/>
      <c r="I238" s="409"/>
      <c r="J238" s="409"/>
      <c r="K238" s="190" t="s">
        <v>91</v>
      </c>
      <c r="L238" s="189"/>
      <c r="M238" s="190" t="s">
        <v>90</v>
      </c>
      <c r="N238" s="189"/>
      <c r="O238" s="190" t="s">
        <v>89</v>
      </c>
      <c r="P238" s="189"/>
      <c r="Q238" s="190" t="s">
        <v>88</v>
      </c>
      <c r="R238" s="189"/>
      <c r="S238" s="190" t="s">
        <v>210</v>
      </c>
      <c r="T238" s="189"/>
      <c r="U238" s="190" t="s">
        <v>209</v>
      </c>
      <c r="V238" s="189"/>
      <c r="W238" s="190" t="s">
        <v>291</v>
      </c>
      <c r="X238" s="189"/>
      <c r="Y238" s="18"/>
      <c r="Z238" s="366"/>
      <c r="AA238" s="366"/>
      <c r="AB238" s="188"/>
      <c r="AC238" s="390"/>
      <c r="AD238" s="392"/>
      <c r="AE238" s="392"/>
      <c r="AF238" s="392"/>
      <c r="AG238" s="392"/>
      <c r="AH238" s="392"/>
      <c r="AI238" s="392"/>
      <c r="AJ238" s="392"/>
      <c r="AK238" s="392"/>
      <c r="AL238" s="392"/>
    </row>
    <row r="239" spans="2:39" ht="19.899999999999999" customHeight="1" thickBot="1" x14ac:dyDescent="0.25">
      <c r="B239" s="17"/>
      <c r="C239" s="407"/>
      <c r="D239" s="233"/>
      <c r="E239" s="203"/>
      <c r="F239" s="203"/>
      <c r="G239" s="202"/>
      <c r="H239" s="410"/>
      <c r="I239" s="410"/>
      <c r="J239" s="410"/>
      <c r="K239" s="201" t="s">
        <v>87</v>
      </c>
      <c r="L239" s="200"/>
      <c r="M239" s="201" t="s">
        <v>86</v>
      </c>
      <c r="N239" s="200"/>
      <c r="O239" s="201" t="s">
        <v>85</v>
      </c>
      <c r="P239" s="200"/>
      <c r="Q239" s="201" t="s">
        <v>84</v>
      </c>
      <c r="R239" s="200"/>
      <c r="S239" s="201" t="s">
        <v>208</v>
      </c>
      <c r="T239" s="200"/>
      <c r="U239" s="201" t="s">
        <v>207</v>
      </c>
      <c r="V239" s="200"/>
      <c r="W239" s="201" t="s">
        <v>290</v>
      </c>
      <c r="X239" s="200"/>
      <c r="Y239" s="10"/>
      <c r="Z239" s="398"/>
      <c r="AA239" s="398"/>
      <c r="AB239" s="199"/>
      <c r="AC239" s="391"/>
      <c r="AD239" s="393"/>
      <c r="AE239" s="393"/>
      <c r="AF239" s="393"/>
      <c r="AG239" s="393"/>
      <c r="AH239" s="393"/>
      <c r="AI239" s="393"/>
      <c r="AJ239" s="393"/>
      <c r="AK239" s="393"/>
      <c r="AL239" s="393"/>
      <c r="AM239" s="58"/>
    </row>
    <row r="240" spans="2:39" ht="19.899999999999999" customHeight="1" x14ac:dyDescent="0.2">
      <c r="B240" s="17"/>
      <c r="C240" s="405">
        <v>15</v>
      </c>
      <c r="D240" s="232"/>
      <c r="E240" s="197"/>
      <c r="F240" s="197"/>
      <c r="G240" s="196"/>
      <c r="H240" s="408"/>
      <c r="I240" s="408"/>
      <c r="J240" s="408"/>
      <c r="K240" s="195" t="s">
        <v>95</v>
      </c>
      <c r="L240" s="194"/>
      <c r="M240" s="195" t="s">
        <v>94</v>
      </c>
      <c r="N240" s="194"/>
      <c r="O240" s="195" t="s">
        <v>93</v>
      </c>
      <c r="P240" s="194"/>
      <c r="Q240" s="195" t="s">
        <v>92</v>
      </c>
      <c r="R240" s="194"/>
      <c r="S240" s="195" t="s">
        <v>212</v>
      </c>
      <c r="T240" s="194"/>
      <c r="U240" s="195" t="s">
        <v>211</v>
      </c>
      <c r="V240" s="194"/>
      <c r="W240" s="195" t="s">
        <v>292</v>
      </c>
      <c r="X240" s="194"/>
      <c r="Y240" s="25"/>
      <c r="Z240" s="397"/>
      <c r="AA240" s="397"/>
      <c r="AB240" s="193"/>
      <c r="AC240" s="379">
        <f>SUMPRODUCT(LEN($L240:$X242)-LEN(SUBSTITUTE($L240:$X242,"A", "")))</f>
        <v>0</v>
      </c>
      <c r="AD240" s="365">
        <f>SUMPRODUCT(LEN($Y240:$Y242)-LEN(SUBSTITUTE($Y240:$Y242,"A", "")))</f>
        <v>0</v>
      </c>
      <c r="AE240" s="365">
        <f>SUMPRODUCT(LEN($L240:$X242)-LEN(SUBSTITUTE($L240:$X242,"S", "")))</f>
        <v>0</v>
      </c>
      <c r="AF240" s="365">
        <f>SUMPRODUCT(LEN($Y240:$Y242)-LEN(SUBSTITUTE($Y240:$Y242,"S", "")))</f>
        <v>0</v>
      </c>
      <c r="AG240" s="365">
        <f>SUMPRODUCT(LEN($L240:$X242)-LEN(SUBSTITUTE($L240:$X242,"F", "")))</f>
        <v>0</v>
      </c>
      <c r="AH240" s="365">
        <f>SUMPRODUCT(LEN($Y240:$Y242)-LEN(SUBSTITUTE($Y240:$Y242,"F", "")))</f>
        <v>0</v>
      </c>
      <c r="AI240" s="365">
        <f>SUMPRODUCT(LEN($L240:$X242)-LEN(SUBSTITUTE($L240:$X242,"G", "")))</f>
        <v>0</v>
      </c>
      <c r="AJ240" s="365">
        <f>SUMPRODUCT(LEN($Y240:$Y242)-LEN(SUBSTITUTE($Y240:$Y242,"G", "")))</f>
        <v>0</v>
      </c>
      <c r="AK240" s="365">
        <f>SUMPRODUCT(LEN($L240:$X242)-LEN(SUBSTITUTE($L240:$X242,"M", "")))</f>
        <v>0</v>
      </c>
      <c r="AL240" s="365">
        <f>SUMPRODUCT(LEN($Y240:$Y242)-LEN(SUBSTITUTE($Y240:$Y242,"M", "")))</f>
        <v>0</v>
      </c>
    </row>
    <row r="241" spans="2:38" ht="19.899999999999999" customHeight="1" x14ac:dyDescent="0.2">
      <c r="B241" s="17"/>
      <c r="C241" s="406"/>
      <c r="D241" s="231"/>
      <c r="E241" s="23"/>
      <c r="F241" s="23"/>
      <c r="G241" s="191"/>
      <c r="H241" s="409"/>
      <c r="I241" s="409"/>
      <c r="J241" s="409"/>
      <c r="K241" s="190" t="s">
        <v>91</v>
      </c>
      <c r="L241" s="189"/>
      <c r="M241" s="190" t="s">
        <v>90</v>
      </c>
      <c r="N241" s="189"/>
      <c r="O241" s="190" t="s">
        <v>89</v>
      </c>
      <c r="P241" s="189"/>
      <c r="Q241" s="190" t="s">
        <v>88</v>
      </c>
      <c r="R241" s="189"/>
      <c r="S241" s="190" t="s">
        <v>210</v>
      </c>
      <c r="T241" s="189"/>
      <c r="U241" s="190" t="s">
        <v>209</v>
      </c>
      <c r="V241" s="189"/>
      <c r="W241" s="190" t="s">
        <v>291</v>
      </c>
      <c r="X241" s="189"/>
      <c r="Y241" s="18"/>
      <c r="Z241" s="366"/>
      <c r="AA241" s="366"/>
      <c r="AB241" s="188"/>
      <c r="AC241" s="390"/>
      <c r="AD241" s="392"/>
      <c r="AE241" s="392"/>
      <c r="AF241" s="392"/>
      <c r="AG241" s="392"/>
      <c r="AH241" s="392"/>
      <c r="AI241" s="392"/>
      <c r="AJ241" s="392"/>
      <c r="AK241" s="392"/>
      <c r="AL241" s="392"/>
    </row>
    <row r="242" spans="2:38" ht="19.899999999999999" customHeight="1" thickBot="1" x14ac:dyDescent="0.25">
      <c r="B242" s="17"/>
      <c r="C242" s="407"/>
      <c r="D242" s="233"/>
      <c r="E242" s="203"/>
      <c r="F242" s="203"/>
      <c r="G242" s="202"/>
      <c r="H242" s="410"/>
      <c r="I242" s="410"/>
      <c r="J242" s="410"/>
      <c r="K242" s="201" t="s">
        <v>87</v>
      </c>
      <c r="L242" s="200"/>
      <c r="M242" s="201" t="s">
        <v>86</v>
      </c>
      <c r="N242" s="200"/>
      <c r="O242" s="201" t="s">
        <v>85</v>
      </c>
      <c r="P242" s="200"/>
      <c r="Q242" s="201" t="s">
        <v>84</v>
      </c>
      <c r="R242" s="200"/>
      <c r="S242" s="201" t="s">
        <v>208</v>
      </c>
      <c r="T242" s="200"/>
      <c r="U242" s="201" t="s">
        <v>207</v>
      </c>
      <c r="V242" s="200"/>
      <c r="W242" s="201" t="s">
        <v>290</v>
      </c>
      <c r="X242" s="200"/>
      <c r="Y242" s="10"/>
      <c r="Z242" s="398"/>
      <c r="AA242" s="398"/>
      <c r="AB242" s="199"/>
      <c r="AC242" s="391"/>
      <c r="AD242" s="393"/>
      <c r="AE242" s="393"/>
      <c r="AF242" s="393"/>
      <c r="AG242" s="393"/>
      <c r="AH242" s="393"/>
      <c r="AI242" s="393"/>
      <c r="AJ242" s="393"/>
      <c r="AK242" s="393"/>
      <c r="AL242" s="393"/>
    </row>
    <row r="243" spans="2:38" ht="19.899999999999999" customHeight="1" x14ac:dyDescent="0.2">
      <c r="B243" s="17"/>
      <c r="C243" s="405">
        <v>16</v>
      </c>
      <c r="D243" s="232"/>
      <c r="E243" s="197"/>
      <c r="F243" s="197"/>
      <c r="G243" s="196"/>
      <c r="H243" s="408"/>
      <c r="I243" s="408"/>
      <c r="J243" s="408"/>
      <c r="K243" s="195" t="s">
        <v>95</v>
      </c>
      <c r="L243" s="194"/>
      <c r="M243" s="195" t="s">
        <v>94</v>
      </c>
      <c r="N243" s="194"/>
      <c r="O243" s="195" t="s">
        <v>93</v>
      </c>
      <c r="P243" s="194"/>
      <c r="Q243" s="195" t="s">
        <v>92</v>
      </c>
      <c r="R243" s="194"/>
      <c r="S243" s="195" t="s">
        <v>212</v>
      </c>
      <c r="T243" s="194"/>
      <c r="U243" s="195" t="s">
        <v>211</v>
      </c>
      <c r="V243" s="194"/>
      <c r="W243" s="195" t="s">
        <v>292</v>
      </c>
      <c r="X243" s="194"/>
      <c r="Y243" s="25"/>
      <c r="Z243" s="397"/>
      <c r="AA243" s="397"/>
      <c r="AB243" s="193"/>
      <c r="AC243" s="379">
        <f>SUMPRODUCT(LEN($L243:$X245)-LEN(SUBSTITUTE($L243:$X245,"A", "")))</f>
        <v>0</v>
      </c>
      <c r="AD243" s="365">
        <f>SUMPRODUCT(LEN($Y243:$Y245)-LEN(SUBSTITUTE($Y243:$Y245,"A", "")))</f>
        <v>0</v>
      </c>
      <c r="AE243" s="365">
        <f>SUMPRODUCT(LEN($L243:$X245)-LEN(SUBSTITUTE($L243:$X245,"S", "")))</f>
        <v>0</v>
      </c>
      <c r="AF243" s="365">
        <f>SUMPRODUCT(LEN($Y243:$Y245)-LEN(SUBSTITUTE($Y243:$Y245,"S", "")))</f>
        <v>0</v>
      </c>
      <c r="AG243" s="365">
        <f>SUMPRODUCT(LEN($L243:$X245)-LEN(SUBSTITUTE($L243:$X245,"F", "")))</f>
        <v>0</v>
      </c>
      <c r="AH243" s="365">
        <f>SUMPRODUCT(LEN($Y243:$Y245)-LEN(SUBSTITUTE($Y243:$Y245,"F", "")))</f>
        <v>0</v>
      </c>
      <c r="AI243" s="365">
        <f>SUMPRODUCT(LEN($L243:$X245)-LEN(SUBSTITUTE($L243:$X245,"G", "")))</f>
        <v>0</v>
      </c>
      <c r="AJ243" s="365">
        <f>SUMPRODUCT(LEN($Y243:$Y245)-LEN(SUBSTITUTE($Y243:$Y245,"G", "")))</f>
        <v>0</v>
      </c>
      <c r="AK243" s="365">
        <f>SUMPRODUCT(LEN($L243:$X245)-LEN(SUBSTITUTE($L243:$X245,"M", "")))</f>
        <v>0</v>
      </c>
      <c r="AL243" s="365">
        <f>SUMPRODUCT(LEN($Y243:$Y245)-LEN(SUBSTITUTE($Y243:$Y245,"M", "")))</f>
        <v>0</v>
      </c>
    </row>
    <row r="244" spans="2:38" ht="19.899999999999999" customHeight="1" x14ac:dyDescent="0.2">
      <c r="B244" s="17"/>
      <c r="C244" s="406"/>
      <c r="D244" s="231"/>
      <c r="E244" s="23"/>
      <c r="F244" s="23"/>
      <c r="G244" s="191"/>
      <c r="H244" s="409"/>
      <c r="I244" s="409"/>
      <c r="J244" s="409"/>
      <c r="K244" s="190" t="s">
        <v>91</v>
      </c>
      <c r="L244" s="189"/>
      <c r="M244" s="190" t="s">
        <v>90</v>
      </c>
      <c r="N244" s="189"/>
      <c r="O244" s="190" t="s">
        <v>89</v>
      </c>
      <c r="P244" s="189"/>
      <c r="Q244" s="190" t="s">
        <v>88</v>
      </c>
      <c r="R244" s="189"/>
      <c r="S244" s="190" t="s">
        <v>210</v>
      </c>
      <c r="T244" s="189"/>
      <c r="U244" s="190" t="s">
        <v>209</v>
      </c>
      <c r="V244" s="189"/>
      <c r="W244" s="190" t="s">
        <v>291</v>
      </c>
      <c r="X244" s="189"/>
      <c r="Y244" s="18"/>
      <c r="Z244" s="366"/>
      <c r="AA244" s="366"/>
      <c r="AB244" s="188"/>
      <c r="AC244" s="390"/>
      <c r="AD244" s="392"/>
      <c r="AE244" s="392"/>
      <c r="AF244" s="392"/>
      <c r="AG244" s="392"/>
      <c r="AH244" s="392"/>
      <c r="AI244" s="392"/>
      <c r="AJ244" s="392"/>
      <c r="AK244" s="392"/>
      <c r="AL244" s="392"/>
    </row>
    <row r="245" spans="2:38" ht="19.899999999999999" customHeight="1" thickBot="1" x14ac:dyDescent="0.25">
      <c r="B245" s="17"/>
      <c r="C245" s="407"/>
      <c r="D245" s="233"/>
      <c r="E245" s="203"/>
      <c r="F245" s="203"/>
      <c r="G245" s="202"/>
      <c r="H245" s="410"/>
      <c r="I245" s="410"/>
      <c r="J245" s="410"/>
      <c r="K245" s="201" t="s">
        <v>87</v>
      </c>
      <c r="L245" s="200"/>
      <c r="M245" s="201" t="s">
        <v>86</v>
      </c>
      <c r="N245" s="200"/>
      <c r="O245" s="201" t="s">
        <v>85</v>
      </c>
      <c r="P245" s="200"/>
      <c r="Q245" s="201" t="s">
        <v>84</v>
      </c>
      <c r="R245" s="200"/>
      <c r="S245" s="201" t="s">
        <v>208</v>
      </c>
      <c r="T245" s="200"/>
      <c r="U245" s="201" t="s">
        <v>207</v>
      </c>
      <c r="V245" s="200"/>
      <c r="W245" s="201" t="s">
        <v>290</v>
      </c>
      <c r="X245" s="200"/>
      <c r="Y245" s="10"/>
      <c r="Z245" s="398"/>
      <c r="AA245" s="398"/>
      <c r="AB245" s="199"/>
      <c r="AC245" s="391"/>
      <c r="AD245" s="393"/>
      <c r="AE245" s="393"/>
      <c r="AF245" s="393"/>
      <c r="AG245" s="393"/>
      <c r="AH245" s="393"/>
      <c r="AI245" s="393"/>
      <c r="AJ245" s="393"/>
      <c r="AK245" s="393"/>
      <c r="AL245" s="393"/>
    </row>
    <row r="246" spans="2:38" ht="19.899999999999999" customHeight="1" x14ac:dyDescent="0.2">
      <c r="B246" s="17"/>
      <c r="C246" s="405">
        <v>17</v>
      </c>
      <c r="D246" s="232"/>
      <c r="E246" s="197"/>
      <c r="F246" s="197"/>
      <c r="G246" s="196"/>
      <c r="H246" s="408"/>
      <c r="I246" s="408"/>
      <c r="J246" s="408"/>
      <c r="K246" s="195" t="s">
        <v>95</v>
      </c>
      <c r="L246" s="194"/>
      <c r="M246" s="195" t="s">
        <v>94</v>
      </c>
      <c r="N246" s="194"/>
      <c r="O246" s="195" t="s">
        <v>93</v>
      </c>
      <c r="P246" s="194"/>
      <c r="Q246" s="195" t="s">
        <v>92</v>
      </c>
      <c r="R246" s="194"/>
      <c r="S246" s="195" t="s">
        <v>212</v>
      </c>
      <c r="T246" s="194"/>
      <c r="U246" s="195" t="s">
        <v>211</v>
      </c>
      <c r="V246" s="194"/>
      <c r="W246" s="195" t="s">
        <v>292</v>
      </c>
      <c r="X246" s="194"/>
      <c r="Y246" s="25"/>
      <c r="Z246" s="397"/>
      <c r="AA246" s="397"/>
      <c r="AB246" s="193"/>
      <c r="AC246" s="379">
        <f>SUMPRODUCT(LEN($L246:$X248)-LEN(SUBSTITUTE($L246:$X248,"A", "")))</f>
        <v>0</v>
      </c>
      <c r="AD246" s="365">
        <f>SUMPRODUCT(LEN($Y246:$Y248)-LEN(SUBSTITUTE($Y246:$Y248,"A", "")))</f>
        <v>0</v>
      </c>
      <c r="AE246" s="365">
        <f>SUMPRODUCT(LEN($L246:$X248)-LEN(SUBSTITUTE($L246:$X248,"S", "")))</f>
        <v>0</v>
      </c>
      <c r="AF246" s="365">
        <f>SUMPRODUCT(LEN($Y246:$Y248)-LEN(SUBSTITUTE($Y246:$Y248,"S", "")))</f>
        <v>0</v>
      </c>
      <c r="AG246" s="365">
        <f>SUMPRODUCT(LEN($L246:$X248)-LEN(SUBSTITUTE($L246:$X248,"F", "")))</f>
        <v>0</v>
      </c>
      <c r="AH246" s="365">
        <f>SUMPRODUCT(LEN($Y246:$Y248)-LEN(SUBSTITUTE($Y246:$Y248,"F", "")))</f>
        <v>0</v>
      </c>
      <c r="AI246" s="365">
        <f>SUMPRODUCT(LEN($L246:$X248)-LEN(SUBSTITUTE($L246:$X248,"G", "")))</f>
        <v>0</v>
      </c>
      <c r="AJ246" s="365">
        <f>SUMPRODUCT(LEN($Y246:$Y248)-LEN(SUBSTITUTE($Y246:$Y248,"G", "")))</f>
        <v>0</v>
      </c>
      <c r="AK246" s="365">
        <f>SUMPRODUCT(LEN($L246:$X248)-LEN(SUBSTITUTE($L246:$X248,"M", "")))</f>
        <v>0</v>
      </c>
      <c r="AL246" s="365">
        <f>SUMPRODUCT(LEN($Y246:$Y248)-LEN(SUBSTITUTE($Y246:$Y248,"M", "")))</f>
        <v>0</v>
      </c>
    </row>
    <row r="247" spans="2:38" ht="19.899999999999999" customHeight="1" x14ac:dyDescent="0.2">
      <c r="B247" s="17"/>
      <c r="C247" s="406"/>
      <c r="D247" s="231"/>
      <c r="E247" s="23"/>
      <c r="F247" s="23"/>
      <c r="G247" s="191"/>
      <c r="H247" s="409"/>
      <c r="I247" s="409"/>
      <c r="J247" s="409"/>
      <c r="K247" s="190" t="s">
        <v>91</v>
      </c>
      <c r="L247" s="189"/>
      <c r="M247" s="190" t="s">
        <v>90</v>
      </c>
      <c r="N247" s="189"/>
      <c r="O247" s="190" t="s">
        <v>89</v>
      </c>
      <c r="P247" s="189"/>
      <c r="Q247" s="190" t="s">
        <v>88</v>
      </c>
      <c r="R247" s="189"/>
      <c r="S247" s="190" t="s">
        <v>210</v>
      </c>
      <c r="T247" s="189"/>
      <c r="U247" s="190" t="s">
        <v>209</v>
      </c>
      <c r="V247" s="189"/>
      <c r="W247" s="190" t="s">
        <v>291</v>
      </c>
      <c r="X247" s="189"/>
      <c r="Y247" s="18"/>
      <c r="Z247" s="366"/>
      <c r="AA247" s="366"/>
      <c r="AB247" s="188"/>
      <c r="AC247" s="390"/>
      <c r="AD247" s="392"/>
      <c r="AE247" s="392"/>
      <c r="AF247" s="392"/>
      <c r="AG247" s="392"/>
      <c r="AH247" s="392"/>
      <c r="AI247" s="392"/>
      <c r="AJ247" s="392"/>
      <c r="AK247" s="392"/>
      <c r="AL247" s="392"/>
    </row>
    <row r="248" spans="2:38" ht="19.899999999999999" customHeight="1" thickBot="1" x14ac:dyDescent="0.25">
      <c r="B248" s="17"/>
      <c r="C248" s="407"/>
      <c r="D248" s="233"/>
      <c r="E248" s="203"/>
      <c r="F248" s="203"/>
      <c r="G248" s="202"/>
      <c r="H248" s="410"/>
      <c r="I248" s="410"/>
      <c r="J248" s="410"/>
      <c r="K248" s="201" t="s">
        <v>87</v>
      </c>
      <c r="L248" s="200"/>
      <c r="M248" s="201" t="s">
        <v>86</v>
      </c>
      <c r="N248" s="200"/>
      <c r="O248" s="201" t="s">
        <v>85</v>
      </c>
      <c r="P248" s="200"/>
      <c r="Q248" s="201" t="s">
        <v>84</v>
      </c>
      <c r="R248" s="200"/>
      <c r="S248" s="201" t="s">
        <v>208</v>
      </c>
      <c r="T248" s="200"/>
      <c r="U248" s="201" t="s">
        <v>207</v>
      </c>
      <c r="V248" s="200"/>
      <c r="W248" s="201" t="s">
        <v>290</v>
      </c>
      <c r="X248" s="200"/>
      <c r="Y248" s="10"/>
      <c r="Z248" s="398"/>
      <c r="AA248" s="398"/>
      <c r="AB248" s="199"/>
      <c r="AC248" s="391"/>
      <c r="AD248" s="393"/>
      <c r="AE248" s="393"/>
      <c r="AF248" s="393"/>
      <c r="AG248" s="393"/>
      <c r="AH248" s="393"/>
      <c r="AI248" s="393"/>
      <c r="AJ248" s="393"/>
      <c r="AK248" s="393"/>
      <c r="AL248" s="393"/>
    </row>
    <row r="249" spans="2:38" ht="19.899999999999999" customHeight="1" x14ac:dyDescent="0.2">
      <c r="B249" s="17"/>
      <c r="C249" s="405">
        <v>18</v>
      </c>
      <c r="D249" s="232"/>
      <c r="E249" s="197"/>
      <c r="F249" s="197"/>
      <c r="G249" s="196"/>
      <c r="H249" s="408"/>
      <c r="I249" s="408"/>
      <c r="J249" s="408"/>
      <c r="K249" s="195" t="s">
        <v>95</v>
      </c>
      <c r="L249" s="194"/>
      <c r="M249" s="195" t="s">
        <v>94</v>
      </c>
      <c r="N249" s="194"/>
      <c r="O249" s="195" t="s">
        <v>93</v>
      </c>
      <c r="P249" s="194"/>
      <c r="Q249" s="195" t="s">
        <v>92</v>
      </c>
      <c r="R249" s="194"/>
      <c r="S249" s="195" t="s">
        <v>212</v>
      </c>
      <c r="T249" s="194"/>
      <c r="U249" s="195" t="s">
        <v>211</v>
      </c>
      <c r="V249" s="194"/>
      <c r="W249" s="195" t="s">
        <v>292</v>
      </c>
      <c r="X249" s="194"/>
      <c r="Y249" s="25"/>
      <c r="Z249" s="397"/>
      <c r="AA249" s="397"/>
      <c r="AB249" s="193"/>
      <c r="AC249" s="379">
        <f>SUMPRODUCT(LEN($L249:$X251)-LEN(SUBSTITUTE($L249:$X251,"A", "")))</f>
        <v>0</v>
      </c>
      <c r="AD249" s="365">
        <f>SUMPRODUCT(LEN($Y249:$Y251)-LEN(SUBSTITUTE($Y249:$Y251,"A", "")))</f>
        <v>0</v>
      </c>
      <c r="AE249" s="365">
        <f>SUMPRODUCT(LEN($L249:$X251)-LEN(SUBSTITUTE($L249:$X251,"S", "")))</f>
        <v>0</v>
      </c>
      <c r="AF249" s="365">
        <f>SUMPRODUCT(LEN($Y249:$Y251)-LEN(SUBSTITUTE($Y249:$Y251,"S", "")))</f>
        <v>0</v>
      </c>
      <c r="AG249" s="365">
        <f>SUMPRODUCT(LEN($L249:$X251)-LEN(SUBSTITUTE($L249:$X251,"F", "")))</f>
        <v>0</v>
      </c>
      <c r="AH249" s="365">
        <f>SUMPRODUCT(LEN($Y249:$Y251)-LEN(SUBSTITUTE($Y249:$Y251,"F", "")))</f>
        <v>0</v>
      </c>
      <c r="AI249" s="365">
        <f>SUMPRODUCT(LEN($L249:$X251)-LEN(SUBSTITUTE($L249:$X251,"G", "")))</f>
        <v>0</v>
      </c>
      <c r="AJ249" s="365">
        <f>SUMPRODUCT(LEN($Y249:$Y251)-LEN(SUBSTITUTE($Y249:$Y251,"G", "")))</f>
        <v>0</v>
      </c>
      <c r="AK249" s="365">
        <f>SUMPRODUCT(LEN($L249:$X251)-LEN(SUBSTITUTE($L249:$X251,"M", "")))</f>
        <v>0</v>
      </c>
      <c r="AL249" s="365">
        <f>SUMPRODUCT(LEN($Y249:$Y251)-LEN(SUBSTITUTE($Y249:$Y251,"M", "")))</f>
        <v>0</v>
      </c>
    </row>
    <row r="250" spans="2:38" ht="19.899999999999999" customHeight="1" x14ac:dyDescent="0.2">
      <c r="B250" s="17"/>
      <c r="C250" s="406"/>
      <c r="D250" s="231"/>
      <c r="E250" s="23"/>
      <c r="F250" s="23"/>
      <c r="G250" s="191"/>
      <c r="H250" s="409"/>
      <c r="I250" s="409"/>
      <c r="J250" s="409"/>
      <c r="K250" s="190" t="s">
        <v>91</v>
      </c>
      <c r="L250" s="189"/>
      <c r="M250" s="190" t="s">
        <v>90</v>
      </c>
      <c r="N250" s="189"/>
      <c r="O250" s="190" t="s">
        <v>89</v>
      </c>
      <c r="P250" s="189"/>
      <c r="Q250" s="190" t="s">
        <v>88</v>
      </c>
      <c r="R250" s="189"/>
      <c r="S250" s="190" t="s">
        <v>210</v>
      </c>
      <c r="T250" s="189"/>
      <c r="U250" s="190" t="s">
        <v>209</v>
      </c>
      <c r="V250" s="189"/>
      <c r="W250" s="190" t="s">
        <v>291</v>
      </c>
      <c r="X250" s="189"/>
      <c r="Y250" s="18"/>
      <c r="Z250" s="366"/>
      <c r="AA250" s="366"/>
      <c r="AB250" s="188"/>
      <c r="AC250" s="390"/>
      <c r="AD250" s="392"/>
      <c r="AE250" s="392"/>
      <c r="AF250" s="392"/>
      <c r="AG250" s="392"/>
      <c r="AH250" s="392"/>
      <c r="AI250" s="392"/>
      <c r="AJ250" s="392"/>
      <c r="AK250" s="392"/>
      <c r="AL250" s="392"/>
    </row>
    <row r="251" spans="2:38" ht="19.899999999999999" customHeight="1" thickBot="1" x14ac:dyDescent="0.25">
      <c r="B251" s="17"/>
      <c r="C251" s="407"/>
      <c r="D251" s="233"/>
      <c r="E251" s="203"/>
      <c r="F251" s="203"/>
      <c r="G251" s="202"/>
      <c r="H251" s="410"/>
      <c r="I251" s="410"/>
      <c r="J251" s="410"/>
      <c r="K251" s="201" t="s">
        <v>87</v>
      </c>
      <c r="L251" s="200"/>
      <c r="M251" s="201" t="s">
        <v>86</v>
      </c>
      <c r="N251" s="200"/>
      <c r="O251" s="201" t="s">
        <v>85</v>
      </c>
      <c r="P251" s="200"/>
      <c r="Q251" s="201" t="s">
        <v>84</v>
      </c>
      <c r="R251" s="200"/>
      <c r="S251" s="201" t="s">
        <v>208</v>
      </c>
      <c r="T251" s="200"/>
      <c r="U251" s="201" t="s">
        <v>207</v>
      </c>
      <c r="V251" s="200"/>
      <c r="W251" s="201" t="s">
        <v>290</v>
      </c>
      <c r="X251" s="200"/>
      <c r="Y251" s="10"/>
      <c r="Z251" s="398"/>
      <c r="AA251" s="398"/>
      <c r="AB251" s="199"/>
      <c r="AC251" s="391"/>
      <c r="AD251" s="393"/>
      <c r="AE251" s="393"/>
      <c r="AF251" s="393"/>
      <c r="AG251" s="393"/>
      <c r="AH251" s="393"/>
      <c r="AI251" s="393"/>
      <c r="AJ251" s="393"/>
      <c r="AK251" s="393"/>
      <c r="AL251" s="393"/>
    </row>
    <row r="252" spans="2:38" ht="19.899999999999999" customHeight="1" x14ac:dyDescent="0.2">
      <c r="B252" s="17"/>
      <c r="C252" s="405">
        <v>19</v>
      </c>
      <c r="D252" s="232"/>
      <c r="E252" s="197"/>
      <c r="F252" s="197"/>
      <c r="G252" s="196"/>
      <c r="H252" s="408"/>
      <c r="I252" s="408"/>
      <c r="J252" s="408"/>
      <c r="K252" s="195" t="s">
        <v>95</v>
      </c>
      <c r="L252" s="194"/>
      <c r="M252" s="195" t="s">
        <v>94</v>
      </c>
      <c r="N252" s="194"/>
      <c r="O252" s="195" t="s">
        <v>93</v>
      </c>
      <c r="P252" s="194"/>
      <c r="Q252" s="195" t="s">
        <v>92</v>
      </c>
      <c r="R252" s="194"/>
      <c r="S252" s="195" t="s">
        <v>212</v>
      </c>
      <c r="T252" s="194"/>
      <c r="U252" s="195" t="s">
        <v>211</v>
      </c>
      <c r="V252" s="194"/>
      <c r="W252" s="195" t="s">
        <v>292</v>
      </c>
      <c r="X252" s="194"/>
      <c r="Y252" s="25"/>
      <c r="Z252" s="397"/>
      <c r="AA252" s="397"/>
      <c r="AB252" s="193"/>
      <c r="AC252" s="379">
        <f>SUMPRODUCT(LEN($L252:$X254)-LEN(SUBSTITUTE($L252:$X254,"A", "")))</f>
        <v>0</v>
      </c>
      <c r="AD252" s="365">
        <f>SUMPRODUCT(LEN($Y252:$Y254)-LEN(SUBSTITUTE($Y252:$Y254,"A", "")))</f>
        <v>0</v>
      </c>
      <c r="AE252" s="365">
        <f>SUMPRODUCT(LEN($L252:$X254)-LEN(SUBSTITUTE($L252:$X254,"S", "")))</f>
        <v>0</v>
      </c>
      <c r="AF252" s="365">
        <f>SUMPRODUCT(LEN($Y252:$Y254)-LEN(SUBSTITUTE($Y252:$Y254,"S", "")))</f>
        <v>0</v>
      </c>
      <c r="AG252" s="365">
        <f>SUMPRODUCT(LEN($L252:$X254)-LEN(SUBSTITUTE($L252:$X254,"F", "")))</f>
        <v>0</v>
      </c>
      <c r="AH252" s="365">
        <f>SUMPRODUCT(LEN($Y252:$Y254)-LEN(SUBSTITUTE($Y252:$Y254,"F", "")))</f>
        <v>0</v>
      </c>
      <c r="AI252" s="365">
        <f>SUMPRODUCT(LEN($L252:$X254)-LEN(SUBSTITUTE($L252:$X254,"G", "")))</f>
        <v>0</v>
      </c>
      <c r="AJ252" s="365">
        <f>SUMPRODUCT(LEN($Y252:$Y254)-LEN(SUBSTITUTE($Y252:$Y254,"G", "")))</f>
        <v>0</v>
      </c>
      <c r="AK252" s="365">
        <f>SUMPRODUCT(LEN($L252:$X254)-LEN(SUBSTITUTE($L252:$X254,"M", "")))</f>
        <v>0</v>
      </c>
      <c r="AL252" s="365">
        <f>SUMPRODUCT(LEN($Y252:$Y254)-LEN(SUBSTITUTE($Y252:$Y254,"M", "")))</f>
        <v>0</v>
      </c>
    </row>
    <row r="253" spans="2:38" ht="19.899999999999999" customHeight="1" x14ac:dyDescent="0.2">
      <c r="B253" s="17"/>
      <c r="C253" s="406"/>
      <c r="D253" s="231"/>
      <c r="E253" s="23"/>
      <c r="F253" s="23"/>
      <c r="G253" s="191"/>
      <c r="H253" s="409"/>
      <c r="I253" s="409"/>
      <c r="J253" s="409"/>
      <c r="K253" s="190" t="s">
        <v>91</v>
      </c>
      <c r="L253" s="189"/>
      <c r="M253" s="190" t="s">
        <v>90</v>
      </c>
      <c r="N253" s="189"/>
      <c r="O253" s="190" t="s">
        <v>89</v>
      </c>
      <c r="P253" s="189"/>
      <c r="Q253" s="190" t="s">
        <v>88</v>
      </c>
      <c r="R253" s="189"/>
      <c r="S253" s="190" t="s">
        <v>210</v>
      </c>
      <c r="T253" s="189"/>
      <c r="U253" s="190" t="s">
        <v>209</v>
      </c>
      <c r="V253" s="189"/>
      <c r="W253" s="190" t="s">
        <v>291</v>
      </c>
      <c r="X253" s="189"/>
      <c r="Y253" s="18"/>
      <c r="Z253" s="366"/>
      <c r="AA253" s="366"/>
      <c r="AB253" s="188"/>
      <c r="AC253" s="390"/>
      <c r="AD253" s="392"/>
      <c r="AE253" s="392"/>
      <c r="AF253" s="392"/>
      <c r="AG253" s="392"/>
      <c r="AH253" s="392"/>
      <c r="AI253" s="392"/>
      <c r="AJ253" s="392"/>
      <c r="AK253" s="392"/>
      <c r="AL253" s="392"/>
    </row>
    <row r="254" spans="2:38" ht="19.899999999999999" customHeight="1" thickBot="1" x14ac:dyDescent="0.25">
      <c r="B254" s="17"/>
      <c r="C254" s="407"/>
      <c r="D254" s="233"/>
      <c r="E254" s="203"/>
      <c r="F254" s="203"/>
      <c r="G254" s="202"/>
      <c r="H254" s="410"/>
      <c r="I254" s="410"/>
      <c r="J254" s="410"/>
      <c r="K254" s="201" t="s">
        <v>87</v>
      </c>
      <c r="L254" s="200"/>
      <c r="M254" s="201" t="s">
        <v>86</v>
      </c>
      <c r="N254" s="200"/>
      <c r="O254" s="201" t="s">
        <v>85</v>
      </c>
      <c r="P254" s="200"/>
      <c r="Q254" s="201" t="s">
        <v>84</v>
      </c>
      <c r="R254" s="200"/>
      <c r="S254" s="201" t="s">
        <v>208</v>
      </c>
      <c r="T254" s="200"/>
      <c r="U254" s="201" t="s">
        <v>207</v>
      </c>
      <c r="V254" s="200"/>
      <c r="W254" s="201" t="s">
        <v>290</v>
      </c>
      <c r="X254" s="200"/>
      <c r="Y254" s="10"/>
      <c r="Z254" s="398"/>
      <c r="AA254" s="398"/>
      <c r="AB254" s="199"/>
      <c r="AC254" s="391"/>
      <c r="AD254" s="393"/>
      <c r="AE254" s="393"/>
      <c r="AF254" s="393"/>
      <c r="AG254" s="393"/>
      <c r="AH254" s="393"/>
      <c r="AI254" s="393"/>
      <c r="AJ254" s="393"/>
      <c r="AK254" s="393"/>
      <c r="AL254" s="393"/>
    </row>
    <row r="255" spans="2:38" ht="19.899999999999999" customHeight="1" x14ac:dyDescent="0.2">
      <c r="B255" s="17"/>
      <c r="C255" s="405">
        <v>20</v>
      </c>
      <c r="D255" s="232"/>
      <c r="E255" s="197"/>
      <c r="F255" s="197"/>
      <c r="G255" s="196"/>
      <c r="H255" s="408"/>
      <c r="I255" s="408"/>
      <c r="J255" s="408"/>
      <c r="K255" s="195" t="s">
        <v>95</v>
      </c>
      <c r="L255" s="194"/>
      <c r="M255" s="195" t="s">
        <v>94</v>
      </c>
      <c r="N255" s="194"/>
      <c r="O255" s="195" t="s">
        <v>93</v>
      </c>
      <c r="P255" s="194"/>
      <c r="Q255" s="195" t="s">
        <v>92</v>
      </c>
      <c r="R255" s="194"/>
      <c r="S255" s="195" t="s">
        <v>212</v>
      </c>
      <c r="T255" s="194"/>
      <c r="U255" s="195" t="s">
        <v>211</v>
      </c>
      <c r="V255" s="194"/>
      <c r="W255" s="195" t="s">
        <v>292</v>
      </c>
      <c r="X255" s="194"/>
      <c r="Y255" s="25"/>
      <c r="Z255" s="397"/>
      <c r="AA255" s="397"/>
      <c r="AB255" s="193"/>
      <c r="AC255" s="379">
        <f>SUMPRODUCT(LEN($L255:$X257)-LEN(SUBSTITUTE($L255:$X257,"A", "")))</f>
        <v>0</v>
      </c>
      <c r="AD255" s="365">
        <f>SUMPRODUCT(LEN($Y255:$Y257)-LEN(SUBSTITUTE($Y255:$Y257,"A", "")))</f>
        <v>0</v>
      </c>
      <c r="AE255" s="365">
        <f>SUMPRODUCT(LEN($L255:$X257)-LEN(SUBSTITUTE($L255:$X257,"S", "")))</f>
        <v>0</v>
      </c>
      <c r="AF255" s="365">
        <f>SUMPRODUCT(LEN($Y255:$Y257)-LEN(SUBSTITUTE($Y255:$Y257,"S", "")))</f>
        <v>0</v>
      </c>
      <c r="AG255" s="365">
        <f>SUMPRODUCT(LEN($L255:$X257)-LEN(SUBSTITUTE($L255:$X257,"F", "")))</f>
        <v>0</v>
      </c>
      <c r="AH255" s="365">
        <f>SUMPRODUCT(LEN($Y255:$Y257)-LEN(SUBSTITUTE($Y255:$Y257,"F", "")))</f>
        <v>0</v>
      </c>
      <c r="AI255" s="365">
        <f>SUMPRODUCT(LEN($L255:$X257)-LEN(SUBSTITUTE($L255:$X257,"G", "")))</f>
        <v>0</v>
      </c>
      <c r="AJ255" s="365">
        <f>SUMPRODUCT(LEN($Y255:$Y257)-LEN(SUBSTITUTE($Y255:$Y257,"G", "")))</f>
        <v>0</v>
      </c>
      <c r="AK255" s="365">
        <f>SUMPRODUCT(LEN($L255:$X257)-LEN(SUBSTITUTE($L255:$X257,"M", "")))</f>
        <v>0</v>
      </c>
      <c r="AL255" s="365">
        <f>SUMPRODUCT(LEN($Y255:$Y257)-LEN(SUBSTITUTE($Y255:$Y257,"M", "")))</f>
        <v>0</v>
      </c>
    </row>
    <row r="256" spans="2:38" ht="19.899999999999999" customHeight="1" x14ac:dyDescent="0.2">
      <c r="B256" s="17"/>
      <c r="C256" s="406"/>
      <c r="D256" s="231"/>
      <c r="E256" s="23"/>
      <c r="F256" s="23"/>
      <c r="G256" s="191"/>
      <c r="H256" s="409"/>
      <c r="I256" s="409"/>
      <c r="J256" s="409"/>
      <c r="K256" s="190" t="s">
        <v>91</v>
      </c>
      <c r="L256" s="189"/>
      <c r="M256" s="190" t="s">
        <v>90</v>
      </c>
      <c r="N256" s="189"/>
      <c r="O256" s="190" t="s">
        <v>89</v>
      </c>
      <c r="P256" s="189"/>
      <c r="Q256" s="190" t="s">
        <v>88</v>
      </c>
      <c r="R256" s="189"/>
      <c r="S256" s="190" t="s">
        <v>210</v>
      </c>
      <c r="T256" s="189"/>
      <c r="U256" s="190" t="s">
        <v>209</v>
      </c>
      <c r="V256" s="189"/>
      <c r="W256" s="190" t="s">
        <v>291</v>
      </c>
      <c r="X256" s="189"/>
      <c r="Y256" s="18"/>
      <c r="Z256" s="366"/>
      <c r="AA256" s="366"/>
      <c r="AB256" s="188"/>
      <c r="AC256" s="390"/>
      <c r="AD256" s="392"/>
      <c r="AE256" s="392"/>
      <c r="AF256" s="392"/>
      <c r="AG256" s="392"/>
      <c r="AH256" s="392"/>
      <c r="AI256" s="392"/>
      <c r="AJ256" s="392"/>
      <c r="AK256" s="392"/>
      <c r="AL256" s="392"/>
    </row>
    <row r="257" spans="2:46" ht="19.899999999999999" customHeight="1" thickBot="1" x14ac:dyDescent="0.25">
      <c r="B257" s="151"/>
      <c r="C257" s="412"/>
      <c r="D257" s="230"/>
      <c r="E257" s="186"/>
      <c r="F257" s="186"/>
      <c r="G257" s="185"/>
      <c r="H257" s="411"/>
      <c r="I257" s="411"/>
      <c r="J257" s="411"/>
      <c r="K257" s="184" t="s">
        <v>87</v>
      </c>
      <c r="L257" s="183"/>
      <c r="M257" s="184" t="s">
        <v>86</v>
      </c>
      <c r="N257" s="183"/>
      <c r="O257" s="184" t="s">
        <v>85</v>
      </c>
      <c r="P257" s="183"/>
      <c r="Q257" s="184" t="s">
        <v>84</v>
      </c>
      <c r="R257" s="183"/>
      <c r="S257" s="184" t="s">
        <v>208</v>
      </c>
      <c r="T257" s="183"/>
      <c r="U257" s="184" t="s">
        <v>207</v>
      </c>
      <c r="V257" s="183"/>
      <c r="W257" s="201" t="s">
        <v>290</v>
      </c>
      <c r="X257" s="183"/>
      <c r="Y257" s="182"/>
      <c r="Z257" s="367"/>
      <c r="AA257" s="367"/>
      <c r="AB257" s="180"/>
      <c r="AC257" s="391"/>
      <c r="AD257" s="393"/>
      <c r="AE257" s="393"/>
      <c r="AF257" s="393"/>
      <c r="AG257" s="393"/>
      <c r="AH257" s="393"/>
      <c r="AI257" s="393"/>
      <c r="AJ257" s="393"/>
      <c r="AK257" s="393"/>
      <c r="AL257" s="393"/>
    </row>
    <row r="258" spans="2:46" ht="74.45" customHeight="1" thickBot="1" x14ac:dyDescent="0.3">
      <c r="B258" s="223" t="s">
        <v>123</v>
      </c>
      <c r="C258" s="222" t="s">
        <v>122</v>
      </c>
      <c r="D258" s="222" t="s">
        <v>121</v>
      </c>
      <c r="E258" s="222" t="s">
        <v>120</v>
      </c>
      <c r="F258" s="222" t="s">
        <v>119</v>
      </c>
      <c r="G258" s="222" t="s">
        <v>118</v>
      </c>
      <c r="H258" s="222" t="s">
        <v>33</v>
      </c>
      <c r="I258" s="222" t="s">
        <v>117</v>
      </c>
      <c r="J258" s="222" t="s">
        <v>34</v>
      </c>
      <c r="K258" s="403" t="s">
        <v>116</v>
      </c>
      <c r="L258" s="413"/>
      <c r="M258" s="403" t="s">
        <v>115</v>
      </c>
      <c r="N258" s="413"/>
      <c r="O258" s="403" t="s">
        <v>115</v>
      </c>
      <c r="P258" s="404"/>
      <c r="Q258" s="403" t="s">
        <v>115</v>
      </c>
      <c r="R258" s="404"/>
      <c r="S258" s="403" t="s">
        <v>115</v>
      </c>
      <c r="T258" s="404"/>
      <c r="U258" s="403" t="s">
        <v>115</v>
      </c>
      <c r="V258" s="404"/>
      <c r="W258" s="403" t="s">
        <v>115</v>
      </c>
      <c r="X258" s="404"/>
      <c r="Y258" s="234" t="s">
        <v>114</v>
      </c>
      <c r="Z258" s="48" t="s">
        <v>113</v>
      </c>
      <c r="AA258" s="221" t="s">
        <v>221</v>
      </c>
      <c r="AB258" s="220" t="s">
        <v>112</v>
      </c>
      <c r="AC258" s="46" t="s">
        <v>111</v>
      </c>
      <c r="AD258" s="45" t="s">
        <v>110</v>
      </c>
      <c r="AE258" s="45" t="s">
        <v>109</v>
      </c>
      <c r="AF258" s="45" t="s">
        <v>108</v>
      </c>
      <c r="AG258" s="45" t="s">
        <v>107</v>
      </c>
      <c r="AH258" s="45" t="s">
        <v>106</v>
      </c>
      <c r="AI258" s="45" t="s">
        <v>105</v>
      </c>
      <c r="AJ258" s="45" t="s">
        <v>104</v>
      </c>
      <c r="AK258" s="45" t="s">
        <v>103</v>
      </c>
      <c r="AL258" s="45" t="s">
        <v>102</v>
      </c>
    </row>
    <row r="259" spans="2:46" ht="36" customHeight="1" thickBot="1" x14ac:dyDescent="0.25">
      <c r="B259" s="71" t="s">
        <v>135</v>
      </c>
      <c r="C259" s="215"/>
      <c r="D259" s="214">
        <v>204</v>
      </c>
      <c r="E259" s="213">
        <v>12</v>
      </c>
      <c r="F259" s="212">
        <v>24486.26</v>
      </c>
      <c r="G259" s="211">
        <v>991.66</v>
      </c>
      <c r="H259" s="210"/>
      <c r="I259" s="210"/>
      <c r="J259" s="209"/>
      <c r="K259" s="208"/>
      <c r="L259" s="36"/>
      <c r="M259" s="208"/>
      <c r="N259" s="36"/>
      <c r="O259" s="208"/>
      <c r="P259" s="36"/>
      <c r="Q259" s="208"/>
      <c r="R259" s="36"/>
      <c r="S259" s="208"/>
      <c r="T259" s="36"/>
      <c r="U259" s="208"/>
      <c r="V259" s="36"/>
      <c r="W259" s="208"/>
      <c r="X259" s="36"/>
      <c r="Y259" s="207"/>
      <c r="Z259" s="206"/>
      <c r="AA259" s="206"/>
      <c r="AB259" s="205"/>
      <c r="AC259" s="33">
        <f t="shared" ref="AC259:AL259" si="4">SUM(AC260:AC319)</f>
        <v>110</v>
      </c>
      <c r="AD259" s="54">
        <f t="shared" si="4"/>
        <v>20</v>
      </c>
      <c r="AE259" s="54">
        <f t="shared" si="4"/>
        <v>98</v>
      </c>
      <c r="AF259" s="54">
        <f t="shared" si="4"/>
        <v>20</v>
      </c>
      <c r="AG259" s="54">
        <f t="shared" si="4"/>
        <v>5</v>
      </c>
      <c r="AH259" s="54">
        <f t="shared" si="4"/>
        <v>0</v>
      </c>
      <c r="AI259" s="54">
        <f t="shared" si="4"/>
        <v>81</v>
      </c>
      <c r="AJ259" s="54">
        <f t="shared" si="4"/>
        <v>14</v>
      </c>
      <c r="AK259" s="54">
        <f t="shared" si="4"/>
        <v>0</v>
      </c>
      <c r="AL259" s="53">
        <f t="shared" si="4"/>
        <v>0</v>
      </c>
      <c r="AM259" s="32" t="s">
        <v>100</v>
      </c>
      <c r="AN259" s="31">
        <f>F259/(100*102)</f>
        <v>2.4006137254901958</v>
      </c>
      <c r="AP259" s="4">
        <f>SUM(AC259:AD259)/E259</f>
        <v>10.833333333333334</v>
      </c>
      <c r="AQ259" s="4">
        <f>SUM(AE259:AF259)/E259</f>
        <v>9.8333333333333339</v>
      </c>
      <c r="AR259" s="4">
        <f>SUM(AG259:AH259)/E259</f>
        <v>0.41666666666666669</v>
      </c>
      <c r="AS259" s="4">
        <f>SUM(AI259:AJ259)/E259</f>
        <v>7.916666666666667</v>
      </c>
      <c r="AT259" s="4">
        <f>SUM(AK259:AL259)/E259</f>
        <v>0</v>
      </c>
    </row>
    <row r="260" spans="2:46" ht="19.899999999999999" customHeight="1" x14ac:dyDescent="0.2">
      <c r="B260" s="17" t="s">
        <v>99</v>
      </c>
      <c r="C260" s="405">
        <v>1</v>
      </c>
      <c r="D260" s="232"/>
      <c r="E260" s="197"/>
      <c r="F260" s="197"/>
      <c r="G260" s="196"/>
      <c r="H260" s="408">
        <v>71</v>
      </c>
      <c r="I260" s="408">
        <v>22</v>
      </c>
      <c r="J260" s="408">
        <v>5</v>
      </c>
      <c r="K260" s="195" t="s">
        <v>95</v>
      </c>
      <c r="L260" s="194" t="s">
        <v>284</v>
      </c>
      <c r="M260" s="195" t="s">
        <v>94</v>
      </c>
      <c r="N260" s="194" t="s">
        <v>275</v>
      </c>
      <c r="O260" s="195" t="s">
        <v>93</v>
      </c>
      <c r="P260" s="194" t="s">
        <v>444</v>
      </c>
      <c r="Q260" s="195" t="s">
        <v>92</v>
      </c>
      <c r="R260" s="194" t="s">
        <v>300</v>
      </c>
      <c r="S260" s="195" t="s">
        <v>212</v>
      </c>
      <c r="T260" s="194" t="s">
        <v>214</v>
      </c>
      <c r="U260" s="195" t="s">
        <v>211</v>
      </c>
      <c r="V260" s="194" t="s">
        <v>98</v>
      </c>
      <c r="W260" s="195" t="s">
        <v>292</v>
      </c>
      <c r="X260" s="194"/>
      <c r="Y260" s="25" t="s">
        <v>536</v>
      </c>
      <c r="Z260" s="397"/>
      <c r="AA260" s="397"/>
      <c r="AB260" s="193"/>
      <c r="AC260" s="379">
        <f>SUMPRODUCT(LEN($L260:$X262)-LEN(SUBSTITUTE($L260:$X262,"A", "")))</f>
        <v>14</v>
      </c>
      <c r="AD260" s="365">
        <f>SUMPRODUCT(LEN($Y260:$Y262)-LEN(SUBSTITUTE($Y260:$Y262,"A", "")))</f>
        <v>11</v>
      </c>
      <c r="AE260" s="365">
        <f>SUMPRODUCT(LEN($L260:$X262)-LEN(SUBSTITUTE($L260:$X262,"S", "")))</f>
        <v>10</v>
      </c>
      <c r="AF260" s="365">
        <f>SUMPRODUCT(LEN($Y260:$Y262)-LEN(SUBSTITUTE($Y260:$Y262,"S", "")))</f>
        <v>12</v>
      </c>
      <c r="AG260" s="365">
        <f>SUMPRODUCT(LEN($L260:$X262)-LEN(SUBSTITUTE($L260:$X262,"F", "")))</f>
        <v>1</v>
      </c>
      <c r="AH260" s="365">
        <f>SUMPRODUCT(LEN($Y260:$Y262)-LEN(SUBSTITUTE($Y260:$Y262,"F", "")))</f>
        <v>0</v>
      </c>
      <c r="AI260" s="365">
        <f>SUMPRODUCT(LEN($L260:$X262)-LEN(SUBSTITUTE($L260:$X262,"G", "")))</f>
        <v>16</v>
      </c>
      <c r="AJ260" s="365">
        <f>SUMPRODUCT(LEN($Y260:$Y262)-LEN(SUBSTITUTE($Y260:$Y262,"G", "")))</f>
        <v>8</v>
      </c>
      <c r="AK260" s="365">
        <f>SUMPRODUCT(LEN($L260:$X262)-LEN(SUBSTITUTE($L260:$X262,"M", "")))</f>
        <v>0</v>
      </c>
      <c r="AL260" s="365">
        <f>SUMPRODUCT(LEN($Y260:$Y262)-LEN(SUBSTITUTE($Y260:$Y262,"M", "")))</f>
        <v>0</v>
      </c>
    </row>
    <row r="261" spans="2:46" ht="19.899999999999999" customHeight="1" x14ac:dyDescent="0.2">
      <c r="B261" s="17"/>
      <c r="C261" s="406"/>
      <c r="D261" s="231"/>
      <c r="E261" s="23"/>
      <c r="F261" s="23"/>
      <c r="G261" s="191"/>
      <c r="H261" s="409"/>
      <c r="I261" s="409"/>
      <c r="J261" s="409"/>
      <c r="K261" s="190" t="s">
        <v>91</v>
      </c>
      <c r="L261" s="189" t="s">
        <v>319</v>
      </c>
      <c r="M261" s="190" t="s">
        <v>90</v>
      </c>
      <c r="N261" s="189" t="s">
        <v>275</v>
      </c>
      <c r="O261" s="190" t="s">
        <v>89</v>
      </c>
      <c r="P261" s="189" t="s">
        <v>354</v>
      </c>
      <c r="Q261" s="190" t="s">
        <v>88</v>
      </c>
      <c r="R261" s="189" t="s">
        <v>315</v>
      </c>
      <c r="S261" s="190" t="s">
        <v>210</v>
      </c>
      <c r="T261" s="189" t="s">
        <v>218</v>
      </c>
      <c r="U261" s="190" t="s">
        <v>209</v>
      </c>
      <c r="V261" s="189"/>
      <c r="W261" s="190" t="s">
        <v>291</v>
      </c>
      <c r="X261" s="189"/>
      <c r="Y261" s="18" t="s">
        <v>535</v>
      </c>
      <c r="Z261" s="366"/>
      <c r="AA261" s="366"/>
      <c r="AB261" s="188"/>
      <c r="AC261" s="390"/>
      <c r="AD261" s="392"/>
      <c r="AE261" s="392"/>
      <c r="AF261" s="392"/>
      <c r="AG261" s="392"/>
      <c r="AH261" s="392"/>
      <c r="AI261" s="392"/>
      <c r="AJ261" s="392"/>
      <c r="AK261" s="392"/>
      <c r="AL261" s="392"/>
    </row>
    <row r="262" spans="2:46" ht="19.899999999999999" customHeight="1" thickBot="1" x14ac:dyDescent="0.25">
      <c r="B262" s="17"/>
      <c r="C262" s="407"/>
      <c r="D262" s="233"/>
      <c r="E262" s="203"/>
      <c r="F262" s="203"/>
      <c r="G262" s="202"/>
      <c r="H262" s="410"/>
      <c r="I262" s="410"/>
      <c r="J262" s="410"/>
      <c r="K262" s="201" t="s">
        <v>87</v>
      </c>
      <c r="L262" s="200" t="s">
        <v>319</v>
      </c>
      <c r="M262" s="201" t="s">
        <v>86</v>
      </c>
      <c r="N262" s="200" t="s">
        <v>275</v>
      </c>
      <c r="O262" s="201" t="s">
        <v>85</v>
      </c>
      <c r="P262" s="200" t="s">
        <v>284</v>
      </c>
      <c r="Q262" s="201" t="s">
        <v>84</v>
      </c>
      <c r="R262" s="200" t="s">
        <v>305</v>
      </c>
      <c r="S262" s="201" t="s">
        <v>208</v>
      </c>
      <c r="T262" s="200" t="s">
        <v>98</v>
      </c>
      <c r="U262" s="201" t="s">
        <v>207</v>
      </c>
      <c r="V262" s="200"/>
      <c r="W262" s="201" t="s">
        <v>290</v>
      </c>
      <c r="X262" s="200"/>
      <c r="Y262" s="10"/>
      <c r="Z262" s="398"/>
      <c r="AA262" s="398"/>
      <c r="AB262" s="199"/>
      <c r="AC262" s="391"/>
      <c r="AD262" s="393"/>
      <c r="AE262" s="393"/>
      <c r="AF262" s="393"/>
      <c r="AG262" s="393"/>
      <c r="AH262" s="393"/>
      <c r="AI262" s="393"/>
      <c r="AJ262" s="393"/>
      <c r="AK262" s="393"/>
      <c r="AL262" s="393"/>
    </row>
    <row r="263" spans="2:46" ht="19.899999999999999" customHeight="1" x14ac:dyDescent="0.2">
      <c r="B263" s="17"/>
      <c r="C263" s="405">
        <v>2</v>
      </c>
      <c r="D263" s="232"/>
      <c r="E263" s="197"/>
      <c r="F263" s="197"/>
      <c r="G263" s="196"/>
      <c r="H263" s="408">
        <v>75</v>
      </c>
      <c r="I263" s="408">
        <v>20</v>
      </c>
      <c r="J263" s="408">
        <v>6</v>
      </c>
      <c r="K263" s="195" t="s">
        <v>95</v>
      </c>
      <c r="L263" s="194" t="s">
        <v>271</v>
      </c>
      <c r="M263" s="195" t="s">
        <v>94</v>
      </c>
      <c r="N263" s="194" t="s">
        <v>275</v>
      </c>
      <c r="O263" s="195" t="s">
        <v>93</v>
      </c>
      <c r="P263" s="194" t="s">
        <v>275</v>
      </c>
      <c r="Q263" s="195" t="s">
        <v>92</v>
      </c>
      <c r="R263" s="194" t="s">
        <v>218</v>
      </c>
      <c r="S263" s="195" t="s">
        <v>212</v>
      </c>
      <c r="T263" s="194" t="s">
        <v>98</v>
      </c>
      <c r="U263" s="195" t="s">
        <v>211</v>
      </c>
      <c r="V263" s="194"/>
      <c r="W263" s="195" t="s">
        <v>292</v>
      </c>
      <c r="X263" s="194"/>
      <c r="Y263" s="25" t="s">
        <v>263</v>
      </c>
      <c r="Z263" s="397"/>
      <c r="AA263" s="397"/>
      <c r="AB263" s="193"/>
      <c r="AC263" s="379">
        <f>SUMPRODUCT(LEN($L263:$X265)-LEN(SUBSTITUTE($L263:$X265,"A", "")))</f>
        <v>11</v>
      </c>
      <c r="AD263" s="365">
        <f>SUMPRODUCT(LEN($Y263:$Y265)-LEN(SUBSTITUTE($Y263:$Y265,"A", "")))</f>
        <v>3</v>
      </c>
      <c r="AE263" s="365">
        <f>SUMPRODUCT(LEN($L263:$X265)-LEN(SUBSTITUTE($L263:$X265,"S", "")))</f>
        <v>8</v>
      </c>
      <c r="AF263" s="365">
        <f>SUMPRODUCT(LEN($Y263:$Y265)-LEN(SUBSTITUTE($Y263:$Y265,"S", "")))</f>
        <v>1</v>
      </c>
      <c r="AG263" s="365">
        <f>SUMPRODUCT(LEN($L263:$X265)-LEN(SUBSTITUTE($L263:$X265,"F", "")))</f>
        <v>0</v>
      </c>
      <c r="AH263" s="365">
        <f>SUMPRODUCT(LEN($Y263:$Y265)-LEN(SUBSTITUTE($Y263:$Y265,"F", "")))</f>
        <v>0</v>
      </c>
      <c r="AI263" s="365">
        <f>SUMPRODUCT(LEN($L263:$X265)-LEN(SUBSTITUTE($L263:$X265,"G", "")))</f>
        <v>8</v>
      </c>
      <c r="AJ263" s="365">
        <f>SUMPRODUCT(LEN($Y263:$Y265)-LEN(SUBSTITUTE($Y263:$Y265,"G", "")))</f>
        <v>2</v>
      </c>
      <c r="AK263" s="365">
        <f>SUMPRODUCT(LEN($L263:$X265)-LEN(SUBSTITUTE($L263:$X265,"M", "")))</f>
        <v>0</v>
      </c>
      <c r="AL263" s="365">
        <f>SUMPRODUCT(LEN($Y263:$Y265)-LEN(SUBSTITUTE($Y263:$Y265,"M", "")))</f>
        <v>0</v>
      </c>
    </row>
    <row r="264" spans="2:46" ht="19.899999999999999" customHeight="1" x14ac:dyDescent="0.2">
      <c r="B264" s="17"/>
      <c r="C264" s="406"/>
      <c r="D264" s="231"/>
      <c r="E264" s="23"/>
      <c r="F264" s="23"/>
      <c r="G264" s="191"/>
      <c r="H264" s="409"/>
      <c r="I264" s="409"/>
      <c r="J264" s="409"/>
      <c r="K264" s="190" t="s">
        <v>91</v>
      </c>
      <c r="L264" s="189" t="s">
        <v>213</v>
      </c>
      <c r="M264" s="190" t="s">
        <v>90</v>
      </c>
      <c r="N264" s="189" t="s">
        <v>275</v>
      </c>
      <c r="O264" s="190" t="s">
        <v>89</v>
      </c>
      <c r="P264" s="189" t="s">
        <v>264</v>
      </c>
      <c r="Q264" s="190" t="s">
        <v>88</v>
      </c>
      <c r="R264" s="189" t="s">
        <v>98</v>
      </c>
      <c r="S264" s="190" t="s">
        <v>210</v>
      </c>
      <c r="T264" s="189" t="s">
        <v>98</v>
      </c>
      <c r="U264" s="190" t="s">
        <v>209</v>
      </c>
      <c r="V264" s="189"/>
      <c r="W264" s="190" t="s">
        <v>291</v>
      </c>
      <c r="X264" s="189"/>
      <c r="Y264" s="18" t="s">
        <v>263</v>
      </c>
      <c r="Z264" s="366"/>
      <c r="AA264" s="366"/>
      <c r="AB264" s="188"/>
      <c r="AC264" s="390"/>
      <c r="AD264" s="392"/>
      <c r="AE264" s="392"/>
      <c r="AF264" s="392"/>
      <c r="AG264" s="392"/>
      <c r="AH264" s="392"/>
      <c r="AI264" s="392"/>
      <c r="AJ264" s="392"/>
      <c r="AK264" s="392"/>
      <c r="AL264" s="392"/>
    </row>
    <row r="265" spans="2:46" ht="19.899999999999999" customHeight="1" thickBot="1" x14ac:dyDescent="0.25">
      <c r="B265" s="17"/>
      <c r="C265" s="407"/>
      <c r="D265" s="233"/>
      <c r="E265" s="203"/>
      <c r="F265" s="203"/>
      <c r="G265" s="202"/>
      <c r="H265" s="410"/>
      <c r="I265" s="410"/>
      <c r="J265" s="410"/>
      <c r="K265" s="201" t="s">
        <v>87</v>
      </c>
      <c r="L265" s="200" t="s">
        <v>263</v>
      </c>
      <c r="M265" s="201" t="s">
        <v>86</v>
      </c>
      <c r="N265" s="200" t="s">
        <v>354</v>
      </c>
      <c r="O265" s="201" t="s">
        <v>85</v>
      </c>
      <c r="P265" s="200" t="s">
        <v>263</v>
      </c>
      <c r="Q265" s="201" t="s">
        <v>84</v>
      </c>
      <c r="R265" s="200" t="s">
        <v>98</v>
      </c>
      <c r="S265" s="201" t="s">
        <v>208</v>
      </c>
      <c r="T265" s="200"/>
      <c r="U265" s="201" t="s">
        <v>207</v>
      </c>
      <c r="V265" s="200"/>
      <c r="W265" s="201" t="s">
        <v>290</v>
      </c>
      <c r="X265" s="200"/>
      <c r="Y265" s="10" t="s">
        <v>217</v>
      </c>
      <c r="Z265" s="398"/>
      <c r="AA265" s="398"/>
      <c r="AB265" s="199"/>
      <c r="AC265" s="391"/>
      <c r="AD265" s="393"/>
      <c r="AE265" s="393"/>
      <c r="AF265" s="393"/>
      <c r="AG265" s="393"/>
      <c r="AH265" s="393"/>
      <c r="AI265" s="393"/>
      <c r="AJ265" s="393"/>
      <c r="AK265" s="393"/>
      <c r="AL265" s="393"/>
    </row>
    <row r="266" spans="2:46" ht="19.899999999999999" customHeight="1" x14ac:dyDescent="0.2">
      <c r="B266" s="17"/>
      <c r="C266" s="405">
        <v>3</v>
      </c>
      <c r="D266" s="232"/>
      <c r="E266" s="197"/>
      <c r="F266" s="197"/>
      <c r="G266" s="196"/>
      <c r="H266" s="408">
        <v>78</v>
      </c>
      <c r="I266" s="408">
        <v>21</v>
      </c>
      <c r="J266" s="408">
        <v>6</v>
      </c>
      <c r="K266" s="195" t="s">
        <v>95</v>
      </c>
      <c r="L266" s="194" t="s">
        <v>271</v>
      </c>
      <c r="M266" s="195" t="s">
        <v>94</v>
      </c>
      <c r="N266" s="194" t="s">
        <v>263</v>
      </c>
      <c r="O266" s="195" t="s">
        <v>93</v>
      </c>
      <c r="P266" s="194" t="s">
        <v>534</v>
      </c>
      <c r="Q266" s="195" t="s">
        <v>92</v>
      </c>
      <c r="R266" s="194" t="s">
        <v>218</v>
      </c>
      <c r="S266" s="195" t="s">
        <v>212</v>
      </c>
      <c r="T266" s="194" t="s">
        <v>98</v>
      </c>
      <c r="U266" s="195" t="s">
        <v>211</v>
      </c>
      <c r="V266" s="194"/>
      <c r="W266" s="195" t="s">
        <v>292</v>
      </c>
      <c r="X266" s="194"/>
      <c r="Y266" s="25" t="s">
        <v>533</v>
      </c>
      <c r="Z266" s="397"/>
      <c r="AA266" s="397"/>
      <c r="AB266" s="193"/>
      <c r="AC266" s="379">
        <f>SUMPRODUCT(LEN($L266:$X268)-LEN(SUBSTITUTE($L266:$X268,"A", "")))</f>
        <v>10</v>
      </c>
      <c r="AD266" s="365">
        <f>SUMPRODUCT(LEN($Y266:$Y268)-LEN(SUBSTITUTE($Y266:$Y268,"A", "")))</f>
        <v>4</v>
      </c>
      <c r="AE266" s="365">
        <f>SUMPRODUCT(LEN($L266:$X268)-LEN(SUBSTITUTE($L266:$X268,"S", "")))</f>
        <v>10</v>
      </c>
      <c r="AF266" s="365">
        <f>SUMPRODUCT(LEN($Y266:$Y268)-LEN(SUBSTITUTE($Y266:$Y268,"S", "")))</f>
        <v>1</v>
      </c>
      <c r="AG266" s="365">
        <f>SUMPRODUCT(LEN($L266:$X268)-LEN(SUBSTITUTE($L266:$X268,"F", "")))</f>
        <v>1</v>
      </c>
      <c r="AH266" s="365">
        <f>SUMPRODUCT(LEN($Y266:$Y268)-LEN(SUBSTITUTE($Y266:$Y268,"F", "")))</f>
        <v>0</v>
      </c>
      <c r="AI266" s="365">
        <f>SUMPRODUCT(LEN($L266:$X268)-LEN(SUBSTITUTE($L266:$X268,"G", "")))</f>
        <v>9</v>
      </c>
      <c r="AJ266" s="365">
        <f>SUMPRODUCT(LEN($Y266:$Y268)-LEN(SUBSTITUTE($Y266:$Y268,"G", "")))</f>
        <v>2</v>
      </c>
      <c r="AK266" s="365">
        <f>SUMPRODUCT(LEN($L266:$X268)-LEN(SUBSTITUTE($L266:$X268,"M", "")))</f>
        <v>0</v>
      </c>
      <c r="AL266" s="365">
        <f>SUMPRODUCT(LEN($Y266:$Y268)-LEN(SUBSTITUTE($Y266:$Y268,"M", "")))</f>
        <v>0</v>
      </c>
    </row>
    <row r="267" spans="2:46" ht="19.899999999999999" customHeight="1" x14ac:dyDescent="0.2">
      <c r="B267" s="17"/>
      <c r="C267" s="406"/>
      <c r="D267" s="231"/>
      <c r="E267" s="23"/>
      <c r="F267" s="23"/>
      <c r="G267" s="191"/>
      <c r="H267" s="409"/>
      <c r="I267" s="409"/>
      <c r="J267" s="409"/>
      <c r="K267" s="190" t="s">
        <v>91</v>
      </c>
      <c r="L267" s="189" t="s">
        <v>319</v>
      </c>
      <c r="M267" s="190" t="s">
        <v>90</v>
      </c>
      <c r="N267" s="189" t="s">
        <v>275</v>
      </c>
      <c r="O267" s="190" t="s">
        <v>89</v>
      </c>
      <c r="P267" s="189" t="s">
        <v>297</v>
      </c>
      <c r="Q267" s="190" t="s">
        <v>88</v>
      </c>
      <c r="R267" s="189" t="s">
        <v>218</v>
      </c>
      <c r="S267" s="190" t="s">
        <v>210</v>
      </c>
      <c r="T267" s="189"/>
      <c r="U267" s="190" t="s">
        <v>209</v>
      </c>
      <c r="V267" s="189"/>
      <c r="W267" s="190" t="s">
        <v>291</v>
      </c>
      <c r="X267" s="189"/>
      <c r="Y267" s="18"/>
      <c r="Z267" s="366"/>
      <c r="AA267" s="366"/>
      <c r="AB267" s="188"/>
      <c r="AC267" s="390"/>
      <c r="AD267" s="392"/>
      <c r="AE267" s="392"/>
      <c r="AF267" s="392"/>
      <c r="AG267" s="392"/>
      <c r="AH267" s="392"/>
      <c r="AI267" s="392"/>
      <c r="AJ267" s="392"/>
      <c r="AK267" s="392"/>
      <c r="AL267" s="392"/>
    </row>
    <row r="268" spans="2:46" ht="19.899999999999999" customHeight="1" thickBot="1" x14ac:dyDescent="0.25">
      <c r="B268" s="17"/>
      <c r="C268" s="407"/>
      <c r="D268" s="233"/>
      <c r="E268" s="203"/>
      <c r="F268" s="203"/>
      <c r="G268" s="202"/>
      <c r="H268" s="410"/>
      <c r="I268" s="410"/>
      <c r="J268" s="410"/>
      <c r="K268" s="201" t="s">
        <v>87</v>
      </c>
      <c r="L268" s="200" t="s">
        <v>263</v>
      </c>
      <c r="M268" s="201" t="s">
        <v>86</v>
      </c>
      <c r="N268" s="200" t="s">
        <v>275</v>
      </c>
      <c r="O268" s="201" t="s">
        <v>85</v>
      </c>
      <c r="P268" s="200" t="s">
        <v>315</v>
      </c>
      <c r="Q268" s="201" t="s">
        <v>84</v>
      </c>
      <c r="R268" s="200" t="s">
        <v>218</v>
      </c>
      <c r="S268" s="201" t="s">
        <v>208</v>
      </c>
      <c r="T268" s="200"/>
      <c r="U268" s="201" t="s">
        <v>207</v>
      </c>
      <c r="V268" s="200"/>
      <c r="W268" s="201" t="s">
        <v>290</v>
      </c>
      <c r="X268" s="200"/>
      <c r="Y268" s="10"/>
      <c r="Z268" s="398"/>
      <c r="AA268" s="398"/>
      <c r="AB268" s="199"/>
      <c r="AC268" s="391"/>
      <c r="AD268" s="393"/>
      <c r="AE268" s="393"/>
      <c r="AF268" s="393"/>
      <c r="AG268" s="393"/>
      <c r="AH268" s="393"/>
      <c r="AI268" s="393"/>
      <c r="AJ268" s="393"/>
      <c r="AK268" s="393"/>
      <c r="AL268" s="393"/>
    </row>
    <row r="269" spans="2:46" ht="19.899999999999999" customHeight="1" x14ac:dyDescent="0.2">
      <c r="B269" s="17"/>
      <c r="C269" s="405">
        <v>4</v>
      </c>
      <c r="D269" s="232"/>
      <c r="E269" s="197"/>
      <c r="F269" s="197"/>
      <c r="G269" s="196"/>
      <c r="H269" s="408">
        <v>65</v>
      </c>
      <c r="I269" s="408">
        <v>18</v>
      </c>
      <c r="J269" s="408">
        <v>6</v>
      </c>
      <c r="K269" s="195" t="s">
        <v>95</v>
      </c>
      <c r="L269" s="194" t="s">
        <v>97</v>
      </c>
      <c r="M269" s="195" t="s">
        <v>94</v>
      </c>
      <c r="N269" s="194" t="s">
        <v>97</v>
      </c>
      <c r="O269" s="195" t="s">
        <v>93</v>
      </c>
      <c r="P269" s="194" t="s">
        <v>98</v>
      </c>
      <c r="Q269" s="195" t="s">
        <v>92</v>
      </c>
      <c r="R269" s="194" t="s">
        <v>98</v>
      </c>
      <c r="S269" s="195" t="s">
        <v>212</v>
      </c>
      <c r="T269" s="194"/>
      <c r="U269" s="195" t="s">
        <v>211</v>
      </c>
      <c r="V269" s="194"/>
      <c r="W269" s="195" t="s">
        <v>292</v>
      </c>
      <c r="X269" s="194"/>
      <c r="Y269" s="25"/>
      <c r="Z269" s="397"/>
      <c r="AA269" s="397"/>
      <c r="AB269" s="193"/>
      <c r="AC269" s="379">
        <f>SUMPRODUCT(LEN($L269:$X271)-LEN(SUBSTITUTE($L269:$X271,"A", "")))</f>
        <v>2</v>
      </c>
      <c r="AD269" s="365">
        <f>SUMPRODUCT(LEN($Y269:$Y271)-LEN(SUBSTITUTE($Y269:$Y271,"A", "")))</f>
        <v>0</v>
      </c>
      <c r="AE269" s="365">
        <f>SUMPRODUCT(LEN($L269:$X271)-LEN(SUBSTITUTE($L269:$X271,"S", "")))</f>
        <v>7</v>
      </c>
      <c r="AF269" s="365">
        <f>SUMPRODUCT(LEN($Y269:$Y271)-LEN(SUBSTITUTE($Y269:$Y271,"S", "")))</f>
        <v>0</v>
      </c>
      <c r="AG269" s="365">
        <f>SUMPRODUCT(LEN($L269:$X271)-LEN(SUBSTITUTE($L269:$X271,"F", "")))</f>
        <v>0</v>
      </c>
      <c r="AH269" s="365">
        <f>SUMPRODUCT(LEN($Y269:$Y271)-LEN(SUBSTITUTE($Y269:$Y271,"F", "")))</f>
        <v>0</v>
      </c>
      <c r="AI269" s="365">
        <f>SUMPRODUCT(LEN($L269:$X271)-LEN(SUBSTITUTE($L269:$X271,"G", "")))</f>
        <v>4</v>
      </c>
      <c r="AJ269" s="365">
        <f>SUMPRODUCT(LEN($Y269:$Y271)-LEN(SUBSTITUTE($Y269:$Y271,"G", "")))</f>
        <v>0</v>
      </c>
      <c r="AK269" s="365">
        <f>SUMPRODUCT(LEN($L269:$X271)-LEN(SUBSTITUTE($L269:$X271,"M", "")))</f>
        <v>0</v>
      </c>
      <c r="AL269" s="365">
        <f>SUMPRODUCT(LEN($Y269:$Y271)-LEN(SUBSTITUTE($Y269:$Y271,"M", "")))</f>
        <v>0</v>
      </c>
    </row>
    <row r="270" spans="2:46" ht="19.899999999999999" customHeight="1" x14ac:dyDescent="0.2">
      <c r="B270" s="17"/>
      <c r="C270" s="406"/>
      <c r="D270" s="231"/>
      <c r="E270" s="23"/>
      <c r="F270" s="23"/>
      <c r="G270" s="191"/>
      <c r="H270" s="409"/>
      <c r="I270" s="409"/>
      <c r="J270" s="409"/>
      <c r="K270" s="190" t="s">
        <v>91</v>
      </c>
      <c r="L270" s="189" t="s">
        <v>271</v>
      </c>
      <c r="M270" s="190" t="s">
        <v>90</v>
      </c>
      <c r="N270" s="189" t="s">
        <v>271</v>
      </c>
      <c r="O270" s="190" t="s">
        <v>89</v>
      </c>
      <c r="P270" s="189" t="s">
        <v>98</v>
      </c>
      <c r="Q270" s="190" t="s">
        <v>88</v>
      </c>
      <c r="R270" s="189" t="s">
        <v>98</v>
      </c>
      <c r="S270" s="190" t="s">
        <v>210</v>
      </c>
      <c r="T270" s="189"/>
      <c r="U270" s="190" t="s">
        <v>209</v>
      </c>
      <c r="V270" s="189"/>
      <c r="W270" s="190" t="s">
        <v>291</v>
      </c>
      <c r="X270" s="189"/>
      <c r="Y270" s="18"/>
      <c r="Z270" s="366"/>
      <c r="AA270" s="366"/>
      <c r="AB270" s="188"/>
      <c r="AC270" s="390"/>
      <c r="AD270" s="392"/>
      <c r="AE270" s="392"/>
      <c r="AF270" s="392"/>
      <c r="AG270" s="392"/>
      <c r="AH270" s="392"/>
      <c r="AI270" s="392"/>
      <c r="AJ270" s="392"/>
      <c r="AK270" s="392"/>
      <c r="AL270" s="392"/>
    </row>
    <row r="271" spans="2:46" ht="19.899999999999999" customHeight="1" thickBot="1" x14ac:dyDescent="0.25">
      <c r="B271" s="17"/>
      <c r="C271" s="407"/>
      <c r="D271" s="233"/>
      <c r="E271" s="203"/>
      <c r="F271" s="203"/>
      <c r="G271" s="202"/>
      <c r="H271" s="410"/>
      <c r="I271" s="410"/>
      <c r="J271" s="410"/>
      <c r="K271" s="201" t="s">
        <v>87</v>
      </c>
      <c r="L271" s="200" t="s">
        <v>271</v>
      </c>
      <c r="M271" s="201" t="s">
        <v>86</v>
      </c>
      <c r="N271" s="200" t="s">
        <v>264</v>
      </c>
      <c r="O271" s="201" t="s">
        <v>85</v>
      </c>
      <c r="P271" s="200" t="s">
        <v>98</v>
      </c>
      <c r="Q271" s="201" t="s">
        <v>84</v>
      </c>
      <c r="R271" s="200" t="s">
        <v>98</v>
      </c>
      <c r="S271" s="201" t="s">
        <v>208</v>
      </c>
      <c r="T271" s="200"/>
      <c r="U271" s="201" t="s">
        <v>207</v>
      </c>
      <c r="V271" s="200"/>
      <c r="W271" s="201" t="s">
        <v>290</v>
      </c>
      <c r="X271" s="200"/>
      <c r="Y271" s="10"/>
      <c r="Z271" s="398"/>
      <c r="AA271" s="398"/>
      <c r="AB271" s="199"/>
      <c r="AC271" s="391"/>
      <c r="AD271" s="393"/>
      <c r="AE271" s="393"/>
      <c r="AF271" s="393"/>
      <c r="AG271" s="393"/>
      <c r="AH271" s="393"/>
      <c r="AI271" s="393"/>
      <c r="AJ271" s="393"/>
      <c r="AK271" s="393"/>
      <c r="AL271" s="393"/>
    </row>
    <row r="272" spans="2:46" ht="19.899999999999999" customHeight="1" x14ac:dyDescent="0.2">
      <c r="B272" s="17"/>
      <c r="C272" s="405">
        <v>5</v>
      </c>
      <c r="D272" s="232"/>
      <c r="E272" s="197"/>
      <c r="F272" s="197"/>
      <c r="G272" s="196"/>
      <c r="H272" s="408">
        <v>72</v>
      </c>
      <c r="I272" s="408">
        <v>20</v>
      </c>
      <c r="J272" s="408">
        <v>6</v>
      </c>
      <c r="K272" s="195" t="s">
        <v>95</v>
      </c>
      <c r="L272" s="194" t="s">
        <v>271</v>
      </c>
      <c r="M272" s="195" t="s">
        <v>94</v>
      </c>
      <c r="N272" s="194" t="s">
        <v>263</v>
      </c>
      <c r="O272" s="195" t="s">
        <v>93</v>
      </c>
      <c r="P272" s="194" t="s">
        <v>297</v>
      </c>
      <c r="Q272" s="195" t="s">
        <v>92</v>
      </c>
      <c r="R272" s="194" t="s">
        <v>214</v>
      </c>
      <c r="S272" s="195" t="s">
        <v>212</v>
      </c>
      <c r="T272" s="194" t="s">
        <v>98</v>
      </c>
      <c r="U272" s="195" t="s">
        <v>211</v>
      </c>
      <c r="V272" s="194"/>
      <c r="W272" s="195" t="s">
        <v>292</v>
      </c>
      <c r="X272" s="194"/>
      <c r="Y272" s="25"/>
      <c r="Z272" s="397"/>
      <c r="AA272" s="397"/>
      <c r="AB272" s="193"/>
      <c r="AC272" s="379">
        <f>SUMPRODUCT(LEN($L272:$X274)-LEN(SUBSTITUTE($L272:$X274,"A", "")))</f>
        <v>6</v>
      </c>
      <c r="AD272" s="365">
        <f>SUMPRODUCT(LEN($Y272:$Y274)-LEN(SUBSTITUTE($Y272:$Y274,"A", "")))</f>
        <v>0</v>
      </c>
      <c r="AE272" s="365">
        <f>SUMPRODUCT(LEN($L272:$X274)-LEN(SUBSTITUTE($L272:$X274,"S", "")))</f>
        <v>10</v>
      </c>
      <c r="AF272" s="365">
        <f>SUMPRODUCT(LEN($Y272:$Y274)-LEN(SUBSTITUTE($Y272:$Y274,"S", "")))</f>
        <v>0</v>
      </c>
      <c r="AG272" s="365">
        <f>SUMPRODUCT(LEN($L272:$X274)-LEN(SUBSTITUTE($L272:$X274,"F", "")))</f>
        <v>0</v>
      </c>
      <c r="AH272" s="365">
        <f>SUMPRODUCT(LEN($Y272:$Y274)-LEN(SUBSTITUTE($Y272:$Y274,"F", "")))</f>
        <v>0</v>
      </c>
      <c r="AI272" s="365">
        <f>SUMPRODUCT(LEN($L272:$X274)-LEN(SUBSTITUTE($L272:$X274,"G", "")))</f>
        <v>8</v>
      </c>
      <c r="AJ272" s="365">
        <f>SUMPRODUCT(LEN($Y272:$Y274)-LEN(SUBSTITUTE($Y272:$Y274,"G", "")))</f>
        <v>0</v>
      </c>
      <c r="AK272" s="365">
        <f>SUMPRODUCT(LEN($L272:$X274)-LEN(SUBSTITUTE($L272:$X274,"M", "")))</f>
        <v>0</v>
      </c>
      <c r="AL272" s="365">
        <f>SUMPRODUCT(LEN($Y272:$Y274)-LEN(SUBSTITUTE($Y272:$Y274,"M", "")))</f>
        <v>0</v>
      </c>
    </row>
    <row r="273" spans="2:38" ht="19.899999999999999" customHeight="1" x14ac:dyDescent="0.2">
      <c r="B273" s="17"/>
      <c r="C273" s="406"/>
      <c r="D273" s="231"/>
      <c r="E273" s="23"/>
      <c r="F273" s="23"/>
      <c r="G273" s="191"/>
      <c r="H273" s="409"/>
      <c r="I273" s="409"/>
      <c r="J273" s="409"/>
      <c r="K273" s="190" t="s">
        <v>91</v>
      </c>
      <c r="L273" s="189" t="s">
        <v>97</v>
      </c>
      <c r="M273" s="190" t="s">
        <v>90</v>
      </c>
      <c r="N273" s="189" t="s">
        <v>323</v>
      </c>
      <c r="O273" s="190" t="s">
        <v>89</v>
      </c>
      <c r="P273" s="189" t="s">
        <v>315</v>
      </c>
      <c r="Q273" s="190" t="s">
        <v>88</v>
      </c>
      <c r="R273" s="189" t="s">
        <v>218</v>
      </c>
      <c r="S273" s="190" t="s">
        <v>210</v>
      </c>
      <c r="T273" s="189"/>
      <c r="U273" s="190" t="s">
        <v>209</v>
      </c>
      <c r="V273" s="189"/>
      <c r="W273" s="190" t="s">
        <v>291</v>
      </c>
      <c r="X273" s="189"/>
      <c r="Y273" s="18"/>
      <c r="Z273" s="366"/>
      <c r="AA273" s="366"/>
      <c r="AB273" s="188"/>
      <c r="AC273" s="390"/>
      <c r="AD273" s="392"/>
      <c r="AE273" s="392"/>
      <c r="AF273" s="392"/>
      <c r="AG273" s="392"/>
      <c r="AH273" s="392"/>
      <c r="AI273" s="392"/>
      <c r="AJ273" s="392"/>
      <c r="AK273" s="392"/>
      <c r="AL273" s="392"/>
    </row>
    <row r="274" spans="2:38" ht="19.899999999999999" customHeight="1" thickBot="1" x14ac:dyDescent="0.25">
      <c r="B274" s="17"/>
      <c r="C274" s="407"/>
      <c r="D274" s="233"/>
      <c r="E274" s="203"/>
      <c r="F274" s="203"/>
      <c r="G274" s="202"/>
      <c r="H274" s="410"/>
      <c r="I274" s="410"/>
      <c r="J274" s="410"/>
      <c r="K274" s="201" t="s">
        <v>87</v>
      </c>
      <c r="L274" s="200" t="s">
        <v>97</v>
      </c>
      <c r="M274" s="201" t="s">
        <v>86</v>
      </c>
      <c r="N274" s="200" t="s">
        <v>306</v>
      </c>
      <c r="O274" s="201" t="s">
        <v>85</v>
      </c>
      <c r="P274" s="200" t="s">
        <v>264</v>
      </c>
      <c r="Q274" s="201" t="s">
        <v>84</v>
      </c>
      <c r="R274" s="200" t="s">
        <v>98</v>
      </c>
      <c r="S274" s="201" t="s">
        <v>208</v>
      </c>
      <c r="T274" s="200"/>
      <c r="U274" s="201" t="s">
        <v>207</v>
      </c>
      <c r="V274" s="200"/>
      <c r="W274" s="201" t="s">
        <v>290</v>
      </c>
      <c r="X274" s="200"/>
      <c r="Y274" s="10"/>
      <c r="Z274" s="398"/>
      <c r="AA274" s="398"/>
      <c r="AB274" s="199"/>
      <c r="AC274" s="391"/>
      <c r="AD274" s="393"/>
      <c r="AE274" s="393"/>
      <c r="AF274" s="393"/>
      <c r="AG274" s="393"/>
      <c r="AH274" s="393"/>
      <c r="AI274" s="393"/>
      <c r="AJ274" s="393"/>
      <c r="AK274" s="393"/>
      <c r="AL274" s="393"/>
    </row>
    <row r="275" spans="2:38" ht="19.899999999999999" customHeight="1" x14ac:dyDescent="0.2">
      <c r="B275" s="17"/>
      <c r="C275" s="405">
        <v>6</v>
      </c>
      <c r="D275" s="232"/>
      <c r="E275" s="197"/>
      <c r="F275" s="197"/>
      <c r="G275" s="196"/>
      <c r="H275" s="408">
        <v>73</v>
      </c>
      <c r="I275" s="408">
        <v>20</v>
      </c>
      <c r="J275" s="408">
        <v>6</v>
      </c>
      <c r="K275" s="195" t="s">
        <v>95</v>
      </c>
      <c r="L275" s="194" t="s">
        <v>284</v>
      </c>
      <c r="M275" s="195" t="s">
        <v>94</v>
      </c>
      <c r="N275" s="194" t="s">
        <v>263</v>
      </c>
      <c r="O275" s="195" t="s">
        <v>93</v>
      </c>
      <c r="P275" s="194" t="s">
        <v>264</v>
      </c>
      <c r="Q275" s="195" t="s">
        <v>92</v>
      </c>
      <c r="R275" s="194" t="s">
        <v>98</v>
      </c>
      <c r="S275" s="195" t="s">
        <v>212</v>
      </c>
      <c r="T275" s="194"/>
      <c r="U275" s="195" t="s">
        <v>211</v>
      </c>
      <c r="V275" s="194"/>
      <c r="W275" s="195" t="s">
        <v>292</v>
      </c>
      <c r="X275" s="194"/>
      <c r="Y275" s="25" t="s">
        <v>278</v>
      </c>
      <c r="Z275" s="397"/>
      <c r="AA275" s="397"/>
      <c r="AB275" s="193"/>
      <c r="AC275" s="379">
        <f>SUMPRODUCT(LEN($L275:$X277)-LEN(SUBSTITUTE($L275:$X277,"A", "")))</f>
        <v>5</v>
      </c>
      <c r="AD275" s="365">
        <f>SUMPRODUCT(LEN($Y275:$Y277)-LEN(SUBSTITUTE($Y275:$Y277,"A", "")))</f>
        <v>1</v>
      </c>
      <c r="AE275" s="365">
        <f>SUMPRODUCT(LEN($L275:$X277)-LEN(SUBSTITUTE($L275:$X277,"S", "")))</f>
        <v>8</v>
      </c>
      <c r="AF275" s="365">
        <f>SUMPRODUCT(LEN($Y275:$Y277)-LEN(SUBSTITUTE($Y275:$Y277,"S", "")))</f>
        <v>2</v>
      </c>
      <c r="AG275" s="365">
        <f>SUMPRODUCT(LEN($L275:$X277)-LEN(SUBSTITUTE($L275:$X277,"F", "")))</f>
        <v>1</v>
      </c>
      <c r="AH275" s="365">
        <f>SUMPRODUCT(LEN($Y275:$Y277)-LEN(SUBSTITUTE($Y275:$Y277,"F", "")))</f>
        <v>0</v>
      </c>
      <c r="AI275" s="365">
        <f>SUMPRODUCT(LEN($L275:$X277)-LEN(SUBSTITUTE($L275:$X277,"G", "")))</f>
        <v>8</v>
      </c>
      <c r="AJ275" s="365">
        <f>SUMPRODUCT(LEN($Y275:$Y277)-LEN(SUBSTITUTE($Y275:$Y277,"G", "")))</f>
        <v>1</v>
      </c>
      <c r="AK275" s="365">
        <f>SUMPRODUCT(LEN($L275:$X277)-LEN(SUBSTITUTE($L275:$X277,"M", "")))</f>
        <v>0</v>
      </c>
      <c r="AL275" s="365">
        <f>SUMPRODUCT(LEN($Y275:$Y277)-LEN(SUBSTITUTE($Y275:$Y277,"M", "")))</f>
        <v>0</v>
      </c>
    </row>
    <row r="276" spans="2:38" ht="19.899999999999999" customHeight="1" x14ac:dyDescent="0.2">
      <c r="B276" s="17"/>
      <c r="C276" s="406"/>
      <c r="D276" s="231"/>
      <c r="E276" s="23"/>
      <c r="F276" s="23"/>
      <c r="G276" s="191"/>
      <c r="H276" s="409"/>
      <c r="I276" s="409"/>
      <c r="J276" s="409"/>
      <c r="K276" s="190" t="s">
        <v>91</v>
      </c>
      <c r="L276" s="189" t="s">
        <v>271</v>
      </c>
      <c r="M276" s="190" t="s">
        <v>90</v>
      </c>
      <c r="N276" s="189" t="s">
        <v>309</v>
      </c>
      <c r="O276" s="190" t="s">
        <v>89</v>
      </c>
      <c r="P276" s="189" t="s">
        <v>220</v>
      </c>
      <c r="Q276" s="190" t="s">
        <v>88</v>
      </c>
      <c r="R276" s="189" t="s">
        <v>97</v>
      </c>
      <c r="S276" s="190" t="s">
        <v>210</v>
      </c>
      <c r="T276" s="189"/>
      <c r="U276" s="190" t="s">
        <v>209</v>
      </c>
      <c r="V276" s="189"/>
      <c r="W276" s="190" t="s">
        <v>291</v>
      </c>
      <c r="X276" s="189"/>
      <c r="Y276" s="18"/>
      <c r="Z276" s="366"/>
      <c r="AA276" s="366"/>
      <c r="AB276" s="188"/>
      <c r="AC276" s="390"/>
      <c r="AD276" s="392"/>
      <c r="AE276" s="392"/>
      <c r="AF276" s="392"/>
      <c r="AG276" s="392"/>
      <c r="AH276" s="392"/>
      <c r="AI276" s="392"/>
      <c r="AJ276" s="392"/>
      <c r="AK276" s="392"/>
      <c r="AL276" s="392"/>
    </row>
    <row r="277" spans="2:38" ht="19.899999999999999" customHeight="1" thickBot="1" x14ac:dyDescent="0.25">
      <c r="B277" s="17"/>
      <c r="C277" s="407"/>
      <c r="D277" s="233"/>
      <c r="E277" s="203"/>
      <c r="F277" s="203"/>
      <c r="G277" s="202"/>
      <c r="H277" s="410"/>
      <c r="I277" s="410"/>
      <c r="J277" s="410"/>
      <c r="K277" s="201" t="s">
        <v>87</v>
      </c>
      <c r="L277" s="200" t="s">
        <v>306</v>
      </c>
      <c r="M277" s="201" t="s">
        <v>86</v>
      </c>
      <c r="N277" s="200" t="s">
        <v>298</v>
      </c>
      <c r="O277" s="201" t="s">
        <v>85</v>
      </c>
      <c r="P277" s="200" t="s">
        <v>98</v>
      </c>
      <c r="Q277" s="201" t="s">
        <v>84</v>
      </c>
      <c r="R277" s="200" t="s">
        <v>98</v>
      </c>
      <c r="S277" s="201" t="s">
        <v>208</v>
      </c>
      <c r="T277" s="200"/>
      <c r="U277" s="201" t="s">
        <v>207</v>
      </c>
      <c r="V277" s="200"/>
      <c r="W277" s="201" t="s">
        <v>290</v>
      </c>
      <c r="X277" s="200"/>
      <c r="Y277" s="10"/>
      <c r="Z277" s="398"/>
      <c r="AA277" s="398"/>
      <c r="AB277" s="199"/>
      <c r="AC277" s="391"/>
      <c r="AD277" s="393"/>
      <c r="AE277" s="393"/>
      <c r="AF277" s="393"/>
      <c r="AG277" s="393"/>
      <c r="AH277" s="393"/>
      <c r="AI277" s="393"/>
      <c r="AJ277" s="393"/>
      <c r="AK277" s="393"/>
      <c r="AL277" s="393"/>
    </row>
    <row r="278" spans="2:38" ht="19.899999999999999" customHeight="1" x14ac:dyDescent="0.2">
      <c r="B278" s="17"/>
      <c r="C278" s="405">
        <v>7</v>
      </c>
      <c r="D278" s="232"/>
      <c r="E278" s="197"/>
      <c r="F278" s="197"/>
      <c r="G278" s="196"/>
      <c r="H278" s="408">
        <v>60</v>
      </c>
      <c r="I278" s="408">
        <v>17</v>
      </c>
      <c r="J278" s="408">
        <v>7</v>
      </c>
      <c r="K278" s="195" t="s">
        <v>95</v>
      </c>
      <c r="L278" s="194" t="s">
        <v>97</v>
      </c>
      <c r="M278" s="195" t="s">
        <v>94</v>
      </c>
      <c r="N278" s="194" t="s">
        <v>271</v>
      </c>
      <c r="O278" s="195" t="s">
        <v>93</v>
      </c>
      <c r="P278" s="194" t="s">
        <v>218</v>
      </c>
      <c r="Q278" s="195" t="s">
        <v>92</v>
      </c>
      <c r="R278" s="194" t="s">
        <v>98</v>
      </c>
      <c r="S278" s="195" t="s">
        <v>212</v>
      </c>
      <c r="T278" s="194"/>
      <c r="U278" s="195" t="s">
        <v>211</v>
      </c>
      <c r="V278" s="194"/>
      <c r="W278" s="195" t="s">
        <v>292</v>
      </c>
      <c r="X278" s="194"/>
      <c r="Y278" s="25"/>
      <c r="Z278" s="397"/>
      <c r="AA278" s="397"/>
      <c r="AB278" s="193"/>
      <c r="AC278" s="379">
        <f>SUMPRODUCT(LEN($L278:$X280)-LEN(SUBSTITUTE($L278:$X280,"A", "")))</f>
        <v>3</v>
      </c>
      <c r="AD278" s="365">
        <f>SUMPRODUCT(LEN($Y278:$Y280)-LEN(SUBSTITUTE($Y278:$Y280,"A", "")))</f>
        <v>0</v>
      </c>
      <c r="AE278" s="365">
        <f>SUMPRODUCT(LEN($L278:$X280)-LEN(SUBSTITUTE($L278:$X280,"S", "")))</f>
        <v>8</v>
      </c>
      <c r="AF278" s="365">
        <f>SUMPRODUCT(LEN($Y278:$Y280)-LEN(SUBSTITUTE($Y278:$Y280,"S", "")))</f>
        <v>0</v>
      </c>
      <c r="AG278" s="365">
        <f>SUMPRODUCT(LEN($L278:$X280)-LEN(SUBSTITUTE($L278:$X280,"F", "")))</f>
        <v>0</v>
      </c>
      <c r="AH278" s="365">
        <f>SUMPRODUCT(LEN($Y278:$Y280)-LEN(SUBSTITUTE($Y278:$Y280,"F", "")))</f>
        <v>0</v>
      </c>
      <c r="AI278" s="365">
        <f>SUMPRODUCT(LEN($L278:$X280)-LEN(SUBSTITUTE($L278:$X280,"G", "")))</f>
        <v>1</v>
      </c>
      <c r="AJ278" s="365">
        <f>SUMPRODUCT(LEN($Y278:$Y280)-LEN(SUBSTITUTE($Y278:$Y280,"G", "")))</f>
        <v>0</v>
      </c>
      <c r="AK278" s="365">
        <f>SUMPRODUCT(LEN($L278:$X280)-LEN(SUBSTITUTE($L278:$X280,"M", "")))</f>
        <v>0</v>
      </c>
      <c r="AL278" s="365">
        <f>SUMPRODUCT(LEN($Y278:$Y280)-LEN(SUBSTITUTE($Y278:$Y280,"M", "")))</f>
        <v>0</v>
      </c>
    </row>
    <row r="279" spans="2:38" ht="19.899999999999999" customHeight="1" x14ac:dyDescent="0.2">
      <c r="B279" s="17"/>
      <c r="C279" s="406"/>
      <c r="D279" s="231"/>
      <c r="E279" s="23"/>
      <c r="F279" s="23"/>
      <c r="G279" s="191"/>
      <c r="H279" s="409"/>
      <c r="I279" s="409"/>
      <c r="J279" s="409"/>
      <c r="K279" s="190" t="s">
        <v>91</v>
      </c>
      <c r="L279" s="189" t="s">
        <v>97</v>
      </c>
      <c r="M279" s="190" t="s">
        <v>90</v>
      </c>
      <c r="N279" s="189" t="s">
        <v>98</v>
      </c>
      <c r="O279" s="190" t="s">
        <v>89</v>
      </c>
      <c r="P279" s="189" t="s">
        <v>98</v>
      </c>
      <c r="Q279" s="190" t="s">
        <v>88</v>
      </c>
      <c r="R279" s="189"/>
      <c r="S279" s="190" t="s">
        <v>210</v>
      </c>
      <c r="T279" s="189"/>
      <c r="U279" s="190" t="s">
        <v>209</v>
      </c>
      <c r="V279" s="189"/>
      <c r="W279" s="190" t="s">
        <v>291</v>
      </c>
      <c r="X279" s="189"/>
      <c r="Y279" s="18"/>
      <c r="Z279" s="366"/>
      <c r="AA279" s="366"/>
      <c r="AB279" s="188"/>
      <c r="AC279" s="390"/>
      <c r="AD279" s="392"/>
      <c r="AE279" s="392"/>
      <c r="AF279" s="392"/>
      <c r="AG279" s="392"/>
      <c r="AH279" s="392"/>
      <c r="AI279" s="392"/>
      <c r="AJ279" s="392"/>
      <c r="AK279" s="392"/>
      <c r="AL279" s="392"/>
    </row>
    <row r="280" spans="2:38" ht="19.899999999999999" customHeight="1" thickBot="1" x14ac:dyDescent="0.25">
      <c r="B280" s="17"/>
      <c r="C280" s="407"/>
      <c r="D280" s="233"/>
      <c r="E280" s="203"/>
      <c r="F280" s="203"/>
      <c r="G280" s="202"/>
      <c r="H280" s="410"/>
      <c r="I280" s="410"/>
      <c r="J280" s="410"/>
      <c r="K280" s="201" t="s">
        <v>87</v>
      </c>
      <c r="L280" s="200" t="s">
        <v>97</v>
      </c>
      <c r="M280" s="201" t="s">
        <v>86</v>
      </c>
      <c r="N280" s="200" t="s">
        <v>218</v>
      </c>
      <c r="O280" s="201" t="s">
        <v>85</v>
      </c>
      <c r="P280" s="200" t="s">
        <v>98</v>
      </c>
      <c r="Q280" s="201" t="s">
        <v>84</v>
      </c>
      <c r="R280" s="200"/>
      <c r="S280" s="201" t="s">
        <v>208</v>
      </c>
      <c r="T280" s="200"/>
      <c r="U280" s="201" t="s">
        <v>207</v>
      </c>
      <c r="V280" s="200"/>
      <c r="W280" s="201" t="s">
        <v>290</v>
      </c>
      <c r="X280" s="200"/>
      <c r="Y280" s="10"/>
      <c r="Z280" s="398"/>
      <c r="AA280" s="398"/>
      <c r="AB280" s="199"/>
      <c r="AC280" s="391"/>
      <c r="AD280" s="393"/>
      <c r="AE280" s="393"/>
      <c r="AF280" s="393"/>
      <c r="AG280" s="393"/>
      <c r="AH280" s="393"/>
      <c r="AI280" s="393"/>
      <c r="AJ280" s="393"/>
      <c r="AK280" s="393"/>
      <c r="AL280" s="393"/>
    </row>
    <row r="281" spans="2:38" ht="19.899999999999999" customHeight="1" x14ac:dyDescent="0.2">
      <c r="B281" s="17"/>
      <c r="C281" s="405">
        <v>8</v>
      </c>
      <c r="D281" s="232"/>
      <c r="E281" s="197"/>
      <c r="F281" s="197"/>
      <c r="G281" s="196"/>
      <c r="H281" s="408">
        <v>74</v>
      </c>
      <c r="I281" s="408">
        <v>20</v>
      </c>
      <c r="J281" s="408">
        <v>6</v>
      </c>
      <c r="K281" s="195" t="s">
        <v>95</v>
      </c>
      <c r="L281" s="194" t="s">
        <v>271</v>
      </c>
      <c r="M281" s="195" t="s">
        <v>94</v>
      </c>
      <c r="N281" s="194" t="s">
        <v>275</v>
      </c>
      <c r="O281" s="195" t="s">
        <v>93</v>
      </c>
      <c r="P281" s="194" t="s">
        <v>273</v>
      </c>
      <c r="Q281" s="195" t="s">
        <v>92</v>
      </c>
      <c r="R281" s="194" t="s">
        <v>218</v>
      </c>
      <c r="S281" s="195" t="s">
        <v>212</v>
      </c>
      <c r="T281" s="194" t="s">
        <v>98</v>
      </c>
      <c r="U281" s="195" t="s">
        <v>211</v>
      </c>
      <c r="V281" s="194"/>
      <c r="W281" s="195" t="s">
        <v>292</v>
      </c>
      <c r="X281" s="194"/>
      <c r="Y281" s="25" t="s">
        <v>218</v>
      </c>
      <c r="Z281" s="397">
        <v>6</v>
      </c>
      <c r="AA281" s="397"/>
      <c r="AB281" s="193"/>
      <c r="AC281" s="379">
        <f>SUMPRODUCT(LEN($L281:$X283)-LEN(SUBSTITUTE($L281:$X283,"A", "")))</f>
        <v>9</v>
      </c>
      <c r="AD281" s="365">
        <f>SUMPRODUCT(LEN($Y281:$Y283)-LEN(SUBSTITUTE($Y281:$Y283,"A", "")))</f>
        <v>0</v>
      </c>
      <c r="AE281" s="365">
        <f>SUMPRODUCT(LEN($L281:$X283)-LEN(SUBSTITUTE($L281:$X283,"S", "")))</f>
        <v>10</v>
      </c>
      <c r="AF281" s="365">
        <f>SUMPRODUCT(LEN($Y281:$Y283)-LEN(SUBSTITUTE($Y281:$Y283,"S", "")))</f>
        <v>2</v>
      </c>
      <c r="AG281" s="365">
        <f>SUMPRODUCT(LEN($L281:$X283)-LEN(SUBSTITUTE($L281:$X283,"F", "")))</f>
        <v>1</v>
      </c>
      <c r="AH281" s="365">
        <f>SUMPRODUCT(LEN($Y281:$Y283)-LEN(SUBSTITUTE($Y281:$Y283,"F", "")))</f>
        <v>0</v>
      </c>
      <c r="AI281" s="365">
        <f>SUMPRODUCT(LEN($L281:$X283)-LEN(SUBSTITUTE($L281:$X283,"G", "")))</f>
        <v>6</v>
      </c>
      <c r="AJ281" s="365">
        <f>SUMPRODUCT(LEN($Y281:$Y283)-LEN(SUBSTITUTE($Y281:$Y283,"G", "")))</f>
        <v>0</v>
      </c>
      <c r="AK281" s="365">
        <f>SUMPRODUCT(LEN($L281:$X283)-LEN(SUBSTITUTE($L281:$X283,"M", "")))</f>
        <v>0</v>
      </c>
      <c r="AL281" s="365">
        <f>SUMPRODUCT(LEN($Y281:$Y283)-LEN(SUBSTITUTE($Y281:$Y283,"M", "")))</f>
        <v>0</v>
      </c>
    </row>
    <row r="282" spans="2:38" ht="19.899999999999999" customHeight="1" x14ac:dyDescent="0.2">
      <c r="B282" s="17"/>
      <c r="C282" s="406"/>
      <c r="D282" s="231"/>
      <c r="E282" s="23"/>
      <c r="F282" s="23"/>
      <c r="G282" s="191"/>
      <c r="H282" s="409"/>
      <c r="I282" s="409"/>
      <c r="J282" s="409"/>
      <c r="K282" s="190" t="s">
        <v>91</v>
      </c>
      <c r="L282" s="189" t="s">
        <v>284</v>
      </c>
      <c r="M282" s="190" t="s">
        <v>90</v>
      </c>
      <c r="N282" s="189" t="s">
        <v>297</v>
      </c>
      <c r="O282" s="190" t="s">
        <v>89</v>
      </c>
      <c r="P282" s="189" t="s">
        <v>217</v>
      </c>
      <c r="Q282" s="190" t="s">
        <v>88</v>
      </c>
      <c r="R282" s="189" t="s">
        <v>218</v>
      </c>
      <c r="S282" s="190" t="s">
        <v>210</v>
      </c>
      <c r="T282" s="189"/>
      <c r="U282" s="190" t="s">
        <v>209</v>
      </c>
      <c r="V282" s="189"/>
      <c r="W282" s="190" t="s">
        <v>291</v>
      </c>
      <c r="X282" s="189"/>
      <c r="Y282" s="18"/>
      <c r="Z282" s="366"/>
      <c r="AA282" s="366"/>
      <c r="AB282" s="188"/>
      <c r="AC282" s="390"/>
      <c r="AD282" s="392"/>
      <c r="AE282" s="392"/>
      <c r="AF282" s="392"/>
      <c r="AG282" s="392"/>
      <c r="AH282" s="392"/>
      <c r="AI282" s="392"/>
      <c r="AJ282" s="392"/>
      <c r="AK282" s="392"/>
      <c r="AL282" s="392"/>
    </row>
    <row r="283" spans="2:38" ht="19.899999999999999" customHeight="1" thickBot="1" x14ac:dyDescent="0.25">
      <c r="B283" s="17"/>
      <c r="C283" s="407"/>
      <c r="D283" s="233"/>
      <c r="E283" s="203"/>
      <c r="F283" s="203"/>
      <c r="G283" s="202"/>
      <c r="H283" s="410"/>
      <c r="I283" s="410"/>
      <c r="J283" s="410"/>
      <c r="K283" s="201" t="s">
        <v>87</v>
      </c>
      <c r="L283" s="200" t="s">
        <v>213</v>
      </c>
      <c r="M283" s="201" t="s">
        <v>86</v>
      </c>
      <c r="N283" s="200" t="s">
        <v>275</v>
      </c>
      <c r="O283" s="201" t="s">
        <v>85</v>
      </c>
      <c r="P283" s="200" t="s">
        <v>214</v>
      </c>
      <c r="Q283" s="201" t="s">
        <v>84</v>
      </c>
      <c r="R283" s="200" t="s">
        <v>98</v>
      </c>
      <c r="S283" s="201" t="s">
        <v>208</v>
      </c>
      <c r="T283" s="200"/>
      <c r="U283" s="201" t="s">
        <v>207</v>
      </c>
      <c r="V283" s="200"/>
      <c r="W283" s="201" t="s">
        <v>290</v>
      </c>
      <c r="X283" s="200"/>
      <c r="Y283" s="10"/>
      <c r="Z283" s="398"/>
      <c r="AA283" s="398"/>
      <c r="AB283" s="199"/>
      <c r="AC283" s="391"/>
      <c r="AD283" s="393"/>
      <c r="AE283" s="393"/>
      <c r="AF283" s="393"/>
      <c r="AG283" s="393"/>
      <c r="AH283" s="393"/>
      <c r="AI283" s="393"/>
      <c r="AJ283" s="393"/>
      <c r="AK283" s="393"/>
      <c r="AL283" s="393"/>
    </row>
    <row r="284" spans="2:38" ht="19.899999999999999" customHeight="1" x14ac:dyDescent="0.2">
      <c r="B284" s="17"/>
      <c r="C284" s="405">
        <v>9</v>
      </c>
      <c r="D284" s="232"/>
      <c r="E284" s="197"/>
      <c r="F284" s="197"/>
      <c r="G284" s="196"/>
      <c r="H284" s="408">
        <v>73</v>
      </c>
      <c r="I284" s="408">
        <v>20</v>
      </c>
      <c r="J284" s="408">
        <v>6</v>
      </c>
      <c r="K284" s="195" t="s">
        <v>95</v>
      </c>
      <c r="L284" s="194" t="s">
        <v>319</v>
      </c>
      <c r="M284" s="195" t="s">
        <v>94</v>
      </c>
      <c r="N284" s="194" t="s">
        <v>213</v>
      </c>
      <c r="O284" s="195" t="s">
        <v>93</v>
      </c>
      <c r="P284" s="194" t="s">
        <v>224</v>
      </c>
      <c r="Q284" s="195" t="s">
        <v>92</v>
      </c>
      <c r="R284" s="194" t="s">
        <v>263</v>
      </c>
      <c r="S284" s="195" t="s">
        <v>212</v>
      </c>
      <c r="T284" s="194" t="s">
        <v>98</v>
      </c>
      <c r="U284" s="195" t="s">
        <v>211</v>
      </c>
      <c r="V284" s="194"/>
      <c r="W284" s="195" t="s">
        <v>292</v>
      </c>
      <c r="X284" s="194"/>
      <c r="Y284" s="25" t="s">
        <v>271</v>
      </c>
      <c r="Z284" s="397">
        <v>4</v>
      </c>
      <c r="AA284" s="397"/>
      <c r="AB284" s="193"/>
      <c r="AC284" s="379">
        <f>SUMPRODUCT(LEN($L284:$X286)-LEN(SUBSTITUTE($L284:$X286,"A", "")))</f>
        <v>17</v>
      </c>
      <c r="AD284" s="365">
        <f>SUMPRODUCT(LEN($Y284:$Y286)-LEN(SUBSTITUTE($Y284:$Y286,"A", "")))</f>
        <v>1</v>
      </c>
      <c r="AE284" s="365">
        <f>SUMPRODUCT(LEN($L284:$X286)-LEN(SUBSTITUTE($L284:$X286,"S", "")))</f>
        <v>5</v>
      </c>
      <c r="AF284" s="365">
        <f>SUMPRODUCT(LEN($Y284:$Y286)-LEN(SUBSTITUTE($Y284:$Y286,"S", "")))</f>
        <v>2</v>
      </c>
      <c r="AG284" s="365">
        <f>SUMPRODUCT(LEN($L284:$X286)-LEN(SUBSTITUTE($L284:$X286,"F", "")))</f>
        <v>0</v>
      </c>
      <c r="AH284" s="365">
        <f>SUMPRODUCT(LEN($Y284:$Y286)-LEN(SUBSTITUTE($Y284:$Y286,"F", "")))</f>
        <v>0</v>
      </c>
      <c r="AI284" s="365">
        <f>SUMPRODUCT(LEN($L284:$X286)-LEN(SUBSTITUTE($L284:$X286,"G", "")))</f>
        <v>10</v>
      </c>
      <c r="AJ284" s="365">
        <f>SUMPRODUCT(LEN($Y284:$Y286)-LEN(SUBSTITUTE($Y284:$Y286,"G", "")))</f>
        <v>1</v>
      </c>
      <c r="AK284" s="365">
        <f>SUMPRODUCT(LEN($L284:$X286)-LEN(SUBSTITUTE($L284:$X286,"M", "")))</f>
        <v>0</v>
      </c>
      <c r="AL284" s="365">
        <f>SUMPRODUCT(LEN($Y284:$Y286)-LEN(SUBSTITUTE($Y284:$Y286,"M", "")))</f>
        <v>0</v>
      </c>
    </row>
    <row r="285" spans="2:38" ht="19.899999999999999" customHeight="1" x14ac:dyDescent="0.2">
      <c r="B285" s="17"/>
      <c r="C285" s="406"/>
      <c r="D285" s="231"/>
      <c r="E285" s="23"/>
      <c r="F285" s="23"/>
      <c r="G285" s="191"/>
      <c r="H285" s="409"/>
      <c r="I285" s="409"/>
      <c r="J285" s="409"/>
      <c r="K285" s="190" t="s">
        <v>91</v>
      </c>
      <c r="L285" s="189" t="s">
        <v>263</v>
      </c>
      <c r="M285" s="190" t="s">
        <v>90</v>
      </c>
      <c r="N285" s="189" t="s">
        <v>382</v>
      </c>
      <c r="O285" s="190" t="s">
        <v>89</v>
      </c>
      <c r="P285" s="189" t="s">
        <v>297</v>
      </c>
      <c r="Q285" s="190" t="s">
        <v>88</v>
      </c>
      <c r="R285" s="189" t="s">
        <v>217</v>
      </c>
      <c r="S285" s="190" t="s">
        <v>210</v>
      </c>
      <c r="T285" s="189" t="s">
        <v>98</v>
      </c>
      <c r="U285" s="190" t="s">
        <v>209</v>
      </c>
      <c r="V285" s="189"/>
      <c r="W285" s="190" t="s">
        <v>291</v>
      </c>
      <c r="X285" s="189"/>
      <c r="Y285" s="18" t="s">
        <v>220</v>
      </c>
      <c r="Z285" s="366"/>
      <c r="AA285" s="366"/>
      <c r="AB285" s="188"/>
      <c r="AC285" s="390"/>
      <c r="AD285" s="392"/>
      <c r="AE285" s="392"/>
      <c r="AF285" s="392"/>
      <c r="AG285" s="392"/>
      <c r="AH285" s="392"/>
      <c r="AI285" s="392"/>
      <c r="AJ285" s="392"/>
      <c r="AK285" s="392"/>
      <c r="AL285" s="392"/>
    </row>
    <row r="286" spans="2:38" ht="19.899999999999999" customHeight="1" thickBot="1" x14ac:dyDescent="0.25">
      <c r="B286" s="17"/>
      <c r="C286" s="407"/>
      <c r="D286" s="233"/>
      <c r="E286" s="203"/>
      <c r="F286" s="203"/>
      <c r="G286" s="202"/>
      <c r="H286" s="410"/>
      <c r="I286" s="410"/>
      <c r="J286" s="410"/>
      <c r="K286" s="201" t="s">
        <v>87</v>
      </c>
      <c r="L286" s="200" t="s">
        <v>266</v>
      </c>
      <c r="M286" s="201" t="s">
        <v>86</v>
      </c>
      <c r="N286" s="200" t="s">
        <v>266</v>
      </c>
      <c r="O286" s="201" t="s">
        <v>85</v>
      </c>
      <c r="P286" s="200" t="s">
        <v>263</v>
      </c>
      <c r="Q286" s="201" t="s">
        <v>84</v>
      </c>
      <c r="R286" s="200" t="s">
        <v>98</v>
      </c>
      <c r="S286" s="201" t="s">
        <v>208</v>
      </c>
      <c r="T286" s="200"/>
      <c r="U286" s="201" t="s">
        <v>207</v>
      </c>
      <c r="V286" s="200"/>
      <c r="W286" s="201" t="s">
        <v>290</v>
      </c>
      <c r="X286" s="200"/>
      <c r="Y286" s="10"/>
      <c r="Z286" s="398"/>
      <c r="AA286" s="398"/>
      <c r="AB286" s="199"/>
      <c r="AC286" s="391"/>
      <c r="AD286" s="393"/>
      <c r="AE286" s="393"/>
      <c r="AF286" s="393"/>
      <c r="AG286" s="393"/>
      <c r="AH286" s="393"/>
      <c r="AI286" s="393"/>
      <c r="AJ286" s="393"/>
      <c r="AK286" s="393"/>
      <c r="AL286" s="393"/>
    </row>
    <row r="287" spans="2:38" ht="19.899999999999999" customHeight="1" x14ac:dyDescent="0.2">
      <c r="B287" s="17"/>
      <c r="C287" s="405">
        <v>10</v>
      </c>
      <c r="D287" s="232"/>
      <c r="E287" s="197"/>
      <c r="F287" s="197"/>
      <c r="G287" s="196"/>
      <c r="H287" s="408">
        <v>75</v>
      </c>
      <c r="I287" s="408">
        <v>17</v>
      </c>
      <c r="J287" s="408">
        <v>5</v>
      </c>
      <c r="K287" s="195" t="s">
        <v>95</v>
      </c>
      <c r="L287" s="194" t="s">
        <v>97</v>
      </c>
      <c r="M287" s="195" t="s">
        <v>94</v>
      </c>
      <c r="N287" s="194" t="s">
        <v>325</v>
      </c>
      <c r="O287" s="195" t="s">
        <v>93</v>
      </c>
      <c r="P287" s="194" t="s">
        <v>458</v>
      </c>
      <c r="Q287" s="195" t="s">
        <v>92</v>
      </c>
      <c r="R287" s="194" t="s">
        <v>98</v>
      </c>
      <c r="S287" s="195" t="s">
        <v>212</v>
      </c>
      <c r="T287" s="194"/>
      <c r="U287" s="195" t="s">
        <v>211</v>
      </c>
      <c r="V287" s="194"/>
      <c r="W287" s="195" t="s">
        <v>292</v>
      </c>
      <c r="X287" s="194"/>
      <c r="Y287" s="25"/>
      <c r="Z287" s="397"/>
      <c r="AA287" s="397"/>
      <c r="AB287" s="193"/>
      <c r="AC287" s="379">
        <f>SUMPRODUCT(LEN($L287:$X289)-LEN(SUBSTITUTE($L287:$X289,"A", "")))</f>
        <v>13</v>
      </c>
      <c r="AD287" s="365">
        <f>SUMPRODUCT(LEN($Y287:$Y289)-LEN(SUBSTITUTE($Y287:$Y289,"A", "")))</f>
        <v>0</v>
      </c>
      <c r="AE287" s="365">
        <f>SUMPRODUCT(LEN($L287:$X289)-LEN(SUBSTITUTE($L287:$X289,"S", "")))</f>
        <v>10</v>
      </c>
      <c r="AF287" s="365">
        <f>SUMPRODUCT(LEN($Y287:$Y289)-LEN(SUBSTITUTE($Y287:$Y289,"S", "")))</f>
        <v>0</v>
      </c>
      <c r="AG287" s="365">
        <f>SUMPRODUCT(LEN($L287:$X289)-LEN(SUBSTITUTE($L287:$X289,"F", "")))</f>
        <v>1</v>
      </c>
      <c r="AH287" s="365">
        <f>SUMPRODUCT(LEN($Y287:$Y289)-LEN(SUBSTITUTE($Y287:$Y289,"F", "")))</f>
        <v>0</v>
      </c>
      <c r="AI287" s="365">
        <f>SUMPRODUCT(LEN($L287:$X289)-LEN(SUBSTITUTE($L287:$X289,"G", "")))</f>
        <v>5</v>
      </c>
      <c r="AJ287" s="365">
        <f>SUMPRODUCT(LEN($Y287:$Y289)-LEN(SUBSTITUTE($Y287:$Y289,"G", "")))</f>
        <v>0</v>
      </c>
      <c r="AK287" s="365">
        <f>SUMPRODUCT(LEN($L287:$X289)-LEN(SUBSTITUTE($L287:$X289,"M", "")))</f>
        <v>0</v>
      </c>
      <c r="AL287" s="365">
        <f>SUMPRODUCT(LEN($Y287:$Y289)-LEN(SUBSTITUTE($Y287:$Y289,"M", "")))</f>
        <v>0</v>
      </c>
    </row>
    <row r="288" spans="2:38" ht="19.899999999999999" customHeight="1" x14ac:dyDescent="0.2">
      <c r="B288" s="17"/>
      <c r="C288" s="406"/>
      <c r="D288" s="231"/>
      <c r="E288" s="23"/>
      <c r="F288" s="23"/>
      <c r="G288" s="191"/>
      <c r="H288" s="409"/>
      <c r="I288" s="409"/>
      <c r="J288" s="409"/>
      <c r="K288" s="190" t="s">
        <v>91</v>
      </c>
      <c r="L288" s="189" t="s">
        <v>224</v>
      </c>
      <c r="M288" s="190" t="s">
        <v>90</v>
      </c>
      <c r="N288" s="189" t="s">
        <v>480</v>
      </c>
      <c r="O288" s="190" t="s">
        <v>89</v>
      </c>
      <c r="P288" s="189" t="s">
        <v>97</v>
      </c>
      <c r="Q288" s="190" t="s">
        <v>88</v>
      </c>
      <c r="R288" s="189" t="s">
        <v>97</v>
      </c>
      <c r="S288" s="190" t="s">
        <v>210</v>
      </c>
      <c r="T288" s="189"/>
      <c r="U288" s="190" t="s">
        <v>209</v>
      </c>
      <c r="V288" s="189"/>
      <c r="W288" s="190" t="s">
        <v>291</v>
      </c>
      <c r="X288" s="189"/>
      <c r="Y288" s="18"/>
      <c r="Z288" s="366"/>
      <c r="AA288" s="366"/>
      <c r="AB288" s="188"/>
      <c r="AC288" s="390"/>
      <c r="AD288" s="392"/>
      <c r="AE288" s="392"/>
      <c r="AF288" s="392"/>
      <c r="AG288" s="392"/>
      <c r="AH288" s="392"/>
      <c r="AI288" s="392"/>
      <c r="AJ288" s="392"/>
      <c r="AK288" s="392"/>
      <c r="AL288" s="392"/>
    </row>
    <row r="289" spans="2:39" ht="19.899999999999999" customHeight="1" thickBot="1" x14ac:dyDescent="0.25">
      <c r="B289" s="17"/>
      <c r="C289" s="407"/>
      <c r="D289" s="233"/>
      <c r="E289" s="203"/>
      <c r="F289" s="203"/>
      <c r="G289" s="202"/>
      <c r="H289" s="410"/>
      <c r="I289" s="410"/>
      <c r="J289" s="410"/>
      <c r="K289" s="201" t="s">
        <v>87</v>
      </c>
      <c r="L289" s="200" t="s">
        <v>303</v>
      </c>
      <c r="M289" s="201" t="s">
        <v>86</v>
      </c>
      <c r="N289" s="200" t="s">
        <v>97</v>
      </c>
      <c r="O289" s="201" t="s">
        <v>85</v>
      </c>
      <c r="P289" s="200" t="s">
        <v>98</v>
      </c>
      <c r="Q289" s="201" t="s">
        <v>84</v>
      </c>
      <c r="R289" s="200" t="s">
        <v>98</v>
      </c>
      <c r="S289" s="201" t="s">
        <v>208</v>
      </c>
      <c r="T289" s="200"/>
      <c r="U289" s="201" t="s">
        <v>207</v>
      </c>
      <c r="V289" s="200"/>
      <c r="W289" s="201" t="s">
        <v>290</v>
      </c>
      <c r="X289" s="200"/>
      <c r="Y289" s="10"/>
      <c r="Z289" s="398"/>
      <c r="AA289" s="398"/>
      <c r="AB289" s="199"/>
      <c r="AC289" s="391"/>
      <c r="AD289" s="393"/>
      <c r="AE289" s="393"/>
      <c r="AF289" s="393"/>
      <c r="AG289" s="393"/>
      <c r="AH289" s="393"/>
      <c r="AI289" s="393"/>
      <c r="AJ289" s="393"/>
      <c r="AK289" s="393"/>
      <c r="AL289" s="393"/>
    </row>
    <row r="290" spans="2:39" ht="19.899999999999999" customHeight="1" x14ac:dyDescent="0.2">
      <c r="B290" s="17"/>
      <c r="C290" s="405">
        <v>11</v>
      </c>
      <c r="D290" s="232"/>
      <c r="E290" s="197"/>
      <c r="F290" s="197"/>
      <c r="G290" s="196"/>
      <c r="H290" s="408">
        <v>75</v>
      </c>
      <c r="I290" s="408">
        <v>19</v>
      </c>
      <c r="J290" s="408">
        <v>7</v>
      </c>
      <c r="K290" s="195" t="s">
        <v>95</v>
      </c>
      <c r="L290" s="194" t="s">
        <v>271</v>
      </c>
      <c r="M290" s="195" t="s">
        <v>94</v>
      </c>
      <c r="N290" s="194" t="s">
        <v>220</v>
      </c>
      <c r="O290" s="195" t="s">
        <v>93</v>
      </c>
      <c r="P290" s="194" t="s">
        <v>227</v>
      </c>
      <c r="Q290" s="195" t="s">
        <v>92</v>
      </c>
      <c r="R290" s="194" t="s">
        <v>214</v>
      </c>
      <c r="S290" s="195" t="s">
        <v>212</v>
      </c>
      <c r="T290" s="194"/>
      <c r="U290" s="195" t="s">
        <v>211</v>
      </c>
      <c r="V290" s="194"/>
      <c r="W290" s="195" t="s">
        <v>292</v>
      </c>
      <c r="X290" s="194"/>
      <c r="Y290" s="25"/>
      <c r="Z290" s="397"/>
      <c r="AA290" s="397"/>
      <c r="AB290" s="193"/>
      <c r="AC290" s="379">
        <f>SUMPRODUCT(LEN($L290:$X292)-LEN(SUBSTITUTE($L290:$X292,"A", "")))</f>
        <v>10</v>
      </c>
      <c r="AD290" s="365">
        <f>SUMPRODUCT(LEN($Y290:$Y292)-LEN(SUBSTITUTE($Y290:$Y292,"A", "")))</f>
        <v>0</v>
      </c>
      <c r="AE290" s="365">
        <f>SUMPRODUCT(LEN($L290:$X292)-LEN(SUBSTITUTE($L290:$X292,"S", "")))</f>
        <v>12</v>
      </c>
      <c r="AF290" s="365">
        <f>SUMPRODUCT(LEN($Y290:$Y292)-LEN(SUBSTITUTE($Y290:$Y292,"S", "")))</f>
        <v>0</v>
      </c>
      <c r="AG290" s="365">
        <f>SUMPRODUCT(LEN($L290:$X292)-LEN(SUBSTITUTE($L290:$X292,"F", "")))</f>
        <v>0</v>
      </c>
      <c r="AH290" s="365">
        <f>SUMPRODUCT(LEN($Y290:$Y292)-LEN(SUBSTITUTE($Y290:$Y292,"F", "")))</f>
        <v>0</v>
      </c>
      <c r="AI290" s="365">
        <f>SUMPRODUCT(LEN($L290:$X292)-LEN(SUBSTITUTE($L290:$X292,"G", "")))</f>
        <v>3</v>
      </c>
      <c r="AJ290" s="365">
        <f>SUMPRODUCT(LEN($Y290:$Y292)-LEN(SUBSTITUTE($Y290:$Y292,"G", "")))</f>
        <v>0</v>
      </c>
      <c r="AK290" s="365">
        <f>SUMPRODUCT(LEN($L290:$X292)-LEN(SUBSTITUTE($L290:$X292,"M", "")))</f>
        <v>0</v>
      </c>
      <c r="AL290" s="365">
        <f>SUMPRODUCT(LEN($Y290:$Y292)-LEN(SUBSTITUTE($Y290:$Y292,"M", "")))</f>
        <v>0</v>
      </c>
    </row>
    <row r="291" spans="2:39" ht="19.899999999999999" customHeight="1" x14ac:dyDescent="0.2">
      <c r="B291" s="17"/>
      <c r="C291" s="406"/>
      <c r="D291" s="231"/>
      <c r="E291" s="23"/>
      <c r="F291" s="23"/>
      <c r="G291" s="191"/>
      <c r="H291" s="409"/>
      <c r="I291" s="409"/>
      <c r="J291" s="409"/>
      <c r="K291" s="190" t="s">
        <v>91</v>
      </c>
      <c r="L291" s="189" t="s">
        <v>97</v>
      </c>
      <c r="M291" s="190" t="s">
        <v>90</v>
      </c>
      <c r="N291" s="189" t="s">
        <v>275</v>
      </c>
      <c r="O291" s="190" t="s">
        <v>89</v>
      </c>
      <c r="P291" s="189" t="s">
        <v>226</v>
      </c>
      <c r="Q291" s="190" t="s">
        <v>88</v>
      </c>
      <c r="R291" s="189" t="s">
        <v>98</v>
      </c>
      <c r="S291" s="190" t="s">
        <v>210</v>
      </c>
      <c r="T291" s="189"/>
      <c r="U291" s="190" t="s">
        <v>209</v>
      </c>
      <c r="V291" s="189"/>
      <c r="W291" s="190" t="s">
        <v>291</v>
      </c>
      <c r="X291" s="189"/>
      <c r="Y291" s="18"/>
      <c r="Z291" s="366"/>
      <c r="AA291" s="366"/>
      <c r="AB291" s="188"/>
      <c r="AC291" s="390"/>
      <c r="AD291" s="392"/>
      <c r="AE291" s="392"/>
      <c r="AF291" s="392"/>
      <c r="AG291" s="392"/>
      <c r="AH291" s="392"/>
      <c r="AI291" s="392"/>
      <c r="AJ291" s="392"/>
      <c r="AK291" s="392"/>
      <c r="AL291" s="392"/>
    </row>
    <row r="292" spans="2:39" ht="19.899999999999999" customHeight="1" thickBot="1" x14ac:dyDescent="0.25">
      <c r="B292" s="17"/>
      <c r="C292" s="407"/>
      <c r="D292" s="233"/>
      <c r="E292" s="203"/>
      <c r="F292" s="203"/>
      <c r="G292" s="202"/>
      <c r="H292" s="410"/>
      <c r="I292" s="410"/>
      <c r="J292" s="410"/>
      <c r="K292" s="201" t="s">
        <v>87</v>
      </c>
      <c r="L292" s="200" t="s">
        <v>213</v>
      </c>
      <c r="M292" s="201" t="s">
        <v>86</v>
      </c>
      <c r="N292" s="200" t="s">
        <v>315</v>
      </c>
      <c r="O292" s="201" t="s">
        <v>85</v>
      </c>
      <c r="P292" s="200" t="s">
        <v>218</v>
      </c>
      <c r="Q292" s="201" t="s">
        <v>84</v>
      </c>
      <c r="R292" s="200" t="s">
        <v>98</v>
      </c>
      <c r="S292" s="201" t="s">
        <v>208</v>
      </c>
      <c r="T292" s="200"/>
      <c r="U292" s="201" t="s">
        <v>207</v>
      </c>
      <c r="V292" s="200"/>
      <c r="W292" s="201" t="s">
        <v>290</v>
      </c>
      <c r="X292" s="200"/>
      <c r="Y292" s="10"/>
      <c r="Z292" s="398"/>
      <c r="AA292" s="398"/>
      <c r="AB292" s="199"/>
      <c r="AC292" s="391"/>
      <c r="AD292" s="393"/>
      <c r="AE292" s="393"/>
      <c r="AF292" s="393"/>
      <c r="AG292" s="393"/>
      <c r="AH292" s="393"/>
      <c r="AI292" s="393"/>
      <c r="AJ292" s="393"/>
      <c r="AK292" s="393"/>
      <c r="AL292" s="393"/>
    </row>
    <row r="293" spans="2:39" ht="19.899999999999999" customHeight="1" x14ac:dyDescent="0.2">
      <c r="B293" s="17"/>
      <c r="C293" s="405">
        <v>12</v>
      </c>
      <c r="D293" s="232"/>
      <c r="E293" s="197"/>
      <c r="F293" s="197"/>
      <c r="G293" s="196"/>
      <c r="H293" s="408">
        <v>57</v>
      </c>
      <c r="I293" s="408">
        <v>16</v>
      </c>
      <c r="J293" s="408">
        <v>7</v>
      </c>
      <c r="K293" s="195" t="s">
        <v>95</v>
      </c>
      <c r="L293" s="194" t="s">
        <v>271</v>
      </c>
      <c r="M293" s="195" t="s">
        <v>94</v>
      </c>
      <c r="N293" s="194" t="s">
        <v>213</v>
      </c>
      <c r="O293" s="195" t="s">
        <v>93</v>
      </c>
      <c r="P293" s="194" t="s">
        <v>213</v>
      </c>
      <c r="Q293" s="195" t="s">
        <v>92</v>
      </c>
      <c r="R293" s="194"/>
      <c r="S293" s="195" t="s">
        <v>212</v>
      </c>
      <c r="T293" s="194"/>
      <c r="U293" s="195" t="s">
        <v>211</v>
      </c>
      <c r="V293" s="194"/>
      <c r="W293" s="195" t="s">
        <v>292</v>
      </c>
      <c r="X293" s="194"/>
      <c r="Y293" s="25"/>
      <c r="Z293" s="397"/>
      <c r="AA293" s="397"/>
      <c r="AB293" s="193"/>
      <c r="AC293" s="379">
        <f>SUMPRODUCT(LEN($L293:$X295)-LEN(SUBSTITUTE($L293:$X295,"A", "")))</f>
        <v>10</v>
      </c>
      <c r="AD293" s="365">
        <f>SUMPRODUCT(LEN($Y293:$Y295)-LEN(SUBSTITUTE($Y293:$Y295,"A", "")))</f>
        <v>0</v>
      </c>
      <c r="AE293" s="365">
        <f>SUMPRODUCT(LEN($L293:$X295)-LEN(SUBSTITUTE($L293:$X295,"S", "")))</f>
        <v>0</v>
      </c>
      <c r="AF293" s="365">
        <f>SUMPRODUCT(LEN($Y293:$Y295)-LEN(SUBSTITUTE($Y293:$Y295,"S", "")))</f>
        <v>0</v>
      </c>
      <c r="AG293" s="365">
        <f>SUMPRODUCT(LEN($L293:$X295)-LEN(SUBSTITUTE($L293:$X295,"F", "")))</f>
        <v>0</v>
      </c>
      <c r="AH293" s="365">
        <f>SUMPRODUCT(LEN($Y293:$Y295)-LEN(SUBSTITUTE($Y293:$Y295,"F", "")))</f>
        <v>0</v>
      </c>
      <c r="AI293" s="365">
        <f>SUMPRODUCT(LEN($L293:$X295)-LEN(SUBSTITUTE($L293:$X295,"G", "")))</f>
        <v>3</v>
      </c>
      <c r="AJ293" s="365">
        <f>SUMPRODUCT(LEN($Y293:$Y295)-LEN(SUBSTITUTE($Y293:$Y295,"G", "")))</f>
        <v>0</v>
      </c>
      <c r="AK293" s="365">
        <f>SUMPRODUCT(LEN($L293:$X295)-LEN(SUBSTITUTE($L293:$X295,"M", "")))</f>
        <v>0</v>
      </c>
      <c r="AL293" s="365">
        <f>SUMPRODUCT(LEN($Y293:$Y295)-LEN(SUBSTITUTE($Y293:$Y295,"M", "")))</f>
        <v>0</v>
      </c>
    </row>
    <row r="294" spans="2:39" ht="19.899999999999999" customHeight="1" x14ac:dyDescent="0.2">
      <c r="B294" s="17"/>
      <c r="C294" s="406"/>
      <c r="D294" s="231"/>
      <c r="E294" s="23"/>
      <c r="F294" s="23"/>
      <c r="G294" s="191"/>
      <c r="H294" s="409"/>
      <c r="I294" s="409"/>
      <c r="J294" s="409"/>
      <c r="K294" s="190" t="s">
        <v>91</v>
      </c>
      <c r="L294" s="189" t="s">
        <v>97</v>
      </c>
      <c r="M294" s="190" t="s">
        <v>90</v>
      </c>
      <c r="N294" s="189" t="s">
        <v>263</v>
      </c>
      <c r="O294" s="190" t="s">
        <v>89</v>
      </c>
      <c r="P294" s="189" t="s">
        <v>97</v>
      </c>
      <c r="Q294" s="190" t="s">
        <v>88</v>
      </c>
      <c r="R294" s="189"/>
      <c r="S294" s="190" t="s">
        <v>210</v>
      </c>
      <c r="T294" s="189"/>
      <c r="U294" s="190" t="s">
        <v>209</v>
      </c>
      <c r="V294" s="189"/>
      <c r="W294" s="190" t="s">
        <v>291</v>
      </c>
      <c r="X294" s="189"/>
      <c r="Y294" s="18"/>
      <c r="Z294" s="366"/>
      <c r="AA294" s="366"/>
      <c r="AB294" s="188"/>
      <c r="AC294" s="390"/>
      <c r="AD294" s="392"/>
      <c r="AE294" s="392"/>
      <c r="AF294" s="392"/>
      <c r="AG294" s="392"/>
      <c r="AH294" s="392"/>
      <c r="AI294" s="392"/>
      <c r="AJ294" s="392"/>
      <c r="AK294" s="392"/>
      <c r="AL294" s="392"/>
    </row>
    <row r="295" spans="2:39" ht="19.899999999999999" customHeight="1" thickBot="1" x14ac:dyDescent="0.25">
      <c r="B295" s="17"/>
      <c r="C295" s="407"/>
      <c r="D295" s="233"/>
      <c r="E295" s="203"/>
      <c r="F295" s="203"/>
      <c r="G295" s="202"/>
      <c r="H295" s="410"/>
      <c r="I295" s="410"/>
      <c r="J295" s="410"/>
      <c r="K295" s="201" t="s">
        <v>87</v>
      </c>
      <c r="L295" s="200" t="s">
        <v>213</v>
      </c>
      <c r="M295" s="201" t="s">
        <v>86</v>
      </c>
      <c r="N295" s="200" t="s">
        <v>271</v>
      </c>
      <c r="O295" s="201" t="s">
        <v>85</v>
      </c>
      <c r="P295" s="200" t="s">
        <v>97</v>
      </c>
      <c r="Q295" s="201" t="s">
        <v>84</v>
      </c>
      <c r="R295" s="200"/>
      <c r="S295" s="201" t="s">
        <v>208</v>
      </c>
      <c r="T295" s="200"/>
      <c r="U295" s="201" t="s">
        <v>207</v>
      </c>
      <c r="V295" s="200"/>
      <c r="W295" s="201" t="s">
        <v>290</v>
      </c>
      <c r="X295" s="200"/>
      <c r="Y295" s="10"/>
      <c r="Z295" s="398"/>
      <c r="AA295" s="398"/>
      <c r="AB295" s="199"/>
      <c r="AC295" s="391"/>
      <c r="AD295" s="393"/>
      <c r="AE295" s="393"/>
      <c r="AF295" s="393"/>
      <c r="AG295" s="393"/>
      <c r="AH295" s="393"/>
      <c r="AI295" s="393"/>
      <c r="AJ295" s="393"/>
      <c r="AK295" s="393"/>
      <c r="AL295" s="393"/>
    </row>
    <row r="296" spans="2:39" ht="19.899999999999999" customHeight="1" x14ac:dyDescent="0.2">
      <c r="B296" s="17"/>
      <c r="C296" s="405">
        <v>13</v>
      </c>
      <c r="D296" s="232"/>
      <c r="E296" s="197"/>
      <c r="F296" s="197"/>
      <c r="G296" s="196"/>
      <c r="H296" s="408"/>
      <c r="I296" s="408"/>
      <c r="J296" s="408"/>
      <c r="K296" s="195" t="s">
        <v>95</v>
      </c>
      <c r="L296" s="194"/>
      <c r="M296" s="195" t="s">
        <v>94</v>
      </c>
      <c r="N296" s="194"/>
      <c r="O296" s="195" t="s">
        <v>93</v>
      </c>
      <c r="P296" s="194"/>
      <c r="Q296" s="195" t="s">
        <v>92</v>
      </c>
      <c r="R296" s="194"/>
      <c r="S296" s="195" t="s">
        <v>212</v>
      </c>
      <c r="T296" s="194"/>
      <c r="U296" s="195" t="s">
        <v>211</v>
      </c>
      <c r="V296" s="194"/>
      <c r="W296" s="195" t="s">
        <v>292</v>
      </c>
      <c r="X296" s="194"/>
      <c r="Y296" s="25"/>
      <c r="Z296" s="397"/>
      <c r="AA296" s="397"/>
      <c r="AB296" s="193"/>
      <c r="AC296" s="379">
        <f>SUMPRODUCT(LEN($L296:$X298)-LEN(SUBSTITUTE($L296:$X298,"A", "")))</f>
        <v>0</v>
      </c>
      <c r="AD296" s="365">
        <f>SUMPRODUCT(LEN($Y296:$Y298)-LEN(SUBSTITUTE($Y296:$Y298,"A", "")))</f>
        <v>0</v>
      </c>
      <c r="AE296" s="365">
        <f>SUMPRODUCT(LEN($L296:$X298)-LEN(SUBSTITUTE($L296:$X298,"S", "")))</f>
        <v>0</v>
      </c>
      <c r="AF296" s="365">
        <f>SUMPRODUCT(LEN($Y296:$Y298)-LEN(SUBSTITUTE($Y296:$Y298,"S", "")))</f>
        <v>0</v>
      </c>
      <c r="AG296" s="365">
        <f>SUMPRODUCT(LEN($L296:$X298)-LEN(SUBSTITUTE($L296:$X298,"F", "")))</f>
        <v>0</v>
      </c>
      <c r="AH296" s="365">
        <f>SUMPRODUCT(LEN($Y296:$Y298)-LEN(SUBSTITUTE($Y296:$Y298,"F", "")))</f>
        <v>0</v>
      </c>
      <c r="AI296" s="365">
        <f>SUMPRODUCT(LEN($L296:$X298)-LEN(SUBSTITUTE($L296:$X298,"G", "")))</f>
        <v>0</v>
      </c>
      <c r="AJ296" s="365">
        <f>SUMPRODUCT(LEN($Y296:$Y298)-LEN(SUBSTITUTE($Y296:$Y298,"G", "")))</f>
        <v>0</v>
      </c>
      <c r="AK296" s="365">
        <f>SUMPRODUCT(LEN($L296:$X298)-LEN(SUBSTITUTE($L296:$X298,"M", "")))</f>
        <v>0</v>
      </c>
      <c r="AL296" s="365">
        <f>SUMPRODUCT(LEN($Y296:$Y298)-LEN(SUBSTITUTE($Y296:$Y298,"M", "")))</f>
        <v>0</v>
      </c>
    </row>
    <row r="297" spans="2:39" ht="19.899999999999999" customHeight="1" x14ac:dyDescent="0.2">
      <c r="B297" s="17"/>
      <c r="C297" s="406"/>
      <c r="D297" s="231"/>
      <c r="E297" s="23"/>
      <c r="F297" s="23"/>
      <c r="G297" s="191"/>
      <c r="H297" s="409"/>
      <c r="I297" s="409"/>
      <c r="J297" s="409"/>
      <c r="K297" s="190" t="s">
        <v>91</v>
      </c>
      <c r="L297" s="189"/>
      <c r="M297" s="190" t="s">
        <v>90</v>
      </c>
      <c r="N297" s="189"/>
      <c r="O297" s="190" t="s">
        <v>89</v>
      </c>
      <c r="P297" s="189"/>
      <c r="Q297" s="190" t="s">
        <v>88</v>
      </c>
      <c r="R297" s="189"/>
      <c r="S297" s="190" t="s">
        <v>210</v>
      </c>
      <c r="T297" s="189"/>
      <c r="U297" s="190" t="s">
        <v>209</v>
      </c>
      <c r="V297" s="189"/>
      <c r="W297" s="190" t="s">
        <v>291</v>
      </c>
      <c r="X297" s="189"/>
      <c r="Y297" s="18"/>
      <c r="Z297" s="366"/>
      <c r="AA297" s="366"/>
      <c r="AB297" s="188"/>
      <c r="AC297" s="390"/>
      <c r="AD297" s="392"/>
      <c r="AE297" s="392"/>
      <c r="AF297" s="392"/>
      <c r="AG297" s="392"/>
      <c r="AH297" s="392"/>
      <c r="AI297" s="392"/>
      <c r="AJ297" s="392"/>
      <c r="AK297" s="392"/>
      <c r="AL297" s="392"/>
    </row>
    <row r="298" spans="2:39" ht="19.899999999999999" customHeight="1" thickBot="1" x14ac:dyDescent="0.25">
      <c r="B298" s="17"/>
      <c r="C298" s="407"/>
      <c r="D298" s="233"/>
      <c r="E298" s="203"/>
      <c r="F298" s="203"/>
      <c r="G298" s="202"/>
      <c r="H298" s="410"/>
      <c r="I298" s="410"/>
      <c r="J298" s="410"/>
      <c r="K298" s="201" t="s">
        <v>87</v>
      </c>
      <c r="L298" s="200"/>
      <c r="M298" s="201" t="s">
        <v>86</v>
      </c>
      <c r="N298" s="200"/>
      <c r="O298" s="201" t="s">
        <v>85</v>
      </c>
      <c r="P298" s="200"/>
      <c r="Q298" s="201" t="s">
        <v>84</v>
      </c>
      <c r="R298" s="200"/>
      <c r="S298" s="201" t="s">
        <v>208</v>
      </c>
      <c r="T298" s="200"/>
      <c r="U298" s="201" t="s">
        <v>207</v>
      </c>
      <c r="V298" s="200"/>
      <c r="W298" s="201" t="s">
        <v>290</v>
      </c>
      <c r="X298" s="200"/>
      <c r="Y298" s="10"/>
      <c r="Z298" s="398"/>
      <c r="AA298" s="398"/>
      <c r="AB298" s="199"/>
      <c r="AC298" s="391"/>
      <c r="AD298" s="393"/>
      <c r="AE298" s="393"/>
      <c r="AF298" s="393"/>
      <c r="AG298" s="393"/>
      <c r="AH298" s="393"/>
      <c r="AI298" s="393"/>
      <c r="AJ298" s="393"/>
      <c r="AK298" s="393"/>
      <c r="AL298" s="393"/>
    </row>
    <row r="299" spans="2:39" ht="19.899999999999999" customHeight="1" x14ac:dyDescent="0.2">
      <c r="B299" s="17"/>
      <c r="C299" s="405">
        <v>14</v>
      </c>
      <c r="D299" s="232"/>
      <c r="E299" s="197"/>
      <c r="F299" s="197"/>
      <c r="G299" s="196"/>
      <c r="H299" s="408"/>
      <c r="I299" s="408"/>
      <c r="J299" s="408"/>
      <c r="K299" s="195" t="s">
        <v>95</v>
      </c>
      <c r="L299" s="194"/>
      <c r="M299" s="195" t="s">
        <v>94</v>
      </c>
      <c r="N299" s="194"/>
      <c r="O299" s="195" t="s">
        <v>93</v>
      </c>
      <c r="P299" s="194"/>
      <c r="Q299" s="195" t="s">
        <v>92</v>
      </c>
      <c r="R299" s="194"/>
      <c r="S299" s="195" t="s">
        <v>212</v>
      </c>
      <c r="T299" s="194"/>
      <c r="U299" s="195" t="s">
        <v>211</v>
      </c>
      <c r="V299" s="194"/>
      <c r="W299" s="195" t="s">
        <v>292</v>
      </c>
      <c r="X299" s="194"/>
      <c r="Y299" s="25"/>
      <c r="Z299" s="397"/>
      <c r="AA299" s="397"/>
      <c r="AB299" s="193"/>
      <c r="AC299" s="379">
        <f>SUMPRODUCT(LEN($L299:$X301)-LEN(SUBSTITUTE($L299:$X301,"A", "")))</f>
        <v>0</v>
      </c>
      <c r="AD299" s="365">
        <f>SUMPRODUCT(LEN($Y299:$Y301)-LEN(SUBSTITUTE($Y299:$Y301,"A", "")))</f>
        <v>0</v>
      </c>
      <c r="AE299" s="365">
        <f>SUMPRODUCT(LEN($L299:$X301)-LEN(SUBSTITUTE($L299:$X301,"S", "")))</f>
        <v>0</v>
      </c>
      <c r="AF299" s="365">
        <f>SUMPRODUCT(LEN($Y299:$Y301)-LEN(SUBSTITUTE($Y299:$Y301,"S", "")))</f>
        <v>0</v>
      </c>
      <c r="AG299" s="365">
        <f>SUMPRODUCT(LEN($L299:$X301)-LEN(SUBSTITUTE($L299:$X301,"F", "")))</f>
        <v>0</v>
      </c>
      <c r="AH299" s="365">
        <f>SUMPRODUCT(LEN($Y299:$Y301)-LEN(SUBSTITUTE($Y299:$Y301,"F", "")))</f>
        <v>0</v>
      </c>
      <c r="AI299" s="365">
        <f>SUMPRODUCT(LEN($L299:$X301)-LEN(SUBSTITUTE($L299:$X301,"G", "")))</f>
        <v>0</v>
      </c>
      <c r="AJ299" s="365">
        <f>SUMPRODUCT(LEN($Y299:$Y301)-LEN(SUBSTITUTE($Y299:$Y301,"G", "")))</f>
        <v>0</v>
      </c>
      <c r="AK299" s="365">
        <f>SUMPRODUCT(LEN($L299:$X301)-LEN(SUBSTITUTE($L299:$X301,"M", "")))</f>
        <v>0</v>
      </c>
      <c r="AL299" s="365">
        <f>SUMPRODUCT(LEN($Y299:$Y301)-LEN(SUBSTITUTE($Y299:$Y301,"M", "")))</f>
        <v>0</v>
      </c>
    </row>
    <row r="300" spans="2:39" ht="19.899999999999999" customHeight="1" x14ac:dyDescent="0.2">
      <c r="B300" s="17"/>
      <c r="C300" s="406"/>
      <c r="D300" s="231"/>
      <c r="E300" s="23"/>
      <c r="F300" s="23"/>
      <c r="G300" s="191"/>
      <c r="H300" s="409"/>
      <c r="I300" s="409"/>
      <c r="J300" s="409"/>
      <c r="K300" s="190" t="s">
        <v>91</v>
      </c>
      <c r="L300" s="189"/>
      <c r="M300" s="190" t="s">
        <v>90</v>
      </c>
      <c r="N300" s="189"/>
      <c r="O300" s="190" t="s">
        <v>89</v>
      </c>
      <c r="P300" s="189"/>
      <c r="Q300" s="190" t="s">
        <v>88</v>
      </c>
      <c r="R300" s="189"/>
      <c r="S300" s="190" t="s">
        <v>210</v>
      </c>
      <c r="T300" s="189"/>
      <c r="U300" s="190" t="s">
        <v>209</v>
      </c>
      <c r="V300" s="189"/>
      <c r="W300" s="190" t="s">
        <v>291</v>
      </c>
      <c r="X300" s="189"/>
      <c r="Y300" s="18"/>
      <c r="Z300" s="366"/>
      <c r="AA300" s="366"/>
      <c r="AB300" s="188"/>
      <c r="AC300" s="390"/>
      <c r="AD300" s="392"/>
      <c r="AE300" s="392"/>
      <c r="AF300" s="392"/>
      <c r="AG300" s="392"/>
      <c r="AH300" s="392"/>
      <c r="AI300" s="392"/>
      <c r="AJ300" s="392"/>
      <c r="AK300" s="392"/>
      <c r="AL300" s="392"/>
      <c r="AM300" s="58"/>
    </row>
    <row r="301" spans="2:39" ht="19.899999999999999" customHeight="1" thickBot="1" x14ac:dyDescent="0.25">
      <c r="B301" s="17"/>
      <c r="C301" s="407"/>
      <c r="D301" s="233"/>
      <c r="E301" s="203"/>
      <c r="F301" s="203"/>
      <c r="G301" s="202"/>
      <c r="H301" s="410"/>
      <c r="I301" s="410"/>
      <c r="J301" s="410"/>
      <c r="K301" s="201" t="s">
        <v>87</v>
      </c>
      <c r="L301" s="200"/>
      <c r="M301" s="201" t="s">
        <v>86</v>
      </c>
      <c r="N301" s="200"/>
      <c r="O301" s="201" t="s">
        <v>85</v>
      </c>
      <c r="P301" s="200"/>
      <c r="Q301" s="201" t="s">
        <v>84</v>
      </c>
      <c r="R301" s="200"/>
      <c r="S301" s="201" t="s">
        <v>208</v>
      </c>
      <c r="T301" s="200"/>
      <c r="U301" s="201" t="s">
        <v>207</v>
      </c>
      <c r="V301" s="200"/>
      <c r="W301" s="201" t="s">
        <v>290</v>
      </c>
      <c r="X301" s="200"/>
      <c r="Y301" s="10"/>
      <c r="Z301" s="398"/>
      <c r="AA301" s="398"/>
      <c r="AB301" s="199"/>
      <c r="AC301" s="391"/>
      <c r="AD301" s="393"/>
      <c r="AE301" s="393"/>
      <c r="AF301" s="393"/>
      <c r="AG301" s="393"/>
      <c r="AH301" s="393"/>
      <c r="AI301" s="393"/>
      <c r="AJ301" s="393"/>
      <c r="AK301" s="393"/>
      <c r="AL301" s="393"/>
    </row>
    <row r="302" spans="2:39" ht="19.899999999999999" customHeight="1" x14ac:dyDescent="0.2">
      <c r="B302" s="17"/>
      <c r="C302" s="405">
        <v>15</v>
      </c>
      <c r="D302" s="232"/>
      <c r="E302" s="197"/>
      <c r="F302" s="197"/>
      <c r="G302" s="196"/>
      <c r="H302" s="408"/>
      <c r="I302" s="408"/>
      <c r="J302" s="408"/>
      <c r="K302" s="195" t="s">
        <v>95</v>
      </c>
      <c r="L302" s="194"/>
      <c r="M302" s="195" t="s">
        <v>94</v>
      </c>
      <c r="N302" s="194"/>
      <c r="O302" s="195" t="s">
        <v>93</v>
      </c>
      <c r="P302" s="194"/>
      <c r="Q302" s="195" t="s">
        <v>92</v>
      </c>
      <c r="R302" s="194"/>
      <c r="S302" s="195" t="s">
        <v>212</v>
      </c>
      <c r="T302" s="194"/>
      <c r="U302" s="195" t="s">
        <v>211</v>
      </c>
      <c r="V302" s="194"/>
      <c r="W302" s="195" t="s">
        <v>292</v>
      </c>
      <c r="X302" s="194"/>
      <c r="Y302" s="25"/>
      <c r="Z302" s="397"/>
      <c r="AA302" s="397"/>
      <c r="AB302" s="193"/>
      <c r="AC302" s="379">
        <f>SUMPRODUCT(LEN($L302:$X304)-LEN(SUBSTITUTE($L302:$X304,"A", "")))</f>
        <v>0</v>
      </c>
      <c r="AD302" s="365">
        <f>SUMPRODUCT(LEN($Y302:$Y304)-LEN(SUBSTITUTE($Y302:$Y304,"A", "")))</f>
        <v>0</v>
      </c>
      <c r="AE302" s="365">
        <f>SUMPRODUCT(LEN($L302:$X304)-LEN(SUBSTITUTE($L302:$X304,"S", "")))</f>
        <v>0</v>
      </c>
      <c r="AF302" s="365">
        <f>SUMPRODUCT(LEN($Y302:$Y304)-LEN(SUBSTITUTE($Y302:$Y304,"S", "")))</f>
        <v>0</v>
      </c>
      <c r="AG302" s="365">
        <f>SUMPRODUCT(LEN($L302:$X304)-LEN(SUBSTITUTE($L302:$X304,"F", "")))</f>
        <v>0</v>
      </c>
      <c r="AH302" s="365">
        <f>SUMPRODUCT(LEN($Y302:$Y304)-LEN(SUBSTITUTE($Y302:$Y304,"F", "")))</f>
        <v>0</v>
      </c>
      <c r="AI302" s="365">
        <f>SUMPRODUCT(LEN($L302:$X304)-LEN(SUBSTITUTE($L302:$X304,"G", "")))</f>
        <v>0</v>
      </c>
      <c r="AJ302" s="365">
        <f>SUMPRODUCT(LEN($Y302:$Y304)-LEN(SUBSTITUTE($Y302:$Y304,"G", "")))</f>
        <v>0</v>
      </c>
      <c r="AK302" s="365">
        <f>SUMPRODUCT(LEN($L302:$X304)-LEN(SUBSTITUTE($L302:$X304,"M", "")))</f>
        <v>0</v>
      </c>
      <c r="AL302" s="365">
        <f>SUMPRODUCT(LEN($Y302:$Y304)-LEN(SUBSTITUTE($Y302:$Y304,"M", "")))</f>
        <v>0</v>
      </c>
    </row>
    <row r="303" spans="2:39" ht="19.899999999999999" customHeight="1" x14ac:dyDescent="0.2">
      <c r="B303" s="17"/>
      <c r="C303" s="406"/>
      <c r="D303" s="231"/>
      <c r="E303" s="23"/>
      <c r="F303" s="23"/>
      <c r="G303" s="191"/>
      <c r="H303" s="409"/>
      <c r="I303" s="409"/>
      <c r="J303" s="409"/>
      <c r="K303" s="190" t="s">
        <v>91</v>
      </c>
      <c r="L303" s="189"/>
      <c r="M303" s="190" t="s">
        <v>90</v>
      </c>
      <c r="N303" s="189"/>
      <c r="O303" s="190" t="s">
        <v>89</v>
      </c>
      <c r="P303" s="189"/>
      <c r="Q303" s="190" t="s">
        <v>88</v>
      </c>
      <c r="R303" s="189"/>
      <c r="S303" s="190" t="s">
        <v>210</v>
      </c>
      <c r="T303" s="189"/>
      <c r="U303" s="190" t="s">
        <v>209</v>
      </c>
      <c r="V303" s="189"/>
      <c r="W303" s="190" t="s">
        <v>291</v>
      </c>
      <c r="X303" s="189"/>
      <c r="Y303" s="18"/>
      <c r="Z303" s="366"/>
      <c r="AA303" s="366"/>
      <c r="AB303" s="188"/>
      <c r="AC303" s="390"/>
      <c r="AD303" s="392"/>
      <c r="AE303" s="392"/>
      <c r="AF303" s="392"/>
      <c r="AG303" s="392"/>
      <c r="AH303" s="392"/>
      <c r="AI303" s="392"/>
      <c r="AJ303" s="392"/>
      <c r="AK303" s="392"/>
      <c r="AL303" s="392"/>
    </row>
    <row r="304" spans="2:39" ht="19.899999999999999" customHeight="1" thickBot="1" x14ac:dyDescent="0.25">
      <c r="B304" s="17"/>
      <c r="C304" s="407"/>
      <c r="D304" s="233"/>
      <c r="E304" s="203"/>
      <c r="F304" s="203"/>
      <c r="G304" s="202"/>
      <c r="H304" s="410"/>
      <c r="I304" s="410"/>
      <c r="J304" s="410"/>
      <c r="K304" s="201" t="s">
        <v>87</v>
      </c>
      <c r="L304" s="200"/>
      <c r="M304" s="201" t="s">
        <v>86</v>
      </c>
      <c r="N304" s="200"/>
      <c r="O304" s="201" t="s">
        <v>85</v>
      </c>
      <c r="P304" s="200"/>
      <c r="Q304" s="201" t="s">
        <v>84</v>
      </c>
      <c r="R304" s="200"/>
      <c r="S304" s="201" t="s">
        <v>208</v>
      </c>
      <c r="T304" s="200"/>
      <c r="U304" s="201" t="s">
        <v>207</v>
      </c>
      <c r="V304" s="200"/>
      <c r="W304" s="201" t="s">
        <v>290</v>
      </c>
      <c r="X304" s="200"/>
      <c r="Y304" s="10"/>
      <c r="Z304" s="398"/>
      <c r="AA304" s="398"/>
      <c r="AB304" s="199"/>
      <c r="AC304" s="391"/>
      <c r="AD304" s="393"/>
      <c r="AE304" s="393"/>
      <c r="AF304" s="393"/>
      <c r="AG304" s="393"/>
      <c r="AH304" s="393"/>
      <c r="AI304" s="393"/>
      <c r="AJ304" s="393"/>
      <c r="AK304" s="393"/>
      <c r="AL304" s="393"/>
    </row>
    <row r="305" spans="2:38" ht="19.899999999999999" customHeight="1" x14ac:dyDescent="0.2">
      <c r="B305" s="17"/>
      <c r="C305" s="405">
        <v>16</v>
      </c>
      <c r="D305" s="232"/>
      <c r="E305" s="197"/>
      <c r="F305" s="197"/>
      <c r="G305" s="196"/>
      <c r="H305" s="408"/>
      <c r="I305" s="408"/>
      <c r="J305" s="408"/>
      <c r="K305" s="195" t="s">
        <v>95</v>
      </c>
      <c r="L305" s="194"/>
      <c r="M305" s="195" t="s">
        <v>94</v>
      </c>
      <c r="N305" s="194"/>
      <c r="O305" s="195" t="s">
        <v>93</v>
      </c>
      <c r="P305" s="194"/>
      <c r="Q305" s="195" t="s">
        <v>92</v>
      </c>
      <c r="R305" s="194"/>
      <c r="S305" s="195" t="s">
        <v>212</v>
      </c>
      <c r="T305" s="194"/>
      <c r="U305" s="195" t="s">
        <v>211</v>
      </c>
      <c r="V305" s="194"/>
      <c r="W305" s="195" t="s">
        <v>292</v>
      </c>
      <c r="X305" s="194"/>
      <c r="Y305" s="25"/>
      <c r="Z305" s="397"/>
      <c r="AA305" s="397"/>
      <c r="AB305" s="193"/>
      <c r="AC305" s="379">
        <f>SUMPRODUCT(LEN($L305:$X307)-LEN(SUBSTITUTE($L305:$X307,"A", "")))</f>
        <v>0</v>
      </c>
      <c r="AD305" s="365">
        <f>SUMPRODUCT(LEN($Y305:$Y307)-LEN(SUBSTITUTE($Y305:$Y307,"A", "")))</f>
        <v>0</v>
      </c>
      <c r="AE305" s="365">
        <f>SUMPRODUCT(LEN($L305:$X307)-LEN(SUBSTITUTE($L305:$X307,"S", "")))</f>
        <v>0</v>
      </c>
      <c r="AF305" s="365">
        <f>SUMPRODUCT(LEN($Y305:$Y307)-LEN(SUBSTITUTE($Y305:$Y307,"S", "")))</f>
        <v>0</v>
      </c>
      <c r="AG305" s="365">
        <f>SUMPRODUCT(LEN($L305:$X307)-LEN(SUBSTITUTE($L305:$X307,"F", "")))</f>
        <v>0</v>
      </c>
      <c r="AH305" s="365">
        <f>SUMPRODUCT(LEN($Y305:$Y307)-LEN(SUBSTITUTE($Y305:$Y307,"F", "")))</f>
        <v>0</v>
      </c>
      <c r="AI305" s="365">
        <f>SUMPRODUCT(LEN($L305:$X307)-LEN(SUBSTITUTE($L305:$X307,"G", "")))</f>
        <v>0</v>
      </c>
      <c r="AJ305" s="365">
        <f>SUMPRODUCT(LEN($Y305:$Y307)-LEN(SUBSTITUTE($Y305:$Y307,"G", "")))</f>
        <v>0</v>
      </c>
      <c r="AK305" s="365">
        <f>SUMPRODUCT(LEN($L305:$X307)-LEN(SUBSTITUTE($L305:$X307,"M", "")))</f>
        <v>0</v>
      </c>
      <c r="AL305" s="365">
        <f>SUMPRODUCT(LEN($Y305:$Y307)-LEN(SUBSTITUTE($Y305:$Y307,"M", "")))</f>
        <v>0</v>
      </c>
    </row>
    <row r="306" spans="2:38" ht="19.899999999999999" customHeight="1" x14ac:dyDescent="0.2">
      <c r="B306" s="17"/>
      <c r="C306" s="406"/>
      <c r="D306" s="231"/>
      <c r="E306" s="23"/>
      <c r="F306" s="23"/>
      <c r="G306" s="191"/>
      <c r="H306" s="409"/>
      <c r="I306" s="409"/>
      <c r="J306" s="409"/>
      <c r="K306" s="190" t="s">
        <v>91</v>
      </c>
      <c r="L306" s="189"/>
      <c r="M306" s="190" t="s">
        <v>90</v>
      </c>
      <c r="N306" s="189"/>
      <c r="O306" s="190" t="s">
        <v>89</v>
      </c>
      <c r="P306" s="189"/>
      <c r="Q306" s="190" t="s">
        <v>88</v>
      </c>
      <c r="R306" s="189"/>
      <c r="S306" s="190" t="s">
        <v>210</v>
      </c>
      <c r="T306" s="189"/>
      <c r="U306" s="190" t="s">
        <v>209</v>
      </c>
      <c r="V306" s="189"/>
      <c r="W306" s="190" t="s">
        <v>291</v>
      </c>
      <c r="X306" s="189"/>
      <c r="Y306" s="18"/>
      <c r="Z306" s="366"/>
      <c r="AA306" s="366"/>
      <c r="AB306" s="188"/>
      <c r="AC306" s="390"/>
      <c r="AD306" s="392"/>
      <c r="AE306" s="392"/>
      <c r="AF306" s="392"/>
      <c r="AG306" s="392"/>
      <c r="AH306" s="392"/>
      <c r="AI306" s="392"/>
      <c r="AJ306" s="392"/>
      <c r="AK306" s="392"/>
      <c r="AL306" s="392"/>
    </row>
    <row r="307" spans="2:38" ht="19.899999999999999" customHeight="1" thickBot="1" x14ac:dyDescent="0.25">
      <c r="B307" s="17"/>
      <c r="C307" s="407"/>
      <c r="D307" s="233"/>
      <c r="E307" s="203"/>
      <c r="F307" s="203"/>
      <c r="G307" s="202"/>
      <c r="H307" s="410"/>
      <c r="I307" s="410"/>
      <c r="J307" s="410"/>
      <c r="K307" s="201" t="s">
        <v>87</v>
      </c>
      <c r="L307" s="200"/>
      <c r="M307" s="201" t="s">
        <v>86</v>
      </c>
      <c r="N307" s="200"/>
      <c r="O307" s="201" t="s">
        <v>85</v>
      </c>
      <c r="P307" s="200"/>
      <c r="Q307" s="201" t="s">
        <v>84</v>
      </c>
      <c r="R307" s="200"/>
      <c r="S307" s="201" t="s">
        <v>208</v>
      </c>
      <c r="T307" s="200"/>
      <c r="U307" s="201" t="s">
        <v>207</v>
      </c>
      <c r="V307" s="200"/>
      <c r="W307" s="201" t="s">
        <v>290</v>
      </c>
      <c r="X307" s="200"/>
      <c r="Y307" s="10"/>
      <c r="Z307" s="398"/>
      <c r="AA307" s="398"/>
      <c r="AB307" s="199"/>
      <c r="AC307" s="391"/>
      <c r="AD307" s="393"/>
      <c r="AE307" s="393"/>
      <c r="AF307" s="393"/>
      <c r="AG307" s="393"/>
      <c r="AH307" s="393"/>
      <c r="AI307" s="393"/>
      <c r="AJ307" s="393"/>
      <c r="AK307" s="393"/>
      <c r="AL307" s="393"/>
    </row>
    <row r="308" spans="2:38" ht="19.899999999999999" customHeight="1" x14ac:dyDescent="0.2">
      <c r="B308" s="17"/>
      <c r="C308" s="405">
        <v>17</v>
      </c>
      <c r="D308" s="232"/>
      <c r="E308" s="197"/>
      <c r="F308" s="197"/>
      <c r="G308" s="196"/>
      <c r="H308" s="408"/>
      <c r="I308" s="408"/>
      <c r="J308" s="408"/>
      <c r="K308" s="195" t="s">
        <v>95</v>
      </c>
      <c r="L308" s="194"/>
      <c r="M308" s="195" t="s">
        <v>94</v>
      </c>
      <c r="N308" s="194"/>
      <c r="O308" s="195" t="s">
        <v>93</v>
      </c>
      <c r="P308" s="194"/>
      <c r="Q308" s="195" t="s">
        <v>92</v>
      </c>
      <c r="R308" s="194"/>
      <c r="S308" s="195" t="s">
        <v>212</v>
      </c>
      <c r="T308" s="194"/>
      <c r="U308" s="195" t="s">
        <v>211</v>
      </c>
      <c r="V308" s="194"/>
      <c r="W308" s="195" t="s">
        <v>292</v>
      </c>
      <c r="X308" s="194"/>
      <c r="Y308" s="25"/>
      <c r="Z308" s="397"/>
      <c r="AA308" s="397"/>
      <c r="AB308" s="193"/>
      <c r="AC308" s="379">
        <f>SUMPRODUCT(LEN($L308:$X310)-LEN(SUBSTITUTE($L308:$X310,"A", "")))</f>
        <v>0</v>
      </c>
      <c r="AD308" s="365">
        <f>SUMPRODUCT(LEN($Y308:$Y310)-LEN(SUBSTITUTE($Y308:$Y310,"A", "")))</f>
        <v>0</v>
      </c>
      <c r="AE308" s="365">
        <f>SUMPRODUCT(LEN($L308:$X310)-LEN(SUBSTITUTE($L308:$X310,"S", "")))</f>
        <v>0</v>
      </c>
      <c r="AF308" s="365">
        <f>SUMPRODUCT(LEN($Y308:$Y310)-LEN(SUBSTITUTE($Y308:$Y310,"S", "")))</f>
        <v>0</v>
      </c>
      <c r="AG308" s="365">
        <f>SUMPRODUCT(LEN($L308:$X310)-LEN(SUBSTITUTE($L308:$X310,"F", "")))</f>
        <v>0</v>
      </c>
      <c r="AH308" s="365">
        <f>SUMPRODUCT(LEN($Y308:$Y310)-LEN(SUBSTITUTE($Y308:$Y310,"F", "")))</f>
        <v>0</v>
      </c>
      <c r="AI308" s="365">
        <f>SUMPRODUCT(LEN($L308:$X310)-LEN(SUBSTITUTE($L308:$X310,"G", "")))</f>
        <v>0</v>
      </c>
      <c r="AJ308" s="365">
        <f>SUMPRODUCT(LEN($Y308:$Y310)-LEN(SUBSTITUTE($Y308:$Y310,"G", "")))</f>
        <v>0</v>
      </c>
      <c r="AK308" s="365">
        <f>SUMPRODUCT(LEN($L308:$X310)-LEN(SUBSTITUTE($L308:$X310,"M", "")))</f>
        <v>0</v>
      </c>
      <c r="AL308" s="365">
        <f>SUMPRODUCT(LEN($Y308:$Y310)-LEN(SUBSTITUTE($Y308:$Y310,"M", "")))</f>
        <v>0</v>
      </c>
    </row>
    <row r="309" spans="2:38" ht="19.899999999999999" customHeight="1" x14ac:dyDescent="0.2">
      <c r="B309" s="17"/>
      <c r="C309" s="406"/>
      <c r="D309" s="231"/>
      <c r="E309" s="23"/>
      <c r="F309" s="23"/>
      <c r="G309" s="191"/>
      <c r="H309" s="409"/>
      <c r="I309" s="409"/>
      <c r="J309" s="409"/>
      <c r="K309" s="190" t="s">
        <v>91</v>
      </c>
      <c r="L309" s="189"/>
      <c r="M309" s="190" t="s">
        <v>90</v>
      </c>
      <c r="N309" s="189"/>
      <c r="O309" s="190" t="s">
        <v>89</v>
      </c>
      <c r="P309" s="189"/>
      <c r="Q309" s="190" t="s">
        <v>88</v>
      </c>
      <c r="R309" s="189"/>
      <c r="S309" s="190" t="s">
        <v>210</v>
      </c>
      <c r="T309" s="189"/>
      <c r="U309" s="190" t="s">
        <v>209</v>
      </c>
      <c r="V309" s="189"/>
      <c r="W309" s="190" t="s">
        <v>291</v>
      </c>
      <c r="X309" s="189"/>
      <c r="Y309" s="18"/>
      <c r="Z309" s="366"/>
      <c r="AA309" s="366"/>
      <c r="AB309" s="188"/>
      <c r="AC309" s="390"/>
      <c r="AD309" s="392"/>
      <c r="AE309" s="392"/>
      <c r="AF309" s="392"/>
      <c r="AG309" s="392"/>
      <c r="AH309" s="392"/>
      <c r="AI309" s="392"/>
      <c r="AJ309" s="392"/>
      <c r="AK309" s="392"/>
      <c r="AL309" s="392"/>
    </row>
    <row r="310" spans="2:38" ht="19.899999999999999" customHeight="1" thickBot="1" x14ac:dyDescent="0.25">
      <c r="B310" s="17"/>
      <c r="C310" s="407"/>
      <c r="D310" s="233"/>
      <c r="E310" s="203"/>
      <c r="F310" s="203"/>
      <c r="G310" s="202"/>
      <c r="H310" s="410"/>
      <c r="I310" s="410"/>
      <c r="J310" s="410"/>
      <c r="K310" s="201" t="s">
        <v>87</v>
      </c>
      <c r="L310" s="200"/>
      <c r="M310" s="201" t="s">
        <v>86</v>
      </c>
      <c r="N310" s="200"/>
      <c r="O310" s="201" t="s">
        <v>85</v>
      </c>
      <c r="P310" s="200"/>
      <c r="Q310" s="201" t="s">
        <v>84</v>
      </c>
      <c r="R310" s="200"/>
      <c r="S310" s="201" t="s">
        <v>208</v>
      </c>
      <c r="T310" s="200"/>
      <c r="U310" s="201" t="s">
        <v>207</v>
      </c>
      <c r="V310" s="200"/>
      <c r="W310" s="201" t="s">
        <v>290</v>
      </c>
      <c r="X310" s="200"/>
      <c r="Y310" s="10"/>
      <c r="Z310" s="398"/>
      <c r="AA310" s="398"/>
      <c r="AB310" s="199"/>
      <c r="AC310" s="391"/>
      <c r="AD310" s="393"/>
      <c r="AE310" s="393"/>
      <c r="AF310" s="393"/>
      <c r="AG310" s="393"/>
      <c r="AH310" s="393"/>
      <c r="AI310" s="393"/>
      <c r="AJ310" s="393"/>
      <c r="AK310" s="393"/>
      <c r="AL310" s="393"/>
    </row>
    <row r="311" spans="2:38" ht="19.899999999999999" customHeight="1" x14ac:dyDescent="0.2">
      <c r="B311" s="17"/>
      <c r="C311" s="405">
        <v>18</v>
      </c>
      <c r="D311" s="232"/>
      <c r="E311" s="197"/>
      <c r="F311" s="197"/>
      <c r="G311" s="196"/>
      <c r="H311" s="408"/>
      <c r="I311" s="408"/>
      <c r="J311" s="408"/>
      <c r="K311" s="195" t="s">
        <v>95</v>
      </c>
      <c r="L311" s="194"/>
      <c r="M311" s="195" t="s">
        <v>94</v>
      </c>
      <c r="N311" s="194"/>
      <c r="O311" s="195" t="s">
        <v>93</v>
      </c>
      <c r="P311" s="194"/>
      <c r="Q311" s="195" t="s">
        <v>92</v>
      </c>
      <c r="R311" s="194"/>
      <c r="S311" s="195" t="s">
        <v>212</v>
      </c>
      <c r="T311" s="194"/>
      <c r="U311" s="195" t="s">
        <v>211</v>
      </c>
      <c r="V311" s="194"/>
      <c r="W311" s="195" t="s">
        <v>292</v>
      </c>
      <c r="X311" s="194"/>
      <c r="Y311" s="25"/>
      <c r="Z311" s="397"/>
      <c r="AA311" s="397"/>
      <c r="AB311" s="193"/>
      <c r="AC311" s="379">
        <f>SUMPRODUCT(LEN($L311:$X313)-LEN(SUBSTITUTE($L311:$X313,"A", "")))</f>
        <v>0</v>
      </c>
      <c r="AD311" s="365">
        <f>SUMPRODUCT(LEN($Y311:$Y313)-LEN(SUBSTITUTE($Y311:$Y313,"A", "")))</f>
        <v>0</v>
      </c>
      <c r="AE311" s="365">
        <f>SUMPRODUCT(LEN($L311:$X313)-LEN(SUBSTITUTE($L311:$X313,"S", "")))</f>
        <v>0</v>
      </c>
      <c r="AF311" s="365">
        <f>SUMPRODUCT(LEN($Y311:$Y313)-LEN(SUBSTITUTE($Y311:$Y313,"S", "")))</f>
        <v>0</v>
      </c>
      <c r="AG311" s="365">
        <f>SUMPRODUCT(LEN($L311:$X313)-LEN(SUBSTITUTE($L311:$X313,"F", "")))</f>
        <v>0</v>
      </c>
      <c r="AH311" s="365">
        <f>SUMPRODUCT(LEN($Y311:$Y313)-LEN(SUBSTITUTE($Y311:$Y313,"F", "")))</f>
        <v>0</v>
      </c>
      <c r="AI311" s="365">
        <f>SUMPRODUCT(LEN($L311:$X313)-LEN(SUBSTITUTE($L311:$X313,"G", "")))</f>
        <v>0</v>
      </c>
      <c r="AJ311" s="365">
        <f>SUMPRODUCT(LEN($Y311:$Y313)-LEN(SUBSTITUTE($Y311:$Y313,"G", "")))</f>
        <v>0</v>
      </c>
      <c r="AK311" s="365">
        <f>SUMPRODUCT(LEN($L311:$X313)-LEN(SUBSTITUTE($L311:$X313,"M", "")))</f>
        <v>0</v>
      </c>
      <c r="AL311" s="365">
        <f>SUMPRODUCT(LEN($Y311:$Y313)-LEN(SUBSTITUTE($Y311:$Y313,"M", "")))</f>
        <v>0</v>
      </c>
    </row>
    <row r="312" spans="2:38" ht="19.899999999999999" customHeight="1" x14ac:dyDescent="0.2">
      <c r="B312" s="17"/>
      <c r="C312" s="406"/>
      <c r="D312" s="231"/>
      <c r="E312" s="23"/>
      <c r="F312" s="23"/>
      <c r="G312" s="191"/>
      <c r="H312" s="409"/>
      <c r="I312" s="409"/>
      <c r="J312" s="409"/>
      <c r="K312" s="190" t="s">
        <v>91</v>
      </c>
      <c r="L312" s="189"/>
      <c r="M312" s="190" t="s">
        <v>90</v>
      </c>
      <c r="N312" s="189"/>
      <c r="O312" s="190" t="s">
        <v>89</v>
      </c>
      <c r="P312" s="189"/>
      <c r="Q312" s="190" t="s">
        <v>88</v>
      </c>
      <c r="R312" s="189"/>
      <c r="S312" s="190" t="s">
        <v>210</v>
      </c>
      <c r="T312" s="189"/>
      <c r="U312" s="190" t="s">
        <v>209</v>
      </c>
      <c r="V312" s="189"/>
      <c r="W312" s="190" t="s">
        <v>291</v>
      </c>
      <c r="X312" s="189"/>
      <c r="Y312" s="18"/>
      <c r="Z312" s="366"/>
      <c r="AA312" s="366"/>
      <c r="AB312" s="188"/>
      <c r="AC312" s="390"/>
      <c r="AD312" s="392"/>
      <c r="AE312" s="392"/>
      <c r="AF312" s="392"/>
      <c r="AG312" s="392"/>
      <c r="AH312" s="392"/>
      <c r="AI312" s="392"/>
      <c r="AJ312" s="392"/>
      <c r="AK312" s="392"/>
      <c r="AL312" s="392"/>
    </row>
    <row r="313" spans="2:38" ht="19.899999999999999" customHeight="1" thickBot="1" x14ac:dyDescent="0.25">
      <c r="B313" s="17"/>
      <c r="C313" s="407"/>
      <c r="D313" s="233"/>
      <c r="E313" s="203"/>
      <c r="F313" s="203"/>
      <c r="G313" s="202"/>
      <c r="H313" s="410"/>
      <c r="I313" s="410"/>
      <c r="J313" s="410"/>
      <c r="K313" s="201" t="s">
        <v>87</v>
      </c>
      <c r="L313" s="200"/>
      <c r="M313" s="201" t="s">
        <v>86</v>
      </c>
      <c r="N313" s="200"/>
      <c r="O313" s="201" t="s">
        <v>85</v>
      </c>
      <c r="P313" s="200"/>
      <c r="Q313" s="201" t="s">
        <v>84</v>
      </c>
      <c r="R313" s="200"/>
      <c r="S313" s="201" t="s">
        <v>208</v>
      </c>
      <c r="T313" s="200"/>
      <c r="U313" s="201" t="s">
        <v>207</v>
      </c>
      <c r="V313" s="200"/>
      <c r="W313" s="201" t="s">
        <v>290</v>
      </c>
      <c r="X313" s="200"/>
      <c r="Y313" s="10"/>
      <c r="Z313" s="398"/>
      <c r="AA313" s="398"/>
      <c r="AB313" s="199"/>
      <c r="AC313" s="391"/>
      <c r="AD313" s="393"/>
      <c r="AE313" s="393"/>
      <c r="AF313" s="393"/>
      <c r="AG313" s="393"/>
      <c r="AH313" s="393"/>
      <c r="AI313" s="393"/>
      <c r="AJ313" s="393"/>
      <c r="AK313" s="393"/>
      <c r="AL313" s="393"/>
    </row>
    <row r="314" spans="2:38" ht="19.899999999999999" customHeight="1" x14ac:dyDescent="0.2">
      <c r="B314" s="17"/>
      <c r="C314" s="405">
        <v>19</v>
      </c>
      <c r="D314" s="232"/>
      <c r="E314" s="197"/>
      <c r="F314" s="197"/>
      <c r="G314" s="196"/>
      <c r="H314" s="408"/>
      <c r="I314" s="408"/>
      <c r="J314" s="408"/>
      <c r="K314" s="195" t="s">
        <v>95</v>
      </c>
      <c r="L314" s="194"/>
      <c r="M314" s="195" t="s">
        <v>94</v>
      </c>
      <c r="N314" s="194"/>
      <c r="O314" s="195" t="s">
        <v>93</v>
      </c>
      <c r="P314" s="194"/>
      <c r="Q314" s="195" t="s">
        <v>92</v>
      </c>
      <c r="R314" s="194"/>
      <c r="S314" s="195" t="s">
        <v>212</v>
      </c>
      <c r="T314" s="194"/>
      <c r="U314" s="195" t="s">
        <v>211</v>
      </c>
      <c r="V314" s="194"/>
      <c r="W314" s="195" t="s">
        <v>292</v>
      </c>
      <c r="X314" s="194"/>
      <c r="Y314" s="25"/>
      <c r="Z314" s="397"/>
      <c r="AA314" s="397"/>
      <c r="AB314" s="193"/>
      <c r="AC314" s="379">
        <f>SUMPRODUCT(LEN($L314:$X316)-LEN(SUBSTITUTE($L314:$X316,"A", "")))</f>
        <v>0</v>
      </c>
      <c r="AD314" s="365">
        <f>SUMPRODUCT(LEN($Y314:$Y316)-LEN(SUBSTITUTE($Y314:$Y316,"A", "")))</f>
        <v>0</v>
      </c>
      <c r="AE314" s="365">
        <f>SUMPRODUCT(LEN($L314:$X316)-LEN(SUBSTITUTE($L314:$X316,"S", "")))</f>
        <v>0</v>
      </c>
      <c r="AF314" s="365">
        <f>SUMPRODUCT(LEN($Y314:$Y316)-LEN(SUBSTITUTE($Y314:$Y316,"S", "")))</f>
        <v>0</v>
      </c>
      <c r="AG314" s="365">
        <f>SUMPRODUCT(LEN($L314:$X316)-LEN(SUBSTITUTE($L314:$X316,"F", "")))</f>
        <v>0</v>
      </c>
      <c r="AH314" s="365">
        <f>SUMPRODUCT(LEN($Y314:$Y316)-LEN(SUBSTITUTE($Y314:$Y316,"F", "")))</f>
        <v>0</v>
      </c>
      <c r="AI314" s="365">
        <f>SUMPRODUCT(LEN($L314:$X316)-LEN(SUBSTITUTE($L314:$X316,"G", "")))</f>
        <v>0</v>
      </c>
      <c r="AJ314" s="365">
        <f>SUMPRODUCT(LEN($Y314:$Y316)-LEN(SUBSTITUTE($Y314:$Y316,"G", "")))</f>
        <v>0</v>
      </c>
      <c r="AK314" s="365">
        <f>SUMPRODUCT(LEN($L314:$X316)-LEN(SUBSTITUTE($L314:$X316,"M", "")))</f>
        <v>0</v>
      </c>
      <c r="AL314" s="365">
        <f>SUMPRODUCT(LEN($Y314:$Y316)-LEN(SUBSTITUTE($Y314:$Y316,"M", "")))</f>
        <v>0</v>
      </c>
    </row>
    <row r="315" spans="2:38" ht="19.899999999999999" customHeight="1" x14ac:dyDescent="0.2">
      <c r="B315" s="17"/>
      <c r="C315" s="406"/>
      <c r="D315" s="231"/>
      <c r="E315" s="23"/>
      <c r="F315" s="23"/>
      <c r="G315" s="191"/>
      <c r="H315" s="409"/>
      <c r="I315" s="409"/>
      <c r="J315" s="409"/>
      <c r="K315" s="190" t="s">
        <v>91</v>
      </c>
      <c r="L315" s="189"/>
      <c r="M315" s="190" t="s">
        <v>90</v>
      </c>
      <c r="N315" s="189"/>
      <c r="O315" s="190" t="s">
        <v>89</v>
      </c>
      <c r="P315" s="189"/>
      <c r="Q315" s="190" t="s">
        <v>88</v>
      </c>
      <c r="R315" s="189"/>
      <c r="S315" s="190" t="s">
        <v>210</v>
      </c>
      <c r="T315" s="189"/>
      <c r="U315" s="190" t="s">
        <v>209</v>
      </c>
      <c r="V315" s="189"/>
      <c r="W315" s="190" t="s">
        <v>291</v>
      </c>
      <c r="X315" s="189"/>
      <c r="Y315" s="18"/>
      <c r="Z315" s="366"/>
      <c r="AA315" s="366"/>
      <c r="AB315" s="188"/>
      <c r="AC315" s="390"/>
      <c r="AD315" s="392"/>
      <c r="AE315" s="392"/>
      <c r="AF315" s="392"/>
      <c r="AG315" s="392"/>
      <c r="AH315" s="392"/>
      <c r="AI315" s="392"/>
      <c r="AJ315" s="392"/>
      <c r="AK315" s="392"/>
      <c r="AL315" s="392"/>
    </row>
    <row r="316" spans="2:38" ht="19.899999999999999" customHeight="1" thickBot="1" x14ac:dyDescent="0.25">
      <c r="B316" s="17"/>
      <c r="C316" s="407"/>
      <c r="D316" s="233"/>
      <c r="E316" s="203"/>
      <c r="F316" s="203"/>
      <c r="G316" s="202"/>
      <c r="H316" s="410"/>
      <c r="I316" s="410"/>
      <c r="J316" s="410"/>
      <c r="K316" s="201" t="s">
        <v>87</v>
      </c>
      <c r="L316" s="200"/>
      <c r="M316" s="201" t="s">
        <v>86</v>
      </c>
      <c r="N316" s="200"/>
      <c r="O316" s="201" t="s">
        <v>85</v>
      </c>
      <c r="P316" s="200"/>
      <c r="Q316" s="201" t="s">
        <v>84</v>
      </c>
      <c r="R316" s="200"/>
      <c r="S316" s="201" t="s">
        <v>208</v>
      </c>
      <c r="T316" s="200"/>
      <c r="U316" s="201" t="s">
        <v>207</v>
      </c>
      <c r="V316" s="200"/>
      <c r="W316" s="201" t="s">
        <v>290</v>
      </c>
      <c r="X316" s="200"/>
      <c r="Y316" s="10"/>
      <c r="Z316" s="398"/>
      <c r="AA316" s="398"/>
      <c r="AB316" s="199"/>
      <c r="AC316" s="391"/>
      <c r="AD316" s="393"/>
      <c r="AE316" s="393"/>
      <c r="AF316" s="393"/>
      <c r="AG316" s="393"/>
      <c r="AH316" s="393"/>
      <c r="AI316" s="393"/>
      <c r="AJ316" s="393"/>
      <c r="AK316" s="393"/>
      <c r="AL316" s="393"/>
    </row>
    <row r="317" spans="2:38" ht="19.899999999999999" customHeight="1" x14ac:dyDescent="0.2">
      <c r="B317" s="17"/>
      <c r="C317" s="405">
        <v>20</v>
      </c>
      <c r="D317" s="232"/>
      <c r="E317" s="197"/>
      <c r="F317" s="197"/>
      <c r="G317" s="196"/>
      <c r="H317" s="408"/>
      <c r="I317" s="408"/>
      <c r="J317" s="408"/>
      <c r="K317" s="195" t="s">
        <v>95</v>
      </c>
      <c r="L317" s="194"/>
      <c r="M317" s="195" t="s">
        <v>94</v>
      </c>
      <c r="N317" s="194"/>
      <c r="O317" s="195" t="s">
        <v>93</v>
      </c>
      <c r="P317" s="194"/>
      <c r="Q317" s="195" t="s">
        <v>92</v>
      </c>
      <c r="R317" s="194"/>
      <c r="S317" s="195" t="s">
        <v>212</v>
      </c>
      <c r="T317" s="194"/>
      <c r="U317" s="195" t="s">
        <v>211</v>
      </c>
      <c r="V317" s="194"/>
      <c r="W317" s="195" t="s">
        <v>292</v>
      </c>
      <c r="X317" s="194"/>
      <c r="Y317" s="25"/>
      <c r="Z317" s="397"/>
      <c r="AA317" s="397"/>
      <c r="AB317" s="193"/>
      <c r="AC317" s="379">
        <f>SUMPRODUCT(LEN($L317:$X319)-LEN(SUBSTITUTE($L317:$X319,"A", "")))</f>
        <v>0</v>
      </c>
      <c r="AD317" s="365">
        <f>SUMPRODUCT(LEN($Y317:$Y319)-LEN(SUBSTITUTE($Y317:$Y319,"A", "")))</f>
        <v>0</v>
      </c>
      <c r="AE317" s="365">
        <f>SUMPRODUCT(LEN($L317:$X319)-LEN(SUBSTITUTE($L317:$X319,"S", "")))</f>
        <v>0</v>
      </c>
      <c r="AF317" s="365">
        <f>SUMPRODUCT(LEN($Y317:$Y319)-LEN(SUBSTITUTE($Y317:$Y319,"S", "")))</f>
        <v>0</v>
      </c>
      <c r="AG317" s="365">
        <f>SUMPRODUCT(LEN($L317:$X319)-LEN(SUBSTITUTE($L317:$X319,"F", "")))</f>
        <v>0</v>
      </c>
      <c r="AH317" s="365">
        <f>SUMPRODUCT(LEN($Y317:$Y319)-LEN(SUBSTITUTE($Y317:$Y319,"F", "")))</f>
        <v>0</v>
      </c>
      <c r="AI317" s="365">
        <f>SUMPRODUCT(LEN($L317:$X319)-LEN(SUBSTITUTE($L317:$X319,"G", "")))</f>
        <v>0</v>
      </c>
      <c r="AJ317" s="365">
        <f>SUMPRODUCT(LEN($Y317:$Y319)-LEN(SUBSTITUTE($Y317:$Y319,"G", "")))</f>
        <v>0</v>
      </c>
      <c r="AK317" s="365">
        <f>SUMPRODUCT(LEN($L317:$X319)-LEN(SUBSTITUTE($L317:$X319,"M", "")))</f>
        <v>0</v>
      </c>
      <c r="AL317" s="365">
        <f>SUMPRODUCT(LEN($Y317:$Y319)-LEN(SUBSTITUTE($Y317:$Y319,"M", "")))</f>
        <v>0</v>
      </c>
    </row>
    <row r="318" spans="2:38" ht="19.899999999999999" customHeight="1" x14ac:dyDescent="0.2">
      <c r="B318" s="17"/>
      <c r="C318" s="406"/>
      <c r="D318" s="231"/>
      <c r="E318" s="23"/>
      <c r="F318" s="23"/>
      <c r="G318" s="191"/>
      <c r="H318" s="409"/>
      <c r="I318" s="409"/>
      <c r="J318" s="409"/>
      <c r="K318" s="190" t="s">
        <v>91</v>
      </c>
      <c r="L318" s="189"/>
      <c r="M318" s="190" t="s">
        <v>90</v>
      </c>
      <c r="N318" s="189"/>
      <c r="O318" s="190" t="s">
        <v>89</v>
      </c>
      <c r="P318" s="189"/>
      <c r="Q318" s="190" t="s">
        <v>88</v>
      </c>
      <c r="R318" s="189"/>
      <c r="S318" s="190" t="s">
        <v>210</v>
      </c>
      <c r="T318" s="189"/>
      <c r="U318" s="190" t="s">
        <v>209</v>
      </c>
      <c r="V318" s="189"/>
      <c r="W318" s="190" t="s">
        <v>291</v>
      </c>
      <c r="X318" s="189"/>
      <c r="Y318" s="18"/>
      <c r="Z318" s="366"/>
      <c r="AA318" s="366"/>
      <c r="AB318" s="188"/>
      <c r="AC318" s="390"/>
      <c r="AD318" s="392"/>
      <c r="AE318" s="392"/>
      <c r="AF318" s="392"/>
      <c r="AG318" s="392"/>
      <c r="AH318" s="392"/>
      <c r="AI318" s="392"/>
      <c r="AJ318" s="392"/>
      <c r="AK318" s="392"/>
      <c r="AL318" s="392"/>
    </row>
    <row r="319" spans="2:38" ht="19.899999999999999" customHeight="1" thickBot="1" x14ac:dyDescent="0.25">
      <c r="B319" s="151"/>
      <c r="C319" s="412"/>
      <c r="D319" s="230"/>
      <c r="E319" s="186"/>
      <c r="F319" s="186"/>
      <c r="G319" s="185"/>
      <c r="H319" s="411"/>
      <c r="I319" s="411"/>
      <c r="J319" s="411"/>
      <c r="K319" s="184" t="s">
        <v>87</v>
      </c>
      <c r="L319" s="183"/>
      <c r="M319" s="184" t="s">
        <v>86</v>
      </c>
      <c r="N319" s="183"/>
      <c r="O319" s="184" t="s">
        <v>85</v>
      </c>
      <c r="P319" s="183"/>
      <c r="Q319" s="184" t="s">
        <v>84</v>
      </c>
      <c r="R319" s="183"/>
      <c r="S319" s="184" t="s">
        <v>208</v>
      </c>
      <c r="T319" s="183"/>
      <c r="U319" s="184" t="s">
        <v>207</v>
      </c>
      <c r="V319" s="183"/>
      <c r="W319" s="201" t="s">
        <v>290</v>
      </c>
      <c r="X319" s="183"/>
      <c r="Y319" s="182"/>
      <c r="Z319" s="367"/>
      <c r="AA319" s="367"/>
      <c r="AB319" s="180"/>
      <c r="AC319" s="391"/>
      <c r="AD319" s="393"/>
      <c r="AE319" s="393"/>
      <c r="AF319" s="393"/>
      <c r="AG319" s="393"/>
      <c r="AH319" s="393"/>
      <c r="AI319" s="393"/>
      <c r="AJ319" s="393"/>
      <c r="AK319" s="393"/>
      <c r="AL319" s="393"/>
    </row>
    <row r="320" spans="2:38" ht="74.45" customHeight="1" thickBot="1" x14ac:dyDescent="0.3">
      <c r="B320" s="223" t="s">
        <v>123</v>
      </c>
      <c r="C320" s="222" t="s">
        <v>122</v>
      </c>
      <c r="D320" s="222" t="s">
        <v>121</v>
      </c>
      <c r="E320" s="222" t="s">
        <v>120</v>
      </c>
      <c r="F320" s="222" t="s">
        <v>119</v>
      </c>
      <c r="G320" s="222" t="s">
        <v>118</v>
      </c>
      <c r="H320" s="222" t="s">
        <v>33</v>
      </c>
      <c r="I320" s="222" t="s">
        <v>117</v>
      </c>
      <c r="J320" s="222" t="s">
        <v>34</v>
      </c>
      <c r="K320" s="403" t="s">
        <v>116</v>
      </c>
      <c r="L320" s="413"/>
      <c r="M320" s="403" t="s">
        <v>115</v>
      </c>
      <c r="N320" s="413"/>
      <c r="O320" s="403" t="s">
        <v>115</v>
      </c>
      <c r="P320" s="404"/>
      <c r="Q320" s="403" t="s">
        <v>115</v>
      </c>
      <c r="R320" s="404"/>
      <c r="S320" s="403" t="s">
        <v>115</v>
      </c>
      <c r="T320" s="404"/>
      <c r="U320" s="403" t="s">
        <v>115</v>
      </c>
      <c r="V320" s="404"/>
      <c r="W320" s="403" t="s">
        <v>115</v>
      </c>
      <c r="X320" s="404"/>
      <c r="Y320" s="234" t="s">
        <v>114</v>
      </c>
      <c r="Z320" s="48" t="s">
        <v>113</v>
      </c>
      <c r="AA320" s="221" t="s">
        <v>221</v>
      </c>
      <c r="AB320" s="220" t="s">
        <v>112</v>
      </c>
      <c r="AC320" s="46" t="s">
        <v>111</v>
      </c>
      <c r="AD320" s="45" t="s">
        <v>110</v>
      </c>
      <c r="AE320" s="45" t="s">
        <v>109</v>
      </c>
      <c r="AF320" s="45" t="s">
        <v>108</v>
      </c>
      <c r="AG320" s="45" t="s">
        <v>107</v>
      </c>
      <c r="AH320" s="45" t="s">
        <v>106</v>
      </c>
      <c r="AI320" s="45" t="s">
        <v>105</v>
      </c>
      <c r="AJ320" s="45" t="s">
        <v>104</v>
      </c>
      <c r="AK320" s="45" t="s">
        <v>103</v>
      </c>
      <c r="AL320" s="45" t="s">
        <v>102</v>
      </c>
    </row>
    <row r="321" spans="2:46" ht="36" customHeight="1" thickBot="1" x14ac:dyDescent="0.25">
      <c r="B321" s="71" t="s">
        <v>134</v>
      </c>
      <c r="C321" s="215"/>
      <c r="D321" s="214">
        <v>204</v>
      </c>
      <c r="E321" s="213">
        <v>12</v>
      </c>
      <c r="F321" s="212">
        <v>28997.1</v>
      </c>
      <c r="G321" s="211">
        <v>1069.8900000000001</v>
      </c>
      <c r="H321" s="210"/>
      <c r="I321" s="210"/>
      <c r="J321" s="209"/>
      <c r="K321" s="208"/>
      <c r="L321" s="36"/>
      <c r="M321" s="208"/>
      <c r="N321" s="36"/>
      <c r="O321" s="208"/>
      <c r="P321" s="36"/>
      <c r="Q321" s="208"/>
      <c r="R321" s="36"/>
      <c r="S321" s="208"/>
      <c r="T321" s="36"/>
      <c r="U321" s="208"/>
      <c r="V321" s="36"/>
      <c r="W321" s="208"/>
      <c r="X321" s="36"/>
      <c r="Y321" s="207"/>
      <c r="Z321" s="206"/>
      <c r="AA321" s="206"/>
      <c r="AB321" s="205"/>
      <c r="AC321" s="33">
        <f t="shared" ref="AC321:AL321" si="5">SUM(AC322:AC381)</f>
        <v>112</v>
      </c>
      <c r="AD321" s="54">
        <f t="shared" si="5"/>
        <v>31</v>
      </c>
      <c r="AE321" s="54">
        <f t="shared" si="5"/>
        <v>90</v>
      </c>
      <c r="AF321" s="54">
        <f t="shared" si="5"/>
        <v>27</v>
      </c>
      <c r="AG321" s="54">
        <f t="shared" si="5"/>
        <v>5</v>
      </c>
      <c r="AH321" s="54">
        <f t="shared" si="5"/>
        <v>3</v>
      </c>
      <c r="AI321" s="54">
        <f t="shared" si="5"/>
        <v>67</v>
      </c>
      <c r="AJ321" s="54">
        <f t="shared" si="5"/>
        <v>25</v>
      </c>
      <c r="AK321" s="54">
        <f t="shared" si="5"/>
        <v>0</v>
      </c>
      <c r="AL321" s="53">
        <f t="shared" si="5"/>
        <v>0</v>
      </c>
      <c r="AM321" s="32" t="s">
        <v>100</v>
      </c>
      <c r="AN321" s="31">
        <f>F321/(100*102)</f>
        <v>2.8428529411764702</v>
      </c>
      <c r="AP321" s="4">
        <f>SUM(AC321:AD321)/E321</f>
        <v>11.916666666666666</v>
      </c>
      <c r="AQ321" s="4">
        <f>SUM(AE321:AF321)/E321</f>
        <v>9.75</v>
      </c>
      <c r="AR321" s="4">
        <f>SUM(AG321:AH321)/E321</f>
        <v>0.66666666666666663</v>
      </c>
      <c r="AS321" s="4">
        <f>SUM(AI321:AJ321)/E321</f>
        <v>7.666666666666667</v>
      </c>
      <c r="AT321" s="4">
        <f>SUM(AK321:AL321)/E321</f>
        <v>0</v>
      </c>
    </row>
    <row r="322" spans="2:46" ht="19.899999999999999" customHeight="1" x14ac:dyDescent="0.2">
      <c r="B322" s="17" t="s">
        <v>99</v>
      </c>
      <c r="C322" s="405">
        <v>1</v>
      </c>
      <c r="D322" s="232"/>
      <c r="E322" s="197"/>
      <c r="F322" s="197"/>
      <c r="G322" s="196"/>
      <c r="H322" s="408">
        <v>72</v>
      </c>
      <c r="I322" s="408">
        <v>20</v>
      </c>
      <c r="J322" s="408">
        <v>5</v>
      </c>
      <c r="K322" s="195" t="s">
        <v>95</v>
      </c>
      <c r="L322" s="194" t="s">
        <v>271</v>
      </c>
      <c r="M322" s="195" t="s">
        <v>94</v>
      </c>
      <c r="N322" s="194" t="s">
        <v>263</v>
      </c>
      <c r="O322" s="195" t="s">
        <v>93</v>
      </c>
      <c r="P322" s="194" t="s">
        <v>224</v>
      </c>
      <c r="Q322" s="195" t="s">
        <v>92</v>
      </c>
      <c r="R322" s="194" t="s">
        <v>264</v>
      </c>
      <c r="S322" s="195" t="s">
        <v>212</v>
      </c>
      <c r="T322" s="194" t="s">
        <v>98</v>
      </c>
      <c r="U322" s="195" t="s">
        <v>211</v>
      </c>
      <c r="V322" s="194"/>
      <c r="W322" s="195" t="s">
        <v>292</v>
      </c>
      <c r="X322" s="194"/>
      <c r="Y322" s="25" t="s">
        <v>532</v>
      </c>
      <c r="Z322" s="397"/>
      <c r="AA322" s="397"/>
      <c r="AB322" s="193"/>
      <c r="AC322" s="379">
        <f>SUMPRODUCT(LEN($L322:$X324)-LEN(SUBSTITUTE($L322:$X324,"A", "")))</f>
        <v>11</v>
      </c>
      <c r="AD322" s="365">
        <f>SUMPRODUCT(LEN($Y322:$Y324)-LEN(SUBSTITUTE($Y322:$Y324,"A", "")))</f>
        <v>5</v>
      </c>
      <c r="AE322" s="365">
        <f>SUMPRODUCT(LEN($L322:$X324)-LEN(SUBSTITUTE($L322:$X324,"S", "")))</f>
        <v>5</v>
      </c>
      <c r="AF322" s="365">
        <f>SUMPRODUCT(LEN($Y322:$Y324)-LEN(SUBSTITUTE($Y322:$Y324,"S", "")))</f>
        <v>2</v>
      </c>
      <c r="AG322" s="365">
        <f>SUMPRODUCT(LEN($L322:$X324)-LEN(SUBSTITUTE($L322:$X324,"F", "")))</f>
        <v>0</v>
      </c>
      <c r="AH322" s="365">
        <f>SUMPRODUCT(LEN($Y322:$Y324)-LEN(SUBSTITUTE($Y322:$Y324,"F", "")))</f>
        <v>1</v>
      </c>
      <c r="AI322" s="365">
        <f>SUMPRODUCT(LEN($L322:$X324)-LEN(SUBSTITUTE($L322:$X324,"G", "")))</f>
        <v>11</v>
      </c>
      <c r="AJ322" s="365">
        <f>SUMPRODUCT(LEN($Y322:$Y324)-LEN(SUBSTITUTE($Y322:$Y324,"G", "")))</f>
        <v>4</v>
      </c>
      <c r="AK322" s="365">
        <f>SUMPRODUCT(LEN($L322:$X324)-LEN(SUBSTITUTE($L322:$X324,"M", "")))</f>
        <v>0</v>
      </c>
      <c r="AL322" s="365">
        <f>SUMPRODUCT(LEN($Y322:$Y324)-LEN(SUBSTITUTE($Y322:$Y324,"M", "")))</f>
        <v>0</v>
      </c>
    </row>
    <row r="323" spans="2:46" ht="19.899999999999999" customHeight="1" x14ac:dyDescent="0.2">
      <c r="B323" s="17"/>
      <c r="C323" s="406"/>
      <c r="D323" s="231"/>
      <c r="E323" s="23"/>
      <c r="F323" s="23"/>
      <c r="G323" s="191"/>
      <c r="H323" s="409"/>
      <c r="I323" s="409"/>
      <c r="J323" s="409"/>
      <c r="K323" s="190" t="s">
        <v>91</v>
      </c>
      <c r="L323" s="189" t="s">
        <v>271</v>
      </c>
      <c r="M323" s="190" t="s">
        <v>90</v>
      </c>
      <c r="N323" s="189" t="s">
        <v>213</v>
      </c>
      <c r="O323" s="190" t="s">
        <v>89</v>
      </c>
      <c r="P323" s="189" t="s">
        <v>284</v>
      </c>
      <c r="Q323" s="190" t="s">
        <v>88</v>
      </c>
      <c r="R323" s="189" t="s">
        <v>213</v>
      </c>
      <c r="S323" s="190" t="s">
        <v>210</v>
      </c>
      <c r="T323" s="189" t="s">
        <v>98</v>
      </c>
      <c r="U323" s="190" t="s">
        <v>209</v>
      </c>
      <c r="V323" s="189"/>
      <c r="W323" s="190" t="s">
        <v>291</v>
      </c>
      <c r="X323" s="189"/>
      <c r="Y323" s="18" t="s">
        <v>531</v>
      </c>
      <c r="Z323" s="366"/>
      <c r="AA323" s="366"/>
      <c r="AB323" s="188"/>
      <c r="AC323" s="390"/>
      <c r="AD323" s="392"/>
      <c r="AE323" s="392"/>
      <c r="AF323" s="392"/>
      <c r="AG323" s="392"/>
      <c r="AH323" s="392"/>
      <c r="AI323" s="392"/>
      <c r="AJ323" s="392"/>
      <c r="AK323" s="392"/>
      <c r="AL323" s="392"/>
    </row>
    <row r="324" spans="2:46" ht="19.899999999999999" customHeight="1" thickBot="1" x14ac:dyDescent="0.25">
      <c r="B324" s="17"/>
      <c r="C324" s="407"/>
      <c r="D324" s="233"/>
      <c r="E324" s="203"/>
      <c r="F324" s="203"/>
      <c r="G324" s="202"/>
      <c r="H324" s="410"/>
      <c r="I324" s="410"/>
      <c r="J324" s="410"/>
      <c r="K324" s="201" t="s">
        <v>87</v>
      </c>
      <c r="L324" s="200" t="s">
        <v>284</v>
      </c>
      <c r="M324" s="201" t="s">
        <v>86</v>
      </c>
      <c r="N324" s="200" t="s">
        <v>319</v>
      </c>
      <c r="O324" s="201" t="s">
        <v>85</v>
      </c>
      <c r="P324" s="200" t="s">
        <v>305</v>
      </c>
      <c r="Q324" s="201" t="s">
        <v>84</v>
      </c>
      <c r="R324" s="200" t="s">
        <v>214</v>
      </c>
      <c r="S324" s="201" t="s">
        <v>208</v>
      </c>
      <c r="T324" s="200"/>
      <c r="U324" s="201" t="s">
        <v>207</v>
      </c>
      <c r="V324" s="200"/>
      <c r="W324" s="201" t="s">
        <v>290</v>
      </c>
      <c r="X324" s="200"/>
      <c r="Y324" s="10" t="s">
        <v>386</v>
      </c>
      <c r="Z324" s="398"/>
      <c r="AA324" s="398"/>
      <c r="AB324" s="199"/>
      <c r="AC324" s="391"/>
      <c r="AD324" s="393"/>
      <c r="AE324" s="393"/>
      <c r="AF324" s="393"/>
      <c r="AG324" s="393"/>
      <c r="AH324" s="393"/>
      <c r="AI324" s="393"/>
      <c r="AJ324" s="393"/>
      <c r="AK324" s="393"/>
      <c r="AL324" s="393"/>
    </row>
    <row r="325" spans="2:46" ht="19.899999999999999" customHeight="1" x14ac:dyDescent="0.2">
      <c r="B325" s="17"/>
      <c r="C325" s="405">
        <v>2</v>
      </c>
      <c r="D325" s="232"/>
      <c r="E325" s="197"/>
      <c r="F325" s="197"/>
      <c r="G325" s="196"/>
      <c r="H325" s="408">
        <v>66</v>
      </c>
      <c r="I325" s="408">
        <v>17</v>
      </c>
      <c r="J325" s="408">
        <v>5</v>
      </c>
      <c r="K325" s="195" t="s">
        <v>95</v>
      </c>
      <c r="L325" s="194" t="s">
        <v>97</v>
      </c>
      <c r="M325" s="195" t="s">
        <v>94</v>
      </c>
      <c r="N325" s="194" t="s">
        <v>97</v>
      </c>
      <c r="O325" s="195" t="s">
        <v>93</v>
      </c>
      <c r="P325" s="194" t="s">
        <v>97</v>
      </c>
      <c r="Q325" s="195" t="s">
        <v>92</v>
      </c>
      <c r="R325" s="194" t="s">
        <v>97</v>
      </c>
      <c r="S325" s="195" t="s">
        <v>212</v>
      </c>
      <c r="T325" s="194"/>
      <c r="U325" s="195" t="s">
        <v>211</v>
      </c>
      <c r="V325" s="194"/>
      <c r="W325" s="195" t="s">
        <v>292</v>
      </c>
      <c r="X325" s="194"/>
      <c r="Y325" s="25"/>
      <c r="Z325" s="397">
        <v>4</v>
      </c>
      <c r="AA325" s="397"/>
      <c r="AB325" s="193"/>
      <c r="AC325" s="379">
        <f>SUMPRODUCT(LEN($L325:$X327)-LEN(SUBSTITUTE($L325:$X327,"A", "")))</f>
        <v>6</v>
      </c>
      <c r="AD325" s="365">
        <f>SUMPRODUCT(LEN($Y325:$Y327)-LEN(SUBSTITUTE($Y325:$Y327,"A", "")))</f>
        <v>0</v>
      </c>
      <c r="AE325" s="365">
        <f>SUMPRODUCT(LEN($L325:$X327)-LEN(SUBSTITUTE($L325:$X327,"S", "")))</f>
        <v>4</v>
      </c>
      <c r="AF325" s="365">
        <f>SUMPRODUCT(LEN($Y325:$Y327)-LEN(SUBSTITUTE($Y325:$Y327,"S", "")))</f>
        <v>0</v>
      </c>
      <c r="AG325" s="365">
        <f>SUMPRODUCT(LEN($L325:$X327)-LEN(SUBSTITUTE($L325:$X327,"F", "")))</f>
        <v>1</v>
      </c>
      <c r="AH325" s="365">
        <f>SUMPRODUCT(LEN($Y325:$Y327)-LEN(SUBSTITUTE($Y325:$Y327,"F", "")))</f>
        <v>0</v>
      </c>
      <c r="AI325" s="365">
        <f>SUMPRODUCT(LEN($L325:$X327)-LEN(SUBSTITUTE($L325:$X327,"G", "")))</f>
        <v>3</v>
      </c>
      <c r="AJ325" s="365">
        <f>SUMPRODUCT(LEN($Y325:$Y327)-LEN(SUBSTITUTE($Y325:$Y327,"G", "")))</f>
        <v>0</v>
      </c>
      <c r="AK325" s="365">
        <f>SUMPRODUCT(LEN($L325:$X327)-LEN(SUBSTITUTE($L325:$X327,"M", "")))</f>
        <v>0</v>
      </c>
      <c r="AL325" s="365">
        <f>SUMPRODUCT(LEN($Y325:$Y327)-LEN(SUBSTITUTE($Y325:$Y327,"M", "")))</f>
        <v>0</v>
      </c>
    </row>
    <row r="326" spans="2:46" ht="19.899999999999999" customHeight="1" x14ac:dyDescent="0.2">
      <c r="B326" s="17"/>
      <c r="C326" s="406"/>
      <c r="D326" s="231"/>
      <c r="E326" s="23"/>
      <c r="F326" s="23"/>
      <c r="G326" s="191"/>
      <c r="H326" s="409"/>
      <c r="I326" s="409"/>
      <c r="J326" s="409"/>
      <c r="K326" s="190" t="s">
        <v>91</v>
      </c>
      <c r="L326" s="189" t="s">
        <v>271</v>
      </c>
      <c r="M326" s="190" t="s">
        <v>90</v>
      </c>
      <c r="N326" s="189" t="s">
        <v>97</v>
      </c>
      <c r="O326" s="190" t="s">
        <v>89</v>
      </c>
      <c r="P326" s="189" t="s">
        <v>232</v>
      </c>
      <c r="Q326" s="190" t="s">
        <v>88</v>
      </c>
      <c r="R326" s="189" t="s">
        <v>98</v>
      </c>
      <c r="S326" s="190" t="s">
        <v>210</v>
      </c>
      <c r="T326" s="189"/>
      <c r="U326" s="190" t="s">
        <v>209</v>
      </c>
      <c r="V326" s="189"/>
      <c r="W326" s="190" t="s">
        <v>291</v>
      </c>
      <c r="X326" s="189"/>
      <c r="Y326" s="18"/>
      <c r="Z326" s="366"/>
      <c r="AA326" s="366"/>
      <c r="AB326" s="188"/>
      <c r="AC326" s="390"/>
      <c r="AD326" s="392"/>
      <c r="AE326" s="392"/>
      <c r="AF326" s="392"/>
      <c r="AG326" s="392"/>
      <c r="AH326" s="392"/>
      <c r="AI326" s="392"/>
      <c r="AJ326" s="392"/>
      <c r="AK326" s="392"/>
      <c r="AL326" s="392"/>
    </row>
    <row r="327" spans="2:46" ht="19.899999999999999" customHeight="1" thickBot="1" x14ac:dyDescent="0.25">
      <c r="B327" s="17"/>
      <c r="C327" s="407"/>
      <c r="D327" s="233"/>
      <c r="E327" s="203"/>
      <c r="F327" s="203"/>
      <c r="G327" s="202"/>
      <c r="H327" s="410"/>
      <c r="I327" s="410"/>
      <c r="J327" s="410"/>
      <c r="K327" s="201" t="s">
        <v>87</v>
      </c>
      <c r="L327" s="200" t="s">
        <v>271</v>
      </c>
      <c r="M327" s="201" t="s">
        <v>86</v>
      </c>
      <c r="N327" s="200" t="s">
        <v>263</v>
      </c>
      <c r="O327" s="201" t="s">
        <v>85</v>
      </c>
      <c r="P327" s="200" t="s">
        <v>218</v>
      </c>
      <c r="Q327" s="201" t="s">
        <v>84</v>
      </c>
      <c r="R327" s="200" t="s">
        <v>98</v>
      </c>
      <c r="S327" s="201" t="s">
        <v>208</v>
      </c>
      <c r="T327" s="200"/>
      <c r="U327" s="201" t="s">
        <v>207</v>
      </c>
      <c r="V327" s="200"/>
      <c r="W327" s="201" t="s">
        <v>290</v>
      </c>
      <c r="X327" s="200"/>
      <c r="Y327" s="10"/>
      <c r="Z327" s="398"/>
      <c r="AA327" s="398"/>
      <c r="AB327" s="199"/>
      <c r="AC327" s="391"/>
      <c r="AD327" s="393"/>
      <c r="AE327" s="393"/>
      <c r="AF327" s="393"/>
      <c r="AG327" s="393"/>
      <c r="AH327" s="393"/>
      <c r="AI327" s="393"/>
      <c r="AJ327" s="393"/>
      <c r="AK327" s="393"/>
      <c r="AL327" s="393"/>
    </row>
    <row r="328" spans="2:46" ht="19.899999999999999" customHeight="1" x14ac:dyDescent="0.2">
      <c r="B328" s="17"/>
      <c r="C328" s="405">
        <v>3</v>
      </c>
      <c r="D328" s="232"/>
      <c r="E328" s="197"/>
      <c r="F328" s="197"/>
      <c r="G328" s="196"/>
      <c r="H328" s="408">
        <v>90</v>
      </c>
      <c r="I328" s="408">
        <v>22</v>
      </c>
      <c r="J328" s="408">
        <v>6</v>
      </c>
      <c r="K328" s="195" t="s">
        <v>95</v>
      </c>
      <c r="L328" s="194" t="s">
        <v>97</v>
      </c>
      <c r="M328" s="195" t="s">
        <v>94</v>
      </c>
      <c r="N328" s="194" t="s">
        <v>97</v>
      </c>
      <c r="O328" s="195" t="s">
        <v>93</v>
      </c>
      <c r="P328" s="194" t="s">
        <v>224</v>
      </c>
      <c r="Q328" s="195" t="s">
        <v>92</v>
      </c>
      <c r="R328" s="194" t="s">
        <v>283</v>
      </c>
      <c r="S328" s="195" t="s">
        <v>212</v>
      </c>
      <c r="T328" s="194" t="s">
        <v>218</v>
      </c>
      <c r="U328" s="195" t="s">
        <v>211</v>
      </c>
      <c r="V328" s="194" t="s">
        <v>98</v>
      </c>
      <c r="W328" s="195" t="s">
        <v>292</v>
      </c>
      <c r="X328" s="194"/>
      <c r="Y328" s="25" t="s">
        <v>476</v>
      </c>
      <c r="Z328" s="397">
        <v>6</v>
      </c>
      <c r="AA328" s="397"/>
      <c r="AB328" s="193"/>
      <c r="AC328" s="379">
        <f>SUMPRODUCT(LEN($L328:$X330)-LEN(SUBSTITUTE($L328:$X330,"A", "")))</f>
        <v>12</v>
      </c>
      <c r="AD328" s="365">
        <f>SUMPRODUCT(LEN($Y328:$Y330)-LEN(SUBSTITUTE($Y328:$Y330,"A", "")))</f>
        <v>2</v>
      </c>
      <c r="AE328" s="365">
        <f>SUMPRODUCT(LEN($L328:$X330)-LEN(SUBSTITUTE($L328:$X330,"S", "")))</f>
        <v>14</v>
      </c>
      <c r="AF328" s="365">
        <f>SUMPRODUCT(LEN($Y328:$Y330)-LEN(SUBSTITUTE($Y328:$Y330,"S", "")))</f>
        <v>4</v>
      </c>
      <c r="AG328" s="365">
        <f>SUMPRODUCT(LEN($L328:$X330)-LEN(SUBSTITUTE($L328:$X330,"F", "")))</f>
        <v>2</v>
      </c>
      <c r="AH328" s="365">
        <f>SUMPRODUCT(LEN($Y328:$Y330)-LEN(SUBSTITUTE($Y328:$Y330,"F", "")))</f>
        <v>0</v>
      </c>
      <c r="AI328" s="365">
        <f>SUMPRODUCT(LEN($L328:$X330)-LEN(SUBSTITUTE($L328:$X330,"G", "")))</f>
        <v>3</v>
      </c>
      <c r="AJ328" s="365">
        <f>SUMPRODUCT(LEN($Y328:$Y330)-LEN(SUBSTITUTE($Y328:$Y330,"G", "")))</f>
        <v>1</v>
      </c>
      <c r="AK328" s="365">
        <f>SUMPRODUCT(LEN($L328:$X330)-LEN(SUBSTITUTE($L328:$X330,"M", "")))</f>
        <v>0</v>
      </c>
      <c r="AL328" s="365">
        <f>SUMPRODUCT(LEN($Y328:$Y330)-LEN(SUBSTITUTE($Y328:$Y330,"M", "")))</f>
        <v>0</v>
      </c>
    </row>
    <row r="329" spans="2:46" ht="19.899999999999999" customHeight="1" x14ac:dyDescent="0.2">
      <c r="B329" s="17"/>
      <c r="C329" s="406"/>
      <c r="D329" s="231"/>
      <c r="E329" s="23"/>
      <c r="F329" s="23"/>
      <c r="G329" s="191"/>
      <c r="H329" s="409"/>
      <c r="I329" s="409"/>
      <c r="J329" s="409"/>
      <c r="K329" s="190" t="s">
        <v>91</v>
      </c>
      <c r="L329" s="189" t="s">
        <v>306</v>
      </c>
      <c r="M329" s="190" t="s">
        <v>90</v>
      </c>
      <c r="N329" s="189" t="s">
        <v>530</v>
      </c>
      <c r="O329" s="190" t="s">
        <v>89</v>
      </c>
      <c r="P329" s="189" t="s">
        <v>217</v>
      </c>
      <c r="Q329" s="190" t="s">
        <v>88</v>
      </c>
      <c r="R329" s="189" t="s">
        <v>218</v>
      </c>
      <c r="S329" s="190" t="s">
        <v>210</v>
      </c>
      <c r="T329" s="189" t="s">
        <v>218</v>
      </c>
      <c r="U329" s="190" t="s">
        <v>209</v>
      </c>
      <c r="V329" s="189"/>
      <c r="W329" s="190" t="s">
        <v>291</v>
      </c>
      <c r="X329" s="189"/>
      <c r="Y329" s="18"/>
      <c r="Z329" s="366"/>
      <c r="AA329" s="366"/>
      <c r="AB329" s="188"/>
      <c r="AC329" s="390"/>
      <c r="AD329" s="392"/>
      <c r="AE329" s="392"/>
      <c r="AF329" s="392"/>
      <c r="AG329" s="392"/>
      <c r="AH329" s="392"/>
      <c r="AI329" s="392"/>
      <c r="AJ329" s="392"/>
      <c r="AK329" s="392"/>
      <c r="AL329" s="392"/>
    </row>
    <row r="330" spans="2:46" ht="19.899999999999999" customHeight="1" thickBot="1" x14ac:dyDescent="0.25">
      <c r="B330" s="17"/>
      <c r="C330" s="407"/>
      <c r="D330" s="233"/>
      <c r="E330" s="203"/>
      <c r="F330" s="203"/>
      <c r="G330" s="202"/>
      <c r="H330" s="410"/>
      <c r="I330" s="410"/>
      <c r="J330" s="410"/>
      <c r="K330" s="201" t="s">
        <v>87</v>
      </c>
      <c r="L330" s="200" t="s">
        <v>97</v>
      </c>
      <c r="M330" s="201" t="s">
        <v>86</v>
      </c>
      <c r="N330" s="200" t="s">
        <v>354</v>
      </c>
      <c r="O330" s="201" t="s">
        <v>85</v>
      </c>
      <c r="P330" s="200" t="s">
        <v>263</v>
      </c>
      <c r="Q330" s="201" t="s">
        <v>84</v>
      </c>
      <c r="R330" s="200" t="s">
        <v>218</v>
      </c>
      <c r="S330" s="201" t="s">
        <v>208</v>
      </c>
      <c r="T330" s="200" t="s">
        <v>98</v>
      </c>
      <c r="U330" s="201" t="s">
        <v>207</v>
      </c>
      <c r="V330" s="200"/>
      <c r="W330" s="201" t="s">
        <v>290</v>
      </c>
      <c r="X330" s="200"/>
      <c r="Y330" s="10"/>
      <c r="Z330" s="398"/>
      <c r="AA330" s="398"/>
      <c r="AB330" s="199"/>
      <c r="AC330" s="391"/>
      <c r="AD330" s="393"/>
      <c r="AE330" s="393"/>
      <c r="AF330" s="393"/>
      <c r="AG330" s="393"/>
      <c r="AH330" s="393"/>
      <c r="AI330" s="393"/>
      <c r="AJ330" s="393"/>
      <c r="AK330" s="393"/>
      <c r="AL330" s="393"/>
    </row>
    <row r="331" spans="2:46" ht="19.899999999999999" customHeight="1" x14ac:dyDescent="0.2">
      <c r="B331" s="17"/>
      <c r="C331" s="405">
        <v>4</v>
      </c>
      <c r="D331" s="232"/>
      <c r="E331" s="197"/>
      <c r="F331" s="197"/>
      <c r="G331" s="196"/>
      <c r="H331" s="408">
        <v>74</v>
      </c>
      <c r="I331" s="408">
        <v>20</v>
      </c>
      <c r="J331" s="408">
        <v>6</v>
      </c>
      <c r="K331" s="195" t="s">
        <v>95</v>
      </c>
      <c r="L331" s="194" t="s">
        <v>271</v>
      </c>
      <c r="M331" s="195" t="s">
        <v>94</v>
      </c>
      <c r="N331" s="194" t="s">
        <v>224</v>
      </c>
      <c r="O331" s="195" t="s">
        <v>93</v>
      </c>
      <c r="P331" s="194" t="s">
        <v>263</v>
      </c>
      <c r="Q331" s="195" t="s">
        <v>92</v>
      </c>
      <c r="R331" s="194" t="s">
        <v>262</v>
      </c>
      <c r="S331" s="195" t="s">
        <v>212</v>
      </c>
      <c r="T331" s="194" t="s">
        <v>98</v>
      </c>
      <c r="U331" s="195" t="s">
        <v>211</v>
      </c>
      <c r="V331" s="194"/>
      <c r="W331" s="195" t="s">
        <v>292</v>
      </c>
      <c r="X331" s="194"/>
      <c r="Y331" s="25"/>
      <c r="Z331" s="397">
        <v>4</v>
      </c>
      <c r="AA331" s="397"/>
      <c r="AB331" s="193"/>
      <c r="AC331" s="379">
        <f>SUMPRODUCT(LEN($L331:$X333)-LEN(SUBSTITUTE($L331:$X333,"A", "")))</f>
        <v>16</v>
      </c>
      <c r="AD331" s="365">
        <f>SUMPRODUCT(LEN($Y331:$Y333)-LEN(SUBSTITUTE($Y331:$Y333,"A", "")))</f>
        <v>0</v>
      </c>
      <c r="AE331" s="365">
        <f>SUMPRODUCT(LEN($L331:$X333)-LEN(SUBSTITUTE($L331:$X333,"S", "")))</f>
        <v>6</v>
      </c>
      <c r="AF331" s="365">
        <f>SUMPRODUCT(LEN($Y331:$Y333)-LEN(SUBSTITUTE($Y331:$Y333,"S", "")))</f>
        <v>0</v>
      </c>
      <c r="AG331" s="365">
        <f>SUMPRODUCT(LEN($L331:$X333)-LEN(SUBSTITUTE($L331:$X333,"F", "")))</f>
        <v>1</v>
      </c>
      <c r="AH331" s="365">
        <f>SUMPRODUCT(LEN($Y331:$Y333)-LEN(SUBSTITUTE($Y331:$Y333,"F", "")))</f>
        <v>0</v>
      </c>
      <c r="AI331" s="365">
        <f>SUMPRODUCT(LEN($L331:$X333)-LEN(SUBSTITUTE($L331:$X333,"G", "")))</f>
        <v>7</v>
      </c>
      <c r="AJ331" s="365">
        <f>SUMPRODUCT(LEN($Y331:$Y333)-LEN(SUBSTITUTE($Y331:$Y333,"G", "")))</f>
        <v>0</v>
      </c>
      <c r="AK331" s="365">
        <f>SUMPRODUCT(LEN($L331:$X333)-LEN(SUBSTITUTE($L331:$X333,"M", "")))</f>
        <v>0</v>
      </c>
      <c r="AL331" s="365">
        <f>SUMPRODUCT(LEN($Y331:$Y333)-LEN(SUBSTITUTE($Y331:$Y333,"M", "")))</f>
        <v>0</v>
      </c>
    </row>
    <row r="332" spans="2:46" ht="19.899999999999999" customHeight="1" x14ac:dyDescent="0.2">
      <c r="B332" s="17"/>
      <c r="C332" s="406"/>
      <c r="D332" s="231"/>
      <c r="E332" s="23"/>
      <c r="F332" s="23"/>
      <c r="G332" s="191"/>
      <c r="H332" s="409"/>
      <c r="I332" s="409"/>
      <c r="J332" s="409"/>
      <c r="K332" s="190" t="s">
        <v>91</v>
      </c>
      <c r="L332" s="189" t="s">
        <v>319</v>
      </c>
      <c r="M332" s="190" t="s">
        <v>90</v>
      </c>
      <c r="N332" s="189" t="s">
        <v>275</v>
      </c>
      <c r="O332" s="190" t="s">
        <v>89</v>
      </c>
      <c r="P332" s="189" t="s">
        <v>263</v>
      </c>
      <c r="Q332" s="190" t="s">
        <v>88</v>
      </c>
      <c r="R332" s="189" t="s">
        <v>218</v>
      </c>
      <c r="S332" s="190" t="s">
        <v>210</v>
      </c>
      <c r="T332" s="189" t="s">
        <v>98</v>
      </c>
      <c r="U332" s="190" t="s">
        <v>209</v>
      </c>
      <c r="V332" s="189"/>
      <c r="W332" s="190" t="s">
        <v>291</v>
      </c>
      <c r="X332" s="189"/>
      <c r="Y332" s="18"/>
      <c r="Z332" s="366"/>
      <c r="AA332" s="366"/>
      <c r="AB332" s="188"/>
      <c r="AC332" s="390"/>
      <c r="AD332" s="392"/>
      <c r="AE332" s="392"/>
      <c r="AF332" s="392"/>
      <c r="AG332" s="392"/>
      <c r="AH332" s="392"/>
      <c r="AI332" s="392"/>
      <c r="AJ332" s="392"/>
      <c r="AK332" s="392"/>
      <c r="AL332" s="392"/>
    </row>
    <row r="333" spans="2:46" ht="19.899999999999999" customHeight="1" thickBot="1" x14ac:dyDescent="0.25">
      <c r="B333" s="17"/>
      <c r="C333" s="407"/>
      <c r="D333" s="233"/>
      <c r="E333" s="203"/>
      <c r="F333" s="203"/>
      <c r="G333" s="202"/>
      <c r="H333" s="410"/>
      <c r="I333" s="410"/>
      <c r="J333" s="410"/>
      <c r="K333" s="201" t="s">
        <v>87</v>
      </c>
      <c r="L333" s="200" t="s">
        <v>224</v>
      </c>
      <c r="M333" s="201" t="s">
        <v>86</v>
      </c>
      <c r="N333" s="200" t="s">
        <v>224</v>
      </c>
      <c r="O333" s="201" t="s">
        <v>85</v>
      </c>
      <c r="P333" s="200" t="s">
        <v>264</v>
      </c>
      <c r="Q333" s="201" t="s">
        <v>84</v>
      </c>
      <c r="R333" s="200" t="s">
        <v>214</v>
      </c>
      <c r="S333" s="201" t="s">
        <v>208</v>
      </c>
      <c r="T333" s="200"/>
      <c r="U333" s="201" t="s">
        <v>207</v>
      </c>
      <c r="V333" s="200"/>
      <c r="W333" s="201" t="s">
        <v>290</v>
      </c>
      <c r="X333" s="200"/>
      <c r="Y333" s="10"/>
      <c r="Z333" s="398"/>
      <c r="AA333" s="398"/>
      <c r="AB333" s="199"/>
      <c r="AC333" s="391"/>
      <c r="AD333" s="393"/>
      <c r="AE333" s="393"/>
      <c r="AF333" s="393"/>
      <c r="AG333" s="393"/>
      <c r="AH333" s="393"/>
      <c r="AI333" s="393"/>
      <c r="AJ333" s="393"/>
      <c r="AK333" s="393"/>
      <c r="AL333" s="393"/>
    </row>
    <row r="334" spans="2:46" ht="19.899999999999999" customHeight="1" x14ac:dyDescent="0.2">
      <c r="B334" s="17"/>
      <c r="C334" s="405">
        <v>5</v>
      </c>
      <c r="D334" s="198" t="s">
        <v>434</v>
      </c>
      <c r="E334" s="197"/>
      <c r="F334" s="197"/>
      <c r="G334" s="196"/>
      <c r="H334" s="408">
        <v>62</v>
      </c>
      <c r="I334" s="408">
        <v>16</v>
      </c>
      <c r="J334" s="408">
        <v>5</v>
      </c>
      <c r="K334" s="195" t="s">
        <v>95</v>
      </c>
      <c r="L334" s="194" t="s">
        <v>213</v>
      </c>
      <c r="M334" s="195" t="s">
        <v>94</v>
      </c>
      <c r="N334" s="194" t="s">
        <v>97</v>
      </c>
      <c r="O334" s="195" t="s">
        <v>93</v>
      </c>
      <c r="P334" s="194" t="s">
        <v>271</v>
      </c>
      <c r="Q334" s="195" t="s">
        <v>92</v>
      </c>
      <c r="R334" s="194" t="s">
        <v>98</v>
      </c>
      <c r="S334" s="195" t="s">
        <v>212</v>
      </c>
      <c r="T334" s="194"/>
      <c r="U334" s="195" t="s">
        <v>211</v>
      </c>
      <c r="V334" s="194"/>
      <c r="W334" s="195" t="s">
        <v>292</v>
      </c>
      <c r="X334" s="194"/>
      <c r="Y334" s="25"/>
      <c r="Z334" s="397"/>
      <c r="AA334" s="397"/>
      <c r="AB334" s="193"/>
      <c r="AC334" s="379">
        <f>SUMPRODUCT(LEN($L334:$X336)-LEN(SUBSTITUTE($L334:$X336,"A", "")))</f>
        <v>8</v>
      </c>
      <c r="AD334" s="365">
        <f>SUMPRODUCT(LEN($Y334:$Y336)-LEN(SUBSTITUTE($Y334:$Y336,"A", "")))</f>
        <v>0</v>
      </c>
      <c r="AE334" s="365">
        <f>SUMPRODUCT(LEN($L334:$X336)-LEN(SUBSTITUTE($L334:$X336,"S", "")))</f>
        <v>2</v>
      </c>
      <c r="AF334" s="365">
        <f>SUMPRODUCT(LEN($Y334:$Y336)-LEN(SUBSTITUTE($Y334:$Y336,"S", "")))</f>
        <v>0</v>
      </c>
      <c r="AG334" s="365">
        <f>SUMPRODUCT(LEN($L334:$X336)-LEN(SUBSTITUTE($L334:$X336,"F", "")))</f>
        <v>0</v>
      </c>
      <c r="AH334" s="365">
        <f>SUMPRODUCT(LEN($Y334:$Y336)-LEN(SUBSTITUTE($Y334:$Y336,"F", "")))</f>
        <v>0</v>
      </c>
      <c r="AI334" s="365">
        <f>SUMPRODUCT(LEN($L334:$X336)-LEN(SUBSTITUTE($L334:$X336,"G", "")))</f>
        <v>2</v>
      </c>
      <c r="AJ334" s="365">
        <f>SUMPRODUCT(LEN($Y334:$Y336)-LEN(SUBSTITUTE($Y334:$Y336,"G", "")))</f>
        <v>0</v>
      </c>
      <c r="AK334" s="365">
        <f>SUMPRODUCT(LEN($L334:$X336)-LEN(SUBSTITUTE($L334:$X336,"M", "")))</f>
        <v>0</v>
      </c>
      <c r="AL334" s="365">
        <f>SUMPRODUCT(LEN($Y334:$Y336)-LEN(SUBSTITUTE($Y334:$Y336,"M", "")))</f>
        <v>0</v>
      </c>
    </row>
    <row r="335" spans="2:46" ht="19.899999999999999" customHeight="1" x14ac:dyDescent="0.2">
      <c r="B335" s="17"/>
      <c r="C335" s="406"/>
      <c r="D335" s="231"/>
      <c r="E335" s="23"/>
      <c r="F335" s="23"/>
      <c r="G335" s="191"/>
      <c r="H335" s="409"/>
      <c r="I335" s="409"/>
      <c r="J335" s="409"/>
      <c r="K335" s="190" t="s">
        <v>91</v>
      </c>
      <c r="L335" s="189" t="s">
        <v>97</v>
      </c>
      <c r="M335" s="190" t="s">
        <v>90</v>
      </c>
      <c r="N335" s="189" t="s">
        <v>263</v>
      </c>
      <c r="O335" s="190" t="s">
        <v>89</v>
      </c>
      <c r="P335" s="189" t="s">
        <v>98</v>
      </c>
      <c r="Q335" s="190" t="s">
        <v>88</v>
      </c>
      <c r="R335" s="189"/>
      <c r="S335" s="190" t="s">
        <v>210</v>
      </c>
      <c r="T335" s="189"/>
      <c r="U335" s="190" t="s">
        <v>209</v>
      </c>
      <c r="V335" s="189"/>
      <c r="W335" s="190" t="s">
        <v>291</v>
      </c>
      <c r="X335" s="189"/>
      <c r="Y335" s="18"/>
      <c r="Z335" s="366"/>
      <c r="AA335" s="366"/>
      <c r="AB335" s="188"/>
      <c r="AC335" s="390"/>
      <c r="AD335" s="392"/>
      <c r="AE335" s="392"/>
      <c r="AF335" s="392"/>
      <c r="AG335" s="392"/>
      <c r="AH335" s="392"/>
      <c r="AI335" s="392"/>
      <c r="AJ335" s="392"/>
      <c r="AK335" s="392"/>
      <c r="AL335" s="392"/>
    </row>
    <row r="336" spans="2:46" ht="19.899999999999999" customHeight="1" thickBot="1" x14ac:dyDescent="0.25">
      <c r="B336" s="17"/>
      <c r="C336" s="407"/>
      <c r="D336" s="233"/>
      <c r="E336" s="203"/>
      <c r="F336" s="203"/>
      <c r="G336" s="202"/>
      <c r="H336" s="410"/>
      <c r="I336" s="410"/>
      <c r="J336" s="410"/>
      <c r="K336" s="201" t="s">
        <v>87</v>
      </c>
      <c r="L336" s="200" t="s">
        <v>97</v>
      </c>
      <c r="M336" s="201" t="s">
        <v>86</v>
      </c>
      <c r="N336" s="200" t="s">
        <v>97</v>
      </c>
      <c r="O336" s="201" t="s">
        <v>85</v>
      </c>
      <c r="P336" s="200" t="s">
        <v>97</v>
      </c>
      <c r="Q336" s="201" t="s">
        <v>84</v>
      </c>
      <c r="R336" s="200"/>
      <c r="S336" s="201" t="s">
        <v>208</v>
      </c>
      <c r="T336" s="200"/>
      <c r="U336" s="201" t="s">
        <v>207</v>
      </c>
      <c r="V336" s="200"/>
      <c r="W336" s="201" t="s">
        <v>290</v>
      </c>
      <c r="X336" s="200"/>
      <c r="Y336" s="10"/>
      <c r="Z336" s="398"/>
      <c r="AA336" s="398"/>
      <c r="AB336" s="199"/>
      <c r="AC336" s="391"/>
      <c r="AD336" s="393"/>
      <c r="AE336" s="393"/>
      <c r="AF336" s="393"/>
      <c r="AG336" s="393"/>
      <c r="AH336" s="393"/>
      <c r="AI336" s="393"/>
      <c r="AJ336" s="393"/>
      <c r="AK336" s="393"/>
      <c r="AL336" s="393"/>
    </row>
    <row r="337" spans="2:38" ht="19.899999999999999" customHeight="1" x14ac:dyDescent="0.2">
      <c r="B337" s="17"/>
      <c r="C337" s="405">
        <v>6</v>
      </c>
      <c r="D337" s="232"/>
      <c r="E337" s="197"/>
      <c r="F337" s="197"/>
      <c r="G337" s="196"/>
      <c r="H337" s="408">
        <v>72</v>
      </c>
      <c r="I337" s="408">
        <v>20</v>
      </c>
      <c r="J337" s="408">
        <v>6</v>
      </c>
      <c r="K337" s="195" t="s">
        <v>95</v>
      </c>
      <c r="L337" s="194" t="s">
        <v>97</v>
      </c>
      <c r="M337" s="195" t="s">
        <v>94</v>
      </c>
      <c r="N337" s="194" t="s">
        <v>271</v>
      </c>
      <c r="O337" s="195" t="s">
        <v>93</v>
      </c>
      <c r="P337" s="194" t="s">
        <v>263</v>
      </c>
      <c r="Q337" s="195" t="s">
        <v>92</v>
      </c>
      <c r="R337" s="194" t="s">
        <v>218</v>
      </c>
      <c r="S337" s="195" t="s">
        <v>212</v>
      </c>
      <c r="T337" s="194" t="s">
        <v>98</v>
      </c>
      <c r="U337" s="195" t="s">
        <v>211</v>
      </c>
      <c r="V337" s="194"/>
      <c r="W337" s="195" t="s">
        <v>292</v>
      </c>
      <c r="X337" s="194"/>
      <c r="Y337" s="25"/>
      <c r="Z337" s="397"/>
      <c r="AA337" s="397"/>
      <c r="AB337" s="193"/>
      <c r="AC337" s="379">
        <f>SUMPRODUCT(LEN($L337:$X339)-LEN(SUBSTITUTE($L337:$X339,"A", "")))</f>
        <v>7</v>
      </c>
      <c r="AD337" s="365">
        <f>SUMPRODUCT(LEN($Y337:$Y339)-LEN(SUBSTITUTE($Y337:$Y339,"A", "")))</f>
        <v>0</v>
      </c>
      <c r="AE337" s="365">
        <f>SUMPRODUCT(LEN($L337:$X339)-LEN(SUBSTITUTE($L337:$X339,"S", "")))</f>
        <v>6</v>
      </c>
      <c r="AF337" s="365">
        <f>SUMPRODUCT(LEN($Y337:$Y339)-LEN(SUBSTITUTE($Y337:$Y339,"S", "")))</f>
        <v>0</v>
      </c>
      <c r="AG337" s="365">
        <f>SUMPRODUCT(LEN($L337:$X339)-LEN(SUBSTITUTE($L337:$X339,"F", "")))</f>
        <v>0</v>
      </c>
      <c r="AH337" s="365">
        <f>SUMPRODUCT(LEN($Y337:$Y339)-LEN(SUBSTITUTE($Y337:$Y339,"F", "")))</f>
        <v>0</v>
      </c>
      <c r="AI337" s="365">
        <f>SUMPRODUCT(LEN($L337:$X339)-LEN(SUBSTITUTE($L337:$X339,"G", "")))</f>
        <v>8</v>
      </c>
      <c r="AJ337" s="365">
        <f>SUMPRODUCT(LEN($Y337:$Y339)-LEN(SUBSTITUTE($Y337:$Y339,"G", "")))</f>
        <v>0</v>
      </c>
      <c r="AK337" s="365">
        <f>SUMPRODUCT(LEN($L337:$X339)-LEN(SUBSTITUTE($L337:$X339,"M", "")))</f>
        <v>0</v>
      </c>
      <c r="AL337" s="365">
        <f>SUMPRODUCT(LEN($Y337:$Y339)-LEN(SUBSTITUTE($Y337:$Y339,"M", "")))</f>
        <v>0</v>
      </c>
    </row>
    <row r="338" spans="2:38" ht="19.899999999999999" customHeight="1" x14ac:dyDescent="0.2">
      <c r="B338" s="17"/>
      <c r="C338" s="406"/>
      <c r="D338" s="231"/>
      <c r="E338" s="23"/>
      <c r="F338" s="23"/>
      <c r="G338" s="191"/>
      <c r="H338" s="409"/>
      <c r="I338" s="409"/>
      <c r="J338" s="409"/>
      <c r="K338" s="190" t="s">
        <v>91</v>
      </c>
      <c r="L338" s="189" t="s">
        <v>271</v>
      </c>
      <c r="M338" s="190" t="s">
        <v>90</v>
      </c>
      <c r="N338" s="189" t="s">
        <v>306</v>
      </c>
      <c r="O338" s="190" t="s">
        <v>89</v>
      </c>
      <c r="P338" s="189" t="s">
        <v>263</v>
      </c>
      <c r="Q338" s="190" t="s">
        <v>88</v>
      </c>
      <c r="R338" s="189" t="s">
        <v>98</v>
      </c>
      <c r="S338" s="190" t="s">
        <v>210</v>
      </c>
      <c r="T338" s="189" t="s">
        <v>98</v>
      </c>
      <c r="U338" s="190" t="s">
        <v>209</v>
      </c>
      <c r="V338" s="189"/>
      <c r="W338" s="190" t="s">
        <v>291</v>
      </c>
      <c r="X338" s="189"/>
      <c r="Y338" s="18"/>
      <c r="Z338" s="366"/>
      <c r="AA338" s="366"/>
      <c r="AB338" s="188"/>
      <c r="AC338" s="390"/>
      <c r="AD338" s="392"/>
      <c r="AE338" s="392"/>
      <c r="AF338" s="392"/>
      <c r="AG338" s="392"/>
      <c r="AH338" s="392"/>
      <c r="AI338" s="392"/>
      <c r="AJ338" s="392"/>
      <c r="AK338" s="392"/>
      <c r="AL338" s="392"/>
    </row>
    <row r="339" spans="2:38" ht="19.899999999999999" customHeight="1" thickBot="1" x14ac:dyDescent="0.25">
      <c r="B339" s="17"/>
      <c r="C339" s="407"/>
      <c r="D339" s="233"/>
      <c r="E339" s="203"/>
      <c r="F339" s="203"/>
      <c r="G339" s="202"/>
      <c r="H339" s="410"/>
      <c r="I339" s="410"/>
      <c r="J339" s="410"/>
      <c r="K339" s="201" t="s">
        <v>87</v>
      </c>
      <c r="L339" s="200" t="s">
        <v>97</v>
      </c>
      <c r="M339" s="201" t="s">
        <v>86</v>
      </c>
      <c r="N339" s="200" t="s">
        <v>319</v>
      </c>
      <c r="O339" s="201" t="s">
        <v>85</v>
      </c>
      <c r="P339" s="200" t="s">
        <v>263</v>
      </c>
      <c r="Q339" s="201" t="s">
        <v>84</v>
      </c>
      <c r="R339" s="200" t="s">
        <v>98</v>
      </c>
      <c r="S339" s="201" t="s">
        <v>208</v>
      </c>
      <c r="T339" s="200"/>
      <c r="U339" s="201" t="s">
        <v>207</v>
      </c>
      <c r="V339" s="200"/>
      <c r="W339" s="201" t="s">
        <v>290</v>
      </c>
      <c r="X339" s="200"/>
      <c r="Y339" s="10"/>
      <c r="Z339" s="398"/>
      <c r="AA339" s="398"/>
      <c r="AB339" s="199"/>
      <c r="AC339" s="391"/>
      <c r="AD339" s="393"/>
      <c r="AE339" s="393"/>
      <c r="AF339" s="393"/>
      <c r="AG339" s="393"/>
      <c r="AH339" s="393"/>
      <c r="AI339" s="393"/>
      <c r="AJ339" s="393"/>
      <c r="AK339" s="393"/>
      <c r="AL339" s="393"/>
    </row>
    <row r="340" spans="2:38" ht="19.899999999999999" customHeight="1" x14ac:dyDescent="0.2">
      <c r="B340" s="17"/>
      <c r="C340" s="405">
        <v>7</v>
      </c>
      <c r="D340" s="232"/>
      <c r="E340" s="197"/>
      <c r="F340" s="197"/>
      <c r="G340" s="196"/>
      <c r="H340" s="408">
        <v>61</v>
      </c>
      <c r="I340" s="408">
        <v>17</v>
      </c>
      <c r="J340" s="408">
        <v>5</v>
      </c>
      <c r="K340" s="195" t="s">
        <v>95</v>
      </c>
      <c r="L340" s="194" t="s">
        <v>271</v>
      </c>
      <c r="M340" s="195" t="s">
        <v>94</v>
      </c>
      <c r="N340" s="194" t="s">
        <v>213</v>
      </c>
      <c r="O340" s="195" t="s">
        <v>93</v>
      </c>
      <c r="P340" s="194" t="s">
        <v>97</v>
      </c>
      <c r="Q340" s="195" t="s">
        <v>92</v>
      </c>
      <c r="R340" s="194" t="s">
        <v>97</v>
      </c>
      <c r="S340" s="195" t="s">
        <v>212</v>
      </c>
      <c r="T340" s="194"/>
      <c r="U340" s="195" t="s">
        <v>211</v>
      </c>
      <c r="V340" s="194"/>
      <c r="W340" s="195" t="s">
        <v>292</v>
      </c>
      <c r="X340" s="194"/>
      <c r="Y340" s="25" t="s">
        <v>263</v>
      </c>
      <c r="Z340" s="397"/>
      <c r="AA340" s="397"/>
      <c r="AB340" s="193"/>
      <c r="AC340" s="379">
        <f>SUMPRODUCT(LEN($L340:$X342)-LEN(SUBSTITUTE($L340:$X342,"A", "")))</f>
        <v>10</v>
      </c>
      <c r="AD340" s="365">
        <f>SUMPRODUCT(LEN($Y340:$Y342)-LEN(SUBSTITUTE($Y340:$Y342,"A", "")))</f>
        <v>1</v>
      </c>
      <c r="AE340" s="365">
        <f>SUMPRODUCT(LEN($L340:$X342)-LEN(SUBSTITUTE($L340:$X342,"S", "")))</f>
        <v>5</v>
      </c>
      <c r="AF340" s="365">
        <f>SUMPRODUCT(LEN($Y340:$Y342)-LEN(SUBSTITUTE($Y340:$Y342,"S", "")))</f>
        <v>0</v>
      </c>
      <c r="AG340" s="365">
        <f>SUMPRODUCT(LEN($L340:$X342)-LEN(SUBSTITUTE($L340:$X342,"F", "")))</f>
        <v>0</v>
      </c>
      <c r="AH340" s="365">
        <f>SUMPRODUCT(LEN($Y340:$Y342)-LEN(SUBSTITUTE($Y340:$Y342,"F", "")))</f>
        <v>0</v>
      </c>
      <c r="AI340" s="365">
        <f>SUMPRODUCT(LEN($L340:$X342)-LEN(SUBSTITUTE($L340:$X342,"G", "")))</f>
        <v>3</v>
      </c>
      <c r="AJ340" s="365">
        <f>SUMPRODUCT(LEN($Y340:$Y342)-LEN(SUBSTITUTE($Y340:$Y342,"G", "")))</f>
        <v>1</v>
      </c>
      <c r="AK340" s="365">
        <f>SUMPRODUCT(LEN($L340:$X342)-LEN(SUBSTITUTE($L340:$X342,"M", "")))</f>
        <v>0</v>
      </c>
      <c r="AL340" s="365">
        <f>SUMPRODUCT(LEN($Y340:$Y342)-LEN(SUBSTITUTE($Y340:$Y342,"M", "")))</f>
        <v>0</v>
      </c>
    </row>
    <row r="341" spans="2:38" ht="19.899999999999999" customHeight="1" x14ac:dyDescent="0.2">
      <c r="B341" s="17"/>
      <c r="C341" s="406"/>
      <c r="D341" s="231"/>
      <c r="E341" s="23"/>
      <c r="F341" s="23"/>
      <c r="G341" s="191"/>
      <c r="H341" s="409"/>
      <c r="I341" s="409"/>
      <c r="J341" s="409"/>
      <c r="K341" s="190" t="s">
        <v>91</v>
      </c>
      <c r="L341" s="189" t="s">
        <v>271</v>
      </c>
      <c r="M341" s="190" t="s">
        <v>90</v>
      </c>
      <c r="N341" s="189" t="s">
        <v>213</v>
      </c>
      <c r="O341" s="190" t="s">
        <v>89</v>
      </c>
      <c r="P341" s="189" t="s">
        <v>217</v>
      </c>
      <c r="Q341" s="190" t="s">
        <v>88</v>
      </c>
      <c r="R341" s="189" t="s">
        <v>98</v>
      </c>
      <c r="S341" s="190" t="s">
        <v>210</v>
      </c>
      <c r="T341" s="189"/>
      <c r="U341" s="190" t="s">
        <v>209</v>
      </c>
      <c r="V341" s="189"/>
      <c r="W341" s="190" t="s">
        <v>291</v>
      </c>
      <c r="X341" s="189"/>
      <c r="Y341" s="18"/>
      <c r="Z341" s="366"/>
      <c r="AA341" s="366"/>
      <c r="AB341" s="188"/>
      <c r="AC341" s="390"/>
      <c r="AD341" s="392"/>
      <c r="AE341" s="392"/>
      <c r="AF341" s="392"/>
      <c r="AG341" s="392"/>
      <c r="AH341" s="392"/>
      <c r="AI341" s="392"/>
      <c r="AJ341" s="392"/>
      <c r="AK341" s="392"/>
      <c r="AL341" s="392"/>
    </row>
    <row r="342" spans="2:38" ht="19.899999999999999" customHeight="1" thickBot="1" x14ac:dyDescent="0.25">
      <c r="B342" s="17"/>
      <c r="C342" s="407"/>
      <c r="D342" s="233"/>
      <c r="E342" s="203"/>
      <c r="F342" s="203"/>
      <c r="G342" s="202"/>
      <c r="H342" s="410"/>
      <c r="I342" s="410"/>
      <c r="J342" s="410"/>
      <c r="K342" s="201" t="s">
        <v>87</v>
      </c>
      <c r="L342" s="200" t="s">
        <v>306</v>
      </c>
      <c r="M342" s="201" t="s">
        <v>86</v>
      </c>
      <c r="N342" s="200" t="s">
        <v>213</v>
      </c>
      <c r="O342" s="201" t="s">
        <v>85</v>
      </c>
      <c r="P342" s="200" t="s">
        <v>218</v>
      </c>
      <c r="Q342" s="201" t="s">
        <v>84</v>
      </c>
      <c r="R342" s="200" t="s">
        <v>98</v>
      </c>
      <c r="S342" s="201" t="s">
        <v>208</v>
      </c>
      <c r="T342" s="200"/>
      <c r="U342" s="201" t="s">
        <v>207</v>
      </c>
      <c r="V342" s="200"/>
      <c r="W342" s="201" t="s">
        <v>290</v>
      </c>
      <c r="X342" s="200"/>
      <c r="Y342" s="10"/>
      <c r="Z342" s="398"/>
      <c r="AA342" s="398"/>
      <c r="AB342" s="199"/>
      <c r="AC342" s="391"/>
      <c r="AD342" s="393"/>
      <c r="AE342" s="393"/>
      <c r="AF342" s="393"/>
      <c r="AG342" s="393"/>
      <c r="AH342" s="393"/>
      <c r="AI342" s="393"/>
      <c r="AJ342" s="393"/>
      <c r="AK342" s="393"/>
      <c r="AL342" s="393"/>
    </row>
    <row r="343" spans="2:38" ht="19.899999999999999" customHeight="1" x14ac:dyDescent="0.2">
      <c r="B343" s="17"/>
      <c r="C343" s="405">
        <v>8</v>
      </c>
      <c r="D343" s="198" t="s">
        <v>434</v>
      </c>
      <c r="E343" s="197"/>
      <c r="F343" s="197"/>
      <c r="G343" s="196"/>
      <c r="H343" s="408">
        <v>81</v>
      </c>
      <c r="I343" s="408">
        <v>21</v>
      </c>
      <c r="J343" s="408">
        <v>6</v>
      </c>
      <c r="K343" s="195" t="s">
        <v>95</v>
      </c>
      <c r="L343" s="194" t="s">
        <v>97</v>
      </c>
      <c r="M343" s="195" t="s">
        <v>94</v>
      </c>
      <c r="N343" s="194" t="s">
        <v>213</v>
      </c>
      <c r="O343" s="195" t="s">
        <v>93</v>
      </c>
      <c r="P343" s="194" t="s">
        <v>231</v>
      </c>
      <c r="Q343" s="195" t="s">
        <v>92</v>
      </c>
      <c r="R343" s="194" t="s">
        <v>218</v>
      </c>
      <c r="S343" s="195" t="s">
        <v>212</v>
      </c>
      <c r="T343" s="194" t="s">
        <v>218</v>
      </c>
      <c r="U343" s="195" t="s">
        <v>211</v>
      </c>
      <c r="V343" s="194"/>
      <c r="W343" s="195" t="s">
        <v>292</v>
      </c>
      <c r="X343" s="194"/>
      <c r="Y343" s="25" t="s">
        <v>437</v>
      </c>
      <c r="Z343" s="397"/>
      <c r="AA343" s="397"/>
      <c r="AB343" s="193"/>
      <c r="AC343" s="379">
        <f>SUMPRODUCT(LEN($L343:$X345)-LEN(SUBSTITUTE($L343:$X345,"A", "")))</f>
        <v>11</v>
      </c>
      <c r="AD343" s="365">
        <f>SUMPRODUCT(LEN($Y343:$Y345)-LEN(SUBSTITUTE($Y343:$Y345,"A", "")))</f>
        <v>12</v>
      </c>
      <c r="AE343" s="365">
        <f>SUMPRODUCT(LEN($L343:$X345)-LEN(SUBSTITUTE($L343:$X345,"S", "")))</f>
        <v>18</v>
      </c>
      <c r="AF343" s="365">
        <f>SUMPRODUCT(LEN($Y343:$Y345)-LEN(SUBSTITUTE($Y343:$Y345,"S", "")))</f>
        <v>9</v>
      </c>
      <c r="AG343" s="365">
        <f>SUMPRODUCT(LEN($L343:$X345)-LEN(SUBSTITUTE($L343:$X345,"F", "")))</f>
        <v>0</v>
      </c>
      <c r="AH343" s="365">
        <f>SUMPRODUCT(LEN($Y343:$Y345)-LEN(SUBSTITUTE($Y343:$Y345,"F", "")))</f>
        <v>0</v>
      </c>
      <c r="AI343" s="365">
        <f>SUMPRODUCT(LEN($L343:$X345)-LEN(SUBSTITUTE($L343:$X345,"G", "")))</f>
        <v>3</v>
      </c>
      <c r="AJ343" s="365">
        <f>SUMPRODUCT(LEN($Y343:$Y345)-LEN(SUBSTITUTE($Y343:$Y345,"G", "")))</f>
        <v>10</v>
      </c>
      <c r="AK343" s="365">
        <f>SUMPRODUCT(LEN($L343:$X345)-LEN(SUBSTITUTE($L343:$X345,"M", "")))</f>
        <v>0</v>
      </c>
      <c r="AL343" s="365">
        <f>SUMPRODUCT(LEN($Y343:$Y345)-LEN(SUBSTITUTE($Y343:$Y345,"M", "")))</f>
        <v>0</v>
      </c>
    </row>
    <row r="344" spans="2:38" ht="19.899999999999999" customHeight="1" x14ac:dyDescent="0.2">
      <c r="B344" s="17"/>
      <c r="C344" s="406"/>
      <c r="D344" s="231"/>
      <c r="E344" s="23"/>
      <c r="F344" s="23"/>
      <c r="G344" s="191"/>
      <c r="H344" s="409"/>
      <c r="I344" s="409"/>
      <c r="J344" s="409"/>
      <c r="K344" s="190" t="s">
        <v>91</v>
      </c>
      <c r="L344" s="189" t="s">
        <v>213</v>
      </c>
      <c r="M344" s="190" t="s">
        <v>90</v>
      </c>
      <c r="N344" s="189" t="s">
        <v>217</v>
      </c>
      <c r="O344" s="190" t="s">
        <v>89</v>
      </c>
      <c r="P344" s="189" t="s">
        <v>305</v>
      </c>
      <c r="Q344" s="190" t="s">
        <v>88</v>
      </c>
      <c r="R344" s="189" t="s">
        <v>218</v>
      </c>
      <c r="S344" s="190" t="s">
        <v>210</v>
      </c>
      <c r="T344" s="189" t="s">
        <v>98</v>
      </c>
      <c r="U344" s="190" t="s">
        <v>209</v>
      </c>
      <c r="V344" s="189"/>
      <c r="W344" s="190" t="s">
        <v>291</v>
      </c>
      <c r="X344" s="189"/>
      <c r="Y344" s="18" t="s">
        <v>529</v>
      </c>
      <c r="Z344" s="366"/>
      <c r="AA344" s="366"/>
      <c r="AB344" s="188"/>
      <c r="AC344" s="390"/>
      <c r="AD344" s="392"/>
      <c r="AE344" s="392"/>
      <c r="AF344" s="392"/>
      <c r="AG344" s="392"/>
      <c r="AH344" s="392"/>
      <c r="AI344" s="392"/>
      <c r="AJ344" s="392"/>
      <c r="AK344" s="392"/>
      <c r="AL344" s="392"/>
    </row>
    <row r="345" spans="2:38" ht="19.899999999999999" customHeight="1" thickBot="1" x14ac:dyDescent="0.25">
      <c r="B345" s="17"/>
      <c r="C345" s="407"/>
      <c r="D345" s="233"/>
      <c r="E345" s="203"/>
      <c r="F345" s="203"/>
      <c r="G345" s="202"/>
      <c r="H345" s="410"/>
      <c r="I345" s="410"/>
      <c r="J345" s="410"/>
      <c r="K345" s="201" t="s">
        <v>87</v>
      </c>
      <c r="L345" s="200" t="s">
        <v>213</v>
      </c>
      <c r="M345" s="201" t="s">
        <v>86</v>
      </c>
      <c r="N345" s="200" t="s">
        <v>323</v>
      </c>
      <c r="O345" s="201" t="s">
        <v>85</v>
      </c>
      <c r="P345" s="200" t="s">
        <v>220</v>
      </c>
      <c r="Q345" s="201" t="s">
        <v>84</v>
      </c>
      <c r="R345" s="200" t="s">
        <v>218</v>
      </c>
      <c r="S345" s="201" t="s">
        <v>208</v>
      </c>
      <c r="T345" s="200" t="s">
        <v>98</v>
      </c>
      <c r="U345" s="201" t="s">
        <v>207</v>
      </c>
      <c r="V345" s="200"/>
      <c r="W345" s="201" t="s">
        <v>290</v>
      </c>
      <c r="X345" s="200"/>
      <c r="Y345" s="10" t="s">
        <v>528</v>
      </c>
      <c r="Z345" s="398"/>
      <c r="AA345" s="398"/>
      <c r="AB345" s="199"/>
      <c r="AC345" s="391"/>
      <c r="AD345" s="393"/>
      <c r="AE345" s="393"/>
      <c r="AF345" s="393"/>
      <c r="AG345" s="393"/>
      <c r="AH345" s="393"/>
      <c r="AI345" s="393"/>
      <c r="AJ345" s="393"/>
      <c r="AK345" s="393"/>
      <c r="AL345" s="393"/>
    </row>
    <row r="346" spans="2:38" ht="19.899999999999999" customHeight="1" x14ac:dyDescent="0.2">
      <c r="B346" s="17"/>
      <c r="C346" s="405">
        <v>9</v>
      </c>
      <c r="D346" s="232"/>
      <c r="E346" s="197"/>
      <c r="F346" s="197"/>
      <c r="G346" s="196"/>
      <c r="H346" s="408">
        <v>83</v>
      </c>
      <c r="I346" s="408">
        <v>22</v>
      </c>
      <c r="J346" s="408">
        <v>5</v>
      </c>
      <c r="K346" s="195" t="s">
        <v>95</v>
      </c>
      <c r="L346" s="194" t="s">
        <v>271</v>
      </c>
      <c r="M346" s="195" t="s">
        <v>94</v>
      </c>
      <c r="N346" s="194" t="s">
        <v>319</v>
      </c>
      <c r="O346" s="195" t="s">
        <v>93</v>
      </c>
      <c r="P346" s="194" t="s">
        <v>309</v>
      </c>
      <c r="Q346" s="195" t="s">
        <v>92</v>
      </c>
      <c r="R346" s="194" t="s">
        <v>275</v>
      </c>
      <c r="S346" s="195" t="s">
        <v>212</v>
      </c>
      <c r="T346" s="194" t="s">
        <v>214</v>
      </c>
      <c r="U346" s="195" t="s">
        <v>211</v>
      </c>
      <c r="V346" s="194" t="s">
        <v>98</v>
      </c>
      <c r="W346" s="195" t="s">
        <v>292</v>
      </c>
      <c r="X346" s="194"/>
      <c r="Y346" s="25" t="s">
        <v>527</v>
      </c>
      <c r="Z346" s="397">
        <v>5</v>
      </c>
      <c r="AA346" s="397"/>
      <c r="AB346" s="193"/>
      <c r="AC346" s="379">
        <f>SUMPRODUCT(LEN($L346:$X348)-LEN(SUBSTITUTE($L346:$X348,"A", "")))</f>
        <v>18</v>
      </c>
      <c r="AD346" s="365">
        <f>SUMPRODUCT(LEN($Y346:$Y348)-LEN(SUBSTITUTE($Y346:$Y348,"A", "")))</f>
        <v>3</v>
      </c>
      <c r="AE346" s="365">
        <f>SUMPRODUCT(LEN($L346:$X348)-LEN(SUBSTITUTE($L346:$X348,"S", "")))</f>
        <v>10</v>
      </c>
      <c r="AF346" s="365">
        <f>SUMPRODUCT(LEN($Y346:$Y348)-LEN(SUBSTITUTE($Y346:$Y348,"S", "")))</f>
        <v>5</v>
      </c>
      <c r="AG346" s="365">
        <f>SUMPRODUCT(LEN($L346:$X348)-LEN(SUBSTITUTE($L346:$X348,"F", "")))</f>
        <v>1</v>
      </c>
      <c r="AH346" s="365">
        <f>SUMPRODUCT(LEN($Y346:$Y348)-LEN(SUBSTITUTE($Y346:$Y348,"F", "")))</f>
        <v>1</v>
      </c>
      <c r="AI346" s="365">
        <f>SUMPRODUCT(LEN($L346:$X348)-LEN(SUBSTITUTE($L346:$X348,"G", "")))</f>
        <v>11</v>
      </c>
      <c r="AJ346" s="365">
        <f>SUMPRODUCT(LEN($Y346:$Y348)-LEN(SUBSTITUTE($Y346:$Y348,"G", "")))</f>
        <v>1</v>
      </c>
      <c r="AK346" s="365">
        <f>SUMPRODUCT(LEN($L346:$X348)-LEN(SUBSTITUTE($L346:$X348,"M", "")))</f>
        <v>0</v>
      </c>
      <c r="AL346" s="365">
        <f>SUMPRODUCT(LEN($Y346:$Y348)-LEN(SUBSTITUTE($Y346:$Y348,"M", "")))</f>
        <v>0</v>
      </c>
    </row>
    <row r="347" spans="2:38" ht="19.899999999999999" customHeight="1" x14ac:dyDescent="0.2">
      <c r="B347" s="17"/>
      <c r="C347" s="406"/>
      <c r="D347" s="231"/>
      <c r="E347" s="23"/>
      <c r="F347" s="23"/>
      <c r="G347" s="191"/>
      <c r="H347" s="409"/>
      <c r="I347" s="409"/>
      <c r="J347" s="409"/>
      <c r="K347" s="190" t="s">
        <v>91</v>
      </c>
      <c r="L347" s="189" t="s">
        <v>275</v>
      </c>
      <c r="M347" s="190" t="s">
        <v>90</v>
      </c>
      <c r="N347" s="189" t="s">
        <v>263</v>
      </c>
      <c r="O347" s="190" t="s">
        <v>89</v>
      </c>
      <c r="P347" s="189" t="s">
        <v>266</v>
      </c>
      <c r="Q347" s="190" t="s">
        <v>88</v>
      </c>
      <c r="R347" s="189" t="s">
        <v>315</v>
      </c>
      <c r="S347" s="190" t="s">
        <v>210</v>
      </c>
      <c r="T347" s="189" t="s">
        <v>218</v>
      </c>
      <c r="U347" s="190" t="s">
        <v>209</v>
      </c>
      <c r="V347" s="189" t="s">
        <v>98</v>
      </c>
      <c r="W347" s="190" t="s">
        <v>291</v>
      </c>
      <c r="X347" s="189"/>
      <c r="Y347" s="18"/>
      <c r="Z347" s="366"/>
      <c r="AA347" s="366"/>
      <c r="AB347" s="188"/>
      <c r="AC347" s="390"/>
      <c r="AD347" s="392"/>
      <c r="AE347" s="392"/>
      <c r="AF347" s="392"/>
      <c r="AG347" s="392"/>
      <c r="AH347" s="392"/>
      <c r="AI347" s="392"/>
      <c r="AJ347" s="392"/>
      <c r="AK347" s="392"/>
      <c r="AL347" s="392"/>
    </row>
    <row r="348" spans="2:38" ht="19.899999999999999" customHeight="1" thickBot="1" x14ac:dyDescent="0.25">
      <c r="B348" s="17"/>
      <c r="C348" s="407"/>
      <c r="D348" s="233"/>
      <c r="E348" s="203"/>
      <c r="F348" s="203"/>
      <c r="G348" s="202"/>
      <c r="H348" s="410"/>
      <c r="I348" s="410"/>
      <c r="J348" s="410"/>
      <c r="K348" s="201" t="s">
        <v>87</v>
      </c>
      <c r="L348" s="200" t="s">
        <v>263</v>
      </c>
      <c r="M348" s="201" t="s">
        <v>86</v>
      </c>
      <c r="N348" s="200" t="s">
        <v>441</v>
      </c>
      <c r="O348" s="201" t="s">
        <v>85</v>
      </c>
      <c r="P348" s="200" t="s">
        <v>224</v>
      </c>
      <c r="Q348" s="201" t="s">
        <v>84</v>
      </c>
      <c r="R348" s="200" t="s">
        <v>262</v>
      </c>
      <c r="S348" s="201" t="s">
        <v>208</v>
      </c>
      <c r="T348" s="200" t="s">
        <v>98</v>
      </c>
      <c r="U348" s="201" t="s">
        <v>207</v>
      </c>
      <c r="V348" s="200"/>
      <c r="W348" s="201" t="s">
        <v>290</v>
      </c>
      <c r="X348" s="200"/>
      <c r="Y348" s="10"/>
      <c r="Z348" s="398"/>
      <c r="AA348" s="398"/>
      <c r="AB348" s="199"/>
      <c r="AC348" s="391"/>
      <c r="AD348" s="393"/>
      <c r="AE348" s="393"/>
      <c r="AF348" s="393"/>
      <c r="AG348" s="393"/>
      <c r="AH348" s="393"/>
      <c r="AI348" s="393"/>
      <c r="AJ348" s="393"/>
      <c r="AK348" s="393"/>
      <c r="AL348" s="393"/>
    </row>
    <row r="349" spans="2:38" ht="19.899999999999999" customHeight="1" x14ac:dyDescent="0.2">
      <c r="B349" s="17"/>
      <c r="C349" s="405">
        <v>10</v>
      </c>
      <c r="D349" s="232"/>
      <c r="E349" s="197"/>
      <c r="F349" s="197"/>
      <c r="G349" s="196"/>
      <c r="H349" s="408">
        <v>78</v>
      </c>
      <c r="I349" s="408">
        <v>19</v>
      </c>
      <c r="J349" s="408">
        <v>5</v>
      </c>
      <c r="K349" s="195" t="s">
        <v>95</v>
      </c>
      <c r="L349" s="194" t="s">
        <v>263</v>
      </c>
      <c r="M349" s="195" t="s">
        <v>94</v>
      </c>
      <c r="N349" s="194" t="s">
        <v>263</v>
      </c>
      <c r="O349" s="195" t="s">
        <v>93</v>
      </c>
      <c r="P349" s="194" t="s">
        <v>526</v>
      </c>
      <c r="Q349" s="195" t="s">
        <v>92</v>
      </c>
      <c r="R349" s="194" t="s">
        <v>97</v>
      </c>
      <c r="S349" s="195" t="s">
        <v>212</v>
      </c>
      <c r="T349" s="194" t="s">
        <v>218</v>
      </c>
      <c r="U349" s="195" t="s">
        <v>211</v>
      </c>
      <c r="V349" s="194"/>
      <c r="W349" s="195" t="s">
        <v>292</v>
      </c>
      <c r="X349" s="194"/>
      <c r="Y349" s="25" t="s">
        <v>266</v>
      </c>
      <c r="Z349" s="397"/>
      <c r="AA349" s="397"/>
      <c r="AB349" s="193"/>
      <c r="AC349" s="379">
        <f>SUMPRODUCT(LEN($L349:$X351)-LEN(SUBSTITUTE($L349:$X351,"A", "")))</f>
        <v>9</v>
      </c>
      <c r="AD349" s="365">
        <f>SUMPRODUCT(LEN($Y349:$Y351)-LEN(SUBSTITUTE($Y349:$Y351,"A", "")))</f>
        <v>5</v>
      </c>
      <c r="AE349" s="365">
        <f>SUMPRODUCT(LEN($L349:$X351)-LEN(SUBSTITUTE($L349:$X351,"S", "")))</f>
        <v>5</v>
      </c>
      <c r="AF349" s="365">
        <f>SUMPRODUCT(LEN($Y349:$Y351)-LEN(SUBSTITUTE($Y349:$Y351,"S", "")))</f>
        <v>1</v>
      </c>
      <c r="AG349" s="365">
        <f>SUMPRODUCT(LEN($L349:$X351)-LEN(SUBSTITUTE($L349:$X351,"F", "")))</f>
        <v>0</v>
      </c>
      <c r="AH349" s="365">
        <f>SUMPRODUCT(LEN($Y349:$Y351)-LEN(SUBSTITUTE($Y349:$Y351,"F", "")))</f>
        <v>0</v>
      </c>
      <c r="AI349" s="365">
        <f>SUMPRODUCT(LEN($L349:$X351)-LEN(SUBSTITUTE($L349:$X351,"G", "")))</f>
        <v>9</v>
      </c>
      <c r="AJ349" s="365">
        <f>SUMPRODUCT(LEN($Y349:$Y351)-LEN(SUBSTITUTE($Y349:$Y351,"G", "")))</f>
        <v>2</v>
      </c>
      <c r="AK349" s="365">
        <f>SUMPRODUCT(LEN($L349:$X351)-LEN(SUBSTITUTE($L349:$X351,"M", "")))</f>
        <v>0</v>
      </c>
      <c r="AL349" s="365">
        <f>SUMPRODUCT(LEN($Y349:$Y351)-LEN(SUBSTITUTE($Y349:$Y351,"M", "")))</f>
        <v>0</v>
      </c>
    </row>
    <row r="350" spans="2:38" ht="19.899999999999999" customHeight="1" x14ac:dyDescent="0.2">
      <c r="B350" s="17"/>
      <c r="C350" s="406"/>
      <c r="D350" s="231"/>
      <c r="E350" s="23"/>
      <c r="F350" s="23"/>
      <c r="G350" s="191"/>
      <c r="H350" s="409"/>
      <c r="I350" s="409"/>
      <c r="J350" s="409"/>
      <c r="K350" s="190" t="s">
        <v>91</v>
      </c>
      <c r="L350" s="189" t="s">
        <v>263</v>
      </c>
      <c r="M350" s="190" t="s">
        <v>90</v>
      </c>
      <c r="N350" s="189" t="s">
        <v>271</v>
      </c>
      <c r="O350" s="190" t="s">
        <v>89</v>
      </c>
      <c r="P350" s="189" t="s">
        <v>271</v>
      </c>
      <c r="Q350" s="190" t="s">
        <v>88</v>
      </c>
      <c r="R350" s="189" t="s">
        <v>98</v>
      </c>
      <c r="S350" s="190" t="s">
        <v>210</v>
      </c>
      <c r="T350" s="189"/>
      <c r="U350" s="190" t="s">
        <v>209</v>
      </c>
      <c r="V350" s="189"/>
      <c r="W350" s="190" t="s">
        <v>291</v>
      </c>
      <c r="X350" s="189"/>
      <c r="Y350" s="18" t="s">
        <v>514</v>
      </c>
      <c r="Z350" s="366"/>
      <c r="AA350" s="366"/>
      <c r="AB350" s="188"/>
      <c r="AC350" s="390"/>
      <c r="AD350" s="392"/>
      <c r="AE350" s="392"/>
      <c r="AF350" s="392"/>
      <c r="AG350" s="392"/>
      <c r="AH350" s="392"/>
      <c r="AI350" s="392"/>
      <c r="AJ350" s="392"/>
      <c r="AK350" s="392"/>
      <c r="AL350" s="392"/>
    </row>
    <row r="351" spans="2:38" ht="19.899999999999999" customHeight="1" thickBot="1" x14ac:dyDescent="0.25">
      <c r="B351" s="17"/>
      <c r="C351" s="407"/>
      <c r="D351" s="233"/>
      <c r="E351" s="203"/>
      <c r="F351" s="203"/>
      <c r="G351" s="202"/>
      <c r="H351" s="410"/>
      <c r="I351" s="410"/>
      <c r="J351" s="410"/>
      <c r="K351" s="201" t="s">
        <v>87</v>
      </c>
      <c r="L351" s="200" t="s">
        <v>275</v>
      </c>
      <c r="M351" s="201" t="s">
        <v>86</v>
      </c>
      <c r="N351" s="200" t="s">
        <v>275</v>
      </c>
      <c r="O351" s="201" t="s">
        <v>85</v>
      </c>
      <c r="P351" s="200" t="s">
        <v>263</v>
      </c>
      <c r="Q351" s="201" t="s">
        <v>84</v>
      </c>
      <c r="R351" s="200" t="s">
        <v>98</v>
      </c>
      <c r="S351" s="201" t="s">
        <v>208</v>
      </c>
      <c r="T351" s="200"/>
      <c r="U351" s="201" t="s">
        <v>207</v>
      </c>
      <c r="V351" s="200"/>
      <c r="W351" s="201" t="s">
        <v>290</v>
      </c>
      <c r="X351" s="200"/>
      <c r="Y351" s="10"/>
      <c r="Z351" s="398"/>
      <c r="AA351" s="398"/>
      <c r="AB351" s="199"/>
      <c r="AC351" s="391"/>
      <c r="AD351" s="393"/>
      <c r="AE351" s="393"/>
      <c r="AF351" s="393"/>
      <c r="AG351" s="393"/>
      <c r="AH351" s="393"/>
      <c r="AI351" s="393"/>
      <c r="AJ351" s="393"/>
      <c r="AK351" s="393"/>
      <c r="AL351" s="393"/>
    </row>
    <row r="352" spans="2:38" ht="19.899999999999999" customHeight="1" x14ac:dyDescent="0.2">
      <c r="B352" s="17"/>
      <c r="C352" s="405">
        <v>11</v>
      </c>
      <c r="D352" s="232"/>
      <c r="E352" s="197"/>
      <c r="F352" s="197"/>
      <c r="G352" s="196"/>
      <c r="H352" s="408">
        <v>70</v>
      </c>
      <c r="I352" s="408">
        <v>16</v>
      </c>
      <c r="J352" s="408">
        <v>5</v>
      </c>
      <c r="K352" s="195" t="s">
        <v>95</v>
      </c>
      <c r="L352" s="194" t="s">
        <v>97</v>
      </c>
      <c r="M352" s="195" t="s">
        <v>94</v>
      </c>
      <c r="N352" s="194" t="s">
        <v>271</v>
      </c>
      <c r="O352" s="195" t="s">
        <v>93</v>
      </c>
      <c r="P352" s="194" t="s">
        <v>98</v>
      </c>
      <c r="Q352" s="195" t="s">
        <v>92</v>
      </c>
      <c r="R352" s="194"/>
      <c r="S352" s="195" t="s">
        <v>212</v>
      </c>
      <c r="T352" s="194"/>
      <c r="U352" s="195" t="s">
        <v>211</v>
      </c>
      <c r="V352" s="194"/>
      <c r="W352" s="195" t="s">
        <v>292</v>
      </c>
      <c r="X352" s="194"/>
      <c r="Y352" s="25"/>
      <c r="Z352" s="397"/>
      <c r="AA352" s="397"/>
      <c r="AB352" s="193"/>
      <c r="AC352" s="379">
        <f>SUMPRODUCT(LEN($L352:$X354)-LEN(SUBSTITUTE($L352:$X354,"A", "")))</f>
        <v>2</v>
      </c>
      <c r="AD352" s="365">
        <f>SUMPRODUCT(LEN($Y352:$Y354)-LEN(SUBSTITUTE($Y352:$Y354,"A", "")))</f>
        <v>0</v>
      </c>
      <c r="AE352" s="365">
        <f>SUMPRODUCT(LEN($L352:$X354)-LEN(SUBSTITUTE($L352:$X354,"S", "")))</f>
        <v>6</v>
      </c>
      <c r="AF352" s="365">
        <f>SUMPRODUCT(LEN($Y352:$Y354)-LEN(SUBSTITUTE($Y352:$Y354,"S", "")))</f>
        <v>0</v>
      </c>
      <c r="AG352" s="365">
        <f>SUMPRODUCT(LEN($L352:$X354)-LEN(SUBSTITUTE($L352:$X354,"F", "")))</f>
        <v>0</v>
      </c>
      <c r="AH352" s="365">
        <f>SUMPRODUCT(LEN($Y352:$Y354)-LEN(SUBSTITUTE($Y352:$Y354,"F", "")))</f>
        <v>0</v>
      </c>
      <c r="AI352" s="365">
        <f>SUMPRODUCT(LEN($L352:$X354)-LEN(SUBSTITUTE($L352:$X354,"G", "")))</f>
        <v>3</v>
      </c>
      <c r="AJ352" s="365">
        <f>SUMPRODUCT(LEN($Y352:$Y354)-LEN(SUBSTITUTE($Y352:$Y354,"G", "")))</f>
        <v>0</v>
      </c>
      <c r="AK352" s="365">
        <f>SUMPRODUCT(LEN($L352:$X354)-LEN(SUBSTITUTE($L352:$X354,"M", "")))</f>
        <v>0</v>
      </c>
      <c r="AL352" s="365">
        <f>SUMPRODUCT(LEN($Y352:$Y354)-LEN(SUBSTITUTE($Y352:$Y354,"M", "")))</f>
        <v>0</v>
      </c>
    </row>
    <row r="353" spans="2:39" ht="19.899999999999999" customHeight="1" x14ac:dyDescent="0.2">
      <c r="B353" s="17"/>
      <c r="C353" s="406"/>
      <c r="D353" s="231"/>
      <c r="E353" s="23"/>
      <c r="F353" s="23"/>
      <c r="G353" s="191"/>
      <c r="H353" s="409"/>
      <c r="I353" s="409"/>
      <c r="J353" s="409"/>
      <c r="K353" s="190" t="s">
        <v>91</v>
      </c>
      <c r="L353" s="189" t="s">
        <v>97</v>
      </c>
      <c r="M353" s="190" t="s">
        <v>90</v>
      </c>
      <c r="N353" s="189" t="s">
        <v>271</v>
      </c>
      <c r="O353" s="190" t="s">
        <v>89</v>
      </c>
      <c r="P353" s="189" t="s">
        <v>98</v>
      </c>
      <c r="Q353" s="190" t="s">
        <v>88</v>
      </c>
      <c r="R353" s="189"/>
      <c r="S353" s="190" t="s">
        <v>210</v>
      </c>
      <c r="T353" s="189"/>
      <c r="U353" s="190" t="s">
        <v>209</v>
      </c>
      <c r="V353" s="189"/>
      <c r="W353" s="190" t="s">
        <v>291</v>
      </c>
      <c r="X353" s="189"/>
      <c r="Y353" s="18"/>
      <c r="Z353" s="366"/>
      <c r="AA353" s="366"/>
      <c r="AB353" s="188"/>
      <c r="AC353" s="390"/>
      <c r="AD353" s="392"/>
      <c r="AE353" s="392"/>
      <c r="AF353" s="392"/>
      <c r="AG353" s="392"/>
      <c r="AH353" s="392"/>
      <c r="AI353" s="392"/>
      <c r="AJ353" s="392"/>
      <c r="AK353" s="392"/>
      <c r="AL353" s="392"/>
    </row>
    <row r="354" spans="2:39" ht="19.899999999999999" customHeight="1" thickBot="1" x14ac:dyDescent="0.25">
      <c r="B354" s="17"/>
      <c r="C354" s="407"/>
      <c r="D354" s="233"/>
      <c r="E354" s="203"/>
      <c r="F354" s="203"/>
      <c r="G354" s="202"/>
      <c r="H354" s="410"/>
      <c r="I354" s="410"/>
      <c r="J354" s="410"/>
      <c r="K354" s="201" t="s">
        <v>87</v>
      </c>
      <c r="L354" s="200" t="s">
        <v>526</v>
      </c>
      <c r="M354" s="201" t="s">
        <v>86</v>
      </c>
      <c r="N354" s="200" t="s">
        <v>98</v>
      </c>
      <c r="O354" s="201" t="s">
        <v>85</v>
      </c>
      <c r="P354" s="200" t="s">
        <v>218</v>
      </c>
      <c r="Q354" s="201" t="s">
        <v>84</v>
      </c>
      <c r="R354" s="200"/>
      <c r="S354" s="201" t="s">
        <v>208</v>
      </c>
      <c r="T354" s="200"/>
      <c r="U354" s="201" t="s">
        <v>207</v>
      </c>
      <c r="V354" s="200"/>
      <c r="W354" s="201" t="s">
        <v>290</v>
      </c>
      <c r="X354" s="200"/>
      <c r="Y354" s="10"/>
      <c r="Z354" s="398"/>
      <c r="AA354" s="398"/>
      <c r="AB354" s="199"/>
      <c r="AC354" s="391"/>
      <c r="AD354" s="393"/>
      <c r="AE354" s="393"/>
      <c r="AF354" s="393"/>
      <c r="AG354" s="393"/>
      <c r="AH354" s="393"/>
      <c r="AI354" s="393"/>
      <c r="AJ354" s="393"/>
      <c r="AK354" s="393"/>
      <c r="AL354" s="393"/>
    </row>
    <row r="355" spans="2:39" ht="19.899999999999999" customHeight="1" x14ac:dyDescent="0.2">
      <c r="B355" s="17"/>
      <c r="C355" s="405">
        <v>12</v>
      </c>
      <c r="D355" s="232"/>
      <c r="E355" s="197"/>
      <c r="F355" s="197"/>
      <c r="G355" s="196"/>
      <c r="H355" s="408">
        <v>78</v>
      </c>
      <c r="I355" s="408">
        <v>17</v>
      </c>
      <c r="J355" s="408">
        <v>4</v>
      </c>
      <c r="K355" s="195" t="s">
        <v>95</v>
      </c>
      <c r="L355" s="194" t="s">
        <v>306</v>
      </c>
      <c r="M355" s="195" t="s">
        <v>94</v>
      </c>
      <c r="N355" s="194" t="s">
        <v>526</v>
      </c>
      <c r="O355" s="195" t="s">
        <v>93</v>
      </c>
      <c r="P355" s="194" t="s">
        <v>98</v>
      </c>
      <c r="Q355" s="195" t="s">
        <v>92</v>
      </c>
      <c r="R355" s="194"/>
      <c r="S355" s="195" t="s">
        <v>212</v>
      </c>
      <c r="T355" s="194"/>
      <c r="U355" s="195" t="s">
        <v>211</v>
      </c>
      <c r="V355" s="194"/>
      <c r="W355" s="195" t="s">
        <v>292</v>
      </c>
      <c r="X355" s="194"/>
      <c r="Y355" s="25" t="s">
        <v>525</v>
      </c>
      <c r="Z355" s="397"/>
      <c r="AA355" s="397"/>
      <c r="AB355" s="193"/>
      <c r="AC355" s="379">
        <f>SUMPRODUCT(LEN($L355:$X357)-LEN(SUBSTITUTE($L355:$X357,"A", "")))</f>
        <v>2</v>
      </c>
      <c r="AD355" s="365">
        <f>SUMPRODUCT(LEN($Y355:$Y357)-LEN(SUBSTITUTE($Y355:$Y357,"A", "")))</f>
        <v>3</v>
      </c>
      <c r="AE355" s="365">
        <f>SUMPRODUCT(LEN($L355:$X357)-LEN(SUBSTITUTE($L355:$X357,"S", "")))</f>
        <v>9</v>
      </c>
      <c r="AF355" s="365">
        <f>SUMPRODUCT(LEN($Y355:$Y357)-LEN(SUBSTITUTE($Y355:$Y357,"S", "")))</f>
        <v>6</v>
      </c>
      <c r="AG355" s="365">
        <f>SUMPRODUCT(LEN($L355:$X357)-LEN(SUBSTITUTE($L355:$X357,"F", "")))</f>
        <v>0</v>
      </c>
      <c r="AH355" s="365">
        <f>SUMPRODUCT(LEN($Y355:$Y357)-LEN(SUBSTITUTE($Y355:$Y357,"F", "")))</f>
        <v>1</v>
      </c>
      <c r="AI355" s="365">
        <f>SUMPRODUCT(LEN($L355:$X357)-LEN(SUBSTITUTE($L355:$X357,"G", "")))</f>
        <v>4</v>
      </c>
      <c r="AJ355" s="365">
        <f>SUMPRODUCT(LEN($Y355:$Y357)-LEN(SUBSTITUTE($Y355:$Y357,"G", "")))</f>
        <v>6</v>
      </c>
      <c r="AK355" s="365">
        <f>SUMPRODUCT(LEN($L355:$X357)-LEN(SUBSTITUTE($L355:$X357,"M", "")))</f>
        <v>0</v>
      </c>
      <c r="AL355" s="365">
        <f>SUMPRODUCT(LEN($Y355:$Y357)-LEN(SUBSTITUTE($Y355:$Y357,"M", "")))</f>
        <v>0</v>
      </c>
    </row>
    <row r="356" spans="2:39" ht="19.899999999999999" customHeight="1" x14ac:dyDescent="0.2">
      <c r="B356" s="17"/>
      <c r="C356" s="406"/>
      <c r="D356" s="231"/>
      <c r="E356" s="23"/>
      <c r="F356" s="23"/>
      <c r="G356" s="191"/>
      <c r="H356" s="409"/>
      <c r="I356" s="409"/>
      <c r="J356" s="409"/>
      <c r="K356" s="190" t="s">
        <v>91</v>
      </c>
      <c r="L356" s="189" t="s">
        <v>271</v>
      </c>
      <c r="M356" s="190" t="s">
        <v>90</v>
      </c>
      <c r="N356" s="189" t="s">
        <v>220</v>
      </c>
      <c r="O356" s="190" t="s">
        <v>89</v>
      </c>
      <c r="P356" s="189" t="s">
        <v>228</v>
      </c>
      <c r="Q356" s="190" t="s">
        <v>88</v>
      </c>
      <c r="R356" s="189"/>
      <c r="S356" s="190" t="s">
        <v>210</v>
      </c>
      <c r="T356" s="189"/>
      <c r="U356" s="190" t="s">
        <v>209</v>
      </c>
      <c r="V356" s="189"/>
      <c r="W356" s="190" t="s">
        <v>291</v>
      </c>
      <c r="X356" s="189"/>
      <c r="Y356" s="18" t="s">
        <v>524</v>
      </c>
      <c r="Z356" s="366"/>
      <c r="AA356" s="366"/>
      <c r="AB356" s="188"/>
      <c r="AC356" s="390"/>
      <c r="AD356" s="392"/>
      <c r="AE356" s="392"/>
      <c r="AF356" s="392"/>
      <c r="AG356" s="392"/>
      <c r="AH356" s="392"/>
      <c r="AI356" s="392"/>
      <c r="AJ356" s="392"/>
      <c r="AK356" s="392"/>
      <c r="AL356" s="392"/>
    </row>
    <row r="357" spans="2:39" ht="19.899999999999999" customHeight="1" thickBot="1" x14ac:dyDescent="0.25">
      <c r="B357" s="17"/>
      <c r="C357" s="407"/>
      <c r="D357" s="233"/>
      <c r="E357" s="203"/>
      <c r="F357" s="203"/>
      <c r="G357" s="202"/>
      <c r="H357" s="410"/>
      <c r="I357" s="410"/>
      <c r="J357" s="410"/>
      <c r="K357" s="201" t="s">
        <v>87</v>
      </c>
      <c r="L357" s="200" t="s">
        <v>264</v>
      </c>
      <c r="M357" s="201" t="s">
        <v>86</v>
      </c>
      <c r="N357" s="200" t="s">
        <v>98</v>
      </c>
      <c r="O357" s="201" t="s">
        <v>85</v>
      </c>
      <c r="P357" s="200"/>
      <c r="Q357" s="201" t="s">
        <v>84</v>
      </c>
      <c r="R357" s="200"/>
      <c r="S357" s="201" t="s">
        <v>208</v>
      </c>
      <c r="T357" s="200"/>
      <c r="U357" s="201" t="s">
        <v>207</v>
      </c>
      <c r="V357" s="200"/>
      <c r="W357" s="201" t="s">
        <v>290</v>
      </c>
      <c r="X357" s="200"/>
      <c r="Y357" s="10" t="s">
        <v>523</v>
      </c>
      <c r="Z357" s="398"/>
      <c r="AA357" s="398"/>
      <c r="AB357" s="199"/>
      <c r="AC357" s="391"/>
      <c r="AD357" s="393"/>
      <c r="AE357" s="393"/>
      <c r="AF357" s="393"/>
      <c r="AG357" s="393"/>
      <c r="AH357" s="393"/>
      <c r="AI357" s="393"/>
      <c r="AJ357" s="393"/>
      <c r="AK357" s="393"/>
      <c r="AL357" s="393"/>
    </row>
    <row r="358" spans="2:39" ht="19.899999999999999" customHeight="1" x14ac:dyDescent="0.2">
      <c r="B358" s="17"/>
      <c r="C358" s="405">
        <v>13</v>
      </c>
      <c r="D358" s="232"/>
      <c r="E358" s="197"/>
      <c r="F358" s="197"/>
      <c r="G358" s="196"/>
      <c r="H358" s="408"/>
      <c r="I358" s="408"/>
      <c r="J358" s="408"/>
      <c r="K358" s="195" t="s">
        <v>95</v>
      </c>
      <c r="L358" s="194"/>
      <c r="M358" s="195" t="s">
        <v>94</v>
      </c>
      <c r="N358" s="194"/>
      <c r="O358" s="195" t="s">
        <v>93</v>
      </c>
      <c r="P358" s="194"/>
      <c r="Q358" s="195" t="s">
        <v>92</v>
      </c>
      <c r="R358" s="194"/>
      <c r="S358" s="195" t="s">
        <v>212</v>
      </c>
      <c r="T358" s="194"/>
      <c r="U358" s="195" t="s">
        <v>211</v>
      </c>
      <c r="V358" s="194"/>
      <c r="W358" s="195" t="s">
        <v>292</v>
      </c>
      <c r="X358" s="194"/>
      <c r="Y358" s="25"/>
      <c r="Z358" s="397"/>
      <c r="AA358" s="397"/>
      <c r="AB358" s="193"/>
      <c r="AC358" s="379">
        <f>SUMPRODUCT(LEN($L358:$X360)-LEN(SUBSTITUTE($L358:$X360,"A", "")))</f>
        <v>0</v>
      </c>
      <c r="AD358" s="365">
        <f>SUMPRODUCT(LEN($Y358:$Y360)-LEN(SUBSTITUTE($Y358:$Y360,"A", "")))</f>
        <v>0</v>
      </c>
      <c r="AE358" s="365">
        <f>SUMPRODUCT(LEN($L358:$X360)-LEN(SUBSTITUTE($L358:$X360,"S", "")))</f>
        <v>0</v>
      </c>
      <c r="AF358" s="365">
        <f>SUMPRODUCT(LEN($Y358:$Y360)-LEN(SUBSTITUTE($Y358:$Y360,"S", "")))</f>
        <v>0</v>
      </c>
      <c r="AG358" s="365">
        <f>SUMPRODUCT(LEN($L358:$X360)-LEN(SUBSTITUTE($L358:$X360,"F", "")))</f>
        <v>0</v>
      </c>
      <c r="AH358" s="365">
        <f>SUMPRODUCT(LEN($Y358:$Y360)-LEN(SUBSTITUTE($Y358:$Y360,"F", "")))</f>
        <v>0</v>
      </c>
      <c r="AI358" s="365">
        <f>SUMPRODUCT(LEN($L358:$X360)-LEN(SUBSTITUTE($L358:$X360,"G", "")))</f>
        <v>0</v>
      </c>
      <c r="AJ358" s="365">
        <f>SUMPRODUCT(LEN($Y358:$Y360)-LEN(SUBSTITUTE($Y358:$Y360,"G", "")))</f>
        <v>0</v>
      </c>
      <c r="AK358" s="365">
        <f>SUMPRODUCT(LEN($L358:$X360)-LEN(SUBSTITUTE($L358:$X360,"M", "")))</f>
        <v>0</v>
      </c>
      <c r="AL358" s="365">
        <f>SUMPRODUCT(LEN($Y358:$Y360)-LEN(SUBSTITUTE($Y358:$Y360,"M", "")))</f>
        <v>0</v>
      </c>
    </row>
    <row r="359" spans="2:39" ht="19.899999999999999" customHeight="1" x14ac:dyDescent="0.2">
      <c r="B359" s="17"/>
      <c r="C359" s="406"/>
      <c r="D359" s="231"/>
      <c r="E359" s="23"/>
      <c r="F359" s="23"/>
      <c r="G359" s="191"/>
      <c r="H359" s="409"/>
      <c r="I359" s="409"/>
      <c r="J359" s="409"/>
      <c r="K359" s="190" t="s">
        <v>91</v>
      </c>
      <c r="L359" s="189"/>
      <c r="M359" s="190" t="s">
        <v>90</v>
      </c>
      <c r="N359" s="189"/>
      <c r="O359" s="190" t="s">
        <v>89</v>
      </c>
      <c r="P359" s="189"/>
      <c r="Q359" s="190" t="s">
        <v>88</v>
      </c>
      <c r="R359" s="189"/>
      <c r="S359" s="190" t="s">
        <v>210</v>
      </c>
      <c r="T359" s="189"/>
      <c r="U359" s="190" t="s">
        <v>209</v>
      </c>
      <c r="V359" s="189"/>
      <c r="W359" s="190" t="s">
        <v>291</v>
      </c>
      <c r="X359" s="189"/>
      <c r="Y359" s="18"/>
      <c r="Z359" s="366"/>
      <c r="AA359" s="366"/>
      <c r="AB359" s="188"/>
      <c r="AC359" s="390"/>
      <c r="AD359" s="392"/>
      <c r="AE359" s="392"/>
      <c r="AF359" s="392"/>
      <c r="AG359" s="392"/>
      <c r="AH359" s="392"/>
      <c r="AI359" s="392"/>
      <c r="AJ359" s="392"/>
      <c r="AK359" s="392"/>
      <c r="AL359" s="392"/>
    </row>
    <row r="360" spans="2:39" ht="19.899999999999999" customHeight="1" thickBot="1" x14ac:dyDescent="0.25">
      <c r="B360" s="17"/>
      <c r="C360" s="407"/>
      <c r="D360" s="233"/>
      <c r="E360" s="203"/>
      <c r="F360" s="203"/>
      <c r="G360" s="202"/>
      <c r="H360" s="410"/>
      <c r="I360" s="410"/>
      <c r="J360" s="410"/>
      <c r="K360" s="201" t="s">
        <v>87</v>
      </c>
      <c r="L360" s="200"/>
      <c r="M360" s="201" t="s">
        <v>86</v>
      </c>
      <c r="N360" s="200"/>
      <c r="O360" s="201" t="s">
        <v>85</v>
      </c>
      <c r="P360" s="200"/>
      <c r="Q360" s="201" t="s">
        <v>84</v>
      </c>
      <c r="R360" s="200"/>
      <c r="S360" s="201" t="s">
        <v>208</v>
      </c>
      <c r="T360" s="200"/>
      <c r="U360" s="201" t="s">
        <v>207</v>
      </c>
      <c r="V360" s="200"/>
      <c r="W360" s="201" t="s">
        <v>290</v>
      </c>
      <c r="X360" s="200"/>
      <c r="Y360" s="10"/>
      <c r="Z360" s="398"/>
      <c r="AA360" s="398"/>
      <c r="AB360" s="199"/>
      <c r="AC360" s="391"/>
      <c r="AD360" s="393"/>
      <c r="AE360" s="393"/>
      <c r="AF360" s="393"/>
      <c r="AG360" s="393"/>
      <c r="AH360" s="393"/>
      <c r="AI360" s="393"/>
      <c r="AJ360" s="393"/>
      <c r="AK360" s="393"/>
      <c r="AL360" s="393"/>
    </row>
    <row r="361" spans="2:39" ht="19.899999999999999" customHeight="1" x14ac:dyDescent="0.2">
      <c r="B361" s="17"/>
      <c r="C361" s="405">
        <v>14</v>
      </c>
      <c r="D361" s="232"/>
      <c r="E361" s="197"/>
      <c r="F361" s="197"/>
      <c r="G361" s="196"/>
      <c r="H361" s="408"/>
      <c r="I361" s="408"/>
      <c r="J361" s="408"/>
      <c r="K361" s="195" t="s">
        <v>95</v>
      </c>
      <c r="L361" s="194"/>
      <c r="M361" s="195" t="s">
        <v>94</v>
      </c>
      <c r="N361" s="194"/>
      <c r="O361" s="195" t="s">
        <v>93</v>
      </c>
      <c r="P361" s="194"/>
      <c r="Q361" s="195" t="s">
        <v>92</v>
      </c>
      <c r="R361" s="194"/>
      <c r="S361" s="195" t="s">
        <v>212</v>
      </c>
      <c r="T361" s="194"/>
      <c r="U361" s="195" t="s">
        <v>211</v>
      </c>
      <c r="V361" s="194"/>
      <c r="W361" s="195" t="s">
        <v>292</v>
      </c>
      <c r="X361" s="194"/>
      <c r="Y361" s="25"/>
      <c r="Z361" s="397"/>
      <c r="AA361" s="397"/>
      <c r="AB361" s="193"/>
      <c r="AC361" s="379">
        <f>SUMPRODUCT(LEN($L361:$X363)-LEN(SUBSTITUTE($L361:$X363,"A", "")))</f>
        <v>0</v>
      </c>
      <c r="AD361" s="365">
        <f>SUMPRODUCT(LEN($Y361:$Y363)-LEN(SUBSTITUTE($Y361:$Y363,"A", "")))</f>
        <v>0</v>
      </c>
      <c r="AE361" s="365">
        <f>SUMPRODUCT(LEN($L361:$X363)-LEN(SUBSTITUTE($L361:$X363,"S", "")))</f>
        <v>0</v>
      </c>
      <c r="AF361" s="365">
        <f>SUMPRODUCT(LEN($Y361:$Y363)-LEN(SUBSTITUTE($Y361:$Y363,"S", "")))</f>
        <v>0</v>
      </c>
      <c r="AG361" s="365">
        <f>SUMPRODUCT(LEN($L361:$X363)-LEN(SUBSTITUTE($L361:$X363,"F", "")))</f>
        <v>0</v>
      </c>
      <c r="AH361" s="365">
        <f>SUMPRODUCT(LEN($Y361:$Y363)-LEN(SUBSTITUTE($Y361:$Y363,"F", "")))</f>
        <v>0</v>
      </c>
      <c r="AI361" s="365">
        <f>SUMPRODUCT(LEN($L361:$X363)-LEN(SUBSTITUTE($L361:$X363,"G", "")))</f>
        <v>0</v>
      </c>
      <c r="AJ361" s="365">
        <f>SUMPRODUCT(LEN($Y361:$Y363)-LEN(SUBSTITUTE($Y361:$Y363,"G", "")))</f>
        <v>0</v>
      </c>
      <c r="AK361" s="365">
        <f>SUMPRODUCT(LEN($L361:$X363)-LEN(SUBSTITUTE($L361:$X363,"M", "")))</f>
        <v>0</v>
      </c>
      <c r="AL361" s="365">
        <f>SUMPRODUCT(LEN($Y361:$Y363)-LEN(SUBSTITUTE($Y361:$Y363,"M", "")))</f>
        <v>0</v>
      </c>
    </row>
    <row r="362" spans="2:39" ht="19.899999999999999" customHeight="1" x14ac:dyDescent="0.2">
      <c r="B362" s="17"/>
      <c r="C362" s="406"/>
      <c r="D362" s="231"/>
      <c r="E362" s="23"/>
      <c r="F362" s="23"/>
      <c r="G362" s="191"/>
      <c r="H362" s="409"/>
      <c r="I362" s="409"/>
      <c r="J362" s="409"/>
      <c r="K362" s="190" t="s">
        <v>91</v>
      </c>
      <c r="L362" s="189"/>
      <c r="M362" s="190" t="s">
        <v>90</v>
      </c>
      <c r="N362" s="189"/>
      <c r="O362" s="190" t="s">
        <v>89</v>
      </c>
      <c r="P362" s="189"/>
      <c r="Q362" s="190" t="s">
        <v>88</v>
      </c>
      <c r="R362" s="189"/>
      <c r="S362" s="190" t="s">
        <v>210</v>
      </c>
      <c r="T362" s="189"/>
      <c r="U362" s="190" t="s">
        <v>209</v>
      </c>
      <c r="V362" s="189"/>
      <c r="W362" s="190" t="s">
        <v>291</v>
      </c>
      <c r="X362" s="189"/>
      <c r="Y362" s="18"/>
      <c r="Z362" s="366"/>
      <c r="AA362" s="366"/>
      <c r="AB362" s="188"/>
      <c r="AC362" s="390"/>
      <c r="AD362" s="392"/>
      <c r="AE362" s="392"/>
      <c r="AF362" s="392"/>
      <c r="AG362" s="392"/>
      <c r="AH362" s="392"/>
      <c r="AI362" s="392"/>
      <c r="AJ362" s="392"/>
      <c r="AK362" s="392"/>
      <c r="AL362" s="392"/>
      <c r="AM362" s="58"/>
    </row>
    <row r="363" spans="2:39" ht="19.899999999999999" customHeight="1" thickBot="1" x14ac:dyDescent="0.25">
      <c r="B363" s="17"/>
      <c r="C363" s="407"/>
      <c r="D363" s="233"/>
      <c r="E363" s="203"/>
      <c r="F363" s="203"/>
      <c r="G363" s="202"/>
      <c r="H363" s="410"/>
      <c r="I363" s="410"/>
      <c r="J363" s="410"/>
      <c r="K363" s="201" t="s">
        <v>87</v>
      </c>
      <c r="L363" s="200"/>
      <c r="M363" s="201" t="s">
        <v>86</v>
      </c>
      <c r="N363" s="200"/>
      <c r="O363" s="201" t="s">
        <v>85</v>
      </c>
      <c r="P363" s="200"/>
      <c r="Q363" s="201" t="s">
        <v>84</v>
      </c>
      <c r="R363" s="200"/>
      <c r="S363" s="201" t="s">
        <v>208</v>
      </c>
      <c r="T363" s="200"/>
      <c r="U363" s="201" t="s">
        <v>207</v>
      </c>
      <c r="V363" s="200"/>
      <c r="W363" s="201" t="s">
        <v>290</v>
      </c>
      <c r="X363" s="200"/>
      <c r="Y363" s="10"/>
      <c r="Z363" s="398"/>
      <c r="AA363" s="398"/>
      <c r="AB363" s="199"/>
      <c r="AC363" s="391"/>
      <c r="AD363" s="393"/>
      <c r="AE363" s="393"/>
      <c r="AF363" s="393"/>
      <c r="AG363" s="393"/>
      <c r="AH363" s="393"/>
      <c r="AI363" s="393"/>
      <c r="AJ363" s="393"/>
      <c r="AK363" s="393"/>
      <c r="AL363" s="393"/>
    </row>
    <row r="364" spans="2:39" ht="19.899999999999999" customHeight="1" x14ac:dyDescent="0.2">
      <c r="B364" s="17"/>
      <c r="C364" s="405">
        <v>15</v>
      </c>
      <c r="D364" s="232"/>
      <c r="E364" s="197"/>
      <c r="F364" s="197"/>
      <c r="G364" s="196"/>
      <c r="H364" s="408"/>
      <c r="I364" s="408"/>
      <c r="J364" s="408"/>
      <c r="K364" s="195" t="s">
        <v>95</v>
      </c>
      <c r="L364" s="194"/>
      <c r="M364" s="195" t="s">
        <v>94</v>
      </c>
      <c r="N364" s="194"/>
      <c r="O364" s="195" t="s">
        <v>93</v>
      </c>
      <c r="P364" s="194"/>
      <c r="Q364" s="195" t="s">
        <v>92</v>
      </c>
      <c r="R364" s="194"/>
      <c r="S364" s="195" t="s">
        <v>212</v>
      </c>
      <c r="T364" s="194"/>
      <c r="U364" s="195" t="s">
        <v>211</v>
      </c>
      <c r="V364" s="194"/>
      <c r="W364" s="195" t="s">
        <v>292</v>
      </c>
      <c r="X364" s="194"/>
      <c r="Y364" s="25"/>
      <c r="Z364" s="397"/>
      <c r="AA364" s="397"/>
      <c r="AB364" s="193"/>
      <c r="AC364" s="379">
        <f>SUMPRODUCT(LEN($L364:$X366)-LEN(SUBSTITUTE($L364:$X366,"A", "")))</f>
        <v>0</v>
      </c>
      <c r="AD364" s="365">
        <f>SUMPRODUCT(LEN($Y364:$Y366)-LEN(SUBSTITUTE($Y364:$Y366,"A", "")))</f>
        <v>0</v>
      </c>
      <c r="AE364" s="365">
        <f>SUMPRODUCT(LEN($L364:$X366)-LEN(SUBSTITUTE($L364:$X366,"S", "")))</f>
        <v>0</v>
      </c>
      <c r="AF364" s="365">
        <f>SUMPRODUCT(LEN($Y364:$Y366)-LEN(SUBSTITUTE($Y364:$Y366,"S", "")))</f>
        <v>0</v>
      </c>
      <c r="AG364" s="365">
        <f>SUMPRODUCT(LEN($L364:$X366)-LEN(SUBSTITUTE($L364:$X366,"F", "")))</f>
        <v>0</v>
      </c>
      <c r="AH364" s="365">
        <f>SUMPRODUCT(LEN($Y364:$Y366)-LEN(SUBSTITUTE($Y364:$Y366,"F", "")))</f>
        <v>0</v>
      </c>
      <c r="AI364" s="365">
        <f>SUMPRODUCT(LEN($L364:$X366)-LEN(SUBSTITUTE($L364:$X366,"G", "")))</f>
        <v>0</v>
      </c>
      <c r="AJ364" s="365">
        <f>SUMPRODUCT(LEN($Y364:$Y366)-LEN(SUBSTITUTE($Y364:$Y366,"G", "")))</f>
        <v>0</v>
      </c>
      <c r="AK364" s="365">
        <f>SUMPRODUCT(LEN($L364:$X366)-LEN(SUBSTITUTE($L364:$X366,"M", "")))</f>
        <v>0</v>
      </c>
      <c r="AL364" s="365">
        <f>SUMPRODUCT(LEN($Y364:$Y366)-LEN(SUBSTITUTE($Y364:$Y366,"M", "")))</f>
        <v>0</v>
      </c>
    </row>
    <row r="365" spans="2:39" ht="19.899999999999999" customHeight="1" x14ac:dyDescent="0.2">
      <c r="B365" s="17"/>
      <c r="C365" s="406"/>
      <c r="D365" s="231"/>
      <c r="E365" s="23"/>
      <c r="F365" s="23"/>
      <c r="G365" s="191"/>
      <c r="H365" s="409"/>
      <c r="I365" s="409"/>
      <c r="J365" s="409"/>
      <c r="K365" s="190" t="s">
        <v>91</v>
      </c>
      <c r="L365" s="189"/>
      <c r="M365" s="190" t="s">
        <v>90</v>
      </c>
      <c r="N365" s="189"/>
      <c r="O365" s="190" t="s">
        <v>89</v>
      </c>
      <c r="P365" s="189"/>
      <c r="Q365" s="190" t="s">
        <v>88</v>
      </c>
      <c r="R365" s="189"/>
      <c r="S365" s="190" t="s">
        <v>210</v>
      </c>
      <c r="T365" s="189"/>
      <c r="U365" s="190" t="s">
        <v>209</v>
      </c>
      <c r="V365" s="189"/>
      <c r="W365" s="190" t="s">
        <v>291</v>
      </c>
      <c r="X365" s="189"/>
      <c r="Y365" s="18"/>
      <c r="Z365" s="366"/>
      <c r="AA365" s="366"/>
      <c r="AB365" s="188"/>
      <c r="AC365" s="390"/>
      <c r="AD365" s="392"/>
      <c r="AE365" s="392"/>
      <c r="AF365" s="392"/>
      <c r="AG365" s="392"/>
      <c r="AH365" s="392"/>
      <c r="AI365" s="392"/>
      <c r="AJ365" s="392"/>
      <c r="AK365" s="392"/>
      <c r="AL365" s="392"/>
    </row>
    <row r="366" spans="2:39" ht="19.899999999999999" customHeight="1" thickBot="1" x14ac:dyDescent="0.25">
      <c r="B366" s="17"/>
      <c r="C366" s="407"/>
      <c r="D366" s="233"/>
      <c r="E366" s="203"/>
      <c r="F366" s="203"/>
      <c r="G366" s="202"/>
      <c r="H366" s="410"/>
      <c r="I366" s="410"/>
      <c r="J366" s="410"/>
      <c r="K366" s="201" t="s">
        <v>87</v>
      </c>
      <c r="L366" s="200"/>
      <c r="M366" s="201" t="s">
        <v>86</v>
      </c>
      <c r="N366" s="200"/>
      <c r="O366" s="201" t="s">
        <v>85</v>
      </c>
      <c r="P366" s="200"/>
      <c r="Q366" s="201" t="s">
        <v>84</v>
      </c>
      <c r="R366" s="200"/>
      <c r="S366" s="201" t="s">
        <v>208</v>
      </c>
      <c r="T366" s="200"/>
      <c r="U366" s="201" t="s">
        <v>207</v>
      </c>
      <c r="V366" s="200"/>
      <c r="W366" s="201" t="s">
        <v>290</v>
      </c>
      <c r="X366" s="200"/>
      <c r="Y366" s="10"/>
      <c r="Z366" s="398"/>
      <c r="AA366" s="398"/>
      <c r="AB366" s="199"/>
      <c r="AC366" s="391"/>
      <c r="AD366" s="393"/>
      <c r="AE366" s="393"/>
      <c r="AF366" s="393"/>
      <c r="AG366" s="393"/>
      <c r="AH366" s="393"/>
      <c r="AI366" s="393"/>
      <c r="AJ366" s="393"/>
      <c r="AK366" s="393"/>
      <c r="AL366" s="393"/>
    </row>
    <row r="367" spans="2:39" ht="19.899999999999999" customHeight="1" x14ac:dyDescent="0.2">
      <c r="B367" s="17"/>
      <c r="C367" s="405">
        <v>16</v>
      </c>
      <c r="D367" s="232"/>
      <c r="E367" s="197"/>
      <c r="F367" s="197"/>
      <c r="G367" s="196"/>
      <c r="H367" s="408"/>
      <c r="I367" s="408"/>
      <c r="J367" s="408"/>
      <c r="K367" s="195" t="s">
        <v>95</v>
      </c>
      <c r="L367" s="194"/>
      <c r="M367" s="195" t="s">
        <v>94</v>
      </c>
      <c r="N367" s="194"/>
      <c r="O367" s="195" t="s">
        <v>93</v>
      </c>
      <c r="P367" s="194"/>
      <c r="Q367" s="195" t="s">
        <v>92</v>
      </c>
      <c r="R367" s="194"/>
      <c r="S367" s="195" t="s">
        <v>212</v>
      </c>
      <c r="T367" s="194"/>
      <c r="U367" s="195" t="s">
        <v>211</v>
      </c>
      <c r="V367" s="194"/>
      <c r="W367" s="195" t="s">
        <v>292</v>
      </c>
      <c r="X367" s="194"/>
      <c r="Y367" s="25"/>
      <c r="Z367" s="397"/>
      <c r="AA367" s="397"/>
      <c r="AB367" s="193"/>
      <c r="AC367" s="379">
        <f>SUMPRODUCT(LEN($L367:$X369)-LEN(SUBSTITUTE($L367:$X369,"A", "")))</f>
        <v>0</v>
      </c>
      <c r="AD367" s="365">
        <f>SUMPRODUCT(LEN($Y367:$Y369)-LEN(SUBSTITUTE($Y367:$Y369,"A", "")))</f>
        <v>0</v>
      </c>
      <c r="AE367" s="365">
        <f>SUMPRODUCT(LEN($L367:$X369)-LEN(SUBSTITUTE($L367:$X369,"S", "")))</f>
        <v>0</v>
      </c>
      <c r="AF367" s="365">
        <f>SUMPRODUCT(LEN($Y367:$Y369)-LEN(SUBSTITUTE($Y367:$Y369,"S", "")))</f>
        <v>0</v>
      </c>
      <c r="AG367" s="365">
        <f>SUMPRODUCT(LEN($L367:$X369)-LEN(SUBSTITUTE($L367:$X369,"F", "")))</f>
        <v>0</v>
      </c>
      <c r="AH367" s="365">
        <f>SUMPRODUCT(LEN($Y367:$Y369)-LEN(SUBSTITUTE($Y367:$Y369,"F", "")))</f>
        <v>0</v>
      </c>
      <c r="AI367" s="365">
        <f>SUMPRODUCT(LEN($L367:$X369)-LEN(SUBSTITUTE($L367:$X369,"G", "")))</f>
        <v>0</v>
      </c>
      <c r="AJ367" s="365">
        <f>SUMPRODUCT(LEN($Y367:$Y369)-LEN(SUBSTITUTE($Y367:$Y369,"G", "")))</f>
        <v>0</v>
      </c>
      <c r="AK367" s="365">
        <f>SUMPRODUCT(LEN($L367:$X369)-LEN(SUBSTITUTE($L367:$X369,"M", "")))</f>
        <v>0</v>
      </c>
      <c r="AL367" s="365">
        <f>SUMPRODUCT(LEN($Y367:$Y369)-LEN(SUBSTITUTE($Y367:$Y369,"M", "")))</f>
        <v>0</v>
      </c>
    </row>
    <row r="368" spans="2:39" ht="19.899999999999999" customHeight="1" x14ac:dyDescent="0.2">
      <c r="B368" s="17"/>
      <c r="C368" s="406"/>
      <c r="D368" s="231"/>
      <c r="E368" s="23"/>
      <c r="F368" s="23"/>
      <c r="G368" s="191"/>
      <c r="H368" s="409"/>
      <c r="I368" s="409"/>
      <c r="J368" s="409"/>
      <c r="K368" s="190" t="s">
        <v>91</v>
      </c>
      <c r="L368" s="189"/>
      <c r="M368" s="190" t="s">
        <v>90</v>
      </c>
      <c r="N368" s="189"/>
      <c r="O368" s="190" t="s">
        <v>89</v>
      </c>
      <c r="P368" s="189"/>
      <c r="Q368" s="190" t="s">
        <v>88</v>
      </c>
      <c r="R368" s="189"/>
      <c r="S368" s="190" t="s">
        <v>210</v>
      </c>
      <c r="T368" s="189"/>
      <c r="U368" s="190" t="s">
        <v>209</v>
      </c>
      <c r="V368" s="189"/>
      <c r="W368" s="190" t="s">
        <v>291</v>
      </c>
      <c r="X368" s="189"/>
      <c r="Y368" s="18"/>
      <c r="Z368" s="366"/>
      <c r="AA368" s="366"/>
      <c r="AB368" s="188"/>
      <c r="AC368" s="390"/>
      <c r="AD368" s="392"/>
      <c r="AE368" s="392"/>
      <c r="AF368" s="392"/>
      <c r="AG368" s="392"/>
      <c r="AH368" s="392"/>
      <c r="AI368" s="392"/>
      <c r="AJ368" s="392"/>
      <c r="AK368" s="392"/>
      <c r="AL368" s="392"/>
    </row>
    <row r="369" spans="2:46" ht="19.899999999999999" customHeight="1" thickBot="1" x14ac:dyDescent="0.25">
      <c r="B369" s="17"/>
      <c r="C369" s="407"/>
      <c r="D369" s="233"/>
      <c r="E369" s="203"/>
      <c r="F369" s="203"/>
      <c r="G369" s="202"/>
      <c r="H369" s="410"/>
      <c r="I369" s="410"/>
      <c r="J369" s="410"/>
      <c r="K369" s="201" t="s">
        <v>87</v>
      </c>
      <c r="L369" s="200"/>
      <c r="M369" s="201" t="s">
        <v>86</v>
      </c>
      <c r="N369" s="200"/>
      <c r="O369" s="201" t="s">
        <v>85</v>
      </c>
      <c r="P369" s="200"/>
      <c r="Q369" s="201" t="s">
        <v>84</v>
      </c>
      <c r="R369" s="200"/>
      <c r="S369" s="201" t="s">
        <v>208</v>
      </c>
      <c r="T369" s="200"/>
      <c r="U369" s="201" t="s">
        <v>207</v>
      </c>
      <c r="V369" s="200"/>
      <c r="W369" s="201" t="s">
        <v>290</v>
      </c>
      <c r="X369" s="200"/>
      <c r="Y369" s="10"/>
      <c r="Z369" s="398"/>
      <c r="AA369" s="398"/>
      <c r="AB369" s="199"/>
      <c r="AC369" s="391"/>
      <c r="AD369" s="393"/>
      <c r="AE369" s="393"/>
      <c r="AF369" s="393"/>
      <c r="AG369" s="393"/>
      <c r="AH369" s="393"/>
      <c r="AI369" s="393"/>
      <c r="AJ369" s="393"/>
      <c r="AK369" s="393"/>
      <c r="AL369" s="393"/>
    </row>
    <row r="370" spans="2:46" ht="19.899999999999999" customHeight="1" x14ac:dyDescent="0.2">
      <c r="B370" s="17"/>
      <c r="C370" s="405">
        <v>17</v>
      </c>
      <c r="D370" s="232"/>
      <c r="E370" s="197"/>
      <c r="F370" s="197"/>
      <c r="G370" s="196"/>
      <c r="H370" s="408"/>
      <c r="I370" s="408"/>
      <c r="J370" s="408"/>
      <c r="K370" s="195" t="s">
        <v>95</v>
      </c>
      <c r="L370" s="194"/>
      <c r="M370" s="195" t="s">
        <v>94</v>
      </c>
      <c r="N370" s="194"/>
      <c r="O370" s="195" t="s">
        <v>93</v>
      </c>
      <c r="P370" s="194"/>
      <c r="Q370" s="195" t="s">
        <v>92</v>
      </c>
      <c r="R370" s="194"/>
      <c r="S370" s="195" t="s">
        <v>212</v>
      </c>
      <c r="T370" s="194"/>
      <c r="U370" s="195" t="s">
        <v>211</v>
      </c>
      <c r="V370" s="194"/>
      <c r="W370" s="195" t="s">
        <v>292</v>
      </c>
      <c r="X370" s="194"/>
      <c r="Y370" s="25"/>
      <c r="Z370" s="397"/>
      <c r="AA370" s="397"/>
      <c r="AB370" s="193"/>
      <c r="AC370" s="379">
        <f>SUMPRODUCT(LEN($L370:$X372)-LEN(SUBSTITUTE($L370:$X372,"A", "")))</f>
        <v>0</v>
      </c>
      <c r="AD370" s="365">
        <f>SUMPRODUCT(LEN($Y370:$Y372)-LEN(SUBSTITUTE($Y370:$Y372,"A", "")))</f>
        <v>0</v>
      </c>
      <c r="AE370" s="365">
        <f>SUMPRODUCT(LEN($L370:$X372)-LEN(SUBSTITUTE($L370:$X372,"S", "")))</f>
        <v>0</v>
      </c>
      <c r="AF370" s="365">
        <f>SUMPRODUCT(LEN($Y370:$Y372)-LEN(SUBSTITUTE($Y370:$Y372,"S", "")))</f>
        <v>0</v>
      </c>
      <c r="AG370" s="365">
        <f>SUMPRODUCT(LEN($L370:$X372)-LEN(SUBSTITUTE($L370:$X372,"F", "")))</f>
        <v>0</v>
      </c>
      <c r="AH370" s="365">
        <f>SUMPRODUCT(LEN($Y370:$Y372)-LEN(SUBSTITUTE($Y370:$Y372,"F", "")))</f>
        <v>0</v>
      </c>
      <c r="AI370" s="365">
        <f>SUMPRODUCT(LEN($L370:$X372)-LEN(SUBSTITUTE($L370:$X372,"G", "")))</f>
        <v>0</v>
      </c>
      <c r="AJ370" s="365">
        <f>SUMPRODUCT(LEN($Y370:$Y372)-LEN(SUBSTITUTE($Y370:$Y372,"G", "")))</f>
        <v>0</v>
      </c>
      <c r="AK370" s="365">
        <f>SUMPRODUCT(LEN($L370:$X372)-LEN(SUBSTITUTE($L370:$X372,"M", "")))</f>
        <v>0</v>
      </c>
      <c r="AL370" s="365">
        <f>SUMPRODUCT(LEN($Y370:$Y372)-LEN(SUBSTITUTE($Y370:$Y372,"M", "")))</f>
        <v>0</v>
      </c>
    </row>
    <row r="371" spans="2:46" ht="19.899999999999999" customHeight="1" x14ac:dyDescent="0.2">
      <c r="B371" s="17"/>
      <c r="C371" s="406"/>
      <c r="D371" s="231"/>
      <c r="E371" s="23"/>
      <c r="F371" s="23"/>
      <c r="G371" s="191"/>
      <c r="H371" s="409"/>
      <c r="I371" s="409"/>
      <c r="J371" s="409"/>
      <c r="K371" s="190" t="s">
        <v>91</v>
      </c>
      <c r="L371" s="189"/>
      <c r="M371" s="190" t="s">
        <v>90</v>
      </c>
      <c r="N371" s="189"/>
      <c r="O371" s="190" t="s">
        <v>89</v>
      </c>
      <c r="P371" s="189"/>
      <c r="Q371" s="190" t="s">
        <v>88</v>
      </c>
      <c r="R371" s="189"/>
      <c r="S371" s="190" t="s">
        <v>210</v>
      </c>
      <c r="T371" s="189"/>
      <c r="U371" s="190" t="s">
        <v>209</v>
      </c>
      <c r="V371" s="189"/>
      <c r="W371" s="190" t="s">
        <v>291</v>
      </c>
      <c r="X371" s="189"/>
      <c r="Y371" s="18"/>
      <c r="Z371" s="366"/>
      <c r="AA371" s="366"/>
      <c r="AB371" s="188"/>
      <c r="AC371" s="390"/>
      <c r="AD371" s="392"/>
      <c r="AE371" s="392"/>
      <c r="AF371" s="392"/>
      <c r="AG371" s="392"/>
      <c r="AH371" s="392"/>
      <c r="AI371" s="392"/>
      <c r="AJ371" s="392"/>
      <c r="AK371" s="392"/>
      <c r="AL371" s="392"/>
    </row>
    <row r="372" spans="2:46" ht="19.899999999999999" customHeight="1" thickBot="1" x14ac:dyDescent="0.25">
      <c r="B372" s="17"/>
      <c r="C372" s="407"/>
      <c r="D372" s="233"/>
      <c r="E372" s="203"/>
      <c r="F372" s="203"/>
      <c r="G372" s="202"/>
      <c r="H372" s="410"/>
      <c r="I372" s="410"/>
      <c r="J372" s="410"/>
      <c r="K372" s="201" t="s">
        <v>87</v>
      </c>
      <c r="L372" s="200"/>
      <c r="M372" s="201" t="s">
        <v>86</v>
      </c>
      <c r="N372" s="200"/>
      <c r="O372" s="201" t="s">
        <v>85</v>
      </c>
      <c r="P372" s="200"/>
      <c r="Q372" s="201" t="s">
        <v>84</v>
      </c>
      <c r="R372" s="200"/>
      <c r="S372" s="201" t="s">
        <v>208</v>
      </c>
      <c r="T372" s="200"/>
      <c r="U372" s="201" t="s">
        <v>207</v>
      </c>
      <c r="V372" s="200"/>
      <c r="W372" s="201" t="s">
        <v>290</v>
      </c>
      <c r="X372" s="200"/>
      <c r="Y372" s="10"/>
      <c r="Z372" s="398"/>
      <c r="AA372" s="398"/>
      <c r="AB372" s="199"/>
      <c r="AC372" s="391"/>
      <c r="AD372" s="393"/>
      <c r="AE372" s="393"/>
      <c r="AF372" s="393"/>
      <c r="AG372" s="393"/>
      <c r="AH372" s="393"/>
      <c r="AI372" s="393"/>
      <c r="AJ372" s="393"/>
      <c r="AK372" s="393"/>
      <c r="AL372" s="393"/>
    </row>
    <row r="373" spans="2:46" ht="19.899999999999999" customHeight="1" x14ac:dyDescent="0.2">
      <c r="B373" s="17"/>
      <c r="C373" s="405">
        <v>18</v>
      </c>
      <c r="D373" s="232"/>
      <c r="E373" s="197"/>
      <c r="F373" s="197"/>
      <c r="G373" s="196"/>
      <c r="H373" s="408"/>
      <c r="I373" s="408"/>
      <c r="J373" s="408"/>
      <c r="K373" s="195" t="s">
        <v>95</v>
      </c>
      <c r="L373" s="194"/>
      <c r="M373" s="195" t="s">
        <v>94</v>
      </c>
      <c r="N373" s="194"/>
      <c r="O373" s="195" t="s">
        <v>93</v>
      </c>
      <c r="P373" s="194"/>
      <c r="Q373" s="195" t="s">
        <v>92</v>
      </c>
      <c r="R373" s="194"/>
      <c r="S373" s="195" t="s">
        <v>212</v>
      </c>
      <c r="T373" s="194"/>
      <c r="U373" s="195" t="s">
        <v>211</v>
      </c>
      <c r="V373" s="194"/>
      <c r="W373" s="195" t="s">
        <v>292</v>
      </c>
      <c r="X373" s="194"/>
      <c r="Y373" s="25"/>
      <c r="Z373" s="397"/>
      <c r="AA373" s="397"/>
      <c r="AB373" s="193"/>
      <c r="AC373" s="379">
        <f>SUMPRODUCT(LEN($L373:$X375)-LEN(SUBSTITUTE($L373:$X375,"A", "")))</f>
        <v>0</v>
      </c>
      <c r="AD373" s="365">
        <f>SUMPRODUCT(LEN($Y373:$Y375)-LEN(SUBSTITUTE($Y373:$Y375,"A", "")))</f>
        <v>0</v>
      </c>
      <c r="AE373" s="365">
        <f>SUMPRODUCT(LEN($L373:$X375)-LEN(SUBSTITUTE($L373:$X375,"S", "")))</f>
        <v>0</v>
      </c>
      <c r="AF373" s="365">
        <f>SUMPRODUCT(LEN($Y373:$Y375)-LEN(SUBSTITUTE($Y373:$Y375,"S", "")))</f>
        <v>0</v>
      </c>
      <c r="AG373" s="365">
        <f>SUMPRODUCT(LEN($L373:$X375)-LEN(SUBSTITUTE($L373:$X375,"F", "")))</f>
        <v>0</v>
      </c>
      <c r="AH373" s="365">
        <f>SUMPRODUCT(LEN($Y373:$Y375)-LEN(SUBSTITUTE($Y373:$Y375,"F", "")))</f>
        <v>0</v>
      </c>
      <c r="AI373" s="365">
        <f>SUMPRODUCT(LEN($L373:$X375)-LEN(SUBSTITUTE($L373:$X375,"G", "")))</f>
        <v>0</v>
      </c>
      <c r="AJ373" s="365">
        <f>SUMPRODUCT(LEN($Y373:$Y375)-LEN(SUBSTITUTE($Y373:$Y375,"G", "")))</f>
        <v>0</v>
      </c>
      <c r="AK373" s="365">
        <f>SUMPRODUCT(LEN($L373:$X375)-LEN(SUBSTITUTE($L373:$X375,"M", "")))</f>
        <v>0</v>
      </c>
      <c r="AL373" s="365">
        <f>SUMPRODUCT(LEN($Y373:$Y375)-LEN(SUBSTITUTE($Y373:$Y375,"M", "")))</f>
        <v>0</v>
      </c>
    </row>
    <row r="374" spans="2:46" ht="19.899999999999999" customHeight="1" x14ac:dyDescent="0.2">
      <c r="B374" s="17"/>
      <c r="C374" s="406"/>
      <c r="D374" s="231"/>
      <c r="E374" s="23"/>
      <c r="F374" s="23"/>
      <c r="G374" s="191"/>
      <c r="H374" s="409"/>
      <c r="I374" s="409"/>
      <c r="J374" s="409"/>
      <c r="K374" s="190" t="s">
        <v>91</v>
      </c>
      <c r="L374" s="189"/>
      <c r="M374" s="190" t="s">
        <v>90</v>
      </c>
      <c r="N374" s="189"/>
      <c r="O374" s="190" t="s">
        <v>89</v>
      </c>
      <c r="P374" s="189"/>
      <c r="Q374" s="190" t="s">
        <v>88</v>
      </c>
      <c r="R374" s="189"/>
      <c r="S374" s="190" t="s">
        <v>210</v>
      </c>
      <c r="T374" s="189"/>
      <c r="U374" s="190" t="s">
        <v>209</v>
      </c>
      <c r="V374" s="189"/>
      <c r="W374" s="190" t="s">
        <v>291</v>
      </c>
      <c r="X374" s="189"/>
      <c r="Y374" s="18"/>
      <c r="Z374" s="366"/>
      <c r="AA374" s="366"/>
      <c r="AB374" s="188"/>
      <c r="AC374" s="390"/>
      <c r="AD374" s="392"/>
      <c r="AE374" s="392"/>
      <c r="AF374" s="392"/>
      <c r="AG374" s="392"/>
      <c r="AH374" s="392"/>
      <c r="AI374" s="392"/>
      <c r="AJ374" s="392"/>
      <c r="AK374" s="392"/>
      <c r="AL374" s="392"/>
    </row>
    <row r="375" spans="2:46" ht="19.899999999999999" customHeight="1" thickBot="1" x14ac:dyDescent="0.25">
      <c r="B375" s="17"/>
      <c r="C375" s="407"/>
      <c r="D375" s="233"/>
      <c r="E375" s="203"/>
      <c r="F375" s="203"/>
      <c r="G375" s="202"/>
      <c r="H375" s="410"/>
      <c r="I375" s="410"/>
      <c r="J375" s="410"/>
      <c r="K375" s="201" t="s">
        <v>87</v>
      </c>
      <c r="L375" s="200"/>
      <c r="M375" s="201" t="s">
        <v>86</v>
      </c>
      <c r="N375" s="200"/>
      <c r="O375" s="201" t="s">
        <v>85</v>
      </c>
      <c r="P375" s="200"/>
      <c r="Q375" s="201" t="s">
        <v>84</v>
      </c>
      <c r="R375" s="200"/>
      <c r="S375" s="201" t="s">
        <v>208</v>
      </c>
      <c r="T375" s="200"/>
      <c r="U375" s="201" t="s">
        <v>207</v>
      </c>
      <c r="V375" s="200"/>
      <c r="W375" s="201" t="s">
        <v>290</v>
      </c>
      <c r="X375" s="200"/>
      <c r="Y375" s="10"/>
      <c r="Z375" s="398"/>
      <c r="AA375" s="398"/>
      <c r="AB375" s="199"/>
      <c r="AC375" s="391"/>
      <c r="AD375" s="393"/>
      <c r="AE375" s="393"/>
      <c r="AF375" s="393"/>
      <c r="AG375" s="393"/>
      <c r="AH375" s="393"/>
      <c r="AI375" s="393"/>
      <c r="AJ375" s="393"/>
      <c r="AK375" s="393"/>
      <c r="AL375" s="393"/>
    </row>
    <row r="376" spans="2:46" ht="19.899999999999999" customHeight="1" x14ac:dyDescent="0.2">
      <c r="B376" s="17"/>
      <c r="C376" s="405">
        <v>19</v>
      </c>
      <c r="D376" s="232"/>
      <c r="E376" s="197"/>
      <c r="F376" s="197"/>
      <c r="G376" s="196"/>
      <c r="H376" s="408"/>
      <c r="I376" s="408"/>
      <c r="J376" s="408"/>
      <c r="K376" s="195" t="s">
        <v>95</v>
      </c>
      <c r="L376" s="194"/>
      <c r="M376" s="195" t="s">
        <v>94</v>
      </c>
      <c r="N376" s="194"/>
      <c r="O376" s="195" t="s">
        <v>93</v>
      </c>
      <c r="P376" s="194"/>
      <c r="Q376" s="195" t="s">
        <v>92</v>
      </c>
      <c r="R376" s="194"/>
      <c r="S376" s="195" t="s">
        <v>212</v>
      </c>
      <c r="T376" s="194"/>
      <c r="U376" s="195" t="s">
        <v>211</v>
      </c>
      <c r="V376" s="194"/>
      <c r="W376" s="195" t="s">
        <v>292</v>
      </c>
      <c r="X376" s="194"/>
      <c r="Y376" s="25"/>
      <c r="Z376" s="397"/>
      <c r="AA376" s="397"/>
      <c r="AB376" s="193"/>
      <c r="AC376" s="379">
        <f>SUMPRODUCT(LEN($L376:$X378)-LEN(SUBSTITUTE($L376:$X378,"A", "")))</f>
        <v>0</v>
      </c>
      <c r="AD376" s="365">
        <f>SUMPRODUCT(LEN($Y376:$Y378)-LEN(SUBSTITUTE($Y376:$Y378,"A", "")))</f>
        <v>0</v>
      </c>
      <c r="AE376" s="365">
        <f>SUMPRODUCT(LEN($L376:$X378)-LEN(SUBSTITUTE($L376:$X378,"S", "")))</f>
        <v>0</v>
      </c>
      <c r="AF376" s="365">
        <f>SUMPRODUCT(LEN($Y376:$Y378)-LEN(SUBSTITUTE($Y376:$Y378,"S", "")))</f>
        <v>0</v>
      </c>
      <c r="AG376" s="365">
        <f>SUMPRODUCT(LEN($L376:$X378)-LEN(SUBSTITUTE($L376:$X378,"F", "")))</f>
        <v>0</v>
      </c>
      <c r="AH376" s="365">
        <f>SUMPRODUCT(LEN($Y376:$Y378)-LEN(SUBSTITUTE($Y376:$Y378,"F", "")))</f>
        <v>0</v>
      </c>
      <c r="AI376" s="365">
        <f>SUMPRODUCT(LEN($L376:$X378)-LEN(SUBSTITUTE($L376:$X378,"G", "")))</f>
        <v>0</v>
      </c>
      <c r="AJ376" s="365">
        <f>SUMPRODUCT(LEN($Y376:$Y378)-LEN(SUBSTITUTE($Y376:$Y378,"G", "")))</f>
        <v>0</v>
      </c>
      <c r="AK376" s="365">
        <f>SUMPRODUCT(LEN($L376:$X378)-LEN(SUBSTITUTE($L376:$X378,"M", "")))</f>
        <v>0</v>
      </c>
      <c r="AL376" s="365">
        <f>SUMPRODUCT(LEN($Y376:$Y378)-LEN(SUBSTITUTE($Y376:$Y378,"M", "")))</f>
        <v>0</v>
      </c>
    </row>
    <row r="377" spans="2:46" ht="19.899999999999999" customHeight="1" x14ac:dyDescent="0.2">
      <c r="B377" s="17"/>
      <c r="C377" s="406"/>
      <c r="D377" s="231"/>
      <c r="E377" s="23"/>
      <c r="F377" s="23"/>
      <c r="G377" s="191"/>
      <c r="H377" s="409"/>
      <c r="I377" s="409"/>
      <c r="J377" s="409"/>
      <c r="K377" s="190" t="s">
        <v>91</v>
      </c>
      <c r="L377" s="189"/>
      <c r="M377" s="190" t="s">
        <v>90</v>
      </c>
      <c r="N377" s="189"/>
      <c r="O377" s="190" t="s">
        <v>89</v>
      </c>
      <c r="P377" s="189"/>
      <c r="Q377" s="190" t="s">
        <v>88</v>
      </c>
      <c r="R377" s="189"/>
      <c r="S377" s="190" t="s">
        <v>210</v>
      </c>
      <c r="T377" s="189"/>
      <c r="U377" s="190" t="s">
        <v>209</v>
      </c>
      <c r="V377" s="189"/>
      <c r="W377" s="190" t="s">
        <v>291</v>
      </c>
      <c r="X377" s="189"/>
      <c r="Y377" s="18"/>
      <c r="Z377" s="366"/>
      <c r="AA377" s="366"/>
      <c r="AB377" s="188"/>
      <c r="AC377" s="390"/>
      <c r="AD377" s="392"/>
      <c r="AE377" s="392"/>
      <c r="AF377" s="392"/>
      <c r="AG377" s="392"/>
      <c r="AH377" s="392"/>
      <c r="AI377" s="392"/>
      <c r="AJ377" s="392"/>
      <c r="AK377" s="392"/>
      <c r="AL377" s="392"/>
    </row>
    <row r="378" spans="2:46" ht="19.899999999999999" customHeight="1" thickBot="1" x14ac:dyDescent="0.25">
      <c r="B378" s="17"/>
      <c r="C378" s="407"/>
      <c r="D378" s="233"/>
      <c r="E378" s="203"/>
      <c r="F378" s="203"/>
      <c r="G378" s="202"/>
      <c r="H378" s="410"/>
      <c r="I378" s="410"/>
      <c r="J378" s="410"/>
      <c r="K378" s="201" t="s">
        <v>87</v>
      </c>
      <c r="L378" s="200"/>
      <c r="M378" s="201" t="s">
        <v>86</v>
      </c>
      <c r="N378" s="200"/>
      <c r="O378" s="201" t="s">
        <v>85</v>
      </c>
      <c r="P378" s="200"/>
      <c r="Q378" s="201" t="s">
        <v>84</v>
      </c>
      <c r="R378" s="200"/>
      <c r="S378" s="201" t="s">
        <v>208</v>
      </c>
      <c r="T378" s="200"/>
      <c r="U378" s="201" t="s">
        <v>207</v>
      </c>
      <c r="V378" s="200"/>
      <c r="W378" s="201" t="s">
        <v>290</v>
      </c>
      <c r="X378" s="200"/>
      <c r="Y378" s="10"/>
      <c r="Z378" s="398"/>
      <c r="AA378" s="398"/>
      <c r="AB378" s="199"/>
      <c r="AC378" s="391"/>
      <c r="AD378" s="393"/>
      <c r="AE378" s="393"/>
      <c r="AF378" s="393"/>
      <c r="AG378" s="393"/>
      <c r="AH378" s="393"/>
      <c r="AI378" s="393"/>
      <c r="AJ378" s="393"/>
      <c r="AK378" s="393"/>
      <c r="AL378" s="393"/>
    </row>
    <row r="379" spans="2:46" ht="19.899999999999999" customHeight="1" x14ac:dyDescent="0.2">
      <c r="B379" s="17"/>
      <c r="C379" s="405">
        <v>20</v>
      </c>
      <c r="D379" s="232"/>
      <c r="E379" s="197"/>
      <c r="F379" s="197"/>
      <c r="G379" s="196"/>
      <c r="H379" s="408"/>
      <c r="I379" s="408"/>
      <c r="J379" s="408"/>
      <c r="K379" s="195" t="s">
        <v>95</v>
      </c>
      <c r="L379" s="194"/>
      <c r="M379" s="195" t="s">
        <v>94</v>
      </c>
      <c r="N379" s="194"/>
      <c r="O379" s="195" t="s">
        <v>93</v>
      </c>
      <c r="P379" s="194"/>
      <c r="Q379" s="195" t="s">
        <v>92</v>
      </c>
      <c r="R379" s="194"/>
      <c r="S379" s="195" t="s">
        <v>212</v>
      </c>
      <c r="T379" s="194"/>
      <c r="U379" s="195" t="s">
        <v>211</v>
      </c>
      <c r="V379" s="194"/>
      <c r="W379" s="195" t="s">
        <v>292</v>
      </c>
      <c r="X379" s="194"/>
      <c r="Y379" s="25"/>
      <c r="Z379" s="397"/>
      <c r="AA379" s="397"/>
      <c r="AB379" s="193"/>
      <c r="AC379" s="379">
        <f>SUMPRODUCT(LEN($L379:$X381)-LEN(SUBSTITUTE($L379:$X381,"A", "")))</f>
        <v>0</v>
      </c>
      <c r="AD379" s="365">
        <f>SUMPRODUCT(LEN($Y379:$Y381)-LEN(SUBSTITUTE($Y379:$Y381,"A", "")))</f>
        <v>0</v>
      </c>
      <c r="AE379" s="365">
        <f>SUMPRODUCT(LEN($L379:$X381)-LEN(SUBSTITUTE($L379:$X381,"S", "")))</f>
        <v>0</v>
      </c>
      <c r="AF379" s="365">
        <f>SUMPRODUCT(LEN($Y379:$Y381)-LEN(SUBSTITUTE($Y379:$Y381,"S", "")))</f>
        <v>0</v>
      </c>
      <c r="AG379" s="365">
        <f>SUMPRODUCT(LEN($L379:$X381)-LEN(SUBSTITUTE($L379:$X381,"F", "")))</f>
        <v>0</v>
      </c>
      <c r="AH379" s="365">
        <f>SUMPRODUCT(LEN($Y379:$Y381)-LEN(SUBSTITUTE($Y379:$Y381,"F", "")))</f>
        <v>0</v>
      </c>
      <c r="AI379" s="365">
        <f>SUMPRODUCT(LEN($L379:$X381)-LEN(SUBSTITUTE($L379:$X381,"G", "")))</f>
        <v>0</v>
      </c>
      <c r="AJ379" s="365">
        <f>SUMPRODUCT(LEN($Y379:$Y381)-LEN(SUBSTITUTE($Y379:$Y381,"G", "")))</f>
        <v>0</v>
      </c>
      <c r="AK379" s="365">
        <f>SUMPRODUCT(LEN($L379:$X381)-LEN(SUBSTITUTE($L379:$X381,"M", "")))</f>
        <v>0</v>
      </c>
      <c r="AL379" s="365">
        <f>SUMPRODUCT(LEN($Y379:$Y381)-LEN(SUBSTITUTE($Y379:$Y381,"M", "")))</f>
        <v>0</v>
      </c>
    </row>
    <row r="380" spans="2:46" ht="19.899999999999999" customHeight="1" x14ac:dyDescent="0.2">
      <c r="B380" s="17"/>
      <c r="C380" s="406"/>
      <c r="D380" s="231"/>
      <c r="E380" s="23"/>
      <c r="F380" s="23"/>
      <c r="G380" s="191"/>
      <c r="H380" s="409"/>
      <c r="I380" s="409"/>
      <c r="J380" s="409"/>
      <c r="K380" s="190" t="s">
        <v>91</v>
      </c>
      <c r="L380" s="189"/>
      <c r="M380" s="190" t="s">
        <v>90</v>
      </c>
      <c r="N380" s="189"/>
      <c r="O380" s="190" t="s">
        <v>89</v>
      </c>
      <c r="P380" s="189"/>
      <c r="Q380" s="190" t="s">
        <v>88</v>
      </c>
      <c r="R380" s="189"/>
      <c r="S380" s="190" t="s">
        <v>210</v>
      </c>
      <c r="T380" s="189"/>
      <c r="U380" s="190" t="s">
        <v>209</v>
      </c>
      <c r="V380" s="189"/>
      <c r="W380" s="190" t="s">
        <v>291</v>
      </c>
      <c r="X380" s="189"/>
      <c r="Y380" s="18"/>
      <c r="Z380" s="366"/>
      <c r="AA380" s="366"/>
      <c r="AB380" s="188"/>
      <c r="AC380" s="390"/>
      <c r="AD380" s="392"/>
      <c r="AE380" s="392"/>
      <c r="AF380" s="392"/>
      <c r="AG380" s="392"/>
      <c r="AH380" s="392"/>
      <c r="AI380" s="392"/>
      <c r="AJ380" s="392"/>
      <c r="AK380" s="392"/>
      <c r="AL380" s="392"/>
    </row>
    <row r="381" spans="2:46" ht="19.899999999999999" customHeight="1" thickBot="1" x14ac:dyDescent="0.25">
      <c r="B381" s="17"/>
      <c r="C381" s="412"/>
      <c r="D381" s="230"/>
      <c r="E381" s="186"/>
      <c r="F381" s="186"/>
      <c r="G381" s="185"/>
      <c r="H381" s="411"/>
      <c r="I381" s="411"/>
      <c r="J381" s="411"/>
      <c r="K381" s="184" t="s">
        <v>87</v>
      </c>
      <c r="L381" s="183"/>
      <c r="M381" s="184" t="s">
        <v>86</v>
      </c>
      <c r="N381" s="183"/>
      <c r="O381" s="184" t="s">
        <v>85</v>
      </c>
      <c r="P381" s="183"/>
      <c r="Q381" s="184" t="s">
        <v>84</v>
      </c>
      <c r="R381" s="183"/>
      <c r="S381" s="184" t="s">
        <v>208</v>
      </c>
      <c r="T381" s="183"/>
      <c r="U381" s="184" t="s">
        <v>207</v>
      </c>
      <c r="V381" s="183"/>
      <c r="W381" s="201" t="s">
        <v>290</v>
      </c>
      <c r="X381" s="183"/>
      <c r="Y381" s="182"/>
      <c r="Z381" s="367"/>
      <c r="AA381" s="367"/>
      <c r="AB381" s="180"/>
      <c r="AC381" s="391"/>
      <c r="AD381" s="393"/>
      <c r="AE381" s="393"/>
      <c r="AF381" s="393"/>
      <c r="AG381" s="393"/>
      <c r="AH381" s="393"/>
      <c r="AI381" s="393"/>
      <c r="AJ381" s="393"/>
      <c r="AK381" s="393"/>
      <c r="AL381" s="393"/>
    </row>
    <row r="382" spans="2:46" ht="74.45" customHeight="1" thickBot="1" x14ac:dyDescent="0.3">
      <c r="B382" s="51" t="s">
        <v>123</v>
      </c>
      <c r="C382" s="48" t="s">
        <v>122</v>
      </c>
      <c r="D382" s="48" t="s">
        <v>121</v>
      </c>
      <c r="E382" s="48" t="s">
        <v>120</v>
      </c>
      <c r="F382" s="48" t="s">
        <v>119</v>
      </c>
      <c r="G382" s="48" t="s">
        <v>118</v>
      </c>
      <c r="H382" s="48" t="s">
        <v>33</v>
      </c>
      <c r="I382" s="48" t="s">
        <v>117</v>
      </c>
      <c r="J382" s="48" t="s">
        <v>34</v>
      </c>
      <c r="K382" s="340" t="s">
        <v>116</v>
      </c>
      <c r="L382" s="341"/>
      <c r="M382" s="340" t="s">
        <v>115</v>
      </c>
      <c r="N382" s="341"/>
      <c r="O382" s="340" t="s">
        <v>115</v>
      </c>
      <c r="P382" s="394"/>
      <c r="Q382" s="340" t="s">
        <v>115</v>
      </c>
      <c r="R382" s="394"/>
      <c r="S382" s="340" t="s">
        <v>115</v>
      </c>
      <c r="T382" s="394"/>
      <c r="U382" s="340" t="s">
        <v>115</v>
      </c>
      <c r="V382" s="394"/>
      <c r="W382" s="340" t="s">
        <v>115</v>
      </c>
      <c r="X382" s="394"/>
      <c r="Y382" s="234" t="s">
        <v>114</v>
      </c>
      <c r="Z382" s="48" t="s">
        <v>113</v>
      </c>
      <c r="AA382" s="50" t="s">
        <v>221</v>
      </c>
      <c r="AB382" s="47" t="s">
        <v>112</v>
      </c>
      <c r="AC382" s="46" t="s">
        <v>111</v>
      </c>
      <c r="AD382" s="45" t="s">
        <v>110</v>
      </c>
      <c r="AE382" s="45" t="s">
        <v>109</v>
      </c>
      <c r="AF382" s="45" t="s">
        <v>108</v>
      </c>
      <c r="AG382" s="45" t="s">
        <v>107</v>
      </c>
      <c r="AH382" s="45" t="s">
        <v>106</v>
      </c>
      <c r="AI382" s="45" t="s">
        <v>105</v>
      </c>
      <c r="AJ382" s="45" t="s">
        <v>104</v>
      </c>
      <c r="AK382" s="45" t="s">
        <v>103</v>
      </c>
      <c r="AL382" s="45" t="s">
        <v>102</v>
      </c>
    </row>
    <row r="383" spans="2:46" ht="36" customHeight="1" thickBot="1" x14ac:dyDescent="0.25">
      <c r="B383" s="71" t="s">
        <v>132</v>
      </c>
      <c r="C383" s="215"/>
      <c r="D383" s="214">
        <v>204</v>
      </c>
      <c r="E383" s="213">
        <v>13</v>
      </c>
      <c r="F383" s="212">
        <v>44504.58</v>
      </c>
      <c r="G383" s="211">
        <v>1329.7</v>
      </c>
      <c r="H383" s="210"/>
      <c r="I383" s="210"/>
      <c r="J383" s="209"/>
      <c r="K383" s="208"/>
      <c r="L383" s="36"/>
      <c r="M383" s="208"/>
      <c r="N383" s="36"/>
      <c r="O383" s="208"/>
      <c r="P383" s="36"/>
      <c r="Q383" s="208"/>
      <c r="R383" s="36"/>
      <c r="S383" s="208"/>
      <c r="T383" s="36"/>
      <c r="U383" s="208"/>
      <c r="V383" s="36"/>
      <c r="W383" s="208"/>
      <c r="X383" s="36"/>
      <c r="Y383" s="207"/>
      <c r="Z383" s="206"/>
      <c r="AA383" s="206"/>
      <c r="AB383" s="205"/>
      <c r="AC383" s="33">
        <f t="shared" ref="AC383:AL383" si="6">SUM(AC384:AC443)</f>
        <v>223</v>
      </c>
      <c r="AD383" s="54">
        <f t="shared" si="6"/>
        <v>40</v>
      </c>
      <c r="AE383" s="54">
        <f t="shared" si="6"/>
        <v>166</v>
      </c>
      <c r="AF383" s="54">
        <f t="shared" si="6"/>
        <v>54</v>
      </c>
      <c r="AG383" s="54">
        <f t="shared" si="6"/>
        <v>5</v>
      </c>
      <c r="AH383" s="54">
        <f t="shared" si="6"/>
        <v>1</v>
      </c>
      <c r="AI383" s="54">
        <f t="shared" si="6"/>
        <v>94</v>
      </c>
      <c r="AJ383" s="54">
        <f t="shared" si="6"/>
        <v>24</v>
      </c>
      <c r="AK383" s="54">
        <f t="shared" si="6"/>
        <v>0</v>
      </c>
      <c r="AL383" s="53">
        <f t="shared" si="6"/>
        <v>0</v>
      </c>
      <c r="AM383" s="32" t="s">
        <v>100</v>
      </c>
      <c r="AN383" s="31">
        <f>F383/(100*102)</f>
        <v>4.3631941176470592</v>
      </c>
      <c r="AP383" s="4">
        <f>SUM(AC383:AD383)/E383</f>
        <v>20.23076923076923</v>
      </c>
      <c r="AQ383" s="4">
        <f>SUM(AE383:AF383)/E383</f>
        <v>16.923076923076923</v>
      </c>
      <c r="AR383" s="4">
        <f>SUM(AG383:AH383)/E383</f>
        <v>0.46153846153846156</v>
      </c>
      <c r="AS383" s="4">
        <f>SUM(AI383:AJ383)/E383</f>
        <v>9.0769230769230766</v>
      </c>
      <c r="AT383" s="4">
        <f>SUM(AK383:AL383)/E383</f>
        <v>0</v>
      </c>
    </row>
    <row r="384" spans="2:46" ht="19.899999999999999" customHeight="1" x14ac:dyDescent="0.2">
      <c r="B384" s="17" t="s">
        <v>129</v>
      </c>
      <c r="C384" s="405">
        <v>1</v>
      </c>
      <c r="D384" s="232"/>
      <c r="E384" s="197"/>
      <c r="F384" s="197"/>
      <c r="G384" s="196"/>
      <c r="H384" s="408">
        <v>92</v>
      </c>
      <c r="I384" s="408">
        <v>25</v>
      </c>
      <c r="J384" s="408">
        <v>6</v>
      </c>
      <c r="K384" s="195" t="s">
        <v>95</v>
      </c>
      <c r="L384" s="194" t="s">
        <v>275</v>
      </c>
      <c r="M384" s="195" t="s">
        <v>94</v>
      </c>
      <c r="N384" s="194" t="s">
        <v>522</v>
      </c>
      <c r="O384" s="195" t="s">
        <v>93</v>
      </c>
      <c r="P384" s="194" t="s">
        <v>382</v>
      </c>
      <c r="Q384" s="195" t="s">
        <v>92</v>
      </c>
      <c r="R384" s="194" t="s">
        <v>309</v>
      </c>
      <c r="S384" s="195" t="s">
        <v>212</v>
      </c>
      <c r="T384" s="194" t="s">
        <v>228</v>
      </c>
      <c r="U384" s="195" t="s">
        <v>211</v>
      </c>
      <c r="V384" s="194" t="s">
        <v>214</v>
      </c>
      <c r="W384" s="195" t="s">
        <v>292</v>
      </c>
      <c r="X384" s="194" t="s">
        <v>98</v>
      </c>
      <c r="Y384" s="25" t="s">
        <v>521</v>
      </c>
      <c r="Z384" s="397"/>
      <c r="AA384" s="397"/>
      <c r="AB384" s="193"/>
      <c r="AC384" s="379">
        <f>SUMPRODUCT(LEN($L384:$X386)-LEN(SUBSTITUTE($L384:$X386,"A", "")))</f>
        <v>27</v>
      </c>
      <c r="AD384" s="365">
        <f>SUMPRODUCT(LEN($Y384:$Y386)-LEN(SUBSTITUTE($Y384:$Y386,"A", "")))</f>
        <v>3</v>
      </c>
      <c r="AE384" s="365">
        <f>SUMPRODUCT(LEN($L384:$X386)-LEN(SUBSTITUTE($L384:$X386,"S", "")))</f>
        <v>24</v>
      </c>
      <c r="AF384" s="365">
        <f>SUMPRODUCT(LEN($Y384:$Y386)-LEN(SUBSTITUTE($Y384:$Y386,"S", "")))</f>
        <v>7</v>
      </c>
      <c r="AG384" s="365">
        <f>SUMPRODUCT(LEN($L384:$X386)-LEN(SUBSTITUTE($L384:$X386,"F", "")))</f>
        <v>0</v>
      </c>
      <c r="AH384" s="365">
        <f>SUMPRODUCT(LEN($Y384:$Y386)-LEN(SUBSTITUTE($Y384:$Y386,"F", "")))</f>
        <v>0</v>
      </c>
      <c r="AI384" s="365">
        <f>SUMPRODUCT(LEN($L384:$X386)-LEN(SUBSTITUTE($L384:$X386,"G", "")))</f>
        <v>12</v>
      </c>
      <c r="AJ384" s="365">
        <f>SUMPRODUCT(LEN($Y384:$Y386)-LEN(SUBSTITUTE($Y384:$Y386,"G", "")))</f>
        <v>3</v>
      </c>
      <c r="AK384" s="365">
        <f>SUMPRODUCT(LEN($L384:$X386)-LEN(SUBSTITUTE($L384:$X386,"M", "")))</f>
        <v>0</v>
      </c>
      <c r="AL384" s="365">
        <f>SUMPRODUCT(LEN($Y384:$Y386)-LEN(SUBSTITUTE($Y384:$Y386,"M", "")))</f>
        <v>0</v>
      </c>
    </row>
    <row r="385" spans="2:38" ht="19.899999999999999" customHeight="1" x14ac:dyDescent="0.2">
      <c r="B385" s="17"/>
      <c r="C385" s="406"/>
      <c r="D385" s="231"/>
      <c r="E385" s="23"/>
      <c r="F385" s="23"/>
      <c r="G385" s="191"/>
      <c r="H385" s="409"/>
      <c r="I385" s="409"/>
      <c r="J385" s="409"/>
      <c r="K385" s="190" t="s">
        <v>91</v>
      </c>
      <c r="L385" s="189" t="s">
        <v>520</v>
      </c>
      <c r="M385" s="190" t="s">
        <v>90</v>
      </c>
      <c r="N385" s="189" t="s">
        <v>213</v>
      </c>
      <c r="O385" s="190" t="s">
        <v>89</v>
      </c>
      <c r="P385" s="189" t="s">
        <v>361</v>
      </c>
      <c r="Q385" s="190" t="s">
        <v>88</v>
      </c>
      <c r="R385" s="189" t="s">
        <v>225</v>
      </c>
      <c r="S385" s="190" t="s">
        <v>210</v>
      </c>
      <c r="T385" s="189" t="s">
        <v>228</v>
      </c>
      <c r="U385" s="190" t="s">
        <v>209</v>
      </c>
      <c r="V385" s="189" t="s">
        <v>218</v>
      </c>
      <c r="W385" s="190" t="s">
        <v>291</v>
      </c>
      <c r="X385" s="189"/>
      <c r="Y385" s="18"/>
      <c r="Z385" s="366"/>
      <c r="AA385" s="366"/>
      <c r="AB385" s="188"/>
      <c r="AC385" s="390"/>
      <c r="AD385" s="392"/>
      <c r="AE385" s="392"/>
      <c r="AF385" s="392"/>
      <c r="AG385" s="392"/>
      <c r="AH385" s="392"/>
      <c r="AI385" s="392"/>
      <c r="AJ385" s="392"/>
      <c r="AK385" s="392"/>
      <c r="AL385" s="392"/>
    </row>
    <row r="386" spans="2:38" ht="19.899999999999999" customHeight="1" thickBot="1" x14ac:dyDescent="0.25">
      <c r="B386" s="17"/>
      <c r="C386" s="407"/>
      <c r="D386" s="233"/>
      <c r="E386" s="203"/>
      <c r="F386" s="203"/>
      <c r="G386" s="202"/>
      <c r="H386" s="410"/>
      <c r="I386" s="410"/>
      <c r="J386" s="410"/>
      <c r="K386" s="201" t="s">
        <v>87</v>
      </c>
      <c r="L386" s="200" t="s">
        <v>301</v>
      </c>
      <c r="M386" s="201" t="s">
        <v>86</v>
      </c>
      <c r="N386" s="200" t="s">
        <v>397</v>
      </c>
      <c r="O386" s="201" t="s">
        <v>85</v>
      </c>
      <c r="P386" s="200" t="s">
        <v>265</v>
      </c>
      <c r="Q386" s="201" t="s">
        <v>84</v>
      </c>
      <c r="R386" s="200" t="s">
        <v>241</v>
      </c>
      <c r="S386" s="201" t="s">
        <v>208</v>
      </c>
      <c r="T386" s="200" t="s">
        <v>228</v>
      </c>
      <c r="U386" s="201" t="s">
        <v>207</v>
      </c>
      <c r="V386" s="200" t="s">
        <v>98</v>
      </c>
      <c r="W386" s="201" t="s">
        <v>290</v>
      </c>
      <c r="X386" s="200"/>
      <c r="Y386" s="10"/>
      <c r="Z386" s="398"/>
      <c r="AA386" s="398"/>
      <c r="AB386" s="199"/>
      <c r="AC386" s="391"/>
      <c r="AD386" s="393"/>
      <c r="AE386" s="393"/>
      <c r="AF386" s="393"/>
      <c r="AG386" s="393"/>
      <c r="AH386" s="393"/>
      <c r="AI386" s="393"/>
      <c r="AJ386" s="393"/>
      <c r="AK386" s="393"/>
      <c r="AL386" s="393"/>
    </row>
    <row r="387" spans="2:38" ht="19.899999999999999" customHeight="1" x14ac:dyDescent="0.2">
      <c r="B387" s="17"/>
      <c r="C387" s="405">
        <v>2</v>
      </c>
      <c r="D387" s="198" t="s">
        <v>434</v>
      </c>
      <c r="E387" s="197"/>
      <c r="F387" s="197"/>
      <c r="G387" s="196"/>
      <c r="H387" s="408">
        <v>79</v>
      </c>
      <c r="I387" s="408">
        <v>19</v>
      </c>
      <c r="J387" s="408">
        <v>5</v>
      </c>
      <c r="K387" s="195" t="s">
        <v>95</v>
      </c>
      <c r="L387" s="194" t="s">
        <v>263</v>
      </c>
      <c r="M387" s="195" t="s">
        <v>94</v>
      </c>
      <c r="N387" s="194" t="s">
        <v>271</v>
      </c>
      <c r="O387" s="195" t="s">
        <v>93</v>
      </c>
      <c r="P387" s="194" t="s">
        <v>262</v>
      </c>
      <c r="Q387" s="195" t="s">
        <v>92</v>
      </c>
      <c r="R387" s="194" t="s">
        <v>218</v>
      </c>
      <c r="S387" s="195" t="s">
        <v>212</v>
      </c>
      <c r="T387" s="194"/>
      <c r="U387" s="195" t="s">
        <v>211</v>
      </c>
      <c r="V387" s="194"/>
      <c r="W387" s="195" t="s">
        <v>292</v>
      </c>
      <c r="X387" s="194"/>
      <c r="Y387" s="25" t="s">
        <v>519</v>
      </c>
      <c r="Z387" s="397">
        <v>5</v>
      </c>
      <c r="AA387" s="397"/>
      <c r="AB387" s="193"/>
      <c r="AC387" s="379">
        <f>SUMPRODUCT(LEN($L387:$X389)-LEN(SUBSTITUTE($L387:$X389,"A", "")))</f>
        <v>6</v>
      </c>
      <c r="AD387" s="365">
        <f>SUMPRODUCT(LEN($Y387:$Y389)-LEN(SUBSTITUTE($Y387:$Y389,"A", "")))</f>
        <v>7</v>
      </c>
      <c r="AE387" s="365">
        <f>SUMPRODUCT(LEN($L387:$X389)-LEN(SUBSTITUTE($L387:$X389,"S", "")))</f>
        <v>8</v>
      </c>
      <c r="AF387" s="365">
        <f>SUMPRODUCT(LEN($Y387:$Y389)-LEN(SUBSTITUTE($Y387:$Y389,"S", "")))</f>
        <v>9</v>
      </c>
      <c r="AG387" s="365">
        <f>SUMPRODUCT(LEN($L387:$X389)-LEN(SUBSTITUTE($L387:$X389,"F", "")))</f>
        <v>1</v>
      </c>
      <c r="AH387" s="365">
        <f>SUMPRODUCT(LEN($Y387:$Y389)-LEN(SUBSTITUTE($Y387:$Y389,"F", "")))</f>
        <v>0</v>
      </c>
      <c r="AI387" s="365">
        <f>SUMPRODUCT(LEN($L387:$X389)-LEN(SUBSTITUTE($L387:$X389,"G", "")))</f>
        <v>4</v>
      </c>
      <c r="AJ387" s="365">
        <f>SUMPRODUCT(LEN($Y387:$Y389)-LEN(SUBSTITUTE($Y387:$Y389,"G", "")))</f>
        <v>4</v>
      </c>
      <c r="AK387" s="365">
        <f>SUMPRODUCT(LEN($L387:$X389)-LEN(SUBSTITUTE($L387:$X389,"M", "")))</f>
        <v>0</v>
      </c>
      <c r="AL387" s="365">
        <f>SUMPRODUCT(LEN($Y387:$Y389)-LEN(SUBSTITUTE($Y387:$Y389,"M", "")))</f>
        <v>0</v>
      </c>
    </row>
    <row r="388" spans="2:38" ht="19.899999999999999" customHeight="1" x14ac:dyDescent="0.2">
      <c r="B388" s="17"/>
      <c r="C388" s="406"/>
      <c r="D388" s="231"/>
      <c r="E388" s="23"/>
      <c r="F388" s="23"/>
      <c r="G388" s="191"/>
      <c r="H388" s="409"/>
      <c r="I388" s="409"/>
      <c r="J388" s="409"/>
      <c r="K388" s="190" t="s">
        <v>91</v>
      </c>
      <c r="L388" s="189" t="s">
        <v>97</v>
      </c>
      <c r="M388" s="190" t="s">
        <v>90</v>
      </c>
      <c r="N388" s="189" t="s">
        <v>263</v>
      </c>
      <c r="O388" s="190" t="s">
        <v>89</v>
      </c>
      <c r="P388" s="189" t="s">
        <v>218</v>
      </c>
      <c r="Q388" s="190" t="s">
        <v>88</v>
      </c>
      <c r="R388" s="189" t="s">
        <v>98</v>
      </c>
      <c r="S388" s="190" t="s">
        <v>210</v>
      </c>
      <c r="T388" s="189"/>
      <c r="U388" s="190" t="s">
        <v>209</v>
      </c>
      <c r="V388" s="189"/>
      <c r="W388" s="190" t="s">
        <v>291</v>
      </c>
      <c r="X388" s="189"/>
      <c r="Y388" s="18" t="s">
        <v>234</v>
      </c>
      <c r="Z388" s="366"/>
      <c r="AA388" s="366"/>
      <c r="AB388" s="188"/>
      <c r="AC388" s="390"/>
      <c r="AD388" s="392"/>
      <c r="AE388" s="392"/>
      <c r="AF388" s="392"/>
      <c r="AG388" s="392"/>
      <c r="AH388" s="392"/>
      <c r="AI388" s="392"/>
      <c r="AJ388" s="392"/>
      <c r="AK388" s="392"/>
      <c r="AL388" s="392"/>
    </row>
    <row r="389" spans="2:38" ht="19.899999999999999" customHeight="1" thickBot="1" x14ac:dyDescent="0.25">
      <c r="B389" s="17"/>
      <c r="C389" s="407"/>
      <c r="D389" s="233"/>
      <c r="E389" s="203"/>
      <c r="F389" s="203"/>
      <c r="G389" s="202"/>
      <c r="H389" s="410"/>
      <c r="I389" s="410"/>
      <c r="J389" s="410"/>
      <c r="K389" s="201" t="s">
        <v>87</v>
      </c>
      <c r="L389" s="200" t="s">
        <v>271</v>
      </c>
      <c r="M389" s="201" t="s">
        <v>86</v>
      </c>
      <c r="N389" s="200" t="s">
        <v>213</v>
      </c>
      <c r="O389" s="201" t="s">
        <v>85</v>
      </c>
      <c r="P389" s="200" t="s">
        <v>218</v>
      </c>
      <c r="Q389" s="201" t="s">
        <v>84</v>
      </c>
      <c r="R389" s="200" t="s">
        <v>98</v>
      </c>
      <c r="S389" s="201" t="s">
        <v>208</v>
      </c>
      <c r="T389" s="200"/>
      <c r="U389" s="201" t="s">
        <v>207</v>
      </c>
      <c r="V389" s="200"/>
      <c r="W389" s="201" t="s">
        <v>290</v>
      </c>
      <c r="X389" s="200"/>
      <c r="Y389" s="10"/>
      <c r="Z389" s="398"/>
      <c r="AA389" s="398"/>
      <c r="AB389" s="199"/>
      <c r="AC389" s="391"/>
      <c r="AD389" s="393"/>
      <c r="AE389" s="393"/>
      <c r="AF389" s="393"/>
      <c r="AG389" s="393"/>
      <c r="AH389" s="393"/>
      <c r="AI389" s="393"/>
      <c r="AJ389" s="393"/>
      <c r="AK389" s="393"/>
      <c r="AL389" s="393"/>
    </row>
    <row r="390" spans="2:38" ht="19.899999999999999" customHeight="1" x14ac:dyDescent="0.2">
      <c r="B390" s="17"/>
      <c r="C390" s="405">
        <v>3</v>
      </c>
      <c r="D390" s="232"/>
      <c r="E390" s="197"/>
      <c r="F390" s="197"/>
      <c r="G390" s="196"/>
      <c r="H390" s="408">
        <v>86</v>
      </c>
      <c r="I390" s="408">
        <v>21</v>
      </c>
      <c r="J390" s="408">
        <v>6</v>
      </c>
      <c r="K390" s="195" t="s">
        <v>95</v>
      </c>
      <c r="L390" s="194" t="s">
        <v>97</v>
      </c>
      <c r="M390" s="195" t="s">
        <v>94</v>
      </c>
      <c r="N390" s="194" t="s">
        <v>263</v>
      </c>
      <c r="O390" s="195" t="s">
        <v>93</v>
      </c>
      <c r="P390" s="194" t="s">
        <v>230</v>
      </c>
      <c r="Q390" s="195" t="s">
        <v>92</v>
      </c>
      <c r="R390" s="194" t="s">
        <v>218</v>
      </c>
      <c r="S390" s="195" t="s">
        <v>212</v>
      </c>
      <c r="T390" s="194" t="s">
        <v>97</v>
      </c>
      <c r="U390" s="195" t="s">
        <v>211</v>
      </c>
      <c r="V390" s="194"/>
      <c r="W390" s="195" t="s">
        <v>292</v>
      </c>
      <c r="X390" s="194"/>
      <c r="Y390" s="25"/>
      <c r="Z390" s="397"/>
      <c r="AA390" s="397"/>
      <c r="AB390" s="193"/>
      <c r="AC390" s="379">
        <f>SUMPRODUCT(LEN($L390:$X392)-LEN(SUBSTITUTE($L390:$X392,"A", "")))</f>
        <v>13</v>
      </c>
      <c r="AD390" s="365">
        <f>SUMPRODUCT(LEN($Y390:$Y392)-LEN(SUBSTITUTE($Y390:$Y392,"A", "")))</f>
        <v>0</v>
      </c>
      <c r="AE390" s="365">
        <f>SUMPRODUCT(LEN($L390:$X392)-LEN(SUBSTITUTE($L390:$X392,"S", "")))</f>
        <v>14</v>
      </c>
      <c r="AF390" s="365">
        <f>SUMPRODUCT(LEN($Y390:$Y392)-LEN(SUBSTITUTE($Y390:$Y392,"S", "")))</f>
        <v>0</v>
      </c>
      <c r="AG390" s="365">
        <f>SUMPRODUCT(LEN($L390:$X392)-LEN(SUBSTITUTE($L390:$X392,"F", "")))</f>
        <v>0</v>
      </c>
      <c r="AH390" s="365">
        <f>SUMPRODUCT(LEN($Y390:$Y392)-LEN(SUBSTITUTE($Y390:$Y392,"F", "")))</f>
        <v>0</v>
      </c>
      <c r="AI390" s="365">
        <f>SUMPRODUCT(LEN($L390:$X392)-LEN(SUBSTITUTE($L390:$X392,"G", "")))</f>
        <v>5</v>
      </c>
      <c r="AJ390" s="365">
        <f>SUMPRODUCT(LEN($Y390:$Y392)-LEN(SUBSTITUTE($Y390:$Y392,"G", "")))</f>
        <v>0</v>
      </c>
      <c r="AK390" s="365">
        <f>SUMPRODUCT(LEN($L390:$X392)-LEN(SUBSTITUTE($L390:$X392,"M", "")))</f>
        <v>0</v>
      </c>
      <c r="AL390" s="365">
        <f>SUMPRODUCT(LEN($Y390:$Y392)-LEN(SUBSTITUTE($Y390:$Y392,"M", "")))</f>
        <v>0</v>
      </c>
    </row>
    <row r="391" spans="2:38" ht="19.899999999999999" customHeight="1" x14ac:dyDescent="0.2">
      <c r="B391" s="17"/>
      <c r="C391" s="406"/>
      <c r="D391" s="231"/>
      <c r="E391" s="23"/>
      <c r="F391" s="23"/>
      <c r="G391" s="191"/>
      <c r="H391" s="409"/>
      <c r="I391" s="409"/>
      <c r="J391" s="409"/>
      <c r="K391" s="190" t="s">
        <v>91</v>
      </c>
      <c r="L391" s="189" t="s">
        <v>263</v>
      </c>
      <c r="M391" s="190" t="s">
        <v>90</v>
      </c>
      <c r="N391" s="189" t="s">
        <v>297</v>
      </c>
      <c r="O391" s="190" t="s">
        <v>89</v>
      </c>
      <c r="P391" s="189" t="s">
        <v>230</v>
      </c>
      <c r="Q391" s="190" t="s">
        <v>88</v>
      </c>
      <c r="R391" s="189" t="s">
        <v>218</v>
      </c>
      <c r="S391" s="190" t="s">
        <v>210</v>
      </c>
      <c r="T391" s="189" t="s">
        <v>98</v>
      </c>
      <c r="U391" s="190" t="s">
        <v>209</v>
      </c>
      <c r="V391" s="189"/>
      <c r="W391" s="190" t="s">
        <v>291</v>
      </c>
      <c r="X391" s="189"/>
      <c r="Y391" s="18"/>
      <c r="Z391" s="366"/>
      <c r="AA391" s="366"/>
      <c r="AB391" s="188"/>
      <c r="AC391" s="390"/>
      <c r="AD391" s="392"/>
      <c r="AE391" s="392"/>
      <c r="AF391" s="392"/>
      <c r="AG391" s="392"/>
      <c r="AH391" s="392"/>
      <c r="AI391" s="392"/>
      <c r="AJ391" s="392"/>
      <c r="AK391" s="392"/>
      <c r="AL391" s="392"/>
    </row>
    <row r="392" spans="2:38" ht="19.899999999999999" customHeight="1" thickBot="1" x14ac:dyDescent="0.25">
      <c r="B392" s="17"/>
      <c r="C392" s="407"/>
      <c r="D392" s="233"/>
      <c r="E392" s="203"/>
      <c r="F392" s="203"/>
      <c r="G392" s="202"/>
      <c r="H392" s="410"/>
      <c r="I392" s="410"/>
      <c r="J392" s="410"/>
      <c r="K392" s="201" t="s">
        <v>87</v>
      </c>
      <c r="L392" s="200" t="s">
        <v>306</v>
      </c>
      <c r="M392" s="201" t="s">
        <v>86</v>
      </c>
      <c r="N392" s="200" t="s">
        <v>309</v>
      </c>
      <c r="O392" s="201" t="s">
        <v>85</v>
      </c>
      <c r="P392" s="200" t="s">
        <v>219</v>
      </c>
      <c r="Q392" s="201" t="s">
        <v>84</v>
      </c>
      <c r="R392" s="200" t="s">
        <v>214</v>
      </c>
      <c r="S392" s="201" t="s">
        <v>208</v>
      </c>
      <c r="T392" s="200" t="s">
        <v>98</v>
      </c>
      <c r="U392" s="201" t="s">
        <v>207</v>
      </c>
      <c r="V392" s="200"/>
      <c r="W392" s="201" t="s">
        <v>290</v>
      </c>
      <c r="X392" s="200"/>
      <c r="Y392" s="10"/>
      <c r="Z392" s="398"/>
      <c r="AA392" s="398"/>
      <c r="AB392" s="199"/>
      <c r="AC392" s="391"/>
      <c r="AD392" s="393"/>
      <c r="AE392" s="393"/>
      <c r="AF392" s="393"/>
      <c r="AG392" s="393"/>
      <c r="AH392" s="393"/>
      <c r="AI392" s="393"/>
      <c r="AJ392" s="393"/>
      <c r="AK392" s="393"/>
      <c r="AL392" s="393"/>
    </row>
    <row r="393" spans="2:38" ht="19.899999999999999" customHeight="1" x14ac:dyDescent="0.2">
      <c r="B393" s="17"/>
      <c r="C393" s="405">
        <v>4</v>
      </c>
      <c r="D393" s="232"/>
      <c r="E393" s="197"/>
      <c r="F393" s="197"/>
      <c r="G393" s="196"/>
      <c r="H393" s="408">
        <v>84</v>
      </c>
      <c r="I393" s="408">
        <v>22</v>
      </c>
      <c r="J393" s="408">
        <v>5</v>
      </c>
      <c r="K393" s="195" t="s">
        <v>95</v>
      </c>
      <c r="L393" s="194" t="s">
        <v>271</v>
      </c>
      <c r="M393" s="195" t="s">
        <v>94</v>
      </c>
      <c r="N393" s="194" t="s">
        <v>463</v>
      </c>
      <c r="O393" s="195" t="s">
        <v>93</v>
      </c>
      <c r="P393" s="194" t="s">
        <v>352</v>
      </c>
      <c r="Q393" s="195" t="s">
        <v>92</v>
      </c>
      <c r="R393" s="194" t="s">
        <v>297</v>
      </c>
      <c r="S393" s="195" t="s">
        <v>212</v>
      </c>
      <c r="T393" s="194" t="s">
        <v>218</v>
      </c>
      <c r="U393" s="195" t="s">
        <v>211</v>
      </c>
      <c r="V393" s="194" t="s">
        <v>98</v>
      </c>
      <c r="W393" s="195" t="s">
        <v>292</v>
      </c>
      <c r="X393" s="194"/>
      <c r="Y393" s="25" t="s">
        <v>217</v>
      </c>
      <c r="Z393" s="397"/>
      <c r="AA393" s="397"/>
      <c r="AB393" s="193"/>
      <c r="AC393" s="379">
        <f>SUMPRODUCT(LEN($L393:$X395)-LEN(SUBSTITUTE($L393:$X395,"A", "")))</f>
        <v>16</v>
      </c>
      <c r="AD393" s="365">
        <f>SUMPRODUCT(LEN($Y393:$Y395)-LEN(SUBSTITUTE($Y393:$Y395,"A", "")))</f>
        <v>5</v>
      </c>
      <c r="AE393" s="365">
        <f>SUMPRODUCT(LEN($L393:$X395)-LEN(SUBSTITUTE($L393:$X395,"S", "")))</f>
        <v>13</v>
      </c>
      <c r="AF393" s="365">
        <f>SUMPRODUCT(LEN($Y393:$Y395)-LEN(SUBSTITUTE($Y393:$Y395,"S", "")))</f>
        <v>5</v>
      </c>
      <c r="AG393" s="365">
        <f>SUMPRODUCT(LEN($L393:$X395)-LEN(SUBSTITUTE($L393:$X395,"F", "")))</f>
        <v>0</v>
      </c>
      <c r="AH393" s="365">
        <f>SUMPRODUCT(LEN($Y393:$Y395)-LEN(SUBSTITUTE($Y393:$Y395,"F", "")))</f>
        <v>0</v>
      </c>
      <c r="AI393" s="365">
        <f>SUMPRODUCT(LEN($L393:$X395)-LEN(SUBSTITUTE($L393:$X395,"G", "")))</f>
        <v>15</v>
      </c>
      <c r="AJ393" s="365">
        <f>SUMPRODUCT(LEN($Y393:$Y395)-LEN(SUBSTITUTE($Y393:$Y395,"G", "")))</f>
        <v>2</v>
      </c>
      <c r="AK393" s="365">
        <f>SUMPRODUCT(LEN($L393:$X395)-LEN(SUBSTITUTE($L393:$X395,"M", "")))</f>
        <v>0</v>
      </c>
      <c r="AL393" s="365">
        <f>SUMPRODUCT(LEN($Y393:$Y395)-LEN(SUBSTITUTE($Y393:$Y395,"M", "")))</f>
        <v>0</v>
      </c>
    </row>
    <row r="394" spans="2:38" ht="19.899999999999999" customHeight="1" x14ac:dyDescent="0.2">
      <c r="B394" s="17"/>
      <c r="C394" s="406"/>
      <c r="D394" s="231"/>
      <c r="E394" s="23"/>
      <c r="F394" s="23"/>
      <c r="G394" s="191"/>
      <c r="H394" s="409"/>
      <c r="I394" s="409"/>
      <c r="J394" s="409"/>
      <c r="K394" s="190" t="s">
        <v>91</v>
      </c>
      <c r="L394" s="189" t="s">
        <v>441</v>
      </c>
      <c r="M394" s="190" t="s">
        <v>90</v>
      </c>
      <c r="N394" s="189" t="s">
        <v>451</v>
      </c>
      <c r="O394" s="190" t="s">
        <v>89</v>
      </c>
      <c r="P394" s="189" t="s">
        <v>284</v>
      </c>
      <c r="Q394" s="190" t="s">
        <v>88</v>
      </c>
      <c r="R394" s="189" t="s">
        <v>226</v>
      </c>
      <c r="S394" s="190" t="s">
        <v>210</v>
      </c>
      <c r="T394" s="189" t="s">
        <v>218</v>
      </c>
      <c r="U394" s="190" t="s">
        <v>209</v>
      </c>
      <c r="V394" s="189" t="s">
        <v>98</v>
      </c>
      <c r="W394" s="190" t="s">
        <v>291</v>
      </c>
      <c r="X394" s="189"/>
      <c r="Y394" s="18" t="s">
        <v>518</v>
      </c>
      <c r="Z394" s="366"/>
      <c r="AA394" s="366"/>
      <c r="AB394" s="188"/>
      <c r="AC394" s="390"/>
      <c r="AD394" s="392"/>
      <c r="AE394" s="392"/>
      <c r="AF394" s="392"/>
      <c r="AG394" s="392"/>
      <c r="AH394" s="392"/>
      <c r="AI394" s="392"/>
      <c r="AJ394" s="392"/>
      <c r="AK394" s="392"/>
      <c r="AL394" s="392"/>
    </row>
    <row r="395" spans="2:38" ht="19.899999999999999" customHeight="1" thickBot="1" x14ac:dyDescent="0.25">
      <c r="B395" s="17"/>
      <c r="C395" s="407"/>
      <c r="D395" s="233"/>
      <c r="E395" s="203"/>
      <c r="F395" s="203"/>
      <c r="G395" s="202"/>
      <c r="H395" s="410"/>
      <c r="I395" s="410"/>
      <c r="J395" s="410"/>
      <c r="K395" s="201" t="s">
        <v>87</v>
      </c>
      <c r="L395" s="200" t="s">
        <v>266</v>
      </c>
      <c r="M395" s="201" t="s">
        <v>86</v>
      </c>
      <c r="N395" s="200" t="s">
        <v>275</v>
      </c>
      <c r="O395" s="201" t="s">
        <v>85</v>
      </c>
      <c r="P395" s="200" t="s">
        <v>275</v>
      </c>
      <c r="Q395" s="201" t="s">
        <v>84</v>
      </c>
      <c r="R395" s="200" t="s">
        <v>219</v>
      </c>
      <c r="S395" s="201" t="s">
        <v>208</v>
      </c>
      <c r="T395" s="200" t="s">
        <v>218</v>
      </c>
      <c r="U395" s="201" t="s">
        <v>207</v>
      </c>
      <c r="V395" s="200"/>
      <c r="W395" s="201" t="s">
        <v>290</v>
      </c>
      <c r="X395" s="200"/>
      <c r="Y395" s="10"/>
      <c r="Z395" s="398"/>
      <c r="AA395" s="398"/>
      <c r="AB395" s="199"/>
      <c r="AC395" s="391"/>
      <c r="AD395" s="393"/>
      <c r="AE395" s="393"/>
      <c r="AF395" s="393"/>
      <c r="AG395" s="393"/>
      <c r="AH395" s="393"/>
      <c r="AI395" s="393"/>
      <c r="AJ395" s="393"/>
      <c r="AK395" s="393"/>
      <c r="AL395" s="393"/>
    </row>
    <row r="396" spans="2:38" ht="19.899999999999999" customHeight="1" x14ac:dyDescent="0.2">
      <c r="B396" s="17"/>
      <c r="C396" s="405">
        <v>5</v>
      </c>
      <c r="D396" s="198" t="s">
        <v>434</v>
      </c>
      <c r="E396" s="197"/>
      <c r="F396" s="197"/>
      <c r="G396" s="196"/>
      <c r="H396" s="408">
        <v>82</v>
      </c>
      <c r="I396" s="408">
        <v>20</v>
      </c>
      <c r="J396" s="408">
        <v>7</v>
      </c>
      <c r="K396" s="195" t="s">
        <v>95</v>
      </c>
      <c r="L396" s="194" t="s">
        <v>284</v>
      </c>
      <c r="M396" s="195" t="s">
        <v>94</v>
      </c>
      <c r="N396" s="194" t="s">
        <v>263</v>
      </c>
      <c r="O396" s="195" t="s">
        <v>93</v>
      </c>
      <c r="P396" s="194" t="s">
        <v>305</v>
      </c>
      <c r="Q396" s="195" t="s">
        <v>92</v>
      </c>
      <c r="R396" s="194" t="s">
        <v>98</v>
      </c>
      <c r="S396" s="195" t="s">
        <v>212</v>
      </c>
      <c r="T396" s="194" t="s">
        <v>98</v>
      </c>
      <c r="U396" s="195" t="s">
        <v>211</v>
      </c>
      <c r="V396" s="194"/>
      <c r="W396" s="195" t="s">
        <v>292</v>
      </c>
      <c r="X396" s="194"/>
      <c r="Y396" s="25" t="s">
        <v>271</v>
      </c>
      <c r="Z396" s="397"/>
      <c r="AA396" s="397"/>
      <c r="AB396" s="193"/>
      <c r="AC396" s="379">
        <f>SUMPRODUCT(LEN($L396:$X398)-LEN(SUBSTITUTE($L396:$X398,"A", "")))</f>
        <v>10</v>
      </c>
      <c r="AD396" s="365">
        <f>SUMPRODUCT(LEN($Y396:$Y398)-LEN(SUBSTITUTE($Y396:$Y398,"A", "")))</f>
        <v>0</v>
      </c>
      <c r="AE396" s="365">
        <f>SUMPRODUCT(LEN($L396:$X398)-LEN(SUBSTITUTE($L396:$X398,"S", "")))</f>
        <v>9</v>
      </c>
      <c r="AF396" s="365">
        <f>SUMPRODUCT(LEN($Y396:$Y398)-LEN(SUBSTITUTE($Y396:$Y398,"S", "")))</f>
        <v>0</v>
      </c>
      <c r="AG396" s="365">
        <f>SUMPRODUCT(LEN($L396:$X398)-LEN(SUBSTITUTE($L396:$X398,"F", "")))</f>
        <v>0</v>
      </c>
      <c r="AH396" s="365">
        <f>SUMPRODUCT(LEN($Y396:$Y398)-LEN(SUBSTITUTE($Y396:$Y398,"F", "")))</f>
        <v>0</v>
      </c>
      <c r="AI396" s="365">
        <f>SUMPRODUCT(LEN($L396:$X398)-LEN(SUBSTITUTE($L396:$X398,"G", "")))</f>
        <v>8</v>
      </c>
      <c r="AJ396" s="365">
        <f>SUMPRODUCT(LEN($Y396:$Y398)-LEN(SUBSTITUTE($Y396:$Y398,"G", "")))</f>
        <v>1</v>
      </c>
      <c r="AK396" s="365">
        <f>SUMPRODUCT(LEN($L396:$X398)-LEN(SUBSTITUTE($L396:$X398,"M", "")))</f>
        <v>0</v>
      </c>
      <c r="AL396" s="365">
        <f>SUMPRODUCT(LEN($Y396:$Y398)-LEN(SUBSTITUTE($Y396:$Y398,"M", "")))</f>
        <v>0</v>
      </c>
    </row>
    <row r="397" spans="2:38" ht="19.899999999999999" customHeight="1" x14ac:dyDescent="0.2">
      <c r="B397" s="17"/>
      <c r="C397" s="406"/>
      <c r="D397" s="231"/>
      <c r="E397" s="23"/>
      <c r="F397" s="23"/>
      <c r="G397" s="191"/>
      <c r="H397" s="409"/>
      <c r="I397" s="409"/>
      <c r="J397" s="409"/>
      <c r="K397" s="190" t="s">
        <v>91</v>
      </c>
      <c r="L397" s="189" t="s">
        <v>263</v>
      </c>
      <c r="M397" s="190" t="s">
        <v>90</v>
      </c>
      <c r="N397" s="189" t="s">
        <v>297</v>
      </c>
      <c r="O397" s="190" t="s">
        <v>89</v>
      </c>
      <c r="P397" s="189" t="s">
        <v>297</v>
      </c>
      <c r="Q397" s="190" t="s">
        <v>88</v>
      </c>
      <c r="R397" s="189" t="s">
        <v>97</v>
      </c>
      <c r="S397" s="190" t="s">
        <v>210</v>
      </c>
      <c r="T397" s="189" t="s">
        <v>98</v>
      </c>
      <c r="U397" s="190" t="s">
        <v>209</v>
      </c>
      <c r="V397" s="189"/>
      <c r="W397" s="190" t="s">
        <v>291</v>
      </c>
      <c r="X397" s="189"/>
      <c r="Y397" s="18"/>
      <c r="Z397" s="366"/>
      <c r="AA397" s="366"/>
      <c r="AB397" s="188"/>
      <c r="AC397" s="390"/>
      <c r="AD397" s="392"/>
      <c r="AE397" s="392"/>
      <c r="AF397" s="392"/>
      <c r="AG397" s="392"/>
      <c r="AH397" s="392"/>
      <c r="AI397" s="392"/>
      <c r="AJ397" s="392"/>
      <c r="AK397" s="392"/>
      <c r="AL397" s="392"/>
    </row>
    <row r="398" spans="2:38" ht="19.899999999999999" customHeight="1" thickBot="1" x14ac:dyDescent="0.25">
      <c r="B398" s="17"/>
      <c r="C398" s="407"/>
      <c r="D398" s="233"/>
      <c r="E398" s="203"/>
      <c r="F398" s="203"/>
      <c r="G398" s="202"/>
      <c r="H398" s="410"/>
      <c r="I398" s="410"/>
      <c r="J398" s="410"/>
      <c r="K398" s="201" t="s">
        <v>87</v>
      </c>
      <c r="L398" s="200" t="s">
        <v>275</v>
      </c>
      <c r="M398" s="201" t="s">
        <v>86</v>
      </c>
      <c r="N398" s="200" t="s">
        <v>217</v>
      </c>
      <c r="O398" s="201" t="s">
        <v>85</v>
      </c>
      <c r="P398" s="200" t="s">
        <v>217</v>
      </c>
      <c r="Q398" s="201" t="s">
        <v>84</v>
      </c>
      <c r="R398" s="200" t="s">
        <v>98</v>
      </c>
      <c r="S398" s="201" t="s">
        <v>208</v>
      </c>
      <c r="T398" s="200"/>
      <c r="U398" s="201" t="s">
        <v>207</v>
      </c>
      <c r="V398" s="200"/>
      <c r="W398" s="201" t="s">
        <v>290</v>
      </c>
      <c r="X398" s="200"/>
      <c r="Y398" s="10"/>
      <c r="Z398" s="398"/>
      <c r="AA398" s="398"/>
      <c r="AB398" s="199"/>
      <c r="AC398" s="391"/>
      <c r="AD398" s="393"/>
      <c r="AE398" s="393"/>
      <c r="AF398" s="393"/>
      <c r="AG398" s="393"/>
      <c r="AH398" s="393"/>
      <c r="AI398" s="393"/>
      <c r="AJ398" s="393"/>
      <c r="AK398" s="393"/>
      <c r="AL398" s="393"/>
    </row>
    <row r="399" spans="2:38" ht="19.899999999999999" customHeight="1" x14ac:dyDescent="0.2">
      <c r="B399" s="17"/>
      <c r="C399" s="405">
        <v>6</v>
      </c>
      <c r="D399" s="198" t="s">
        <v>434</v>
      </c>
      <c r="E399" s="197"/>
      <c r="F399" s="197"/>
      <c r="G399" s="196"/>
      <c r="H399" s="408">
        <v>82</v>
      </c>
      <c r="I399" s="408">
        <v>20</v>
      </c>
      <c r="J399" s="408">
        <v>4</v>
      </c>
      <c r="K399" s="195" t="s">
        <v>95</v>
      </c>
      <c r="L399" s="194" t="s">
        <v>306</v>
      </c>
      <c r="M399" s="195" t="s">
        <v>94</v>
      </c>
      <c r="N399" s="194" t="s">
        <v>498</v>
      </c>
      <c r="O399" s="195" t="s">
        <v>93</v>
      </c>
      <c r="P399" s="194" t="s">
        <v>275</v>
      </c>
      <c r="Q399" s="195" t="s">
        <v>92</v>
      </c>
      <c r="R399" s="194" t="s">
        <v>220</v>
      </c>
      <c r="S399" s="195" t="s">
        <v>212</v>
      </c>
      <c r="T399" s="194" t="s">
        <v>218</v>
      </c>
      <c r="U399" s="195" t="s">
        <v>211</v>
      </c>
      <c r="V399" s="194" t="s">
        <v>98</v>
      </c>
      <c r="W399" s="195" t="s">
        <v>292</v>
      </c>
      <c r="X399" s="194"/>
      <c r="Y399" s="25" t="s">
        <v>517</v>
      </c>
      <c r="Z399" s="397">
        <v>7</v>
      </c>
      <c r="AA399" s="397"/>
      <c r="AB399" s="193"/>
      <c r="AC399" s="379">
        <f>SUMPRODUCT(LEN($L399:$X401)-LEN(SUBSTITUTE($L399:$X401,"A", "")))</f>
        <v>13</v>
      </c>
      <c r="AD399" s="365">
        <f>SUMPRODUCT(LEN($Y399:$Y401)-LEN(SUBSTITUTE($Y399:$Y401,"A", "")))</f>
        <v>5</v>
      </c>
      <c r="AE399" s="365">
        <f>SUMPRODUCT(LEN($L399:$X401)-LEN(SUBSTITUTE($L399:$X401,"S", "")))</f>
        <v>11</v>
      </c>
      <c r="AF399" s="365">
        <f>SUMPRODUCT(LEN($Y399:$Y401)-LEN(SUBSTITUTE($Y399:$Y401,"S", "")))</f>
        <v>4</v>
      </c>
      <c r="AG399" s="365">
        <f>SUMPRODUCT(LEN($L399:$X401)-LEN(SUBSTITUTE($L399:$X401,"F", "")))</f>
        <v>1</v>
      </c>
      <c r="AH399" s="365">
        <f>SUMPRODUCT(LEN($Y399:$Y401)-LEN(SUBSTITUTE($Y399:$Y401,"F", "")))</f>
        <v>1</v>
      </c>
      <c r="AI399" s="365">
        <f>SUMPRODUCT(LEN($L399:$X401)-LEN(SUBSTITUTE($L399:$X401,"G", "")))</f>
        <v>8</v>
      </c>
      <c r="AJ399" s="365">
        <f>SUMPRODUCT(LEN($Y399:$Y401)-LEN(SUBSTITUTE($Y399:$Y401,"G", "")))</f>
        <v>6</v>
      </c>
      <c r="AK399" s="365">
        <f>SUMPRODUCT(LEN($L399:$X401)-LEN(SUBSTITUTE($L399:$X401,"M", "")))</f>
        <v>0</v>
      </c>
      <c r="AL399" s="365">
        <f>SUMPRODUCT(LEN($Y399:$Y401)-LEN(SUBSTITUTE($Y399:$Y401,"M", "")))</f>
        <v>0</v>
      </c>
    </row>
    <row r="400" spans="2:38" ht="19.899999999999999" customHeight="1" x14ac:dyDescent="0.2">
      <c r="B400" s="17"/>
      <c r="C400" s="406"/>
      <c r="D400" s="231"/>
      <c r="E400" s="23"/>
      <c r="F400" s="23"/>
      <c r="G400" s="191"/>
      <c r="H400" s="409"/>
      <c r="I400" s="409"/>
      <c r="J400" s="409"/>
      <c r="K400" s="190" t="s">
        <v>91</v>
      </c>
      <c r="L400" s="189" t="s">
        <v>97</v>
      </c>
      <c r="M400" s="190" t="s">
        <v>90</v>
      </c>
      <c r="N400" s="189" t="s">
        <v>263</v>
      </c>
      <c r="O400" s="190" t="s">
        <v>89</v>
      </c>
      <c r="P400" s="189" t="s">
        <v>263</v>
      </c>
      <c r="Q400" s="190" t="s">
        <v>88</v>
      </c>
      <c r="R400" s="189" t="s">
        <v>218</v>
      </c>
      <c r="S400" s="190" t="s">
        <v>210</v>
      </c>
      <c r="T400" s="189" t="s">
        <v>97</v>
      </c>
      <c r="U400" s="190" t="s">
        <v>209</v>
      </c>
      <c r="V400" s="189"/>
      <c r="W400" s="190" t="s">
        <v>291</v>
      </c>
      <c r="X400" s="189"/>
      <c r="Y400" s="18" t="s">
        <v>373</v>
      </c>
      <c r="Z400" s="366"/>
      <c r="AA400" s="366"/>
      <c r="AB400" s="188"/>
      <c r="AC400" s="390"/>
      <c r="AD400" s="392"/>
      <c r="AE400" s="392"/>
      <c r="AF400" s="392"/>
      <c r="AG400" s="392"/>
      <c r="AH400" s="392"/>
      <c r="AI400" s="392"/>
      <c r="AJ400" s="392"/>
      <c r="AK400" s="392"/>
      <c r="AL400" s="392"/>
    </row>
    <row r="401" spans="2:38" ht="19.899999999999999" customHeight="1" thickBot="1" x14ac:dyDescent="0.25">
      <c r="B401" s="17"/>
      <c r="C401" s="407"/>
      <c r="D401" s="233"/>
      <c r="E401" s="203"/>
      <c r="F401" s="203"/>
      <c r="G401" s="202"/>
      <c r="H401" s="410"/>
      <c r="I401" s="410"/>
      <c r="J401" s="410"/>
      <c r="K401" s="201" t="s">
        <v>87</v>
      </c>
      <c r="L401" s="200" t="s">
        <v>275</v>
      </c>
      <c r="M401" s="201" t="s">
        <v>86</v>
      </c>
      <c r="N401" s="200" t="s">
        <v>306</v>
      </c>
      <c r="O401" s="201" t="s">
        <v>85</v>
      </c>
      <c r="P401" s="200" t="s">
        <v>262</v>
      </c>
      <c r="Q401" s="201" t="s">
        <v>84</v>
      </c>
      <c r="R401" s="200" t="s">
        <v>218</v>
      </c>
      <c r="S401" s="201" t="s">
        <v>208</v>
      </c>
      <c r="T401" s="200" t="s">
        <v>98</v>
      </c>
      <c r="U401" s="201" t="s">
        <v>207</v>
      </c>
      <c r="V401" s="200"/>
      <c r="W401" s="201" t="s">
        <v>290</v>
      </c>
      <c r="X401" s="200"/>
      <c r="Y401" s="10"/>
      <c r="Z401" s="398"/>
      <c r="AA401" s="398"/>
      <c r="AB401" s="199"/>
      <c r="AC401" s="391"/>
      <c r="AD401" s="393"/>
      <c r="AE401" s="393"/>
      <c r="AF401" s="393"/>
      <c r="AG401" s="393"/>
      <c r="AH401" s="393"/>
      <c r="AI401" s="393"/>
      <c r="AJ401" s="393"/>
      <c r="AK401" s="393"/>
      <c r="AL401" s="393"/>
    </row>
    <row r="402" spans="2:38" ht="19.899999999999999" customHeight="1" x14ac:dyDescent="0.2">
      <c r="B402" s="17"/>
      <c r="C402" s="405">
        <v>7</v>
      </c>
      <c r="D402" s="232"/>
      <c r="E402" s="197"/>
      <c r="F402" s="197"/>
      <c r="G402" s="196"/>
      <c r="H402" s="408">
        <v>92</v>
      </c>
      <c r="I402" s="408">
        <v>24</v>
      </c>
      <c r="J402" s="408">
        <v>8</v>
      </c>
      <c r="K402" s="195" t="s">
        <v>95</v>
      </c>
      <c r="L402" s="194" t="s">
        <v>263</v>
      </c>
      <c r="M402" s="195" t="s">
        <v>94</v>
      </c>
      <c r="N402" s="194" t="s">
        <v>224</v>
      </c>
      <c r="O402" s="195" t="s">
        <v>93</v>
      </c>
      <c r="P402" s="194" t="s">
        <v>241</v>
      </c>
      <c r="Q402" s="195" t="s">
        <v>92</v>
      </c>
      <c r="R402" s="194" t="s">
        <v>228</v>
      </c>
      <c r="S402" s="195" t="s">
        <v>212</v>
      </c>
      <c r="T402" s="194" t="s">
        <v>218</v>
      </c>
      <c r="U402" s="195" t="s">
        <v>211</v>
      </c>
      <c r="V402" s="194" t="s">
        <v>98</v>
      </c>
      <c r="W402" s="195" t="s">
        <v>292</v>
      </c>
      <c r="X402" s="194"/>
      <c r="Y402" s="25"/>
      <c r="Z402" s="397">
        <v>7</v>
      </c>
      <c r="AA402" s="397"/>
      <c r="AB402" s="193"/>
      <c r="AC402" s="379">
        <f>SUMPRODUCT(LEN($L402:$X404)-LEN(SUBSTITUTE($L402:$X404,"A", "")))</f>
        <v>13</v>
      </c>
      <c r="AD402" s="365">
        <f>SUMPRODUCT(LEN($Y402:$Y404)-LEN(SUBSTITUTE($Y402:$Y404,"A", "")))</f>
        <v>0</v>
      </c>
      <c r="AE402" s="365">
        <f>SUMPRODUCT(LEN($L402:$X404)-LEN(SUBSTITUTE($L402:$X404,"S", "")))</f>
        <v>21</v>
      </c>
      <c r="AF402" s="365">
        <f>SUMPRODUCT(LEN($Y402:$Y404)-LEN(SUBSTITUTE($Y402:$Y404,"S", "")))</f>
        <v>0</v>
      </c>
      <c r="AG402" s="365">
        <f>SUMPRODUCT(LEN($L402:$X404)-LEN(SUBSTITUTE($L402:$X404,"F", "")))</f>
        <v>1</v>
      </c>
      <c r="AH402" s="365">
        <f>SUMPRODUCT(LEN($Y402:$Y404)-LEN(SUBSTITUTE($Y402:$Y404,"F", "")))</f>
        <v>0</v>
      </c>
      <c r="AI402" s="365">
        <f>SUMPRODUCT(LEN($L402:$X404)-LEN(SUBSTITUTE($L402:$X404,"G", "")))</f>
        <v>4</v>
      </c>
      <c r="AJ402" s="365">
        <f>SUMPRODUCT(LEN($Y402:$Y404)-LEN(SUBSTITUTE($Y402:$Y404,"G", "")))</f>
        <v>0</v>
      </c>
      <c r="AK402" s="365">
        <f>SUMPRODUCT(LEN($L402:$X404)-LEN(SUBSTITUTE($L402:$X404,"M", "")))</f>
        <v>0</v>
      </c>
      <c r="AL402" s="365">
        <f>SUMPRODUCT(LEN($Y402:$Y404)-LEN(SUBSTITUTE($Y402:$Y404,"M", "")))</f>
        <v>0</v>
      </c>
    </row>
    <row r="403" spans="2:38" ht="19.899999999999999" customHeight="1" x14ac:dyDescent="0.2">
      <c r="B403" s="17"/>
      <c r="C403" s="406"/>
      <c r="D403" s="231"/>
      <c r="E403" s="23"/>
      <c r="F403" s="23"/>
      <c r="G403" s="191"/>
      <c r="H403" s="409"/>
      <c r="I403" s="409"/>
      <c r="J403" s="409"/>
      <c r="K403" s="190" t="s">
        <v>91</v>
      </c>
      <c r="L403" s="189" t="s">
        <v>263</v>
      </c>
      <c r="M403" s="190" t="s">
        <v>90</v>
      </c>
      <c r="N403" s="189" t="s">
        <v>297</v>
      </c>
      <c r="O403" s="190" t="s">
        <v>89</v>
      </c>
      <c r="P403" s="189" t="s">
        <v>97</v>
      </c>
      <c r="Q403" s="190" t="s">
        <v>88</v>
      </c>
      <c r="R403" s="189" t="s">
        <v>228</v>
      </c>
      <c r="S403" s="190" t="s">
        <v>210</v>
      </c>
      <c r="T403" s="189" t="s">
        <v>98</v>
      </c>
      <c r="U403" s="190" t="s">
        <v>209</v>
      </c>
      <c r="V403" s="189"/>
      <c r="W403" s="190" t="s">
        <v>291</v>
      </c>
      <c r="X403" s="189"/>
      <c r="Y403" s="18"/>
      <c r="Z403" s="366"/>
      <c r="AA403" s="366"/>
      <c r="AB403" s="188"/>
      <c r="AC403" s="390"/>
      <c r="AD403" s="392"/>
      <c r="AE403" s="392"/>
      <c r="AF403" s="392"/>
      <c r="AG403" s="392"/>
      <c r="AH403" s="392"/>
      <c r="AI403" s="392"/>
      <c r="AJ403" s="392"/>
      <c r="AK403" s="392"/>
      <c r="AL403" s="392"/>
    </row>
    <row r="404" spans="2:38" ht="19.899999999999999" customHeight="1" thickBot="1" x14ac:dyDescent="0.25">
      <c r="B404" s="17"/>
      <c r="C404" s="407"/>
      <c r="D404" s="233"/>
      <c r="E404" s="203"/>
      <c r="F404" s="203"/>
      <c r="G404" s="202"/>
      <c r="H404" s="410"/>
      <c r="I404" s="410"/>
      <c r="J404" s="410"/>
      <c r="K404" s="201" t="s">
        <v>87</v>
      </c>
      <c r="L404" s="200" t="s">
        <v>224</v>
      </c>
      <c r="M404" s="201" t="s">
        <v>86</v>
      </c>
      <c r="N404" s="200" t="s">
        <v>309</v>
      </c>
      <c r="O404" s="201" t="s">
        <v>85</v>
      </c>
      <c r="P404" s="200" t="s">
        <v>324</v>
      </c>
      <c r="Q404" s="201" t="s">
        <v>84</v>
      </c>
      <c r="R404" s="200" t="s">
        <v>218</v>
      </c>
      <c r="S404" s="201" t="s">
        <v>208</v>
      </c>
      <c r="T404" s="200" t="s">
        <v>98</v>
      </c>
      <c r="U404" s="201" t="s">
        <v>207</v>
      </c>
      <c r="V404" s="200"/>
      <c r="W404" s="201" t="s">
        <v>290</v>
      </c>
      <c r="X404" s="200"/>
      <c r="Y404" s="10"/>
      <c r="Z404" s="398"/>
      <c r="AA404" s="398"/>
      <c r="AB404" s="199"/>
      <c r="AC404" s="391"/>
      <c r="AD404" s="393"/>
      <c r="AE404" s="393"/>
      <c r="AF404" s="393"/>
      <c r="AG404" s="393"/>
      <c r="AH404" s="393"/>
      <c r="AI404" s="393"/>
      <c r="AJ404" s="393"/>
      <c r="AK404" s="393"/>
      <c r="AL404" s="393"/>
    </row>
    <row r="405" spans="2:38" ht="19.899999999999999" customHeight="1" x14ac:dyDescent="0.2">
      <c r="B405" s="17"/>
      <c r="C405" s="405">
        <v>8</v>
      </c>
      <c r="D405" s="232"/>
      <c r="E405" s="197"/>
      <c r="F405" s="197"/>
      <c r="G405" s="196"/>
      <c r="H405" s="408">
        <v>91</v>
      </c>
      <c r="I405" s="408">
        <v>24</v>
      </c>
      <c r="J405" s="408">
        <v>6</v>
      </c>
      <c r="K405" s="195" t="s">
        <v>95</v>
      </c>
      <c r="L405" s="194" t="s">
        <v>263</v>
      </c>
      <c r="M405" s="195" t="s">
        <v>94</v>
      </c>
      <c r="N405" s="194" t="s">
        <v>425</v>
      </c>
      <c r="O405" s="195" t="s">
        <v>93</v>
      </c>
      <c r="P405" s="194" t="s">
        <v>397</v>
      </c>
      <c r="Q405" s="195" t="s">
        <v>92</v>
      </c>
      <c r="R405" s="194" t="s">
        <v>217</v>
      </c>
      <c r="S405" s="195" t="s">
        <v>212</v>
      </c>
      <c r="T405" s="194" t="s">
        <v>219</v>
      </c>
      <c r="U405" s="195" t="s">
        <v>211</v>
      </c>
      <c r="V405" s="194" t="s">
        <v>98</v>
      </c>
      <c r="W405" s="195" t="s">
        <v>292</v>
      </c>
      <c r="X405" s="194"/>
      <c r="Y405" s="25" t="s">
        <v>309</v>
      </c>
      <c r="Z405" s="397"/>
      <c r="AA405" s="397"/>
      <c r="AB405" s="193"/>
      <c r="AC405" s="379">
        <f>SUMPRODUCT(LEN($L405:$X407)-LEN(SUBSTITUTE($L405:$X407,"A", "")))</f>
        <v>27</v>
      </c>
      <c r="AD405" s="365">
        <f>SUMPRODUCT(LEN($Y405:$Y407)-LEN(SUBSTITUTE($Y405:$Y407,"A", "")))</f>
        <v>6</v>
      </c>
      <c r="AE405" s="365">
        <f>SUMPRODUCT(LEN($L405:$X407)-LEN(SUBSTITUTE($L405:$X407,"S", "")))</f>
        <v>19</v>
      </c>
      <c r="AF405" s="365">
        <f>SUMPRODUCT(LEN($Y405:$Y407)-LEN(SUBSTITUTE($Y405:$Y407,"S", "")))</f>
        <v>14</v>
      </c>
      <c r="AG405" s="365">
        <f>SUMPRODUCT(LEN($L405:$X407)-LEN(SUBSTITUTE($L405:$X407,"F", "")))</f>
        <v>0</v>
      </c>
      <c r="AH405" s="365">
        <f>SUMPRODUCT(LEN($Y405:$Y407)-LEN(SUBSTITUTE($Y405:$Y407,"F", "")))</f>
        <v>0</v>
      </c>
      <c r="AI405" s="365">
        <f>SUMPRODUCT(LEN($L405:$X407)-LEN(SUBSTITUTE($L405:$X407,"G", "")))</f>
        <v>9</v>
      </c>
      <c r="AJ405" s="365">
        <f>SUMPRODUCT(LEN($Y405:$Y407)-LEN(SUBSTITUTE($Y405:$Y407,"G", "")))</f>
        <v>5</v>
      </c>
      <c r="AK405" s="365">
        <f>SUMPRODUCT(LEN($L405:$X407)-LEN(SUBSTITUTE($L405:$X407,"M", "")))</f>
        <v>0</v>
      </c>
      <c r="AL405" s="365">
        <f>SUMPRODUCT(LEN($Y405:$Y407)-LEN(SUBSTITUTE($Y405:$Y407,"M", "")))</f>
        <v>0</v>
      </c>
    </row>
    <row r="406" spans="2:38" ht="19.899999999999999" customHeight="1" x14ac:dyDescent="0.2">
      <c r="B406" s="17"/>
      <c r="C406" s="406"/>
      <c r="D406" s="231"/>
      <c r="E406" s="23"/>
      <c r="F406" s="23"/>
      <c r="G406" s="191"/>
      <c r="H406" s="409"/>
      <c r="I406" s="409"/>
      <c r="J406" s="409"/>
      <c r="K406" s="190" t="s">
        <v>91</v>
      </c>
      <c r="L406" s="189" t="s">
        <v>516</v>
      </c>
      <c r="M406" s="190" t="s">
        <v>90</v>
      </c>
      <c r="N406" s="189" t="s">
        <v>275</v>
      </c>
      <c r="O406" s="190" t="s">
        <v>89</v>
      </c>
      <c r="P406" s="189" t="s">
        <v>333</v>
      </c>
      <c r="Q406" s="190" t="s">
        <v>88</v>
      </c>
      <c r="R406" s="189" t="s">
        <v>313</v>
      </c>
      <c r="S406" s="190" t="s">
        <v>210</v>
      </c>
      <c r="T406" s="189" t="s">
        <v>219</v>
      </c>
      <c r="U406" s="190" t="s">
        <v>209</v>
      </c>
      <c r="V406" s="189" t="s">
        <v>98</v>
      </c>
      <c r="W406" s="190" t="s">
        <v>291</v>
      </c>
      <c r="X406" s="189"/>
      <c r="Y406" s="18" t="s">
        <v>515</v>
      </c>
      <c r="Z406" s="366"/>
      <c r="AA406" s="366"/>
      <c r="AB406" s="188"/>
      <c r="AC406" s="390"/>
      <c r="AD406" s="392"/>
      <c r="AE406" s="392"/>
      <c r="AF406" s="392"/>
      <c r="AG406" s="392"/>
      <c r="AH406" s="392"/>
      <c r="AI406" s="392"/>
      <c r="AJ406" s="392"/>
      <c r="AK406" s="392"/>
      <c r="AL406" s="392"/>
    </row>
    <row r="407" spans="2:38" ht="19.899999999999999" customHeight="1" thickBot="1" x14ac:dyDescent="0.25">
      <c r="B407" s="17"/>
      <c r="C407" s="407"/>
      <c r="D407" s="233"/>
      <c r="E407" s="203"/>
      <c r="F407" s="203"/>
      <c r="G407" s="202"/>
      <c r="H407" s="410"/>
      <c r="I407" s="410"/>
      <c r="J407" s="410"/>
      <c r="K407" s="201" t="s">
        <v>87</v>
      </c>
      <c r="L407" s="200" t="s">
        <v>266</v>
      </c>
      <c r="M407" s="201" t="s">
        <v>86</v>
      </c>
      <c r="N407" s="200" t="s">
        <v>352</v>
      </c>
      <c r="O407" s="201" t="s">
        <v>85</v>
      </c>
      <c r="P407" s="200" t="s">
        <v>352</v>
      </c>
      <c r="Q407" s="201" t="s">
        <v>84</v>
      </c>
      <c r="R407" s="200" t="s">
        <v>229</v>
      </c>
      <c r="S407" s="201" t="s">
        <v>208</v>
      </c>
      <c r="T407" s="200" t="s">
        <v>218</v>
      </c>
      <c r="U407" s="201" t="s">
        <v>207</v>
      </c>
      <c r="V407" s="200" t="s">
        <v>98</v>
      </c>
      <c r="W407" s="201" t="s">
        <v>290</v>
      </c>
      <c r="X407" s="200"/>
      <c r="Y407" s="10" t="s">
        <v>224</v>
      </c>
      <c r="Z407" s="398"/>
      <c r="AA407" s="398"/>
      <c r="AB407" s="199"/>
      <c r="AC407" s="391"/>
      <c r="AD407" s="393"/>
      <c r="AE407" s="393"/>
      <c r="AF407" s="393"/>
      <c r="AG407" s="393"/>
      <c r="AH407" s="393"/>
      <c r="AI407" s="393"/>
      <c r="AJ407" s="393"/>
      <c r="AK407" s="393"/>
      <c r="AL407" s="393"/>
    </row>
    <row r="408" spans="2:38" ht="19.899999999999999" customHeight="1" x14ac:dyDescent="0.2">
      <c r="B408" s="17"/>
      <c r="C408" s="405">
        <v>9</v>
      </c>
      <c r="D408" s="232"/>
      <c r="E408" s="197"/>
      <c r="F408" s="197"/>
      <c r="G408" s="196"/>
      <c r="H408" s="408">
        <v>94</v>
      </c>
      <c r="I408" s="408">
        <v>23</v>
      </c>
      <c r="J408" s="408">
        <v>5</v>
      </c>
      <c r="K408" s="195" t="s">
        <v>95</v>
      </c>
      <c r="L408" s="194" t="s">
        <v>97</v>
      </c>
      <c r="M408" s="195" t="s">
        <v>94</v>
      </c>
      <c r="N408" s="194" t="s">
        <v>213</v>
      </c>
      <c r="O408" s="195" t="s">
        <v>93</v>
      </c>
      <c r="P408" s="194" t="s">
        <v>361</v>
      </c>
      <c r="Q408" s="195" t="s">
        <v>92</v>
      </c>
      <c r="R408" s="194" t="s">
        <v>311</v>
      </c>
      <c r="S408" s="195" t="s">
        <v>212</v>
      </c>
      <c r="T408" s="194" t="s">
        <v>227</v>
      </c>
      <c r="U408" s="195" t="s">
        <v>211</v>
      </c>
      <c r="V408" s="194" t="s">
        <v>214</v>
      </c>
      <c r="W408" s="195" t="s">
        <v>292</v>
      </c>
      <c r="X408" s="194"/>
      <c r="Y408" s="25" t="s">
        <v>218</v>
      </c>
      <c r="Z408" s="397">
        <v>6</v>
      </c>
      <c r="AA408" s="397"/>
      <c r="AB408" s="193"/>
      <c r="AC408" s="379">
        <f>SUMPRODUCT(LEN($L408:$X410)-LEN(SUBSTITUTE($L408:$X410,"A", "")))</f>
        <v>30</v>
      </c>
      <c r="AD408" s="365">
        <f>SUMPRODUCT(LEN($Y408:$Y410)-LEN(SUBSTITUTE($Y408:$Y410,"A", "")))</f>
        <v>0</v>
      </c>
      <c r="AE408" s="365">
        <f>SUMPRODUCT(LEN($L408:$X410)-LEN(SUBSTITUTE($L408:$X410,"S", "")))</f>
        <v>18</v>
      </c>
      <c r="AF408" s="365">
        <f>SUMPRODUCT(LEN($Y408:$Y410)-LEN(SUBSTITUTE($Y408:$Y410,"S", "")))</f>
        <v>2</v>
      </c>
      <c r="AG408" s="365">
        <f>SUMPRODUCT(LEN($L408:$X410)-LEN(SUBSTITUTE($L408:$X410,"F", "")))</f>
        <v>1</v>
      </c>
      <c r="AH408" s="365">
        <f>SUMPRODUCT(LEN($Y408:$Y410)-LEN(SUBSTITUTE($Y408:$Y410,"F", "")))</f>
        <v>0</v>
      </c>
      <c r="AI408" s="365">
        <f>SUMPRODUCT(LEN($L408:$X410)-LEN(SUBSTITUTE($L408:$X410,"G", "")))</f>
        <v>9</v>
      </c>
      <c r="AJ408" s="365">
        <f>SUMPRODUCT(LEN($Y408:$Y410)-LEN(SUBSTITUTE($Y408:$Y410,"G", "")))</f>
        <v>0</v>
      </c>
      <c r="AK408" s="365">
        <f>SUMPRODUCT(LEN($L408:$X410)-LEN(SUBSTITUTE($L408:$X410,"M", "")))</f>
        <v>0</v>
      </c>
      <c r="AL408" s="365">
        <f>SUMPRODUCT(LEN($Y408:$Y410)-LEN(SUBSTITUTE($Y408:$Y410,"M", "")))</f>
        <v>0</v>
      </c>
    </row>
    <row r="409" spans="2:38" ht="19.899999999999999" customHeight="1" x14ac:dyDescent="0.2">
      <c r="B409" s="17"/>
      <c r="C409" s="406"/>
      <c r="D409" s="231"/>
      <c r="E409" s="23"/>
      <c r="F409" s="23"/>
      <c r="G409" s="191"/>
      <c r="H409" s="409"/>
      <c r="I409" s="409"/>
      <c r="J409" s="409"/>
      <c r="K409" s="190" t="s">
        <v>91</v>
      </c>
      <c r="L409" s="189" t="s">
        <v>301</v>
      </c>
      <c r="M409" s="190" t="s">
        <v>90</v>
      </c>
      <c r="N409" s="189" t="s">
        <v>301</v>
      </c>
      <c r="O409" s="190" t="s">
        <v>89</v>
      </c>
      <c r="P409" s="189" t="s">
        <v>301</v>
      </c>
      <c r="Q409" s="190" t="s">
        <v>88</v>
      </c>
      <c r="R409" s="189" t="s">
        <v>301</v>
      </c>
      <c r="S409" s="190" t="s">
        <v>210</v>
      </c>
      <c r="T409" s="189" t="s">
        <v>228</v>
      </c>
      <c r="U409" s="190" t="s">
        <v>209</v>
      </c>
      <c r="V409" s="189" t="s">
        <v>98</v>
      </c>
      <c r="W409" s="190" t="s">
        <v>291</v>
      </c>
      <c r="X409" s="189"/>
      <c r="Y409" s="18"/>
      <c r="Z409" s="366"/>
      <c r="AA409" s="366"/>
      <c r="AB409" s="188"/>
      <c r="AC409" s="390"/>
      <c r="AD409" s="392"/>
      <c r="AE409" s="392"/>
      <c r="AF409" s="392"/>
      <c r="AG409" s="392"/>
      <c r="AH409" s="392"/>
      <c r="AI409" s="392"/>
      <c r="AJ409" s="392"/>
      <c r="AK409" s="392"/>
      <c r="AL409" s="392"/>
    </row>
    <row r="410" spans="2:38" ht="19.899999999999999" customHeight="1" thickBot="1" x14ac:dyDescent="0.25">
      <c r="B410" s="17"/>
      <c r="C410" s="407"/>
      <c r="D410" s="233"/>
      <c r="E410" s="203"/>
      <c r="F410" s="203"/>
      <c r="G410" s="202"/>
      <c r="H410" s="410"/>
      <c r="I410" s="410"/>
      <c r="J410" s="410"/>
      <c r="K410" s="201" t="s">
        <v>87</v>
      </c>
      <c r="L410" s="200" t="s">
        <v>269</v>
      </c>
      <c r="M410" s="201" t="s">
        <v>86</v>
      </c>
      <c r="N410" s="200" t="s">
        <v>514</v>
      </c>
      <c r="O410" s="201" t="s">
        <v>85</v>
      </c>
      <c r="P410" s="200" t="s">
        <v>233</v>
      </c>
      <c r="Q410" s="201" t="s">
        <v>84</v>
      </c>
      <c r="R410" s="200" t="s">
        <v>427</v>
      </c>
      <c r="S410" s="201" t="s">
        <v>208</v>
      </c>
      <c r="T410" s="200" t="s">
        <v>214</v>
      </c>
      <c r="U410" s="201" t="s">
        <v>207</v>
      </c>
      <c r="V410" s="200" t="s">
        <v>98</v>
      </c>
      <c r="W410" s="201" t="s">
        <v>290</v>
      </c>
      <c r="X410" s="200"/>
      <c r="Y410" s="10"/>
      <c r="Z410" s="398"/>
      <c r="AA410" s="398"/>
      <c r="AB410" s="199"/>
      <c r="AC410" s="391"/>
      <c r="AD410" s="393"/>
      <c r="AE410" s="393"/>
      <c r="AF410" s="393"/>
      <c r="AG410" s="393"/>
      <c r="AH410" s="393"/>
      <c r="AI410" s="393"/>
      <c r="AJ410" s="393"/>
      <c r="AK410" s="393"/>
      <c r="AL410" s="393"/>
    </row>
    <row r="411" spans="2:38" ht="19.899999999999999" customHeight="1" x14ac:dyDescent="0.2">
      <c r="B411" s="17"/>
      <c r="C411" s="405">
        <v>10</v>
      </c>
      <c r="D411" s="232"/>
      <c r="E411" s="197"/>
      <c r="F411" s="197"/>
      <c r="G411" s="196"/>
      <c r="H411" s="408">
        <v>76</v>
      </c>
      <c r="I411" s="408">
        <v>19</v>
      </c>
      <c r="J411" s="408">
        <v>5</v>
      </c>
      <c r="K411" s="195" t="s">
        <v>95</v>
      </c>
      <c r="L411" s="194" t="s">
        <v>271</v>
      </c>
      <c r="M411" s="195" t="s">
        <v>94</v>
      </c>
      <c r="N411" s="194" t="s">
        <v>213</v>
      </c>
      <c r="O411" s="195" t="s">
        <v>93</v>
      </c>
      <c r="P411" s="194" t="s">
        <v>263</v>
      </c>
      <c r="Q411" s="195" t="s">
        <v>92</v>
      </c>
      <c r="R411" s="194" t="s">
        <v>214</v>
      </c>
      <c r="S411" s="195" t="s">
        <v>212</v>
      </c>
      <c r="T411" s="194" t="s">
        <v>98</v>
      </c>
      <c r="U411" s="195" t="s">
        <v>211</v>
      </c>
      <c r="V411" s="194"/>
      <c r="W411" s="195" t="s">
        <v>292</v>
      </c>
      <c r="X411" s="194"/>
      <c r="Y411" s="25"/>
      <c r="Z411" s="397"/>
      <c r="AA411" s="397"/>
      <c r="AB411" s="193"/>
      <c r="AC411" s="379">
        <f>SUMPRODUCT(LEN($L411:$X413)-LEN(SUBSTITUTE($L411:$X413,"A", "")))</f>
        <v>13</v>
      </c>
      <c r="AD411" s="365">
        <f>SUMPRODUCT(LEN($Y411:$Y413)-LEN(SUBSTITUTE($Y411:$Y413,"A", "")))</f>
        <v>0</v>
      </c>
      <c r="AE411" s="365">
        <f>SUMPRODUCT(LEN($L411:$X413)-LEN(SUBSTITUTE($L411:$X413,"S", "")))</f>
        <v>6</v>
      </c>
      <c r="AF411" s="365">
        <f>SUMPRODUCT(LEN($Y411:$Y413)-LEN(SUBSTITUTE($Y411:$Y413,"S", "")))</f>
        <v>0</v>
      </c>
      <c r="AG411" s="365">
        <f>SUMPRODUCT(LEN($L411:$X413)-LEN(SUBSTITUTE($L411:$X413,"F", "")))</f>
        <v>0</v>
      </c>
      <c r="AH411" s="365">
        <f>SUMPRODUCT(LEN($Y411:$Y413)-LEN(SUBSTITUTE($Y411:$Y413,"F", "")))</f>
        <v>0</v>
      </c>
      <c r="AI411" s="365">
        <f>SUMPRODUCT(LEN($L411:$X413)-LEN(SUBSTITUTE($L411:$X413,"G", "")))</f>
        <v>2</v>
      </c>
      <c r="AJ411" s="365">
        <f>SUMPRODUCT(LEN($Y411:$Y413)-LEN(SUBSTITUTE($Y411:$Y413,"G", "")))</f>
        <v>0</v>
      </c>
      <c r="AK411" s="365">
        <f>SUMPRODUCT(LEN($L411:$X413)-LEN(SUBSTITUTE($L411:$X413,"M", "")))</f>
        <v>0</v>
      </c>
      <c r="AL411" s="365">
        <f>SUMPRODUCT(LEN($Y411:$Y413)-LEN(SUBSTITUTE($Y411:$Y413,"M", "")))</f>
        <v>0</v>
      </c>
    </row>
    <row r="412" spans="2:38" ht="19.899999999999999" customHeight="1" x14ac:dyDescent="0.2">
      <c r="B412" s="17"/>
      <c r="C412" s="406"/>
      <c r="D412" s="231"/>
      <c r="E412" s="23"/>
      <c r="F412" s="23"/>
      <c r="G412" s="191"/>
      <c r="H412" s="409"/>
      <c r="I412" s="409"/>
      <c r="J412" s="409"/>
      <c r="K412" s="190" t="s">
        <v>91</v>
      </c>
      <c r="L412" s="189" t="s">
        <v>367</v>
      </c>
      <c r="M412" s="190" t="s">
        <v>90</v>
      </c>
      <c r="N412" s="189" t="s">
        <v>213</v>
      </c>
      <c r="O412" s="190" t="s">
        <v>89</v>
      </c>
      <c r="P412" s="189" t="s">
        <v>97</v>
      </c>
      <c r="Q412" s="190" t="s">
        <v>88</v>
      </c>
      <c r="R412" s="189" t="s">
        <v>214</v>
      </c>
      <c r="S412" s="190" t="s">
        <v>210</v>
      </c>
      <c r="T412" s="189" t="s">
        <v>98</v>
      </c>
      <c r="U412" s="190" t="s">
        <v>209</v>
      </c>
      <c r="V412" s="189"/>
      <c r="W412" s="190" t="s">
        <v>291</v>
      </c>
      <c r="X412" s="189"/>
      <c r="Y412" s="18"/>
      <c r="Z412" s="366"/>
      <c r="AA412" s="366"/>
      <c r="AB412" s="188"/>
      <c r="AC412" s="390"/>
      <c r="AD412" s="392"/>
      <c r="AE412" s="392"/>
      <c r="AF412" s="392"/>
      <c r="AG412" s="392"/>
      <c r="AH412" s="392"/>
      <c r="AI412" s="392"/>
      <c r="AJ412" s="392"/>
      <c r="AK412" s="392"/>
      <c r="AL412" s="392"/>
    </row>
    <row r="413" spans="2:38" ht="19.899999999999999" customHeight="1" thickBot="1" x14ac:dyDescent="0.25">
      <c r="B413" s="17"/>
      <c r="C413" s="407"/>
      <c r="D413" s="233"/>
      <c r="E413" s="203"/>
      <c r="F413" s="203"/>
      <c r="G413" s="202"/>
      <c r="H413" s="410"/>
      <c r="I413" s="410"/>
      <c r="J413" s="410"/>
      <c r="K413" s="201" t="s">
        <v>87</v>
      </c>
      <c r="L413" s="200" t="s">
        <v>213</v>
      </c>
      <c r="M413" s="201" t="s">
        <v>86</v>
      </c>
      <c r="N413" s="200" t="s">
        <v>97</v>
      </c>
      <c r="O413" s="201" t="s">
        <v>85</v>
      </c>
      <c r="P413" s="200" t="s">
        <v>213</v>
      </c>
      <c r="Q413" s="201" t="s">
        <v>84</v>
      </c>
      <c r="R413" s="200" t="s">
        <v>218</v>
      </c>
      <c r="S413" s="201" t="s">
        <v>208</v>
      </c>
      <c r="T413" s="200"/>
      <c r="U413" s="201" t="s">
        <v>207</v>
      </c>
      <c r="V413" s="200"/>
      <c r="W413" s="201" t="s">
        <v>290</v>
      </c>
      <c r="X413" s="200"/>
      <c r="Y413" s="10"/>
      <c r="Z413" s="398"/>
      <c r="AA413" s="398"/>
      <c r="AB413" s="199"/>
      <c r="AC413" s="391"/>
      <c r="AD413" s="393"/>
      <c r="AE413" s="393"/>
      <c r="AF413" s="393"/>
      <c r="AG413" s="393"/>
      <c r="AH413" s="393"/>
      <c r="AI413" s="393"/>
      <c r="AJ413" s="393"/>
      <c r="AK413" s="393"/>
      <c r="AL413" s="393"/>
    </row>
    <row r="414" spans="2:38" ht="19.899999999999999" customHeight="1" x14ac:dyDescent="0.2">
      <c r="B414" s="17"/>
      <c r="C414" s="405">
        <v>11</v>
      </c>
      <c r="D414" s="232"/>
      <c r="E414" s="197"/>
      <c r="F414" s="197"/>
      <c r="G414" s="196"/>
      <c r="H414" s="408">
        <v>72</v>
      </c>
      <c r="I414" s="408">
        <v>19</v>
      </c>
      <c r="J414" s="408">
        <v>4</v>
      </c>
      <c r="K414" s="195" t="s">
        <v>95</v>
      </c>
      <c r="L414" s="194" t="s">
        <v>271</v>
      </c>
      <c r="M414" s="195" t="s">
        <v>94</v>
      </c>
      <c r="N414" s="194" t="s">
        <v>301</v>
      </c>
      <c r="O414" s="195" t="s">
        <v>93</v>
      </c>
      <c r="P414" s="194" t="s">
        <v>275</v>
      </c>
      <c r="Q414" s="195" t="s">
        <v>92</v>
      </c>
      <c r="R414" s="194" t="s">
        <v>271</v>
      </c>
      <c r="S414" s="195" t="s">
        <v>212</v>
      </c>
      <c r="T414" s="194" t="s">
        <v>98</v>
      </c>
      <c r="U414" s="195" t="s">
        <v>211</v>
      </c>
      <c r="V414" s="194"/>
      <c r="W414" s="195" t="s">
        <v>292</v>
      </c>
      <c r="X414" s="194"/>
      <c r="Y414" s="25"/>
      <c r="Z414" s="397"/>
      <c r="AA414" s="397"/>
      <c r="AB414" s="193"/>
      <c r="AC414" s="379">
        <f>SUMPRODUCT(LEN($L414:$X416)-LEN(SUBSTITUTE($L414:$X416,"A", "")))</f>
        <v>17</v>
      </c>
      <c r="AD414" s="365">
        <f>SUMPRODUCT(LEN($Y414:$Y416)-LEN(SUBSTITUTE($Y414:$Y416,"A", "")))</f>
        <v>0</v>
      </c>
      <c r="AE414" s="365">
        <f>SUMPRODUCT(LEN($L414:$X416)-LEN(SUBSTITUTE($L414:$X416,"S", "")))</f>
        <v>4</v>
      </c>
      <c r="AF414" s="365">
        <f>SUMPRODUCT(LEN($Y414:$Y416)-LEN(SUBSTITUTE($Y414:$Y416,"S", "")))</f>
        <v>0</v>
      </c>
      <c r="AG414" s="365">
        <f>SUMPRODUCT(LEN($L414:$X416)-LEN(SUBSTITUTE($L414:$X416,"F", "")))</f>
        <v>0</v>
      </c>
      <c r="AH414" s="365">
        <f>SUMPRODUCT(LEN($Y414:$Y416)-LEN(SUBSTITUTE($Y414:$Y416,"F", "")))</f>
        <v>0</v>
      </c>
      <c r="AI414" s="365">
        <f>SUMPRODUCT(LEN($L414:$X416)-LEN(SUBSTITUTE($L414:$X416,"G", "")))</f>
        <v>9</v>
      </c>
      <c r="AJ414" s="365">
        <f>SUMPRODUCT(LEN($Y414:$Y416)-LEN(SUBSTITUTE($Y414:$Y416,"G", "")))</f>
        <v>0</v>
      </c>
      <c r="AK414" s="365">
        <f>SUMPRODUCT(LEN($L414:$X416)-LEN(SUBSTITUTE($L414:$X416,"M", "")))</f>
        <v>0</v>
      </c>
      <c r="AL414" s="365">
        <f>SUMPRODUCT(LEN($Y414:$Y416)-LEN(SUBSTITUTE($Y414:$Y416,"M", "")))</f>
        <v>0</v>
      </c>
    </row>
    <row r="415" spans="2:38" ht="19.899999999999999" customHeight="1" x14ac:dyDescent="0.2">
      <c r="B415" s="17"/>
      <c r="C415" s="406"/>
      <c r="D415" s="231"/>
      <c r="E415" s="23"/>
      <c r="F415" s="23"/>
      <c r="G415" s="191"/>
      <c r="H415" s="409"/>
      <c r="I415" s="409"/>
      <c r="J415" s="409"/>
      <c r="K415" s="190" t="s">
        <v>91</v>
      </c>
      <c r="L415" s="189" t="s">
        <v>263</v>
      </c>
      <c r="M415" s="190" t="s">
        <v>90</v>
      </c>
      <c r="N415" s="189" t="s">
        <v>263</v>
      </c>
      <c r="O415" s="190" t="s">
        <v>89</v>
      </c>
      <c r="P415" s="189" t="s">
        <v>275</v>
      </c>
      <c r="Q415" s="190" t="s">
        <v>88</v>
      </c>
      <c r="R415" s="189" t="s">
        <v>98</v>
      </c>
      <c r="S415" s="190" t="s">
        <v>210</v>
      </c>
      <c r="T415" s="189" t="s">
        <v>97</v>
      </c>
      <c r="U415" s="190" t="s">
        <v>209</v>
      </c>
      <c r="V415" s="189"/>
      <c r="W415" s="190" t="s">
        <v>291</v>
      </c>
      <c r="X415" s="189"/>
      <c r="Y415" s="18"/>
      <c r="Z415" s="366"/>
      <c r="AA415" s="366"/>
      <c r="AB415" s="188"/>
      <c r="AC415" s="390"/>
      <c r="AD415" s="392"/>
      <c r="AE415" s="392"/>
      <c r="AF415" s="392"/>
      <c r="AG415" s="392"/>
      <c r="AH415" s="392"/>
      <c r="AI415" s="392"/>
      <c r="AJ415" s="392"/>
      <c r="AK415" s="392"/>
      <c r="AL415" s="392"/>
    </row>
    <row r="416" spans="2:38" ht="19.899999999999999" customHeight="1" thickBot="1" x14ac:dyDescent="0.25">
      <c r="B416" s="17"/>
      <c r="C416" s="407"/>
      <c r="D416" s="233"/>
      <c r="E416" s="203"/>
      <c r="F416" s="203"/>
      <c r="G416" s="202"/>
      <c r="H416" s="410"/>
      <c r="I416" s="410"/>
      <c r="J416" s="410"/>
      <c r="K416" s="201" t="s">
        <v>87</v>
      </c>
      <c r="L416" s="200" t="s">
        <v>275</v>
      </c>
      <c r="M416" s="201" t="s">
        <v>86</v>
      </c>
      <c r="N416" s="200" t="s">
        <v>224</v>
      </c>
      <c r="O416" s="201" t="s">
        <v>85</v>
      </c>
      <c r="P416" s="200" t="s">
        <v>263</v>
      </c>
      <c r="Q416" s="201" t="s">
        <v>84</v>
      </c>
      <c r="R416" s="200" t="s">
        <v>214</v>
      </c>
      <c r="S416" s="201" t="s">
        <v>208</v>
      </c>
      <c r="T416" s="200" t="s">
        <v>98</v>
      </c>
      <c r="U416" s="201" t="s">
        <v>207</v>
      </c>
      <c r="V416" s="200"/>
      <c r="W416" s="201" t="s">
        <v>290</v>
      </c>
      <c r="X416" s="200"/>
      <c r="Y416" s="10"/>
      <c r="Z416" s="398"/>
      <c r="AA416" s="398"/>
      <c r="AB416" s="199"/>
      <c r="AC416" s="391"/>
      <c r="AD416" s="393"/>
      <c r="AE416" s="393"/>
      <c r="AF416" s="393"/>
      <c r="AG416" s="393"/>
      <c r="AH416" s="393"/>
      <c r="AI416" s="393"/>
      <c r="AJ416" s="393"/>
      <c r="AK416" s="393"/>
      <c r="AL416" s="393"/>
    </row>
    <row r="417" spans="2:39" ht="19.899999999999999" customHeight="1" x14ac:dyDescent="0.2">
      <c r="B417" s="17"/>
      <c r="C417" s="405">
        <v>12</v>
      </c>
      <c r="D417" s="232"/>
      <c r="E417" s="197"/>
      <c r="F417" s="197"/>
      <c r="G417" s="196"/>
      <c r="H417" s="408">
        <v>91</v>
      </c>
      <c r="I417" s="408">
        <v>23</v>
      </c>
      <c r="J417" s="408">
        <v>6</v>
      </c>
      <c r="K417" s="195" t="s">
        <v>95</v>
      </c>
      <c r="L417" s="194" t="s">
        <v>97</v>
      </c>
      <c r="M417" s="195" t="s">
        <v>94</v>
      </c>
      <c r="N417" s="194" t="s">
        <v>275</v>
      </c>
      <c r="O417" s="195" t="s">
        <v>93</v>
      </c>
      <c r="P417" s="194" t="s">
        <v>296</v>
      </c>
      <c r="Q417" s="195" t="s">
        <v>92</v>
      </c>
      <c r="R417" s="194" t="s">
        <v>425</v>
      </c>
      <c r="S417" s="195" t="s">
        <v>212</v>
      </c>
      <c r="T417" s="194" t="s">
        <v>227</v>
      </c>
      <c r="U417" s="195" t="s">
        <v>211</v>
      </c>
      <c r="V417" s="194" t="s">
        <v>98</v>
      </c>
      <c r="W417" s="195" t="s">
        <v>292</v>
      </c>
      <c r="X417" s="194"/>
      <c r="Y417" s="25" t="s">
        <v>513</v>
      </c>
      <c r="Z417" s="397"/>
      <c r="AA417" s="397"/>
      <c r="AB417" s="193"/>
      <c r="AC417" s="379">
        <f>SUMPRODUCT(LEN($L417:$X419)-LEN(SUBSTITUTE($L417:$X419,"A", "")))</f>
        <v>26</v>
      </c>
      <c r="AD417" s="365">
        <f>SUMPRODUCT(LEN($Y417:$Y419)-LEN(SUBSTITUTE($Y417:$Y419,"A", "")))</f>
        <v>9</v>
      </c>
      <c r="AE417" s="365">
        <f>SUMPRODUCT(LEN($L417:$X419)-LEN(SUBSTITUTE($L417:$X419,"S", "")))</f>
        <v>13</v>
      </c>
      <c r="AF417" s="365">
        <f>SUMPRODUCT(LEN($Y417:$Y419)-LEN(SUBSTITUTE($Y417:$Y419,"S", "")))</f>
        <v>11</v>
      </c>
      <c r="AG417" s="365">
        <f>SUMPRODUCT(LEN($L417:$X419)-LEN(SUBSTITUTE($L417:$X419,"F", "")))</f>
        <v>0</v>
      </c>
      <c r="AH417" s="365">
        <f>SUMPRODUCT(LEN($Y417:$Y419)-LEN(SUBSTITUTE($Y417:$Y419,"F", "")))</f>
        <v>0</v>
      </c>
      <c r="AI417" s="365">
        <f>SUMPRODUCT(LEN($L417:$X419)-LEN(SUBSTITUTE($L417:$X419,"G", "")))</f>
        <v>4</v>
      </c>
      <c r="AJ417" s="365">
        <f>SUMPRODUCT(LEN($Y417:$Y419)-LEN(SUBSTITUTE($Y417:$Y419,"G", "")))</f>
        <v>0</v>
      </c>
      <c r="AK417" s="365">
        <f>SUMPRODUCT(LEN($L417:$X419)-LEN(SUBSTITUTE($L417:$X419,"M", "")))</f>
        <v>0</v>
      </c>
      <c r="AL417" s="365">
        <f>SUMPRODUCT(LEN($Y417:$Y419)-LEN(SUBSTITUTE($Y417:$Y419,"M", "")))</f>
        <v>0</v>
      </c>
    </row>
    <row r="418" spans="2:39" ht="19.899999999999999" customHeight="1" x14ac:dyDescent="0.2">
      <c r="B418" s="17"/>
      <c r="C418" s="406"/>
      <c r="D418" s="231"/>
      <c r="E418" s="23"/>
      <c r="F418" s="23"/>
      <c r="G418" s="191"/>
      <c r="H418" s="409"/>
      <c r="I418" s="409"/>
      <c r="J418" s="409"/>
      <c r="K418" s="190" t="s">
        <v>91</v>
      </c>
      <c r="L418" s="189" t="s">
        <v>213</v>
      </c>
      <c r="M418" s="190" t="s">
        <v>90</v>
      </c>
      <c r="N418" s="189" t="s">
        <v>224</v>
      </c>
      <c r="O418" s="190" t="s">
        <v>89</v>
      </c>
      <c r="P418" s="189" t="s">
        <v>213</v>
      </c>
      <c r="Q418" s="190" t="s">
        <v>88</v>
      </c>
      <c r="R418" s="189" t="s">
        <v>346</v>
      </c>
      <c r="S418" s="190" t="s">
        <v>210</v>
      </c>
      <c r="T418" s="189" t="s">
        <v>218</v>
      </c>
      <c r="U418" s="190" t="s">
        <v>209</v>
      </c>
      <c r="V418" s="189" t="s">
        <v>98</v>
      </c>
      <c r="W418" s="190" t="s">
        <v>291</v>
      </c>
      <c r="X418" s="189"/>
      <c r="Y418" s="18"/>
      <c r="Z418" s="366"/>
      <c r="AA418" s="366"/>
      <c r="AB418" s="188"/>
      <c r="AC418" s="390"/>
      <c r="AD418" s="392"/>
      <c r="AE418" s="392"/>
      <c r="AF418" s="392"/>
      <c r="AG418" s="392"/>
      <c r="AH418" s="392"/>
      <c r="AI418" s="392"/>
      <c r="AJ418" s="392"/>
      <c r="AK418" s="392"/>
      <c r="AL418" s="392"/>
    </row>
    <row r="419" spans="2:39" ht="19.899999999999999" customHeight="1" thickBot="1" x14ac:dyDescent="0.25">
      <c r="B419" s="17"/>
      <c r="C419" s="407"/>
      <c r="D419" s="233"/>
      <c r="E419" s="203"/>
      <c r="F419" s="203"/>
      <c r="G419" s="202"/>
      <c r="H419" s="410"/>
      <c r="I419" s="410"/>
      <c r="J419" s="410"/>
      <c r="K419" s="201" t="s">
        <v>87</v>
      </c>
      <c r="L419" s="200" t="s">
        <v>271</v>
      </c>
      <c r="M419" s="201" t="s">
        <v>86</v>
      </c>
      <c r="N419" s="200" t="s">
        <v>275</v>
      </c>
      <c r="O419" s="201" t="s">
        <v>85</v>
      </c>
      <c r="P419" s="200" t="s">
        <v>301</v>
      </c>
      <c r="Q419" s="201" t="s">
        <v>84</v>
      </c>
      <c r="R419" s="200" t="s">
        <v>227</v>
      </c>
      <c r="S419" s="201" t="s">
        <v>208</v>
      </c>
      <c r="T419" s="200" t="s">
        <v>214</v>
      </c>
      <c r="U419" s="201" t="s">
        <v>207</v>
      </c>
      <c r="V419" s="200"/>
      <c r="W419" s="201" t="s">
        <v>290</v>
      </c>
      <c r="X419" s="200"/>
      <c r="Y419" s="10"/>
      <c r="Z419" s="398"/>
      <c r="AA419" s="398"/>
      <c r="AB419" s="199"/>
      <c r="AC419" s="391"/>
      <c r="AD419" s="393"/>
      <c r="AE419" s="393"/>
      <c r="AF419" s="393"/>
      <c r="AG419" s="393"/>
      <c r="AH419" s="393"/>
      <c r="AI419" s="393"/>
      <c r="AJ419" s="393"/>
      <c r="AK419" s="393"/>
      <c r="AL419" s="393"/>
    </row>
    <row r="420" spans="2:39" ht="19.899999999999999" customHeight="1" x14ac:dyDescent="0.2">
      <c r="B420" s="17"/>
      <c r="C420" s="405">
        <v>13</v>
      </c>
      <c r="D420" s="198" t="s">
        <v>434</v>
      </c>
      <c r="E420" s="197"/>
      <c r="F420" s="197"/>
      <c r="G420" s="196"/>
      <c r="H420" s="408">
        <v>82</v>
      </c>
      <c r="I420" s="408">
        <v>17</v>
      </c>
      <c r="J420" s="408">
        <v>4</v>
      </c>
      <c r="K420" s="195" t="s">
        <v>95</v>
      </c>
      <c r="L420" s="194" t="s">
        <v>271</v>
      </c>
      <c r="M420" s="195" t="s">
        <v>94</v>
      </c>
      <c r="N420" s="194" t="s">
        <v>275</v>
      </c>
      <c r="O420" s="195" t="s">
        <v>93</v>
      </c>
      <c r="P420" s="194" t="s">
        <v>225</v>
      </c>
      <c r="Q420" s="195" t="s">
        <v>92</v>
      </c>
      <c r="R420" s="194" t="s">
        <v>218</v>
      </c>
      <c r="S420" s="195" t="s">
        <v>212</v>
      </c>
      <c r="T420" s="194" t="s">
        <v>98</v>
      </c>
      <c r="U420" s="195" t="s">
        <v>211</v>
      </c>
      <c r="V420" s="194"/>
      <c r="W420" s="195" t="s">
        <v>292</v>
      </c>
      <c r="X420" s="194"/>
      <c r="Y420" s="25" t="s">
        <v>512</v>
      </c>
      <c r="Z420" s="397">
        <v>5</v>
      </c>
      <c r="AA420" s="397"/>
      <c r="AB420" s="193"/>
      <c r="AC420" s="379">
        <f>SUMPRODUCT(LEN($L420:$X422)-LEN(SUBSTITUTE($L420:$X422,"A", "")))</f>
        <v>12</v>
      </c>
      <c r="AD420" s="365">
        <f>SUMPRODUCT(LEN($Y420:$Y422)-LEN(SUBSTITUTE($Y420:$Y422,"A", "")))</f>
        <v>5</v>
      </c>
      <c r="AE420" s="365">
        <f>SUMPRODUCT(LEN($L420:$X422)-LEN(SUBSTITUTE($L420:$X422,"S", "")))</f>
        <v>6</v>
      </c>
      <c r="AF420" s="365">
        <f>SUMPRODUCT(LEN($Y420:$Y422)-LEN(SUBSTITUTE($Y420:$Y422,"S", "")))</f>
        <v>2</v>
      </c>
      <c r="AG420" s="365">
        <f>SUMPRODUCT(LEN($L420:$X422)-LEN(SUBSTITUTE($L420:$X422,"F", "")))</f>
        <v>1</v>
      </c>
      <c r="AH420" s="365">
        <f>SUMPRODUCT(LEN($Y420:$Y422)-LEN(SUBSTITUTE($Y420:$Y422,"F", "")))</f>
        <v>0</v>
      </c>
      <c r="AI420" s="365">
        <f>SUMPRODUCT(LEN($L420:$X422)-LEN(SUBSTITUTE($L420:$X422,"G", "")))</f>
        <v>5</v>
      </c>
      <c r="AJ420" s="365">
        <f>SUMPRODUCT(LEN($Y420:$Y422)-LEN(SUBSTITUTE($Y420:$Y422,"G", "")))</f>
        <v>3</v>
      </c>
      <c r="AK420" s="365">
        <f>SUMPRODUCT(LEN($L420:$X422)-LEN(SUBSTITUTE($L420:$X422,"M", "")))</f>
        <v>0</v>
      </c>
      <c r="AL420" s="365">
        <f>SUMPRODUCT(LEN($Y420:$Y422)-LEN(SUBSTITUTE($Y420:$Y422,"M", "")))</f>
        <v>0</v>
      </c>
    </row>
    <row r="421" spans="2:39" ht="19.899999999999999" customHeight="1" x14ac:dyDescent="0.2">
      <c r="B421" s="17"/>
      <c r="C421" s="406"/>
      <c r="D421" s="231"/>
      <c r="E421" s="23"/>
      <c r="F421" s="23"/>
      <c r="G421" s="191"/>
      <c r="H421" s="409"/>
      <c r="I421" s="409"/>
      <c r="J421" s="409"/>
      <c r="K421" s="190" t="s">
        <v>91</v>
      </c>
      <c r="L421" s="189" t="s">
        <v>213</v>
      </c>
      <c r="M421" s="190" t="s">
        <v>90</v>
      </c>
      <c r="N421" s="189" t="s">
        <v>323</v>
      </c>
      <c r="O421" s="190" t="s">
        <v>89</v>
      </c>
      <c r="P421" s="189" t="s">
        <v>262</v>
      </c>
      <c r="Q421" s="190" t="s">
        <v>88</v>
      </c>
      <c r="R421" s="189" t="s">
        <v>97</v>
      </c>
      <c r="S421" s="190" t="s">
        <v>210</v>
      </c>
      <c r="T421" s="189"/>
      <c r="U421" s="190" t="s">
        <v>209</v>
      </c>
      <c r="V421" s="189"/>
      <c r="W421" s="190" t="s">
        <v>291</v>
      </c>
      <c r="X421" s="189"/>
      <c r="Y421" s="18"/>
      <c r="Z421" s="366"/>
      <c r="AA421" s="366"/>
      <c r="AB421" s="188"/>
      <c r="AC421" s="390"/>
      <c r="AD421" s="392"/>
      <c r="AE421" s="392"/>
      <c r="AF421" s="392"/>
      <c r="AG421" s="392"/>
      <c r="AH421" s="392"/>
      <c r="AI421" s="392"/>
      <c r="AJ421" s="392"/>
      <c r="AK421" s="392"/>
      <c r="AL421" s="392"/>
    </row>
    <row r="422" spans="2:39" ht="19.899999999999999" customHeight="1" thickBot="1" x14ac:dyDescent="0.25">
      <c r="B422" s="17"/>
      <c r="C422" s="407"/>
      <c r="D422" s="233"/>
      <c r="E422" s="203"/>
      <c r="F422" s="203"/>
      <c r="G422" s="202"/>
      <c r="H422" s="410"/>
      <c r="I422" s="410"/>
      <c r="J422" s="410"/>
      <c r="K422" s="201" t="s">
        <v>87</v>
      </c>
      <c r="L422" s="200" t="s">
        <v>213</v>
      </c>
      <c r="M422" s="201" t="s">
        <v>86</v>
      </c>
      <c r="N422" s="200" t="s">
        <v>263</v>
      </c>
      <c r="O422" s="201" t="s">
        <v>85</v>
      </c>
      <c r="P422" s="200" t="s">
        <v>98</v>
      </c>
      <c r="Q422" s="201" t="s">
        <v>84</v>
      </c>
      <c r="R422" s="200" t="s">
        <v>97</v>
      </c>
      <c r="S422" s="201" t="s">
        <v>208</v>
      </c>
      <c r="T422" s="200"/>
      <c r="U422" s="201" t="s">
        <v>207</v>
      </c>
      <c r="V422" s="200"/>
      <c r="W422" s="201" t="s">
        <v>290</v>
      </c>
      <c r="X422" s="200"/>
      <c r="Y422" s="10"/>
      <c r="Z422" s="398"/>
      <c r="AA422" s="398"/>
      <c r="AB422" s="199"/>
      <c r="AC422" s="391"/>
      <c r="AD422" s="393"/>
      <c r="AE422" s="393"/>
      <c r="AF422" s="393"/>
      <c r="AG422" s="393"/>
      <c r="AH422" s="393"/>
      <c r="AI422" s="393"/>
      <c r="AJ422" s="393"/>
      <c r="AK422" s="393"/>
      <c r="AL422" s="393"/>
    </row>
    <row r="423" spans="2:39" ht="19.899999999999999" customHeight="1" x14ac:dyDescent="0.2">
      <c r="B423" s="17"/>
      <c r="C423" s="405">
        <v>14</v>
      </c>
      <c r="D423" s="232"/>
      <c r="E423" s="197"/>
      <c r="F423" s="197"/>
      <c r="G423" s="196"/>
      <c r="H423" s="408"/>
      <c r="I423" s="408"/>
      <c r="J423" s="408"/>
      <c r="K423" s="195" t="s">
        <v>95</v>
      </c>
      <c r="L423" s="194"/>
      <c r="M423" s="195" t="s">
        <v>94</v>
      </c>
      <c r="N423" s="194"/>
      <c r="O423" s="195" t="s">
        <v>93</v>
      </c>
      <c r="P423" s="194"/>
      <c r="Q423" s="195" t="s">
        <v>92</v>
      </c>
      <c r="R423" s="194"/>
      <c r="S423" s="195" t="s">
        <v>212</v>
      </c>
      <c r="T423" s="194"/>
      <c r="U423" s="195" t="s">
        <v>211</v>
      </c>
      <c r="V423" s="194"/>
      <c r="W423" s="195" t="s">
        <v>292</v>
      </c>
      <c r="X423" s="194"/>
      <c r="Y423" s="25"/>
      <c r="Z423" s="397"/>
      <c r="AA423" s="397"/>
      <c r="AB423" s="193"/>
      <c r="AC423" s="379">
        <f>SUMPRODUCT(LEN($L423:$X425)-LEN(SUBSTITUTE($L423:$X425,"A", "")))</f>
        <v>0</v>
      </c>
      <c r="AD423" s="365">
        <f>SUMPRODUCT(LEN($Y423:$Y425)-LEN(SUBSTITUTE($Y423:$Y425,"A", "")))</f>
        <v>0</v>
      </c>
      <c r="AE423" s="365">
        <f>SUMPRODUCT(LEN($L423:$X425)-LEN(SUBSTITUTE($L423:$X425,"S", "")))</f>
        <v>0</v>
      </c>
      <c r="AF423" s="365">
        <f>SUMPRODUCT(LEN($Y423:$Y425)-LEN(SUBSTITUTE($Y423:$Y425,"S", "")))</f>
        <v>0</v>
      </c>
      <c r="AG423" s="365">
        <f>SUMPRODUCT(LEN($L423:$X425)-LEN(SUBSTITUTE($L423:$X425,"F", "")))</f>
        <v>0</v>
      </c>
      <c r="AH423" s="365">
        <f>SUMPRODUCT(LEN($Y423:$Y425)-LEN(SUBSTITUTE($Y423:$Y425,"F", "")))</f>
        <v>0</v>
      </c>
      <c r="AI423" s="365">
        <f>SUMPRODUCT(LEN($L423:$X425)-LEN(SUBSTITUTE($L423:$X425,"G", "")))</f>
        <v>0</v>
      </c>
      <c r="AJ423" s="365">
        <f>SUMPRODUCT(LEN($Y423:$Y425)-LEN(SUBSTITUTE($Y423:$Y425,"G", "")))</f>
        <v>0</v>
      </c>
      <c r="AK423" s="365">
        <f>SUMPRODUCT(LEN($L423:$X425)-LEN(SUBSTITUTE($L423:$X425,"M", "")))</f>
        <v>0</v>
      </c>
      <c r="AL423" s="365">
        <f>SUMPRODUCT(LEN($Y423:$Y425)-LEN(SUBSTITUTE($Y423:$Y425,"M", "")))</f>
        <v>0</v>
      </c>
    </row>
    <row r="424" spans="2:39" ht="19.899999999999999" customHeight="1" x14ac:dyDescent="0.2">
      <c r="B424" s="17"/>
      <c r="C424" s="406"/>
      <c r="D424" s="231"/>
      <c r="E424" s="23"/>
      <c r="F424" s="23"/>
      <c r="G424" s="191"/>
      <c r="H424" s="409"/>
      <c r="I424" s="409"/>
      <c r="J424" s="409"/>
      <c r="K424" s="190" t="s">
        <v>91</v>
      </c>
      <c r="L424" s="189"/>
      <c r="M424" s="190" t="s">
        <v>90</v>
      </c>
      <c r="N424" s="189"/>
      <c r="O424" s="190" t="s">
        <v>89</v>
      </c>
      <c r="P424" s="189"/>
      <c r="Q424" s="190" t="s">
        <v>88</v>
      </c>
      <c r="R424" s="189"/>
      <c r="S424" s="190" t="s">
        <v>210</v>
      </c>
      <c r="T424" s="189"/>
      <c r="U424" s="190" t="s">
        <v>209</v>
      </c>
      <c r="V424" s="189"/>
      <c r="W424" s="190" t="s">
        <v>291</v>
      </c>
      <c r="X424" s="189"/>
      <c r="Y424" s="18"/>
      <c r="Z424" s="366"/>
      <c r="AA424" s="366"/>
      <c r="AB424" s="188"/>
      <c r="AC424" s="390"/>
      <c r="AD424" s="392"/>
      <c r="AE424" s="392"/>
      <c r="AF424" s="392"/>
      <c r="AG424" s="392"/>
      <c r="AH424" s="392"/>
      <c r="AI424" s="392"/>
      <c r="AJ424" s="392"/>
      <c r="AK424" s="392"/>
      <c r="AL424" s="392"/>
      <c r="AM424" s="58"/>
    </row>
    <row r="425" spans="2:39" ht="19.899999999999999" customHeight="1" thickBot="1" x14ac:dyDescent="0.25">
      <c r="B425" s="17"/>
      <c r="C425" s="407"/>
      <c r="D425" s="233"/>
      <c r="E425" s="203"/>
      <c r="F425" s="203"/>
      <c r="G425" s="202"/>
      <c r="H425" s="410"/>
      <c r="I425" s="410"/>
      <c r="J425" s="410"/>
      <c r="K425" s="201" t="s">
        <v>87</v>
      </c>
      <c r="L425" s="200"/>
      <c r="M425" s="201" t="s">
        <v>86</v>
      </c>
      <c r="N425" s="200"/>
      <c r="O425" s="201" t="s">
        <v>85</v>
      </c>
      <c r="P425" s="200"/>
      <c r="Q425" s="201" t="s">
        <v>84</v>
      </c>
      <c r="R425" s="200"/>
      <c r="S425" s="201" t="s">
        <v>208</v>
      </c>
      <c r="T425" s="200"/>
      <c r="U425" s="201" t="s">
        <v>207</v>
      </c>
      <c r="V425" s="200"/>
      <c r="W425" s="201" t="s">
        <v>290</v>
      </c>
      <c r="X425" s="200"/>
      <c r="Y425" s="10"/>
      <c r="Z425" s="398"/>
      <c r="AA425" s="398"/>
      <c r="AB425" s="199"/>
      <c r="AC425" s="391"/>
      <c r="AD425" s="393"/>
      <c r="AE425" s="393"/>
      <c r="AF425" s="393"/>
      <c r="AG425" s="393"/>
      <c r="AH425" s="393"/>
      <c r="AI425" s="393"/>
      <c r="AJ425" s="393"/>
      <c r="AK425" s="393"/>
      <c r="AL425" s="393"/>
    </row>
    <row r="426" spans="2:39" ht="19.899999999999999" customHeight="1" x14ac:dyDescent="0.2">
      <c r="B426" s="17"/>
      <c r="C426" s="405">
        <v>15</v>
      </c>
      <c r="D426" s="232"/>
      <c r="E426" s="197"/>
      <c r="F426" s="197"/>
      <c r="G426" s="196"/>
      <c r="H426" s="408"/>
      <c r="I426" s="408"/>
      <c r="J426" s="408"/>
      <c r="K426" s="195" t="s">
        <v>95</v>
      </c>
      <c r="L426" s="194"/>
      <c r="M426" s="195" t="s">
        <v>94</v>
      </c>
      <c r="N426" s="194"/>
      <c r="O426" s="195" t="s">
        <v>93</v>
      </c>
      <c r="P426" s="194"/>
      <c r="Q426" s="195" t="s">
        <v>92</v>
      </c>
      <c r="R426" s="194"/>
      <c r="S426" s="195" t="s">
        <v>212</v>
      </c>
      <c r="T426" s="194"/>
      <c r="U426" s="195" t="s">
        <v>211</v>
      </c>
      <c r="V426" s="194"/>
      <c r="W426" s="195" t="s">
        <v>292</v>
      </c>
      <c r="X426" s="194"/>
      <c r="Y426" s="25"/>
      <c r="Z426" s="397"/>
      <c r="AA426" s="397"/>
      <c r="AB426" s="193"/>
      <c r="AC426" s="379">
        <f>SUMPRODUCT(LEN($L426:$X428)-LEN(SUBSTITUTE($L426:$X428,"A", "")))</f>
        <v>0</v>
      </c>
      <c r="AD426" s="365">
        <f>SUMPRODUCT(LEN($Y426:$Y428)-LEN(SUBSTITUTE($Y426:$Y428,"A", "")))</f>
        <v>0</v>
      </c>
      <c r="AE426" s="365">
        <f>SUMPRODUCT(LEN($L426:$X428)-LEN(SUBSTITUTE($L426:$X428,"S", "")))</f>
        <v>0</v>
      </c>
      <c r="AF426" s="365">
        <f>SUMPRODUCT(LEN($Y426:$Y428)-LEN(SUBSTITUTE($Y426:$Y428,"S", "")))</f>
        <v>0</v>
      </c>
      <c r="AG426" s="365">
        <f>SUMPRODUCT(LEN($L426:$X428)-LEN(SUBSTITUTE($L426:$X428,"F", "")))</f>
        <v>0</v>
      </c>
      <c r="AH426" s="365">
        <f>SUMPRODUCT(LEN($Y426:$Y428)-LEN(SUBSTITUTE($Y426:$Y428,"F", "")))</f>
        <v>0</v>
      </c>
      <c r="AI426" s="365">
        <f>SUMPRODUCT(LEN($L426:$X428)-LEN(SUBSTITUTE($L426:$X428,"G", "")))</f>
        <v>0</v>
      </c>
      <c r="AJ426" s="365">
        <f>SUMPRODUCT(LEN($Y426:$Y428)-LEN(SUBSTITUTE($Y426:$Y428,"G", "")))</f>
        <v>0</v>
      </c>
      <c r="AK426" s="365">
        <f>SUMPRODUCT(LEN($L426:$X428)-LEN(SUBSTITUTE($L426:$X428,"M", "")))</f>
        <v>0</v>
      </c>
      <c r="AL426" s="365">
        <f>SUMPRODUCT(LEN($Y426:$Y428)-LEN(SUBSTITUTE($Y426:$Y428,"M", "")))</f>
        <v>0</v>
      </c>
    </row>
    <row r="427" spans="2:39" ht="19.899999999999999" customHeight="1" x14ac:dyDescent="0.2">
      <c r="B427" s="17"/>
      <c r="C427" s="406"/>
      <c r="D427" s="231"/>
      <c r="E427" s="23"/>
      <c r="F427" s="23"/>
      <c r="G427" s="191"/>
      <c r="H427" s="409"/>
      <c r="I427" s="409"/>
      <c r="J427" s="409"/>
      <c r="K427" s="190" t="s">
        <v>91</v>
      </c>
      <c r="L427" s="189"/>
      <c r="M427" s="190" t="s">
        <v>90</v>
      </c>
      <c r="N427" s="189"/>
      <c r="O427" s="190" t="s">
        <v>89</v>
      </c>
      <c r="P427" s="189"/>
      <c r="Q427" s="190" t="s">
        <v>88</v>
      </c>
      <c r="R427" s="189"/>
      <c r="S427" s="190" t="s">
        <v>210</v>
      </c>
      <c r="T427" s="189"/>
      <c r="U427" s="190" t="s">
        <v>209</v>
      </c>
      <c r="V427" s="189"/>
      <c r="W427" s="190" t="s">
        <v>291</v>
      </c>
      <c r="X427" s="189"/>
      <c r="Y427" s="18"/>
      <c r="Z427" s="366"/>
      <c r="AA427" s="366"/>
      <c r="AB427" s="188"/>
      <c r="AC427" s="390"/>
      <c r="AD427" s="392"/>
      <c r="AE427" s="392"/>
      <c r="AF427" s="392"/>
      <c r="AG427" s="392"/>
      <c r="AH427" s="392"/>
      <c r="AI427" s="392"/>
      <c r="AJ427" s="392"/>
      <c r="AK427" s="392"/>
      <c r="AL427" s="392"/>
    </row>
    <row r="428" spans="2:39" ht="19.899999999999999" customHeight="1" thickBot="1" x14ac:dyDescent="0.25">
      <c r="B428" s="17"/>
      <c r="C428" s="407"/>
      <c r="D428" s="233"/>
      <c r="E428" s="203"/>
      <c r="F428" s="203"/>
      <c r="G428" s="202"/>
      <c r="H428" s="410"/>
      <c r="I428" s="410"/>
      <c r="J428" s="410"/>
      <c r="K428" s="201" t="s">
        <v>87</v>
      </c>
      <c r="L428" s="200"/>
      <c r="M428" s="201" t="s">
        <v>86</v>
      </c>
      <c r="N428" s="200"/>
      <c r="O428" s="201" t="s">
        <v>85</v>
      </c>
      <c r="P428" s="200"/>
      <c r="Q428" s="201" t="s">
        <v>84</v>
      </c>
      <c r="R428" s="200"/>
      <c r="S428" s="201" t="s">
        <v>208</v>
      </c>
      <c r="T428" s="200"/>
      <c r="U428" s="201" t="s">
        <v>207</v>
      </c>
      <c r="V428" s="200"/>
      <c r="W428" s="201" t="s">
        <v>290</v>
      </c>
      <c r="X428" s="200"/>
      <c r="Y428" s="10"/>
      <c r="Z428" s="398"/>
      <c r="AA428" s="398"/>
      <c r="AB428" s="199"/>
      <c r="AC428" s="391"/>
      <c r="AD428" s="393"/>
      <c r="AE428" s="393"/>
      <c r="AF428" s="393"/>
      <c r="AG428" s="393"/>
      <c r="AH428" s="393"/>
      <c r="AI428" s="393"/>
      <c r="AJ428" s="393"/>
      <c r="AK428" s="393"/>
      <c r="AL428" s="393"/>
    </row>
    <row r="429" spans="2:39" ht="19.899999999999999" customHeight="1" x14ac:dyDescent="0.2">
      <c r="B429" s="17"/>
      <c r="C429" s="405">
        <v>16</v>
      </c>
      <c r="D429" s="232"/>
      <c r="E429" s="197"/>
      <c r="F429" s="197"/>
      <c r="G429" s="196"/>
      <c r="H429" s="408"/>
      <c r="I429" s="408"/>
      <c r="J429" s="408"/>
      <c r="K429" s="195" t="s">
        <v>95</v>
      </c>
      <c r="L429" s="194"/>
      <c r="M429" s="195" t="s">
        <v>94</v>
      </c>
      <c r="N429" s="194"/>
      <c r="O429" s="195" t="s">
        <v>93</v>
      </c>
      <c r="P429" s="194"/>
      <c r="Q429" s="195" t="s">
        <v>92</v>
      </c>
      <c r="R429" s="194"/>
      <c r="S429" s="195" t="s">
        <v>212</v>
      </c>
      <c r="T429" s="194"/>
      <c r="U429" s="195" t="s">
        <v>211</v>
      </c>
      <c r="V429" s="194"/>
      <c r="W429" s="195" t="s">
        <v>292</v>
      </c>
      <c r="X429" s="194"/>
      <c r="Y429" s="25"/>
      <c r="Z429" s="397"/>
      <c r="AA429" s="397"/>
      <c r="AB429" s="193"/>
      <c r="AC429" s="379">
        <f>SUMPRODUCT(LEN($L429:$X431)-LEN(SUBSTITUTE($L429:$X431,"A", "")))</f>
        <v>0</v>
      </c>
      <c r="AD429" s="365">
        <f>SUMPRODUCT(LEN($Y429:$Y431)-LEN(SUBSTITUTE($Y429:$Y431,"A", "")))</f>
        <v>0</v>
      </c>
      <c r="AE429" s="365">
        <f>SUMPRODUCT(LEN($L429:$X431)-LEN(SUBSTITUTE($L429:$X431,"S", "")))</f>
        <v>0</v>
      </c>
      <c r="AF429" s="365">
        <f>SUMPRODUCT(LEN($Y429:$Y431)-LEN(SUBSTITUTE($Y429:$Y431,"S", "")))</f>
        <v>0</v>
      </c>
      <c r="AG429" s="365">
        <f>SUMPRODUCT(LEN($L429:$X431)-LEN(SUBSTITUTE($L429:$X431,"F", "")))</f>
        <v>0</v>
      </c>
      <c r="AH429" s="365">
        <f>SUMPRODUCT(LEN($Y429:$Y431)-LEN(SUBSTITUTE($Y429:$Y431,"F", "")))</f>
        <v>0</v>
      </c>
      <c r="AI429" s="365">
        <f>SUMPRODUCT(LEN($L429:$X431)-LEN(SUBSTITUTE($L429:$X431,"G", "")))</f>
        <v>0</v>
      </c>
      <c r="AJ429" s="365">
        <f>SUMPRODUCT(LEN($Y429:$Y431)-LEN(SUBSTITUTE($Y429:$Y431,"G", "")))</f>
        <v>0</v>
      </c>
      <c r="AK429" s="365">
        <f>SUMPRODUCT(LEN($L429:$X431)-LEN(SUBSTITUTE($L429:$X431,"M", "")))</f>
        <v>0</v>
      </c>
      <c r="AL429" s="365">
        <f>SUMPRODUCT(LEN($Y429:$Y431)-LEN(SUBSTITUTE($Y429:$Y431,"M", "")))</f>
        <v>0</v>
      </c>
    </row>
    <row r="430" spans="2:39" ht="19.899999999999999" customHeight="1" x14ac:dyDescent="0.2">
      <c r="B430" s="17"/>
      <c r="C430" s="406"/>
      <c r="D430" s="231"/>
      <c r="E430" s="23"/>
      <c r="F430" s="23"/>
      <c r="G430" s="191"/>
      <c r="H430" s="409"/>
      <c r="I430" s="409"/>
      <c r="J430" s="409"/>
      <c r="K430" s="190" t="s">
        <v>91</v>
      </c>
      <c r="L430" s="189"/>
      <c r="M430" s="190" t="s">
        <v>90</v>
      </c>
      <c r="N430" s="189"/>
      <c r="O430" s="190" t="s">
        <v>89</v>
      </c>
      <c r="P430" s="189"/>
      <c r="Q430" s="190" t="s">
        <v>88</v>
      </c>
      <c r="R430" s="189"/>
      <c r="S430" s="190" t="s">
        <v>210</v>
      </c>
      <c r="T430" s="189"/>
      <c r="U430" s="190" t="s">
        <v>209</v>
      </c>
      <c r="V430" s="189"/>
      <c r="W430" s="190" t="s">
        <v>291</v>
      </c>
      <c r="X430" s="189"/>
      <c r="Y430" s="18"/>
      <c r="Z430" s="366"/>
      <c r="AA430" s="366"/>
      <c r="AB430" s="188"/>
      <c r="AC430" s="390"/>
      <c r="AD430" s="392"/>
      <c r="AE430" s="392"/>
      <c r="AF430" s="392"/>
      <c r="AG430" s="392"/>
      <c r="AH430" s="392"/>
      <c r="AI430" s="392"/>
      <c r="AJ430" s="392"/>
      <c r="AK430" s="392"/>
      <c r="AL430" s="392"/>
    </row>
    <row r="431" spans="2:39" ht="19.899999999999999" customHeight="1" thickBot="1" x14ac:dyDescent="0.25">
      <c r="B431" s="17"/>
      <c r="C431" s="407"/>
      <c r="D431" s="233"/>
      <c r="E431" s="203"/>
      <c r="F431" s="203"/>
      <c r="G431" s="202"/>
      <c r="H431" s="410"/>
      <c r="I431" s="410"/>
      <c r="J431" s="410"/>
      <c r="K431" s="201" t="s">
        <v>87</v>
      </c>
      <c r="L431" s="200"/>
      <c r="M431" s="201" t="s">
        <v>86</v>
      </c>
      <c r="N431" s="200"/>
      <c r="O431" s="201" t="s">
        <v>85</v>
      </c>
      <c r="P431" s="200"/>
      <c r="Q431" s="201" t="s">
        <v>84</v>
      </c>
      <c r="R431" s="200"/>
      <c r="S431" s="201" t="s">
        <v>208</v>
      </c>
      <c r="T431" s="200"/>
      <c r="U431" s="201" t="s">
        <v>207</v>
      </c>
      <c r="V431" s="200"/>
      <c r="W431" s="201" t="s">
        <v>290</v>
      </c>
      <c r="X431" s="200"/>
      <c r="Y431" s="10"/>
      <c r="Z431" s="398"/>
      <c r="AA431" s="398"/>
      <c r="AB431" s="199"/>
      <c r="AC431" s="391"/>
      <c r="AD431" s="393"/>
      <c r="AE431" s="393"/>
      <c r="AF431" s="393"/>
      <c r="AG431" s="393"/>
      <c r="AH431" s="393"/>
      <c r="AI431" s="393"/>
      <c r="AJ431" s="393"/>
      <c r="AK431" s="393"/>
      <c r="AL431" s="393"/>
    </row>
    <row r="432" spans="2:39" ht="19.899999999999999" customHeight="1" x14ac:dyDescent="0.2">
      <c r="B432" s="17"/>
      <c r="C432" s="405">
        <v>17</v>
      </c>
      <c r="D432" s="232"/>
      <c r="E432" s="197"/>
      <c r="F432" s="197"/>
      <c r="G432" s="196"/>
      <c r="H432" s="408"/>
      <c r="I432" s="408"/>
      <c r="J432" s="408"/>
      <c r="K432" s="195" t="s">
        <v>95</v>
      </c>
      <c r="L432" s="194"/>
      <c r="M432" s="195" t="s">
        <v>94</v>
      </c>
      <c r="N432" s="194"/>
      <c r="O432" s="195" t="s">
        <v>93</v>
      </c>
      <c r="P432" s="194"/>
      <c r="Q432" s="195" t="s">
        <v>92</v>
      </c>
      <c r="R432" s="194"/>
      <c r="S432" s="195" t="s">
        <v>212</v>
      </c>
      <c r="T432" s="194"/>
      <c r="U432" s="195" t="s">
        <v>211</v>
      </c>
      <c r="V432" s="194"/>
      <c r="W432" s="195" t="s">
        <v>292</v>
      </c>
      <c r="X432" s="194"/>
      <c r="Y432" s="25"/>
      <c r="Z432" s="397"/>
      <c r="AA432" s="397"/>
      <c r="AB432" s="193"/>
      <c r="AC432" s="379">
        <f>SUMPRODUCT(LEN($L432:$X434)-LEN(SUBSTITUTE($L432:$X434,"A", "")))</f>
        <v>0</v>
      </c>
      <c r="AD432" s="365">
        <f>SUMPRODUCT(LEN($Y432:$Y434)-LEN(SUBSTITUTE($Y432:$Y434,"A", "")))</f>
        <v>0</v>
      </c>
      <c r="AE432" s="365">
        <f>SUMPRODUCT(LEN($L432:$X434)-LEN(SUBSTITUTE($L432:$X434,"S", "")))</f>
        <v>0</v>
      </c>
      <c r="AF432" s="365">
        <f>SUMPRODUCT(LEN($Y432:$Y434)-LEN(SUBSTITUTE($Y432:$Y434,"S", "")))</f>
        <v>0</v>
      </c>
      <c r="AG432" s="365">
        <f>SUMPRODUCT(LEN($L432:$X434)-LEN(SUBSTITUTE($L432:$X434,"F", "")))</f>
        <v>0</v>
      </c>
      <c r="AH432" s="365">
        <f>SUMPRODUCT(LEN($Y432:$Y434)-LEN(SUBSTITUTE($Y432:$Y434,"F", "")))</f>
        <v>0</v>
      </c>
      <c r="AI432" s="365">
        <f>SUMPRODUCT(LEN($L432:$X434)-LEN(SUBSTITUTE($L432:$X434,"G", "")))</f>
        <v>0</v>
      </c>
      <c r="AJ432" s="365">
        <f>SUMPRODUCT(LEN($Y432:$Y434)-LEN(SUBSTITUTE($Y432:$Y434,"G", "")))</f>
        <v>0</v>
      </c>
      <c r="AK432" s="365">
        <f>SUMPRODUCT(LEN($L432:$X434)-LEN(SUBSTITUTE($L432:$X434,"M", "")))</f>
        <v>0</v>
      </c>
      <c r="AL432" s="365">
        <f>SUMPRODUCT(LEN($Y432:$Y434)-LEN(SUBSTITUTE($Y432:$Y434,"M", "")))</f>
        <v>0</v>
      </c>
    </row>
    <row r="433" spans="2:46" ht="19.899999999999999" customHeight="1" x14ac:dyDescent="0.2">
      <c r="B433" s="17"/>
      <c r="C433" s="406"/>
      <c r="D433" s="231"/>
      <c r="E433" s="23"/>
      <c r="F433" s="23"/>
      <c r="G433" s="191"/>
      <c r="H433" s="409"/>
      <c r="I433" s="409"/>
      <c r="J433" s="409"/>
      <c r="K433" s="190" t="s">
        <v>91</v>
      </c>
      <c r="L433" s="189"/>
      <c r="M433" s="190" t="s">
        <v>90</v>
      </c>
      <c r="N433" s="189"/>
      <c r="O433" s="190" t="s">
        <v>89</v>
      </c>
      <c r="P433" s="189"/>
      <c r="Q433" s="190" t="s">
        <v>88</v>
      </c>
      <c r="R433" s="189"/>
      <c r="S433" s="190" t="s">
        <v>210</v>
      </c>
      <c r="T433" s="189"/>
      <c r="U433" s="190" t="s">
        <v>209</v>
      </c>
      <c r="V433" s="189"/>
      <c r="W433" s="190" t="s">
        <v>291</v>
      </c>
      <c r="X433" s="189"/>
      <c r="Y433" s="18"/>
      <c r="Z433" s="366"/>
      <c r="AA433" s="366"/>
      <c r="AB433" s="188"/>
      <c r="AC433" s="390"/>
      <c r="AD433" s="392"/>
      <c r="AE433" s="392"/>
      <c r="AF433" s="392"/>
      <c r="AG433" s="392"/>
      <c r="AH433" s="392"/>
      <c r="AI433" s="392"/>
      <c r="AJ433" s="392"/>
      <c r="AK433" s="392"/>
      <c r="AL433" s="392"/>
    </row>
    <row r="434" spans="2:46" ht="19.899999999999999" customHeight="1" thickBot="1" x14ac:dyDescent="0.25">
      <c r="B434" s="17"/>
      <c r="C434" s="407"/>
      <c r="D434" s="233"/>
      <c r="E434" s="203"/>
      <c r="F434" s="203"/>
      <c r="G434" s="202"/>
      <c r="H434" s="410"/>
      <c r="I434" s="410"/>
      <c r="J434" s="410"/>
      <c r="K434" s="201" t="s">
        <v>87</v>
      </c>
      <c r="L434" s="200"/>
      <c r="M434" s="201" t="s">
        <v>86</v>
      </c>
      <c r="N434" s="200"/>
      <c r="O434" s="201" t="s">
        <v>85</v>
      </c>
      <c r="P434" s="200"/>
      <c r="Q434" s="201" t="s">
        <v>84</v>
      </c>
      <c r="R434" s="200"/>
      <c r="S434" s="201" t="s">
        <v>208</v>
      </c>
      <c r="T434" s="200"/>
      <c r="U434" s="201" t="s">
        <v>207</v>
      </c>
      <c r="V434" s="200"/>
      <c r="W434" s="201" t="s">
        <v>290</v>
      </c>
      <c r="X434" s="200"/>
      <c r="Y434" s="10"/>
      <c r="Z434" s="398"/>
      <c r="AA434" s="398"/>
      <c r="AB434" s="199"/>
      <c r="AC434" s="391"/>
      <c r="AD434" s="393"/>
      <c r="AE434" s="393"/>
      <c r="AF434" s="393"/>
      <c r="AG434" s="393"/>
      <c r="AH434" s="393"/>
      <c r="AI434" s="393"/>
      <c r="AJ434" s="393"/>
      <c r="AK434" s="393"/>
      <c r="AL434" s="393"/>
    </row>
    <row r="435" spans="2:46" ht="19.899999999999999" customHeight="1" x14ac:dyDescent="0.2">
      <c r="B435" s="17"/>
      <c r="C435" s="405">
        <v>18</v>
      </c>
      <c r="D435" s="232"/>
      <c r="E435" s="197"/>
      <c r="F435" s="197"/>
      <c r="G435" s="196"/>
      <c r="H435" s="408"/>
      <c r="I435" s="408"/>
      <c r="J435" s="408"/>
      <c r="K435" s="195" t="s">
        <v>95</v>
      </c>
      <c r="L435" s="194"/>
      <c r="M435" s="195" t="s">
        <v>94</v>
      </c>
      <c r="N435" s="194"/>
      <c r="O435" s="195" t="s">
        <v>93</v>
      </c>
      <c r="P435" s="194"/>
      <c r="Q435" s="195" t="s">
        <v>92</v>
      </c>
      <c r="R435" s="194"/>
      <c r="S435" s="195" t="s">
        <v>212</v>
      </c>
      <c r="T435" s="194"/>
      <c r="U435" s="195" t="s">
        <v>211</v>
      </c>
      <c r="V435" s="194"/>
      <c r="W435" s="195" t="s">
        <v>292</v>
      </c>
      <c r="X435" s="194"/>
      <c r="Y435" s="25"/>
      <c r="Z435" s="397"/>
      <c r="AA435" s="397"/>
      <c r="AB435" s="193"/>
      <c r="AC435" s="379">
        <f>SUMPRODUCT(LEN($L435:$X437)-LEN(SUBSTITUTE($L435:$X437,"A", "")))</f>
        <v>0</v>
      </c>
      <c r="AD435" s="365">
        <f>SUMPRODUCT(LEN($Y435:$Y437)-LEN(SUBSTITUTE($Y435:$Y437,"A", "")))</f>
        <v>0</v>
      </c>
      <c r="AE435" s="365">
        <f>SUMPRODUCT(LEN($L435:$X437)-LEN(SUBSTITUTE($L435:$X437,"S", "")))</f>
        <v>0</v>
      </c>
      <c r="AF435" s="365">
        <f>SUMPRODUCT(LEN($Y435:$Y437)-LEN(SUBSTITUTE($Y435:$Y437,"S", "")))</f>
        <v>0</v>
      </c>
      <c r="AG435" s="365">
        <f>SUMPRODUCT(LEN($L435:$X437)-LEN(SUBSTITUTE($L435:$X437,"F", "")))</f>
        <v>0</v>
      </c>
      <c r="AH435" s="365">
        <f>SUMPRODUCT(LEN($Y435:$Y437)-LEN(SUBSTITUTE($Y435:$Y437,"F", "")))</f>
        <v>0</v>
      </c>
      <c r="AI435" s="365">
        <f>SUMPRODUCT(LEN($L435:$X437)-LEN(SUBSTITUTE($L435:$X437,"G", "")))</f>
        <v>0</v>
      </c>
      <c r="AJ435" s="365">
        <f>SUMPRODUCT(LEN($Y435:$Y437)-LEN(SUBSTITUTE($Y435:$Y437,"G", "")))</f>
        <v>0</v>
      </c>
      <c r="AK435" s="365">
        <f>SUMPRODUCT(LEN($L435:$X437)-LEN(SUBSTITUTE($L435:$X437,"M", "")))</f>
        <v>0</v>
      </c>
      <c r="AL435" s="365">
        <f>SUMPRODUCT(LEN($Y435:$Y437)-LEN(SUBSTITUTE($Y435:$Y437,"M", "")))</f>
        <v>0</v>
      </c>
    </row>
    <row r="436" spans="2:46" ht="19.899999999999999" customHeight="1" x14ac:dyDescent="0.2">
      <c r="B436" s="17"/>
      <c r="C436" s="406"/>
      <c r="D436" s="231"/>
      <c r="E436" s="23"/>
      <c r="F436" s="23"/>
      <c r="G436" s="191"/>
      <c r="H436" s="409"/>
      <c r="I436" s="409"/>
      <c r="J436" s="409"/>
      <c r="K436" s="190" t="s">
        <v>91</v>
      </c>
      <c r="L436" s="189"/>
      <c r="M436" s="190" t="s">
        <v>90</v>
      </c>
      <c r="N436" s="189"/>
      <c r="O436" s="190" t="s">
        <v>89</v>
      </c>
      <c r="P436" s="189"/>
      <c r="Q436" s="190" t="s">
        <v>88</v>
      </c>
      <c r="R436" s="189"/>
      <c r="S436" s="190" t="s">
        <v>210</v>
      </c>
      <c r="T436" s="189"/>
      <c r="U436" s="190" t="s">
        <v>209</v>
      </c>
      <c r="V436" s="189"/>
      <c r="W436" s="190" t="s">
        <v>291</v>
      </c>
      <c r="X436" s="189"/>
      <c r="Y436" s="18"/>
      <c r="Z436" s="366"/>
      <c r="AA436" s="366"/>
      <c r="AB436" s="188"/>
      <c r="AC436" s="390"/>
      <c r="AD436" s="392"/>
      <c r="AE436" s="392"/>
      <c r="AF436" s="392"/>
      <c r="AG436" s="392"/>
      <c r="AH436" s="392"/>
      <c r="AI436" s="392"/>
      <c r="AJ436" s="392"/>
      <c r="AK436" s="392"/>
      <c r="AL436" s="392"/>
    </row>
    <row r="437" spans="2:46" ht="19.899999999999999" customHeight="1" thickBot="1" x14ac:dyDescent="0.25">
      <c r="B437" s="17"/>
      <c r="C437" s="407"/>
      <c r="D437" s="233"/>
      <c r="E437" s="203"/>
      <c r="F437" s="203"/>
      <c r="G437" s="202"/>
      <c r="H437" s="410"/>
      <c r="I437" s="410"/>
      <c r="J437" s="410"/>
      <c r="K437" s="201" t="s">
        <v>87</v>
      </c>
      <c r="L437" s="200"/>
      <c r="M437" s="201" t="s">
        <v>86</v>
      </c>
      <c r="N437" s="200"/>
      <c r="O437" s="201" t="s">
        <v>85</v>
      </c>
      <c r="P437" s="200"/>
      <c r="Q437" s="201" t="s">
        <v>84</v>
      </c>
      <c r="R437" s="200"/>
      <c r="S437" s="201" t="s">
        <v>208</v>
      </c>
      <c r="T437" s="200"/>
      <c r="U437" s="201" t="s">
        <v>207</v>
      </c>
      <c r="V437" s="200"/>
      <c r="W437" s="201" t="s">
        <v>290</v>
      </c>
      <c r="X437" s="200"/>
      <c r="Y437" s="10"/>
      <c r="Z437" s="398"/>
      <c r="AA437" s="398"/>
      <c r="AB437" s="199"/>
      <c r="AC437" s="391"/>
      <c r="AD437" s="393"/>
      <c r="AE437" s="393"/>
      <c r="AF437" s="393"/>
      <c r="AG437" s="393"/>
      <c r="AH437" s="393"/>
      <c r="AI437" s="393"/>
      <c r="AJ437" s="393"/>
      <c r="AK437" s="393"/>
      <c r="AL437" s="393"/>
    </row>
    <row r="438" spans="2:46" ht="19.899999999999999" customHeight="1" x14ac:dyDescent="0.2">
      <c r="B438" s="17"/>
      <c r="C438" s="405">
        <v>19</v>
      </c>
      <c r="D438" s="232"/>
      <c r="E438" s="197"/>
      <c r="F438" s="197"/>
      <c r="G438" s="196"/>
      <c r="H438" s="408"/>
      <c r="I438" s="408"/>
      <c r="J438" s="408"/>
      <c r="K438" s="195" t="s">
        <v>95</v>
      </c>
      <c r="L438" s="194"/>
      <c r="M438" s="195" t="s">
        <v>94</v>
      </c>
      <c r="N438" s="194"/>
      <c r="O438" s="195" t="s">
        <v>93</v>
      </c>
      <c r="P438" s="194"/>
      <c r="Q438" s="195" t="s">
        <v>92</v>
      </c>
      <c r="R438" s="194"/>
      <c r="S438" s="195" t="s">
        <v>212</v>
      </c>
      <c r="T438" s="194"/>
      <c r="U438" s="195" t="s">
        <v>211</v>
      </c>
      <c r="V438" s="194"/>
      <c r="W438" s="195" t="s">
        <v>292</v>
      </c>
      <c r="X438" s="194"/>
      <c r="Y438" s="25"/>
      <c r="Z438" s="397"/>
      <c r="AA438" s="397"/>
      <c r="AB438" s="193"/>
      <c r="AC438" s="379">
        <f>SUMPRODUCT(LEN($L438:$X440)-LEN(SUBSTITUTE($L438:$X440,"A", "")))</f>
        <v>0</v>
      </c>
      <c r="AD438" s="365">
        <f>SUMPRODUCT(LEN($Y438:$Y440)-LEN(SUBSTITUTE($Y438:$Y440,"A", "")))</f>
        <v>0</v>
      </c>
      <c r="AE438" s="365">
        <f>SUMPRODUCT(LEN($L438:$X440)-LEN(SUBSTITUTE($L438:$X440,"S", "")))</f>
        <v>0</v>
      </c>
      <c r="AF438" s="365">
        <f>SUMPRODUCT(LEN($Y438:$Y440)-LEN(SUBSTITUTE($Y438:$Y440,"S", "")))</f>
        <v>0</v>
      </c>
      <c r="AG438" s="365">
        <f>SUMPRODUCT(LEN($L438:$X440)-LEN(SUBSTITUTE($L438:$X440,"F", "")))</f>
        <v>0</v>
      </c>
      <c r="AH438" s="365">
        <f>SUMPRODUCT(LEN($Y438:$Y440)-LEN(SUBSTITUTE($Y438:$Y440,"F", "")))</f>
        <v>0</v>
      </c>
      <c r="AI438" s="365">
        <f>SUMPRODUCT(LEN($L438:$X440)-LEN(SUBSTITUTE($L438:$X440,"G", "")))</f>
        <v>0</v>
      </c>
      <c r="AJ438" s="365">
        <f>SUMPRODUCT(LEN($Y438:$Y440)-LEN(SUBSTITUTE($Y438:$Y440,"G", "")))</f>
        <v>0</v>
      </c>
      <c r="AK438" s="365">
        <f>SUMPRODUCT(LEN($L438:$X440)-LEN(SUBSTITUTE($L438:$X440,"M", "")))</f>
        <v>0</v>
      </c>
      <c r="AL438" s="365">
        <f>SUMPRODUCT(LEN($Y438:$Y440)-LEN(SUBSTITUTE($Y438:$Y440,"M", "")))</f>
        <v>0</v>
      </c>
    </row>
    <row r="439" spans="2:46" ht="19.899999999999999" customHeight="1" x14ac:dyDescent="0.2">
      <c r="B439" s="17"/>
      <c r="C439" s="406"/>
      <c r="D439" s="231"/>
      <c r="E439" s="23"/>
      <c r="F439" s="23"/>
      <c r="G439" s="191"/>
      <c r="H439" s="409"/>
      <c r="I439" s="409"/>
      <c r="J439" s="409"/>
      <c r="K439" s="190" t="s">
        <v>91</v>
      </c>
      <c r="L439" s="189"/>
      <c r="M439" s="190" t="s">
        <v>90</v>
      </c>
      <c r="N439" s="189"/>
      <c r="O439" s="190" t="s">
        <v>89</v>
      </c>
      <c r="P439" s="189"/>
      <c r="Q439" s="190" t="s">
        <v>88</v>
      </c>
      <c r="R439" s="189"/>
      <c r="S439" s="190" t="s">
        <v>210</v>
      </c>
      <c r="T439" s="189"/>
      <c r="U439" s="190" t="s">
        <v>209</v>
      </c>
      <c r="V439" s="189"/>
      <c r="W439" s="190" t="s">
        <v>291</v>
      </c>
      <c r="X439" s="189"/>
      <c r="Y439" s="18"/>
      <c r="Z439" s="366"/>
      <c r="AA439" s="366"/>
      <c r="AB439" s="188"/>
      <c r="AC439" s="390"/>
      <c r="AD439" s="392"/>
      <c r="AE439" s="392"/>
      <c r="AF439" s="392"/>
      <c r="AG439" s="392"/>
      <c r="AH439" s="392"/>
      <c r="AI439" s="392"/>
      <c r="AJ439" s="392"/>
      <c r="AK439" s="392"/>
      <c r="AL439" s="392"/>
    </row>
    <row r="440" spans="2:46" ht="19.899999999999999" customHeight="1" thickBot="1" x14ac:dyDescent="0.25">
      <c r="B440" s="17"/>
      <c r="C440" s="407"/>
      <c r="D440" s="233"/>
      <c r="E440" s="203"/>
      <c r="F440" s="203"/>
      <c r="G440" s="202"/>
      <c r="H440" s="410"/>
      <c r="I440" s="410"/>
      <c r="J440" s="410"/>
      <c r="K440" s="201" t="s">
        <v>87</v>
      </c>
      <c r="L440" s="200"/>
      <c r="M440" s="201" t="s">
        <v>86</v>
      </c>
      <c r="N440" s="200"/>
      <c r="O440" s="201" t="s">
        <v>85</v>
      </c>
      <c r="P440" s="200"/>
      <c r="Q440" s="201" t="s">
        <v>84</v>
      </c>
      <c r="R440" s="200"/>
      <c r="S440" s="201" t="s">
        <v>208</v>
      </c>
      <c r="T440" s="200"/>
      <c r="U440" s="201" t="s">
        <v>207</v>
      </c>
      <c r="V440" s="200"/>
      <c r="W440" s="201" t="s">
        <v>290</v>
      </c>
      <c r="X440" s="200"/>
      <c r="Y440" s="10"/>
      <c r="Z440" s="398"/>
      <c r="AA440" s="398"/>
      <c r="AB440" s="199"/>
      <c r="AC440" s="391"/>
      <c r="AD440" s="393"/>
      <c r="AE440" s="393"/>
      <c r="AF440" s="393"/>
      <c r="AG440" s="393"/>
      <c r="AH440" s="393"/>
      <c r="AI440" s="393"/>
      <c r="AJ440" s="393"/>
      <c r="AK440" s="393"/>
      <c r="AL440" s="393"/>
    </row>
    <row r="441" spans="2:46" ht="19.899999999999999" customHeight="1" x14ac:dyDescent="0.2">
      <c r="B441" s="17"/>
      <c r="C441" s="405">
        <v>20</v>
      </c>
      <c r="D441" s="232"/>
      <c r="E441" s="197"/>
      <c r="F441" s="197"/>
      <c r="G441" s="196"/>
      <c r="H441" s="408"/>
      <c r="I441" s="408"/>
      <c r="J441" s="408"/>
      <c r="K441" s="195" t="s">
        <v>95</v>
      </c>
      <c r="L441" s="194"/>
      <c r="M441" s="195" t="s">
        <v>94</v>
      </c>
      <c r="N441" s="194"/>
      <c r="O441" s="195" t="s">
        <v>93</v>
      </c>
      <c r="P441" s="194"/>
      <c r="Q441" s="195" t="s">
        <v>92</v>
      </c>
      <c r="R441" s="194"/>
      <c r="S441" s="195" t="s">
        <v>212</v>
      </c>
      <c r="T441" s="194"/>
      <c r="U441" s="195" t="s">
        <v>211</v>
      </c>
      <c r="V441" s="194"/>
      <c r="W441" s="195" t="s">
        <v>292</v>
      </c>
      <c r="X441" s="194"/>
      <c r="Y441" s="25"/>
      <c r="Z441" s="397"/>
      <c r="AA441" s="397"/>
      <c r="AB441" s="193"/>
      <c r="AC441" s="379">
        <f>SUMPRODUCT(LEN($L441:$X443)-LEN(SUBSTITUTE($L441:$X443,"A", "")))</f>
        <v>0</v>
      </c>
      <c r="AD441" s="365">
        <f>SUMPRODUCT(LEN($Y441:$Y443)-LEN(SUBSTITUTE($Y441:$Y443,"A", "")))</f>
        <v>0</v>
      </c>
      <c r="AE441" s="365">
        <f>SUMPRODUCT(LEN($L441:$X443)-LEN(SUBSTITUTE($L441:$X443,"S", "")))</f>
        <v>0</v>
      </c>
      <c r="AF441" s="365">
        <f>SUMPRODUCT(LEN($Y441:$Y443)-LEN(SUBSTITUTE($Y441:$Y443,"S", "")))</f>
        <v>0</v>
      </c>
      <c r="AG441" s="365">
        <f>SUMPRODUCT(LEN($L441:$X443)-LEN(SUBSTITUTE($L441:$X443,"F", "")))</f>
        <v>0</v>
      </c>
      <c r="AH441" s="365">
        <f>SUMPRODUCT(LEN($Y441:$Y443)-LEN(SUBSTITUTE($Y441:$Y443,"F", "")))</f>
        <v>0</v>
      </c>
      <c r="AI441" s="365">
        <f>SUMPRODUCT(LEN($L441:$X443)-LEN(SUBSTITUTE($L441:$X443,"G", "")))</f>
        <v>0</v>
      </c>
      <c r="AJ441" s="365">
        <f>SUMPRODUCT(LEN($Y441:$Y443)-LEN(SUBSTITUTE($Y441:$Y443,"G", "")))</f>
        <v>0</v>
      </c>
      <c r="AK441" s="365">
        <f>SUMPRODUCT(LEN($L441:$X443)-LEN(SUBSTITUTE($L441:$X443,"M", "")))</f>
        <v>0</v>
      </c>
      <c r="AL441" s="365">
        <f>SUMPRODUCT(LEN($Y441:$Y443)-LEN(SUBSTITUTE($Y441:$Y443,"M", "")))</f>
        <v>0</v>
      </c>
    </row>
    <row r="442" spans="2:46" ht="19.899999999999999" customHeight="1" x14ac:dyDescent="0.2">
      <c r="B442" s="17"/>
      <c r="C442" s="406"/>
      <c r="D442" s="231"/>
      <c r="E442" s="23"/>
      <c r="F442" s="23"/>
      <c r="G442" s="191"/>
      <c r="H442" s="409"/>
      <c r="I442" s="409"/>
      <c r="J442" s="409"/>
      <c r="K442" s="190" t="s">
        <v>91</v>
      </c>
      <c r="L442" s="189"/>
      <c r="M442" s="190" t="s">
        <v>90</v>
      </c>
      <c r="N442" s="189"/>
      <c r="O442" s="190" t="s">
        <v>89</v>
      </c>
      <c r="P442" s="189"/>
      <c r="Q442" s="190" t="s">
        <v>88</v>
      </c>
      <c r="R442" s="189"/>
      <c r="S442" s="190" t="s">
        <v>210</v>
      </c>
      <c r="T442" s="189"/>
      <c r="U442" s="190" t="s">
        <v>209</v>
      </c>
      <c r="V442" s="189"/>
      <c r="W442" s="190" t="s">
        <v>291</v>
      </c>
      <c r="X442" s="189"/>
      <c r="Y442" s="18"/>
      <c r="Z442" s="366"/>
      <c r="AA442" s="366"/>
      <c r="AB442" s="188"/>
      <c r="AC442" s="390"/>
      <c r="AD442" s="392"/>
      <c r="AE442" s="392"/>
      <c r="AF442" s="392"/>
      <c r="AG442" s="392"/>
      <c r="AH442" s="392"/>
      <c r="AI442" s="392"/>
      <c r="AJ442" s="392"/>
      <c r="AK442" s="392"/>
      <c r="AL442" s="392"/>
    </row>
    <row r="443" spans="2:46" ht="19.899999999999999" customHeight="1" thickBot="1" x14ac:dyDescent="0.25">
      <c r="B443" s="17"/>
      <c r="C443" s="412"/>
      <c r="D443" s="230"/>
      <c r="E443" s="186"/>
      <c r="F443" s="186"/>
      <c r="G443" s="185"/>
      <c r="H443" s="411"/>
      <c r="I443" s="411"/>
      <c r="J443" s="411"/>
      <c r="K443" s="184" t="s">
        <v>87</v>
      </c>
      <c r="L443" s="183"/>
      <c r="M443" s="184" t="s">
        <v>86</v>
      </c>
      <c r="N443" s="183"/>
      <c r="O443" s="184" t="s">
        <v>85</v>
      </c>
      <c r="P443" s="183"/>
      <c r="Q443" s="184" t="s">
        <v>84</v>
      </c>
      <c r="R443" s="183"/>
      <c r="S443" s="184" t="s">
        <v>208</v>
      </c>
      <c r="T443" s="183"/>
      <c r="U443" s="184" t="s">
        <v>207</v>
      </c>
      <c r="V443" s="183"/>
      <c r="W443" s="201" t="s">
        <v>290</v>
      </c>
      <c r="X443" s="183"/>
      <c r="Y443" s="182"/>
      <c r="Z443" s="367"/>
      <c r="AA443" s="367"/>
      <c r="AB443" s="180"/>
      <c r="AC443" s="391"/>
      <c r="AD443" s="393"/>
      <c r="AE443" s="393"/>
      <c r="AF443" s="393"/>
      <c r="AG443" s="393"/>
      <c r="AH443" s="393"/>
      <c r="AI443" s="393"/>
      <c r="AJ443" s="393"/>
      <c r="AK443" s="393"/>
      <c r="AL443" s="393"/>
    </row>
    <row r="444" spans="2:46" ht="74.45" customHeight="1" thickBot="1" x14ac:dyDescent="0.3">
      <c r="B444" s="51" t="s">
        <v>123</v>
      </c>
      <c r="C444" s="48" t="s">
        <v>122</v>
      </c>
      <c r="D444" s="48" t="s">
        <v>121</v>
      </c>
      <c r="E444" s="48" t="s">
        <v>120</v>
      </c>
      <c r="F444" s="48" t="s">
        <v>119</v>
      </c>
      <c r="G444" s="48" t="s">
        <v>118</v>
      </c>
      <c r="H444" s="48" t="s">
        <v>33</v>
      </c>
      <c r="I444" s="48" t="s">
        <v>117</v>
      </c>
      <c r="J444" s="48" t="s">
        <v>34</v>
      </c>
      <c r="K444" s="340" t="s">
        <v>116</v>
      </c>
      <c r="L444" s="341"/>
      <c r="M444" s="340" t="s">
        <v>115</v>
      </c>
      <c r="N444" s="341"/>
      <c r="O444" s="340" t="s">
        <v>115</v>
      </c>
      <c r="P444" s="394"/>
      <c r="Q444" s="340" t="s">
        <v>115</v>
      </c>
      <c r="R444" s="394"/>
      <c r="S444" s="340" t="s">
        <v>115</v>
      </c>
      <c r="T444" s="394"/>
      <c r="U444" s="340" t="s">
        <v>115</v>
      </c>
      <c r="V444" s="394"/>
      <c r="W444" s="340" t="s">
        <v>115</v>
      </c>
      <c r="X444" s="394"/>
      <c r="Y444" s="234" t="s">
        <v>114</v>
      </c>
      <c r="Z444" s="48" t="s">
        <v>113</v>
      </c>
      <c r="AA444" s="50" t="s">
        <v>221</v>
      </c>
      <c r="AB444" s="47" t="s">
        <v>112</v>
      </c>
      <c r="AC444" s="46" t="s">
        <v>111</v>
      </c>
      <c r="AD444" s="45" t="s">
        <v>110</v>
      </c>
      <c r="AE444" s="45" t="s">
        <v>109</v>
      </c>
      <c r="AF444" s="45" t="s">
        <v>108</v>
      </c>
      <c r="AG444" s="45" t="s">
        <v>107</v>
      </c>
      <c r="AH444" s="45" t="s">
        <v>106</v>
      </c>
      <c r="AI444" s="45" t="s">
        <v>105</v>
      </c>
      <c r="AJ444" s="45" t="s">
        <v>104</v>
      </c>
      <c r="AK444" s="45" t="s">
        <v>103</v>
      </c>
      <c r="AL444" s="45" t="s">
        <v>102</v>
      </c>
    </row>
    <row r="445" spans="2:46" ht="36" customHeight="1" thickBot="1" x14ac:dyDescent="0.25">
      <c r="B445" s="71" t="s">
        <v>130</v>
      </c>
      <c r="C445" s="215"/>
      <c r="D445" s="214">
        <v>204</v>
      </c>
      <c r="E445" s="213">
        <v>12</v>
      </c>
      <c r="F445" s="212">
        <v>43868.63</v>
      </c>
      <c r="G445" s="211">
        <v>1213.06</v>
      </c>
      <c r="H445" s="210"/>
      <c r="I445" s="210"/>
      <c r="J445" s="209"/>
      <c r="K445" s="208"/>
      <c r="L445" s="36"/>
      <c r="M445" s="208"/>
      <c r="N445" s="36"/>
      <c r="O445" s="208"/>
      <c r="P445" s="36"/>
      <c r="Q445" s="208"/>
      <c r="R445" s="36"/>
      <c r="S445" s="208"/>
      <c r="T445" s="36"/>
      <c r="U445" s="208"/>
      <c r="V445" s="36"/>
      <c r="W445" s="208"/>
      <c r="X445" s="36"/>
      <c r="Y445" s="207"/>
      <c r="Z445" s="206"/>
      <c r="AA445" s="206"/>
      <c r="AB445" s="205"/>
      <c r="AC445" s="33">
        <f t="shared" ref="AC445:AL445" si="7">SUM(AC446:AC505)</f>
        <v>178</v>
      </c>
      <c r="AD445" s="54">
        <f t="shared" si="7"/>
        <v>44</v>
      </c>
      <c r="AE445" s="54">
        <f t="shared" si="7"/>
        <v>162</v>
      </c>
      <c r="AF445" s="54">
        <f t="shared" si="7"/>
        <v>72</v>
      </c>
      <c r="AG445" s="54">
        <f t="shared" si="7"/>
        <v>6</v>
      </c>
      <c r="AH445" s="54">
        <f t="shared" si="7"/>
        <v>4</v>
      </c>
      <c r="AI445" s="54">
        <f t="shared" si="7"/>
        <v>87</v>
      </c>
      <c r="AJ445" s="54">
        <f t="shared" si="7"/>
        <v>28</v>
      </c>
      <c r="AK445" s="54">
        <f t="shared" si="7"/>
        <v>0</v>
      </c>
      <c r="AL445" s="53">
        <f t="shared" si="7"/>
        <v>0</v>
      </c>
      <c r="AM445" s="32" t="s">
        <v>100</v>
      </c>
      <c r="AN445" s="31">
        <f>F445/(100*102)</f>
        <v>4.3008460784313725</v>
      </c>
      <c r="AP445" s="4">
        <f>SUM(AC445:AD445)/E445</f>
        <v>18.5</v>
      </c>
      <c r="AQ445" s="4">
        <f>SUM(AE445:AF445)/E445</f>
        <v>19.5</v>
      </c>
      <c r="AR445" s="4">
        <f>SUM(AG445:AH445)/E445</f>
        <v>0.83333333333333337</v>
      </c>
      <c r="AS445" s="4">
        <f>SUM(AI445:AJ445)/E445</f>
        <v>9.5833333333333339</v>
      </c>
      <c r="AT445" s="4">
        <f>SUM(AK445:AL445)/E445</f>
        <v>0</v>
      </c>
    </row>
    <row r="446" spans="2:46" ht="19.899999999999999" customHeight="1" x14ac:dyDescent="0.2">
      <c r="B446" s="17" t="s">
        <v>129</v>
      </c>
      <c r="C446" s="405">
        <v>1</v>
      </c>
      <c r="D446" s="232"/>
      <c r="E446" s="197"/>
      <c r="F446" s="197"/>
      <c r="G446" s="196"/>
      <c r="H446" s="408">
        <v>85</v>
      </c>
      <c r="I446" s="408">
        <v>23</v>
      </c>
      <c r="J446" s="408">
        <v>5</v>
      </c>
      <c r="K446" s="195" t="s">
        <v>95</v>
      </c>
      <c r="L446" s="194" t="s">
        <v>511</v>
      </c>
      <c r="M446" s="195" t="s">
        <v>94</v>
      </c>
      <c r="N446" s="194" t="s">
        <v>510</v>
      </c>
      <c r="O446" s="195" t="s">
        <v>93</v>
      </c>
      <c r="P446" s="194" t="s">
        <v>509</v>
      </c>
      <c r="Q446" s="195" t="s">
        <v>92</v>
      </c>
      <c r="R446" s="194" t="s">
        <v>323</v>
      </c>
      <c r="S446" s="195" t="s">
        <v>212</v>
      </c>
      <c r="T446" s="194" t="s">
        <v>218</v>
      </c>
      <c r="U446" s="195" t="s">
        <v>211</v>
      </c>
      <c r="V446" s="194" t="s">
        <v>218</v>
      </c>
      <c r="W446" s="195" t="s">
        <v>292</v>
      </c>
      <c r="X446" s="194"/>
      <c r="Y446" s="25" t="s">
        <v>508</v>
      </c>
      <c r="Z446" s="397"/>
      <c r="AA446" s="397"/>
      <c r="AB446" s="193"/>
      <c r="AC446" s="379">
        <f>SUMPRODUCT(LEN($L446:$X448)-LEN(SUBSTITUTE($L446:$X448,"A", "")))</f>
        <v>18</v>
      </c>
      <c r="AD446" s="365">
        <f>SUMPRODUCT(LEN($Y446:$Y448)-LEN(SUBSTITUTE($Y446:$Y448,"A", "")))</f>
        <v>7</v>
      </c>
      <c r="AE446" s="365">
        <f>SUMPRODUCT(LEN($L446:$X448)-LEN(SUBSTITUTE($L446:$X448,"S", "")))</f>
        <v>21</v>
      </c>
      <c r="AF446" s="365">
        <f>SUMPRODUCT(LEN($Y446:$Y448)-LEN(SUBSTITUTE($Y446:$Y448,"S", "")))</f>
        <v>13</v>
      </c>
      <c r="AG446" s="365">
        <f>SUMPRODUCT(LEN($L446:$X448)-LEN(SUBSTITUTE($L446:$X448,"F", "")))</f>
        <v>1</v>
      </c>
      <c r="AH446" s="365">
        <f>SUMPRODUCT(LEN($Y446:$Y448)-LEN(SUBSTITUTE($Y446:$Y448,"F", "")))</f>
        <v>2</v>
      </c>
      <c r="AI446" s="365">
        <f>SUMPRODUCT(LEN($L446:$X448)-LEN(SUBSTITUTE($L446:$X448,"G", "")))</f>
        <v>19</v>
      </c>
      <c r="AJ446" s="365">
        <f>SUMPRODUCT(LEN($Y446:$Y448)-LEN(SUBSTITUTE($Y446:$Y448,"G", "")))</f>
        <v>5</v>
      </c>
      <c r="AK446" s="365">
        <f>SUMPRODUCT(LEN($L446:$X448)-LEN(SUBSTITUTE($L446:$X448,"M", "")))</f>
        <v>0</v>
      </c>
      <c r="AL446" s="365">
        <f>SUMPRODUCT(LEN($Y446:$Y448)-LEN(SUBSTITUTE($Y446:$Y448,"M", "")))</f>
        <v>0</v>
      </c>
    </row>
    <row r="447" spans="2:46" ht="19.899999999999999" customHeight="1" x14ac:dyDescent="0.2">
      <c r="B447" s="17"/>
      <c r="C447" s="406"/>
      <c r="D447" s="231"/>
      <c r="E447" s="23"/>
      <c r="F447" s="23"/>
      <c r="G447" s="191"/>
      <c r="H447" s="409"/>
      <c r="I447" s="409"/>
      <c r="J447" s="409"/>
      <c r="K447" s="190" t="s">
        <v>91</v>
      </c>
      <c r="L447" s="189" t="s">
        <v>319</v>
      </c>
      <c r="M447" s="190" t="s">
        <v>90</v>
      </c>
      <c r="N447" s="189" t="s">
        <v>325</v>
      </c>
      <c r="O447" s="190" t="s">
        <v>89</v>
      </c>
      <c r="P447" s="189" t="s">
        <v>359</v>
      </c>
      <c r="Q447" s="190" t="s">
        <v>88</v>
      </c>
      <c r="R447" s="189" t="s">
        <v>305</v>
      </c>
      <c r="S447" s="190" t="s">
        <v>210</v>
      </c>
      <c r="T447" s="189" t="s">
        <v>218</v>
      </c>
      <c r="U447" s="190" t="s">
        <v>209</v>
      </c>
      <c r="V447" s="189" t="s">
        <v>98</v>
      </c>
      <c r="W447" s="190" t="s">
        <v>291</v>
      </c>
      <c r="X447" s="189"/>
      <c r="Y447" s="18" t="s">
        <v>507</v>
      </c>
      <c r="Z447" s="366"/>
      <c r="AA447" s="366"/>
      <c r="AB447" s="188"/>
      <c r="AC447" s="390"/>
      <c r="AD447" s="392"/>
      <c r="AE447" s="392"/>
      <c r="AF447" s="392"/>
      <c r="AG447" s="392"/>
      <c r="AH447" s="392"/>
      <c r="AI447" s="392"/>
      <c r="AJ447" s="392"/>
      <c r="AK447" s="392"/>
      <c r="AL447" s="392"/>
    </row>
    <row r="448" spans="2:46" ht="19.899999999999999" customHeight="1" thickBot="1" x14ac:dyDescent="0.25">
      <c r="B448" s="17"/>
      <c r="C448" s="407"/>
      <c r="D448" s="233"/>
      <c r="E448" s="203"/>
      <c r="F448" s="203"/>
      <c r="G448" s="202"/>
      <c r="H448" s="410"/>
      <c r="I448" s="410"/>
      <c r="J448" s="410"/>
      <c r="K448" s="201" t="s">
        <v>87</v>
      </c>
      <c r="L448" s="200" t="s">
        <v>463</v>
      </c>
      <c r="M448" s="201" t="s">
        <v>86</v>
      </c>
      <c r="N448" s="200" t="s">
        <v>506</v>
      </c>
      <c r="O448" s="201" t="s">
        <v>85</v>
      </c>
      <c r="P448" s="200" t="s">
        <v>333</v>
      </c>
      <c r="Q448" s="201" t="s">
        <v>84</v>
      </c>
      <c r="R448" s="200" t="s">
        <v>315</v>
      </c>
      <c r="S448" s="201" t="s">
        <v>208</v>
      </c>
      <c r="T448" s="200" t="s">
        <v>218</v>
      </c>
      <c r="U448" s="201" t="s">
        <v>207</v>
      </c>
      <c r="V448" s="200" t="s">
        <v>98</v>
      </c>
      <c r="W448" s="201" t="s">
        <v>290</v>
      </c>
      <c r="X448" s="200"/>
      <c r="Y448" s="10"/>
      <c r="Z448" s="398"/>
      <c r="AA448" s="398"/>
      <c r="AB448" s="199"/>
      <c r="AC448" s="391"/>
      <c r="AD448" s="393"/>
      <c r="AE448" s="393"/>
      <c r="AF448" s="393"/>
      <c r="AG448" s="393"/>
      <c r="AH448" s="393"/>
      <c r="AI448" s="393"/>
      <c r="AJ448" s="393"/>
      <c r="AK448" s="393"/>
      <c r="AL448" s="393"/>
    </row>
    <row r="449" spans="2:38" ht="19.899999999999999" customHeight="1" x14ac:dyDescent="0.2">
      <c r="B449" s="17"/>
      <c r="C449" s="405">
        <v>2</v>
      </c>
      <c r="D449" s="232"/>
      <c r="E449" s="197"/>
      <c r="F449" s="197"/>
      <c r="G449" s="196"/>
      <c r="H449" s="408">
        <v>84</v>
      </c>
      <c r="I449" s="408">
        <v>21</v>
      </c>
      <c r="J449" s="408">
        <v>4</v>
      </c>
      <c r="K449" s="195" t="s">
        <v>95</v>
      </c>
      <c r="L449" s="194" t="s">
        <v>213</v>
      </c>
      <c r="M449" s="195" t="s">
        <v>94</v>
      </c>
      <c r="N449" s="194" t="s">
        <v>224</v>
      </c>
      <c r="O449" s="195" t="s">
        <v>93</v>
      </c>
      <c r="P449" s="194" t="s">
        <v>333</v>
      </c>
      <c r="Q449" s="195" t="s">
        <v>92</v>
      </c>
      <c r="R449" s="194" t="s">
        <v>311</v>
      </c>
      <c r="S449" s="195" t="s">
        <v>212</v>
      </c>
      <c r="T449" s="194" t="s">
        <v>218</v>
      </c>
      <c r="U449" s="195" t="s">
        <v>211</v>
      </c>
      <c r="V449" s="194" t="s">
        <v>98</v>
      </c>
      <c r="W449" s="195" t="s">
        <v>292</v>
      </c>
      <c r="X449" s="194"/>
      <c r="Y449" s="25" t="s">
        <v>505</v>
      </c>
      <c r="Z449" s="397"/>
      <c r="AA449" s="397"/>
      <c r="AB449" s="193"/>
      <c r="AC449" s="379">
        <f>SUMPRODUCT(LEN($L449:$X451)-LEN(SUBSTITUTE($L449:$X451,"A", "")))</f>
        <v>25</v>
      </c>
      <c r="AD449" s="365">
        <f>SUMPRODUCT(LEN($Y449:$Y451)-LEN(SUBSTITUTE($Y449:$Y451,"A", "")))</f>
        <v>5</v>
      </c>
      <c r="AE449" s="365">
        <f>SUMPRODUCT(LEN($L449:$X451)-LEN(SUBSTITUTE($L449:$X451,"S", "")))</f>
        <v>14</v>
      </c>
      <c r="AF449" s="365">
        <f>SUMPRODUCT(LEN($Y449:$Y451)-LEN(SUBSTITUTE($Y449:$Y451,"S", "")))</f>
        <v>3</v>
      </c>
      <c r="AG449" s="365">
        <f>SUMPRODUCT(LEN($L449:$X451)-LEN(SUBSTITUTE($L449:$X451,"F", "")))</f>
        <v>0</v>
      </c>
      <c r="AH449" s="365">
        <f>SUMPRODUCT(LEN($Y449:$Y451)-LEN(SUBSTITUTE($Y449:$Y451,"F", "")))</f>
        <v>0</v>
      </c>
      <c r="AI449" s="365">
        <f>SUMPRODUCT(LEN($L449:$X451)-LEN(SUBSTITUTE($L449:$X451,"G", "")))</f>
        <v>7</v>
      </c>
      <c r="AJ449" s="365">
        <f>SUMPRODUCT(LEN($Y449:$Y451)-LEN(SUBSTITUTE($Y449:$Y451,"G", "")))</f>
        <v>3</v>
      </c>
      <c r="AK449" s="365">
        <f>SUMPRODUCT(LEN($L449:$X451)-LEN(SUBSTITUTE($L449:$X451,"M", "")))</f>
        <v>0</v>
      </c>
      <c r="AL449" s="365">
        <f>SUMPRODUCT(LEN($Y449:$Y451)-LEN(SUBSTITUTE($Y449:$Y451,"M", "")))</f>
        <v>0</v>
      </c>
    </row>
    <row r="450" spans="2:38" ht="19.899999999999999" customHeight="1" x14ac:dyDescent="0.2">
      <c r="B450" s="17"/>
      <c r="C450" s="406"/>
      <c r="D450" s="231"/>
      <c r="E450" s="23"/>
      <c r="F450" s="23"/>
      <c r="G450" s="191"/>
      <c r="H450" s="409"/>
      <c r="I450" s="409"/>
      <c r="J450" s="409"/>
      <c r="K450" s="190" t="s">
        <v>91</v>
      </c>
      <c r="L450" s="189" t="s">
        <v>213</v>
      </c>
      <c r="M450" s="190" t="s">
        <v>90</v>
      </c>
      <c r="N450" s="189" t="s">
        <v>275</v>
      </c>
      <c r="O450" s="190" t="s">
        <v>89</v>
      </c>
      <c r="P450" s="189" t="s">
        <v>397</v>
      </c>
      <c r="Q450" s="190" t="s">
        <v>88</v>
      </c>
      <c r="R450" s="189" t="s">
        <v>265</v>
      </c>
      <c r="S450" s="190" t="s">
        <v>210</v>
      </c>
      <c r="T450" s="189" t="s">
        <v>214</v>
      </c>
      <c r="U450" s="190" t="s">
        <v>209</v>
      </c>
      <c r="V450" s="189" t="s">
        <v>98</v>
      </c>
      <c r="W450" s="190" t="s">
        <v>291</v>
      </c>
      <c r="X450" s="189"/>
      <c r="Y450" s="18"/>
      <c r="Z450" s="366"/>
      <c r="AA450" s="366"/>
      <c r="AB450" s="188"/>
      <c r="AC450" s="390"/>
      <c r="AD450" s="392"/>
      <c r="AE450" s="392"/>
      <c r="AF450" s="392"/>
      <c r="AG450" s="392"/>
      <c r="AH450" s="392"/>
      <c r="AI450" s="392"/>
      <c r="AJ450" s="392"/>
      <c r="AK450" s="392"/>
      <c r="AL450" s="392"/>
    </row>
    <row r="451" spans="2:38" ht="19.899999999999999" customHeight="1" thickBot="1" x14ac:dyDescent="0.25">
      <c r="B451" s="17"/>
      <c r="C451" s="407"/>
      <c r="D451" s="233"/>
      <c r="E451" s="203"/>
      <c r="F451" s="203"/>
      <c r="G451" s="202"/>
      <c r="H451" s="410"/>
      <c r="I451" s="410"/>
      <c r="J451" s="410"/>
      <c r="K451" s="201" t="s">
        <v>87</v>
      </c>
      <c r="L451" s="200" t="s">
        <v>263</v>
      </c>
      <c r="M451" s="201" t="s">
        <v>86</v>
      </c>
      <c r="N451" s="200" t="s">
        <v>275</v>
      </c>
      <c r="O451" s="201" t="s">
        <v>85</v>
      </c>
      <c r="P451" s="200" t="s">
        <v>308</v>
      </c>
      <c r="Q451" s="201" t="s">
        <v>84</v>
      </c>
      <c r="R451" s="200" t="s">
        <v>228</v>
      </c>
      <c r="S451" s="201" t="s">
        <v>208</v>
      </c>
      <c r="T451" s="200" t="s">
        <v>97</v>
      </c>
      <c r="U451" s="201" t="s">
        <v>207</v>
      </c>
      <c r="V451" s="200"/>
      <c r="W451" s="201" t="s">
        <v>290</v>
      </c>
      <c r="X451" s="200"/>
      <c r="Y451" s="10"/>
      <c r="Z451" s="398"/>
      <c r="AA451" s="398"/>
      <c r="AB451" s="199"/>
      <c r="AC451" s="391"/>
      <c r="AD451" s="393"/>
      <c r="AE451" s="393"/>
      <c r="AF451" s="393"/>
      <c r="AG451" s="393"/>
      <c r="AH451" s="393"/>
      <c r="AI451" s="393"/>
      <c r="AJ451" s="393"/>
      <c r="AK451" s="393"/>
      <c r="AL451" s="393"/>
    </row>
    <row r="452" spans="2:38" ht="19.899999999999999" customHeight="1" x14ac:dyDescent="0.2">
      <c r="B452" s="17"/>
      <c r="C452" s="405">
        <v>3</v>
      </c>
      <c r="D452" s="198" t="s">
        <v>434</v>
      </c>
      <c r="E452" s="197"/>
      <c r="F452" s="197"/>
      <c r="G452" s="196"/>
      <c r="H452" s="408">
        <v>63</v>
      </c>
      <c r="I452" s="408">
        <v>15</v>
      </c>
      <c r="J452" s="408">
        <v>5</v>
      </c>
      <c r="K452" s="195" t="s">
        <v>95</v>
      </c>
      <c r="L452" s="194" t="s">
        <v>271</v>
      </c>
      <c r="M452" s="195" t="s">
        <v>94</v>
      </c>
      <c r="N452" s="194" t="s">
        <v>97</v>
      </c>
      <c r="O452" s="195" t="s">
        <v>93</v>
      </c>
      <c r="P452" s="194" t="s">
        <v>97</v>
      </c>
      <c r="Q452" s="195" t="s">
        <v>92</v>
      </c>
      <c r="R452" s="194"/>
      <c r="S452" s="195" t="s">
        <v>212</v>
      </c>
      <c r="T452" s="194"/>
      <c r="U452" s="195" t="s">
        <v>211</v>
      </c>
      <c r="V452" s="194"/>
      <c r="W452" s="195" t="s">
        <v>292</v>
      </c>
      <c r="X452" s="194"/>
      <c r="Y452" s="25"/>
      <c r="Z452" s="397">
        <v>5</v>
      </c>
      <c r="AA452" s="397"/>
      <c r="AB452" s="193"/>
      <c r="AC452" s="379">
        <f>SUMPRODUCT(LEN($L452:$X454)-LEN(SUBSTITUTE($L452:$X454,"A", "")))</f>
        <v>4</v>
      </c>
      <c r="AD452" s="365">
        <f>SUMPRODUCT(LEN($Y452:$Y454)-LEN(SUBSTITUTE($Y452:$Y454,"A", "")))</f>
        <v>0</v>
      </c>
      <c r="AE452" s="365">
        <f>SUMPRODUCT(LEN($L452:$X454)-LEN(SUBSTITUTE($L452:$X454,"S", "")))</f>
        <v>3</v>
      </c>
      <c r="AF452" s="365">
        <f>SUMPRODUCT(LEN($Y452:$Y454)-LEN(SUBSTITUTE($Y452:$Y454,"S", "")))</f>
        <v>0</v>
      </c>
      <c r="AG452" s="365">
        <f>SUMPRODUCT(LEN($L452:$X454)-LEN(SUBSTITUTE($L452:$X454,"F", "")))</f>
        <v>1</v>
      </c>
      <c r="AH452" s="365">
        <f>SUMPRODUCT(LEN($Y452:$Y454)-LEN(SUBSTITUTE($Y452:$Y454,"F", "")))</f>
        <v>0</v>
      </c>
      <c r="AI452" s="365">
        <f>SUMPRODUCT(LEN($L452:$X454)-LEN(SUBSTITUTE($L452:$X454,"G", "")))</f>
        <v>1</v>
      </c>
      <c r="AJ452" s="365">
        <f>SUMPRODUCT(LEN($Y452:$Y454)-LEN(SUBSTITUTE($Y452:$Y454,"G", "")))</f>
        <v>0</v>
      </c>
      <c r="AK452" s="365">
        <f>SUMPRODUCT(LEN($L452:$X454)-LEN(SUBSTITUTE($L452:$X454,"M", "")))</f>
        <v>0</v>
      </c>
      <c r="AL452" s="365">
        <f>SUMPRODUCT(LEN($Y452:$Y454)-LEN(SUBSTITUTE($Y452:$Y454,"M", "")))</f>
        <v>0</v>
      </c>
    </row>
    <row r="453" spans="2:38" ht="19.899999999999999" customHeight="1" x14ac:dyDescent="0.2">
      <c r="B453" s="17"/>
      <c r="C453" s="406"/>
      <c r="D453" s="231"/>
      <c r="E453" s="23"/>
      <c r="F453" s="23"/>
      <c r="G453" s="191"/>
      <c r="H453" s="409"/>
      <c r="I453" s="409"/>
      <c r="J453" s="409"/>
      <c r="K453" s="190" t="s">
        <v>91</v>
      </c>
      <c r="L453" s="189" t="s">
        <v>97</v>
      </c>
      <c r="M453" s="190" t="s">
        <v>90</v>
      </c>
      <c r="N453" s="189" t="s">
        <v>232</v>
      </c>
      <c r="O453" s="190" t="s">
        <v>89</v>
      </c>
      <c r="P453" s="189" t="s">
        <v>98</v>
      </c>
      <c r="Q453" s="190" t="s">
        <v>88</v>
      </c>
      <c r="R453" s="189"/>
      <c r="S453" s="190" t="s">
        <v>210</v>
      </c>
      <c r="T453" s="189"/>
      <c r="U453" s="190" t="s">
        <v>209</v>
      </c>
      <c r="V453" s="189"/>
      <c r="W453" s="190" t="s">
        <v>291</v>
      </c>
      <c r="X453" s="189"/>
      <c r="Y453" s="18"/>
      <c r="Z453" s="366"/>
      <c r="AA453" s="366"/>
      <c r="AB453" s="188"/>
      <c r="AC453" s="390"/>
      <c r="AD453" s="392"/>
      <c r="AE453" s="392"/>
      <c r="AF453" s="392"/>
      <c r="AG453" s="392"/>
      <c r="AH453" s="392"/>
      <c r="AI453" s="392"/>
      <c r="AJ453" s="392"/>
      <c r="AK453" s="392"/>
      <c r="AL453" s="392"/>
    </row>
    <row r="454" spans="2:38" ht="19.899999999999999" customHeight="1" thickBot="1" x14ac:dyDescent="0.25">
      <c r="B454" s="17"/>
      <c r="C454" s="407"/>
      <c r="D454" s="233"/>
      <c r="E454" s="203"/>
      <c r="F454" s="203"/>
      <c r="G454" s="202"/>
      <c r="H454" s="410"/>
      <c r="I454" s="410"/>
      <c r="J454" s="410"/>
      <c r="K454" s="201" t="s">
        <v>87</v>
      </c>
      <c r="L454" s="200" t="s">
        <v>97</v>
      </c>
      <c r="M454" s="201" t="s">
        <v>86</v>
      </c>
      <c r="N454" s="200" t="s">
        <v>98</v>
      </c>
      <c r="O454" s="201" t="s">
        <v>85</v>
      </c>
      <c r="P454" s="200" t="s">
        <v>98</v>
      </c>
      <c r="Q454" s="201" t="s">
        <v>84</v>
      </c>
      <c r="R454" s="200"/>
      <c r="S454" s="201" t="s">
        <v>208</v>
      </c>
      <c r="T454" s="200"/>
      <c r="U454" s="201" t="s">
        <v>207</v>
      </c>
      <c r="V454" s="200"/>
      <c r="W454" s="201" t="s">
        <v>290</v>
      </c>
      <c r="X454" s="200"/>
      <c r="Y454" s="10"/>
      <c r="Z454" s="398"/>
      <c r="AA454" s="398"/>
      <c r="AB454" s="199"/>
      <c r="AC454" s="391"/>
      <c r="AD454" s="393"/>
      <c r="AE454" s="393"/>
      <c r="AF454" s="393"/>
      <c r="AG454" s="393"/>
      <c r="AH454" s="393"/>
      <c r="AI454" s="393"/>
      <c r="AJ454" s="393"/>
      <c r="AK454" s="393"/>
      <c r="AL454" s="393"/>
    </row>
    <row r="455" spans="2:38" ht="19.899999999999999" customHeight="1" x14ac:dyDescent="0.2">
      <c r="B455" s="17"/>
      <c r="C455" s="405">
        <v>4</v>
      </c>
      <c r="D455" s="232"/>
      <c r="E455" s="197"/>
      <c r="F455" s="197"/>
      <c r="G455" s="196"/>
      <c r="H455" s="408">
        <v>79</v>
      </c>
      <c r="I455" s="408">
        <v>22</v>
      </c>
      <c r="J455" s="408">
        <v>5</v>
      </c>
      <c r="K455" s="195" t="s">
        <v>95</v>
      </c>
      <c r="L455" s="194" t="s">
        <v>213</v>
      </c>
      <c r="M455" s="195" t="s">
        <v>94</v>
      </c>
      <c r="N455" s="194" t="s">
        <v>263</v>
      </c>
      <c r="O455" s="195" t="s">
        <v>93</v>
      </c>
      <c r="P455" s="194" t="s">
        <v>309</v>
      </c>
      <c r="Q455" s="195" t="s">
        <v>92</v>
      </c>
      <c r="R455" s="194" t="s">
        <v>415</v>
      </c>
      <c r="S455" s="195" t="s">
        <v>212</v>
      </c>
      <c r="T455" s="194" t="s">
        <v>214</v>
      </c>
      <c r="U455" s="195" t="s">
        <v>211</v>
      </c>
      <c r="V455" s="194" t="s">
        <v>98</v>
      </c>
      <c r="W455" s="195" t="s">
        <v>292</v>
      </c>
      <c r="X455" s="194"/>
      <c r="Y455" s="25" t="s">
        <v>504</v>
      </c>
      <c r="Z455" s="397">
        <v>6</v>
      </c>
      <c r="AA455" s="397"/>
      <c r="AB455" s="193"/>
      <c r="AC455" s="379">
        <f>SUMPRODUCT(LEN($L455:$X457)-LEN(SUBSTITUTE($L455:$X457,"A", "")))</f>
        <v>19</v>
      </c>
      <c r="AD455" s="365">
        <f>SUMPRODUCT(LEN($Y455:$Y457)-LEN(SUBSTITUTE($Y455:$Y457,"A", "")))</f>
        <v>5</v>
      </c>
      <c r="AE455" s="365">
        <f>SUMPRODUCT(LEN($L455:$X457)-LEN(SUBSTITUTE($L455:$X457,"S", "")))</f>
        <v>15</v>
      </c>
      <c r="AF455" s="365">
        <f>SUMPRODUCT(LEN($Y455:$Y457)-LEN(SUBSTITUTE($Y455:$Y457,"S", "")))</f>
        <v>10</v>
      </c>
      <c r="AG455" s="365">
        <f>SUMPRODUCT(LEN($L455:$X457)-LEN(SUBSTITUTE($L455:$X457,"F", "")))</f>
        <v>1</v>
      </c>
      <c r="AH455" s="365">
        <f>SUMPRODUCT(LEN($Y455:$Y457)-LEN(SUBSTITUTE($Y455:$Y457,"F", "")))</f>
        <v>0</v>
      </c>
      <c r="AI455" s="365">
        <f>SUMPRODUCT(LEN($L455:$X457)-LEN(SUBSTITUTE($L455:$X457,"G", "")))</f>
        <v>7</v>
      </c>
      <c r="AJ455" s="365">
        <f>SUMPRODUCT(LEN($Y455:$Y457)-LEN(SUBSTITUTE($Y455:$Y457,"G", "")))</f>
        <v>3</v>
      </c>
      <c r="AK455" s="365">
        <f>SUMPRODUCT(LEN($L455:$X457)-LEN(SUBSTITUTE($L455:$X457,"M", "")))</f>
        <v>0</v>
      </c>
      <c r="AL455" s="365">
        <f>SUMPRODUCT(LEN($Y455:$Y457)-LEN(SUBSTITUTE($Y455:$Y457,"M", "")))</f>
        <v>0</v>
      </c>
    </row>
    <row r="456" spans="2:38" ht="19.899999999999999" customHeight="1" x14ac:dyDescent="0.2">
      <c r="B456" s="17"/>
      <c r="C456" s="406"/>
      <c r="D456" s="231"/>
      <c r="E456" s="23"/>
      <c r="F456" s="23"/>
      <c r="G456" s="191"/>
      <c r="H456" s="409"/>
      <c r="I456" s="409"/>
      <c r="J456" s="409"/>
      <c r="K456" s="190" t="s">
        <v>91</v>
      </c>
      <c r="L456" s="189" t="s">
        <v>301</v>
      </c>
      <c r="M456" s="190" t="s">
        <v>90</v>
      </c>
      <c r="N456" s="189" t="s">
        <v>224</v>
      </c>
      <c r="O456" s="190" t="s">
        <v>89</v>
      </c>
      <c r="P456" s="189" t="s">
        <v>333</v>
      </c>
      <c r="Q456" s="190" t="s">
        <v>88</v>
      </c>
      <c r="R456" s="189" t="s">
        <v>262</v>
      </c>
      <c r="S456" s="190" t="s">
        <v>210</v>
      </c>
      <c r="T456" s="189" t="s">
        <v>218</v>
      </c>
      <c r="U456" s="190" t="s">
        <v>209</v>
      </c>
      <c r="V456" s="189" t="s">
        <v>98</v>
      </c>
      <c r="W456" s="190" t="s">
        <v>291</v>
      </c>
      <c r="X456" s="189"/>
      <c r="Y456" s="18" t="s">
        <v>503</v>
      </c>
      <c r="Z456" s="366"/>
      <c r="AA456" s="366"/>
      <c r="AB456" s="188"/>
      <c r="AC456" s="390"/>
      <c r="AD456" s="392"/>
      <c r="AE456" s="392"/>
      <c r="AF456" s="392"/>
      <c r="AG456" s="392"/>
      <c r="AH456" s="392"/>
      <c r="AI456" s="392"/>
      <c r="AJ456" s="392"/>
      <c r="AK456" s="392"/>
      <c r="AL456" s="392"/>
    </row>
    <row r="457" spans="2:38" ht="19.899999999999999" customHeight="1" thickBot="1" x14ac:dyDescent="0.25">
      <c r="B457" s="17"/>
      <c r="C457" s="407"/>
      <c r="D457" s="233"/>
      <c r="E457" s="203"/>
      <c r="F457" s="203"/>
      <c r="G457" s="202"/>
      <c r="H457" s="410"/>
      <c r="I457" s="410"/>
      <c r="J457" s="410"/>
      <c r="K457" s="201" t="s">
        <v>87</v>
      </c>
      <c r="L457" s="200" t="s">
        <v>263</v>
      </c>
      <c r="M457" s="201" t="s">
        <v>86</v>
      </c>
      <c r="N457" s="200" t="s">
        <v>224</v>
      </c>
      <c r="O457" s="201" t="s">
        <v>85</v>
      </c>
      <c r="P457" s="200" t="s">
        <v>271</v>
      </c>
      <c r="Q457" s="201" t="s">
        <v>84</v>
      </c>
      <c r="R457" s="200" t="s">
        <v>214</v>
      </c>
      <c r="S457" s="201" t="s">
        <v>208</v>
      </c>
      <c r="T457" s="200" t="s">
        <v>218</v>
      </c>
      <c r="U457" s="201" t="s">
        <v>207</v>
      </c>
      <c r="V457" s="200"/>
      <c r="W457" s="201" t="s">
        <v>290</v>
      </c>
      <c r="X457" s="200"/>
      <c r="Y457" s="10"/>
      <c r="Z457" s="398"/>
      <c r="AA457" s="398"/>
      <c r="AB457" s="199"/>
      <c r="AC457" s="391"/>
      <c r="AD457" s="393"/>
      <c r="AE457" s="393"/>
      <c r="AF457" s="393"/>
      <c r="AG457" s="393"/>
      <c r="AH457" s="393"/>
      <c r="AI457" s="393"/>
      <c r="AJ457" s="393"/>
      <c r="AK457" s="393"/>
      <c r="AL457" s="393"/>
    </row>
    <row r="458" spans="2:38" ht="19.899999999999999" customHeight="1" x14ac:dyDescent="0.2">
      <c r="B458" s="17"/>
      <c r="C458" s="405">
        <v>5</v>
      </c>
      <c r="D458" s="232"/>
      <c r="E458" s="197"/>
      <c r="F458" s="197"/>
      <c r="G458" s="196"/>
      <c r="H458" s="408">
        <v>88</v>
      </c>
      <c r="I458" s="408">
        <v>23</v>
      </c>
      <c r="J458" s="408">
        <v>5</v>
      </c>
      <c r="K458" s="195" t="s">
        <v>95</v>
      </c>
      <c r="L458" s="194" t="s">
        <v>97</v>
      </c>
      <c r="M458" s="195" t="s">
        <v>94</v>
      </c>
      <c r="N458" s="194" t="s">
        <v>265</v>
      </c>
      <c r="O458" s="195" t="s">
        <v>93</v>
      </c>
      <c r="P458" s="194" t="s">
        <v>311</v>
      </c>
      <c r="Q458" s="195" t="s">
        <v>92</v>
      </c>
      <c r="R458" s="194" t="s">
        <v>219</v>
      </c>
      <c r="S458" s="195" t="s">
        <v>212</v>
      </c>
      <c r="T458" s="194" t="s">
        <v>218</v>
      </c>
      <c r="U458" s="195" t="s">
        <v>211</v>
      </c>
      <c r="V458" s="194"/>
      <c r="W458" s="195" t="s">
        <v>292</v>
      </c>
      <c r="X458" s="194"/>
      <c r="Y458" s="25"/>
      <c r="Z458" s="397">
        <v>6</v>
      </c>
      <c r="AA458" s="397"/>
      <c r="AB458" s="193"/>
      <c r="AC458" s="379">
        <f>SUMPRODUCT(LEN($L458:$X460)-LEN(SUBSTITUTE($L458:$X460,"A", "")))</f>
        <v>11</v>
      </c>
      <c r="AD458" s="365">
        <f>SUMPRODUCT(LEN($Y458:$Y460)-LEN(SUBSTITUTE($Y458:$Y460,"A", "")))</f>
        <v>0</v>
      </c>
      <c r="AE458" s="365">
        <f>SUMPRODUCT(LEN($L458:$X460)-LEN(SUBSTITUTE($L458:$X460,"S", "")))</f>
        <v>21</v>
      </c>
      <c r="AF458" s="365">
        <f>SUMPRODUCT(LEN($Y458:$Y460)-LEN(SUBSTITUTE($Y458:$Y460,"S", "")))</f>
        <v>0</v>
      </c>
      <c r="AG458" s="365">
        <f>SUMPRODUCT(LEN($L458:$X460)-LEN(SUBSTITUTE($L458:$X460,"F", "")))</f>
        <v>1</v>
      </c>
      <c r="AH458" s="365">
        <f>SUMPRODUCT(LEN($Y458:$Y460)-LEN(SUBSTITUTE($Y458:$Y460,"F", "")))</f>
        <v>0</v>
      </c>
      <c r="AI458" s="365">
        <f>SUMPRODUCT(LEN($L458:$X460)-LEN(SUBSTITUTE($L458:$X460,"G", "")))</f>
        <v>5</v>
      </c>
      <c r="AJ458" s="365">
        <f>SUMPRODUCT(LEN($Y458:$Y460)-LEN(SUBSTITUTE($Y458:$Y460,"G", "")))</f>
        <v>0</v>
      </c>
      <c r="AK458" s="365">
        <f>SUMPRODUCT(LEN($L458:$X460)-LEN(SUBSTITUTE($L458:$X460,"M", "")))</f>
        <v>0</v>
      </c>
      <c r="AL458" s="365">
        <f>SUMPRODUCT(LEN($Y458:$Y460)-LEN(SUBSTITUTE($Y458:$Y460,"M", "")))</f>
        <v>0</v>
      </c>
    </row>
    <row r="459" spans="2:38" ht="19.899999999999999" customHeight="1" x14ac:dyDescent="0.2">
      <c r="B459" s="17"/>
      <c r="C459" s="406"/>
      <c r="D459" s="231"/>
      <c r="E459" s="23"/>
      <c r="F459" s="23"/>
      <c r="G459" s="191"/>
      <c r="H459" s="409"/>
      <c r="I459" s="409"/>
      <c r="J459" s="409"/>
      <c r="K459" s="190" t="s">
        <v>91</v>
      </c>
      <c r="L459" s="189" t="s">
        <v>263</v>
      </c>
      <c r="M459" s="190" t="s">
        <v>90</v>
      </c>
      <c r="N459" s="189" t="s">
        <v>297</v>
      </c>
      <c r="O459" s="190" t="s">
        <v>89</v>
      </c>
      <c r="P459" s="189" t="s">
        <v>322</v>
      </c>
      <c r="Q459" s="190" t="s">
        <v>88</v>
      </c>
      <c r="R459" s="189" t="s">
        <v>228</v>
      </c>
      <c r="S459" s="190" t="s">
        <v>210</v>
      </c>
      <c r="T459" s="189" t="s">
        <v>98</v>
      </c>
      <c r="U459" s="190" t="s">
        <v>209</v>
      </c>
      <c r="V459" s="189"/>
      <c r="W459" s="190" t="s">
        <v>291</v>
      </c>
      <c r="X459" s="189"/>
      <c r="Y459" s="18"/>
      <c r="Z459" s="366"/>
      <c r="AA459" s="366"/>
      <c r="AB459" s="188"/>
      <c r="AC459" s="390"/>
      <c r="AD459" s="392"/>
      <c r="AE459" s="392"/>
      <c r="AF459" s="392"/>
      <c r="AG459" s="392"/>
      <c r="AH459" s="392"/>
      <c r="AI459" s="392"/>
      <c r="AJ459" s="392"/>
      <c r="AK459" s="392"/>
      <c r="AL459" s="392"/>
    </row>
    <row r="460" spans="2:38" ht="19.899999999999999" customHeight="1" thickBot="1" x14ac:dyDescent="0.25">
      <c r="B460" s="17"/>
      <c r="C460" s="407"/>
      <c r="D460" s="233"/>
      <c r="E460" s="203"/>
      <c r="F460" s="203"/>
      <c r="G460" s="202"/>
      <c r="H460" s="410"/>
      <c r="I460" s="410"/>
      <c r="J460" s="410"/>
      <c r="K460" s="201" t="s">
        <v>87</v>
      </c>
      <c r="L460" s="200" t="s">
        <v>275</v>
      </c>
      <c r="M460" s="201" t="s">
        <v>86</v>
      </c>
      <c r="N460" s="200" t="s">
        <v>97</v>
      </c>
      <c r="O460" s="201" t="s">
        <v>85</v>
      </c>
      <c r="P460" s="200" t="s">
        <v>324</v>
      </c>
      <c r="Q460" s="201" t="s">
        <v>84</v>
      </c>
      <c r="R460" s="200" t="s">
        <v>218</v>
      </c>
      <c r="S460" s="201" t="s">
        <v>208</v>
      </c>
      <c r="T460" s="200" t="s">
        <v>98</v>
      </c>
      <c r="U460" s="201" t="s">
        <v>207</v>
      </c>
      <c r="V460" s="200"/>
      <c r="W460" s="201" t="s">
        <v>290</v>
      </c>
      <c r="X460" s="200"/>
      <c r="Y460" s="10"/>
      <c r="Z460" s="398"/>
      <c r="AA460" s="398"/>
      <c r="AB460" s="199"/>
      <c r="AC460" s="391"/>
      <c r="AD460" s="393"/>
      <c r="AE460" s="393"/>
      <c r="AF460" s="393"/>
      <c r="AG460" s="393"/>
      <c r="AH460" s="393"/>
      <c r="AI460" s="393"/>
      <c r="AJ460" s="393"/>
      <c r="AK460" s="393"/>
      <c r="AL460" s="393"/>
    </row>
    <row r="461" spans="2:38" ht="19.899999999999999" customHeight="1" x14ac:dyDescent="0.2">
      <c r="B461" s="17"/>
      <c r="C461" s="405">
        <v>6</v>
      </c>
      <c r="D461" s="232"/>
      <c r="E461" s="197"/>
      <c r="F461" s="197"/>
      <c r="G461" s="196"/>
      <c r="H461" s="408">
        <v>87</v>
      </c>
      <c r="I461" s="408">
        <v>23</v>
      </c>
      <c r="J461" s="408">
        <v>4</v>
      </c>
      <c r="K461" s="195" t="s">
        <v>95</v>
      </c>
      <c r="L461" s="194" t="s">
        <v>266</v>
      </c>
      <c r="M461" s="195" t="s">
        <v>94</v>
      </c>
      <c r="N461" s="194" t="s">
        <v>451</v>
      </c>
      <c r="O461" s="195" t="s">
        <v>93</v>
      </c>
      <c r="P461" s="194" t="s">
        <v>352</v>
      </c>
      <c r="Q461" s="195" t="s">
        <v>92</v>
      </c>
      <c r="R461" s="194" t="s">
        <v>249</v>
      </c>
      <c r="S461" s="195" t="s">
        <v>212</v>
      </c>
      <c r="T461" s="194" t="s">
        <v>217</v>
      </c>
      <c r="U461" s="195" t="s">
        <v>211</v>
      </c>
      <c r="V461" s="194" t="s">
        <v>218</v>
      </c>
      <c r="W461" s="195" t="s">
        <v>292</v>
      </c>
      <c r="X461" s="194" t="s">
        <v>98</v>
      </c>
      <c r="Y461" s="25" t="s">
        <v>502</v>
      </c>
      <c r="Z461" s="397"/>
      <c r="AA461" s="397"/>
      <c r="AB461" s="193"/>
      <c r="AC461" s="379">
        <f>SUMPRODUCT(LEN($L461:$X463)-LEN(SUBSTITUTE($L461:$X463,"A", "")))</f>
        <v>22</v>
      </c>
      <c r="AD461" s="365">
        <f>SUMPRODUCT(LEN($Y461:$Y463)-LEN(SUBSTITUTE($Y461:$Y463,"A", "")))</f>
        <v>3</v>
      </c>
      <c r="AE461" s="365">
        <f>SUMPRODUCT(LEN($L461:$X463)-LEN(SUBSTITUTE($L461:$X463,"S", "")))</f>
        <v>19</v>
      </c>
      <c r="AF461" s="365">
        <f>SUMPRODUCT(LEN($Y461:$Y463)-LEN(SUBSTITUTE($Y461:$Y463,"S", "")))</f>
        <v>12</v>
      </c>
      <c r="AG461" s="365">
        <f>SUMPRODUCT(LEN($L461:$X463)-LEN(SUBSTITUTE($L461:$X463,"F", "")))</f>
        <v>0</v>
      </c>
      <c r="AH461" s="365">
        <f>SUMPRODUCT(LEN($Y461:$Y463)-LEN(SUBSTITUTE($Y461:$Y463,"F", "")))</f>
        <v>0</v>
      </c>
      <c r="AI461" s="365">
        <f>SUMPRODUCT(LEN($L461:$X463)-LEN(SUBSTITUTE($L461:$X463,"G", "")))</f>
        <v>12</v>
      </c>
      <c r="AJ461" s="365">
        <f>SUMPRODUCT(LEN($Y461:$Y463)-LEN(SUBSTITUTE($Y461:$Y463,"G", "")))</f>
        <v>5</v>
      </c>
      <c r="AK461" s="365">
        <f>SUMPRODUCT(LEN($L461:$X463)-LEN(SUBSTITUTE($L461:$X463,"M", "")))</f>
        <v>0</v>
      </c>
      <c r="AL461" s="365">
        <f>SUMPRODUCT(LEN($Y461:$Y463)-LEN(SUBSTITUTE($Y461:$Y463,"M", "")))</f>
        <v>0</v>
      </c>
    </row>
    <row r="462" spans="2:38" ht="19.899999999999999" customHeight="1" x14ac:dyDescent="0.2">
      <c r="B462" s="17"/>
      <c r="C462" s="406"/>
      <c r="D462" s="231"/>
      <c r="E462" s="23"/>
      <c r="F462" s="23"/>
      <c r="G462" s="191"/>
      <c r="H462" s="409"/>
      <c r="I462" s="409"/>
      <c r="J462" s="409"/>
      <c r="K462" s="190" t="s">
        <v>91</v>
      </c>
      <c r="L462" s="189" t="s">
        <v>462</v>
      </c>
      <c r="M462" s="190" t="s">
        <v>90</v>
      </c>
      <c r="N462" s="189" t="s">
        <v>301</v>
      </c>
      <c r="O462" s="190" t="s">
        <v>89</v>
      </c>
      <c r="P462" s="189" t="s">
        <v>308</v>
      </c>
      <c r="Q462" s="190" t="s">
        <v>88</v>
      </c>
      <c r="R462" s="189" t="s">
        <v>297</v>
      </c>
      <c r="S462" s="190" t="s">
        <v>210</v>
      </c>
      <c r="T462" s="189" t="s">
        <v>214</v>
      </c>
      <c r="U462" s="190" t="s">
        <v>209</v>
      </c>
      <c r="V462" s="189" t="s">
        <v>218</v>
      </c>
      <c r="W462" s="190" t="s">
        <v>291</v>
      </c>
      <c r="X462" s="189"/>
      <c r="Y462" s="18" t="s">
        <v>501</v>
      </c>
      <c r="Z462" s="366"/>
      <c r="AA462" s="366"/>
      <c r="AB462" s="188"/>
      <c r="AC462" s="390"/>
      <c r="AD462" s="392"/>
      <c r="AE462" s="392"/>
      <c r="AF462" s="392"/>
      <c r="AG462" s="392"/>
      <c r="AH462" s="392"/>
      <c r="AI462" s="392"/>
      <c r="AJ462" s="392"/>
      <c r="AK462" s="392"/>
      <c r="AL462" s="392"/>
    </row>
    <row r="463" spans="2:38" ht="19.899999999999999" customHeight="1" thickBot="1" x14ac:dyDescent="0.25">
      <c r="B463" s="17"/>
      <c r="C463" s="407"/>
      <c r="D463" s="233"/>
      <c r="E463" s="203"/>
      <c r="F463" s="203"/>
      <c r="G463" s="202"/>
      <c r="H463" s="410"/>
      <c r="I463" s="410"/>
      <c r="J463" s="410"/>
      <c r="K463" s="201" t="s">
        <v>87</v>
      </c>
      <c r="L463" s="200" t="s">
        <v>263</v>
      </c>
      <c r="M463" s="201" t="s">
        <v>86</v>
      </c>
      <c r="N463" s="200" t="s">
        <v>265</v>
      </c>
      <c r="O463" s="201" t="s">
        <v>85</v>
      </c>
      <c r="P463" s="200" t="s">
        <v>297</v>
      </c>
      <c r="Q463" s="201" t="s">
        <v>84</v>
      </c>
      <c r="R463" s="200" t="s">
        <v>220</v>
      </c>
      <c r="S463" s="201" t="s">
        <v>208</v>
      </c>
      <c r="T463" s="200" t="s">
        <v>218</v>
      </c>
      <c r="U463" s="201" t="s">
        <v>207</v>
      </c>
      <c r="V463" s="200" t="s">
        <v>98</v>
      </c>
      <c r="W463" s="201" t="s">
        <v>290</v>
      </c>
      <c r="X463" s="200"/>
      <c r="Y463" s="10"/>
      <c r="Z463" s="398"/>
      <c r="AA463" s="398"/>
      <c r="AB463" s="199"/>
      <c r="AC463" s="391"/>
      <c r="AD463" s="393"/>
      <c r="AE463" s="393"/>
      <c r="AF463" s="393"/>
      <c r="AG463" s="393"/>
      <c r="AH463" s="393"/>
      <c r="AI463" s="393"/>
      <c r="AJ463" s="393"/>
      <c r="AK463" s="393"/>
      <c r="AL463" s="393"/>
    </row>
    <row r="464" spans="2:38" ht="19.899999999999999" customHeight="1" x14ac:dyDescent="0.2">
      <c r="B464" s="17"/>
      <c r="C464" s="405">
        <v>7</v>
      </c>
      <c r="D464" s="198" t="s">
        <v>434</v>
      </c>
      <c r="E464" s="197"/>
      <c r="F464" s="197"/>
      <c r="G464" s="196"/>
      <c r="H464" s="408">
        <v>78</v>
      </c>
      <c r="I464" s="408">
        <v>20</v>
      </c>
      <c r="J464" s="408">
        <v>5</v>
      </c>
      <c r="K464" s="195" t="s">
        <v>95</v>
      </c>
      <c r="L464" s="194" t="s">
        <v>306</v>
      </c>
      <c r="M464" s="195" t="s">
        <v>94</v>
      </c>
      <c r="N464" s="194" t="s">
        <v>352</v>
      </c>
      <c r="O464" s="195" t="s">
        <v>93</v>
      </c>
      <c r="P464" s="194" t="s">
        <v>275</v>
      </c>
      <c r="Q464" s="195" t="s">
        <v>92</v>
      </c>
      <c r="R464" s="194" t="s">
        <v>228</v>
      </c>
      <c r="S464" s="195" t="s">
        <v>212</v>
      </c>
      <c r="T464" s="194" t="s">
        <v>218</v>
      </c>
      <c r="U464" s="195" t="s">
        <v>211</v>
      </c>
      <c r="V464" s="194"/>
      <c r="W464" s="195" t="s">
        <v>292</v>
      </c>
      <c r="X464" s="194"/>
      <c r="Y464" s="25" t="s">
        <v>500</v>
      </c>
      <c r="Z464" s="397"/>
      <c r="AA464" s="397"/>
      <c r="AB464" s="193"/>
      <c r="AC464" s="379">
        <f>SUMPRODUCT(LEN($L464:$X466)-LEN(SUBSTITUTE($L464:$X466,"A", "")))</f>
        <v>15</v>
      </c>
      <c r="AD464" s="365">
        <f>SUMPRODUCT(LEN($Y464:$Y466)-LEN(SUBSTITUTE($Y464:$Y466,"A", "")))</f>
        <v>4</v>
      </c>
      <c r="AE464" s="365">
        <f>SUMPRODUCT(LEN($L464:$X466)-LEN(SUBSTITUTE($L464:$X466,"S", "")))</f>
        <v>14</v>
      </c>
      <c r="AF464" s="365">
        <f>SUMPRODUCT(LEN($Y464:$Y466)-LEN(SUBSTITUTE($Y464:$Y466,"S", "")))</f>
        <v>10</v>
      </c>
      <c r="AG464" s="365">
        <f>SUMPRODUCT(LEN($L464:$X466)-LEN(SUBSTITUTE($L464:$X466,"F", "")))</f>
        <v>0</v>
      </c>
      <c r="AH464" s="365">
        <f>SUMPRODUCT(LEN($Y464:$Y466)-LEN(SUBSTITUTE($Y464:$Y466,"F", "")))</f>
        <v>0</v>
      </c>
      <c r="AI464" s="365">
        <f>SUMPRODUCT(LEN($L464:$X466)-LEN(SUBSTITUTE($L464:$X466,"G", "")))</f>
        <v>10</v>
      </c>
      <c r="AJ464" s="365">
        <f>SUMPRODUCT(LEN($Y464:$Y466)-LEN(SUBSTITUTE($Y464:$Y466,"G", "")))</f>
        <v>5</v>
      </c>
      <c r="AK464" s="365">
        <f>SUMPRODUCT(LEN($L464:$X466)-LEN(SUBSTITUTE($L464:$X466,"M", "")))</f>
        <v>0</v>
      </c>
      <c r="AL464" s="365">
        <f>SUMPRODUCT(LEN($Y464:$Y466)-LEN(SUBSTITUTE($Y464:$Y466,"M", "")))</f>
        <v>0</v>
      </c>
    </row>
    <row r="465" spans="2:38" ht="19.899999999999999" customHeight="1" x14ac:dyDescent="0.2">
      <c r="B465" s="17"/>
      <c r="C465" s="406"/>
      <c r="D465" s="231"/>
      <c r="E465" s="23"/>
      <c r="F465" s="23"/>
      <c r="G465" s="191"/>
      <c r="H465" s="409"/>
      <c r="I465" s="409"/>
      <c r="J465" s="409"/>
      <c r="K465" s="190" t="s">
        <v>91</v>
      </c>
      <c r="L465" s="189" t="s">
        <v>275</v>
      </c>
      <c r="M465" s="190" t="s">
        <v>90</v>
      </c>
      <c r="N465" s="189" t="s">
        <v>275</v>
      </c>
      <c r="O465" s="190" t="s">
        <v>89</v>
      </c>
      <c r="P465" s="189" t="s">
        <v>275</v>
      </c>
      <c r="Q465" s="190" t="s">
        <v>88</v>
      </c>
      <c r="R465" s="189" t="s">
        <v>218</v>
      </c>
      <c r="S465" s="190" t="s">
        <v>210</v>
      </c>
      <c r="T465" s="189" t="s">
        <v>98</v>
      </c>
      <c r="U465" s="190" t="s">
        <v>209</v>
      </c>
      <c r="V465" s="189"/>
      <c r="W465" s="190" t="s">
        <v>291</v>
      </c>
      <c r="X465" s="189"/>
      <c r="Y465" s="18" t="s">
        <v>499</v>
      </c>
      <c r="Z465" s="366"/>
      <c r="AA465" s="366"/>
      <c r="AB465" s="188"/>
      <c r="AC465" s="390"/>
      <c r="AD465" s="392"/>
      <c r="AE465" s="392"/>
      <c r="AF465" s="392"/>
      <c r="AG465" s="392"/>
      <c r="AH465" s="392"/>
      <c r="AI465" s="392"/>
      <c r="AJ465" s="392"/>
      <c r="AK465" s="392"/>
      <c r="AL465" s="392"/>
    </row>
    <row r="466" spans="2:38" ht="19.899999999999999" customHeight="1" thickBot="1" x14ac:dyDescent="0.25">
      <c r="B466" s="17"/>
      <c r="C466" s="407"/>
      <c r="D466" s="233"/>
      <c r="E466" s="203"/>
      <c r="F466" s="203"/>
      <c r="G466" s="202"/>
      <c r="H466" s="410"/>
      <c r="I466" s="410"/>
      <c r="J466" s="410"/>
      <c r="K466" s="201" t="s">
        <v>87</v>
      </c>
      <c r="L466" s="200" t="s">
        <v>498</v>
      </c>
      <c r="M466" s="201" t="s">
        <v>86</v>
      </c>
      <c r="N466" s="200" t="s">
        <v>301</v>
      </c>
      <c r="O466" s="201" t="s">
        <v>85</v>
      </c>
      <c r="P466" s="200" t="s">
        <v>214</v>
      </c>
      <c r="Q466" s="201" t="s">
        <v>84</v>
      </c>
      <c r="R466" s="200" t="s">
        <v>218</v>
      </c>
      <c r="S466" s="201" t="s">
        <v>208</v>
      </c>
      <c r="T466" s="200" t="s">
        <v>98</v>
      </c>
      <c r="U466" s="201" t="s">
        <v>207</v>
      </c>
      <c r="V466" s="200"/>
      <c r="W466" s="201" t="s">
        <v>290</v>
      </c>
      <c r="X466" s="200"/>
      <c r="Y466" s="10"/>
      <c r="Z466" s="398"/>
      <c r="AA466" s="398"/>
      <c r="AB466" s="199"/>
      <c r="AC466" s="391"/>
      <c r="AD466" s="393"/>
      <c r="AE466" s="393"/>
      <c r="AF466" s="393"/>
      <c r="AG466" s="393"/>
      <c r="AH466" s="393"/>
      <c r="AI466" s="393"/>
      <c r="AJ466" s="393"/>
      <c r="AK466" s="393"/>
      <c r="AL466" s="393"/>
    </row>
    <row r="467" spans="2:38" ht="19.899999999999999" customHeight="1" x14ac:dyDescent="0.2">
      <c r="B467" s="17"/>
      <c r="C467" s="405">
        <v>8</v>
      </c>
      <c r="D467" s="232"/>
      <c r="E467" s="197"/>
      <c r="F467" s="197"/>
      <c r="G467" s="196"/>
      <c r="H467" s="408">
        <v>73</v>
      </c>
      <c r="I467" s="408">
        <v>17</v>
      </c>
      <c r="J467" s="408">
        <v>4</v>
      </c>
      <c r="K467" s="195" t="s">
        <v>95</v>
      </c>
      <c r="L467" s="194" t="s">
        <v>263</v>
      </c>
      <c r="M467" s="195" t="s">
        <v>94</v>
      </c>
      <c r="N467" s="194" t="s">
        <v>383</v>
      </c>
      <c r="O467" s="195" t="s">
        <v>93</v>
      </c>
      <c r="P467" s="194" t="s">
        <v>275</v>
      </c>
      <c r="Q467" s="195" t="s">
        <v>92</v>
      </c>
      <c r="R467" s="194" t="s">
        <v>214</v>
      </c>
      <c r="S467" s="195" t="s">
        <v>212</v>
      </c>
      <c r="T467" s="194" t="s">
        <v>98</v>
      </c>
      <c r="U467" s="195" t="s">
        <v>211</v>
      </c>
      <c r="V467" s="194"/>
      <c r="W467" s="195" t="s">
        <v>292</v>
      </c>
      <c r="X467" s="194"/>
      <c r="Y467" s="25"/>
      <c r="Z467" s="397">
        <v>5</v>
      </c>
      <c r="AA467" s="397"/>
      <c r="AB467" s="193"/>
      <c r="AC467" s="379">
        <f>SUMPRODUCT(LEN($L467:$X469)-LEN(SUBSTITUTE($L467:$X469,"A", "")))</f>
        <v>16</v>
      </c>
      <c r="AD467" s="365">
        <f>SUMPRODUCT(LEN($Y467:$Y469)-LEN(SUBSTITUTE($Y467:$Y469,"A", "")))</f>
        <v>0</v>
      </c>
      <c r="AE467" s="365">
        <f>SUMPRODUCT(LEN($L467:$X469)-LEN(SUBSTITUTE($L467:$X469,"S", "")))</f>
        <v>6</v>
      </c>
      <c r="AF467" s="365">
        <f>SUMPRODUCT(LEN($Y467:$Y469)-LEN(SUBSTITUTE($Y467:$Y469,"S", "")))</f>
        <v>0</v>
      </c>
      <c r="AG467" s="365">
        <f>SUMPRODUCT(LEN($L467:$X469)-LEN(SUBSTITUTE($L467:$X469,"F", "")))</f>
        <v>1</v>
      </c>
      <c r="AH467" s="365">
        <f>SUMPRODUCT(LEN($Y467:$Y469)-LEN(SUBSTITUTE($Y467:$Y469,"F", "")))</f>
        <v>0</v>
      </c>
      <c r="AI467" s="365">
        <f>SUMPRODUCT(LEN($L467:$X469)-LEN(SUBSTITUTE($L467:$X469,"G", "")))</f>
        <v>7</v>
      </c>
      <c r="AJ467" s="365">
        <f>SUMPRODUCT(LEN($Y467:$Y469)-LEN(SUBSTITUTE($Y467:$Y469,"G", "")))</f>
        <v>0</v>
      </c>
      <c r="AK467" s="365">
        <f>SUMPRODUCT(LEN($L467:$X469)-LEN(SUBSTITUTE($L467:$X469,"M", "")))</f>
        <v>0</v>
      </c>
      <c r="AL467" s="365">
        <f>SUMPRODUCT(LEN($Y467:$Y469)-LEN(SUBSTITUTE($Y467:$Y469,"M", "")))</f>
        <v>0</v>
      </c>
    </row>
    <row r="468" spans="2:38" ht="19.899999999999999" customHeight="1" x14ac:dyDescent="0.2">
      <c r="B468" s="17"/>
      <c r="C468" s="406"/>
      <c r="D468" s="231"/>
      <c r="E468" s="23"/>
      <c r="F468" s="23"/>
      <c r="G468" s="191"/>
      <c r="H468" s="409"/>
      <c r="I468" s="409"/>
      <c r="J468" s="409"/>
      <c r="K468" s="190" t="s">
        <v>91</v>
      </c>
      <c r="L468" s="189" t="s">
        <v>213</v>
      </c>
      <c r="M468" s="190" t="s">
        <v>90</v>
      </c>
      <c r="N468" s="189" t="s">
        <v>305</v>
      </c>
      <c r="O468" s="190" t="s">
        <v>89</v>
      </c>
      <c r="P468" s="189" t="s">
        <v>262</v>
      </c>
      <c r="Q468" s="190" t="s">
        <v>88</v>
      </c>
      <c r="R468" s="189" t="s">
        <v>97</v>
      </c>
      <c r="S468" s="190" t="s">
        <v>210</v>
      </c>
      <c r="T468" s="189"/>
      <c r="U468" s="190" t="s">
        <v>209</v>
      </c>
      <c r="V468" s="189"/>
      <c r="W468" s="190" t="s">
        <v>291</v>
      </c>
      <c r="X468" s="189"/>
      <c r="Y468" s="18"/>
      <c r="Z468" s="366"/>
      <c r="AA468" s="366"/>
      <c r="AB468" s="188"/>
      <c r="AC468" s="390"/>
      <c r="AD468" s="392"/>
      <c r="AE468" s="392"/>
      <c r="AF468" s="392"/>
      <c r="AG468" s="392"/>
      <c r="AH468" s="392"/>
      <c r="AI468" s="392"/>
      <c r="AJ468" s="392"/>
      <c r="AK468" s="392"/>
      <c r="AL468" s="392"/>
    </row>
    <row r="469" spans="2:38" ht="19.899999999999999" customHeight="1" thickBot="1" x14ac:dyDescent="0.25">
      <c r="B469" s="17"/>
      <c r="C469" s="407"/>
      <c r="D469" s="233"/>
      <c r="E469" s="203"/>
      <c r="F469" s="203"/>
      <c r="G469" s="202"/>
      <c r="H469" s="410"/>
      <c r="I469" s="410"/>
      <c r="J469" s="410"/>
      <c r="K469" s="201" t="s">
        <v>87</v>
      </c>
      <c r="L469" s="200" t="s">
        <v>301</v>
      </c>
      <c r="M469" s="201" t="s">
        <v>86</v>
      </c>
      <c r="N469" s="200" t="s">
        <v>275</v>
      </c>
      <c r="O469" s="201" t="s">
        <v>85</v>
      </c>
      <c r="P469" s="200" t="s">
        <v>218</v>
      </c>
      <c r="Q469" s="201" t="s">
        <v>84</v>
      </c>
      <c r="R469" s="200" t="s">
        <v>97</v>
      </c>
      <c r="S469" s="201" t="s">
        <v>208</v>
      </c>
      <c r="T469" s="200"/>
      <c r="U469" s="201" t="s">
        <v>207</v>
      </c>
      <c r="V469" s="200"/>
      <c r="W469" s="201" t="s">
        <v>290</v>
      </c>
      <c r="X469" s="200"/>
      <c r="Y469" s="10"/>
      <c r="Z469" s="398"/>
      <c r="AA469" s="398"/>
      <c r="AB469" s="199"/>
      <c r="AC469" s="391"/>
      <c r="AD469" s="393"/>
      <c r="AE469" s="393"/>
      <c r="AF469" s="393"/>
      <c r="AG469" s="393"/>
      <c r="AH469" s="393"/>
      <c r="AI469" s="393"/>
      <c r="AJ469" s="393"/>
      <c r="AK469" s="393"/>
      <c r="AL469" s="393"/>
    </row>
    <row r="470" spans="2:38" ht="19.899999999999999" customHeight="1" x14ac:dyDescent="0.2">
      <c r="B470" s="17"/>
      <c r="C470" s="405">
        <v>9</v>
      </c>
      <c r="D470" s="232"/>
      <c r="E470" s="197"/>
      <c r="F470" s="197"/>
      <c r="G470" s="196"/>
      <c r="H470" s="408">
        <v>63</v>
      </c>
      <c r="I470" s="408">
        <v>11</v>
      </c>
      <c r="J470" s="408">
        <v>4</v>
      </c>
      <c r="K470" s="195" t="s">
        <v>95</v>
      </c>
      <c r="L470" s="194" t="s">
        <v>263</v>
      </c>
      <c r="M470" s="195" t="s">
        <v>94</v>
      </c>
      <c r="N470" s="194" t="s">
        <v>217</v>
      </c>
      <c r="O470" s="195" t="s">
        <v>93</v>
      </c>
      <c r="P470" s="194" t="s">
        <v>97</v>
      </c>
      <c r="Q470" s="195" t="s">
        <v>92</v>
      </c>
      <c r="R470" s="194"/>
      <c r="S470" s="195" t="s">
        <v>212</v>
      </c>
      <c r="T470" s="194"/>
      <c r="U470" s="195" t="s">
        <v>211</v>
      </c>
      <c r="V470" s="194"/>
      <c r="W470" s="195" t="s">
        <v>292</v>
      </c>
      <c r="X470" s="194"/>
      <c r="Y470" s="25"/>
      <c r="Z470" s="397"/>
      <c r="AA470" s="397"/>
      <c r="AB470" s="193"/>
      <c r="AC470" s="379">
        <f>SUMPRODUCT(LEN($L470:$X472)-LEN(SUBSTITUTE($L470:$X472,"A", "")))</f>
        <v>5</v>
      </c>
      <c r="AD470" s="365">
        <f>SUMPRODUCT(LEN($Y470:$Y472)-LEN(SUBSTITUTE($Y470:$Y472,"A", "")))</f>
        <v>0</v>
      </c>
      <c r="AE470" s="365">
        <f>SUMPRODUCT(LEN($L470:$X472)-LEN(SUBSTITUTE($L470:$X472,"S", "")))</f>
        <v>1</v>
      </c>
      <c r="AF470" s="365">
        <f>SUMPRODUCT(LEN($Y470:$Y472)-LEN(SUBSTITUTE($Y470:$Y472,"S", "")))</f>
        <v>0</v>
      </c>
      <c r="AG470" s="365">
        <f>SUMPRODUCT(LEN($L470:$X472)-LEN(SUBSTITUTE($L470:$X472,"F", "")))</f>
        <v>0</v>
      </c>
      <c r="AH470" s="365">
        <f>SUMPRODUCT(LEN($Y470:$Y472)-LEN(SUBSTITUTE($Y470:$Y472,"F", "")))</f>
        <v>0</v>
      </c>
      <c r="AI470" s="365">
        <f>SUMPRODUCT(LEN($L470:$X472)-LEN(SUBSTITUTE($L470:$X472,"G", "")))</f>
        <v>3</v>
      </c>
      <c r="AJ470" s="365">
        <f>SUMPRODUCT(LEN($Y470:$Y472)-LEN(SUBSTITUTE($Y470:$Y472,"G", "")))</f>
        <v>0</v>
      </c>
      <c r="AK470" s="365">
        <f>SUMPRODUCT(LEN($L470:$X472)-LEN(SUBSTITUTE($L470:$X472,"M", "")))</f>
        <v>0</v>
      </c>
      <c r="AL470" s="365">
        <f>SUMPRODUCT(LEN($Y470:$Y472)-LEN(SUBSTITUTE($Y470:$Y472,"M", "")))</f>
        <v>0</v>
      </c>
    </row>
    <row r="471" spans="2:38" ht="19.899999999999999" customHeight="1" x14ac:dyDescent="0.2">
      <c r="B471" s="17"/>
      <c r="C471" s="406"/>
      <c r="D471" s="231"/>
      <c r="E471" s="23"/>
      <c r="F471" s="23"/>
      <c r="G471" s="191"/>
      <c r="H471" s="409"/>
      <c r="I471" s="409"/>
      <c r="J471" s="409"/>
      <c r="K471" s="190" t="s">
        <v>91</v>
      </c>
      <c r="L471" s="189" t="s">
        <v>271</v>
      </c>
      <c r="M471" s="190" t="s">
        <v>90</v>
      </c>
      <c r="N471" s="189" t="s">
        <v>97</v>
      </c>
      <c r="O471" s="190" t="s">
        <v>89</v>
      </c>
      <c r="P471" s="189"/>
      <c r="Q471" s="190" t="s">
        <v>88</v>
      </c>
      <c r="R471" s="189"/>
      <c r="S471" s="190" t="s">
        <v>210</v>
      </c>
      <c r="T471" s="189"/>
      <c r="U471" s="190" t="s">
        <v>209</v>
      </c>
      <c r="V471" s="189"/>
      <c r="W471" s="190" t="s">
        <v>291</v>
      </c>
      <c r="X471" s="189"/>
      <c r="Y471" s="18"/>
      <c r="Z471" s="366"/>
      <c r="AA471" s="366"/>
      <c r="AB471" s="188"/>
      <c r="AC471" s="390"/>
      <c r="AD471" s="392"/>
      <c r="AE471" s="392"/>
      <c r="AF471" s="392"/>
      <c r="AG471" s="392"/>
      <c r="AH471" s="392"/>
      <c r="AI471" s="392"/>
      <c r="AJ471" s="392"/>
      <c r="AK471" s="392"/>
      <c r="AL471" s="392"/>
    </row>
    <row r="472" spans="2:38" ht="19.899999999999999" customHeight="1" thickBot="1" x14ac:dyDescent="0.25">
      <c r="B472" s="17"/>
      <c r="C472" s="407"/>
      <c r="D472" s="233"/>
      <c r="E472" s="203"/>
      <c r="F472" s="203"/>
      <c r="G472" s="202"/>
      <c r="H472" s="410"/>
      <c r="I472" s="410"/>
      <c r="J472" s="410"/>
      <c r="K472" s="201" t="s">
        <v>87</v>
      </c>
      <c r="L472" s="200" t="s">
        <v>271</v>
      </c>
      <c r="M472" s="201" t="s">
        <v>86</v>
      </c>
      <c r="N472" s="200" t="s">
        <v>97</v>
      </c>
      <c r="O472" s="201" t="s">
        <v>85</v>
      </c>
      <c r="P472" s="200"/>
      <c r="Q472" s="201" t="s">
        <v>84</v>
      </c>
      <c r="R472" s="200"/>
      <c r="S472" s="201" t="s">
        <v>208</v>
      </c>
      <c r="T472" s="200"/>
      <c r="U472" s="201" t="s">
        <v>207</v>
      </c>
      <c r="V472" s="200"/>
      <c r="W472" s="201" t="s">
        <v>290</v>
      </c>
      <c r="X472" s="200"/>
      <c r="Y472" s="10"/>
      <c r="Z472" s="398"/>
      <c r="AA472" s="398"/>
      <c r="AB472" s="199"/>
      <c r="AC472" s="391"/>
      <c r="AD472" s="393"/>
      <c r="AE472" s="393"/>
      <c r="AF472" s="393"/>
      <c r="AG472" s="393"/>
      <c r="AH472" s="393"/>
      <c r="AI472" s="393"/>
      <c r="AJ472" s="393"/>
      <c r="AK472" s="393"/>
      <c r="AL472" s="393"/>
    </row>
    <row r="473" spans="2:38" ht="19.899999999999999" customHeight="1" x14ac:dyDescent="0.2">
      <c r="B473" s="17"/>
      <c r="C473" s="405">
        <v>10</v>
      </c>
      <c r="D473" s="198" t="s">
        <v>497</v>
      </c>
      <c r="E473" s="197"/>
      <c r="F473" s="197"/>
      <c r="G473" s="196"/>
      <c r="H473" s="408">
        <v>85</v>
      </c>
      <c r="I473" s="408">
        <v>21</v>
      </c>
      <c r="J473" s="408">
        <v>5</v>
      </c>
      <c r="K473" s="195" t="s">
        <v>95</v>
      </c>
      <c r="L473" s="194" t="s">
        <v>97</v>
      </c>
      <c r="M473" s="195" t="s">
        <v>94</v>
      </c>
      <c r="N473" s="194" t="s">
        <v>367</v>
      </c>
      <c r="O473" s="195" t="s">
        <v>93</v>
      </c>
      <c r="P473" s="194" t="s">
        <v>97</v>
      </c>
      <c r="Q473" s="195" t="s">
        <v>92</v>
      </c>
      <c r="R473" s="194" t="s">
        <v>262</v>
      </c>
      <c r="S473" s="195" t="s">
        <v>212</v>
      </c>
      <c r="T473" s="194" t="s">
        <v>98</v>
      </c>
      <c r="U473" s="195" t="s">
        <v>211</v>
      </c>
      <c r="V473" s="194" t="s">
        <v>98</v>
      </c>
      <c r="W473" s="195" t="s">
        <v>292</v>
      </c>
      <c r="X473" s="194"/>
      <c r="Y473" s="25" t="s">
        <v>496</v>
      </c>
      <c r="Z473" s="397">
        <v>6</v>
      </c>
      <c r="AA473" s="397"/>
      <c r="AB473" s="193"/>
      <c r="AC473" s="379">
        <f>SUMPRODUCT(LEN($L473:$X475)-LEN(SUBSTITUTE($L473:$X475,"A", "")))</f>
        <v>11</v>
      </c>
      <c r="AD473" s="365">
        <f>SUMPRODUCT(LEN($Y473:$Y475)-LEN(SUBSTITUTE($Y473:$Y475,"A", "")))</f>
        <v>18</v>
      </c>
      <c r="AE473" s="365">
        <f>SUMPRODUCT(LEN($L473:$X475)-LEN(SUBSTITUTE($L473:$X475,"S", "")))</f>
        <v>7</v>
      </c>
      <c r="AF473" s="365">
        <f>SUMPRODUCT(LEN($Y473:$Y475)-LEN(SUBSTITUTE($Y473:$Y475,"S", "")))</f>
        <v>17</v>
      </c>
      <c r="AG473" s="365">
        <f>SUMPRODUCT(LEN($L473:$X475)-LEN(SUBSTITUTE($L473:$X475,"F", "")))</f>
        <v>1</v>
      </c>
      <c r="AH473" s="365">
        <f>SUMPRODUCT(LEN($Y473:$Y475)-LEN(SUBSTITUTE($Y473:$Y475,"F", "")))</f>
        <v>1</v>
      </c>
      <c r="AI473" s="365">
        <f>SUMPRODUCT(LEN($L473:$X475)-LEN(SUBSTITUTE($L473:$X475,"G", "")))</f>
        <v>0</v>
      </c>
      <c r="AJ473" s="365">
        <f>SUMPRODUCT(LEN($Y473:$Y475)-LEN(SUBSTITUTE($Y473:$Y475,"G", "")))</f>
        <v>6</v>
      </c>
      <c r="AK473" s="365">
        <f>SUMPRODUCT(LEN($L473:$X475)-LEN(SUBSTITUTE($L473:$X475,"M", "")))</f>
        <v>0</v>
      </c>
      <c r="AL473" s="365">
        <f>SUMPRODUCT(LEN($Y473:$Y475)-LEN(SUBSTITUTE($Y473:$Y475,"M", "")))</f>
        <v>0</v>
      </c>
    </row>
    <row r="474" spans="2:38" ht="19.899999999999999" customHeight="1" x14ac:dyDescent="0.2">
      <c r="B474" s="17"/>
      <c r="C474" s="406"/>
      <c r="D474" s="231"/>
      <c r="E474" s="23"/>
      <c r="F474" s="23"/>
      <c r="G474" s="191"/>
      <c r="H474" s="409"/>
      <c r="I474" s="409"/>
      <c r="J474" s="409"/>
      <c r="K474" s="190" t="s">
        <v>91</v>
      </c>
      <c r="L474" s="189" t="s">
        <v>367</v>
      </c>
      <c r="M474" s="190" t="s">
        <v>90</v>
      </c>
      <c r="N474" s="189" t="s">
        <v>97</v>
      </c>
      <c r="O474" s="190" t="s">
        <v>89</v>
      </c>
      <c r="P474" s="189" t="s">
        <v>97</v>
      </c>
      <c r="Q474" s="190" t="s">
        <v>88</v>
      </c>
      <c r="R474" s="189" t="s">
        <v>230</v>
      </c>
      <c r="S474" s="190" t="s">
        <v>210</v>
      </c>
      <c r="T474" s="189" t="s">
        <v>98</v>
      </c>
      <c r="U474" s="190" t="s">
        <v>209</v>
      </c>
      <c r="V474" s="189"/>
      <c r="W474" s="190" t="s">
        <v>291</v>
      </c>
      <c r="X474" s="189"/>
      <c r="Y474" s="18" t="s">
        <v>495</v>
      </c>
      <c r="Z474" s="366"/>
      <c r="AA474" s="366"/>
      <c r="AB474" s="188"/>
      <c r="AC474" s="390"/>
      <c r="AD474" s="392"/>
      <c r="AE474" s="392"/>
      <c r="AF474" s="392"/>
      <c r="AG474" s="392"/>
      <c r="AH474" s="392"/>
      <c r="AI474" s="392"/>
      <c r="AJ474" s="392"/>
      <c r="AK474" s="392"/>
      <c r="AL474" s="392"/>
    </row>
    <row r="475" spans="2:38" ht="19.899999999999999" customHeight="1" thickBot="1" x14ac:dyDescent="0.25">
      <c r="B475" s="17"/>
      <c r="C475" s="407"/>
      <c r="D475" s="233"/>
      <c r="E475" s="203"/>
      <c r="F475" s="203"/>
      <c r="G475" s="202"/>
      <c r="H475" s="410"/>
      <c r="I475" s="410"/>
      <c r="J475" s="410"/>
      <c r="K475" s="201" t="s">
        <v>87</v>
      </c>
      <c r="L475" s="200" t="s">
        <v>367</v>
      </c>
      <c r="M475" s="201" t="s">
        <v>86</v>
      </c>
      <c r="N475" s="200" t="s">
        <v>97</v>
      </c>
      <c r="O475" s="201" t="s">
        <v>85</v>
      </c>
      <c r="P475" s="200" t="s">
        <v>97</v>
      </c>
      <c r="Q475" s="201" t="s">
        <v>84</v>
      </c>
      <c r="R475" s="200" t="s">
        <v>226</v>
      </c>
      <c r="S475" s="201" t="s">
        <v>208</v>
      </c>
      <c r="T475" s="200" t="s">
        <v>218</v>
      </c>
      <c r="U475" s="201" t="s">
        <v>207</v>
      </c>
      <c r="V475" s="200"/>
      <c r="W475" s="201" t="s">
        <v>290</v>
      </c>
      <c r="X475" s="200"/>
      <c r="Y475" s="10"/>
      <c r="Z475" s="398"/>
      <c r="AA475" s="398"/>
      <c r="AB475" s="199"/>
      <c r="AC475" s="391"/>
      <c r="AD475" s="393"/>
      <c r="AE475" s="393"/>
      <c r="AF475" s="393"/>
      <c r="AG475" s="393"/>
      <c r="AH475" s="393"/>
      <c r="AI475" s="393"/>
      <c r="AJ475" s="393"/>
      <c r="AK475" s="393"/>
      <c r="AL475" s="393"/>
    </row>
    <row r="476" spans="2:38" ht="19.899999999999999" customHeight="1" x14ac:dyDescent="0.2">
      <c r="B476" s="17"/>
      <c r="C476" s="405">
        <v>11</v>
      </c>
      <c r="D476" s="232"/>
      <c r="E476" s="197"/>
      <c r="F476" s="197"/>
      <c r="G476" s="196"/>
      <c r="H476" s="408">
        <v>81</v>
      </c>
      <c r="I476" s="408">
        <v>22</v>
      </c>
      <c r="J476" s="408">
        <v>6</v>
      </c>
      <c r="K476" s="195" t="s">
        <v>95</v>
      </c>
      <c r="L476" s="194" t="s">
        <v>263</v>
      </c>
      <c r="M476" s="195" t="s">
        <v>94</v>
      </c>
      <c r="N476" s="194" t="s">
        <v>325</v>
      </c>
      <c r="O476" s="195" t="s">
        <v>93</v>
      </c>
      <c r="P476" s="194" t="s">
        <v>494</v>
      </c>
      <c r="Q476" s="195" t="s">
        <v>92</v>
      </c>
      <c r="R476" s="194" t="s">
        <v>322</v>
      </c>
      <c r="S476" s="195" t="s">
        <v>212</v>
      </c>
      <c r="T476" s="194" t="s">
        <v>218</v>
      </c>
      <c r="U476" s="195" t="s">
        <v>211</v>
      </c>
      <c r="V476" s="194" t="s">
        <v>98</v>
      </c>
      <c r="W476" s="195" t="s">
        <v>292</v>
      </c>
      <c r="X476" s="194"/>
      <c r="Y476" s="25" t="s">
        <v>493</v>
      </c>
      <c r="Z476" s="397"/>
      <c r="AA476" s="397"/>
      <c r="AB476" s="193"/>
      <c r="AC476" s="379">
        <f>SUMPRODUCT(LEN($L476:$X478)-LEN(SUBSTITUTE($L476:$X478,"A", "")))</f>
        <v>17</v>
      </c>
      <c r="AD476" s="365">
        <f>SUMPRODUCT(LEN($Y476:$Y478)-LEN(SUBSTITUTE($Y476:$Y478,"A", "")))</f>
        <v>2</v>
      </c>
      <c r="AE476" s="365">
        <f>SUMPRODUCT(LEN($L476:$X478)-LEN(SUBSTITUTE($L476:$X478,"S", "")))</f>
        <v>24</v>
      </c>
      <c r="AF476" s="365">
        <f>SUMPRODUCT(LEN($Y476:$Y478)-LEN(SUBSTITUTE($Y476:$Y478,"S", "")))</f>
        <v>7</v>
      </c>
      <c r="AG476" s="365">
        <f>SUMPRODUCT(LEN($L476:$X478)-LEN(SUBSTITUTE($L476:$X478,"F", "")))</f>
        <v>0</v>
      </c>
      <c r="AH476" s="365">
        <f>SUMPRODUCT(LEN($Y476:$Y478)-LEN(SUBSTITUTE($Y476:$Y478,"F", "")))</f>
        <v>1</v>
      </c>
      <c r="AI476" s="365">
        <f>SUMPRODUCT(LEN($L476:$X478)-LEN(SUBSTITUTE($L476:$X478,"G", "")))</f>
        <v>10</v>
      </c>
      <c r="AJ476" s="365">
        <f>SUMPRODUCT(LEN($Y476:$Y478)-LEN(SUBSTITUTE($Y476:$Y478,"G", "")))</f>
        <v>1</v>
      </c>
      <c r="AK476" s="365">
        <f>SUMPRODUCT(LEN($L476:$X478)-LEN(SUBSTITUTE($L476:$X478,"M", "")))</f>
        <v>0</v>
      </c>
      <c r="AL476" s="365">
        <f>SUMPRODUCT(LEN($Y476:$Y478)-LEN(SUBSTITUTE($Y476:$Y478,"M", "")))</f>
        <v>0</v>
      </c>
    </row>
    <row r="477" spans="2:38" ht="19.899999999999999" customHeight="1" x14ac:dyDescent="0.2">
      <c r="B477" s="17"/>
      <c r="C477" s="406"/>
      <c r="D477" s="231"/>
      <c r="E477" s="23"/>
      <c r="F477" s="23"/>
      <c r="G477" s="191"/>
      <c r="H477" s="409"/>
      <c r="I477" s="409"/>
      <c r="J477" s="409"/>
      <c r="K477" s="190" t="s">
        <v>91</v>
      </c>
      <c r="L477" s="189" t="s">
        <v>263</v>
      </c>
      <c r="M477" s="190" t="s">
        <v>90</v>
      </c>
      <c r="N477" s="189" t="s">
        <v>490</v>
      </c>
      <c r="O477" s="190" t="s">
        <v>89</v>
      </c>
      <c r="P477" s="189" t="s">
        <v>322</v>
      </c>
      <c r="Q477" s="190" t="s">
        <v>88</v>
      </c>
      <c r="R477" s="189" t="s">
        <v>228</v>
      </c>
      <c r="S477" s="190" t="s">
        <v>210</v>
      </c>
      <c r="T477" s="189" t="s">
        <v>214</v>
      </c>
      <c r="U477" s="190" t="s">
        <v>209</v>
      </c>
      <c r="V477" s="189"/>
      <c r="W477" s="190" t="s">
        <v>291</v>
      </c>
      <c r="X477" s="189"/>
      <c r="Y477" s="18" t="s">
        <v>492</v>
      </c>
      <c r="Z477" s="366"/>
      <c r="AA477" s="366"/>
      <c r="AB477" s="188"/>
      <c r="AC477" s="390"/>
      <c r="AD477" s="392"/>
      <c r="AE477" s="392"/>
      <c r="AF477" s="392"/>
      <c r="AG477" s="392"/>
      <c r="AH477" s="392"/>
      <c r="AI477" s="392"/>
      <c r="AJ477" s="392"/>
      <c r="AK477" s="392"/>
      <c r="AL477" s="392"/>
    </row>
    <row r="478" spans="2:38" ht="19.899999999999999" customHeight="1" thickBot="1" x14ac:dyDescent="0.25">
      <c r="B478" s="17"/>
      <c r="C478" s="407"/>
      <c r="D478" s="233"/>
      <c r="E478" s="203"/>
      <c r="F478" s="203"/>
      <c r="G478" s="202"/>
      <c r="H478" s="410"/>
      <c r="I478" s="410"/>
      <c r="J478" s="410"/>
      <c r="K478" s="201" t="s">
        <v>87</v>
      </c>
      <c r="L478" s="200" t="s">
        <v>275</v>
      </c>
      <c r="M478" s="201" t="s">
        <v>86</v>
      </c>
      <c r="N478" s="200" t="s">
        <v>325</v>
      </c>
      <c r="O478" s="201" t="s">
        <v>85</v>
      </c>
      <c r="P478" s="200" t="s">
        <v>311</v>
      </c>
      <c r="Q478" s="201" t="s">
        <v>84</v>
      </c>
      <c r="R478" s="200" t="s">
        <v>228</v>
      </c>
      <c r="S478" s="201" t="s">
        <v>208</v>
      </c>
      <c r="T478" s="200" t="s">
        <v>98</v>
      </c>
      <c r="U478" s="201" t="s">
        <v>207</v>
      </c>
      <c r="V478" s="200"/>
      <c r="W478" s="201" t="s">
        <v>290</v>
      </c>
      <c r="X478" s="200"/>
      <c r="Y478" s="10"/>
      <c r="Z478" s="398"/>
      <c r="AA478" s="398"/>
      <c r="AB478" s="199"/>
      <c r="AC478" s="391"/>
      <c r="AD478" s="393"/>
      <c r="AE478" s="393"/>
      <c r="AF478" s="393"/>
      <c r="AG478" s="393"/>
      <c r="AH478" s="393"/>
      <c r="AI478" s="393"/>
      <c r="AJ478" s="393"/>
      <c r="AK478" s="393"/>
      <c r="AL478" s="393"/>
    </row>
    <row r="479" spans="2:38" ht="19.899999999999999" customHeight="1" x14ac:dyDescent="0.2">
      <c r="B479" s="17"/>
      <c r="C479" s="405">
        <v>12</v>
      </c>
      <c r="D479" s="232"/>
      <c r="E479" s="197"/>
      <c r="F479" s="197"/>
      <c r="G479" s="196"/>
      <c r="H479" s="408">
        <v>82</v>
      </c>
      <c r="I479" s="408">
        <v>21</v>
      </c>
      <c r="J479" s="408">
        <v>6</v>
      </c>
      <c r="K479" s="195" t="s">
        <v>95</v>
      </c>
      <c r="L479" s="194" t="s">
        <v>284</v>
      </c>
      <c r="M479" s="195" t="s">
        <v>94</v>
      </c>
      <c r="N479" s="194" t="s">
        <v>309</v>
      </c>
      <c r="O479" s="195" t="s">
        <v>93</v>
      </c>
      <c r="P479" s="194" t="s">
        <v>213</v>
      </c>
      <c r="Q479" s="195" t="s">
        <v>92</v>
      </c>
      <c r="R479" s="194" t="s">
        <v>219</v>
      </c>
      <c r="S479" s="195" t="s">
        <v>212</v>
      </c>
      <c r="T479" s="194" t="s">
        <v>98</v>
      </c>
      <c r="U479" s="195" t="s">
        <v>211</v>
      </c>
      <c r="V479" s="194"/>
      <c r="W479" s="195" t="s">
        <v>292</v>
      </c>
      <c r="X479" s="194"/>
      <c r="Y479" s="25"/>
      <c r="Z479" s="397"/>
      <c r="AA479" s="397"/>
      <c r="AB479" s="193"/>
      <c r="AC479" s="379">
        <f>SUMPRODUCT(LEN($L479:$X481)-LEN(SUBSTITUTE($L479:$X481,"A", "")))</f>
        <v>15</v>
      </c>
      <c r="AD479" s="365">
        <f>SUMPRODUCT(LEN($Y479:$Y481)-LEN(SUBSTITUTE($Y479:$Y481,"A", "")))</f>
        <v>0</v>
      </c>
      <c r="AE479" s="365">
        <f>SUMPRODUCT(LEN($L479:$X481)-LEN(SUBSTITUTE($L479:$X481,"S", "")))</f>
        <v>17</v>
      </c>
      <c r="AF479" s="365">
        <f>SUMPRODUCT(LEN($Y479:$Y481)-LEN(SUBSTITUTE($Y479:$Y481,"S", "")))</f>
        <v>0</v>
      </c>
      <c r="AG479" s="365">
        <f>SUMPRODUCT(LEN($L479:$X481)-LEN(SUBSTITUTE($L479:$X481,"F", "")))</f>
        <v>0</v>
      </c>
      <c r="AH479" s="365">
        <f>SUMPRODUCT(LEN($Y479:$Y481)-LEN(SUBSTITUTE($Y479:$Y481,"F", "")))</f>
        <v>0</v>
      </c>
      <c r="AI479" s="365">
        <f>SUMPRODUCT(LEN($L479:$X481)-LEN(SUBSTITUTE($L479:$X481,"G", "")))</f>
        <v>6</v>
      </c>
      <c r="AJ479" s="365">
        <f>SUMPRODUCT(LEN($Y479:$Y481)-LEN(SUBSTITUTE($Y479:$Y481,"G", "")))</f>
        <v>0</v>
      </c>
      <c r="AK479" s="365">
        <f>SUMPRODUCT(LEN($L479:$X481)-LEN(SUBSTITUTE($L479:$X481,"M", "")))</f>
        <v>0</v>
      </c>
      <c r="AL479" s="365">
        <f>SUMPRODUCT(LEN($Y479:$Y481)-LEN(SUBSTITUTE($Y479:$Y481,"M", "")))</f>
        <v>0</v>
      </c>
    </row>
    <row r="480" spans="2:38" ht="19.899999999999999" customHeight="1" x14ac:dyDescent="0.2">
      <c r="B480" s="17"/>
      <c r="C480" s="406"/>
      <c r="D480" s="231"/>
      <c r="E480" s="23"/>
      <c r="F480" s="23"/>
      <c r="G480" s="191"/>
      <c r="H480" s="409"/>
      <c r="I480" s="409"/>
      <c r="J480" s="409"/>
      <c r="K480" s="190" t="s">
        <v>91</v>
      </c>
      <c r="L480" s="189" t="s">
        <v>284</v>
      </c>
      <c r="M480" s="190" t="s">
        <v>90</v>
      </c>
      <c r="N480" s="189" t="s">
        <v>378</v>
      </c>
      <c r="O480" s="190" t="s">
        <v>89</v>
      </c>
      <c r="P480" s="189" t="s">
        <v>230</v>
      </c>
      <c r="Q480" s="190" t="s">
        <v>88</v>
      </c>
      <c r="R480" s="189" t="s">
        <v>218</v>
      </c>
      <c r="S480" s="190" t="s">
        <v>210</v>
      </c>
      <c r="T480" s="189" t="s">
        <v>98</v>
      </c>
      <c r="U480" s="190" t="s">
        <v>209</v>
      </c>
      <c r="V480" s="189"/>
      <c r="W480" s="190" t="s">
        <v>291</v>
      </c>
      <c r="X480" s="189"/>
      <c r="Y480" s="18"/>
      <c r="Z480" s="366"/>
      <c r="AA480" s="366"/>
      <c r="AB480" s="188"/>
      <c r="AC480" s="390"/>
      <c r="AD480" s="392"/>
      <c r="AE480" s="392"/>
      <c r="AF480" s="392"/>
      <c r="AG480" s="392"/>
      <c r="AH480" s="392"/>
      <c r="AI480" s="392"/>
      <c r="AJ480" s="392"/>
      <c r="AK480" s="392"/>
      <c r="AL480" s="392"/>
    </row>
    <row r="481" spans="2:39" ht="19.899999999999999" customHeight="1" thickBot="1" x14ac:dyDescent="0.25">
      <c r="B481" s="17"/>
      <c r="C481" s="407"/>
      <c r="D481" s="233"/>
      <c r="E481" s="203"/>
      <c r="F481" s="203"/>
      <c r="G481" s="202"/>
      <c r="H481" s="410"/>
      <c r="I481" s="410"/>
      <c r="J481" s="410"/>
      <c r="K481" s="201" t="s">
        <v>87</v>
      </c>
      <c r="L481" s="200" t="s">
        <v>275</v>
      </c>
      <c r="M481" s="201" t="s">
        <v>86</v>
      </c>
      <c r="N481" s="200" t="s">
        <v>249</v>
      </c>
      <c r="O481" s="201" t="s">
        <v>85</v>
      </c>
      <c r="P481" s="200" t="s">
        <v>227</v>
      </c>
      <c r="Q481" s="201" t="s">
        <v>84</v>
      </c>
      <c r="R481" s="200" t="s">
        <v>218</v>
      </c>
      <c r="S481" s="201" t="s">
        <v>208</v>
      </c>
      <c r="T481" s="200" t="s">
        <v>98</v>
      </c>
      <c r="U481" s="201" t="s">
        <v>207</v>
      </c>
      <c r="V481" s="200"/>
      <c r="W481" s="201" t="s">
        <v>290</v>
      </c>
      <c r="X481" s="200"/>
      <c r="Y481" s="10"/>
      <c r="Z481" s="398"/>
      <c r="AA481" s="398"/>
      <c r="AB481" s="199"/>
      <c r="AC481" s="391"/>
      <c r="AD481" s="393"/>
      <c r="AE481" s="393"/>
      <c r="AF481" s="393"/>
      <c r="AG481" s="393"/>
      <c r="AH481" s="393"/>
      <c r="AI481" s="393"/>
      <c r="AJ481" s="393"/>
      <c r="AK481" s="393"/>
      <c r="AL481" s="393"/>
    </row>
    <row r="482" spans="2:39" ht="19.899999999999999" customHeight="1" x14ac:dyDescent="0.2">
      <c r="B482" s="17"/>
      <c r="C482" s="405">
        <v>13</v>
      </c>
      <c r="D482" s="232"/>
      <c r="E482" s="197"/>
      <c r="F482" s="197"/>
      <c r="G482" s="196"/>
      <c r="H482" s="408"/>
      <c r="I482" s="408"/>
      <c r="J482" s="408"/>
      <c r="K482" s="195" t="s">
        <v>95</v>
      </c>
      <c r="L482" s="194"/>
      <c r="M482" s="195" t="s">
        <v>94</v>
      </c>
      <c r="N482" s="194"/>
      <c r="O482" s="195" t="s">
        <v>93</v>
      </c>
      <c r="P482" s="194"/>
      <c r="Q482" s="195" t="s">
        <v>92</v>
      </c>
      <c r="R482" s="194"/>
      <c r="S482" s="195" t="s">
        <v>212</v>
      </c>
      <c r="T482" s="194"/>
      <c r="U482" s="195" t="s">
        <v>211</v>
      </c>
      <c r="V482" s="194"/>
      <c r="W482" s="195" t="s">
        <v>292</v>
      </c>
      <c r="X482" s="194"/>
      <c r="Y482" s="25"/>
      <c r="Z482" s="397"/>
      <c r="AA482" s="397"/>
      <c r="AB482" s="193"/>
      <c r="AC482" s="379">
        <f>SUMPRODUCT(LEN($L482:$X484)-LEN(SUBSTITUTE($L482:$X484,"A", "")))</f>
        <v>0</v>
      </c>
      <c r="AD482" s="365">
        <f>SUMPRODUCT(LEN($Y482:$Y484)-LEN(SUBSTITUTE($Y482:$Y484,"A", "")))</f>
        <v>0</v>
      </c>
      <c r="AE482" s="365">
        <f>SUMPRODUCT(LEN($L482:$X484)-LEN(SUBSTITUTE($L482:$X484,"S", "")))</f>
        <v>0</v>
      </c>
      <c r="AF482" s="365">
        <f>SUMPRODUCT(LEN($Y482:$Y484)-LEN(SUBSTITUTE($Y482:$Y484,"S", "")))</f>
        <v>0</v>
      </c>
      <c r="AG482" s="365">
        <f>SUMPRODUCT(LEN($L482:$X484)-LEN(SUBSTITUTE($L482:$X484,"F", "")))</f>
        <v>0</v>
      </c>
      <c r="AH482" s="365">
        <f>SUMPRODUCT(LEN($Y482:$Y484)-LEN(SUBSTITUTE($Y482:$Y484,"F", "")))</f>
        <v>0</v>
      </c>
      <c r="AI482" s="365">
        <f>SUMPRODUCT(LEN($L482:$X484)-LEN(SUBSTITUTE($L482:$X484,"G", "")))</f>
        <v>0</v>
      </c>
      <c r="AJ482" s="365">
        <f>SUMPRODUCT(LEN($Y482:$Y484)-LEN(SUBSTITUTE($Y482:$Y484,"G", "")))</f>
        <v>0</v>
      </c>
      <c r="AK482" s="365">
        <f>SUMPRODUCT(LEN($L482:$X484)-LEN(SUBSTITUTE($L482:$X484,"M", "")))</f>
        <v>0</v>
      </c>
      <c r="AL482" s="365">
        <f>SUMPRODUCT(LEN($Y482:$Y484)-LEN(SUBSTITUTE($Y482:$Y484,"M", "")))</f>
        <v>0</v>
      </c>
    </row>
    <row r="483" spans="2:39" ht="19.899999999999999" customHeight="1" x14ac:dyDescent="0.2">
      <c r="B483" s="17"/>
      <c r="C483" s="406"/>
      <c r="D483" s="231"/>
      <c r="E483" s="23"/>
      <c r="F483" s="23"/>
      <c r="G483" s="191"/>
      <c r="H483" s="409"/>
      <c r="I483" s="409"/>
      <c r="J483" s="409"/>
      <c r="K483" s="190" t="s">
        <v>91</v>
      </c>
      <c r="L483" s="189"/>
      <c r="M483" s="190" t="s">
        <v>90</v>
      </c>
      <c r="N483" s="189"/>
      <c r="O483" s="190" t="s">
        <v>89</v>
      </c>
      <c r="P483" s="189"/>
      <c r="Q483" s="190" t="s">
        <v>88</v>
      </c>
      <c r="R483" s="189"/>
      <c r="S483" s="190" t="s">
        <v>210</v>
      </c>
      <c r="T483" s="189"/>
      <c r="U483" s="190" t="s">
        <v>209</v>
      </c>
      <c r="V483" s="189"/>
      <c r="W483" s="190" t="s">
        <v>291</v>
      </c>
      <c r="X483" s="189"/>
      <c r="Y483" s="18"/>
      <c r="Z483" s="366"/>
      <c r="AA483" s="366"/>
      <c r="AB483" s="188"/>
      <c r="AC483" s="390"/>
      <c r="AD483" s="392"/>
      <c r="AE483" s="392"/>
      <c r="AF483" s="392"/>
      <c r="AG483" s="392"/>
      <c r="AH483" s="392"/>
      <c r="AI483" s="392"/>
      <c r="AJ483" s="392"/>
      <c r="AK483" s="392"/>
      <c r="AL483" s="392"/>
    </row>
    <row r="484" spans="2:39" ht="19.899999999999999" customHeight="1" thickBot="1" x14ac:dyDescent="0.25">
      <c r="B484" s="17"/>
      <c r="C484" s="407"/>
      <c r="D484" s="233"/>
      <c r="E484" s="203"/>
      <c r="F484" s="203"/>
      <c r="G484" s="202"/>
      <c r="H484" s="410"/>
      <c r="I484" s="410"/>
      <c r="J484" s="410"/>
      <c r="K484" s="201" t="s">
        <v>87</v>
      </c>
      <c r="L484" s="200"/>
      <c r="M484" s="201" t="s">
        <v>86</v>
      </c>
      <c r="N484" s="200"/>
      <c r="O484" s="201" t="s">
        <v>85</v>
      </c>
      <c r="P484" s="200"/>
      <c r="Q484" s="201" t="s">
        <v>84</v>
      </c>
      <c r="R484" s="200"/>
      <c r="S484" s="201" t="s">
        <v>208</v>
      </c>
      <c r="T484" s="200"/>
      <c r="U484" s="201" t="s">
        <v>207</v>
      </c>
      <c r="V484" s="200"/>
      <c r="W484" s="201" t="s">
        <v>290</v>
      </c>
      <c r="X484" s="200"/>
      <c r="Y484" s="10"/>
      <c r="Z484" s="398"/>
      <c r="AA484" s="398"/>
      <c r="AB484" s="199"/>
      <c r="AC484" s="391"/>
      <c r="AD484" s="393"/>
      <c r="AE484" s="393"/>
      <c r="AF484" s="393"/>
      <c r="AG484" s="393"/>
      <c r="AH484" s="393"/>
      <c r="AI484" s="393"/>
      <c r="AJ484" s="393"/>
      <c r="AK484" s="393"/>
      <c r="AL484" s="393"/>
    </row>
    <row r="485" spans="2:39" ht="19.899999999999999" customHeight="1" x14ac:dyDescent="0.2">
      <c r="B485" s="17"/>
      <c r="C485" s="405">
        <v>14</v>
      </c>
      <c r="D485" s="232"/>
      <c r="E485" s="197"/>
      <c r="F485" s="197"/>
      <c r="G485" s="196"/>
      <c r="H485" s="408"/>
      <c r="I485" s="408"/>
      <c r="J485" s="408"/>
      <c r="K485" s="195" t="s">
        <v>95</v>
      </c>
      <c r="L485" s="194"/>
      <c r="M485" s="195" t="s">
        <v>94</v>
      </c>
      <c r="N485" s="194"/>
      <c r="O485" s="195" t="s">
        <v>93</v>
      </c>
      <c r="P485" s="194"/>
      <c r="Q485" s="195" t="s">
        <v>92</v>
      </c>
      <c r="R485" s="194"/>
      <c r="S485" s="195" t="s">
        <v>212</v>
      </c>
      <c r="T485" s="194"/>
      <c r="U485" s="195" t="s">
        <v>211</v>
      </c>
      <c r="V485" s="194"/>
      <c r="W485" s="195" t="s">
        <v>292</v>
      </c>
      <c r="X485" s="194"/>
      <c r="Y485" s="25"/>
      <c r="Z485" s="397"/>
      <c r="AA485" s="397"/>
      <c r="AB485" s="193"/>
      <c r="AC485" s="379">
        <f>SUMPRODUCT(LEN($L485:$X487)-LEN(SUBSTITUTE($L485:$X487,"A", "")))</f>
        <v>0</v>
      </c>
      <c r="AD485" s="365">
        <f>SUMPRODUCT(LEN($Y485:$Y487)-LEN(SUBSTITUTE($Y485:$Y487,"A", "")))</f>
        <v>0</v>
      </c>
      <c r="AE485" s="365">
        <f>SUMPRODUCT(LEN($L485:$X487)-LEN(SUBSTITUTE($L485:$X487,"S", "")))</f>
        <v>0</v>
      </c>
      <c r="AF485" s="365">
        <f>SUMPRODUCT(LEN($Y485:$Y487)-LEN(SUBSTITUTE($Y485:$Y487,"S", "")))</f>
        <v>0</v>
      </c>
      <c r="AG485" s="365">
        <f>SUMPRODUCT(LEN($L485:$X487)-LEN(SUBSTITUTE($L485:$X487,"F", "")))</f>
        <v>0</v>
      </c>
      <c r="AH485" s="365">
        <f>SUMPRODUCT(LEN($Y485:$Y487)-LEN(SUBSTITUTE($Y485:$Y487,"F", "")))</f>
        <v>0</v>
      </c>
      <c r="AI485" s="365">
        <f>SUMPRODUCT(LEN($L485:$X487)-LEN(SUBSTITUTE($L485:$X487,"G", "")))</f>
        <v>0</v>
      </c>
      <c r="AJ485" s="365">
        <f>SUMPRODUCT(LEN($Y485:$Y487)-LEN(SUBSTITUTE($Y485:$Y487,"G", "")))</f>
        <v>0</v>
      </c>
      <c r="AK485" s="365">
        <f>SUMPRODUCT(LEN($L485:$X487)-LEN(SUBSTITUTE($L485:$X487,"M", "")))</f>
        <v>0</v>
      </c>
      <c r="AL485" s="365">
        <f>SUMPRODUCT(LEN($Y485:$Y487)-LEN(SUBSTITUTE($Y485:$Y487,"M", "")))</f>
        <v>0</v>
      </c>
    </row>
    <row r="486" spans="2:39" ht="19.899999999999999" customHeight="1" x14ac:dyDescent="0.2">
      <c r="B486" s="17"/>
      <c r="C486" s="406"/>
      <c r="D486" s="231"/>
      <c r="E486" s="23"/>
      <c r="F486" s="23"/>
      <c r="G486" s="191"/>
      <c r="H486" s="409"/>
      <c r="I486" s="409"/>
      <c r="J486" s="409"/>
      <c r="K486" s="190" t="s">
        <v>91</v>
      </c>
      <c r="L486" s="189"/>
      <c r="M486" s="190" t="s">
        <v>90</v>
      </c>
      <c r="N486" s="189"/>
      <c r="O486" s="190" t="s">
        <v>89</v>
      </c>
      <c r="P486" s="189"/>
      <c r="Q486" s="190" t="s">
        <v>88</v>
      </c>
      <c r="R486" s="189"/>
      <c r="S486" s="190" t="s">
        <v>210</v>
      </c>
      <c r="T486" s="189"/>
      <c r="U486" s="190" t="s">
        <v>209</v>
      </c>
      <c r="V486" s="189"/>
      <c r="W486" s="190" t="s">
        <v>291</v>
      </c>
      <c r="X486" s="189"/>
      <c r="Y486" s="18"/>
      <c r="Z486" s="366"/>
      <c r="AA486" s="366"/>
      <c r="AB486" s="188"/>
      <c r="AC486" s="390"/>
      <c r="AD486" s="392"/>
      <c r="AE486" s="392"/>
      <c r="AF486" s="392"/>
      <c r="AG486" s="392"/>
      <c r="AH486" s="392"/>
      <c r="AI486" s="392"/>
      <c r="AJ486" s="392"/>
      <c r="AK486" s="392"/>
      <c r="AL486" s="392"/>
      <c r="AM486" s="58"/>
    </row>
    <row r="487" spans="2:39" ht="19.899999999999999" customHeight="1" thickBot="1" x14ac:dyDescent="0.25">
      <c r="B487" s="17"/>
      <c r="C487" s="407"/>
      <c r="D487" s="233"/>
      <c r="E487" s="203"/>
      <c r="F487" s="203"/>
      <c r="G487" s="202"/>
      <c r="H487" s="410"/>
      <c r="I487" s="410"/>
      <c r="J487" s="410"/>
      <c r="K487" s="201" t="s">
        <v>87</v>
      </c>
      <c r="L487" s="200"/>
      <c r="M487" s="201" t="s">
        <v>86</v>
      </c>
      <c r="N487" s="200"/>
      <c r="O487" s="201" t="s">
        <v>85</v>
      </c>
      <c r="P487" s="200"/>
      <c r="Q487" s="201" t="s">
        <v>84</v>
      </c>
      <c r="R487" s="200"/>
      <c r="S487" s="201" t="s">
        <v>208</v>
      </c>
      <c r="T487" s="200"/>
      <c r="U487" s="201" t="s">
        <v>207</v>
      </c>
      <c r="V487" s="200"/>
      <c r="W487" s="201" t="s">
        <v>290</v>
      </c>
      <c r="X487" s="200"/>
      <c r="Y487" s="10"/>
      <c r="Z487" s="398"/>
      <c r="AA487" s="398"/>
      <c r="AB487" s="199"/>
      <c r="AC487" s="391"/>
      <c r="AD487" s="393"/>
      <c r="AE487" s="393"/>
      <c r="AF487" s="393"/>
      <c r="AG487" s="393"/>
      <c r="AH487" s="393"/>
      <c r="AI487" s="393"/>
      <c r="AJ487" s="393"/>
      <c r="AK487" s="393"/>
      <c r="AL487" s="393"/>
    </row>
    <row r="488" spans="2:39" ht="19.899999999999999" customHeight="1" x14ac:dyDescent="0.2">
      <c r="B488" s="17"/>
      <c r="C488" s="405">
        <v>15</v>
      </c>
      <c r="D488" s="232"/>
      <c r="E488" s="197"/>
      <c r="F488" s="197"/>
      <c r="G488" s="196"/>
      <c r="H488" s="408"/>
      <c r="I488" s="408"/>
      <c r="J488" s="408"/>
      <c r="K488" s="195" t="s">
        <v>95</v>
      </c>
      <c r="L488" s="194"/>
      <c r="M488" s="195" t="s">
        <v>94</v>
      </c>
      <c r="N488" s="194"/>
      <c r="O488" s="195" t="s">
        <v>93</v>
      </c>
      <c r="P488" s="194"/>
      <c r="Q488" s="195" t="s">
        <v>92</v>
      </c>
      <c r="R488" s="194"/>
      <c r="S488" s="195" t="s">
        <v>212</v>
      </c>
      <c r="T488" s="194"/>
      <c r="U488" s="195" t="s">
        <v>211</v>
      </c>
      <c r="V488" s="194"/>
      <c r="W488" s="195" t="s">
        <v>292</v>
      </c>
      <c r="X488" s="194"/>
      <c r="Y488" s="25"/>
      <c r="Z488" s="397"/>
      <c r="AA488" s="397"/>
      <c r="AB488" s="193"/>
      <c r="AC488" s="379">
        <f>SUMPRODUCT(LEN($L488:$X490)-LEN(SUBSTITUTE($L488:$X490,"A", "")))</f>
        <v>0</v>
      </c>
      <c r="AD488" s="365">
        <f>SUMPRODUCT(LEN($Y488:$Y490)-LEN(SUBSTITUTE($Y488:$Y490,"A", "")))</f>
        <v>0</v>
      </c>
      <c r="AE488" s="365">
        <f>SUMPRODUCT(LEN($L488:$X490)-LEN(SUBSTITUTE($L488:$X490,"S", "")))</f>
        <v>0</v>
      </c>
      <c r="AF488" s="365">
        <f>SUMPRODUCT(LEN($Y488:$Y490)-LEN(SUBSTITUTE($Y488:$Y490,"S", "")))</f>
        <v>0</v>
      </c>
      <c r="AG488" s="365">
        <f>SUMPRODUCT(LEN($L488:$X490)-LEN(SUBSTITUTE($L488:$X490,"F", "")))</f>
        <v>0</v>
      </c>
      <c r="AH488" s="365">
        <f>SUMPRODUCT(LEN($Y488:$Y490)-LEN(SUBSTITUTE($Y488:$Y490,"F", "")))</f>
        <v>0</v>
      </c>
      <c r="AI488" s="365">
        <f>SUMPRODUCT(LEN($L488:$X490)-LEN(SUBSTITUTE($L488:$X490,"G", "")))</f>
        <v>0</v>
      </c>
      <c r="AJ488" s="365">
        <f>SUMPRODUCT(LEN($Y488:$Y490)-LEN(SUBSTITUTE($Y488:$Y490,"G", "")))</f>
        <v>0</v>
      </c>
      <c r="AK488" s="365">
        <f>SUMPRODUCT(LEN($L488:$X490)-LEN(SUBSTITUTE($L488:$X490,"M", "")))</f>
        <v>0</v>
      </c>
      <c r="AL488" s="365">
        <f>SUMPRODUCT(LEN($Y488:$Y490)-LEN(SUBSTITUTE($Y488:$Y490,"M", "")))</f>
        <v>0</v>
      </c>
    </row>
    <row r="489" spans="2:39" ht="19.899999999999999" customHeight="1" x14ac:dyDescent="0.2">
      <c r="B489" s="17"/>
      <c r="C489" s="406"/>
      <c r="D489" s="231"/>
      <c r="E489" s="23"/>
      <c r="F489" s="23"/>
      <c r="G489" s="191"/>
      <c r="H489" s="409"/>
      <c r="I489" s="409"/>
      <c r="J489" s="409"/>
      <c r="K489" s="190" t="s">
        <v>91</v>
      </c>
      <c r="L489" s="189"/>
      <c r="M489" s="190" t="s">
        <v>90</v>
      </c>
      <c r="N489" s="189"/>
      <c r="O489" s="190" t="s">
        <v>89</v>
      </c>
      <c r="P489" s="189"/>
      <c r="Q489" s="190" t="s">
        <v>88</v>
      </c>
      <c r="R489" s="189"/>
      <c r="S489" s="190" t="s">
        <v>210</v>
      </c>
      <c r="T489" s="189"/>
      <c r="U489" s="190" t="s">
        <v>209</v>
      </c>
      <c r="V489" s="189"/>
      <c r="W489" s="190" t="s">
        <v>291</v>
      </c>
      <c r="X489" s="189"/>
      <c r="Y489" s="18"/>
      <c r="Z489" s="366"/>
      <c r="AA489" s="366"/>
      <c r="AB489" s="188"/>
      <c r="AC489" s="390"/>
      <c r="AD489" s="392"/>
      <c r="AE489" s="392"/>
      <c r="AF489" s="392"/>
      <c r="AG489" s="392"/>
      <c r="AH489" s="392"/>
      <c r="AI489" s="392"/>
      <c r="AJ489" s="392"/>
      <c r="AK489" s="392"/>
      <c r="AL489" s="392"/>
    </row>
    <row r="490" spans="2:39" ht="19.899999999999999" customHeight="1" thickBot="1" x14ac:dyDescent="0.25">
      <c r="B490" s="17"/>
      <c r="C490" s="407"/>
      <c r="D490" s="233"/>
      <c r="E490" s="203"/>
      <c r="F490" s="203"/>
      <c r="G490" s="202"/>
      <c r="H490" s="410"/>
      <c r="I490" s="410"/>
      <c r="J490" s="410"/>
      <c r="K490" s="201" t="s">
        <v>87</v>
      </c>
      <c r="L490" s="200"/>
      <c r="M490" s="201" t="s">
        <v>86</v>
      </c>
      <c r="N490" s="200"/>
      <c r="O490" s="201" t="s">
        <v>85</v>
      </c>
      <c r="P490" s="200"/>
      <c r="Q490" s="201" t="s">
        <v>84</v>
      </c>
      <c r="R490" s="200"/>
      <c r="S490" s="201" t="s">
        <v>208</v>
      </c>
      <c r="T490" s="200"/>
      <c r="U490" s="201" t="s">
        <v>207</v>
      </c>
      <c r="V490" s="200"/>
      <c r="W490" s="201" t="s">
        <v>290</v>
      </c>
      <c r="X490" s="200"/>
      <c r="Y490" s="10"/>
      <c r="Z490" s="398"/>
      <c r="AA490" s="398"/>
      <c r="AB490" s="199"/>
      <c r="AC490" s="391"/>
      <c r="AD490" s="393"/>
      <c r="AE490" s="393"/>
      <c r="AF490" s="393"/>
      <c r="AG490" s="393"/>
      <c r="AH490" s="393"/>
      <c r="AI490" s="393"/>
      <c r="AJ490" s="393"/>
      <c r="AK490" s="393"/>
      <c r="AL490" s="393"/>
    </row>
    <row r="491" spans="2:39" ht="19.899999999999999" customHeight="1" x14ac:dyDescent="0.2">
      <c r="B491" s="17"/>
      <c r="C491" s="405">
        <v>16</v>
      </c>
      <c r="D491" s="232"/>
      <c r="E491" s="197"/>
      <c r="F491" s="197"/>
      <c r="G491" s="196"/>
      <c r="H491" s="408"/>
      <c r="I491" s="408"/>
      <c r="J491" s="408"/>
      <c r="K491" s="195" t="s">
        <v>95</v>
      </c>
      <c r="L491" s="194"/>
      <c r="M491" s="195" t="s">
        <v>94</v>
      </c>
      <c r="N491" s="194"/>
      <c r="O491" s="195" t="s">
        <v>93</v>
      </c>
      <c r="P491" s="194"/>
      <c r="Q491" s="195" t="s">
        <v>92</v>
      </c>
      <c r="R491" s="194"/>
      <c r="S491" s="195" t="s">
        <v>212</v>
      </c>
      <c r="T491" s="194"/>
      <c r="U491" s="195" t="s">
        <v>211</v>
      </c>
      <c r="V491" s="194"/>
      <c r="W491" s="195" t="s">
        <v>292</v>
      </c>
      <c r="X491" s="194"/>
      <c r="Y491" s="25"/>
      <c r="Z491" s="397"/>
      <c r="AA491" s="397"/>
      <c r="AB491" s="193"/>
      <c r="AC491" s="379">
        <f>SUMPRODUCT(LEN($L491:$X493)-LEN(SUBSTITUTE($L491:$X493,"A", "")))</f>
        <v>0</v>
      </c>
      <c r="AD491" s="365">
        <f>SUMPRODUCT(LEN($Y491:$Y493)-LEN(SUBSTITUTE($Y491:$Y493,"A", "")))</f>
        <v>0</v>
      </c>
      <c r="AE491" s="365">
        <f>SUMPRODUCT(LEN($L491:$X493)-LEN(SUBSTITUTE($L491:$X493,"S", "")))</f>
        <v>0</v>
      </c>
      <c r="AF491" s="365">
        <f>SUMPRODUCT(LEN($Y491:$Y493)-LEN(SUBSTITUTE($Y491:$Y493,"S", "")))</f>
        <v>0</v>
      </c>
      <c r="AG491" s="365">
        <f>SUMPRODUCT(LEN($L491:$X493)-LEN(SUBSTITUTE($L491:$X493,"F", "")))</f>
        <v>0</v>
      </c>
      <c r="AH491" s="365">
        <f>SUMPRODUCT(LEN($Y491:$Y493)-LEN(SUBSTITUTE($Y491:$Y493,"F", "")))</f>
        <v>0</v>
      </c>
      <c r="AI491" s="365">
        <f>SUMPRODUCT(LEN($L491:$X493)-LEN(SUBSTITUTE($L491:$X493,"G", "")))</f>
        <v>0</v>
      </c>
      <c r="AJ491" s="365">
        <f>SUMPRODUCT(LEN($Y491:$Y493)-LEN(SUBSTITUTE($Y491:$Y493,"G", "")))</f>
        <v>0</v>
      </c>
      <c r="AK491" s="365">
        <f>SUMPRODUCT(LEN($L491:$X493)-LEN(SUBSTITUTE($L491:$X493,"M", "")))</f>
        <v>0</v>
      </c>
      <c r="AL491" s="365">
        <f>SUMPRODUCT(LEN($Y491:$Y493)-LEN(SUBSTITUTE($Y491:$Y493,"M", "")))</f>
        <v>0</v>
      </c>
    </row>
    <row r="492" spans="2:39" ht="19.899999999999999" customHeight="1" x14ac:dyDescent="0.2">
      <c r="B492" s="17"/>
      <c r="C492" s="406"/>
      <c r="D492" s="231"/>
      <c r="E492" s="23"/>
      <c r="F492" s="23"/>
      <c r="G492" s="191"/>
      <c r="H492" s="409"/>
      <c r="I492" s="409"/>
      <c r="J492" s="409"/>
      <c r="K492" s="190" t="s">
        <v>91</v>
      </c>
      <c r="L492" s="189"/>
      <c r="M492" s="190" t="s">
        <v>90</v>
      </c>
      <c r="N492" s="189"/>
      <c r="O492" s="190" t="s">
        <v>89</v>
      </c>
      <c r="P492" s="189"/>
      <c r="Q492" s="190" t="s">
        <v>88</v>
      </c>
      <c r="R492" s="189"/>
      <c r="S492" s="190" t="s">
        <v>210</v>
      </c>
      <c r="T492" s="189"/>
      <c r="U492" s="190" t="s">
        <v>209</v>
      </c>
      <c r="V492" s="189"/>
      <c r="W492" s="190" t="s">
        <v>291</v>
      </c>
      <c r="X492" s="189"/>
      <c r="Y492" s="18"/>
      <c r="Z492" s="366"/>
      <c r="AA492" s="366"/>
      <c r="AB492" s="188"/>
      <c r="AC492" s="390"/>
      <c r="AD492" s="392"/>
      <c r="AE492" s="392"/>
      <c r="AF492" s="392"/>
      <c r="AG492" s="392"/>
      <c r="AH492" s="392"/>
      <c r="AI492" s="392"/>
      <c r="AJ492" s="392"/>
      <c r="AK492" s="392"/>
      <c r="AL492" s="392"/>
    </row>
    <row r="493" spans="2:39" ht="19.899999999999999" customHeight="1" thickBot="1" x14ac:dyDescent="0.25">
      <c r="B493" s="17"/>
      <c r="C493" s="407"/>
      <c r="D493" s="233"/>
      <c r="E493" s="203"/>
      <c r="F493" s="203"/>
      <c r="G493" s="202"/>
      <c r="H493" s="410"/>
      <c r="I493" s="410"/>
      <c r="J493" s="410"/>
      <c r="K493" s="201" t="s">
        <v>87</v>
      </c>
      <c r="L493" s="200"/>
      <c r="M493" s="201" t="s">
        <v>86</v>
      </c>
      <c r="N493" s="200"/>
      <c r="O493" s="201" t="s">
        <v>85</v>
      </c>
      <c r="P493" s="200"/>
      <c r="Q493" s="201" t="s">
        <v>84</v>
      </c>
      <c r="R493" s="200"/>
      <c r="S493" s="201" t="s">
        <v>208</v>
      </c>
      <c r="T493" s="200"/>
      <c r="U493" s="201" t="s">
        <v>207</v>
      </c>
      <c r="V493" s="200"/>
      <c r="W493" s="201" t="s">
        <v>290</v>
      </c>
      <c r="X493" s="200"/>
      <c r="Y493" s="10"/>
      <c r="Z493" s="398"/>
      <c r="AA493" s="398"/>
      <c r="AB493" s="199"/>
      <c r="AC493" s="391"/>
      <c r="AD493" s="393"/>
      <c r="AE493" s="393"/>
      <c r="AF493" s="393"/>
      <c r="AG493" s="393"/>
      <c r="AH493" s="393"/>
      <c r="AI493" s="393"/>
      <c r="AJ493" s="393"/>
      <c r="AK493" s="393"/>
      <c r="AL493" s="393"/>
    </row>
    <row r="494" spans="2:39" ht="19.899999999999999" customHeight="1" x14ac:dyDescent="0.2">
      <c r="B494" s="17"/>
      <c r="C494" s="405">
        <v>17</v>
      </c>
      <c r="D494" s="232"/>
      <c r="E494" s="197"/>
      <c r="F494" s="197"/>
      <c r="G494" s="196"/>
      <c r="H494" s="408"/>
      <c r="I494" s="408"/>
      <c r="J494" s="408"/>
      <c r="K494" s="195" t="s">
        <v>95</v>
      </c>
      <c r="L494" s="194"/>
      <c r="M494" s="195" t="s">
        <v>94</v>
      </c>
      <c r="N494" s="194"/>
      <c r="O494" s="195" t="s">
        <v>93</v>
      </c>
      <c r="P494" s="194"/>
      <c r="Q494" s="195" t="s">
        <v>92</v>
      </c>
      <c r="R494" s="194"/>
      <c r="S494" s="195" t="s">
        <v>212</v>
      </c>
      <c r="T494" s="194"/>
      <c r="U494" s="195" t="s">
        <v>211</v>
      </c>
      <c r="V494" s="194"/>
      <c r="W494" s="195" t="s">
        <v>292</v>
      </c>
      <c r="X494" s="194"/>
      <c r="Y494" s="25"/>
      <c r="Z494" s="397"/>
      <c r="AA494" s="397"/>
      <c r="AB494" s="193"/>
      <c r="AC494" s="379">
        <f>SUMPRODUCT(LEN($L494:$X496)-LEN(SUBSTITUTE($L494:$X496,"A", "")))</f>
        <v>0</v>
      </c>
      <c r="AD494" s="365">
        <f>SUMPRODUCT(LEN($Y494:$Y496)-LEN(SUBSTITUTE($Y494:$Y496,"A", "")))</f>
        <v>0</v>
      </c>
      <c r="AE494" s="365">
        <f>SUMPRODUCT(LEN($L494:$X496)-LEN(SUBSTITUTE($L494:$X496,"S", "")))</f>
        <v>0</v>
      </c>
      <c r="AF494" s="365">
        <f>SUMPRODUCT(LEN($Y494:$Y496)-LEN(SUBSTITUTE($Y494:$Y496,"S", "")))</f>
        <v>0</v>
      </c>
      <c r="AG494" s="365">
        <f>SUMPRODUCT(LEN($L494:$X496)-LEN(SUBSTITUTE($L494:$X496,"F", "")))</f>
        <v>0</v>
      </c>
      <c r="AH494" s="365">
        <f>SUMPRODUCT(LEN($Y494:$Y496)-LEN(SUBSTITUTE($Y494:$Y496,"F", "")))</f>
        <v>0</v>
      </c>
      <c r="AI494" s="365">
        <f>SUMPRODUCT(LEN($L494:$X496)-LEN(SUBSTITUTE($L494:$X496,"G", "")))</f>
        <v>0</v>
      </c>
      <c r="AJ494" s="365">
        <f>SUMPRODUCT(LEN($Y494:$Y496)-LEN(SUBSTITUTE($Y494:$Y496,"G", "")))</f>
        <v>0</v>
      </c>
      <c r="AK494" s="365">
        <f>SUMPRODUCT(LEN($L494:$X496)-LEN(SUBSTITUTE($L494:$X496,"M", "")))</f>
        <v>0</v>
      </c>
      <c r="AL494" s="365">
        <f>SUMPRODUCT(LEN($Y494:$Y496)-LEN(SUBSTITUTE($Y494:$Y496,"M", "")))</f>
        <v>0</v>
      </c>
    </row>
    <row r="495" spans="2:39" ht="19.899999999999999" customHeight="1" x14ac:dyDescent="0.2">
      <c r="B495" s="17"/>
      <c r="C495" s="406"/>
      <c r="D495" s="231"/>
      <c r="E495" s="23"/>
      <c r="F495" s="23"/>
      <c r="G495" s="191"/>
      <c r="H495" s="409"/>
      <c r="I495" s="409"/>
      <c r="J495" s="409"/>
      <c r="K495" s="190" t="s">
        <v>91</v>
      </c>
      <c r="L495" s="189"/>
      <c r="M495" s="190" t="s">
        <v>90</v>
      </c>
      <c r="N495" s="189"/>
      <c r="O495" s="190" t="s">
        <v>89</v>
      </c>
      <c r="P495" s="189"/>
      <c r="Q495" s="190" t="s">
        <v>88</v>
      </c>
      <c r="R495" s="189"/>
      <c r="S495" s="190" t="s">
        <v>210</v>
      </c>
      <c r="T495" s="189"/>
      <c r="U495" s="190" t="s">
        <v>209</v>
      </c>
      <c r="V495" s="189"/>
      <c r="W495" s="190" t="s">
        <v>291</v>
      </c>
      <c r="X495" s="189"/>
      <c r="Y495" s="18"/>
      <c r="Z495" s="366"/>
      <c r="AA495" s="366"/>
      <c r="AB495" s="188"/>
      <c r="AC495" s="390"/>
      <c r="AD495" s="392"/>
      <c r="AE495" s="392"/>
      <c r="AF495" s="392"/>
      <c r="AG495" s="392"/>
      <c r="AH495" s="392"/>
      <c r="AI495" s="392"/>
      <c r="AJ495" s="392"/>
      <c r="AK495" s="392"/>
      <c r="AL495" s="392"/>
    </row>
    <row r="496" spans="2:39" ht="19.899999999999999" customHeight="1" thickBot="1" x14ac:dyDescent="0.25">
      <c r="B496" s="17"/>
      <c r="C496" s="407"/>
      <c r="D496" s="233"/>
      <c r="E496" s="203"/>
      <c r="F496" s="203"/>
      <c r="G496" s="202"/>
      <c r="H496" s="410"/>
      <c r="I496" s="410"/>
      <c r="J496" s="410"/>
      <c r="K496" s="201" t="s">
        <v>87</v>
      </c>
      <c r="L496" s="200"/>
      <c r="M496" s="201" t="s">
        <v>86</v>
      </c>
      <c r="N496" s="200"/>
      <c r="O496" s="201" t="s">
        <v>85</v>
      </c>
      <c r="P496" s="200"/>
      <c r="Q496" s="201" t="s">
        <v>84</v>
      </c>
      <c r="R496" s="200"/>
      <c r="S496" s="201" t="s">
        <v>208</v>
      </c>
      <c r="T496" s="200"/>
      <c r="U496" s="201" t="s">
        <v>207</v>
      </c>
      <c r="V496" s="200"/>
      <c r="W496" s="201" t="s">
        <v>290</v>
      </c>
      <c r="X496" s="200"/>
      <c r="Y496" s="10"/>
      <c r="Z496" s="398"/>
      <c r="AA496" s="398"/>
      <c r="AB496" s="199"/>
      <c r="AC496" s="391"/>
      <c r="AD496" s="393"/>
      <c r="AE496" s="393"/>
      <c r="AF496" s="393"/>
      <c r="AG496" s="393"/>
      <c r="AH496" s="393"/>
      <c r="AI496" s="393"/>
      <c r="AJ496" s="393"/>
      <c r="AK496" s="393"/>
      <c r="AL496" s="393"/>
    </row>
    <row r="497" spans="2:46" ht="19.899999999999999" customHeight="1" x14ac:dyDescent="0.2">
      <c r="B497" s="17"/>
      <c r="C497" s="405">
        <v>18</v>
      </c>
      <c r="D497" s="232"/>
      <c r="E497" s="197"/>
      <c r="F497" s="197"/>
      <c r="G497" s="196"/>
      <c r="H497" s="408"/>
      <c r="I497" s="408"/>
      <c r="J497" s="408"/>
      <c r="K497" s="195" t="s">
        <v>95</v>
      </c>
      <c r="L497" s="194"/>
      <c r="M497" s="195" t="s">
        <v>94</v>
      </c>
      <c r="N497" s="194"/>
      <c r="O497" s="195" t="s">
        <v>93</v>
      </c>
      <c r="P497" s="194"/>
      <c r="Q497" s="195" t="s">
        <v>92</v>
      </c>
      <c r="R497" s="194"/>
      <c r="S497" s="195" t="s">
        <v>212</v>
      </c>
      <c r="T497" s="194"/>
      <c r="U497" s="195" t="s">
        <v>211</v>
      </c>
      <c r="V497" s="194"/>
      <c r="W497" s="195" t="s">
        <v>292</v>
      </c>
      <c r="X497" s="194"/>
      <c r="Y497" s="25"/>
      <c r="Z497" s="397"/>
      <c r="AA497" s="397"/>
      <c r="AB497" s="193"/>
      <c r="AC497" s="379">
        <f>SUMPRODUCT(LEN($L497:$X499)-LEN(SUBSTITUTE($L497:$X499,"A", "")))</f>
        <v>0</v>
      </c>
      <c r="AD497" s="365">
        <f>SUMPRODUCT(LEN($Y497:$Y499)-LEN(SUBSTITUTE($Y497:$Y499,"A", "")))</f>
        <v>0</v>
      </c>
      <c r="AE497" s="365">
        <f>SUMPRODUCT(LEN($L497:$X499)-LEN(SUBSTITUTE($L497:$X499,"S", "")))</f>
        <v>0</v>
      </c>
      <c r="AF497" s="365">
        <f>SUMPRODUCT(LEN($Y497:$Y499)-LEN(SUBSTITUTE($Y497:$Y499,"S", "")))</f>
        <v>0</v>
      </c>
      <c r="AG497" s="365">
        <f>SUMPRODUCT(LEN($L497:$X499)-LEN(SUBSTITUTE($L497:$X499,"F", "")))</f>
        <v>0</v>
      </c>
      <c r="AH497" s="365">
        <f>SUMPRODUCT(LEN($Y497:$Y499)-LEN(SUBSTITUTE($Y497:$Y499,"F", "")))</f>
        <v>0</v>
      </c>
      <c r="AI497" s="365">
        <f>SUMPRODUCT(LEN($L497:$X499)-LEN(SUBSTITUTE($L497:$X499,"G", "")))</f>
        <v>0</v>
      </c>
      <c r="AJ497" s="365">
        <f>SUMPRODUCT(LEN($Y497:$Y499)-LEN(SUBSTITUTE($Y497:$Y499,"G", "")))</f>
        <v>0</v>
      </c>
      <c r="AK497" s="365">
        <f>SUMPRODUCT(LEN($L497:$X499)-LEN(SUBSTITUTE($L497:$X499,"M", "")))</f>
        <v>0</v>
      </c>
      <c r="AL497" s="365">
        <f>SUMPRODUCT(LEN($Y497:$Y499)-LEN(SUBSTITUTE($Y497:$Y499,"M", "")))</f>
        <v>0</v>
      </c>
    </row>
    <row r="498" spans="2:46" ht="19.899999999999999" customHeight="1" x14ac:dyDescent="0.2">
      <c r="B498" s="17"/>
      <c r="C498" s="406"/>
      <c r="D498" s="231"/>
      <c r="E498" s="23"/>
      <c r="F498" s="23"/>
      <c r="G498" s="191"/>
      <c r="H498" s="409"/>
      <c r="I498" s="409"/>
      <c r="J498" s="409"/>
      <c r="K498" s="190" t="s">
        <v>91</v>
      </c>
      <c r="L498" s="189"/>
      <c r="M498" s="190" t="s">
        <v>90</v>
      </c>
      <c r="N498" s="189"/>
      <c r="O498" s="190" t="s">
        <v>89</v>
      </c>
      <c r="P498" s="189"/>
      <c r="Q498" s="190" t="s">
        <v>88</v>
      </c>
      <c r="R498" s="189"/>
      <c r="S498" s="190" t="s">
        <v>210</v>
      </c>
      <c r="T498" s="189"/>
      <c r="U498" s="190" t="s">
        <v>209</v>
      </c>
      <c r="V498" s="189"/>
      <c r="W498" s="190" t="s">
        <v>291</v>
      </c>
      <c r="X498" s="189"/>
      <c r="Y498" s="18"/>
      <c r="Z498" s="366"/>
      <c r="AA498" s="366"/>
      <c r="AB498" s="188"/>
      <c r="AC498" s="390"/>
      <c r="AD498" s="392"/>
      <c r="AE498" s="392"/>
      <c r="AF498" s="392"/>
      <c r="AG498" s="392"/>
      <c r="AH498" s="392"/>
      <c r="AI498" s="392"/>
      <c r="AJ498" s="392"/>
      <c r="AK498" s="392"/>
      <c r="AL498" s="392"/>
    </row>
    <row r="499" spans="2:46" ht="19.899999999999999" customHeight="1" thickBot="1" x14ac:dyDescent="0.25">
      <c r="B499" s="17"/>
      <c r="C499" s="407"/>
      <c r="D499" s="233"/>
      <c r="E499" s="203"/>
      <c r="F499" s="203"/>
      <c r="G499" s="202"/>
      <c r="H499" s="410"/>
      <c r="I499" s="410"/>
      <c r="J499" s="410"/>
      <c r="K499" s="201" t="s">
        <v>87</v>
      </c>
      <c r="L499" s="200"/>
      <c r="M499" s="201" t="s">
        <v>86</v>
      </c>
      <c r="N499" s="200"/>
      <c r="O499" s="201" t="s">
        <v>85</v>
      </c>
      <c r="P499" s="200"/>
      <c r="Q499" s="201" t="s">
        <v>84</v>
      </c>
      <c r="R499" s="200"/>
      <c r="S499" s="201" t="s">
        <v>208</v>
      </c>
      <c r="T499" s="200"/>
      <c r="U499" s="201" t="s">
        <v>207</v>
      </c>
      <c r="V499" s="200"/>
      <c r="W499" s="201" t="s">
        <v>290</v>
      </c>
      <c r="X499" s="200"/>
      <c r="Y499" s="10"/>
      <c r="Z499" s="398"/>
      <c r="AA499" s="398"/>
      <c r="AB499" s="199"/>
      <c r="AC499" s="391"/>
      <c r="AD499" s="393"/>
      <c r="AE499" s="393"/>
      <c r="AF499" s="393"/>
      <c r="AG499" s="393"/>
      <c r="AH499" s="393"/>
      <c r="AI499" s="393"/>
      <c r="AJ499" s="393"/>
      <c r="AK499" s="393"/>
      <c r="AL499" s="393"/>
    </row>
    <row r="500" spans="2:46" ht="19.899999999999999" customHeight="1" x14ac:dyDescent="0.2">
      <c r="B500" s="17"/>
      <c r="C500" s="405">
        <v>19</v>
      </c>
      <c r="D500" s="232"/>
      <c r="E500" s="197"/>
      <c r="F500" s="197"/>
      <c r="G500" s="196"/>
      <c r="H500" s="408"/>
      <c r="I500" s="408"/>
      <c r="J500" s="408"/>
      <c r="K500" s="195" t="s">
        <v>95</v>
      </c>
      <c r="L500" s="194"/>
      <c r="M500" s="195" t="s">
        <v>94</v>
      </c>
      <c r="N500" s="194"/>
      <c r="O500" s="195" t="s">
        <v>93</v>
      </c>
      <c r="P500" s="194"/>
      <c r="Q500" s="195" t="s">
        <v>92</v>
      </c>
      <c r="R500" s="194"/>
      <c r="S500" s="195" t="s">
        <v>212</v>
      </c>
      <c r="T500" s="194"/>
      <c r="U500" s="195" t="s">
        <v>211</v>
      </c>
      <c r="V500" s="194"/>
      <c r="W500" s="195" t="s">
        <v>292</v>
      </c>
      <c r="X500" s="194"/>
      <c r="Y500" s="25"/>
      <c r="Z500" s="397"/>
      <c r="AA500" s="397"/>
      <c r="AB500" s="193"/>
      <c r="AC500" s="379">
        <f>SUMPRODUCT(LEN($L500:$X502)-LEN(SUBSTITUTE($L500:$X502,"A", "")))</f>
        <v>0</v>
      </c>
      <c r="AD500" s="365">
        <f>SUMPRODUCT(LEN($Y500:$Y502)-LEN(SUBSTITUTE($Y500:$Y502,"A", "")))</f>
        <v>0</v>
      </c>
      <c r="AE500" s="365">
        <f>SUMPRODUCT(LEN($L500:$X502)-LEN(SUBSTITUTE($L500:$X502,"S", "")))</f>
        <v>0</v>
      </c>
      <c r="AF500" s="365">
        <f>SUMPRODUCT(LEN($Y500:$Y502)-LEN(SUBSTITUTE($Y500:$Y502,"S", "")))</f>
        <v>0</v>
      </c>
      <c r="AG500" s="365">
        <f>SUMPRODUCT(LEN($L500:$X502)-LEN(SUBSTITUTE($L500:$X502,"F", "")))</f>
        <v>0</v>
      </c>
      <c r="AH500" s="365">
        <f>SUMPRODUCT(LEN($Y500:$Y502)-LEN(SUBSTITUTE($Y500:$Y502,"F", "")))</f>
        <v>0</v>
      </c>
      <c r="AI500" s="365">
        <f>SUMPRODUCT(LEN($L500:$X502)-LEN(SUBSTITUTE($L500:$X502,"G", "")))</f>
        <v>0</v>
      </c>
      <c r="AJ500" s="365">
        <f>SUMPRODUCT(LEN($Y500:$Y502)-LEN(SUBSTITUTE($Y500:$Y502,"G", "")))</f>
        <v>0</v>
      </c>
      <c r="AK500" s="365">
        <f>SUMPRODUCT(LEN($L500:$X502)-LEN(SUBSTITUTE($L500:$X502,"M", "")))</f>
        <v>0</v>
      </c>
      <c r="AL500" s="365">
        <f>SUMPRODUCT(LEN($Y500:$Y502)-LEN(SUBSTITUTE($Y500:$Y502,"M", "")))</f>
        <v>0</v>
      </c>
    </row>
    <row r="501" spans="2:46" ht="19.899999999999999" customHeight="1" x14ac:dyDescent="0.2">
      <c r="B501" s="17"/>
      <c r="C501" s="406"/>
      <c r="D501" s="231"/>
      <c r="E501" s="23"/>
      <c r="F501" s="23"/>
      <c r="G501" s="191"/>
      <c r="H501" s="409"/>
      <c r="I501" s="409"/>
      <c r="J501" s="409"/>
      <c r="K501" s="190" t="s">
        <v>91</v>
      </c>
      <c r="L501" s="189"/>
      <c r="M501" s="190" t="s">
        <v>90</v>
      </c>
      <c r="N501" s="189"/>
      <c r="O501" s="190" t="s">
        <v>89</v>
      </c>
      <c r="P501" s="189"/>
      <c r="Q501" s="190" t="s">
        <v>88</v>
      </c>
      <c r="R501" s="189"/>
      <c r="S501" s="190" t="s">
        <v>210</v>
      </c>
      <c r="T501" s="189"/>
      <c r="U501" s="190" t="s">
        <v>209</v>
      </c>
      <c r="V501" s="189"/>
      <c r="W501" s="190" t="s">
        <v>291</v>
      </c>
      <c r="X501" s="189"/>
      <c r="Y501" s="18"/>
      <c r="Z501" s="366"/>
      <c r="AA501" s="366"/>
      <c r="AB501" s="188"/>
      <c r="AC501" s="390"/>
      <c r="AD501" s="392"/>
      <c r="AE501" s="392"/>
      <c r="AF501" s="392"/>
      <c r="AG501" s="392"/>
      <c r="AH501" s="392"/>
      <c r="AI501" s="392"/>
      <c r="AJ501" s="392"/>
      <c r="AK501" s="392"/>
      <c r="AL501" s="392"/>
    </row>
    <row r="502" spans="2:46" ht="19.899999999999999" customHeight="1" thickBot="1" x14ac:dyDescent="0.25">
      <c r="B502" s="17"/>
      <c r="C502" s="407"/>
      <c r="D502" s="233"/>
      <c r="E502" s="203"/>
      <c r="F502" s="203"/>
      <c r="G502" s="202"/>
      <c r="H502" s="410"/>
      <c r="I502" s="410"/>
      <c r="J502" s="410"/>
      <c r="K502" s="201" t="s">
        <v>87</v>
      </c>
      <c r="L502" s="200"/>
      <c r="M502" s="201" t="s">
        <v>86</v>
      </c>
      <c r="N502" s="200"/>
      <c r="O502" s="201" t="s">
        <v>85</v>
      </c>
      <c r="P502" s="200"/>
      <c r="Q502" s="201" t="s">
        <v>84</v>
      </c>
      <c r="R502" s="200"/>
      <c r="S502" s="201" t="s">
        <v>208</v>
      </c>
      <c r="T502" s="200"/>
      <c r="U502" s="201" t="s">
        <v>207</v>
      </c>
      <c r="V502" s="200"/>
      <c r="W502" s="201" t="s">
        <v>290</v>
      </c>
      <c r="X502" s="200"/>
      <c r="Y502" s="10"/>
      <c r="Z502" s="398"/>
      <c r="AA502" s="398"/>
      <c r="AB502" s="199"/>
      <c r="AC502" s="391"/>
      <c r="AD502" s="393"/>
      <c r="AE502" s="393"/>
      <c r="AF502" s="393"/>
      <c r="AG502" s="393"/>
      <c r="AH502" s="393"/>
      <c r="AI502" s="393"/>
      <c r="AJ502" s="393"/>
      <c r="AK502" s="393"/>
      <c r="AL502" s="393"/>
    </row>
    <row r="503" spans="2:46" ht="19.899999999999999" customHeight="1" x14ac:dyDescent="0.2">
      <c r="B503" s="17"/>
      <c r="C503" s="405">
        <v>20</v>
      </c>
      <c r="D503" s="232"/>
      <c r="E503" s="197"/>
      <c r="F503" s="197"/>
      <c r="G503" s="196"/>
      <c r="H503" s="408"/>
      <c r="I503" s="408"/>
      <c r="J503" s="408"/>
      <c r="K503" s="195" t="s">
        <v>95</v>
      </c>
      <c r="L503" s="194"/>
      <c r="M503" s="195" t="s">
        <v>94</v>
      </c>
      <c r="N503" s="194"/>
      <c r="O503" s="195" t="s">
        <v>93</v>
      </c>
      <c r="P503" s="194"/>
      <c r="Q503" s="195" t="s">
        <v>92</v>
      </c>
      <c r="R503" s="194"/>
      <c r="S503" s="195" t="s">
        <v>212</v>
      </c>
      <c r="T503" s="194"/>
      <c r="U503" s="195" t="s">
        <v>211</v>
      </c>
      <c r="V503" s="194"/>
      <c r="W503" s="195" t="s">
        <v>292</v>
      </c>
      <c r="X503" s="194"/>
      <c r="Y503" s="25"/>
      <c r="Z503" s="397"/>
      <c r="AA503" s="397"/>
      <c r="AB503" s="193"/>
      <c r="AC503" s="379">
        <f>SUMPRODUCT(LEN($L503:$X505)-LEN(SUBSTITUTE($L503:$X505,"A", "")))</f>
        <v>0</v>
      </c>
      <c r="AD503" s="365">
        <f>SUMPRODUCT(LEN($Y503:$Y505)-LEN(SUBSTITUTE($Y503:$Y505,"A", "")))</f>
        <v>0</v>
      </c>
      <c r="AE503" s="365">
        <f>SUMPRODUCT(LEN($L503:$X505)-LEN(SUBSTITUTE($L503:$X505,"S", "")))</f>
        <v>0</v>
      </c>
      <c r="AF503" s="365">
        <f>SUMPRODUCT(LEN($Y503:$Y505)-LEN(SUBSTITUTE($Y503:$Y505,"S", "")))</f>
        <v>0</v>
      </c>
      <c r="AG503" s="365">
        <f>SUMPRODUCT(LEN($L503:$X505)-LEN(SUBSTITUTE($L503:$X505,"F", "")))</f>
        <v>0</v>
      </c>
      <c r="AH503" s="365">
        <f>SUMPRODUCT(LEN($Y503:$Y505)-LEN(SUBSTITUTE($Y503:$Y505,"F", "")))</f>
        <v>0</v>
      </c>
      <c r="AI503" s="365">
        <f>SUMPRODUCT(LEN($L503:$X505)-LEN(SUBSTITUTE($L503:$X505,"G", "")))</f>
        <v>0</v>
      </c>
      <c r="AJ503" s="365">
        <f>SUMPRODUCT(LEN($Y503:$Y505)-LEN(SUBSTITUTE($Y503:$Y505,"G", "")))</f>
        <v>0</v>
      </c>
      <c r="AK503" s="365">
        <f>SUMPRODUCT(LEN($L503:$X505)-LEN(SUBSTITUTE($L503:$X505,"M", "")))</f>
        <v>0</v>
      </c>
      <c r="AL503" s="365">
        <f>SUMPRODUCT(LEN($Y503:$Y505)-LEN(SUBSTITUTE($Y503:$Y505,"M", "")))</f>
        <v>0</v>
      </c>
    </row>
    <row r="504" spans="2:46" ht="19.899999999999999" customHeight="1" x14ac:dyDescent="0.2">
      <c r="B504" s="17"/>
      <c r="C504" s="406"/>
      <c r="D504" s="231"/>
      <c r="E504" s="23"/>
      <c r="F504" s="23"/>
      <c r="G504" s="191"/>
      <c r="H504" s="409"/>
      <c r="I504" s="409"/>
      <c r="J504" s="409"/>
      <c r="K504" s="190" t="s">
        <v>91</v>
      </c>
      <c r="L504" s="189"/>
      <c r="M504" s="190" t="s">
        <v>90</v>
      </c>
      <c r="N504" s="189"/>
      <c r="O504" s="190" t="s">
        <v>89</v>
      </c>
      <c r="P504" s="189"/>
      <c r="Q504" s="190" t="s">
        <v>88</v>
      </c>
      <c r="R504" s="189"/>
      <c r="S504" s="190" t="s">
        <v>210</v>
      </c>
      <c r="T504" s="189"/>
      <c r="U504" s="190" t="s">
        <v>209</v>
      </c>
      <c r="V504" s="189"/>
      <c r="W504" s="190" t="s">
        <v>291</v>
      </c>
      <c r="X504" s="189"/>
      <c r="Y504" s="18"/>
      <c r="Z504" s="366"/>
      <c r="AA504" s="366"/>
      <c r="AB504" s="188"/>
      <c r="AC504" s="390"/>
      <c r="AD504" s="392"/>
      <c r="AE504" s="392"/>
      <c r="AF504" s="392"/>
      <c r="AG504" s="392"/>
      <c r="AH504" s="392"/>
      <c r="AI504" s="392"/>
      <c r="AJ504" s="392"/>
      <c r="AK504" s="392"/>
      <c r="AL504" s="392"/>
    </row>
    <row r="505" spans="2:46" ht="19.899999999999999" customHeight="1" thickBot="1" x14ac:dyDescent="0.25">
      <c r="B505" s="17"/>
      <c r="C505" s="412"/>
      <c r="D505" s="230"/>
      <c r="E505" s="186"/>
      <c r="F505" s="186"/>
      <c r="G505" s="185"/>
      <c r="H505" s="411"/>
      <c r="I505" s="411"/>
      <c r="J505" s="411"/>
      <c r="K505" s="184" t="s">
        <v>87</v>
      </c>
      <c r="L505" s="183"/>
      <c r="M505" s="184" t="s">
        <v>86</v>
      </c>
      <c r="N505" s="183"/>
      <c r="O505" s="184" t="s">
        <v>85</v>
      </c>
      <c r="P505" s="183"/>
      <c r="Q505" s="184" t="s">
        <v>84</v>
      </c>
      <c r="R505" s="183"/>
      <c r="S505" s="184" t="s">
        <v>208</v>
      </c>
      <c r="T505" s="183"/>
      <c r="U505" s="184" t="s">
        <v>207</v>
      </c>
      <c r="V505" s="183"/>
      <c r="W505" s="201" t="s">
        <v>290</v>
      </c>
      <c r="X505" s="183"/>
      <c r="Y505" s="182"/>
      <c r="Z505" s="367"/>
      <c r="AA505" s="367"/>
      <c r="AB505" s="180"/>
      <c r="AC505" s="391"/>
      <c r="AD505" s="393"/>
      <c r="AE505" s="393"/>
      <c r="AF505" s="393"/>
      <c r="AG505" s="393"/>
      <c r="AH505" s="393"/>
      <c r="AI505" s="393"/>
      <c r="AJ505" s="393"/>
      <c r="AK505" s="393"/>
      <c r="AL505" s="393"/>
    </row>
    <row r="506" spans="2:46" ht="74.45" customHeight="1" thickBot="1" x14ac:dyDescent="0.3">
      <c r="B506" s="51" t="s">
        <v>123</v>
      </c>
      <c r="C506" s="48" t="s">
        <v>122</v>
      </c>
      <c r="D506" s="48" t="s">
        <v>121</v>
      </c>
      <c r="E506" s="48" t="s">
        <v>120</v>
      </c>
      <c r="F506" s="48" t="s">
        <v>119</v>
      </c>
      <c r="G506" s="48" t="s">
        <v>118</v>
      </c>
      <c r="H506" s="48" t="s">
        <v>33</v>
      </c>
      <c r="I506" s="48" t="s">
        <v>117</v>
      </c>
      <c r="J506" s="48" t="s">
        <v>34</v>
      </c>
      <c r="K506" s="340" t="s">
        <v>116</v>
      </c>
      <c r="L506" s="341"/>
      <c r="M506" s="340" t="s">
        <v>115</v>
      </c>
      <c r="N506" s="341"/>
      <c r="O506" s="340" t="s">
        <v>115</v>
      </c>
      <c r="P506" s="394"/>
      <c r="Q506" s="340" t="s">
        <v>115</v>
      </c>
      <c r="R506" s="394"/>
      <c r="S506" s="340" t="s">
        <v>115</v>
      </c>
      <c r="T506" s="394"/>
      <c r="U506" s="340" t="s">
        <v>115</v>
      </c>
      <c r="V506" s="394"/>
      <c r="W506" s="340" t="s">
        <v>115</v>
      </c>
      <c r="X506" s="394"/>
      <c r="Y506" s="234" t="s">
        <v>114</v>
      </c>
      <c r="Z506" s="48" t="s">
        <v>113</v>
      </c>
      <c r="AA506" s="50" t="s">
        <v>221</v>
      </c>
      <c r="AB506" s="47" t="s">
        <v>112</v>
      </c>
      <c r="AC506" s="46" t="s">
        <v>111</v>
      </c>
      <c r="AD506" s="45" t="s">
        <v>110</v>
      </c>
      <c r="AE506" s="45" t="s">
        <v>109</v>
      </c>
      <c r="AF506" s="45" t="s">
        <v>108</v>
      </c>
      <c r="AG506" s="45" t="s">
        <v>107</v>
      </c>
      <c r="AH506" s="45" t="s">
        <v>106</v>
      </c>
      <c r="AI506" s="45" t="s">
        <v>105</v>
      </c>
      <c r="AJ506" s="45" t="s">
        <v>104</v>
      </c>
      <c r="AK506" s="45" t="s">
        <v>103</v>
      </c>
      <c r="AL506" s="45" t="s">
        <v>102</v>
      </c>
    </row>
    <row r="507" spans="2:46" ht="36" customHeight="1" thickBot="1" x14ac:dyDescent="0.25">
      <c r="B507" s="71" t="s">
        <v>128</v>
      </c>
      <c r="C507" s="215"/>
      <c r="D507" s="214">
        <v>204</v>
      </c>
      <c r="E507" s="213">
        <v>11</v>
      </c>
      <c r="F507" s="212">
        <v>27864.02</v>
      </c>
      <c r="G507" s="211">
        <v>974.06</v>
      </c>
      <c r="H507" s="210"/>
      <c r="I507" s="210"/>
      <c r="J507" s="209"/>
      <c r="K507" s="208"/>
      <c r="L507" s="36"/>
      <c r="M507" s="208"/>
      <c r="N507" s="36"/>
      <c r="O507" s="208"/>
      <c r="P507" s="36"/>
      <c r="Q507" s="208"/>
      <c r="R507" s="36"/>
      <c r="S507" s="208"/>
      <c r="T507" s="36"/>
      <c r="U507" s="208"/>
      <c r="V507" s="36"/>
      <c r="W507" s="208"/>
      <c r="X507" s="36"/>
      <c r="Y507" s="207"/>
      <c r="Z507" s="206"/>
      <c r="AA507" s="206"/>
      <c r="AB507" s="205"/>
      <c r="AC507" s="33">
        <f t="shared" ref="AC507:AL507" si="8">SUM(AC508:AC567)</f>
        <v>128</v>
      </c>
      <c r="AD507" s="54">
        <f t="shared" si="8"/>
        <v>44</v>
      </c>
      <c r="AE507" s="54">
        <f t="shared" si="8"/>
        <v>88</v>
      </c>
      <c r="AF507" s="54">
        <f t="shared" si="8"/>
        <v>40</v>
      </c>
      <c r="AG507" s="54">
        <f t="shared" si="8"/>
        <v>3</v>
      </c>
      <c r="AH507" s="54">
        <f t="shared" si="8"/>
        <v>1</v>
      </c>
      <c r="AI507" s="54">
        <f t="shared" si="8"/>
        <v>65</v>
      </c>
      <c r="AJ507" s="54">
        <f t="shared" si="8"/>
        <v>41</v>
      </c>
      <c r="AK507" s="54">
        <f t="shared" si="8"/>
        <v>0</v>
      </c>
      <c r="AL507" s="53">
        <f t="shared" si="8"/>
        <v>0</v>
      </c>
      <c r="AM507" s="32" t="s">
        <v>100</v>
      </c>
      <c r="AN507" s="31">
        <f>F507/(100*102)</f>
        <v>2.7317666666666667</v>
      </c>
      <c r="AP507" s="4">
        <f>SUM(AC507:AD507)/E507</f>
        <v>15.636363636363637</v>
      </c>
      <c r="AQ507" s="4">
        <f>SUM(AE507:AF507)/E507</f>
        <v>11.636363636363637</v>
      </c>
      <c r="AR507" s="4">
        <f>SUM(AG507:AH507)/E507</f>
        <v>0.36363636363636365</v>
      </c>
      <c r="AS507" s="4">
        <f>SUM(AI507:AJ507)/E507</f>
        <v>9.6363636363636367</v>
      </c>
      <c r="AT507" s="4">
        <f>SUM(AK507:AL507)/E507</f>
        <v>0</v>
      </c>
    </row>
    <row r="508" spans="2:46" ht="19.899999999999999" customHeight="1" x14ac:dyDescent="0.2">
      <c r="B508" s="17" t="s">
        <v>82</v>
      </c>
      <c r="C508" s="405">
        <v>1</v>
      </c>
      <c r="D508" s="232"/>
      <c r="E508" s="197"/>
      <c r="F508" s="197"/>
      <c r="G508" s="196"/>
      <c r="H508" s="408">
        <v>70</v>
      </c>
      <c r="I508" s="408">
        <v>18</v>
      </c>
      <c r="J508" s="408">
        <v>5</v>
      </c>
      <c r="K508" s="195" t="s">
        <v>95</v>
      </c>
      <c r="L508" s="194" t="s">
        <v>284</v>
      </c>
      <c r="M508" s="195" t="s">
        <v>94</v>
      </c>
      <c r="N508" s="194" t="s">
        <v>275</v>
      </c>
      <c r="O508" s="195" t="s">
        <v>93</v>
      </c>
      <c r="P508" s="194" t="s">
        <v>306</v>
      </c>
      <c r="Q508" s="195" t="s">
        <v>92</v>
      </c>
      <c r="R508" s="194" t="s">
        <v>214</v>
      </c>
      <c r="S508" s="195" t="s">
        <v>212</v>
      </c>
      <c r="T508" s="194" t="s">
        <v>98</v>
      </c>
      <c r="U508" s="195" t="s">
        <v>211</v>
      </c>
      <c r="V508" s="194"/>
      <c r="W508" s="195" t="s">
        <v>292</v>
      </c>
      <c r="X508" s="194"/>
      <c r="Y508" s="25"/>
      <c r="Z508" s="397"/>
      <c r="AA508" s="397"/>
      <c r="AB508" s="193"/>
      <c r="AC508" s="379">
        <f>SUMPRODUCT(LEN($L508:$X510)-LEN(SUBSTITUTE($L508:$X510,"A", "")))</f>
        <v>14</v>
      </c>
      <c r="AD508" s="365">
        <f>SUMPRODUCT(LEN($Y508:$Y510)-LEN(SUBSTITUTE($Y508:$Y510,"A", "")))</f>
        <v>0</v>
      </c>
      <c r="AE508" s="365">
        <f>SUMPRODUCT(LEN($L508:$X510)-LEN(SUBSTITUTE($L508:$X510,"S", "")))</f>
        <v>8</v>
      </c>
      <c r="AF508" s="365">
        <f>SUMPRODUCT(LEN($Y508:$Y510)-LEN(SUBSTITUTE($Y508:$Y510,"S", "")))</f>
        <v>0</v>
      </c>
      <c r="AG508" s="365">
        <f>SUMPRODUCT(LEN($L508:$X510)-LEN(SUBSTITUTE($L508:$X510,"F", "")))</f>
        <v>0</v>
      </c>
      <c r="AH508" s="365">
        <f>SUMPRODUCT(LEN($Y508:$Y510)-LEN(SUBSTITUTE($Y508:$Y510,"F", "")))</f>
        <v>0</v>
      </c>
      <c r="AI508" s="365">
        <f>SUMPRODUCT(LEN($L508:$X510)-LEN(SUBSTITUTE($L508:$X510,"G", "")))</f>
        <v>9</v>
      </c>
      <c r="AJ508" s="365">
        <f>SUMPRODUCT(LEN($Y508:$Y510)-LEN(SUBSTITUTE($Y508:$Y510,"G", "")))</f>
        <v>0</v>
      </c>
      <c r="AK508" s="365">
        <f>SUMPRODUCT(LEN($L508:$X510)-LEN(SUBSTITUTE($L508:$X510,"M", "")))</f>
        <v>0</v>
      </c>
      <c r="AL508" s="365">
        <f>SUMPRODUCT(LEN($Y508:$Y510)-LEN(SUBSTITUTE($Y508:$Y510,"M", "")))</f>
        <v>0</v>
      </c>
    </row>
    <row r="509" spans="2:46" ht="19.899999999999999" customHeight="1" x14ac:dyDescent="0.2">
      <c r="B509" s="17"/>
      <c r="C509" s="406"/>
      <c r="D509" s="231"/>
      <c r="E509" s="23"/>
      <c r="F509" s="23"/>
      <c r="G509" s="191"/>
      <c r="H509" s="409"/>
      <c r="I509" s="409"/>
      <c r="J509" s="409"/>
      <c r="K509" s="190" t="s">
        <v>91</v>
      </c>
      <c r="L509" s="189" t="s">
        <v>263</v>
      </c>
      <c r="M509" s="190" t="s">
        <v>90</v>
      </c>
      <c r="N509" s="189" t="s">
        <v>265</v>
      </c>
      <c r="O509" s="190" t="s">
        <v>89</v>
      </c>
      <c r="P509" s="189" t="s">
        <v>315</v>
      </c>
      <c r="Q509" s="190" t="s">
        <v>88</v>
      </c>
      <c r="R509" s="189" t="s">
        <v>218</v>
      </c>
      <c r="S509" s="190" t="s">
        <v>210</v>
      </c>
      <c r="T509" s="189"/>
      <c r="U509" s="190" t="s">
        <v>209</v>
      </c>
      <c r="V509" s="189"/>
      <c r="W509" s="190" t="s">
        <v>291</v>
      </c>
      <c r="X509" s="189"/>
      <c r="Y509" s="18"/>
      <c r="Z509" s="366"/>
      <c r="AA509" s="366"/>
      <c r="AB509" s="188"/>
      <c r="AC509" s="390"/>
      <c r="AD509" s="392"/>
      <c r="AE509" s="392"/>
      <c r="AF509" s="392"/>
      <c r="AG509" s="392"/>
      <c r="AH509" s="392"/>
      <c r="AI509" s="392"/>
      <c r="AJ509" s="392"/>
      <c r="AK509" s="392"/>
      <c r="AL509" s="392"/>
    </row>
    <row r="510" spans="2:46" ht="19.899999999999999" customHeight="1" thickBot="1" x14ac:dyDescent="0.25">
      <c r="B510" s="17"/>
      <c r="C510" s="407"/>
      <c r="D510" s="233"/>
      <c r="E510" s="203"/>
      <c r="F510" s="203"/>
      <c r="G510" s="202"/>
      <c r="H510" s="410"/>
      <c r="I510" s="410"/>
      <c r="J510" s="410"/>
      <c r="K510" s="201" t="s">
        <v>87</v>
      </c>
      <c r="L510" s="200" t="s">
        <v>266</v>
      </c>
      <c r="M510" s="201" t="s">
        <v>86</v>
      </c>
      <c r="N510" s="200" t="s">
        <v>275</v>
      </c>
      <c r="O510" s="201" t="s">
        <v>85</v>
      </c>
      <c r="P510" s="200" t="s">
        <v>275</v>
      </c>
      <c r="Q510" s="201" t="s">
        <v>84</v>
      </c>
      <c r="R510" s="200" t="s">
        <v>98</v>
      </c>
      <c r="S510" s="201" t="s">
        <v>208</v>
      </c>
      <c r="T510" s="200"/>
      <c r="U510" s="201" t="s">
        <v>207</v>
      </c>
      <c r="V510" s="200"/>
      <c r="W510" s="201" t="s">
        <v>290</v>
      </c>
      <c r="X510" s="200"/>
      <c r="Y510" s="10"/>
      <c r="Z510" s="398"/>
      <c r="AA510" s="398"/>
      <c r="AB510" s="199"/>
      <c r="AC510" s="391"/>
      <c r="AD510" s="393"/>
      <c r="AE510" s="393"/>
      <c r="AF510" s="393"/>
      <c r="AG510" s="393"/>
      <c r="AH510" s="393"/>
      <c r="AI510" s="393"/>
      <c r="AJ510" s="393"/>
      <c r="AK510" s="393"/>
      <c r="AL510" s="393"/>
    </row>
    <row r="511" spans="2:46" ht="19.899999999999999" customHeight="1" x14ac:dyDescent="0.2">
      <c r="B511" s="17"/>
      <c r="C511" s="405">
        <v>2</v>
      </c>
      <c r="D511" s="232"/>
      <c r="E511" s="197"/>
      <c r="F511" s="197"/>
      <c r="G511" s="196"/>
      <c r="H511" s="408">
        <v>72</v>
      </c>
      <c r="I511" s="408">
        <v>21</v>
      </c>
      <c r="J511" s="408">
        <v>5</v>
      </c>
      <c r="K511" s="195" t="s">
        <v>95</v>
      </c>
      <c r="L511" s="194" t="s">
        <v>284</v>
      </c>
      <c r="M511" s="195" t="s">
        <v>94</v>
      </c>
      <c r="N511" s="194" t="s">
        <v>213</v>
      </c>
      <c r="O511" s="195" t="s">
        <v>93</v>
      </c>
      <c r="P511" s="194" t="s">
        <v>361</v>
      </c>
      <c r="Q511" s="195" t="s">
        <v>92</v>
      </c>
      <c r="R511" s="194" t="s">
        <v>275</v>
      </c>
      <c r="S511" s="195" t="s">
        <v>212</v>
      </c>
      <c r="T511" s="194" t="s">
        <v>218</v>
      </c>
      <c r="U511" s="195" t="s">
        <v>211</v>
      </c>
      <c r="V511" s="194" t="s">
        <v>98</v>
      </c>
      <c r="W511" s="195" t="s">
        <v>292</v>
      </c>
      <c r="X511" s="194"/>
      <c r="Y511" s="25" t="s">
        <v>491</v>
      </c>
      <c r="Z511" s="397"/>
      <c r="AA511" s="397"/>
      <c r="AB511" s="193"/>
      <c r="AC511" s="379">
        <f>SUMPRODUCT(LEN($L511:$X513)-LEN(SUBSTITUTE($L511:$X513,"A", "")))</f>
        <v>22</v>
      </c>
      <c r="AD511" s="365">
        <f>SUMPRODUCT(LEN($Y511:$Y513)-LEN(SUBSTITUTE($Y511:$Y513,"A", "")))</f>
        <v>5</v>
      </c>
      <c r="AE511" s="365">
        <f>SUMPRODUCT(LEN($L511:$X513)-LEN(SUBSTITUTE($L511:$X513,"S", "")))</f>
        <v>12</v>
      </c>
      <c r="AF511" s="365">
        <f>SUMPRODUCT(LEN($Y511:$Y513)-LEN(SUBSTITUTE($Y511:$Y513,"S", "")))</f>
        <v>1</v>
      </c>
      <c r="AG511" s="365">
        <f>SUMPRODUCT(LEN($L511:$X513)-LEN(SUBSTITUTE($L511:$X513,"F", "")))</f>
        <v>0</v>
      </c>
      <c r="AH511" s="365">
        <f>SUMPRODUCT(LEN($Y511:$Y513)-LEN(SUBSTITUTE($Y511:$Y513,"F", "")))</f>
        <v>0</v>
      </c>
      <c r="AI511" s="365">
        <f>SUMPRODUCT(LEN($L511:$X513)-LEN(SUBSTITUTE($L511:$X513,"G", "")))</f>
        <v>12</v>
      </c>
      <c r="AJ511" s="365">
        <f>SUMPRODUCT(LEN($Y511:$Y513)-LEN(SUBSTITUTE($Y511:$Y513,"G", "")))</f>
        <v>4</v>
      </c>
      <c r="AK511" s="365">
        <f>SUMPRODUCT(LEN($L511:$X513)-LEN(SUBSTITUTE($L511:$X513,"M", "")))</f>
        <v>0</v>
      </c>
      <c r="AL511" s="365">
        <f>SUMPRODUCT(LEN($Y511:$Y513)-LEN(SUBSTITUTE($Y511:$Y513,"M", "")))</f>
        <v>0</v>
      </c>
    </row>
    <row r="512" spans="2:46" ht="19.899999999999999" customHeight="1" x14ac:dyDescent="0.2">
      <c r="B512" s="17"/>
      <c r="C512" s="406"/>
      <c r="D512" s="231"/>
      <c r="E512" s="23"/>
      <c r="F512" s="23"/>
      <c r="G512" s="191"/>
      <c r="H512" s="409"/>
      <c r="I512" s="409"/>
      <c r="J512" s="409"/>
      <c r="K512" s="190" t="s">
        <v>91</v>
      </c>
      <c r="L512" s="189" t="s">
        <v>213</v>
      </c>
      <c r="M512" s="190" t="s">
        <v>90</v>
      </c>
      <c r="N512" s="189" t="s">
        <v>490</v>
      </c>
      <c r="O512" s="190" t="s">
        <v>89</v>
      </c>
      <c r="P512" s="189" t="s">
        <v>249</v>
      </c>
      <c r="Q512" s="190" t="s">
        <v>88</v>
      </c>
      <c r="R512" s="189" t="s">
        <v>275</v>
      </c>
      <c r="S512" s="190" t="s">
        <v>210</v>
      </c>
      <c r="T512" s="189" t="s">
        <v>218</v>
      </c>
      <c r="U512" s="190" t="s">
        <v>209</v>
      </c>
      <c r="V512" s="189"/>
      <c r="W512" s="190" t="s">
        <v>291</v>
      </c>
      <c r="X512" s="189"/>
      <c r="Y512" s="18" t="s">
        <v>275</v>
      </c>
      <c r="Z512" s="366"/>
      <c r="AA512" s="366"/>
      <c r="AB512" s="188"/>
      <c r="AC512" s="390"/>
      <c r="AD512" s="392"/>
      <c r="AE512" s="392"/>
      <c r="AF512" s="392"/>
      <c r="AG512" s="392"/>
      <c r="AH512" s="392"/>
      <c r="AI512" s="392"/>
      <c r="AJ512" s="392"/>
      <c r="AK512" s="392"/>
      <c r="AL512" s="392"/>
    </row>
    <row r="513" spans="2:38" ht="19.899999999999999" customHeight="1" thickBot="1" x14ac:dyDescent="0.25">
      <c r="B513" s="17"/>
      <c r="C513" s="407"/>
      <c r="D513" s="233"/>
      <c r="E513" s="203"/>
      <c r="F513" s="203"/>
      <c r="G513" s="202"/>
      <c r="H513" s="410"/>
      <c r="I513" s="410"/>
      <c r="J513" s="410"/>
      <c r="K513" s="201" t="s">
        <v>87</v>
      </c>
      <c r="L513" s="200" t="s">
        <v>319</v>
      </c>
      <c r="M513" s="201" t="s">
        <v>86</v>
      </c>
      <c r="N513" s="200" t="s">
        <v>435</v>
      </c>
      <c r="O513" s="201" t="s">
        <v>85</v>
      </c>
      <c r="P513" s="200" t="s">
        <v>224</v>
      </c>
      <c r="Q513" s="201" t="s">
        <v>84</v>
      </c>
      <c r="R513" s="200" t="s">
        <v>305</v>
      </c>
      <c r="S513" s="201" t="s">
        <v>208</v>
      </c>
      <c r="T513" s="200" t="s">
        <v>218</v>
      </c>
      <c r="U513" s="201" t="s">
        <v>207</v>
      </c>
      <c r="V513" s="200"/>
      <c r="W513" s="201" t="s">
        <v>290</v>
      </c>
      <c r="X513" s="200"/>
      <c r="Y513" s="10"/>
      <c r="Z513" s="398"/>
      <c r="AA513" s="398"/>
      <c r="AB513" s="199"/>
      <c r="AC513" s="391"/>
      <c r="AD513" s="393"/>
      <c r="AE513" s="393"/>
      <c r="AF513" s="393"/>
      <c r="AG513" s="393"/>
      <c r="AH513" s="393"/>
      <c r="AI513" s="393"/>
      <c r="AJ513" s="393"/>
      <c r="AK513" s="393"/>
      <c r="AL513" s="393"/>
    </row>
    <row r="514" spans="2:38" ht="19.899999999999999" customHeight="1" x14ac:dyDescent="0.2">
      <c r="B514" s="17"/>
      <c r="C514" s="405">
        <v>3</v>
      </c>
      <c r="D514" s="232"/>
      <c r="E514" s="197"/>
      <c r="F514" s="197"/>
      <c r="G514" s="196"/>
      <c r="H514" s="408">
        <v>39</v>
      </c>
      <c r="I514" s="408">
        <v>12</v>
      </c>
      <c r="J514" s="408">
        <v>12</v>
      </c>
      <c r="K514" s="195" t="s">
        <v>95</v>
      </c>
      <c r="L514" s="194"/>
      <c r="M514" s="195" t="s">
        <v>94</v>
      </c>
      <c r="N514" s="194"/>
      <c r="O514" s="195" t="s">
        <v>93</v>
      </c>
      <c r="P514" s="194"/>
      <c r="Q514" s="195" t="s">
        <v>92</v>
      </c>
      <c r="R514" s="194"/>
      <c r="S514" s="195" t="s">
        <v>212</v>
      </c>
      <c r="T514" s="194"/>
      <c r="U514" s="195" t="s">
        <v>211</v>
      </c>
      <c r="V514" s="194"/>
      <c r="W514" s="195" t="s">
        <v>292</v>
      </c>
      <c r="X514" s="194"/>
      <c r="Y514" s="25"/>
      <c r="Z514" s="397"/>
      <c r="AA514" s="397"/>
      <c r="AB514" s="193"/>
      <c r="AC514" s="379">
        <f>SUMPRODUCT(LEN($L514:$X516)-LEN(SUBSTITUTE($L514:$X516,"A", "")))</f>
        <v>0</v>
      </c>
      <c r="AD514" s="365">
        <f>SUMPRODUCT(LEN($Y514:$Y516)-LEN(SUBSTITUTE($Y514:$Y516,"A", "")))</f>
        <v>0</v>
      </c>
      <c r="AE514" s="365">
        <f>SUMPRODUCT(LEN($L514:$X516)-LEN(SUBSTITUTE($L514:$X516,"S", "")))</f>
        <v>0</v>
      </c>
      <c r="AF514" s="365">
        <f>SUMPRODUCT(LEN($Y514:$Y516)-LEN(SUBSTITUTE($Y514:$Y516,"S", "")))</f>
        <v>0</v>
      </c>
      <c r="AG514" s="365">
        <f>SUMPRODUCT(LEN($L514:$X516)-LEN(SUBSTITUTE($L514:$X516,"F", "")))</f>
        <v>0</v>
      </c>
      <c r="AH514" s="365">
        <f>SUMPRODUCT(LEN($Y514:$Y516)-LEN(SUBSTITUTE($Y514:$Y516,"F", "")))</f>
        <v>0</v>
      </c>
      <c r="AI514" s="365">
        <f>SUMPRODUCT(LEN($L514:$X516)-LEN(SUBSTITUTE($L514:$X516,"G", "")))</f>
        <v>0</v>
      </c>
      <c r="AJ514" s="365">
        <f>SUMPRODUCT(LEN($Y514:$Y516)-LEN(SUBSTITUTE($Y514:$Y516,"G", "")))</f>
        <v>0</v>
      </c>
      <c r="AK514" s="365">
        <f>SUMPRODUCT(LEN($L514:$X516)-LEN(SUBSTITUTE($L514:$X516,"M", "")))</f>
        <v>0</v>
      </c>
      <c r="AL514" s="365">
        <f>SUMPRODUCT(LEN($Y514:$Y516)-LEN(SUBSTITUTE($Y514:$Y516,"M", "")))</f>
        <v>0</v>
      </c>
    </row>
    <row r="515" spans="2:38" ht="19.899999999999999" customHeight="1" x14ac:dyDescent="0.2">
      <c r="B515" s="17"/>
      <c r="C515" s="406"/>
      <c r="D515" s="231"/>
      <c r="E515" s="23"/>
      <c r="F515" s="23"/>
      <c r="G515" s="191"/>
      <c r="H515" s="409"/>
      <c r="I515" s="409"/>
      <c r="J515" s="409"/>
      <c r="K515" s="190" t="s">
        <v>91</v>
      </c>
      <c r="L515" s="189"/>
      <c r="M515" s="190" t="s">
        <v>90</v>
      </c>
      <c r="N515" s="189"/>
      <c r="O515" s="190" t="s">
        <v>89</v>
      </c>
      <c r="P515" s="189"/>
      <c r="Q515" s="190" t="s">
        <v>88</v>
      </c>
      <c r="R515" s="189"/>
      <c r="S515" s="190" t="s">
        <v>210</v>
      </c>
      <c r="T515" s="189"/>
      <c r="U515" s="190" t="s">
        <v>209</v>
      </c>
      <c r="V515" s="189"/>
      <c r="W515" s="190" t="s">
        <v>291</v>
      </c>
      <c r="X515" s="189"/>
      <c r="Y515" s="18"/>
      <c r="Z515" s="366"/>
      <c r="AA515" s="366"/>
      <c r="AB515" s="188"/>
      <c r="AC515" s="390"/>
      <c r="AD515" s="392"/>
      <c r="AE515" s="392"/>
      <c r="AF515" s="392"/>
      <c r="AG515" s="392"/>
      <c r="AH515" s="392"/>
      <c r="AI515" s="392"/>
      <c r="AJ515" s="392"/>
      <c r="AK515" s="392"/>
      <c r="AL515" s="392"/>
    </row>
    <row r="516" spans="2:38" ht="19.899999999999999" customHeight="1" thickBot="1" x14ac:dyDescent="0.25">
      <c r="B516" s="17"/>
      <c r="C516" s="407"/>
      <c r="D516" s="233"/>
      <c r="E516" s="203"/>
      <c r="F516" s="203"/>
      <c r="G516" s="202"/>
      <c r="H516" s="410"/>
      <c r="I516" s="410"/>
      <c r="J516" s="410"/>
      <c r="K516" s="201" t="s">
        <v>87</v>
      </c>
      <c r="L516" s="200"/>
      <c r="M516" s="201" t="s">
        <v>86</v>
      </c>
      <c r="N516" s="200"/>
      <c r="O516" s="201" t="s">
        <v>85</v>
      </c>
      <c r="P516" s="200"/>
      <c r="Q516" s="201" t="s">
        <v>84</v>
      </c>
      <c r="R516" s="200"/>
      <c r="S516" s="201" t="s">
        <v>208</v>
      </c>
      <c r="T516" s="200"/>
      <c r="U516" s="201" t="s">
        <v>207</v>
      </c>
      <c r="V516" s="200"/>
      <c r="W516" s="201" t="s">
        <v>290</v>
      </c>
      <c r="X516" s="200"/>
      <c r="Y516" s="10"/>
      <c r="Z516" s="398"/>
      <c r="AA516" s="398"/>
      <c r="AB516" s="199"/>
      <c r="AC516" s="391"/>
      <c r="AD516" s="393"/>
      <c r="AE516" s="393"/>
      <c r="AF516" s="393"/>
      <c r="AG516" s="393"/>
      <c r="AH516" s="393"/>
      <c r="AI516" s="393"/>
      <c r="AJ516" s="393"/>
      <c r="AK516" s="393"/>
      <c r="AL516" s="393"/>
    </row>
    <row r="517" spans="2:38" ht="19.899999999999999" customHeight="1" x14ac:dyDescent="0.2">
      <c r="B517" s="17"/>
      <c r="C517" s="405">
        <v>4</v>
      </c>
      <c r="D517" s="232"/>
      <c r="E517" s="197"/>
      <c r="F517" s="197"/>
      <c r="G517" s="196"/>
      <c r="H517" s="408">
        <v>70</v>
      </c>
      <c r="I517" s="408">
        <v>18</v>
      </c>
      <c r="J517" s="408">
        <v>5</v>
      </c>
      <c r="K517" s="195" t="s">
        <v>95</v>
      </c>
      <c r="L517" s="194" t="s">
        <v>263</v>
      </c>
      <c r="M517" s="195" t="s">
        <v>94</v>
      </c>
      <c r="N517" s="194" t="s">
        <v>213</v>
      </c>
      <c r="O517" s="195" t="s">
        <v>93</v>
      </c>
      <c r="P517" s="194" t="s">
        <v>319</v>
      </c>
      <c r="Q517" s="195" t="s">
        <v>92</v>
      </c>
      <c r="R517" s="194" t="s">
        <v>262</v>
      </c>
      <c r="S517" s="195" t="s">
        <v>212</v>
      </c>
      <c r="T517" s="194" t="s">
        <v>98</v>
      </c>
      <c r="U517" s="195" t="s">
        <v>211</v>
      </c>
      <c r="V517" s="194"/>
      <c r="W517" s="195" t="s">
        <v>292</v>
      </c>
      <c r="X517" s="194"/>
      <c r="Y517" s="25" t="s">
        <v>308</v>
      </c>
      <c r="Z517" s="397">
        <v>3</v>
      </c>
      <c r="AA517" s="397"/>
      <c r="AB517" s="193"/>
      <c r="AC517" s="379">
        <f>SUMPRODUCT(LEN($L517:$X519)-LEN(SUBSTITUTE($L517:$X519,"A", "")))</f>
        <v>18</v>
      </c>
      <c r="AD517" s="365">
        <f>SUMPRODUCT(LEN($Y517:$Y519)-LEN(SUBSTITUTE($Y517:$Y519,"A", "")))</f>
        <v>2</v>
      </c>
      <c r="AE517" s="365">
        <f>SUMPRODUCT(LEN($L517:$X519)-LEN(SUBSTITUTE($L517:$X519,"S", "")))</f>
        <v>5</v>
      </c>
      <c r="AF517" s="365">
        <f>SUMPRODUCT(LEN($Y517:$Y519)-LEN(SUBSTITUTE($Y517:$Y519,"S", "")))</f>
        <v>1</v>
      </c>
      <c r="AG517" s="365">
        <f>SUMPRODUCT(LEN($L517:$X519)-LEN(SUBSTITUTE($L517:$X519,"F", "")))</f>
        <v>1</v>
      </c>
      <c r="AH517" s="365">
        <f>SUMPRODUCT(LEN($Y517:$Y519)-LEN(SUBSTITUTE($Y517:$Y519,"F", "")))</f>
        <v>0</v>
      </c>
      <c r="AI517" s="365">
        <f>SUMPRODUCT(LEN($L517:$X519)-LEN(SUBSTITUTE($L517:$X519,"G", "")))</f>
        <v>6</v>
      </c>
      <c r="AJ517" s="365">
        <f>SUMPRODUCT(LEN($Y517:$Y519)-LEN(SUBSTITUTE($Y517:$Y519,"G", "")))</f>
        <v>1</v>
      </c>
      <c r="AK517" s="365">
        <f>SUMPRODUCT(LEN($L517:$X519)-LEN(SUBSTITUTE($L517:$X519,"M", "")))</f>
        <v>0</v>
      </c>
      <c r="AL517" s="365">
        <f>SUMPRODUCT(LEN($Y517:$Y519)-LEN(SUBSTITUTE($Y517:$Y519,"M", "")))</f>
        <v>0</v>
      </c>
    </row>
    <row r="518" spans="2:38" ht="19.899999999999999" customHeight="1" x14ac:dyDescent="0.2">
      <c r="B518" s="17"/>
      <c r="C518" s="406"/>
      <c r="D518" s="231"/>
      <c r="E518" s="23"/>
      <c r="F518" s="23"/>
      <c r="G518" s="191"/>
      <c r="H518" s="409"/>
      <c r="I518" s="409"/>
      <c r="J518" s="409"/>
      <c r="K518" s="190" t="s">
        <v>91</v>
      </c>
      <c r="L518" s="189" t="s">
        <v>213</v>
      </c>
      <c r="M518" s="190" t="s">
        <v>90</v>
      </c>
      <c r="N518" s="189" t="s">
        <v>213</v>
      </c>
      <c r="O518" s="190" t="s">
        <v>89</v>
      </c>
      <c r="P518" s="189" t="s">
        <v>308</v>
      </c>
      <c r="Q518" s="190" t="s">
        <v>88</v>
      </c>
      <c r="R518" s="189" t="s">
        <v>214</v>
      </c>
      <c r="S518" s="190" t="s">
        <v>210</v>
      </c>
      <c r="T518" s="189"/>
      <c r="U518" s="190" t="s">
        <v>209</v>
      </c>
      <c r="V518" s="189"/>
      <c r="W518" s="190" t="s">
        <v>291</v>
      </c>
      <c r="X518" s="189"/>
      <c r="Y518" s="18"/>
      <c r="Z518" s="366"/>
      <c r="AA518" s="366"/>
      <c r="AB518" s="188"/>
      <c r="AC518" s="390"/>
      <c r="AD518" s="392"/>
      <c r="AE518" s="392"/>
      <c r="AF518" s="392"/>
      <c r="AG518" s="392"/>
      <c r="AH518" s="392"/>
      <c r="AI518" s="392"/>
      <c r="AJ518" s="392"/>
      <c r="AK518" s="392"/>
      <c r="AL518" s="392"/>
    </row>
    <row r="519" spans="2:38" ht="19.899999999999999" customHeight="1" thickBot="1" x14ac:dyDescent="0.25">
      <c r="B519" s="17"/>
      <c r="C519" s="407"/>
      <c r="D519" s="233"/>
      <c r="E519" s="203"/>
      <c r="F519" s="203"/>
      <c r="G519" s="202"/>
      <c r="H519" s="410"/>
      <c r="I519" s="410"/>
      <c r="J519" s="410"/>
      <c r="K519" s="201" t="s">
        <v>87</v>
      </c>
      <c r="L519" s="200" t="s">
        <v>266</v>
      </c>
      <c r="M519" s="201" t="s">
        <v>86</v>
      </c>
      <c r="N519" s="200" t="s">
        <v>296</v>
      </c>
      <c r="O519" s="201" t="s">
        <v>85</v>
      </c>
      <c r="P519" s="200" t="s">
        <v>271</v>
      </c>
      <c r="Q519" s="201" t="s">
        <v>84</v>
      </c>
      <c r="R519" s="200" t="s">
        <v>214</v>
      </c>
      <c r="S519" s="201" t="s">
        <v>208</v>
      </c>
      <c r="T519" s="200"/>
      <c r="U519" s="201" t="s">
        <v>207</v>
      </c>
      <c r="V519" s="200"/>
      <c r="W519" s="201" t="s">
        <v>290</v>
      </c>
      <c r="X519" s="200"/>
      <c r="Y519" s="10"/>
      <c r="Z519" s="398"/>
      <c r="AA519" s="398"/>
      <c r="AB519" s="199"/>
      <c r="AC519" s="391"/>
      <c r="AD519" s="393"/>
      <c r="AE519" s="393"/>
      <c r="AF519" s="393"/>
      <c r="AG519" s="393"/>
      <c r="AH519" s="393"/>
      <c r="AI519" s="393"/>
      <c r="AJ519" s="393"/>
      <c r="AK519" s="393"/>
      <c r="AL519" s="393"/>
    </row>
    <row r="520" spans="2:38" ht="19.899999999999999" customHeight="1" x14ac:dyDescent="0.2">
      <c r="B520" s="17"/>
      <c r="C520" s="405">
        <v>5</v>
      </c>
      <c r="D520" s="232"/>
      <c r="E520" s="197"/>
      <c r="F520" s="197"/>
      <c r="G520" s="196"/>
      <c r="H520" s="408">
        <v>69</v>
      </c>
      <c r="I520" s="408">
        <v>18</v>
      </c>
      <c r="J520" s="408">
        <v>9</v>
      </c>
      <c r="K520" s="195" t="s">
        <v>95</v>
      </c>
      <c r="L520" s="194" t="s">
        <v>97</v>
      </c>
      <c r="M520" s="195" t="s">
        <v>94</v>
      </c>
      <c r="N520" s="194" t="s">
        <v>319</v>
      </c>
      <c r="O520" s="195" t="s">
        <v>93</v>
      </c>
      <c r="P520" s="194" t="s">
        <v>218</v>
      </c>
      <c r="Q520" s="195" t="s">
        <v>92</v>
      </c>
      <c r="R520" s="194"/>
      <c r="S520" s="195" t="s">
        <v>212</v>
      </c>
      <c r="T520" s="194"/>
      <c r="U520" s="195" t="s">
        <v>211</v>
      </c>
      <c r="V520" s="194"/>
      <c r="W520" s="195" t="s">
        <v>292</v>
      </c>
      <c r="X520" s="194"/>
      <c r="Y520" s="25" t="s">
        <v>303</v>
      </c>
      <c r="Z520" s="397"/>
      <c r="AA520" s="397"/>
      <c r="AB520" s="193"/>
      <c r="AC520" s="379">
        <f>SUMPRODUCT(LEN($L520:$X522)-LEN(SUBSTITUTE($L520:$X522,"A", "")))</f>
        <v>7</v>
      </c>
      <c r="AD520" s="365">
        <f>SUMPRODUCT(LEN($Y520:$Y522)-LEN(SUBSTITUTE($Y520:$Y522,"A", "")))</f>
        <v>9</v>
      </c>
      <c r="AE520" s="365">
        <f>SUMPRODUCT(LEN($L520:$X522)-LEN(SUBSTITUTE($L520:$X522,"S", "")))</f>
        <v>5</v>
      </c>
      <c r="AF520" s="365">
        <f>SUMPRODUCT(LEN($Y520:$Y522)-LEN(SUBSTITUTE($Y520:$Y522,"S", "")))</f>
        <v>10</v>
      </c>
      <c r="AG520" s="365">
        <f>SUMPRODUCT(LEN($L520:$X522)-LEN(SUBSTITUTE($L520:$X522,"F", "")))</f>
        <v>0</v>
      </c>
      <c r="AH520" s="365">
        <f>SUMPRODUCT(LEN($Y520:$Y522)-LEN(SUBSTITUTE($Y520:$Y522,"F", "")))</f>
        <v>0</v>
      </c>
      <c r="AI520" s="365">
        <f>SUMPRODUCT(LEN($L520:$X522)-LEN(SUBSTITUTE($L520:$X522,"G", "")))</f>
        <v>5</v>
      </c>
      <c r="AJ520" s="365">
        <f>SUMPRODUCT(LEN($Y520:$Y522)-LEN(SUBSTITUTE($Y520:$Y522,"G", "")))</f>
        <v>9</v>
      </c>
      <c r="AK520" s="365">
        <f>SUMPRODUCT(LEN($L520:$X522)-LEN(SUBSTITUTE($L520:$X522,"M", "")))</f>
        <v>0</v>
      </c>
      <c r="AL520" s="365">
        <f>SUMPRODUCT(LEN($Y520:$Y522)-LEN(SUBSTITUTE($Y520:$Y522,"M", "")))</f>
        <v>0</v>
      </c>
    </row>
    <row r="521" spans="2:38" ht="19.899999999999999" customHeight="1" x14ac:dyDescent="0.2">
      <c r="B521" s="17"/>
      <c r="C521" s="406"/>
      <c r="D521" s="231"/>
      <c r="E521" s="23"/>
      <c r="F521" s="23"/>
      <c r="G521" s="191"/>
      <c r="H521" s="409"/>
      <c r="I521" s="409"/>
      <c r="J521" s="409"/>
      <c r="K521" s="190" t="s">
        <v>91</v>
      </c>
      <c r="L521" s="189" t="s">
        <v>271</v>
      </c>
      <c r="M521" s="190" t="s">
        <v>90</v>
      </c>
      <c r="N521" s="189" t="s">
        <v>264</v>
      </c>
      <c r="O521" s="190" t="s">
        <v>89</v>
      </c>
      <c r="P521" s="189" t="s">
        <v>214</v>
      </c>
      <c r="Q521" s="190" t="s">
        <v>88</v>
      </c>
      <c r="R521" s="189"/>
      <c r="S521" s="190" t="s">
        <v>210</v>
      </c>
      <c r="T521" s="189"/>
      <c r="U521" s="190" t="s">
        <v>209</v>
      </c>
      <c r="V521" s="189"/>
      <c r="W521" s="190" t="s">
        <v>291</v>
      </c>
      <c r="X521" s="189"/>
      <c r="Y521" s="18" t="s">
        <v>489</v>
      </c>
      <c r="Z521" s="366"/>
      <c r="AA521" s="366"/>
      <c r="AB521" s="188"/>
      <c r="AC521" s="390"/>
      <c r="AD521" s="392"/>
      <c r="AE521" s="392"/>
      <c r="AF521" s="392"/>
      <c r="AG521" s="392"/>
      <c r="AH521" s="392"/>
      <c r="AI521" s="392"/>
      <c r="AJ521" s="392"/>
      <c r="AK521" s="392"/>
      <c r="AL521" s="392"/>
    </row>
    <row r="522" spans="2:38" ht="19.899999999999999" customHeight="1" thickBot="1" x14ac:dyDescent="0.25">
      <c r="B522" s="17"/>
      <c r="C522" s="407"/>
      <c r="D522" s="233"/>
      <c r="E522" s="203"/>
      <c r="F522" s="203"/>
      <c r="G522" s="202"/>
      <c r="H522" s="410"/>
      <c r="I522" s="410"/>
      <c r="J522" s="410"/>
      <c r="K522" s="201" t="s">
        <v>87</v>
      </c>
      <c r="L522" s="200" t="s">
        <v>263</v>
      </c>
      <c r="M522" s="201" t="s">
        <v>86</v>
      </c>
      <c r="N522" s="200" t="s">
        <v>213</v>
      </c>
      <c r="O522" s="201" t="s">
        <v>85</v>
      </c>
      <c r="P522" s="200" t="s">
        <v>214</v>
      </c>
      <c r="Q522" s="201" t="s">
        <v>84</v>
      </c>
      <c r="R522" s="200"/>
      <c r="S522" s="201" t="s">
        <v>208</v>
      </c>
      <c r="T522" s="200"/>
      <c r="U522" s="201" t="s">
        <v>207</v>
      </c>
      <c r="V522" s="200"/>
      <c r="W522" s="201" t="s">
        <v>290</v>
      </c>
      <c r="X522" s="200"/>
      <c r="Y522" s="10" t="s">
        <v>488</v>
      </c>
      <c r="Z522" s="398"/>
      <c r="AA522" s="398"/>
      <c r="AB522" s="199"/>
      <c r="AC522" s="391"/>
      <c r="AD522" s="393"/>
      <c r="AE522" s="393"/>
      <c r="AF522" s="393"/>
      <c r="AG522" s="393"/>
      <c r="AH522" s="393"/>
      <c r="AI522" s="393"/>
      <c r="AJ522" s="393"/>
      <c r="AK522" s="393"/>
      <c r="AL522" s="393"/>
    </row>
    <row r="523" spans="2:38" ht="19.899999999999999" customHeight="1" x14ac:dyDescent="0.2">
      <c r="B523" s="17"/>
      <c r="C523" s="405">
        <v>6</v>
      </c>
      <c r="D523" s="198" t="s">
        <v>487</v>
      </c>
      <c r="E523" s="197"/>
      <c r="F523" s="197"/>
      <c r="G523" s="196"/>
      <c r="H523" s="408">
        <v>72</v>
      </c>
      <c r="I523" s="408">
        <v>18</v>
      </c>
      <c r="J523" s="408">
        <v>6</v>
      </c>
      <c r="K523" s="195" t="s">
        <v>95</v>
      </c>
      <c r="L523" s="194" t="s">
        <v>263</v>
      </c>
      <c r="M523" s="195" t="s">
        <v>94</v>
      </c>
      <c r="N523" s="194" t="s">
        <v>224</v>
      </c>
      <c r="O523" s="195" t="s">
        <v>93</v>
      </c>
      <c r="P523" s="194" t="s">
        <v>218</v>
      </c>
      <c r="Q523" s="195" t="s">
        <v>92</v>
      </c>
      <c r="R523" s="194" t="s">
        <v>98</v>
      </c>
      <c r="S523" s="195" t="s">
        <v>212</v>
      </c>
      <c r="T523" s="194"/>
      <c r="U523" s="195" t="s">
        <v>211</v>
      </c>
      <c r="V523" s="194"/>
      <c r="W523" s="195" t="s">
        <v>292</v>
      </c>
      <c r="X523" s="194"/>
      <c r="Y523" s="25" t="s">
        <v>486</v>
      </c>
      <c r="Z523" s="397"/>
      <c r="AA523" s="397"/>
      <c r="AB523" s="193"/>
      <c r="AC523" s="379">
        <f>SUMPRODUCT(LEN($L523:$X525)-LEN(SUBSTITUTE($L523:$X525,"A", "")))</f>
        <v>11</v>
      </c>
      <c r="AD523" s="365">
        <f>SUMPRODUCT(LEN($Y523:$Y525)-LEN(SUBSTITUTE($Y523:$Y525,"A", "")))</f>
        <v>10</v>
      </c>
      <c r="AE523" s="365">
        <f>SUMPRODUCT(LEN($L523:$X525)-LEN(SUBSTITUTE($L523:$X525,"S", "")))</f>
        <v>9</v>
      </c>
      <c r="AF523" s="365">
        <f>SUMPRODUCT(LEN($Y523:$Y525)-LEN(SUBSTITUTE($Y523:$Y525,"S", "")))</f>
        <v>7</v>
      </c>
      <c r="AG523" s="365">
        <f>SUMPRODUCT(LEN($L523:$X525)-LEN(SUBSTITUTE($L523:$X525,"F", "")))</f>
        <v>0</v>
      </c>
      <c r="AH523" s="365">
        <f>SUMPRODUCT(LEN($Y523:$Y525)-LEN(SUBSTITUTE($Y523:$Y525,"F", "")))</f>
        <v>0</v>
      </c>
      <c r="AI523" s="365">
        <f>SUMPRODUCT(LEN($L523:$X525)-LEN(SUBSTITUTE($L523:$X525,"G", "")))</f>
        <v>2</v>
      </c>
      <c r="AJ523" s="365">
        <f>SUMPRODUCT(LEN($Y523:$Y525)-LEN(SUBSTITUTE($Y523:$Y525,"G", "")))</f>
        <v>6</v>
      </c>
      <c r="AK523" s="365">
        <f>SUMPRODUCT(LEN($L523:$X525)-LEN(SUBSTITUTE($L523:$X525,"M", "")))</f>
        <v>0</v>
      </c>
      <c r="AL523" s="365">
        <f>SUMPRODUCT(LEN($Y523:$Y525)-LEN(SUBSTITUTE($Y523:$Y525,"M", "")))</f>
        <v>0</v>
      </c>
    </row>
    <row r="524" spans="2:38" ht="19.899999999999999" customHeight="1" x14ac:dyDescent="0.2">
      <c r="B524" s="17"/>
      <c r="C524" s="406"/>
      <c r="D524" s="231"/>
      <c r="E524" s="23"/>
      <c r="F524" s="23"/>
      <c r="G524" s="191"/>
      <c r="H524" s="409"/>
      <c r="I524" s="409"/>
      <c r="J524" s="409"/>
      <c r="K524" s="190" t="s">
        <v>91</v>
      </c>
      <c r="L524" s="189" t="s">
        <v>213</v>
      </c>
      <c r="M524" s="190" t="s">
        <v>90</v>
      </c>
      <c r="N524" s="189" t="s">
        <v>217</v>
      </c>
      <c r="O524" s="190" t="s">
        <v>89</v>
      </c>
      <c r="P524" s="189" t="s">
        <v>214</v>
      </c>
      <c r="Q524" s="190" t="s">
        <v>88</v>
      </c>
      <c r="R524" s="189" t="s">
        <v>98</v>
      </c>
      <c r="S524" s="190" t="s">
        <v>210</v>
      </c>
      <c r="T524" s="189"/>
      <c r="U524" s="190" t="s">
        <v>209</v>
      </c>
      <c r="V524" s="189"/>
      <c r="W524" s="190" t="s">
        <v>291</v>
      </c>
      <c r="X524" s="189"/>
      <c r="Y524" s="18" t="s">
        <v>485</v>
      </c>
      <c r="Z524" s="366"/>
      <c r="AA524" s="366"/>
      <c r="AB524" s="188"/>
      <c r="AC524" s="390"/>
      <c r="AD524" s="392"/>
      <c r="AE524" s="392"/>
      <c r="AF524" s="392"/>
      <c r="AG524" s="392"/>
      <c r="AH524" s="392"/>
      <c r="AI524" s="392"/>
      <c r="AJ524" s="392"/>
      <c r="AK524" s="392"/>
      <c r="AL524" s="392"/>
    </row>
    <row r="525" spans="2:38" ht="19.899999999999999" customHeight="1" thickBot="1" x14ac:dyDescent="0.25">
      <c r="B525" s="17"/>
      <c r="C525" s="407"/>
      <c r="D525" s="233"/>
      <c r="E525" s="203"/>
      <c r="F525" s="203"/>
      <c r="G525" s="202"/>
      <c r="H525" s="410"/>
      <c r="I525" s="410"/>
      <c r="J525" s="410"/>
      <c r="K525" s="201" t="s">
        <v>87</v>
      </c>
      <c r="L525" s="200" t="s">
        <v>213</v>
      </c>
      <c r="M525" s="201" t="s">
        <v>86</v>
      </c>
      <c r="N525" s="200" t="s">
        <v>264</v>
      </c>
      <c r="O525" s="201" t="s">
        <v>85</v>
      </c>
      <c r="P525" s="200" t="s">
        <v>214</v>
      </c>
      <c r="Q525" s="201" t="s">
        <v>84</v>
      </c>
      <c r="R525" s="200" t="s">
        <v>98</v>
      </c>
      <c r="S525" s="201" t="s">
        <v>208</v>
      </c>
      <c r="T525" s="200"/>
      <c r="U525" s="201" t="s">
        <v>207</v>
      </c>
      <c r="V525" s="200"/>
      <c r="W525" s="201" t="s">
        <v>290</v>
      </c>
      <c r="X525" s="200"/>
      <c r="Y525" s="10"/>
      <c r="Z525" s="398"/>
      <c r="AA525" s="398"/>
      <c r="AB525" s="199"/>
      <c r="AC525" s="391"/>
      <c r="AD525" s="393"/>
      <c r="AE525" s="393"/>
      <c r="AF525" s="393"/>
      <c r="AG525" s="393"/>
      <c r="AH525" s="393"/>
      <c r="AI525" s="393"/>
      <c r="AJ525" s="393"/>
      <c r="AK525" s="393"/>
      <c r="AL525" s="393"/>
    </row>
    <row r="526" spans="2:38" ht="19.899999999999999" customHeight="1" x14ac:dyDescent="0.2">
      <c r="B526" s="17"/>
      <c r="C526" s="405">
        <v>7</v>
      </c>
      <c r="D526" s="232"/>
      <c r="E526" s="197"/>
      <c r="F526" s="197"/>
      <c r="G526" s="196"/>
      <c r="H526" s="408">
        <v>71</v>
      </c>
      <c r="I526" s="408">
        <v>20</v>
      </c>
      <c r="J526" s="408">
        <v>7</v>
      </c>
      <c r="K526" s="195" t="s">
        <v>95</v>
      </c>
      <c r="L526" s="194" t="s">
        <v>224</v>
      </c>
      <c r="M526" s="195" t="s">
        <v>94</v>
      </c>
      <c r="N526" s="194" t="s">
        <v>312</v>
      </c>
      <c r="O526" s="195" t="s">
        <v>93</v>
      </c>
      <c r="P526" s="194" t="s">
        <v>275</v>
      </c>
      <c r="Q526" s="195" t="s">
        <v>92</v>
      </c>
      <c r="R526" s="194" t="s">
        <v>218</v>
      </c>
      <c r="S526" s="195" t="s">
        <v>212</v>
      </c>
      <c r="T526" s="194" t="s">
        <v>98</v>
      </c>
      <c r="U526" s="195" t="s">
        <v>211</v>
      </c>
      <c r="V526" s="194"/>
      <c r="W526" s="195" t="s">
        <v>292</v>
      </c>
      <c r="X526" s="194"/>
      <c r="Y526" s="25" t="s">
        <v>263</v>
      </c>
      <c r="Z526" s="397"/>
      <c r="AA526" s="397"/>
      <c r="AB526" s="193"/>
      <c r="AC526" s="379">
        <f>SUMPRODUCT(LEN($L526:$X528)-LEN(SUBSTITUTE($L526:$X528,"A", "")))</f>
        <v>13</v>
      </c>
      <c r="AD526" s="365">
        <f>SUMPRODUCT(LEN($Y526:$Y528)-LEN(SUBSTITUTE($Y526:$Y528,"A", "")))</f>
        <v>2</v>
      </c>
      <c r="AE526" s="365">
        <f>SUMPRODUCT(LEN($L526:$X528)-LEN(SUBSTITUTE($L526:$X528,"S", "")))</f>
        <v>10</v>
      </c>
      <c r="AF526" s="365">
        <f>SUMPRODUCT(LEN($Y526:$Y528)-LEN(SUBSTITUTE($Y526:$Y528,"S", "")))</f>
        <v>0</v>
      </c>
      <c r="AG526" s="365">
        <f>SUMPRODUCT(LEN($L526:$X528)-LEN(SUBSTITUTE($L526:$X528,"F", "")))</f>
        <v>1</v>
      </c>
      <c r="AH526" s="365">
        <f>SUMPRODUCT(LEN($Y526:$Y528)-LEN(SUBSTITUTE($Y526:$Y528,"F", "")))</f>
        <v>0</v>
      </c>
      <c r="AI526" s="365">
        <f>SUMPRODUCT(LEN($L526:$X528)-LEN(SUBSTITUTE($L526:$X528,"G", "")))</f>
        <v>6</v>
      </c>
      <c r="AJ526" s="365">
        <f>SUMPRODUCT(LEN($Y526:$Y528)-LEN(SUBSTITUTE($Y526:$Y528,"G", "")))</f>
        <v>2</v>
      </c>
      <c r="AK526" s="365">
        <f>SUMPRODUCT(LEN($L526:$X528)-LEN(SUBSTITUTE($L526:$X528,"M", "")))</f>
        <v>0</v>
      </c>
      <c r="AL526" s="365">
        <f>SUMPRODUCT(LEN($Y526:$Y528)-LEN(SUBSTITUTE($Y526:$Y528,"M", "")))</f>
        <v>0</v>
      </c>
    </row>
    <row r="527" spans="2:38" ht="19.899999999999999" customHeight="1" x14ac:dyDescent="0.2">
      <c r="B527" s="17"/>
      <c r="C527" s="406"/>
      <c r="D527" s="231"/>
      <c r="E527" s="23"/>
      <c r="F527" s="23"/>
      <c r="G527" s="191"/>
      <c r="H527" s="409"/>
      <c r="I527" s="409"/>
      <c r="J527" s="409"/>
      <c r="K527" s="190" t="s">
        <v>91</v>
      </c>
      <c r="L527" s="189" t="s">
        <v>263</v>
      </c>
      <c r="M527" s="190" t="s">
        <v>90</v>
      </c>
      <c r="N527" s="189" t="s">
        <v>286</v>
      </c>
      <c r="O527" s="190" t="s">
        <v>89</v>
      </c>
      <c r="P527" s="189" t="s">
        <v>214</v>
      </c>
      <c r="Q527" s="190" t="s">
        <v>88</v>
      </c>
      <c r="R527" s="189" t="s">
        <v>97</v>
      </c>
      <c r="S527" s="190" t="s">
        <v>210</v>
      </c>
      <c r="T527" s="189"/>
      <c r="U527" s="190" t="s">
        <v>209</v>
      </c>
      <c r="V527" s="189"/>
      <c r="W527" s="190" t="s">
        <v>291</v>
      </c>
      <c r="X527" s="189"/>
      <c r="Y527" s="18" t="s">
        <v>306</v>
      </c>
      <c r="Z527" s="366"/>
      <c r="AA527" s="366"/>
      <c r="AB527" s="188"/>
      <c r="AC527" s="390"/>
      <c r="AD527" s="392"/>
      <c r="AE527" s="392"/>
      <c r="AF527" s="392"/>
      <c r="AG527" s="392"/>
      <c r="AH527" s="392"/>
      <c r="AI527" s="392"/>
      <c r="AJ527" s="392"/>
      <c r="AK527" s="392"/>
      <c r="AL527" s="392"/>
    </row>
    <row r="528" spans="2:38" ht="19.899999999999999" customHeight="1" thickBot="1" x14ac:dyDescent="0.25">
      <c r="B528" s="17"/>
      <c r="C528" s="407"/>
      <c r="D528" s="233"/>
      <c r="E528" s="203"/>
      <c r="F528" s="203"/>
      <c r="G528" s="202"/>
      <c r="H528" s="410"/>
      <c r="I528" s="410"/>
      <c r="J528" s="410"/>
      <c r="K528" s="201" t="s">
        <v>87</v>
      </c>
      <c r="L528" s="200" t="s">
        <v>263</v>
      </c>
      <c r="M528" s="201" t="s">
        <v>86</v>
      </c>
      <c r="N528" s="200" t="s">
        <v>297</v>
      </c>
      <c r="O528" s="201" t="s">
        <v>85</v>
      </c>
      <c r="P528" s="200" t="s">
        <v>214</v>
      </c>
      <c r="Q528" s="201" t="s">
        <v>84</v>
      </c>
      <c r="R528" s="200" t="s">
        <v>97</v>
      </c>
      <c r="S528" s="201" t="s">
        <v>208</v>
      </c>
      <c r="T528" s="200"/>
      <c r="U528" s="201" t="s">
        <v>207</v>
      </c>
      <c r="V528" s="200"/>
      <c r="W528" s="201" t="s">
        <v>290</v>
      </c>
      <c r="X528" s="200"/>
      <c r="Y528" s="10"/>
      <c r="Z528" s="398"/>
      <c r="AA528" s="398"/>
      <c r="AB528" s="199"/>
      <c r="AC528" s="391"/>
      <c r="AD528" s="393"/>
      <c r="AE528" s="393"/>
      <c r="AF528" s="393"/>
      <c r="AG528" s="393"/>
      <c r="AH528" s="393"/>
      <c r="AI528" s="393"/>
      <c r="AJ528" s="393"/>
      <c r="AK528" s="393"/>
      <c r="AL528" s="393"/>
    </row>
    <row r="529" spans="2:38" ht="19.899999999999999" customHeight="1" x14ac:dyDescent="0.2">
      <c r="B529" s="17"/>
      <c r="C529" s="405">
        <v>8</v>
      </c>
      <c r="D529" s="232"/>
      <c r="E529" s="197"/>
      <c r="F529" s="197"/>
      <c r="G529" s="196"/>
      <c r="H529" s="408">
        <v>72</v>
      </c>
      <c r="I529" s="408">
        <v>23</v>
      </c>
      <c r="J529" s="408">
        <v>6</v>
      </c>
      <c r="K529" s="195" t="s">
        <v>95</v>
      </c>
      <c r="L529" s="194" t="s">
        <v>97</v>
      </c>
      <c r="M529" s="195" t="s">
        <v>94</v>
      </c>
      <c r="N529" s="194" t="s">
        <v>271</v>
      </c>
      <c r="O529" s="195" t="s">
        <v>93</v>
      </c>
      <c r="P529" s="194" t="s">
        <v>352</v>
      </c>
      <c r="Q529" s="195" t="s">
        <v>92</v>
      </c>
      <c r="R529" s="194" t="s">
        <v>309</v>
      </c>
      <c r="S529" s="195" t="s">
        <v>212</v>
      </c>
      <c r="T529" s="194" t="s">
        <v>214</v>
      </c>
      <c r="U529" s="195" t="s">
        <v>211</v>
      </c>
      <c r="V529" s="194" t="s">
        <v>98</v>
      </c>
      <c r="W529" s="195" t="s">
        <v>292</v>
      </c>
      <c r="X529" s="194"/>
      <c r="Y529" s="25" t="s">
        <v>400</v>
      </c>
      <c r="Z529" s="397"/>
      <c r="AA529" s="397"/>
      <c r="AB529" s="193"/>
      <c r="AC529" s="379">
        <f>SUMPRODUCT(LEN($L529:$X531)-LEN(SUBSTITUTE($L529:$X531,"A", "")))</f>
        <v>15</v>
      </c>
      <c r="AD529" s="365">
        <f>SUMPRODUCT(LEN($Y529:$Y531)-LEN(SUBSTITUTE($Y529:$Y531,"A", "")))</f>
        <v>0</v>
      </c>
      <c r="AE529" s="365">
        <f>SUMPRODUCT(LEN($L529:$X531)-LEN(SUBSTITUTE($L529:$X531,"S", "")))</f>
        <v>17</v>
      </c>
      <c r="AF529" s="365">
        <f>SUMPRODUCT(LEN($Y529:$Y531)-LEN(SUBSTITUTE($Y529:$Y531,"S", "")))</f>
        <v>3</v>
      </c>
      <c r="AG529" s="365">
        <f>SUMPRODUCT(LEN($L529:$X531)-LEN(SUBSTITUTE($L529:$X531,"F", "")))</f>
        <v>0</v>
      </c>
      <c r="AH529" s="365">
        <f>SUMPRODUCT(LEN($Y529:$Y531)-LEN(SUBSTITUTE($Y529:$Y531,"F", "")))</f>
        <v>0</v>
      </c>
      <c r="AI529" s="365">
        <f>SUMPRODUCT(LEN($L529:$X531)-LEN(SUBSTITUTE($L529:$X531,"G", "")))</f>
        <v>10</v>
      </c>
      <c r="AJ529" s="365">
        <f>SUMPRODUCT(LEN($Y529:$Y531)-LEN(SUBSTITUTE($Y529:$Y531,"G", "")))</f>
        <v>2</v>
      </c>
      <c r="AK529" s="365">
        <f>SUMPRODUCT(LEN($L529:$X531)-LEN(SUBSTITUTE($L529:$X531,"M", "")))</f>
        <v>0</v>
      </c>
      <c r="AL529" s="365">
        <f>SUMPRODUCT(LEN($Y529:$Y531)-LEN(SUBSTITUTE($Y529:$Y531,"M", "")))</f>
        <v>0</v>
      </c>
    </row>
    <row r="530" spans="2:38" ht="19.899999999999999" customHeight="1" x14ac:dyDescent="0.2">
      <c r="B530" s="17"/>
      <c r="C530" s="406"/>
      <c r="D530" s="231"/>
      <c r="E530" s="23"/>
      <c r="F530" s="23"/>
      <c r="G530" s="191"/>
      <c r="H530" s="409"/>
      <c r="I530" s="409"/>
      <c r="J530" s="409"/>
      <c r="K530" s="190" t="s">
        <v>91</v>
      </c>
      <c r="L530" s="189" t="s">
        <v>97</v>
      </c>
      <c r="M530" s="190" t="s">
        <v>90</v>
      </c>
      <c r="N530" s="189" t="s">
        <v>275</v>
      </c>
      <c r="O530" s="190" t="s">
        <v>89</v>
      </c>
      <c r="P530" s="189" t="s">
        <v>312</v>
      </c>
      <c r="Q530" s="190" t="s">
        <v>88</v>
      </c>
      <c r="R530" s="189" t="s">
        <v>225</v>
      </c>
      <c r="S530" s="190" t="s">
        <v>210</v>
      </c>
      <c r="T530" s="189" t="s">
        <v>218</v>
      </c>
      <c r="U530" s="190" t="s">
        <v>209</v>
      </c>
      <c r="V530" s="189" t="s">
        <v>98</v>
      </c>
      <c r="W530" s="190" t="s">
        <v>291</v>
      </c>
      <c r="X530" s="189"/>
      <c r="Y530" s="18"/>
      <c r="Z530" s="366"/>
      <c r="AA530" s="366"/>
      <c r="AB530" s="188"/>
      <c r="AC530" s="390"/>
      <c r="AD530" s="392"/>
      <c r="AE530" s="392"/>
      <c r="AF530" s="392"/>
      <c r="AG530" s="392"/>
      <c r="AH530" s="392"/>
      <c r="AI530" s="392"/>
      <c r="AJ530" s="392"/>
      <c r="AK530" s="392"/>
      <c r="AL530" s="392"/>
    </row>
    <row r="531" spans="2:38" ht="19.899999999999999" customHeight="1" thickBot="1" x14ac:dyDescent="0.25">
      <c r="B531" s="17"/>
      <c r="C531" s="407"/>
      <c r="D531" s="233"/>
      <c r="E531" s="203"/>
      <c r="F531" s="203"/>
      <c r="G531" s="202"/>
      <c r="H531" s="410"/>
      <c r="I531" s="410"/>
      <c r="J531" s="410"/>
      <c r="K531" s="201" t="s">
        <v>87</v>
      </c>
      <c r="L531" s="200" t="s">
        <v>224</v>
      </c>
      <c r="M531" s="201" t="s">
        <v>86</v>
      </c>
      <c r="N531" s="200" t="s">
        <v>323</v>
      </c>
      <c r="O531" s="201" t="s">
        <v>85</v>
      </c>
      <c r="P531" s="200" t="s">
        <v>301</v>
      </c>
      <c r="Q531" s="201" t="s">
        <v>84</v>
      </c>
      <c r="R531" s="200" t="s">
        <v>228</v>
      </c>
      <c r="S531" s="201" t="s">
        <v>208</v>
      </c>
      <c r="T531" s="200" t="s">
        <v>218</v>
      </c>
      <c r="U531" s="201" t="s">
        <v>207</v>
      </c>
      <c r="V531" s="200"/>
      <c r="W531" s="201" t="s">
        <v>290</v>
      </c>
      <c r="X531" s="200"/>
      <c r="Y531" s="10"/>
      <c r="Z531" s="398"/>
      <c r="AA531" s="398"/>
      <c r="AB531" s="199"/>
      <c r="AC531" s="391"/>
      <c r="AD531" s="393"/>
      <c r="AE531" s="393"/>
      <c r="AF531" s="393"/>
      <c r="AG531" s="393"/>
      <c r="AH531" s="393"/>
      <c r="AI531" s="393"/>
      <c r="AJ531" s="393"/>
      <c r="AK531" s="393"/>
      <c r="AL531" s="393"/>
    </row>
    <row r="532" spans="2:38" ht="19.899999999999999" customHeight="1" x14ac:dyDescent="0.2">
      <c r="B532" s="17"/>
      <c r="C532" s="405">
        <v>9</v>
      </c>
      <c r="D532" s="232"/>
      <c r="E532" s="197"/>
      <c r="F532" s="197"/>
      <c r="G532" s="196"/>
      <c r="H532" s="408">
        <v>74</v>
      </c>
      <c r="I532" s="408">
        <v>20</v>
      </c>
      <c r="J532" s="408">
        <v>7</v>
      </c>
      <c r="K532" s="195" t="s">
        <v>95</v>
      </c>
      <c r="L532" s="194" t="s">
        <v>97</v>
      </c>
      <c r="M532" s="195" t="s">
        <v>94</v>
      </c>
      <c r="N532" s="194" t="s">
        <v>97</v>
      </c>
      <c r="O532" s="195" t="s">
        <v>93</v>
      </c>
      <c r="P532" s="194" t="s">
        <v>213</v>
      </c>
      <c r="Q532" s="195" t="s">
        <v>92</v>
      </c>
      <c r="R532" s="194" t="s">
        <v>218</v>
      </c>
      <c r="S532" s="195" t="s">
        <v>212</v>
      </c>
      <c r="T532" s="194"/>
      <c r="U532" s="195" t="s">
        <v>211</v>
      </c>
      <c r="V532" s="194"/>
      <c r="W532" s="195" t="s">
        <v>292</v>
      </c>
      <c r="X532" s="194"/>
      <c r="Y532" s="25" t="s">
        <v>322</v>
      </c>
      <c r="Z532" s="397"/>
      <c r="AA532" s="397"/>
      <c r="AB532" s="193"/>
      <c r="AC532" s="379">
        <f>SUMPRODUCT(LEN($L532:$X534)-LEN(SUBSTITUTE($L532:$X534,"A", "")))</f>
        <v>9</v>
      </c>
      <c r="AD532" s="365">
        <f>SUMPRODUCT(LEN($Y532:$Y534)-LEN(SUBSTITUTE($Y532:$Y534,"A", "")))</f>
        <v>2</v>
      </c>
      <c r="AE532" s="365">
        <f>SUMPRODUCT(LEN($L532:$X534)-LEN(SUBSTITUTE($L532:$X534,"S", "")))</f>
        <v>8</v>
      </c>
      <c r="AF532" s="365">
        <f>SUMPRODUCT(LEN($Y532:$Y534)-LEN(SUBSTITUTE($Y532:$Y534,"S", "")))</f>
        <v>7</v>
      </c>
      <c r="AG532" s="365">
        <f>SUMPRODUCT(LEN($L532:$X534)-LEN(SUBSTITUTE($L532:$X534,"F", "")))</f>
        <v>0</v>
      </c>
      <c r="AH532" s="365">
        <f>SUMPRODUCT(LEN($Y532:$Y534)-LEN(SUBSTITUTE($Y532:$Y534,"F", "")))</f>
        <v>0</v>
      </c>
      <c r="AI532" s="365">
        <f>SUMPRODUCT(LEN($L532:$X534)-LEN(SUBSTITUTE($L532:$X534,"G", "")))</f>
        <v>4</v>
      </c>
      <c r="AJ532" s="365">
        <f>SUMPRODUCT(LEN($Y532:$Y534)-LEN(SUBSTITUTE($Y532:$Y534,"G", "")))</f>
        <v>6</v>
      </c>
      <c r="AK532" s="365">
        <f>SUMPRODUCT(LEN($L532:$X534)-LEN(SUBSTITUTE($L532:$X534,"M", "")))</f>
        <v>0</v>
      </c>
      <c r="AL532" s="365">
        <f>SUMPRODUCT(LEN($Y532:$Y534)-LEN(SUBSTITUTE($Y532:$Y534,"M", "")))</f>
        <v>0</v>
      </c>
    </row>
    <row r="533" spans="2:38" ht="19.899999999999999" customHeight="1" x14ac:dyDescent="0.2">
      <c r="B533" s="17"/>
      <c r="C533" s="406"/>
      <c r="D533" s="231"/>
      <c r="E533" s="23"/>
      <c r="F533" s="23"/>
      <c r="G533" s="191"/>
      <c r="H533" s="409"/>
      <c r="I533" s="409"/>
      <c r="J533" s="409"/>
      <c r="K533" s="190" t="s">
        <v>91</v>
      </c>
      <c r="L533" s="189" t="s">
        <v>97</v>
      </c>
      <c r="M533" s="190" t="s">
        <v>90</v>
      </c>
      <c r="N533" s="189" t="s">
        <v>297</v>
      </c>
      <c r="O533" s="190" t="s">
        <v>89</v>
      </c>
      <c r="P533" s="189" t="s">
        <v>213</v>
      </c>
      <c r="Q533" s="190" t="s">
        <v>88</v>
      </c>
      <c r="R533" s="189" t="s">
        <v>98</v>
      </c>
      <c r="S533" s="190" t="s">
        <v>210</v>
      </c>
      <c r="T533" s="189"/>
      <c r="U533" s="190" t="s">
        <v>209</v>
      </c>
      <c r="V533" s="189"/>
      <c r="W533" s="190" t="s">
        <v>291</v>
      </c>
      <c r="X533" s="189"/>
      <c r="Y533" s="18" t="s">
        <v>484</v>
      </c>
      <c r="Z533" s="366"/>
      <c r="AA533" s="366"/>
      <c r="AB533" s="188"/>
      <c r="AC533" s="390"/>
      <c r="AD533" s="392"/>
      <c r="AE533" s="392"/>
      <c r="AF533" s="392"/>
      <c r="AG533" s="392"/>
      <c r="AH533" s="392"/>
      <c r="AI533" s="392"/>
      <c r="AJ533" s="392"/>
      <c r="AK533" s="392"/>
      <c r="AL533" s="392"/>
    </row>
    <row r="534" spans="2:38" ht="19.899999999999999" customHeight="1" thickBot="1" x14ac:dyDescent="0.25">
      <c r="B534" s="17"/>
      <c r="C534" s="407"/>
      <c r="D534" s="233"/>
      <c r="E534" s="203"/>
      <c r="F534" s="203"/>
      <c r="G534" s="202"/>
      <c r="H534" s="410"/>
      <c r="I534" s="410"/>
      <c r="J534" s="410"/>
      <c r="K534" s="201" t="s">
        <v>87</v>
      </c>
      <c r="L534" s="200" t="s">
        <v>284</v>
      </c>
      <c r="M534" s="201" t="s">
        <v>86</v>
      </c>
      <c r="N534" s="200" t="s">
        <v>305</v>
      </c>
      <c r="O534" s="201" t="s">
        <v>85</v>
      </c>
      <c r="P534" s="200" t="s">
        <v>218</v>
      </c>
      <c r="Q534" s="201" t="s">
        <v>84</v>
      </c>
      <c r="R534" s="200" t="s">
        <v>98</v>
      </c>
      <c r="S534" s="201" t="s">
        <v>208</v>
      </c>
      <c r="T534" s="200"/>
      <c r="U534" s="201" t="s">
        <v>207</v>
      </c>
      <c r="V534" s="200"/>
      <c r="W534" s="201" t="s">
        <v>290</v>
      </c>
      <c r="X534" s="200"/>
      <c r="Y534" s="10"/>
      <c r="Z534" s="398"/>
      <c r="AA534" s="398"/>
      <c r="AB534" s="199"/>
      <c r="AC534" s="391"/>
      <c r="AD534" s="393"/>
      <c r="AE534" s="393"/>
      <c r="AF534" s="393"/>
      <c r="AG534" s="393"/>
      <c r="AH534" s="393"/>
      <c r="AI534" s="393"/>
      <c r="AJ534" s="393"/>
      <c r="AK534" s="393"/>
      <c r="AL534" s="393"/>
    </row>
    <row r="535" spans="2:38" ht="19.899999999999999" customHeight="1" x14ac:dyDescent="0.2">
      <c r="B535" s="17"/>
      <c r="C535" s="405">
        <v>10</v>
      </c>
      <c r="D535" s="198" t="s">
        <v>434</v>
      </c>
      <c r="E535" s="197"/>
      <c r="F535" s="197"/>
      <c r="G535" s="196"/>
      <c r="H535" s="408">
        <v>74</v>
      </c>
      <c r="I535" s="408">
        <v>18</v>
      </c>
      <c r="J535" s="408">
        <v>5</v>
      </c>
      <c r="K535" s="195" t="s">
        <v>95</v>
      </c>
      <c r="L535" s="194" t="s">
        <v>97</v>
      </c>
      <c r="M535" s="195" t="s">
        <v>94</v>
      </c>
      <c r="N535" s="194" t="s">
        <v>284</v>
      </c>
      <c r="O535" s="195" t="s">
        <v>93</v>
      </c>
      <c r="P535" s="194" t="s">
        <v>220</v>
      </c>
      <c r="Q535" s="195" t="s">
        <v>92</v>
      </c>
      <c r="R535" s="194" t="s">
        <v>218</v>
      </c>
      <c r="S535" s="195" t="s">
        <v>212</v>
      </c>
      <c r="T535" s="194" t="s">
        <v>98</v>
      </c>
      <c r="U535" s="195" t="s">
        <v>211</v>
      </c>
      <c r="V535" s="194"/>
      <c r="W535" s="195" t="s">
        <v>292</v>
      </c>
      <c r="X535" s="194"/>
      <c r="Y535" s="25" t="s">
        <v>483</v>
      </c>
      <c r="Z535" s="397"/>
      <c r="AA535" s="397"/>
      <c r="AB535" s="193"/>
      <c r="AC535" s="379">
        <f>SUMPRODUCT(LEN($L535:$X537)-LEN(SUBSTITUTE($L535:$X537,"A", "")))</f>
        <v>9</v>
      </c>
      <c r="AD535" s="365">
        <f>SUMPRODUCT(LEN($Y535:$Y537)-LEN(SUBSTITUTE($Y535:$Y537,"A", "")))</f>
        <v>14</v>
      </c>
      <c r="AE535" s="365">
        <f>SUMPRODUCT(LEN($L535:$X537)-LEN(SUBSTITUTE($L535:$X537,"S", "")))</f>
        <v>10</v>
      </c>
      <c r="AF535" s="365">
        <f>SUMPRODUCT(LEN($Y535:$Y537)-LEN(SUBSTITUTE($Y535:$Y537,"S", "")))</f>
        <v>11</v>
      </c>
      <c r="AG535" s="365">
        <f>SUMPRODUCT(LEN($L535:$X537)-LEN(SUBSTITUTE($L535:$X537,"F", "")))</f>
        <v>0</v>
      </c>
      <c r="AH535" s="365">
        <f>SUMPRODUCT(LEN($Y535:$Y537)-LEN(SUBSTITUTE($Y535:$Y537,"F", "")))</f>
        <v>1</v>
      </c>
      <c r="AI535" s="365">
        <f>SUMPRODUCT(LEN($L535:$X537)-LEN(SUBSTITUTE($L535:$X537,"G", "")))</f>
        <v>4</v>
      </c>
      <c r="AJ535" s="365">
        <f>SUMPRODUCT(LEN($Y535:$Y537)-LEN(SUBSTITUTE($Y535:$Y537,"G", "")))</f>
        <v>10</v>
      </c>
      <c r="AK535" s="365">
        <f>SUMPRODUCT(LEN($L535:$X537)-LEN(SUBSTITUTE($L535:$X537,"M", "")))</f>
        <v>0</v>
      </c>
      <c r="AL535" s="365">
        <f>SUMPRODUCT(LEN($Y535:$Y537)-LEN(SUBSTITUTE($Y535:$Y537,"M", "")))</f>
        <v>0</v>
      </c>
    </row>
    <row r="536" spans="2:38" ht="19.899999999999999" customHeight="1" x14ac:dyDescent="0.2">
      <c r="B536" s="17"/>
      <c r="C536" s="406"/>
      <c r="D536" s="231"/>
      <c r="E536" s="23"/>
      <c r="F536" s="23"/>
      <c r="G536" s="191"/>
      <c r="H536" s="409"/>
      <c r="I536" s="409"/>
      <c r="J536" s="409"/>
      <c r="K536" s="190" t="s">
        <v>91</v>
      </c>
      <c r="L536" s="189" t="s">
        <v>97</v>
      </c>
      <c r="M536" s="190" t="s">
        <v>90</v>
      </c>
      <c r="N536" s="189" t="s">
        <v>263</v>
      </c>
      <c r="O536" s="190" t="s">
        <v>89</v>
      </c>
      <c r="P536" s="189" t="s">
        <v>214</v>
      </c>
      <c r="Q536" s="190" t="s">
        <v>88</v>
      </c>
      <c r="R536" s="189" t="s">
        <v>98</v>
      </c>
      <c r="S536" s="190" t="s">
        <v>210</v>
      </c>
      <c r="T536" s="189"/>
      <c r="U536" s="190" t="s">
        <v>209</v>
      </c>
      <c r="V536" s="189"/>
      <c r="W536" s="190" t="s">
        <v>291</v>
      </c>
      <c r="X536" s="189"/>
      <c r="Y536" s="18" t="s">
        <v>482</v>
      </c>
      <c r="Z536" s="366"/>
      <c r="AA536" s="366"/>
      <c r="AB536" s="188"/>
      <c r="AC536" s="390"/>
      <c r="AD536" s="392"/>
      <c r="AE536" s="392"/>
      <c r="AF536" s="392"/>
      <c r="AG536" s="392"/>
      <c r="AH536" s="392"/>
      <c r="AI536" s="392"/>
      <c r="AJ536" s="392"/>
      <c r="AK536" s="392"/>
      <c r="AL536" s="392"/>
    </row>
    <row r="537" spans="2:38" ht="19.899999999999999" customHeight="1" thickBot="1" x14ac:dyDescent="0.25">
      <c r="B537" s="17"/>
      <c r="C537" s="407"/>
      <c r="D537" s="233"/>
      <c r="E537" s="203"/>
      <c r="F537" s="203"/>
      <c r="G537" s="202"/>
      <c r="H537" s="410"/>
      <c r="I537" s="410"/>
      <c r="J537" s="410"/>
      <c r="K537" s="201" t="s">
        <v>87</v>
      </c>
      <c r="L537" s="200" t="s">
        <v>224</v>
      </c>
      <c r="M537" s="201" t="s">
        <v>86</v>
      </c>
      <c r="N537" s="200" t="s">
        <v>264</v>
      </c>
      <c r="O537" s="201" t="s">
        <v>85</v>
      </c>
      <c r="P537" s="200" t="s">
        <v>217</v>
      </c>
      <c r="Q537" s="201" t="s">
        <v>84</v>
      </c>
      <c r="R537" s="200" t="s">
        <v>98</v>
      </c>
      <c r="S537" s="201" t="s">
        <v>208</v>
      </c>
      <c r="T537" s="200"/>
      <c r="U537" s="201" t="s">
        <v>207</v>
      </c>
      <c r="V537" s="200"/>
      <c r="W537" s="201" t="s">
        <v>290</v>
      </c>
      <c r="X537" s="200"/>
      <c r="Y537" s="10"/>
      <c r="Z537" s="398"/>
      <c r="AA537" s="398"/>
      <c r="AB537" s="199"/>
      <c r="AC537" s="391"/>
      <c r="AD537" s="393"/>
      <c r="AE537" s="393"/>
      <c r="AF537" s="393"/>
      <c r="AG537" s="393"/>
      <c r="AH537" s="393"/>
      <c r="AI537" s="393"/>
      <c r="AJ537" s="393"/>
      <c r="AK537" s="393"/>
      <c r="AL537" s="393"/>
    </row>
    <row r="538" spans="2:38" ht="19.899999999999999" customHeight="1" x14ac:dyDescent="0.2">
      <c r="B538" s="17"/>
      <c r="C538" s="405">
        <v>11</v>
      </c>
      <c r="D538" s="232"/>
      <c r="E538" s="197"/>
      <c r="F538" s="197"/>
      <c r="G538" s="196"/>
      <c r="H538" s="408">
        <v>64</v>
      </c>
      <c r="I538" s="408">
        <v>19</v>
      </c>
      <c r="J538" s="408">
        <v>5</v>
      </c>
      <c r="K538" s="195" t="s">
        <v>95</v>
      </c>
      <c r="L538" s="194" t="s">
        <v>284</v>
      </c>
      <c r="M538" s="195" t="s">
        <v>94</v>
      </c>
      <c r="N538" s="194" t="s">
        <v>263</v>
      </c>
      <c r="O538" s="195" t="s">
        <v>93</v>
      </c>
      <c r="P538" s="194" t="s">
        <v>97</v>
      </c>
      <c r="Q538" s="195" t="s">
        <v>92</v>
      </c>
      <c r="R538" s="194" t="s">
        <v>97</v>
      </c>
      <c r="S538" s="195" t="s">
        <v>212</v>
      </c>
      <c r="T538" s="194" t="s">
        <v>98</v>
      </c>
      <c r="U538" s="195" t="s">
        <v>211</v>
      </c>
      <c r="V538" s="194"/>
      <c r="W538" s="195" t="s">
        <v>292</v>
      </c>
      <c r="X538" s="194"/>
      <c r="Y538" s="25" t="s">
        <v>271</v>
      </c>
      <c r="Z538" s="397">
        <v>3</v>
      </c>
      <c r="AA538" s="397"/>
      <c r="AB538" s="193"/>
      <c r="AC538" s="379">
        <f>SUMPRODUCT(LEN($L538:$X540)-LEN(SUBSTITUTE($L538:$X540,"A", "")))</f>
        <v>10</v>
      </c>
      <c r="AD538" s="365">
        <f>SUMPRODUCT(LEN($Y538:$Y540)-LEN(SUBSTITUTE($Y538:$Y540,"A", "")))</f>
        <v>0</v>
      </c>
      <c r="AE538" s="365">
        <f>SUMPRODUCT(LEN($L538:$X540)-LEN(SUBSTITUTE($L538:$X540,"S", "")))</f>
        <v>4</v>
      </c>
      <c r="AF538" s="365">
        <f>SUMPRODUCT(LEN($Y538:$Y540)-LEN(SUBSTITUTE($Y538:$Y540,"S", "")))</f>
        <v>0</v>
      </c>
      <c r="AG538" s="365">
        <f>SUMPRODUCT(LEN($L538:$X540)-LEN(SUBSTITUTE($L538:$X540,"F", "")))</f>
        <v>1</v>
      </c>
      <c r="AH538" s="365">
        <f>SUMPRODUCT(LEN($Y538:$Y540)-LEN(SUBSTITUTE($Y538:$Y540,"F", "")))</f>
        <v>0</v>
      </c>
      <c r="AI538" s="365">
        <f>SUMPRODUCT(LEN($L538:$X540)-LEN(SUBSTITUTE($L538:$X540,"G", "")))</f>
        <v>7</v>
      </c>
      <c r="AJ538" s="365">
        <f>SUMPRODUCT(LEN($Y538:$Y540)-LEN(SUBSTITUTE($Y538:$Y540,"G", "")))</f>
        <v>1</v>
      </c>
      <c r="AK538" s="365">
        <f>SUMPRODUCT(LEN($L538:$X540)-LEN(SUBSTITUTE($L538:$X540,"M", "")))</f>
        <v>0</v>
      </c>
      <c r="AL538" s="365">
        <f>SUMPRODUCT(LEN($Y538:$Y540)-LEN(SUBSTITUTE($Y538:$Y540,"M", "")))</f>
        <v>0</v>
      </c>
    </row>
    <row r="539" spans="2:38" ht="19.899999999999999" customHeight="1" x14ac:dyDescent="0.2">
      <c r="B539" s="17"/>
      <c r="C539" s="406"/>
      <c r="D539" s="231"/>
      <c r="E539" s="23"/>
      <c r="F539" s="23"/>
      <c r="G539" s="191"/>
      <c r="H539" s="409"/>
      <c r="I539" s="409"/>
      <c r="J539" s="409"/>
      <c r="K539" s="190" t="s">
        <v>91</v>
      </c>
      <c r="L539" s="189" t="s">
        <v>306</v>
      </c>
      <c r="M539" s="190" t="s">
        <v>90</v>
      </c>
      <c r="N539" s="189" t="s">
        <v>271</v>
      </c>
      <c r="O539" s="190" t="s">
        <v>89</v>
      </c>
      <c r="P539" s="189" t="s">
        <v>213</v>
      </c>
      <c r="Q539" s="190" t="s">
        <v>88</v>
      </c>
      <c r="R539" s="189" t="s">
        <v>273</v>
      </c>
      <c r="S539" s="190" t="s">
        <v>210</v>
      </c>
      <c r="T539" s="189" t="s">
        <v>98</v>
      </c>
      <c r="U539" s="190" t="s">
        <v>209</v>
      </c>
      <c r="V539" s="189"/>
      <c r="W539" s="190" t="s">
        <v>291</v>
      </c>
      <c r="X539" s="189"/>
      <c r="Y539" s="18"/>
      <c r="Z539" s="366"/>
      <c r="AA539" s="366"/>
      <c r="AB539" s="188"/>
      <c r="AC539" s="390"/>
      <c r="AD539" s="392"/>
      <c r="AE539" s="392"/>
      <c r="AF539" s="392"/>
      <c r="AG539" s="392"/>
      <c r="AH539" s="392"/>
      <c r="AI539" s="392"/>
      <c r="AJ539" s="392"/>
      <c r="AK539" s="392"/>
      <c r="AL539" s="392"/>
    </row>
    <row r="540" spans="2:38" ht="19.899999999999999" customHeight="1" thickBot="1" x14ac:dyDescent="0.25">
      <c r="B540" s="17"/>
      <c r="C540" s="407"/>
      <c r="D540" s="233"/>
      <c r="E540" s="203"/>
      <c r="F540" s="203"/>
      <c r="G540" s="202"/>
      <c r="H540" s="410"/>
      <c r="I540" s="410"/>
      <c r="J540" s="410"/>
      <c r="K540" s="201" t="s">
        <v>87</v>
      </c>
      <c r="L540" s="200" t="s">
        <v>263</v>
      </c>
      <c r="M540" s="201" t="s">
        <v>86</v>
      </c>
      <c r="N540" s="200" t="s">
        <v>306</v>
      </c>
      <c r="O540" s="201" t="s">
        <v>85</v>
      </c>
      <c r="P540" s="200" t="s">
        <v>213</v>
      </c>
      <c r="Q540" s="201" t="s">
        <v>84</v>
      </c>
      <c r="R540" s="200" t="s">
        <v>98</v>
      </c>
      <c r="S540" s="201" t="s">
        <v>208</v>
      </c>
      <c r="T540" s="200"/>
      <c r="U540" s="201" t="s">
        <v>207</v>
      </c>
      <c r="V540" s="200"/>
      <c r="W540" s="201" t="s">
        <v>290</v>
      </c>
      <c r="X540" s="200"/>
      <c r="Y540" s="10"/>
      <c r="Z540" s="398"/>
      <c r="AA540" s="398"/>
      <c r="AB540" s="199"/>
      <c r="AC540" s="391"/>
      <c r="AD540" s="393"/>
      <c r="AE540" s="393"/>
      <c r="AF540" s="393"/>
      <c r="AG540" s="393"/>
      <c r="AH540" s="393"/>
      <c r="AI540" s="393"/>
      <c r="AJ540" s="393"/>
      <c r="AK540" s="393"/>
      <c r="AL540" s="393"/>
    </row>
    <row r="541" spans="2:38" ht="19.899999999999999" customHeight="1" x14ac:dyDescent="0.2">
      <c r="B541" s="17"/>
      <c r="C541" s="405">
        <v>12</v>
      </c>
      <c r="D541" s="232"/>
      <c r="E541" s="197"/>
      <c r="F541" s="197"/>
      <c r="G541" s="196"/>
      <c r="H541" s="408"/>
      <c r="I541" s="408"/>
      <c r="J541" s="408"/>
      <c r="K541" s="195" t="s">
        <v>95</v>
      </c>
      <c r="L541" s="194"/>
      <c r="M541" s="195" t="s">
        <v>94</v>
      </c>
      <c r="N541" s="194"/>
      <c r="O541" s="195" t="s">
        <v>93</v>
      </c>
      <c r="P541" s="194"/>
      <c r="Q541" s="195" t="s">
        <v>92</v>
      </c>
      <c r="R541" s="194"/>
      <c r="S541" s="195" t="s">
        <v>212</v>
      </c>
      <c r="T541" s="194"/>
      <c r="U541" s="195" t="s">
        <v>211</v>
      </c>
      <c r="V541" s="194"/>
      <c r="W541" s="195" t="s">
        <v>292</v>
      </c>
      <c r="X541" s="194"/>
      <c r="Y541" s="25"/>
      <c r="Z541" s="397"/>
      <c r="AA541" s="397"/>
      <c r="AB541" s="193"/>
      <c r="AC541" s="379">
        <f>SUMPRODUCT(LEN($L541:$X543)-LEN(SUBSTITUTE($L541:$X543,"A", "")))</f>
        <v>0</v>
      </c>
      <c r="AD541" s="365">
        <f>SUMPRODUCT(LEN($Y541:$Y543)-LEN(SUBSTITUTE($Y541:$Y543,"A", "")))</f>
        <v>0</v>
      </c>
      <c r="AE541" s="365">
        <f>SUMPRODUCT(LEN($L541:$X543)-LEN(SUBSTITUTE($L541:$X543,"S", "")))</f>
        <v>0</v>
      </c>
      <c r="AF541" s="365">
        <f>SUMPRODUCT(LEN($Y541:$Y543)-LEN(SUBSTITUTE($Y541:$Y543,"S", "")))</f>
        <v>0</v>
      </c>
      <c r="AG541" s="365">
        <f>SUMPRODUCT(LEN($L541:$X543)-LEN(SUBSTITUTE($L541:$X543,"F", "")))</f>
        <v>0</v>
      </c>
      <c r="AH541" s="365">
        <f>SUMPRODUCT(LEN($Y541:$Y543)-LEN(SUBSTITUTE($Y541:$Y543,"F", "")))</f>
        <v>0</v>
      </c>
      <c r="AI541" s="365">
        <f>SUMPRODUCT(LEN($L541:$X543)-LEN(SUBSTITUTE($L541:$X543,"G", "")))</f>
        <v>0</v>
      </c>
      <c r="AJ541" s="365">
        <f>SUMPRODUCT(LEN($Y541:$Y543)-LEN(SUBSTITUTE($Y541:$Y543,"G", "")))</f>
        <v>0</v>
      </c>
      <c r="AK541" s="365">
        <f>SUMPRODUCT(LEN($L541:$X543)-LEN(SUBSTITUTE($L541:$X543,"M", "")))</f>
        <v>0</v>
      </c>
      <c r="AL541" s="365">
        <f>SUMPRODUCT(LEN($Y541:$Y543)-LEN(SUBSTITUTE($Y541:$Y543,"M", "")))</f>
        <v>0</v>
      </c>
    </row>
    <row r="542" spans="2:38" ht="19.899999999999999" customHeight="1" x14ac:dyDescent="0.2">
      <c r="B542" s="17"/>
      <c r="C542" s="406"/>
      <c r="D542" s="231"/>
      <c r="E542" s="23"/>
      <c r="F542" s="23"/>
      <c r="G542" s="191"/>
      <c r="H542" s="409"/>
      <c r="I542" s="409"/>
      <c r="J542" s="409"/>
      <c r="K542" s="190" t="s">
        <v>91</v>
      </c>
      <c r="L542" s="189"/>
      <c r="M542" s="190" t="s">
        <v>90</v>
      </c>
      <c r="N542" s="189"/>
      <c r="O542" s="190" t="s">
        <v>89</v>
      </c>
      <c r="P542" s="189"/>
      <c r="Q542" s="190" t="s">
        <v>88</v>
      </c>
      <c r="R542" s="189"/>
      <c r="S542" s="190" t="s">
        <v>210</v>
      </c>
      <c r="T542" s="189"/>
      <c r="U542" s="190" t="s">
        <v>209</v>
      </c>
      <c r="V542" s="189"/>
      <c r="W542" s="190" t="s">
        <v>291</v>
      </c>
      <c r="X542" s="189"/>
      <c r="Y542" s="18"/>
      <c r="Z542" s="366"/>
      <c r="AA542" s="366"/>
      <c r="AB542" s="188"/>
      <c r="AC542" s="390"/>
      <c r="AD542" s="392"/>
      <c r="AE542" s="392"/>
      <c r="AF542" s="392"/>
      <c r="AG542" s="392"/>
      <c r="AH542" s="392"/>
      <c r="AI542" s="392"/>
      <c r="AJ542" s="392"/>
      <c r="AK542" s="392"/>
      <c r="AL542" s="392"/>
    </row>
    <row r="543" spans="2:38" ht="19.899999999999999" customHeight="1" thickBot="1" x14ac:dyDescent="0.25">
      <c r="B543" s="17"/>
      <c r="C543" s="407"/>
      <c r="D543" s="233"/>
      <c r="E543" s="203"/>
      <c r="F543" s="203"/>
      <c r="G543" s="202"/>
      <c r="H543" s="410"/>
      <c r="I543" s="410"/>
      <c r="J543" s="410"/>
      <c r="K543" s="201" t="s">
        <v>87</v>
      </c>
      <c r="L543" s="200"/>
      <c r="M543" s="201" t="s">
        <v>86</v>
      </c>
      <c r="N543" s="200"/>
      <c r="O543" s="201" t="s">
        <v>85</v>
      </c>
      <c r="P543" s="200"/>
      <c r="Q543" s="201" t="s">
        <v>84</v>
      </c>
      <c r="R543" s="200"/>
      <c r="S543" s="201" t="s">
        <v>208</v>
      </c>
      <c r="T543" s="200"/>
      <c r="U543" s="201" t="s">
        <v>207</v>
      </c>
      <c r="V543" s="200"/>
      <c r="W543" s="201" t="s">
        <v>290</v>
      </c>
      <c r="X543" s="200"/>
      <c r="Y543" s="10"/>
      <c r="Z543" s="398"/>
      <c r="AA543" s="398"/>
      <c r="AB543" s="199"/>
      <c r="AC543" s="391"/>
      <c r="AD543" s="393"/>
      <c r="AE543" s="393"/>
      <c r="AF543" s="393"/>
      <c r="AG543" s="393"/>
      <c r="AH543" s="393"/>
      <c r="AI543" s="393"/>
      <c r="AJ543" s="393"/>
      <c r="AK543" s="393"/>
      <c r="AL543" s="393"/>
    </row>
    <row r="544" spans="2:38" ht="19.899999999999999" customHeight="1" x14ac:dyDescent="0.2">
      <c r="B544" s="17"/>
      <c r="C544" s="405">
        <v>13</v>
      </c>
      <c r="D544" s="232"/>
      <c r="E544" s="197"/>
      <c r="F544" s="197"/>
      <c r="G544" s="196"/>
      <c r="H544" s="408"/>
      <c r="I544" s="408"/>
      <c r="J544" s="408"/>
      <c r="K544" s="195" t="s">
        <v>95</v>
      </c>
      <c r="L544" s="194"/>
      <c r="M544" s="195" t="s">
        <v>94</v>
      </c>
      <c r="N544" s="194"/>
      <c r="O544" s="195" t="s">
        <v>93</v>
      </c>
      <c r="P544" s="194"/>
      <c r="Q544" s="195" t="s">
        <v>92</v>
      </c>
      <c r="R544" s="194"/>
      <c r="S544" s="195" t="s">
        <v>212</v>
      </c>
      <c r="T544" s="194"/>
      <c r="U544" s="195" t="s">
        <v>211</v>
      </c>
      <c r="V544" s="194"/>
      <c r="W544" s="195" t="s">
        <v>292</v>
      </c>
      <c r="X544" s="194"/>
      <c r="Y544" s="25"/>
      <c r="Z544" s="397"/>
      <c r="AA544" s="397"/>
      <c r="AB544" s="193"/>
      <c r="AC544" s="379">
        <f>SUMPRODUCT(LEN($L544:$X546)-LEN(SUBSTITUTE($L544:$X546,"A", "")))</f>
        <v>0</v>
      </c>
      <c r="AD544" s="365">
        <f>SUMPRODUCT(LEN($Y544:$Y546)-LEN(SUBSTITUTE($Y544:$Y546,"A", "")))</f>
        <v>0</v>
      </c>
      <c r="AE544" s="365">
        <f>SUMPRODUCT(LEN($L544:$X546)-LEN(SUBSTITUTE($L544:$X546,"S", "")))</f>
        <v>0</v>
      </c>
      <c r="AF544" s="365">
        <f>SUMPRODUCT(LEN($Y544:$Y546)-LEN(SUBSTITUTE($Y544:$Y546,"S", "")))</f>
        <v>0</v>
      </c>
      <c r="AG544" s="365">
        <f>SUMPRODUCT(LEN($L544:$X546)-LEN(SUBSTITUTE($L544:$X546,"F", "")))</f>
        <v>0</v>
      </c>
      <c r="AH544" s="365">
        <f>SUMPRODUCT(LEN($Y544:$Y546)-LEN(SUBSTITUTE($Y544:$Y546,"F", "")))</f>
        <v>0</v>
      </c>
      <c r="AI544" s="365">
        <f>SUMPRODUCT(LEN($L544:$X546)-LEN(SUBSTITUTE($L544:$X546,"G", "")))</f>
        <v>0</v>
      </c>
      <c r="AJ544" s="365">
        <f>SUMPRODUCT(LEN($Y544:$Y546)-LEN(SUBSTITUTE($Y544:$Y546,"G", "")))</f>
        <v>0</v>
      </c>
      <c r="AK544" s="365">
        <f>SUMPRODUCT(LEN($L544:$X546)-LEN(SUBSTITUTE($L544:$X546,"M", "")))</f>
        <v>0</v>
      </c>
      <c r="AL544" s="365">
        <f>SUMPRODUCT(LEN($Y544:$Y546)-LEN(SUBSTITUTE($Y544:$Y546,"M", "")))</f>
        <v>0</v>
      </c>
    </row>
    <row r="545" spans="2:39" ht="19.899999999999999" customHeight="1" x14ac:dyDescent="0.2">
      <c r="B545" s="17"/>
      <c r="C545" s="406"/>
      <c r="D545" s="231"/>
      <c r="E545" s="23"/>
      <c r="F545" s="23"/>
      <c r="G545" s="191"/>
      <c r="H545" s="409"/>
      <c r="I545" s="409"/>
      <c r="J545" s="409"/>
      <c r="K545" s="190" t="s">
        <v>91</v>
      </c>
      <c r="L545" s="189"/>
      <c r="M545" s="190" t="s">
        <v>90</v>
      </c>
      <c r="N545" s="189"/>
      <c r="O545" s="190" t="s">
        <v>89</v>
      </c>
      <c r="P545" s="189"/>
      <c r="Q545" s="190" t="s">
        <v>88</v>
      </c>
      <c r="R545" s="189"/>
      <c r="S545" s="190" t="s">
        <v>210</v>
      </c>
      <c r="T545" s="189"/>
      <c r="U545" s="190" t="s">
        <v>209</v>
      </c>
      <c r="V545" s="189"/>
      <c r="W545" s="190" t="s">
        <v>291</v>
      </c>
      <c r="X545" s="189"/>
      <c r="Y545" s="18"/>
      <c r="Z545" s="366"/>
      <c r="AA545" s="366"/>
      <c r="AB545" s="188"/>
      <c r="AC545" s="390"/>
      <c r="AD545" s="392"/>
      <c r="AE545" s="392"/>
      <c r="AF545" s="392"/>
      <c r="AG545" s="392"/>
      <c r="AH545" s="392"/>
      <c r="AI545" s="392"/>
      <c r="AJ545" s="392"/>
      <c r="AK545" s="392"/>
      <c r="AL545" s="392"/>
    </row>
    <row r="546" spans="2:39" ht="19.899999999999999" customHeight="1" thickBot="1" x14ac:dyDescent="0.25">
      <c r="B546" s="17"/>
      <c r="C546" s="407"/>
      <c r="D546" s="233"/>
      <c r="E546" s="203"/>
      <c r="F546" s="203"/>
      <c r="G546" s="202"/>
      <c r="H546" s="410"/>
      <c r="I546" s="410"/>
      <c r="J546" s="410"/>
      <c r="K546" s="201" t="s">
        <v>87</v>
      </c>
      <c r="L546" s="200"/>
      <c r="M546" s="201" t="s">
        <v>86</v>
      </c>
      <c r="N546" s="200"/>
      <c r="O546" s="201" t="s">
        <v>85</v>
      </c>
      <c r="P546" s="200"/>
      <c r="Q546" s="201" t="s">
        <v>84</v>
      </c>
      <c r="R546" s="200"/>
      <c r="S546" s="201" t="s">
        <v>208</v>
      </c>
      <c r="T546" s="200"/>
      <c r="U546" s="201" t="s">
        <v>207</v>
      </c>
      <c r="V546" s="200"/>
      <c r="W546" s="201" t="s">
        <v>290</v>
      </c>
      <c r="X546" s="200"/>
      <c r="Y546" s="10"/>
      <c r="Z546" s="398"/>
      <c r="AA546" s="398"/>
      <c r="AB546" s="199"/>
      <c r="AC546" s="391"/>
      <c r="AD546" s="393"/>
      <c r="AE546" s="393"/>
      <c r="AF546" s="393"/>
      <c r="AG546" s="393"/>
      <c r="AH546" s="393"/>
      <c r="AI546" s="393"/>
      <c r="AJ546" s="393"/>
      <c r="AK546" s="393"/>
      <c r="AL546" s="393"/>
    </row>
    <row r="547" spans="2:39" ht="19.899999999999999" customHeight="1" x14ac:dyDescent="0.2">
      <c r="B547" s="17"/>
      <c r="C547" s="405">
        <v>14</v>
      </c>
      <c r="D547" s="232"/>
      <c r="E547" s="197"/>
      <c r="F547" s="197"/>
      <c r="G547" s="196"/>
      <c r="H547" s="408"/>
      <c r="I547" s="408"/>
      <c r="J547" s="408"/>
      <c r="K547" s="195" t="s">
        <v>95</v>
      </c>
      <c r="L547" s="194"/>
      <c r="M547" s="195" t="s">
        <v>94</v>
      </c>
      <c r="N547" s="194"/>
      <c r="O547" s="195" t="s">
        <v>93</v>
      </c>
      <c r="P547" s="194"/>
      <c r="Q547" s="195" t="s">
        <v>92</v>
      </c>
      <c r="R547" s="194"/>
      <c r="S547" s="195" t="s">
        <v>212</v>
      </c>
      <c r="T547" s="194"/>
      <c r="U547" s="195" t="s">
        <v>211</v>
      </c>
      <c r="V547" s="194"/>
      <c r="W547" s="195" t="s">
        <v>292</v>
      </c>
      <c r="X547" s="194"/>
      <c r="Y547" s="25"/>
      <c r="Z547" s="397"/>
      <c r="AA547" s="397"/>
      <c r="AB547" s="193"/>
      <c r="AC547" s="379">
        <f>SUMPRODUCT(LEN($L547:$X549)-LEN(SUBSTITUTE($L547:$X549,"A", "")))</f>
        <v>0</v>
      </c>
      <c r="AD547" s="365">
        <f>SUMPRODUCT(LEN($Y547:$Y549)-LEN(SUBSTITUTE($Y547:$Y549,"A", "")))</f>
        <v>0</v>
      </c>
      <c r="AE547" s="365">
        <f>SUMPRODUCT(LEN($L547:$X549)-LEN(SUBSTITUTE($L547:$X549,"S", "")))</f>
        <v>0</v>
      </c>
      <c r="AF547" s="365">
        <f>SUMPRODUCT(LEN($Y547:$Y549)-LEN(SUBSTITUTE($Y547:$Y549,"S", "")))</f>
        <v>0</v>
      </c>
      <c r="AG547" s="365">
        <f>SUMPRODUCT(LEN($L547:$X549)-LEN(SUBSTITUTE($L547:$X549,"F", "")))</f>
        <v>0</v>
      </c>
      <c r="AH547" s="365">
        <f>SUMPRODUCT(LEN($Y547:$Y549)-LEN(SUBSTITUTE($Y547:$Y549,"F", "")))</f>
        <v>0</v>
      </c>
      <c r="AI547" s="365">
        <f>SUMPRODUCT(LEN($L547:$X549)-LEN(SUBSTITUTE($L547:$X549,"G", "")))</f>
        <v>0</v>
      </c>
      <c r="AJ547" s="365">
        <f>SUMPRODUCT(LEN($Y547:$Y549)-LEN(SUBSTITUTE($Y547:$Y549,"G", "")))</f>
        <v>0</v>
      </c>
      <c r="AK547" s="365">
        <f>SUMPRODUCT(LEN($L547:$X549)-LEN(SUBSTITUTE($L547:$X549,"M", "")))</f>
        <v>0</v>
      </c>
      <c r="AL547" s="365">
        <f>SUMPRODUCT(LEN($Y547:$Y549)-LEN(SUBSTITUTE($Y547:$Y549,"M", "")))</f>
        <v>0</v>
      </c>
    </row>
    <row r="548" spans="2:39" ht="19.899999999999999" customHeight="1" x14ac:dyDescent="0.2">
      <c r="B548" s="17"/>
      <c r="C548" s="406"/>
      <c r="D548" s="231"/>
      <c r="E548" s="23"/>
      <c r="F548" s="23"/>
      <c r="G548" s="191"/>
      <c r="H548" s="409"/>
      <c r="I548" s="409"/>
      <c r="J548" s="409"/>
      <c r="K548" s="190" t="s">
        <v>91</v>
      </c>
      <c r="L548" s="189"/>
      <c r="M548" s="190" t="s">
        <v>90</v>
      </c>
      <c r="N548" s="189"/>
      <c r="O548" s="190" t="s">
        <v>89</v>
      </c>
      <c r="P548" s="189"/>
      <c r="Q548" s="190" t="s">
        <v>88</v>
      </c>
      <c r="R548" s="189"/>
      <c r="S548" s="190" t="s">
        <v>210</v>
      </c>
      <c r="T548" s="189"/>
      <c r="U548" s="190" t="s">
        <v>209</v>
      </c>
      <c r="V548" s="189"/>
      <c r="W548" s="190" t="s">
        <v>291</v>
      </c>
      <c r="X548" s="189"/>
      <c r="Y548" s="18"/>
      <c r="Z548" s="366"/>
      <c r="AA548" s="366"/>
      <c r="AB548" s="188"/>
      <c r="AC548" s="390"/>
      <c r="AD548" s="392"/>
      <c r="AE548" s="392"/>
      <c r="AF548" s="392"/>
      <c r="AG548" s="392"/>
      <c r="AH548" s="392"/>
      <c r="AI548" s="392"/>
      <c r="AJ548" s="392"/>
      <c r="AK548" s="392"/>
      <c r="AL548" s="392"/>
      <c r="AM548" s="58"/>
    </row>
    <row r="549" spans="2:39" ht="19.899999999999999" customHeight="1" thickBot="1" x14ac:dyDescent="0.25">
      <c r="B549" s="17"/>
      <c r="C549" s="407"/>
      <c r="D549" s="233"/>
      <c r="E549" s="203"/>
      <c r="F549" s="203"/>
      <c r="G549" s="202"/>
      <c r="H549" s="410"/>
      <c r="I549" s="410"/>
      <c r="J549" s="410"/>
      <c r="K549" s="201" t="s">
        <v>87</v>
      </c>
      <c r="L549" s="200"/>
      <c r="M549" s="201" t="s">
        <v>86</v>
      </c>
      <c r="N549" s="200"/>
      <c r="O549" s="201" t="s">
        <v>85</v>
      </c>
      <c r="P549" s="200"/>
      <c r="Q549" s="201" t="s">
        <v>84</v>
      </c>
      <c r="R549" s="200"/>
      <c r="S549" s="201" t="s">
        <v>208</v>
      </c>
      <c r="T549" s="200"/>
      <c r="U549" s="201" t="s">
        <v>207</v>
      </c>
      <c r="V549" s="200"/>
      <c r="W549" s="201" t="s">
        <v>290</v>
      </c>
      <c r="X549" s="200"/>
      <c r="Y549" s="10"/>
      <c r="Z549" s="398"/>
      <c r="AA549" s="398"/>
      <c r="AB549" s="199"/>
      <c r="AC549" s="391"/>
      <c r="AD549" s="393"/>
      <c r="AE549" s="393"/>
      <c r="AF549" s="393"/>
      <c r="AG549" s="393"/>
      <c r="AH549" s="393"/>
      <c r="AI549" s="393"/>
      <c r="AJ549" s="393"/>
      <c r="AK549" s="393"/>
      <c r="AL549" s="393"/>
    </row>
    <row r="550" spans="2:39" ht="19.899999999999999" customHeight="1" x14ac:dyDescent="0.2">
      <c r="B550" s="17"/>
      <c r="C550" s="405">
        <v>15</v>
      </c>
      <c r="D550" s="232"/>
      <c r="E550" s="197"/>
      <c r="F550" s="197"/>
      <c r="G550" s="196"/>
      <c r="H550" s="408"/>
      <c r="I550" s="408"/>
      <c r="J550" s="408"/>
      <c r="K550" s="195" t="s">
        <v>95</v>
      </c>
      <c r="L550" s="194"/>
      <c r="M550" s="195" t="s">
        <v>94</v>
      </c>
      <c r="N550" s="194"/>
      <c r="O550" s="195" t="s">
        <v>93</v>
      </c>
      <c r="P550" s="194"/>
      <c r="Q550" s="195" t="s">
        <v>92</v>
      </c>
      <c r="R550" s="194"/>
      <c r="S550" s="195" t="s">
        <v>212</v>
      </c>
      <c r="T550" s="194"/>
      <c r="U550" s="195" t="s">
        <v>211</v>
      </c>
      <c r="V550" s="194"/>
      <c r="W550" s="195" t="s">
        <v>292</v>
      </c>
      <c r="X550" s="194"/>
      <c r="Y550" s="25"/>
      <c r="Z550" s="397"/>
      <c r="AA550" s="397"/>
      <c r="AB550" s="193"/>
      <c r="AC550" s="379">
        <f>SUMPRODUCT(LEN($L550:$X552)-LEN(SUBSTITUTE($L550:$X552,"A", "")))</f>
        <v>0</v>
      </c>
      <c r="AD550" s="365">
        <f>SUMPRODUCT(LEN($Y550:$Y552)-LEN(SUBSTITUTE($Y550:$Y552,"A", "")))</f>
        <v>0</v>
      </c>
      <c r="AE550" s="365">
        <f>SUMPRODUCT(LEN($L550:$X552)-LEN(SUBSTITUTE($L550:$X552,"S", "")))</f>
        <v>0</v>
      </c>
      <c r="AF550" s="365">
        <f>SUMPRODUCT(LEN($Y550:$Y552)-LEN(SUBSTITUTE($Y550:$Y552,"S", "")))</f>
        <v>0</v>
      </c>
      <c r="AG550" s="365">
        <f>SUMPRODUCT(LEN($L550:$X552)-LEN(SUBSTITUTE($L550:$X552,"F", "")))</f>
        <v>0</v>
      </c>
      <c r="AH550" s="365">
        <f>SUMPRODUCT(LEN($Y550:$Y552)-LEN(SUBSTITUTE($Y550:$Y552,"F", "")))</f>
        <v>0</v>
      </c>
      <c r="AI550" s="365">
        <f>SUMPRODUCT(LEN($L550:$X552)-LEN(SUBSTITUTE($L550:$X552,"G", "")))</f>
        <v>0</v>
      </c>
      <c r="AJ550" s="365">
        <f>SUMPRODUCT(LEN($Y550:$Y552)-LEN(SUBSTITUTE($Y550:$Y552,"G", "")))</f>
        <v>0</v>
      </c>
      <c r="AK550" s="365">
        <f>SUMPRODUCT(LEN($L550:$X552)-LEN(SUBSTITUTE($L550:$X552,"M", "")))</f>
        <v>0</v>
      </c>
      <c r="AL550" s="365">
        <f>SUMPRODUCT(LEN($Y550:$Y552)-LEN(SUBSTITUTE($Y550:$Y552,"M", "")))</f>
        <v>0</v>
      </c>
    </row>
    <row r="551" spans="2:39" ht="19.899999999999999" customHeight="1" x14ac:dyDescent="0.2">
      <c r="B551" s="17"/>
      <c r="C551" s="406"/>
      <c r="D551" s="231"/>
      <c r="E551" s="23"/>
      <c r="F551" s="23"/>
      <c r="G551" s="191"/>
      <c r="H551" s="409"/>
      <c r="I551" s="409"/>
      <c r="J551" s="409"/>
      <c r="K551" s="190" t="s">
        <v>91</v>
      </c>
      <c r="L551" s="189"/>
      <c r="M551" s="190" t="s">
        <v>90</v>
      </c>
      <c r="N551" s="189"/>
      <c r="O551" s="190" t="s">
        <v>89</v>
      </c>
      <c r="P551" s="189"/>
      <c r="Q551" s="190" t="s">
        <v>88</v>
      </c>
      <c r="R551" s="189"/>
      <c r="S551" s="190" t="s">
        <v>210</v>
      </c>
      <c r="T551" s="189"/>
      <c r="U551" s="190" t="s">
        <v>209</v>
      </c>
      <c r="V551" s="189"/>
      <c r="W551" s="190" t="s">
        <v>291</v>
      </c>
      <c r="X551" s="189"/>
      <c r="Y551" s="18"/>
      <c r="Z551" s="366"/>
      <c r="AA551" s="366"/>
      <c r="AB551" s="188"/>
      <c r="AC551" s="390"/>
      <c r="AD551" s="392"/>
      <c r="AE551" s="392"/>
      <c r="AF551" s="392"/>
      <c r="AG551" s="392"/>
      <c r="AH551" s="392"/>
      <c r="AI551" s="392"/>
      <c r="AJ551" s="392"/>
      <c r="AK551" s="392"/>
      <c r="AL551" s="392"/>
    </row>
    <row r="552" spans="2:39" ht="19.899999999999999" customHeight="1" thickBot="1" x14ac:dyDescent="0.25">
      <c r="B552" s="17"/>
      <c r="C552" s="407"/>
      <c r="D552" s="233"/>
      <c r="E552" s="203"/>
      <c r="F552" s="203"/>
      <c r="G552" s="202"/>
      <c r="H552" s="410"/>
      <c r="I552" s="410"/>
      <c r="J552" s="410"/>
      <c r="K552" s="201" t="s">
        <v>87</v>
      </c>
      <c r="L552" s="200"/>
      <c r="M552" s="201" t="s">
        <v>86</v>
      </c>
      <c r="N552" s="200"/>
      <c r="O552" s="201" t="s">
        <v>85</v>
      </c>
      <c r="P552" s="200"/>
      <c r="Q552" s="201" t="s">
        <v>84</v>
      </c>
      <c r="R552" s="200"/>
      <c r="S552" s="201" t="s">
        <v>208</v>
      </c>
      <c r="T552" s="200"/>
      <c r="U552" s="201" t="s">
        <v>207</v>
      </c>
      <c r="V552" s="200"/>
      <c r="W552" s="201" t="s">
        <v>290</v>
      </c>
      <c r="X552" s="200"/>
      <c r="Y552" s="10"/>
      <c r="Z552" s="398"/>
      <c r="AA552" s="398"/>
      <c r="AB552" s="199"/>
      <c r="AC552" s="391"/>
      <c r="AD552" s="393"/>
      <c r="AE552" s="393"/>
      <c r="AF552" s="393"/>
      <c r="AG552" s="393"/>
      <c r="AH552" s="393"/>
      <c r="AI552" s="393"/>
      <c r="AJ552" s="393"/>
      <c r="AK552" s="393"/>
      <c r="AL552" s="393"/>
    </row>
    <row r="553" spans="2:39" ht="19.899999999999999" customHeight="1" x14ac:dyDescent="0.2">
      <c r="B553" s="17"/>
      <c r="C553" s="405">
        <v>16</v>
      </c>
      <c r="D553" s="232"/>
      <c r="E553" s="197"/>
      <c r="F553" s="197"/>
      <c r="G553" s="196"/>
      <c r="H553" s="408"/>
      <c r="I553" s="408"/>
      <c r="J553" s="408"/>
      <c r="K553" s="195" t="s">
        <v>95</v>
      </c>
      <c r="L553" s="194"/>
      <c r="M553" s="195" t="s">
        <v>94</v>
      </c>
      <c r="N553" s="194"/>
      <c r="O553" s="195" t="s">
        <v>93</v>
      </c>
      <c r="P553" s="194"/>
      <c r="Q553" s="195" t="s">
        <v>92</v>
      </c>
      <c r="R553" s="194"/>
      <c r="S553" s="195" t="s">
        <v>212</v>
      </c>
      <c r="T553" s="194"/>
      <c r="U553" s="195" t="s">
        <v>211</v>
      </c>
      <c r="V553" s="194"/>
      <c r="W553" s="195" t="s">
        <v>292</v>
      </c>
      <c r="X553" s="194"/>
      <c r="Y553" s="25"/>
      <c r="Z553" s="397"/>
      <c r="AA553" s="397"/>
      <c r="AB553" s="193"/>
      <c r="AC553" s="379">
        <f>SUMPRODUCT(LEN($L553:$X555)-LEN(SUBSTITUTE($L553:$X555,"A", "")))</f>
        <v>0</v>
      </c>
      <c r="AD553" s="365">
        <f>SUMPRODUCT(LEN($Y553:$Y555)-LEN(SUBSTITUTE($Y553:$Y555,"A", "")))</f>
        <v>0</v>
      </c>
      <c r="AE553" s="365">
        <f>SUMPRODUCT(LEN($L553:$X555)-LEN(SUBSTITUTE($L553:$X555,"S", "")))</f>
        <v>0</v>
      </c>
      <c r="AF553" s="365">
        <f>SUMPRODUCT(LEN($Y553:$Y555)-LEN(SUBSTITUTE($Y553:$Y555,"S", "")))</f>
        <v>0</v>
      </c>
      <c r="AG553" s="365">
        <f>SUMPRODUCT(LEN($L553:$X555)-LEN(SUBSTITUTE($L553:$X555,"F", "")))</f>
        <v>0</v>
      </c>
      <c r="AH553" s="365">
        <f>SUMPRODUCT(LEN($Y553:$Y555)-LEN(SUBSTITUTE($Y553:$Y555,"F", "")))</f>
        <v>0</v>
      </c>
      <c r="AI553" s="365">
        <f>SUMPRODUCT(LEN($L553:$X555)-LEN(SUBSTITUTE($L553:$X555,"G", "")))</f>
        <v>0</v>
      </c>
      <c r="AJ553" s="365">
        <f>SUMPRODUCT(LEN($Y553:$Y555)-LEN(SUBSTITUTE($Y553:$Y555,"G", "")))</f>
        <v>0</v>
      </c>
      <c r="AK553" s="365">
        <f>SUMPRODUCT(LEN($L553:$X555)-LEN(SUBSTITUTE($L553:$X555,"M", "")))</f>
        <v>0</v>
      </c>
      <c r="AL553" s="365">
        <f>SUMPRODUCT(LEN($Y553:$Y555)-LEN(SUBSTITUTE($Y553:$Y555,"M", "")))</f>
        <v>0</v>
      </c>
    </row>
    <row r="554" spans="2:39" ht="19.899999999999999" customHeight="1" x14ac:dyDescent="0.2">
      <c r="B554" s="17"/>
      <c r="C554" s="406"/>
      <c r="D554" s="231"/>
      <c r="E554" s="23"/>
      <c r="F554" s="23"/>
      <c r="G554" s="191"/>
      <c r="H554" s="409"/>
      <c r="I554" s="409"/>
      <c r="J554" s="409"/>
      <c r="K554" s="190" t="s">
        <v>91</v>
      </c>
      <c r="L554" s="189"/>
      <c r="M554" s="190" t="s">
        <v>90</v>
      </c>
      <c r="N554" s="189"/>
      <c r="O554" s="190" t="s">
        <v>89</v>
      </c>
      <c r="P554" s="189"/>
      <c r="Q554" s="190" t="s">
        <v>88</v>
      </c>
      <c r="R554" s="189"/>
      <c r="S554" s="190" t="s">
        <v>210</v>
      </c>
      <c r="T554" s="189"/>
      <c r="U554" s="190" t="s">
        <v>209</v>
      </c>
      <c r="V554" s="189"/>
      <c r="W554" s="190" t="s">
        <v>291</v>
      </c>
      <c r="X554" s="189"/>
      <c r="Y554" s="18"/>
      <c r="Z554" s="366"/>
      <c r="AA554" s="366"/>
      <c r="AB554" s="188"/>
      <c r="AC554" s="390"/>
      <c r="AD554" s="392"/>
      <c r="AE554" s="392"/>
      <c r="AF554" s="392"/>
      <c r="AG554" s="392"/>
      <c r="AH554" s="392"/>
      <c r="AI554" s="392"/>
      <c r="AJ554" s="392"/>
      <c r="AK554" s="392"/>
      <c r="AL554" s="392"/>
    </row>
    <row r="555" spans="2:39" ht="19.899999999999999" customHeight="1" thickBot="1" x14ac:dyDescent="0.25">
      <c r="B555" s="17"/>
      <c r="C555" s="407"/>
      <c r="D555" s="233"/>
      <c r="E555" s="203"/>
      <c r="F555" s="203"/>
      <c r="G555" s="202"/>
      <c r="H555" s="410"/>
      <c r="I555" s="410"/>
      <c r="J555" s="410"/>
      <c r="K555" s="201" t="s">
        <v>87</v>
      </c>
      <c r="L555" s="200"/>
      <c r="M555" s="201" t="s">
        <v>86</v>
      </c>
      <c r="N555" s="200"/>
      <c r="O555" s="201" t="s">
        <v>85</v>
      </c>
      <c r="P555" s="200"/>
      <c r="Q555" s="201" t="s">
        <v>84</v>
      </c>
      <c r="R555" s="200"/>
      <c r="S555" s="201" t="s">
        <v>208</v>
      </c>
      <c r="T555" s="200"/>
      <c r="U555" s="201" t="s">
        <v>207</v>
      </c>
      <c r="V555" s="200"/>
      <c r="W555" s="201" t="s">
        <v>290</v>
      </c>
      <c r="X555" s="200"/>
      <c r="Y555" s="10"/>
      <c r="Z555" s="398"/>
      <c r="AA555" s="398"/>
      <c r="AB555" s="199"/>
      <c r="AC555" s="391"/>
      <c r="AD555" s="393"/>
      <c r="AE555" s="393"/>
      <c r="AF555" s="393"/>
      <c r="AG555" s="393"/>
      <c r="AH555" s="393"/>
      <c r="AI555" s="393"/>
      <c r="AJ555" s="393"/>
      <c r="AK555" s="393"/>
      <c r="AL555" s="393"/>
    </row>
    <row r="556" spans="2:39" ht="19.899999999999999" customHeight="1" x14ac:dyDescent="0.2">
      <c r="B556" s="17"/>
      <c r="C556" s="405">
        <v>17</v>
      </c>
      <c r="D556" s="232"/>
      <c r="E556" s="197"/>
      <c r="F556" s="197"/>
      <c r="G556" s="196"/>
      <c r="H556" s="408"/>
      <c r="I556" s="408"/>
      <c r="J556" s="408"/>
      <c r="K556" s="195" t="s">
        <v>95</v>
      </c>
      <c r="L556" s="194"/>
      <c r="M556" s="195" t="s">
        <v>94</v>
      </c>
      <c r="N556" s="194"/>
      <c r="O556" s="195" t="s">
        <v>93</v>
      </c>
      <c r="P556" s="194"/>
      <c r="Q556" s="195" t="s">
        <v>92</v>
      </c>
      <c r="R556" s="194"/>
      <c r="S556" s="195" t="s">
        <v>212</v>
      </c>
      <c r="T556" s="194"/>
      <c r="U556" s="195" t="s">
        <v>211</v>
      </c>
      <c r="V556" s="194"/>
      <c r="W556" s="195" t="s">
        <v>292</v>
      </c>
      <c r="X556" s="194"/>
      <c r="Y556" s="25"/>
      <c r="Z556" s="397"/>
      <c r="AA556" s="397"/>
      <c r="AB556" s="193"/>
      <c r="AC556" s="379">
        <f>SUMPRODUCT(LEN($L556:$X558)-LEN(SUBSTITUTE($L556:$X558,"A", "")))</f>
        <v>0</v>
      </c>
      <c r="AD556" s="365">
        <f>SUMPRODUCT(LEN($Y556:$Y558)-LEN(SUBSTITUTE($Y556:$Y558,"A", "")))</f>
        <v>0</v>
      </c>
      <c r="AE556" s="365">
        <f>SUMPRODUCT(LEN($L556:$X558)-LEN(SUBSTITUTE($L556:$X558,"S", "")))</f>
        <v>0</v>
      </c>
      <c r="AF556" s="365">
        <f>SUMPRODUCT(LEN($Y556:$Y558)-LEN(SUBSTITUTE($Y556:$Y558,"S", "")))</f>
        <v>0</v>
      </c>
      <c r="AG556" s="365">
        <f>SUMPRODUCT(LEN($L556:$X558)-LEN(SUBSTITUTE($L556:$X558,"F", "")))</f>
        <v>0</v>
      </c>
      <c r="AH556" s="365">
        <f>SUMPRODUCT(LEN($Y556:$Y558)-LEN(SUBSTITUTE($Y556:$Y558,"F", "")))</f>
        <v>0</v>
      </c>
      <c r="AI556" s="365">
        <f>SUMPRODUCT(LEN($L556:$X558)-LEN(SUBSTITUTE($L556:$X558,"G", "")))</f>
        <v>0</v>
      </c>
      <c r="AJ556" s="365">
        <f>SUMPRODUCT(LEN($Y556:$Y558)-LEN(SUBSTITUTE($Y556:$Y558,"G", "")))</f>
        <v>0</v>
      </c>
      <c r="AK556" s="365">
        <f>SUMPRODUCT(LEN($L556:$X558)-LEN(SUBSTITUTE($L556:$X558,"M", "")))</f>
        <v>0</v>
      </c>
      <c r="AL556" s="365">
        <f>SUMPRODUCT(LEN($Y556:$Y558)-LEN(SUBSTITUTE($Y556:$Y558,"M", "")))</f>
        <v>0</v>
      </c>
    </row>
    <row r="557" spans="2:39" ht="19.899999999999999" customHeight="1" x14ac:dyDescent="0.2">
      <c r="B557" s="17"/>
      <c r="C557" s="406"/>
      <c r="D557" s="231"/>
      <c r="E557" s="23"/>
      <c r="F557" s="23"/>
      <c r="G557" s="191"/>
      <c r="H557" s="409"/>
      <c r="I557" s="409"/>
      <c r="J557" s="409"/>
      <c r="K557" s="190" t="s">
        <v>91</v>
      </c>
      <c r="L557" s="189"/>
      <c r="M557" s="190" t="s">
        <v>90</v>
      </c>
      <c r="N557" s="189"/>
      <c r="O557" s="190" t="s">
        <v>89</v>
      </c>
      <c r="P557" s="189"/>
      <c r="Q557" s="190" t="s">
        <v>88</v>
      </c>
      <c r="R557" s="189"/>
      <c r="S557" s="190" t="s">
        <v>210</v>
      </c>
      <c r="T557" s="189"/>
      <c r="U557" s="190" t="s">
        <v>209</v>
      </c>
      <c r="V557" s="189"/>
      <c r="W557" s="190" t="s">
        <v>291</v>
      </c>
      <c r="X557" s="189"/>
      <c r="Y557" s="18"/>
      <c r="Z557" s="366"/>
      <c r="AA557" s="366"/>
      <c r="AB557" s="188"/>
      <c r="AC557" s="390"/>
      <c r="AD557" s="392"/>
      <c r="AE557" s="392"/>
      <c r="AF557" s="392"/>
      <c r="AG557" s="392"/>
      <c r="AH557" s="392"/>
      <c r="AI557" s="392"/>
      <c r="AJ557" s="392"/>
      <c r="AK557" s="392"/>
      <c r="AL557" s="392"/>
    </row>
    <row r="558" spans="2:39" ht="19.899999999999999" customHeight="1" thickBot="1" x14ac:dyDescent="0.25">
      <c r="B558" s="17"/>
      <c r="C558" s="407"/>
      <c r="D558" s="233"/>
      <c r="E558" s="203"/>
      <c r="F558" s="203"/>
      <c r="G558" s="202"/>
      <c r="H558" s="410"/>
      <c r="I558" s="410"/>
      <c r="J558" s="410"/>
      <c r="K558" s="201" t="s">
        <v>87</v>
      </c>
      <c r="L558" s="200"/>
      <c r="M558" s="201" t="s">
        <v>86</v>
      </c>
      <c r="N558" s="200"/>
      <c r="O558" s="201" t="s">
        <v>85</v>
      </c>
      <c r="P558" s="200"/>
      <c r="Q558" s="201" t="s">
        <v>84</v>
      </c>
      <c r="R558" s="200"/>
      <c r="S558" s="201" t="s">
        <v>208</v>
      </c>
      <c r="T558" s="200"/>
      <c r="U558" s="201" t="s">
        <v>207</v>
      </c>
      <c r="V558" s="200"/>
      <c r="W558" s="201" t="s">
        <v>290</v>
      </c>
      <c r="X558" s="200"/>
      <c r="Y558" s="10"/>
      <c r="Z558" s="398"/>
      <c r="AA558" s="398"/>
      <c r="AB558" s="199"/>
      <c r="AC558" s="391"/>
      <c r="AD558" s="393"/>
      <c r="AE558" s="393"/>
      <c r="AF558" s="393"/>
      <c r="AG558" s="393"/>
      <c r="AH558" s="393"/>
      <c r="AI558" s="393"/>
      <c r="AJ558" s="393"/>
      <c r="AK558" s="393"/>
      <c r="AL558" s="393"/>
    </row>
    <row r="559" spans="2:39" ht="19.899999999999999" customHeight="1" x14ac:dyDescent="0.2">
      <c r="B559" s="17"/>
      <c r="C559" s="405">
        <v>18</v>
      </c>
      <c r="D559" s="232"/>
      <c r="E559" s="197"/>
      <c r="F559" s="197"/>
      <c r="G559" s="196"/>
      <c r="H559" s="408"/>
      <c r="I559" s="408"/>
      <c r="J559" s="408"/>
      <c r="K559" s="195" t="s">
        <v>95</v>
      </c>
      <c r="L559" s="194"/>
      <c r="M559" s="195" t="s">
        <v>94</v>
      </c>
      <c r="N559" s="194"/>
      <c r="O559" s="195" t="s">
        <v>93</v>
      </c>
      <c r="P559" s="194"/>
      <c r="Q559" s="195" t="s">
        <v>92</v>
      </c>
      <c r="R559" s="194"/>
      <c r="S559" s="195" t="s">
        <v>212</v>
      </c>
      <c r="T559" s="194"/>
      <c r="U559" s="195" t="s">
        <v>211</v>
      </c>
      <c r="V559" s="194"/>
      <c r="W559" s="195" t="s">
        <v>292</v>
      </c>
      <c r="X559" s="194"/>
      <c r="Y559" s="25"/>
      <c r="Z559" s="397"/>
      <c r="AA559" s="397"/>
      <c r="AB559" s="193"/>
      <c r="AC559" s="379">
        <f>SUMPRODUCT(LEN($L559:$X561)-LEN(SUBSTITUTE($L559:$X561,"A", "")))</f>
        <v>0</v>
      </c>
      <c r="AD559" s="365">
        <f>SUMPRODUCT(LEN($Y559:$Y561)-LEN(SUBSTITUTE($Y559:$Y561,"A", "")))</f>
        <v>0</v>
      </c>
      <c r="AE559" s="365">
        <f>SUMPRODUCT(LEN($L559:$X561)-LEN(SUBSTITUTE($L559:$X561,"S", "")))</f>
        <v>0</v>
      </c>
      <c r="AF559" s="365">
        <f>SUMPRODUCT(LEN($Y559:$Y561)-LEN(SUBSTITUTE($Y559:$Y561,"S", "")))</f>
        <v>0</v>
      </c>
      <c r="AG559" s="365">
        <f>SUMPRODUCT(LEN($L559:$X561)-LEN(SUBSTITUTE($L559:$X561,"F", "")))</f>
        <v>0</v>
      </c>
      <c r="AH559" s="365">
        <f>SUMPRODUCT(LEN($Y559:$Y561)-LEN(SUBSTITUTE($Y559:$Y561,"F", "")))</f>
        <v>0</v>
      </c>
      <c r="AI559" s="365">
        <f>SUMPRODUCT(LEN($L559:$X561)-LEN(SUBSTITUTE($L559:$X561,"G", "")))</f>
        <v>0</v>
      </c>
      <c r="AJ559" s="365">
        <f>SUMPRODUCT(LEN($Y559:$Y561)-LEN(SUBSTITUTE($Y559:$Y561,"G", "")))</f>
        <v>0</v>
      </c>
      <c r="AK559" s="365">
        <f>SUMPRODUCT(LEN($L559:$X561)-LEN(SUBSTITUTE($L559:$X561,"M", "")))</f>
        <v>0</v>
      </c>
      <c r="AL559" s="365">
        <f>SUMPRODUCT(LEN($Y559:$Y561)-LEN(SUBSTITUTE($Y559:$Y561,"M", "")))</f>
        <v>0</v>
      </c>
    </row>
    <row r="560" spans="2:39" ht="19.899999999999999" customHeight="1" x14ac:dyDescent="0.2">
      <c r="B560" s="17"/>
      <c r="C560" s="406"/>
      <c r="D560" s="231"/>
      <c r="E560" s="23"/>
      <c r="F560" s="23"/>
      <c r="G560" s="191"/>
      <c r="H560" s="409"/>
      <c r="I560" s="409"/>
      <c r="J560" s="409"/>
      <c r="K560" s="190" t="s">
        <v>91</v>
      </c>
      <c r="L560" s="189"/>
      <c r="M560" s="190" t="s">
        <v>90</v>
      </c>
      <c r="N560" s="189"/>
      <c r="O560" s="190" t="s">
        <v>89</v>
      </c>
      <c r="P560" s="189"/>
      <c r="Q560" s="190" t="s">
        <v>88</v>
      </c>
      <c r="R560" s="189"/>
      <c r="S560" s="190" t="s">
        <v>210</v>
      </c>
      <c r="T560" s="189"/>
      <c r="U560" s="190" t="s">
        <v>209</v>
      </c>
      <c r="V560" s="189"/>
      <c r="W560" s="190" t="s">
        <v>291</v>
      </c>
      <c r="X560" s="189"/>
      <c r="Y560" s="18"/>
      <c r="Z560" s="366"/>
      <c r="AA560" s="366"/>
      <c r="AB560" s="188"/>
      <c r="AC560" s="390"/>
      <c r="AD560" s="392"/>
      <c r="AE560" s="392"/>
      <c r="AF560" s="392"/>
      <c r="AG560" s="392"/>
      <c r="AH560" s="392"/>
      <c r="AI560" s="392"/>
      <c r="AJ560" s="392"/>
      <c r="AK560" s="392"/>
      <c r="AL560" s="392"/>
    </row>
    <row r="561" spans="2:46" ht="19.899999999999999" customHeight="1" thickBot="1" x14ac:dyDescent="0.25">
      <c r="B561" s="17"/>
      <c r="C561" s="407"/>
      <c r="D561" s="233"/>
      <c r="E561" s="203"/>
      <c r="F561" s="203"/>
      <c r="G561" s="202"/>
      <c r="H561" s="410"/>
      <c r="I561" s="410"/>
      <c r="J561" s="410"/>
      <c r="K561" s="201" t="s">
        <v>87</v>
      </c>
      <c r="L561" s="200"/>
      <c r="M561" s="201" t="s">
        <v>86</v>
      </c>
      <c r="N561" s="200"/>
      <c r="O561" s="201" t="s">
        <v>85</v>
      </c>
      <c r="P561" s="200"/>
      <c r="Q561" s="201" t="s">
        <v>84</v>
      </c>
      <c r="R561" s="200"/>
      <c r="S561" s="201" t="s">
        <v>208</v>
      </c>
      <c r="T561" s="200"/>
      <c r="U561" s="201" t="s">
        <v>207</v>
      </c>
      <c r="V561" s="200"/>
      <c r="W561" s="201" t="s">
        <v>290</v>
      </c>
      <c r="X561" s="200"/>
      <c r="Y561" s="10"/>
      <c r="Z561" s="398"/>
      <c r="AA561" s="398"/>
      <c r="AB561" s="199"/>
      <c r="AC561" s="391"/>
      <c r="AD561" s="393"/>
      <c r="AE561" s="393"/>
      <c r="AF561" s="393"/>
      <c r="AG561" s="393"/>
      <c r="AH561" s="393"/>
      <c r="AI561" s="393"/>
      <c r="AJ561" s="393"/>
      <c r="AK561" s="393"/>
      <c r="AL561" s="393"/>
    </row>
    <row r="562" spans="2:46" ht="19.899999999999999" customHeight="1" x14ac:dyDescent="0.2">
      <c r="B562" s="17"/>
      <c r="C562" s="405">
        <v>19</v>
      </c>
      <c r="D562" s="232"/>
      <c r="E562" s="197"/>
      <c r="F562" s="197"/>
      <c r="G562" s="196"/>
      <c r="H562" s="408"/>
      <c r="I562" s="408"/>
      <c r="J562" s="408"/>
      <c r="K562" s="195" t="s">
        <v>95</v>
      </c>
      <c r="L562" s="194"/>
      <c r="M562" s="195" t="s">
        <v>94</v>
      </c>
      <c r="N562" s="194"/>
      <c r="O562" s="195" t="s">
        <v>93</v>
      </c>
      <c r="P562" s="194"/>
      <c r="Q562" s="195" t="s">
        <v>92</v>
      </c>
      <c r="R562" s="194"/>
      <c r="S562" s="195" t="s">
        <v>212</v>
      </c>
      <c r="T562" s="194"/>
      <c r="U562" s="195" t="s">
        <v>211</v>
      </c>
      <c r="V562" s="194"/>
      <c r="W562" s="195" t="s">
        <v>292</v>
      </c>
      <c r="X562" s="194"/>
      <c r="Y562" s="25"/>
      <c r="Z562" s="397"/>
      <c r="AA562" s="397"/>
      <c r="AB562" s="193"/>
      <c r="AC562" s="379">
        <f>SUMPRODUCT(LEN($L562:$X564)-LEN(SUBSTITUTE($L562:$X564,"A", "")))</f>
        <v>0</v>
      </c>
      <c r="AD562" s="365">
        <f>SUMPRODUCT(LEN($Y562:$Y564)-LEN(SUBSTITUTE($Y562:$Y564,"A", "")))</f>
        <v>0</v>
      </c>
      <c r="AE562" s="365">
        <f>SUMPRODUCT(LEN($L562:$X564)-LEN(SUBSTITUTE($L562:$X564,"S", "")))</f>
        <v>0</v>
      </c>
      <c r="AF562" s="365">
        <f>SUMPRODUCT(LEN($Y562:$Y564)-LEN(SUBSTITUTE($Y562:$Y564,"S", "")))</f>
        <v>0</v>
      </c>
      <c r="AG562" s="365">
        <f>SUMPRODUCT(LEN($L562:$X564)-LEN(SUBSTITUTE($L562:$X564,"F", "")))</f>
        <v>0</v>
      </c>
      <c r="AH562" s="365">
        <f>SUMPRODUCT(LEN($Y562:$Y564)-LEN(SUBSTITUTE($Y562:$Y564,"F", "")))</f>
        <v>0</v>
      </c>
      <c r="AI562" s="365">
        <f>SUMPRODUCT(LEN($L562:$X564)-LEN(SUBSTITUTE($L562:$X564,"G", "")))</f>
        <v>0</v>
      </c>
      <c r="AJ562" s="365">
        <f>SUMPRODUCT(LEN($Y562:$Y564)-LEN(SUBSTITUTE($Y562:$Y564,"G", "")))</f>
        <v>0</v>
      </c>
      <c r="AK562" s="365">
        <f>SUMPRODUCT(LEN($L562:$X564)-LEN(SUBSTITUTE($L562:$X564,"M", "")))</f>
        <v>0</v>
      </c>
      <c r="AL562" s="365">
        <f>SUMPRODUCT(LEN($Y562:$Y564)-LEN(SUBSTITUTE($Y562:$Y564,"M", "")))</f>
        <v>0</v>
      </c>
    </row>
    <row r="563" spans="2:46" ht="19.899999999999999" customHeight="1" x14ac:dyDescent="0.2">
      <c r="B563" s="17"/>
      <c r="C563" s="406"/>
      <c r="D563" s="231"/>
      <c r="E563" s="23"/>
      <c r="F563" s="23"/>
      <c r="G563" s="191"/>
      <c r="H563" s="409"/>
      <c r="I563" s="409"/>
      <c r="J563" s="409"/>
      <c r="K563" s="190" t="s">
        <v>91</v>
      </c>
      <c r="L563" s="189"/>
      <c r="M563" s="190" t="s">
        <v>90</v>
      </c>
      <c r="N563" s="189"/>
      <c r="O563" s="190" t="s">
        <v>89</v>
      </c>
      <c r="P563" s="189"/>
      <c r="Q563" s="190" t="s">
        <v>88</v>
      </c>
      <c r="R563" s="189"/>
      <c r="S563" s="190" t="s">
        <v>210</v>
      </c>
      <c r="T563" s="189"/>
      <c r="U563" s="190" t="s">
        <v>209</v>
      </c>
      <c r="V563" s="189"/>
      <c r="W563" s="190" t="s">
        <v>291</v>
      </c>
      <c r="X563" s="189"/>
      <c r="Y563" s="18"/>
      <c r="Z563" s="366"/>
      <c r="AA563" s="366"/>
      <c r="AB563" s="188"/>
      <c r="AC563" s="390"/>
      <c r="AD563" s="392"/>
      <c r="AE563" s="392"/>
      <c r="AF563" s="392"/>
      <c r="AG563" s="392"/>
      <c r="AH563" s="392"/>
      <c r="AI563" s="392"/>
      <c r="AJ563" s="392"/>
      <c r="AK563" s="392"/>
      <c r="AL563" s="392"/>
    </row>
    <row r="564" spans="2:46" ht="19.899999999999999" customHeight="1" thickBot="1" x14ac:dyDescent="0.25">
      <c r="B564" s="17"/>
      <c r="C564" s="407"/>
      <c r="D564" s="233"/>
      <c r="E564" s="203"/>
      <c r="F564" s="203"/>
      <c r="G564" s="202"/>
      <c r="H564" s="410"/>
      <c r="I564" s="410"/>
      <c r="J564" s="410"/>
      <c r="K564" s="201" t="s">
        <v>87</v>
      </c>
      <c r="L564" s="200"/>
      <c r="M564" s="201" t="s">
        <v>86</v>
      </c>
      <c r="N564" s="200"/>
      <c r="O564" s="201" t="s">
        <v>85</v>
      </c>
      <c r="P564" s="200"/>
      <c r="Q564" s="201" t="s">
        <v>84</v>
      </c>
      <c r="R564" s="200"/>
      <c r="S564" s="201" t="s">
        <v>208</v>
      </c>
      <c r="T564" s="200"/>
      <c r="U564" s="201" t="s">
        <v>207</v>
      </c>
      <c r="V564" s="200"/>
      <c r="W564" s="201" t="s">
        <v>290</v>
      </c>
      <c r="X564" s="200"/>
      <c r="Y564" s="10"/>
      <c r="Z564" s="398"/>
      <c r="AA564" s="398"/>
      <c r="AB564" s="199"/>
      <c r="AC564" s="391"/>
      <c r="AD564" s="393"/>
      <c r="AE564" s="393"/>
      <c r="AF564" s="393"/>
      <c r="AG564" s="393"/>
      <c r="AH564" s="393"/>
      <c r="AI564" s="393"/>
      <c r="AJ564" s="393"/>
      <c r="AK564" s="393"/>
      <c r="AL564" s="393"/>
    </row>
    <row r="565" spans="2:46" ht="19.899999999999999" customHeight="1" x14ac:dyDescent="0.2">
      <c r="B565" s="17"/>
      <c r="C565" s="405">
        <v>20</v>
      </c>
      <c r="D565" s="232"/>
      <c r="E565" s="197"/>
      <c r="F565" s="197"/>
      <c r="G565" s="196"/>
      <c r="H565" s="408"/>
      <c r="I565" s="408"/>
      <c r="J565" s="408"/>
      <c r="K565" s="195" t="s">
        <v>95</v>
      </c>
      <c r="L565" s="194"/>
      <c r="M565" s="195" t="s">
        <v>94</v>
      </c>
      <c r="N565" s="194"/>
      <c r="O565" s="195" t="s">
        <v>93</v>
      </c>
      <c r="P565" s="194"/>
      <c r="Q565" s="195" t="s">
        <v>92</v>
      </c>
      <c r="R565" s="194"/>
      <c r="S565" s="195" t="s">
        <v>212</v>
      </c>
      <c r="T565" s="194"/>
      <c r="U565" s="195" t="s">
        <v>211</v>
      </c>
      <c r="V565" s="194"/>
      <c r="W565" s="195" t="s">
        <v>292</v>
      </c>
      <c r="X565" s="194"/>
      <c r="Y565" s="25"/>
      <c r="Z565" s="397"/>
      <c r="AA565" s="397"/>
      <c r="AB565" s="193"/>
      <c r="AC565" s="379">
        <f>SUMPRODUCT(LEN($L565:$X567)-LEN(SUBSTITUTE($L565:$X567,"A", "")))</f>
        <v>0</v>
      </c>
      <c r="AD565" s="365">
        <f>SUMPRODUCT(LEN($Y565:$Y567)-LEN(SUBSTITUTE($Y565:$Y567,"A", "")))</f>
        <v>0</v>
      </c>
      <c r="AE565" s="365">
        <f>SUMPRODUCT(LEN($L565:$X567)-LEN(SUBSTITUTE($L565:$X567,"S", "")))</f>
        <v>0</v>
      </c>
      <c r="AF565" s="365">
        <f>SUMPRODUCT(LEN($Y565:$Y567)-LEN(SUBSTITUTE($Y565:$Y567,"S", "")))</f>
        <v>0</v>
      </c>
      <c r="AG565" s="365">
        <f>SUMPRODUCT(LEN($L565:$X567)-LEN(SUBSTITUTE($L565:$X567,"F", "")))</f>
        <v>0</v>
      </c>
      <c r="AH565" s="365">
        <f>SUMPRODUCT(LEN($Y565:$Y567)-LEN(SUBSTITUTE($Y565:$Y567,"F", "")))</f>
        <v>0</v>
      </c>
      <c r="AI565" s="365">
        <f>SUMPRODUCT(LEN($L565:$X567)-LEN(SUBSTITUTE($L565:$X567,"G", "")))</f>
        <v>0</v>
      </c>
      <c r="AJ565" s="365">
        <f>SUMPRODUCT(LEN($Y565:$Y567)-LEN(SUBSTITUTE($Y565:$Y567,"G", "")))</f>
        <v>0</v>
      </c>
      <c r="AK565" s="365">
        <f>SUMPRODUCT(LEN($L565:$X567)-LEN(SUBSTITUTE($L565:$X567,"M", "")))</f>
        <v>0</v>
      </c>
      <c r="AL565" s="365">
        <f>SUMPRODUCT(LEN($Y565:$Y567)-LEN(SUBSTITUTE($Y565:$Y567,"M", "")))</f>
        <v>0</v>
      </c>
    </row>
    <row r="566" spans="2:46" ht="19.899999999999999" customHeight="1" x14ac:dyDescent="0.2">
      <c r="B566" s="17"/>
      <c r="C566" s="406"/>
      <c r="D566" s="231"/>
      <c r="E566" s="23"/>
      <c r="F566" s="23"/>
      <c r="G566" s="191"/>
      <c r="H566" s="409"/>
      <c r="I566" s="409"/>
      <c r="J566" s="409"/>
      <c r="K566" s="190" t="s">
        <v>91</v>
      </c>
      <c r="L566" s="189"/>
      <c r="M566" s="190" t="s">
        <v>90</v>
      </c>
      <c r="N566" s="189"/>
      <c r="O566" s="190" t="s">
        <v>89</v>
      </c>
      <c r="P566" s="189"/>
      <c r="Q566" s="190" t="s">
        <v>88</v>
      </c>
      <c r="R566" s="189"/>
      <c r="S566" s="190" t="s">
        <v>210</v>
      </c>
      <c r="T566" s="189"/>
      <c r="U566" s="190" t="s">
        <v>209</v>
      </c>
      <c r="V566" s="189"/>
      <c r="W566" s="190" t="s">
        <v>291</v>
      </c>
      <c r="X566" s="189"/>
      <c r="Y566" s="18"/>
      <c r="Z566" s="366"/>
      <c r="AA566" s="366"/>
      <c r="AB566" s="188"/>
      <c r="AC566" s="390"/>
      <c r="AD566" s="392"/>
      <c r="AE566" s="392"/>
      <c r="AF566" s="392"/>
      <c r="AG566" s="392"/>
      <c r="AH566" s="392"/>
      <c r="AI566" s="392"/>
      <c r="AJ566" s="392"/>
      <c r="AK566" s="392"/>
      <c r="AL566" s="392"/>
    </row>
    <row r="567" spans="2:46" ht="19.899999999999999" customHeight="1" thickBot="1" x14ac:dyDescent="0.25">
      <c r="B567" s="17"/>
      <c r="C567" s="412"/>
      <c r="D567" s="230"/>
      <c r="E567" s="186"/>
      <c r="F567" s="186"/>
      <c r="G567" s="185"/>
      <c r="H567" s="411"/>
      <c r="I567" s="411"/>
      <c r="J567" s="411"/>
      <c r="K567" s="184" t="s">
        <v>87</v>
      </c>
      <c r="L567" s="183"/>
      <c r="M567" s="184" t="s">
        <v>86</v>
      </c>
      <c r="N567" s="183"/>
      <c r="O567" s="184" t="s">
        <v>85</v>
      </c>
      <c r="P567" s="183"/>
      <c r="Q567" s="184" t="s">
        <v>84</v>
      </c>
      <c r="R567" s="183"/>
      <c r="S567" s="184" t="s">
        <v>208</v>
      </c>
      <c r="T567" s="183"/>
      <c r="U567" s="184" t="s">
        <v>207</v>
      </c>
      <c r="V567" s="183"/>
      <c r="W567" s="201" t="s">
        <v>290</v>
      </c>
      <c r="X567" s="183"/>
      <c r="Y567" s="182"/>
      <c r="Z567" s="367"/>
      <c r="AA567" s="367"/>
      <c r="AB567" s="180"/>
      <c r="AC567" s="391"/>
      <c r="AD567" s="393"/>
      <c r="AE567" s="393"/>
      <c r="AF567" s="393"/>
      <c r="AG567" s="393"/>
      <c r="AH567" s="393"/>
      <c r="AI567" s="393"/>
      <c r="AJ567" s="393"/>
      <c r="AK567" s="393"/>
      <c r="AL567" s="393"/>
    </row>
    <row r="568" spans="2:46" ht="74.45" customHeight="1" thickBot="1" x14ac:dyDescent="0.3">
      <c r="B568" s="51" t="s">
        <v>123</v>
      </c>
      <c r="C568" s="48" t="s">
        <v>122</v>
      </c>
      <c r="D568" s="48" t="s">
        <v>121</v>
      </c>
      <c r="E568" s="48" t="s">
        <v>120</v>
      </c>
      <c r="F568" s="48" t="s">
        <v>119</v>
      </c>
      <c r="G568" s="48" t="s">
        <v>118</v>
      </c>
      <c r="H568" s="48" t="s">
        <v>33</v>
      </c>
      <c r="I568" s="48" t="s">
        <v>117</v>
      </c>
      <c r="J568" s="48" t="s">
        <v>34</v>
      </c>
      <c r="K568" s="340" t="s">
        <v>116</v>
      </c>
      <c r="L568" s="341"/>
      <c r="M568" s="340" t="s">
        <v>115</v>
      </c>
      <c r="N568" s="341"/>
      <c r="O568" s="340" t="s">
        <v>115</v>
      </c>
      <c r="P568" s="394"/>
      <c r="Q568" s="340" t="s">
        <v>115</v>
      </c>
      <c r="R568" s="394"/>
      <c r="S568" s="340" t="s">
        <v>115</v>
      </c>
      <c r="T568" s="394"/>
      <c r="U568" s="340" t="s">
        <v>115</v>
      </c>
      <c r="V568" s="394"/>
      <c r="W568" s="340" t="s">
        <v>115</v>
      </c>
      <c r="X568" s="394"/>
      <c r="Y568" s="234" t="s">
        <v>114</v>
      </c>
      <c r="Z568" s="48" t="s">
        <v>113</v>
      </c>
      <c r="AA568" s="50" t="s">
        <v>221</v>
      </c>
      <c r="AB568" s="47" t="s">
        <v>112</v>
      </c>
      <c r="AC568" s="46" t="s">
        <v>111</v>
      </c>
      <c r="AD568" s="45" t="s">
        <v>110</v>
      </c>
      <c r="AE568" s="45" t="s">
        <v>109</v>
      </c>
      <c r="AF568" s="45" t="s">
        <v>108</v>
      </c>
      <c r="AG568" s="45" t="s">
        <v>107</v>
      </c>
      <c r="AH568" s="45" t="s">
        <v>106</v>
      </c>
      <c r="AI568" s="45" t="s">
        <v>105</v>
      </c>
      <c r="AJ568" s="45" t="s">
        <v>104</v>
      </c>
      <c r="AK568" s="45" t="s">
        <v>103</v>
      </c>
      <c r="AL568" s="45" t="s">
        <v>102</v>
      </c>
    </row>
    <row r="569" spans="2:46" ht="36" customHeight="1" thickBot="1" x14ac:dyDescent="0.25">
      <c r="B569" s="71" t="s">
        <v>126</v>
      </c>
      <c r="C569" s="215"/>
      <c r="D569" s="214">
        <v>204</v>
      </c>
      <c r="E569" s="213">
        <v>9</v>
      </c>
      <c r="F569" s="212">
        <v>29473.69</v>
      </c>
      <c r="G569" s="211">
        <v>1121.98</v>
      </c>
      <c r="H569" s="210"/>
      <c r="I569" s="210"/>
      <c r="J569" s="209"/>
      <c r="K569" s="208"/>
      <c r="L569" s="36"/>
      <c r="M569" s="208"/>
      <c r="N569" s="36"/>
      <c r="O569" s="208"/>
      <c r="P569" s="36"/>
      <c r="Q569" s="208"/>
      <c r="R569" s="36"/>
      <c r="S569" s="208"/>
      <c r="T569" s="36"/>
      <c r="U569" s="208"/>
      <c r="V569" s="36"/>
      <c r="W569" s="208"/>
      <c r="X569" s="36"/>
      <c r="Y569" s="207"/>
      <c r="Z569" s="206"/>
      <c r="AA569" s="206"/>
      <c r="AB569" s="205"/>
      <c r="AC569" s="33">
        <f t="shared" ref="AC569:AL569" si="9">SUM(AC570:AC630)</f>
        <v>149</v>
      </c>
      <c r="AD569" s="54">
        <f t="shared" si="9"/>
        <v>41</v>
      </c>
      <c r="AE569" s="54">
        <f t="shared" si="9"/>
        <v>107</v>
      </c>
      <c r="AF569" s="54">
        <f t="shared" si="9"/>
        <v>43</v>
      </c>
      <c r="AG569" s="54">
        <f t="shared" si="9"/>
        <v>4</v>
      </c>
      <c r="AH569" s="54">
        <f t="shared" si="9"/>
        <v>1</v>
      </c>
      <c r="AI569" s="54">
        <f t="shared" si="9"/>
        <v>93</v>
      </c>
      <c r="AJ569" s="54">
        <f t="shared" si="9"/>
        <v>23</v>
      </c>
      <c r="AK569" s="54">
        <f t="shared" si="9"/>
        <v>0</v>
      </c>
      <c r="AL569" s="53">
        <f t="shared" si="9"/>
        <v>0</v>
      </c>
      <c r="AM569" s="32" t="s">
        <v>100</v>
      </c>
      <c r="AN569" s="31">
        <f>F569/(100*102)</f>
        <v>2.8895774509803922</v>
      </c>
      <c r="AP569" s="4">
        <f>SUM(AC569:AD569)/E569</f>
        <v>21.111111111111111</v>
      </c>
      <c r="AQ569" s="4">
        <f>SUM(AE569:AF569)/E569</f>
        <v>16.666666666666668</v>
      </c>
      <c r="AR569" s="4">
        <f>SUM(AG569:AH569)/E569</f>
        <v>0.55555555555555558</v>
      </c>
      <c r="AS569" s="4">
        <f>SUM(AI569:AJ569)/E569</f>
        <v>12.888888888888889</v>
      </c>
      <c r="AT569" s="4">
        <f>SUM(AK569:AL569)/E569</f>
        <v>0</v>
      </c>
    </row>
    <row r="570" spans="2:46" ht="19.899999999999999" customHeight="1" x14ac:dyDescent="0.2">
      <c r="B570" s="17" t="s">
        <v>82</v>
      </c>
      <c r="C570" s="405">
        <v>1</v>
      </c>
      <c r="D570" s="232"/>
      <c r="E570" s="197"/>
      <c r="F570" s="197"/>
      <c r="G570" s="196"/>
      <c r="H570" s="408">
        <v>68</v>
      </c>
      <c r="I570" s="408">
        <v>21</v>
      </c>
      <c r="J570" s="408">
        <v>6</v>
      </c>
      <c r="K570" s="195" t="s">
        <v>95</v>
      </c>
      <c r="L570" s="194" t="s">
        <v>319</v>
      </c>
      <c r="M570" s="195" t="s">
        <v>94</v>
      </c>
      <c r="N570" s="194" t="s">
        <v>275</v>
      </c>
      <c r="O570" s="195" t="s">
        <v>93</v>
      </c>
      <c r="P570" s="194" t="s">
        <v>297</v>
      </c>
      <c r="Q570" s="195" t="s">
        <v>92</v>
      </c>
      <c r="R570" s="194" t="s">
        <v>305</v>
      </c>
      <c r="S570" s="195" t="s">
        <v>212</v>
      </c>
      <c r="T570" s="194" t="s">
        <v>218</v>
      </c>
      <c r="U570" s="195" t="s">
        <v>211</v>
      </c>
      <c r="V570" s="194" t="s">
        <v>98</v>
      </c>
      <c r="W570" s="195" t="s">
        <v>292</v>
      </c>
      <c r="X570" s="194"/>
      <c r="Y570" s="25" t="s">
        <v>481</v>
      </c>
      <c r="Z570" s="397">
        <v>5</v>
      </c>
      <c r="AA570" s="397"/>
      <c r="AB570" s="193"/>
      <c r="AC570" s="379">
        <f>SUMPRODUCT(LEN($L570:$X572)-LEN(SUBSTITUTE($L570:$X572,"A", "")))</f>
        <v>16</v>
      </c>
      <c r="AD570" s="365">
        <f>SUMPRODUCT(LEN($Y570:$Y572)-LEN(SUBSTITUTE($Y570:$Y572,"A", "")))</f>
        <v>5</v>
      </c>
      <c r="AE570" s="365">
        <f>SUMPRODUCT(LEN($L570:$X572)-LEN(SUBSTITUTE($L570:$X572,"S", "")))</f>
        <v>10</v>
      </c>
      <c r="AF570" s="365">
        <f>SUMPRODUCT(LEN($Y570:$Y572)-LEN(SUBSTITUTE($Y570:$Y572,"S", "")))</f>
        <v>5</v>
      </c>
      <c r="AG570" s="365">
        <f>SUMPRODUCT(LEN($L570:$X572)-LEN(SUBSTITUTE($L570:$X572,"F", "")))</f>
        <v>1</v>
      </c>
      <c r="AH570" s="365">
        <f>SUMPRODUCT(LEN($Y570:$Y572)-LEN(SUBSTITUTE($Y570:$Y572,"F", "")))</f>
        <v>0</v>
      </c>
      <c r="AI570" s="365">
        <f>SUMPRODUCT(LEN($L570:$X572)-LEN(SUBSTITUTE($L570:$X572,"G", "")))</f>
        <v>14</v>
      </c>
      <c r="AJ570" s="365">
        <f>SUMPRODUCT(LEN($Y570:$Y572)-LEN(SUBSTITUTE($Y570:$Y572,"G", "")))</f>
        <v>3</v>
      </c>
      <c r="AK570" s="365">
        <f>SUMPRODUCT(LEN($L570:$X572)-LEN(SUBSTITUTE($L570:$X572,"M", "")))</f>
        <v>0</v>
      </c>
      <c r="AL570" s="365">
        <f>SUMPRODUCT(LEN($Y570:$Y572)-LEN(SUBSTITUTE($Y570:$Y572,"M", "")))</f>
        <v>0</v>
      </c>
    </row>
    <row r="571" spans="2:46" ht="19.899999999999999" customHeight="1" x14ac:dyDescent="0.2">
      <c r="B571" s="17"/>
      <c r="C571" s="406"/>
      <c r="D571" s="231"/>
      <c r="E571" s="23"/>
      <c r="F571" s="23"/>
      <c r="G571" s="191"/>
      <c r="H571" s="409"/>
      <c r="I571" s="409"/>
      <c r="J571" s="409"/>
      <c r="K571" s="190" t="s">
        <v>91</v>
      </c>
      <c r="L571" s="189" t="s">
        <v>284</v>
      </c>
      <c r="M571" s="190" t="s">
        <v>90</v>
      </c>
      <c r="N571" s="189" t="s">
        <v>319</v>
      </c>
      <c r="O571" s="190" t="s">
        <v>89</v>
      </c>
      <c r="P571" s="189" t="s">
        <v>275</v>
      </c>
      <c r="Q571" s="190" t="s">
        <v>88</v>
      </c>
      <c r="R571" s="189" t="s">
        <v>338</v>
      </c>
      <c r="S571" s="190" t="s">
        <v>210</v>
      </c>
      <c r="T571" s="189" t="s">
        <v>97</v>
      </c>
      <c r="U571" s="190" t="s">
        <v>209</v>
      </c>
      <c r="V571" s="189"/>
      <c r="W571" s="190" t="s">
        <v>291</v>
      </c>
      <c r="X571" s="189"/>
      <c r="Y571" s="18" t="s">
        <v>98</v>
      </c>
      <c r="Z571" s="366"/>
      <c r="AA571" s="366"/>
      <c r="AB571" s="188"/>
      <c r="AC571" s="390"/>
      <c r="AD571" s="392"/>
      <c r="AE571" s="392"/>
      <c r="AF571" s="392"/>
      <c r="AG571" s="392"/>
      <c r="AH571" s="392"/>
      <c r="AI571" s="392"/>
      <c r="AJ571" s="392"/>
      <c r="AK571" s="392"/>
      <c r="AL571" s="392"/>
    </row>
    <row r="572" spans="2:46" ht="19.899999999999999" customHeight="1" thickBot="1" x14ac:dyDescent="0.25">
      <c r="B572" s="17"/>
      <c r="C572" s="407"/>
      <c r="D572" s="233"/>
      <c r="E572" s="203"/>
      <c r="F572" s="203"/>
      <c r="G572" s="202"/>
      <c r="H572" s="410"/>
      <c r="I572" s="410"/>
      <c r="J572" s="410"/>
      <c r="K572" s="201" t="s">
        <v>87</v>
      </c>
      <c r="L572" s="200" t="s">
        <v>306</v>
      </c>
      <c r="M572" s="201" t="s">
        <v>86</v>
      </c>
      <c r="N572" s="200" t="s">
        <v>301</v>
      </c>
      <c r="O572" s="201" t="s">
        <v>85</v>
      </c>
      <c r="P572" s="200" t="s">
        <v>383</v>
      </c>
      <c r="Q572" s="201" t="s">
        <v>84</v>
      </c>
      <c r="R572" s="200" t="s">
        <v>228</v>
      </c>
      <c r="S572" s="201" t="s">
        <v>208</v>
      </c>
      <c r="T572" s="200" t="s">
        <v>97</v>
      </c>
      <c r="U572" s="201" t="s">
        <v>207</v>
      </c>
      <c r="V572" s="200"/>
      <c r="W572" s="201" t="s">
        <v>290</v>
      </c>
      <c r="X572" s="200"/>
      <c r="Y572" s="10" t="s">
        <v>480</v>
      </c>
      <c r="Z572" s="398"/>
      <c r="AA572" s="398"/>
      <c r="AB572" s="199"/>
      <c r="AC572" s="391"/>
      <c r="AD572" s="393"/>
      <c r="AE572" s="393"/>
      <c r="AF572" s="393"/>
      <c r="AG572" s="393"/>
      <c r="AH572" s="393"/>
      <c r="AI572" s="393"/>
      <c r="AJ572" s="393"/>
      <c r="AK572" s="393"/>
      <c r="AL572" s="393"/>
    </row>
    <row r="573" spans="2:46" ht="19.899999999999999" customHeight="1" x14ac:dyDescent="0.2">
      <c r="B573" s="17"/>
      <c r="C573" s="405">
        <v>2</v>
      </c>
      <c r="D573" s="198" t="s">
        <v>434</v>
      </c>
      <c r="E573" s="197"/>
      <c r="F573" s="197"/>
      <c r="G573" s="196"/>
      <c r="H573" s="408">
        <v>67</v>
      </c>
      <c r="I573" s="408">
        <v>17</v>
      </c>
      <c r="J573" s="408">
        <v>4</v>
      </c>
      <c r="K573" s="195" t="s">
        <v>95</v>
      </c>
      <c r="L573" s="194" t="s">
        <v>97</v>
      </c>
      <c r="M573" s="195" t="s">
        <v>94</v>
      </c>
      <c r="N573" s="194" t="s">
        <v>462</v>
      </c>
      <c r="O573" s="195" t="s">
        <v>93</v>
      </c>
      <c r="P573" s="194" t="s">
        <v>264</v>
      </c>
      <c r="Q573" s="195" t="s">
        <v>92</v>
      </c>
      <c r="R573" s="194" t="s">
        <v>98</v>
      </c>
      <c r="S573" s="195" t="s">
        <v>212</v>
      </c>
      <c r="T573" s="194" t="s">
        <v>98</v>
      </c>
      <c r="U573" s="195" t="s">
        <v>211</v>
      </c>
      <c r="V573" s="194"/>
      <c r="W573" s="195" t="s">
        <v>292</v>
      </c>
      <c r="X573" s="194"/>
      <c r="Y573" s="25" t="s">
        <v>479</v>
      </c>
      <c r="Z573" s="397">
        <v>4</v>
      </c>
      <c r="AA573" s="397"/>
      <c r="AB573" s="193"/>
      <c r="AC573" s="379">
        <f>SUMPRODUCT(LEN($L573:$X575)-LEN(SUBSTITUTE($L573:$X575,"A", "")))</f>
        <v>7</v>
      </c>
      <c r="AD573" s="365">
        <f>SUMPRODUCT(LEN($Y573:$Y575)-LEN(SUBSTITUTE($Y573:$Y575,"A", "")))</f>
        <v>8</v>
      </c>
      <c r="AE573" s="365">
        <f>SUMPRODUCT(LEN($L573:$X575)-LEN(SUBSTITUTE($L573:$X575,"S", "")))</f>
        <v>8</v>
      </c>
      <c r="AF573" s="365">
        <f>SUMPRODUCT(LEN($Y573:$Y575)-LEN(SUBSTITUTE($Y573:$Y575,"S", "")))</f>
        <v>10</v>
      </c>
      <c r="AG573" s="365">
        <f>SUMPRODUCT(LEN($L573:$X575)-LEN(SUBSTITUTE($L573:$X575,"F", "")))</f>
        <v>2</v>
      </c>
      <c r="AH573" s="365">
        <f>SUMPRODUCT(LEN($Y573:$Y575)-LEN(SUBSTITUTE($Y573:$Y575,"F", "")))</f>
        <v>0</v>
      </c>
      <c r="AI573" s="365">
        <f>SUMPRODUCT(LEN($L573:$X575)-LEN(SUBSTITUTE($L573:$X575,"G", "")))</f>
        <v>10</v>
      </c>
      <c r="AJ573" s="365">
        <f>SUMPRODUCT(LEN($Y573:$Y575)-LEN(SUBSTITUTE($Y573:$Y575,"G", "")))</f>
        <v>5</v>
      </c>
      <c r="AK573" s="365">
        <f>SUMPRODUCT(LEN($L573:$X575)-LEN(SUBSTITUTE($L573:$X575,"M", "")))</f>
        <v>0</v>
      </c>
      <c r="AL573" s="365">
        <f>SUMPRODUCT(LEN($Y573:$Y575)-LEN(SUBSTITUTE($Y573:$Y575,"M", "")))</f>
        <v>0</v>
      </c>
    </row>
    <row r="574" spans="2:46" ht="19.899999999999999" customHeight="1" x14ac:dyDescent="0.2">
      <c r="B574" s="17"/>
      <c r="C574" s="406"/>
      <c r="D574" s="231"/>
      <c r="E574" s="23"/>
      <c r="F574" s="23"/>
      <c r="G574" s="191"/>
      <c r="H574" s="409"/>
      <c r="I574" s="409"/>
      <c r="J574" s="409"/>
      <c r="K574" s="190" t="s">
        <v>91</v>
      </c>
      <c r="L574" s="189" t="s">
        <v>306</v>
      </c>
      <c r="M574" s="190" t="s">
        <v>90</v>
      </c>
      <c r="N574" s="189" t="s">
        <v>275</v>
      </c>
      <c r="O574" s="190" t="s">
        <v>89</v>
      </c>
      <c r="P574" s="189" t="s">
        <v>305</v>
      </c>
      <c r="Q574" s="190" t="s">
        <v>88</v>
      </c>
      <c r="R574" s="189" t="s">
        <v>98</v>
      </c>
      <c r="S574" s="190" t="s">
        <v>210</v>
      </c>
      <c r="T574" s="189"/>
      <c r="U574" s="190" t="s">
        <v>209</v>
      </c>
      <c r="V574" s="189"/>
      <c r="W574" s="190" t="s">
        <v>291</v>
      </c>
      <c r="X574" s="189"/>
      <c r="Y574" s="18"/>
      <c r="Z574" s="366"/>
      <c r="AA574" s="366"/>
      <c r="AB574" s="188"/>
      <c r="AC574" s="390"/>
      <c r="AD574" s="392"/>
      <c r="AE574" s="392"/>
      <c r="AF574" s="392"/>
      <c r="AG574" s="392"/>
      <c r="AH574" s="392"/>
      <c r="AI574" s="392"/>
      <c r="AJ574" s="392"/>
      <c r="AK574" s="392"/>
      <c r="AL574" s="392"/>
    </row>
    <row r="575" spans="2:46" ht="19.899999999999999" customHeight="1" thickBot="1" x14ac:dyDescent="0.25">
      <c r="B575" s="17"/>
      <c r="C575" s="407"/>
      <c r="D575" s="233"/>
      <c r="E575" s="203"/>
      <c r="F575" s="203"/>
      <c r="G575" s="202"/>
      <c r="H575" s="410"/>
      <c r="I575" s="410"/>
      <c r="J575" s="410"/>
      <c r="K575" s="201" t="s">
        <v>87</v>
      </c>
      <c r="L575" s="200" t="s">
        <v>478</v>
      </c>
      <c r="M575" s="201" t="s">
        <v>86</v>
      </c>
      <c r="N575" s="200" t="s">
        <v>323</v>
      </c>
      <c r="O575" s="201" t="s">
        <v>85</v>
      </c>
      <c r="P575" s="200" t="s">
        <v>273</v>
      </c>
      <c r="Q575" s="201" t="s">
        <v>84</v>
      </c>
      <c r="R575" s="200" t="s">
        <v>98</v>
      </c>
      <c r="S575" s="201" t="s">
        <v>208</v>
      </c>
      <c r="T575" s="200"/>
      <c r="U575" s="201" t="s">
        <v>207</v>
      </c>
      <c r="V575" s="200"/>
      <c r="W575" s="201" t="s">
        <v>290</v>
      </c>
      <c r="X575" s="200"/>
      <c r="Y575" s="10"/>
      <c r="Z575" s="398"/>
      <c r="AA575" s="398"/>
      <c r="AB575" s="199"/>
      <c r="AC575" s="391"/>
      <c r="AD575" s="393"/>
      <c r="AE575" s="393"/>
      <c r="AF575" s="393"/>
      <c r="AG575" s="393"/>
      <c r="AH575" s="393"/>
      <c r="AI575" s="393"/>
      <c r="AJ575" s="393"/>
      <c r="AK575" s="393"/>
      <c r="AL575" s="393"/>
    </row>
    <row r="576" spans="2:46" ht="19.899999999999999" customHeight="1" x14ac:dyDescent="0.2">
      <c r="B576" s="17"/>
      <c r="C576" s="405">
        <v>3</v>
      </c>
      <c r="D576" s="232"/>
      <c r="E576" s="197"/>
      <c r="F576" s="197"/>
      <c r="G576" s="196"/>
      <c r="H576" s="408">
        <v>67</v>
      </c>
      <c r="I576" s="408">
        <v>21</v>
      </c>
      <c r="J576" s="408">
        <v>5</v>
      </c>
      <c r="K576" s="195" t="s">
        <v>95</v>
      </c>
      <c r="L576" s="194" t="s">
        <v>275</v>
      </c>
      <c r="M576" s="195" t="s">
        <v>94</v>
      </c>
      <c r="N576" s="194" t="s">
        <v>275</v>
      </c>
      <c r="O576" s="195" t="s">
        <v>93</v>
      </c>
      <c r="P576" s="194" t="s">
        <v>425</v>
      </c>
      <c r="Q576" s="195" t="s">
        <v>92</v>
      </c>
      <c r="R576" s="194" t="s">
        <v>224</v>
      </c>
      <c r="S576" s="195" t="s">
        <v>212</v>
      </c>
      <c r="T576" s="194" t="s">
        <v>213</v>
      </c>
      <c r="U576" s="195" t="s">
        <v>211</v>
      </c>
      <c r="V576" s="194" t="s">
        <v>98</v>
      </c>
      <c r="W576" s="195" t="s">
        <v>292</v>
      </c>
      <c r="X576" s="194"/>
      <c r="Y576" s="25" t="s">
        <v>271</v>
      </c>
      <c r="Z576" s="397"/>
      <c r="AA576" s="397"/>
      <c r="AB576" s="193"/>
      <c r="AC576" s="379">
        <f>SUMPRODUCT(LEN($L576:$X578)-LEN(SUBSTITUTE($L576:$X578,"A", "")))</f>
        <v>26</v>
      </c>
      <c r="AD576" s="365">
        <f>SUMPRODUCT(LEN($Y576:$Y578)-LEN(SUBSTITUTE($Y576:$Y578,"A", "")))</f>
        <v>4</v>
      </c>
      <c r="AE576" s="365">
        <f>SUMPRODUCT(LEN($L576:$X578)-LEN(SUBSTITUTE($L576:$X578,"S", "")))</f>
        <v>7</v>
      </c>
      <c r="AF576" s="365">
        <f>SUMPRODUCT(LEN($Y576:$Y578)-LEN(SUBSTITUTE($Y576:$Y578,"S", "")))</f>
        <v>5</v>
      </c>
      <c r="AG576" s="365">
        <f>SUMPRODUCT(LEN($L576:$X578)-LEN(SUBSTITUTE($L576:$X578,"F", "")))</f>
        <v>0</v>
      </c>
      <c r="AH576" s="365">
        <f>SUMPRODUCT(LEN($Y576:$Y578)-LEN(SUBSTITUTE($Y576:$Y578,"F", "")))</f>
        <v>0</v>
      </c>
      <c r="AI576" s="365">
        <f>SUMPRODUCT(LEN($L576:$X578)-LEN(SUBSTITUTE($L576:$X578,"G", "")))</f>
        <v>7</v>
      </c>
      <c r="AJ576" s="365">
        <f>SUMPRODUCT(LEN($Y576:$Y578)-LEN(SUBSTITUTE($Y576:$Y578,"G", "")))</f>
        <v>8</v>
      </c>
      <c r="AK576" s="365">
        <f>SUMPRODUCT(LEN($L576:$X578)-LEN(SUBSTITUTE($L576:$X578,"M", "")))</f>
        <v>0</v>
      </c>
      <c r="AL576" s="365">
        <f>SUMPRODUCT(LEN($Y576:$Y578)-LEN(SUBSTITUTE($Y576:$Y578,"M", "")))</f>
        <v>0</v>
      </c>
    </row>
    <row r="577" spans="2:38" ht="19.899999999999999" customHeight="1" x14ac:dyDescent="0.2">
      <c r="B577" s="17"/>
      <c r="C577" s="406"/>
      <c r="D577" s="231"/>
      <c r="E577" s="23"/>
      <c r="F577" s="23"/>
      <c r="G577" s="191"/>
      <c r="H577" s="409"/>
      <c r="I577" s="409"/>
      <c r="J577" s="409"/>
      <c r="K577" s="190" t="s">
        <v>91</v>
      </c>
      <c r="L577" s="189" t="s">
        <v>213</v>
      </c>
      <c r="M577" s="190" t="s">
        <v>90</v>
      </c>
      <c r="N577" s="189" t="s">
        <v>271</v>
      </c>
      <c r="O577" s="190" t="s">
        <v>89</v>
      </c>
      <c r="P577" s="189" t="s">
        <v>249</v>
      </c>
      <c r="Q577" s="190" t="s">
        <v>88</v>
      </c>
      <c r="R577" s="189" t="s">
        <v>230</v>
      </c>
      <c r="S577" s="190" t="s">
        <v>210</v>
      </c>
      <c r="T577" s="189" t="s">
        <v>218</v>
      </c>
      <c r="U577" s="190" t="s">
        <v>209</v>
      </c>
      <c r="V577" s="189"/>
      <c r="W577" s="190" t="s">
        <v>291</v>
      </c>
      <c r="X577" s="189"/>
      <c r="Y577" s="18" t="s">
        <v>477</v>
      </c>
      <c r="Z577" s="366"/>
      <c r="AA577" s="366"/>
      <c r="AB577" s="188"/>
      <c r="AC577" s="390"/>
      <c r="AD577" s="392"/>
      <c r="AE577" s="392"/>
      <c r="AF577" s="392"/>
      <c r="AG577" s="392"/>
      <c r="AH577" s="392"/>
      <c r="AI577" s="392"/>
      <c r="AJ577" s="392"/>
      <c r="AK577" s="392"/>
      <c r="AL577" s="392"/>
    </row>
    <row r="578" spans="2:38" ht="19.899999999999999" customHeight="1" thickBot="1" x14ac:dyDescent="0.25">
      <c r="B578" s="17"/>
      <c r="C578" s="407"/>
      <c r="D578" s="233"/>
      <c r="E578" s="203"/>
      <c r="F578" s="203"/>
      <c r="G578" s="202"/>
      <c r="H578" s="410"/>
      <c r="I578" s="410"/>
      <c r="J578" s="410"/>
      <c r="K578" s="201" t="s">
        <v>87</v>
      </c>
      <c r="L578" s="200" t="s">
        <v>263</v>
      </c>
      <c r="M578" s="201" t="s">
        <v>86</v>
      </c>
      <c r="N578" s="200" t="s">
        <v>382</v>
      </c>
      <c r="O578" s="201" t="s">
        <v>85</v>
      </c>
      <c r="P578" s="200" t="s">
        <v>275</v>
      </c>
      <c r="Q578" s="201" t="s">
        <v>84</v>
      </c>
      <c r="R578" s="200" t="s">
        <v>213</v>
      </c>
      <c r="S578" s="201" t="s">
        <v>208</v>
      </c>
      <c r="T578" s="200" t="s">
        <v>98</v>
      </c>
      <c r="U578" s="201" t="s">
        <v>207</v>
      </c>
      <c r="V578" s="200"/>
      <c r="W578" s="201" t="s">
        <v>290</v>
      </c>
      <c r="X578" s="200"/>
      <c r="Y578" s="10" t="s">
        <v>476</v>
      </c>
      <c r="Z578" s="398"/>
      <c r="AA578" s="398"/>
      <c r="AB578" s="199"/>
      <c r="AC578" s="391"/>
      <c r="AD578" s="393"/>
      <c r="AE578" s="393"/>
      <c r="AF578" s="393"/>
      <c r="AG578" s="393"/>
      <c r="AH578" s="393"/>
      <c r="AI578" s="393"/>
      <c r="AJ578" s="393"/>
      <c r="AK578" s="393"/>
      <c r="AL578" s="393"/>
    </row>
    <row r="579" spans="2:38" ht="19.899999999999999" customHeight="1" x14ac:dyDescent="0.2">
      <c r="B579" s="17"/>
      <c r="C579" s="405">
        <v>4</v>
      </c>
      <c r="D579" s="232"/>
      <c r="E579" s="197"/>
      <c r="F579" s="197"/>
      <c r="G579" s="196"/>
      <c r="H579" s="408">
        <v>73</v>
      </c>
      <c r="I579" s="408">
        <v>22</v>
      </c>
      <c r="J579" s="408">
        <v>4</v>
      </c>
      <c r="K579" s="195" t="s">
        <v>95</v>
      </c>
      <c r="L579" s="194" t="s">
        <v>466</v>
      </c>
      <c r="M579" s="195" t="s">
        <v>94</v>
      </c>
      <c r="N579" s="194" t="s">
        <v>474</v>
      </c>
      <c r="O579" s="195" t="s">
        <v>93</v>
      </c>
      <c r="P579" s="194" t="s">
        <v>451</v>
      </c>
      <c r="Q579" s="195" t="s">
        <v>92</v>
      </c>
      <c r="R579" s="194" t="s">
        <v>224</v>
      </c>
      <c r="S579" s="195" t="s">
        <v>212</v>
      </c>
      <c r="T579" s="194" t="s">
        <v>315</v>
      </c>
      <c r="U579" s="195" t="s">
        <v>211</v>
      </c>
      <c r="V579" s="194" t="s">
        <v>98</v>
      </c>
      <c r="W579" s="195" t="s">
        <v>292</v>
      </c>
      <c r="X579" s="194"/>
      <c r="Y579" s="25" t="s">
        <v>475</v>
      </c>
      <c r="Z579" s="397"/>
      <c r="AA579" s="397"/>
      <c r="AB579" s="193"/>
      <c r="AC579" s="379">
        <f>SUMPRODUCT(LEN($L579:$X581)-LEN(SUBSTITUTE($L579:$X581,"A", "")))</f>
        <v>24</v>
      </c>
      <c r="AD579" s="365">
        <f>SUMPRODUCT(LEN($Y579:$Y581)-LEN(SUBSTITUTE($Y579:$Y581,"A", "")))</f>
        <v>7</v>
      </c>
      <c r="AE579" s="365">
        <f>SUMPRODUCT(LEN($L579:$X581)-LEN(SUBSTITUTE($L579:$X581,"S", "")))</f>
        <v>9</v>
      </c>
      <c r="AF579" s="365">
        <f>SUMPRODUCT(LEN($Y579:$Y581)-LEN(SUBSTITUTE($Y579:$Y581,"S", "")))</f>
        <v>2</v>
      </c>
      <c r="AG579" s="365">
        <f>SUMPRODUCT(LEN($L579:$X581)-LEN(SUBSTITUTE($L579:$X581,"F", "")))</f>
        <v>0</v>
      </c>
      <c r="AH579" s="365">
        <f>SUMPRODUCT(LEN($Y579:$Y581)-LEN(SUBSTITUTE($Y579:$Y581,"F", "")))</f>
        <v>0</v>
      </c>
      <c r="AI579" s="365">
        <f>SUMPRODUCT(LEN($L579:$X581)-LEN(SUBSTITUTE($L579:$X581,"G", "")))</f>
        <v>21</v>
      </c>
      <c r="AJ579" s="365">
        <f>SUMPRODUCT(LEN($Y579:$Y581)-LEN(SUBSTITUTE($Y579:$Y581,"G", "")))</f>
        <v>2</v>
      </c>
      <c r="AK579" s="365">
        <f>SUMPRODUCT(LEN($L579:$X581)-LEN(SUBSTITUTE($L579:$X581,"M", "")))</f>
        <v>0</v>
      </c>
      <c r="AL579" s="365">
        <f>SUMPRODUCT(LEN($Y579:$Y581)-LEN(SUBSTITUTE($Y579:$Y581,"M", "")))</f>
        <v>0</v>
      </c>
    </row>
    <row r="580" spans="2:38" ht="19.899999999999999" customHeight="1" x14ac:dyDescent="0.2">
      <c r="B580" s="17"/>
      <c r="C580" s="406"/>
      <c r="D580" s="231"/>
      <c r="E580" s="23"/>
      <c r="F580" s="23"/>
      <c r="G580" s="191"/>
      <c r="H580" s="409"/>
      <c r="I580" s="409"/>
      <c r="J580" s="409"/>
      <c r="K580" s="190" t="s">
        <v>91</v>
      </c>
      <c r="L580" s="189" t="s">
        <v>266</v>
      </c>
      <c r="M580" s="190" t="s">
        <v>90</v>
      </c>
      <c r="N580" s="189" t="s">
        <v>474</v>
      </c>
      <c r="O580" s="190" t="s">
        <v>89</v>
      </c>
      <c r="P580" s="189" t="s">
        <v>275</v>
      </c>
      <c r="Q580" s="190" t="s">
        <v>88</v>
      </c>
      <c r="R580" s="189" t="s">
        <v>309</v>
      </c>
      <c r="S580" s="190" t="s">
        <v>210</v>
      </c>
      <c r="T580" s="189" t="s">
        <v>214</v>
      </c>
      <c r="U580" s="190" t="s">
        <v>209</v>
      </c>
      <c r="V580" s="189" t="s">
        <v>98</v>
      </c>
      <c r="W580" s="190" t="s">
        <v>291</v>
      </c>
      <c r="X580" s="189"/>
      <c r="Y580" s="18"/>
      <c r="Z580" s="366"/>
      <c r="AA580" s="366"/>
      <c r="AB580" s="188"/>
      <c r="AC580" s="390"/>
      <c r="AD580" s="392"/>
      <c r="AE580" s="392"/>
      <c r="AF580" s="392"/>
      <c r="AG580" s="392"/>
      <c r="AH580" s="392"/>
      <c r="AI580" s="392"/>
      <c r="AJ580" s="392"/>
      <c r="AK580" s="392"/>
      <c r="AL580" s="392"/>
    </row>
    <row r="581" spans="2:38" ht="19.899999999999999" customHeight="1" thickBot="1" x14ac:dyDescent="0.25">
      <c r="B581" s="17"/>
      <c r="C581" s="407"/>
      <c r="D581" s="233"/>
      <c r="E581" s="203"/>
      <c r="F581" s="203"/>
      <c r="G581" s="202"/>
      <c r="H581" s="410"/>
      <c r="I581" s="410"/>
      <c r="J581" s="410"/>
      <c r="K581" s="201" t="s">
        <v>87</v>
      </c>
      <c r="L581" s="200" t="s">
        <v>474</v>
      </c>
      <c r="M581" s="201" t="s">
        <v>86</v>
      </c>
      <c r="N581" s="200" t="s">
        <v>301</v>
      </c>
      <c r="O581" s="201" t="s">
        <v>85</v>
      </c>
      <c r="P581" s="200" t="s">
        <v>441</v>
      </c>
      <c r="Q581" s="201" t="s">
        <v>84</v>
      </c>
      <c r="R581" s="200" t="s">
        <v>275</v>
      </c>
      <c r="S581" s="201" t="s">
        <v>208</v>
      </c>
      <c r="T581" s="200" t="s">
        <v>217</v>
      </c>
      <c r="U581" s="201" t="s">
        <v>207</v>
      </c>
      <c r="V581" s="200" t="s">
        <v>98</v>
      </c>
      <c r="W581" s="201" t="s">
        <v>290</v>
      </c>
      <c r="X581" s="200"/>
      <c r="Y581" s="10"/>
      <c r="Z581" s="398"/>
      <c r="AA581" s="398"/>
      <c r="AB581" s="199"/>
      <c r="AC581" s="391"/>
      <c r="AD581" s="393"/>
      <c r="AE581" s="393"/>
      <c r="AF581" s="393"/>
      <c r="AG581" s="393"/>
      <c r="AH581" s="393"/>
      <c r="AI581" s="393"/>
      <c r="AJ581" s="393"/>
      <c r="AK581" s="393"/>
      <c r="AL581" s="393"/>
    </row>
    <row r="582" spans="2:38" ht="19.899999999999999" customHeight="1" x14ac:dyDescent="0.2">
      <c r="B582" s="17"/>
      <c r="C582" s="405">
        <v>5</v>
      </c>
      <c r="D582" s="232"/>
      <c r="E582" s="197"/>
      <c r="F582" s="197"/>
      <c r="G582" s="196"/>
      <c r="H582" s="408">
        <v>59</v>
      </c>
      <c r="I582" s="408">
        <v>17</v>
      </c>
      <c r="J582" s="408">
        <v>5</v>
      </c>
      <c r="K582" s="195" t="s">
        <v>95</v>
      </c>
      <c r="L582" s="194" t="s">
        <v>263</v>
      </c>
      <c r="M582" s="195" t="s">
        <v>94</v>
      </c>
      <c r="N582" s="194" t="s">
        <v>213</v>
      </c>
      <c r="O582" s="195" t="s">
        <v>93</v>
      </c>
      <c r="P582" s="194" t="s">
        <v>263</v>
      </c>
      <c r="Q582" s="195" t="s">
        <v>92</v>
      </c>
      <c r="R582" s="194" t="s">
        <v>97</v>
      </c>
      <c r="S582" s="195" t="s">
        <v>212</v>
      </c>
      <c r="T582" s="194"/>
      <c r="U582" s="195" t="s">
        <v>211</v>
      </c>
      <c r="V582" s="194"/>
      <c r="W582" s="195" t="s">
        <v>292</v>
      </c>
      <c r="X582" s="194"/>
      <c r="Y582" s="25"/>
      <c r="Z582" s="397"/>
      <c r="AA582" s="397"/>
      <c r="AB582" s="193"/>
      <c r="AC582" s="379">
        <f>SUMPRODUCT(LEN($L582:$X584)-LEN(SUBSTITUTE($L582:$X584,"A", "")))</f>
        <v>12</v>
      </c>
      <c r="AD582" s="365">
        <f>SUMPRODUCT(LEN($Y582:$Y584)-LEN(SUBSTITUTE($Y582:$Y584,"A", "")))</f>
        <v>0</v>
      </c>
      <c r="AE582" s="365">
        <f>SUMPRODUCT(LEN($L582:$X584)-LEN(SUBSTITUTE($L582:$X584,"S", "")))</f>
        <v>1</v>
      </c>
      <c r="AF582" s="365">
        <f>SUMPRODUCT(LEN($Y582:$Y584)-LEN(SUBSTITUTE($Y582:$Y584,"S", "")))</f>
        <v>0</v>
      </c>
      <c r="AG582" s="365">
        <f>SUMPRODUCT(LEN($L582:$X584)-LEN(SUBSTITUTE($L582:$X584,"F", "")))</f>
        <v>0</v>
      </c>
      <c r="AH582" s="365">
        <f>SUMPRODUCT(LEN($Y582:$Y584)-LEN(SUBSTITUTE($Y582:$Y584,"F", "")))</f>
        <v>0</v>
      </c>
      <c r="AI582" s="365">
        <f>SUMPRODUCT(LEN($L582:$X584)-LEN(SUBSTITUTE($L582:$X584,"G", "")))</f>
        <v>5</v>
      </c>
      <c r="AJ582" s="365">
        <f>SUMPRODUCT(LEN($Y582:$Y584)-LEN(SUBSTITUTE($Y582:$Y584,"G", "")))</f>
        <v>0</v>
      </c>
      <c r="AK582" s="365">
        <f>SUMPRODUCT(LEN($L582:$X584)-LEN(SUBSTITUTE($L582:$X584,"M", "")))</f>
        <v>0</v>
      </c>
      <c r="AL582" s="365">
        <f>SUMPRODUCT(LEN($Y582:$Y584)-LEN(SUBSTITUTE($Y582:$Y584,"M", "")))</f>
        <v>0</v>
      </c>
    </row>
    <row r="583" spans="2:38" ht="19.899999999999999" customHeight="1" x14ac:dyDescent="0.2">
      <c r="B583" s="17"/>
      <c r="C583" s="406"/>
      <c r="D583" s="231"/>
      <c r="E583" s="23"/>
      <c r="F583" s="23"/>
      <c r="G583" s="191"/>
      <c r="H583" s="409"/>
      <c r="I583" s="409"/>
      <c r="J583" s="409"/>
      <c r="K583" s="190" t="s">
        <v>91</v>
      </c>
      <c r="L583" s="189" t="s">
        <v>271</v>
      </c>
      <c r="M583" s="190" t="s">
        <v>90</v>
      </c>
      <c r="N583" s="189" t="s">
        <v>213</v>
      </c>
      <c r="O583" s="190" t="s">
        <v>89</v>
      </c>
      <c r="P583" s="189" t="s">
        <v>271</v>
      </c>
      <c r="Q583" s="190" t="s">
        <v>88</v>
      </c>
      <c r="R583" s="189" t="s">
        <v>97</v>
      </c>
      <c r="S583" s="190" t="s">
        <v>210</v>
      </c>
      <c r="T583" s="189"/>
      <c r="U583" s="190" t="s">
        <v>209</v>
      </c>
      <c r="V583" s="189"/>
      <c r="W583" s="190" t="s">
        <v>291</v>
      </c>
      <c r="X583" s="189"/>
      <c r="Y583" s="18"/>
      <c r="Z583" s="366"/>
      <c r="AA583" s="366"/>
      <c r="AB583" s="188"/>
      <c r="AC583" s="390"/>
      <c r="AD583" s="392"/>
      <c r="AE583" s="392"/>
      <c r="AF583" s="392"/>
      <c r="AG583" s="392"/>
      <c r="AH583" s="392"/>
      <c r="AI583" s="392"/>
      <c r="AJ583" s="392"/>
      <c r="AK583" s="392"/>
      <c r="AL583" s="392"/>
    </row>
    <row r="584" spans="2:38" ht="19.899999999999999" customHeight="1" thickBot="1" x14ac:dyDescent="0.25">
      <c r="B584" s="17"/>
      <c r="C584" s="407"/>
      <c r="D584" s="233"/>
      <c r="E584" s="203"/>
      <c r="F584" s="203"/>
      <c r="G584" s="202"/>
      <c r="H584" s="410"/>
      <c r="I584" s="410"/>
      <c r="J584" s="410"/>
      <c r="K584" s="201" t="s">
        <v>87</v>
      </c>
      <c r="L584" s="200" t="s">
        <v>263</v>
      </c>
      <c r="M584" s="201" t="s">
        <v>86</v>
      </c>
      <c r="N584" s="200" t="s">
        <v>213</v>
      </c>
      <c r="O584" s="201" t="s">
        <v>85</v>
      </c>
      <c r="P584" s="200" t="s">
        <v>97</v>
      </c>
      <c r="Q584" s="201" t="s">
        <v>84</v>
      </c>
      <c r="R584" s="200" t="s">
        <v>98</v>
      </c>
      <c r="S584" s="201" t="s">
        <v>208</v>
      </c>
      <c r="T584" s="200"/>
      <c r="U584" s="201" t="s">
        <v>207</v>
      </c>
      <c r="V584" s="200"/>
      <c r="W584" s="201" t="s">
        <v>290</v>
      </c>
      <c r="X584" s="200"/>
      <c r="Y584" s="10"/>
      <c r="Z584" s="398"/>
      <c r="AA584" s="398"/>
      <c r="AB584" s="199"/>
      <c r="AC584" s="391"/>
      <c r="AD584" s="393"/>
      <c r="AE584" s="393"/>
      <c r="AF584" s="393"/>
      <c r="AG584" s="393"/>
      <c r="AH584" s="393"/>
      <c r="AI584" s="393"/>
      <c r="AJ584" s="393"/>
      <c r="AK584" s="393"/>
      <c r="AL584" s="393"/>
    </row>
    <row r="585" spans="2:38" ht="19.899999999999999" customHeight="1" x14ac:dyDescent="0.2">
      <c r="B585" s="17"/>
      <c r="C585" s="405">
        <v>6</v>
      </c>
      <c r="D585" s="232"/>
      <c r="E585" s="197"/>
      <c r="F585" s="197"/>
      <c r="G585" s="196"/>
      <c r="H585" s="408">
        <v>76</v>
      </c>
      <c r="I585" s="408">
        <v>22</v>
      </c>
      <c r="J585" s="408">
        <v>6</v>
      </c>
      <c r="K585" s="195" t="s">
        <v>95</v>
      </c>
      <c r="L585" s="194" t="s">
        <v>382</v>
      </c>
      <c r="M585" s="195" t="s">
        <v>94</v>
      </c>
      <c r="N585" s="194" t="s">
        <v>319</v>
      </c>
      <c r="O585" s="195" t="s">
        <v>93</v>
      </c>
      <c r="P585" s="194" t="s">
        <v>297</v>
      </c>
      <c r="Q585" s="195" t="s">
        <v>92</v>
      </c>
      <c r="R585" s="194" t="s">
        <v>249</v>
      </c>
      <c r="S585" s="195" t="s">
        <v>212</v>
      </c>
      <c r="T585" s="194" t="s">
        <v>218</v>
      </c>
      <c r="U585" s="195" t="s">
        <v>211</v>
      </c>
      <c r="V585" s="194" t="s">
        <v>98</v>
      </c>
      <c r="W585" s="195" t="s">
        <v>292</v>
      </c>
      <c r="X585" s="194"/>
      <c r="Y585" s="25" t="s">
        <v>98</v>
      </c>
      <c r="Z585" s="397"/>
      <c r="AA585" s="397"/>
      <c r="AB585" s="193"/>
      <c r="AC585" s="379">
        <f>SUMPRODUCT(LEN($L585:$X587)-LEN(SUBSTITUTE($L585:$X587,"A", "")))</f>
        <v>11</v>
      </c>
      <c r="AD585" s="365">
        <f>SUMPRODUCT(LEN($Y585:$Y587)-LEN(SUBSTITUTE($Y585:$Y587,"A", "")))</f>
        <v>0</v>
      </c>
      <c r="AE585" s="365">
        <f>SUMPRODUCT(LEN($L585:$X587)-LEN(SUBSTITUTE($L585:$X587,"S", "")))</f>
        <v>17</v>
      </c>
      <c r="AF585" s="365">
        <f>SUMPRODUCT(LEN($Y585:$Y587)-LEN(SUBSTITUTE($Y585:$Y587,"S", "")))</f>
        <v>1</v>
      </c>
      <c r="AG585" s="365">
        <f>SUMPRODUCT(LEN($L585:$X587)-LEN(SUBSTITUTE($L585:$X587,"F", "")))</f>
        <v>0</v>
      </c>
      <c r="AH585" s="365">
        <f>SUMPRODUCT(LEN($Y585:$Y587)-LEN(SUBSTITUTE($Y585:$Y587,"F", "")))</f>
        <v>0</v>
      </c>
      <c r="AI585" s="365">
        <f>SUMPRODUCT(LEN($L585:$X587)-LEN(SUBSTITUTE($L585:$X587,"G", "")))</f>
        <v>10</v>
      </c>
      <c r="AJ585" s="365">
        <f>SUMPRODUCT(LEN($Y585:$Y587)-LEN(SUBSTITUTE($Y585:$Y587,"G", "")))</f>
        <v>0</v>
      </c>
      <c r="AK585" s="365">
        <f>SUMPRODUCT(LEN($L585:$X587)-LEN(SUBSTITUTE($L585:$X587,"M", "")))</f>
        <v>0</v>
      </c>
      <c r="AL585" s="365">
        <f>SUMPRODUCT(LEN($Y585:$Y587)-LEN(SUBSTITUTE($Y585:$Y587,"M", "")))</f>
        <v>0</v>
      </c>
    </row>
    <row r="586" spans="2:38" ht="19.899999999999999" customHeight="1" x14ac:dyDescent="0.2">
      <c r="B586" s="17"/>
      <c r="C586" s="406"/>
      <c r="D586" s="231"/>
      <c r="E586" s="23"/>
      <c r="F586" s="23"/>
      <c r="G586" s="191"/>
      <c r="H586" s="409"/>
      <c r="I586" s="409"/>
      <c r="J586" s="409"/>
      <c r="K586" s="190" t="s">
        <v>91</v>
      </c>
      <c r="L586" s="189" t="s">
        <v>97</v>
      </c>
      <c r="M586" s="190" t="s">
        <v>90</v>
      </c>
      <c r="N586" s="189" t="s">
        <v>436</v>
      </c>
      <c r="O586" s="190" t="s">
        <v>89</v>
      </c>
      <c r="P586" s="189" t="s">
        <v>297</v>
      </c>
      <c r="Q586" s="190" t="s">
        <v>88</v>
      </c>
      <c r="R586" s="189" t="s">
        <v>218</v>
      </c>
      <c r="S586" s="190" t="s">
        <v>210</v>
      </c>
      <c r="T586" s="189" t="s">
        <v>218</v>
      </c>
      <c r="U586" s="190" t="s">
        <v>209</v>
      </c>
      <c r="V586" s="189"/>
      <c r="W586" s="190" t="s">
        <v>291</v>
      </c>
      <c r="X586" s="189"/>
      <c r="Y586" s="18"/>
      <c r="Z586" s="366"/>
      <c r="AA586" s="366"/>
      <c r="AB586" s="188"/>
      <c r="AC586" s="390"/>
      <c r="AD586" s="392"/>
      <c r="AE586" s="392"/>
      <c r="AF586" s="392"/>
      <c r="AG586" s="392"/>
      <c r="AH586" s="392"/>
      <c r="AI586" s="392"/>
      <c r="AJ586" s="392"/>
      <c r="AK586" s="392"/>
      <c r="AL586" s="392"/>
    </row>
    <row r="587" spans="2:38" ht="19.899999999999999" customHeight="1" thickBot="1" x14ac:dyDescent="0.25">
      <c r="B587" s="17"/>
      <c r="C587" s="407"/>
      <c r="D587" s="233"/>
      <c r="E587" s="203"/>
      <c r="F587" s="203"/>
      <c r="G587" s="202"/>
      <c r="H587" s="410"/>
      <c r="I587" s="410"/>
      <c r="J587" s="410"/>
      <c r="K587" s="201" t="s">
        <v>87</v>
      </c>
      <c r="L587" s="200" t="s">
        <v>97</v>
      </c>
      <c r="M587" s="201" t="s">
        <v>86</v>
      </c>
      <c r="N587" s="200" t="s">
        <v>323</v>
      </c>
      <c r="O587" s="201" t="s">
        <v>85</v>
      </c>
      <c r="P587" s="200" t="s">
        <v>264</v>
      </c>
      <c r="Q587" s="201" t="s">
        <v>84</v>
      </c>
      <c r="R587" s="200" t="s">
        <v>228</v>
      </c>
      <c r="S587" s="201" t="s">
        <v>208</v>
      </c>
      <c r="T587" s="200" t="s">
        <v>98</v>
      </c>
      <c r="U587" s="201" t="s">
        <v>207</v>
      </c>
      <c r="V587" s="200"/>
      <c r="W587" s="201" t="s">
        <v>290</v>
      </c>
      <c r="X587" s="200"/>
      <c r="Y587" s="10"/>
      <c r="Z587" s="398"/>
      <c r="AA587" s="398"/>
      <c r="AB587" s="199"/>
      <c r="AC587" s="391"/>
      <c r="AD587" s="393"/>
      <c r="AE587" s="393"/>
      <c r="AF587" s="393"/>
      <c r="AG587" s="393"/>
      <c r="AH587" s="393"/>
      <c r="AI587" s="393"/>
      <c r="AJ587" s="393"/>
      <c r="AK587" s="393"/>
      <c r="AL587" s="393"/>
    </row>
    <row r="588" spans="2:38" ht="19.899999999999999" customHeight="1" x14ac:dyDescent="0.2">
      <c r="B588" s="17"/>
      <c r="C588" s="405">
        <v>7</v>
      </c>
      <c r="D588" s="232"/>
      <c r="E588" s="197"/>
      <c r="F588" s="197"/>
      <c r="G588" s="196"/>
      <c r="H588" s="408">
        <v>78</v>
      </c>
      <c r="I588" s="408">
        <v>23</v>
      </c>
      <c r="J588" s="408">
        <v>6</v>
      </c>
      <c r="K588" s="195" t="s">
        <v>95</v>
      </c>
      <c r="L588" s="194" t="s">
        <v>263</v>
      </c>
      <c r="M588" s="195" t="s">
        <v>94</v>
      </c>
      <c r="N588" s="194" t="s">
        <v>319</v>
      </c>
      <c r="O588" s="195" t="s">
        <v>93</v>
      </c>
      <c r="P588" s="194" t="s">
        <v>224</v>
      </c>
      <c r="Q588" s="195" t="s">
        <v>92</v>
      </c>
      <c r="R588" s="194" t="s">
        <v>305</v>
      </c>
      <c r="S588" s="195" t="s">
        <v>212</v>
      </c>
      <c r="T588" s="194" t="s">
        <v>218</v>
      </c>
      <c r="U588" s="195" t="s">
        <v>211</v>
      </c>
      <c r="V588" s="194" t="s">
        <v>98</v>
      </c>
      <c r="W588" s="195" t="s">
        <v>292</v>
      </c>
      <c r="X588" s="194"/>
      <c r="Y588" s="25" t="s">
        <v>264</v>
      </c>
      <c r="Z588" s="397"/>
      <c r="AA588" s="397"/>
      <c r="AB588" s="193"/>
      <c r="AC588" s="379">
        <f>SUMPRODUCT(LEN($L588:$X590)-LEN(SUBSTITUTE($L588:$X590,"A", "")))</f>
        <v>17</v>
      </c>
      <c r="AD588" s="365">
        <f>SUMPRODUCT(LEN($Y588:$Y590)-LEN(SUBSTITUTE($Y588:$Y590,"A", "")))</f>
        <v>0</v>
      </c>
      <c r="AE588" s="365">
        <f>SUMPRODUCT(LEN($L588:$X590)-LEN(SUBSTITUTE($L588:$X590,"S", "")))</f>
        <v>21</v>
      </c>
      <c r="AF588" s="365">
        <f>SUMPRODUCT(LEN($Y588:$Y590)-LEN(SUBSTITUTE($Y588:$Y590,"S", "")))</f>
        <v>4</v>
      </c>
      <c r="AG588" s="365">
        <f>SUMPRODUCT(LEN($L588:$X590)-LEN(SUBSTITUTE($L588:$X590,"F", "")))</f>
        <v>0</v>
      </c>
      <c r="AH588" s="365">
        <f>SUMPRODUCT(LEN($Y588:$Y590)-LEN(SUBSTITUTE($Y588:$Y590,"F", "")))</f>
        <v>0</v>
      </c>
      <c r="AI588" s="365">
        <f>SUMPRODUCT(LEN($L588:$X590)-LEN(SUBSTITUTE($L588:$X590,"G", "")))</f>
        <v>7</v>
      </c>
      <c r="AJ588" s="365">
        <f>SUMPRODUCT(LEN($Y588:$Y590)-LEN(SUBSTITUTE($Y588:$Y590,"G", "")))</f>
        <v>2</v>
      </c>
      <c r="AK588" s="365">
        <f>SUMPRODUCT(LEN($L588:$X590)-LEN(SUBSTITUTE($L588:$X590,"M", "")))</f>
        <v>0</v>
      </c>
      <c r="AL588" s="365">
        <f>SUMPRODUCT(LEN($Y588:$Y590)-LEN(SUBSTITUTE($Y588:$Y590,"M", "")))</f>
        <v>0</v>
      </c>
    </row>
    <row r="589" spans="2:38" ht="19.899999999999999" customHeight="1" x14ac:dyDescent="0.2">
      <c r="B589" s="17"/>
      <c r="C589" s="406"/>
      <c r="D589" s="231"/>
      <c r="E589" s="23"/>
      <c r="F589" s="23"/>
      <c r="G589" s="191"/>
      <c r="H589" s="409"/>
      <c r="I589" s="409"/>
      <c r="J589" s="409"/>
      <c r="K589" s="190" t="s">
        <v>91</v>
      </c>
      <c r="L589" s="189" t="s">
        <v>213</v>
      </c>
      <c r="M589" s="190" t="s">
        <v>90</v>
      </c>
      <c r="N589" s="189" t="s">
        <v>297</v>
      </c>
      <c r="O589" s="190" t="s">
        <v>89</v>
      </c>
      <c r="P589" s="189" t="s">
        <v>233</v>
      </c>
      <c r="Q589" s="190" t="s">
        <v>88</v>
      </c>
      <c r="R589" s="189" t="s">
        <v>228</v>
      </c>
      <c r="S589" s="190" t="s">
        <v>210</v>
      </c>
      <c r="T589" s="189" t="s">
        <v>218</v>
      </c>
      <c r="U589" s="190" t="s">
        <v>209</v>
      </c>
      <c r="V589" s="189"/>
      <c r="W589" s="190" t="s">
        <v>291</v>
      </c>
      <c r="X589" s="189"/>
      <c r="Y589" s="18" t="s">
        <v>322</v>
      </c>
      <c r="Z589" s="366"/>
      <c r="AA589" s="366"/>
      <c r="AB589" s="188"/>
      <c r="AC589" s="390"/>
      <c r="AD589" s="392"/>
      <c r="AE589" s="392"/>
      <c r="AF589" s="392"/>
      <c r="AG589" s="392"/>
      <c r="AH589" s="392"/>
      <c r="AI589" s="392"/>
      <c r="AJ589" s="392"/>
      <c r="AK589" s="392"/>
      <c r="AL589" s="392"/>
    </row>
    <row r="590" spans="2:38" ht="19.899999999999999" customHeight="1" thickBot="1" x14ac:dyDescent="0.25">
      <c r="B590" s="17"/>
      <c r="C590" s="407"/>
      <c r="D590" s="233"/>
      <c r="E590" s="203"/>
      <c r="F590" s="203"/>
      <c r="G590" s="202"/>
      <c r="H590" s="410"/>
      <c r="I590" s="410"/>
      <c r="J590" s="410"/>
      <c r="K590" s="201" t="s">
        <v>87</v>
      </c>
      <c r="L590" s="200" t="s">
        <v>224</v>
      </c>
      <c r="M590" s="201" t="s">
        <v>86</v>
      </c>
      <c r="N590" s="200" t="s">
        <v>309</v>
      </c>
      <c r="O590" s="201" t="s">
        <v>85</v>
      </c>
      <c r="P590" s="200" t="s">
        <v>277</v>
      </c>
      <c r="Q590" s="201" t="s">
        <v>84</v>
      </c>
      <c r="R590" s="200" t="s">
        <v>220</v>
      </c>
      <c r="S590" s="201" t="s">
        <v>208</v>
      </c>
      <c r="T590" s="200" t="s">
        <v>218</v>
      </c>
      <c r="U590" s="201" t="s">
        <v>207</v>
      </c>
      <c r="V590" s="200"/>
      <c r="W590" s="201" t="s">
        <v>290</v>
      </c>
      <c r="X590" s="200"/>
      <c r="Y590" s="10"/>
      <c r="Z590" s="398"/>
      <c r="AA590" s="398"/>
      <c r="AB590" s="199"/>
      <c r="AC590" s="391"/>
      <c r="AD590" s="393"/>
      <c r="AE590" s="393"/>
      <c r="AF590" s="393"/>
      <c r="AG590" s="393"/>
      <c r="AH590" s="393"/>
      <c r="AI590" s="393"/>
      <c r="AJ590" s="393"/>
      <c r="AK590" s="393"/>
      <c r="AL590" s="393"/>
    </row>
    <row r="591" spans="2:38" ht="19.899999999999999" customHeight="1" x14ac:dyDescent="0.2">
      <c r="B591" s="17"/>
      <c r="C591" s="405">
        <v>8</v>
      </c>
      <c r="D591" s="198"/>
      <c r="E591" s="197"/>
      <c r="F591" s="197"/>
      <c r="G591" s="196"/>
      <c r="H591" s="408">
        <v>79</v>
      </c>
      <c r="I591" s="408">
        <v>23</v>
      </c>
      <c r="J591" s="408">
        <v>5</v>
      </c>
      <c r="K591" s="195" t="s">
        <v>95</v>
      </c>
      <c r="L591" s="194" t="s">
        <v>263</v>
      </c>
      <c r="M591" s="195" t="s">
        <v>94</v>
      </c>
      <c r="N591" s="194" t="s">
        <v>224</v>
      </c>
      <c r="O591" s="195" t="s">
        <v>93</v>
      </c>
      <c r="P591" s="194" t="s">
        <v>473</v>
      </c>
      <c r="Q591" s="195" t="s">
        <v>92</v>
      </c>
      <c r="R591" s="194" t="s">
        <v>309</v>
      </c>
      <c r="S591" s="195" t="s">
        <v>212</v>
      </c>
      <c r="T591" s="194" t="s">
        <v>228</v>
      </c>
      <c r="U591" s="195" t="s">
        <v>211</v>
      </c>
      <c r="V591" s="194" t="s">
        <v>218</v>
      </c>
      <c r="W591" s="195" t="s">
        <v>292</v>
      </c>
      <c r="X591" s="194"/>
      <c r="Y591" s="25" t="s">
        <v>416</v>
      </c>
      <c r="Z591" s="397"/>
      <c r="AA591" s="397"/>
      <c r="AB591" s="193"/>
      <c r="AC591" s="379">
        <f>SUMPRODUCT(LEN($L591:$X593)-LEN(SUBSTITUTE($L591:$X593,"A", "")))</f>
        <v>19</v>
      </c>
      <c r="AD591" s="365">
        <f>SUMPRODUCT(LEN($Y591:$Y593)-LEN(SUBSTITUTE($Y591:$Y593,"A", "")))</f>
        <v>0</v>
      </c>
      <c r="AE591" s="365">
        <f>SUMPRODUCT(LEN($L591:$X593)-LEN(SUBSTITUTE($L591:$X593,"S", "")))</f>
        <v>16</v>
      </c>
      <c r="AF591" s="365">
        <f>SUMPRODUCT(LEN($Y591:$Y593)-LEN(SUBSTITUTE($Y591:$Y593,"S", "")))</f>
        <v>1</v>
      </c>
      <c r="AG591" s="365">
        <f>SUMPRODUCT(LEN($L591:$X593)-LEN(SUBSTITUTE($L591:$X593,"F", "")))</f>
        <v>1</v>
      </c>
      <c r="AH591" s="365">
        <f>SUMPRODUCT(LEN($Y591:$Y593)-LEN(SUBSTITUTE($Y591:$Y593,"F", "")))</f>
        <v>1</v>
      </c>
      <c r="AI591" s="365">
        <f>SUMPRODUCT(LEN($L591:$X593)-LEN(SUBSTITUTE($L591:$X593,"G", "")))</f>
        <v>8</v>
      </c>
      <c r="AJ591" s="365">
        <f>SUMPRODUCT(LEN($Y591:$Y593)-LEN(SUBSTITUTE($Y591:$Y593,"G", "")))</f>
        <v>1</v>
      </c>
      <c r="AK591" s="365">
        <f>SUMPRODUCT(LEN($L591:$X593)-LEN(SUBSTITUTE($L591:$X593,"M", "")))</f>
        <v>0</v>
      </c>
      <c r="AL591" s="365">
        <f>SUMPRODUCT(LEN($Y591:$Y593)-LEN(SUBSTITUTE($Y591:$Y593,"M", "")))</f>
        <v>0</v>
      </c>
    </row>
    <row r="592" spans="2:38" ht="19.899999999999999" customHeight="1" x14ac:dyDescent="0.2">
      <c r="B592" s="17"/>
      <c r="C592" s="406"/>
      <c r="D592" s="192"/>
      <c r="E592" s="23"/>
      <c r="F592" s="23"/>
      <c r="G592" s="191"/>
      <c r="H592" s="409"/>
      <c r="I592" s="409"/>
      <c r="J592" s="409"/>
      <c r="K592" s="190" t="s">
        <v>91</v>
      </c>
      <c r="L592" s="189" t="s">
        <v>97</v>
      </c>
      <c r="M592" s="190" t="s">
        <v>90</v>
      </c>
      <c r="N592" s="189" t="s">
        <v>303</v>
      </c>
      <c r="O592" s="190" t="s">
        <v>89</v>
      </c>
      <c r="P592" s="189" t="s">
        <v>271</v>
      </c>
      <c r="Q592" s="190" t="s">
        <v>88</v>
      </c>
      <c r="R592" s="189" t="s">
        <v>97</v>
      </c>
      <c r="S592" s="190" t="s">
        <v>210</v>
      </c>
      <c r="T592" s="189" t="s">
        <v>218</v>
      </c>
      <c r="U592" s="190" t="s">
        <v>209</v>
      </c>
      <c r="V592" s="189" t="s">
        <v>98</v>
      </c>
      <c r="W592" s="190" t="s">
        <v>291</v>
      </c>
      <c r="X592" s="189"/>
      <c r="Y592" s="18"/>
      <c r="Z592" s="366"/>
      <c r="AA592" s="366"/>
      <c r="AB592" s="188"/>
      <c r="AC592" s="390"/>
      <c r="AD592" s="392"/>
      <c r="AE592" s="392"/>
      <c r="AF592" s="392"/>
      <c r="AG592" s="392"/>
      <c r="AH592" s="392"/>
      <c r="AI592" s="392"/>
      <c r="AJ592" s="392"/>
      <c r="AK592" s="392"/>
      <c r="AL592" s="392"/>
    </row>
    <row r="593" spans="2:38" ht="19.899999999999999" customHeight="1" thickBot="1" x14ac:dyDescent="0.25">
      <c r="B593" s="17"/>
      <c r="C593" s="407"/>
      <c r="D593" s="233"/>
      <c r="E593" s="203"/>
      <c r="F593" s="203"/>
      <c r="G593" s="202"/>
      <c r="H593" s="410"/>
      <c r="I593" s="410"/>
      <c r="J593" s="410"/>
      <c r="K593" s="201" t="s">
        <v>87</v>
      </c>
      <c r="L593" s="200" t="s">
        <v>224</v>
      </c>
      <c r="M593" s="201" t="s">
        <v>86</v>
      </c>
      <c r="N593" s="200" t="s">
        <v>444</v>
      </c>
      <c r="O593" s="201" t="s">
        <v>85</v>
      </c>
      <c r="P593" s="200" t="s">
        <v>275</v>
      </c>
      <c r="Q593" s="201" t="s">
        <v>84</v>
      </c>
      <c r="R593" s="200" t="s">
        <v>315</v>
      </c>
      <c r="S593" s="201" t="s">
        <v>208</v>
      </c>
      <c r="T593" s="200" t="s">
        <v>214</v>
      </c>
      <c r="U593" s="201" t="s">
        <v>207</v>
      </c>
      <c r="V593" s="200" t="s">
        <v>98</v>
      </c>
      <c r="W593" s="201" t="s">
        <v>290</v>
      </c>
      <c r="X593" s="200"/>
      <c r="Y593" s="10"/>
      <c r="Z593" s="398"/>
      <c r="AA593" s="398"/>
      <c r="AB593" s="199"/>
      <c r="AC593" s="391"/>
      <c r="AD593" s="393"/>
      <c r="AE593" s="393"/>
      <c r="AF593" s="393"/>
      <c r="AG593" s="393"/>
      <c r="AH593" s="393"/>
      <c r="AI593" s="393"/>
      <c r="AJ593" s="393"/>
      <c r="AK593" s="393"/>
      <c r="AL593" s="393"/>
    </row>
    <row r="594" spans="2:38" ht="19.899999999999999" customHeight="1" x14ac:dyDescent="0.2">
      <c r="B594" s="17"/>
      <c r="C594" s="405">
        <v>9</v>
      </c>
      <c r="D594" s="198" t="s">
        <v>472</v>
      </c>
      <c r="E594" s="197"/>
      <c r="F594" s="197"/>
      <c r="G594" s="196"/>
      <c r="H594" s="408">
        <v>73</v>
      </c>
      <c r="I594" s="408">
        <v>22</v>
      </c>
      <c r="J594" s="408">
        <v>6</v>
      </c>
      <c r="K594" s="195" t="s">
        <v>95</v>
      </c>
      <c r="L594" s="194" t="s">
        <v>471</v>
      </c>
      <c r="M594" s="195" t="s">
        <v>94</v>
      </c>
      <c r="N594" s="194" t="s">
        <v>97</v>
      </c>
      <c r="O594" s="195" t="s">
        <v>93</v>
      </c>
      <c r="P594" s="194" t="s">
        <v>309</v>
      </c>
      <c r="Q594" s="195" t="s">
        <v>92</v>
      </c>
      <c r="R594" s="194" t="s">
        <v>315</v>
      </c>
      <c r="S594" s="195" t="s">
        <v>212</v>
      </c>
      <c r="T594" s="194" t="s">
        <v>218</v>
      </c>
      <c r="U594" s="195" t="s">
        <v>211</v>
      </c>
      <c r="V594" s="194" t="s">
        <v>98</v>
      </c>
      <c r="W594" s="195" t="s">
        <v>292</v>
      </c>
      <c r="X594" s="194"/>
      <c r="Y594" s="25" t="s">
        <v>231</v>
      </c>
      <c r="Z594" s="397"/>
      <c r="AA594" s="397"/>
      <c r="AB594" s="193"/>
      <c r="AC594" s="379">
        <f>SUMPRODUCT(LEN($L594:$X596)-LEN(SUBSTITUTE($L594:$X596,"A", "")))</f>
        <v>17</v>
      </c>
      <c r="AD594" s="365">
        <f>SUMPRODUCT(LEN($Y594:$Y597)-LEN(SUBSTITUTE($Y594:$Y597,"A", "")))</f>
        <v>17</v>
      </c>
      <c r="AE594" s="365">
        <f>SUMPRODUCT(LEN($L594:$X596)-LEN(SUBSTITUTE($L594:$X596,"S", "")))</f>
        <v>18</v>
      </c>
      <c r="AF594" s="365">
        <f>SUMPRODUCT(LEN($Y594:$Y597)-LEN(SUBSTITUTE($Y594:$Y597,"S", "")))</f>
        <v>15</v>
      </c>
      <c r="AG594" s="365">
        <f>SUMPRODUCT(LEN($L594:$X596)-LEN(SUBSTITUTE($L594:$X596,"F", "")))</f>
        <v>0</v>
      </c>
      <c r="AH594" s="365">
        <f>SUMPRODUCT(LEN($Y594:$Y597)-LEN(SUBSTITUTE($Y594:$Y597,"F", "")))</f>
        <v>0</v>
      </c>
      <c r="AI594" s="365">
        <f>SUMPRODUCT(LEN($L594:$X596)-LEN(SUBSTITUTE($L594:$X596,"G", "")))</f>
        <v>11</v>
      </c>
      <c r="AJ594" s="365">
        <f>SUMPRODUCT(LEN($Y594:$Y597)-LEN(SUBSTITUTE($Y594:$Y597,"G", "")))</f>
        <v>2</v>
      </c>
      <c r="AK594" s="365">
        <f>SUMPRODUCT(LEN($L594:$X596)-LEN(SUBSTITUTE($L594:$X596,"M", "")))</f>
        <v>0</v>
      </c>
      <c r="AL594" s="365">
        <f>SUMPRODUCT(LEN($Y594:$Y597)-LEN(SUBSTITUTE($Y594:$Y597,"M", "")))</f>
        <v>0</v>
      </c>
    </row>
    <row r="595" spans="2:38" ht="19.899999999999999" customHeight="1" x14ac:dyDescent="0.2">
      <c r="B595" s="17"/>
      <c r="C595" s="406"/>
      <c r="D595" s="192"/>
      <c r="E595" s="23"/>
      <c r="F595" s="23"/>
      <c r="G595" s="191"/>
      <c r="H595" s="409"/>
      <c r="I595" s="409"/>
      <c r="J595" s="409"/>
      <c r="K595" s="190" t="s">
        <v>91</v>
      </c>
      <c r="L595" s="189" t="s">
        <v>224</v>
      </c>
      <c r="M595" s="190" t="s">
        <v>90</v>
      </c>
      <c r="N595" s="189" t="s">
        <v>397</v>
      </c>
      <c r="O595" s="190" t="s">
        <v>89</v>
      </c>
      <c r="P595" s="189" t="s">
        <v>303</v>
      </c>
      <c r="Q595" s="190" t="s">
        <v>88</v>
      </c>
      <c r="R595" s="189" t="s">
        <v>315</v>
      </c>
      <c r="S595" s="190" t="s">
        <v>210</v>
      </c>
      <c r="T595" s="189" t="s">
        <v>98</v>
      </c>
      <c r="U595" s="190" t="s">
        <v>209</v>
      </c>
      <c r="V595" s="189"/>
      <c r="W595" s="190" t="s">
        <v>291</v>
      </c>
      <c r="X595" s="189"/>
      <c r="Y595" s="18" t="s">
        <v>470</v>
      </c>
      <c r="Z595" s="366"/>
      <c r="AA595" s="366"/>
      <c r="AB595" s="188"/>
      <c r="AC595" s="390"/>
      <c r="AD595" s="392"/>
      <c r="AE595" s="392"/>
      <c r="AF595" s="392"/>
      <c r="AG595" s="392"/>
      <c r="AH595" s="392"/>
      <c r="AI595" s="392"/>
      <c r="AJ595" s="392"/>
      <c r="AK595" s="392"/>
      <c r="AL595" s="366"/>
    </row>
    <row r="596" spans="2:38" ht="19.899999999999999" customHeight="1" x14ac:dyDescent="0.2">
      <c r="B596" s="17"/>
      <c r="C596" s="415"/>
      <c r="D596" s="241"/>
      <c r="E596" s="240"/>
      <c r="F596" s="240"/>
      <c r="G596" s="239"/>
      <c r="H596" s="416"/>
      <c r="I596" s="416"/>
      <c r="J596" s="416"/>
      <c r="K596" s="238" t="s">
        <v>87</v>
      </c>
      <c r="L596" s="237" t="s">
        <v>265</v>
      </c>
      <c r="M596" s="238" t="s">
        <v>86</v>
      </c>
      <c r="N596" s="237" t="s">
        <v>444</v>
      </c>
      <c r="O596" s="238" t="s">
        <v>85</v>
      </c>
      <c r="P596" s="237" t="s">
        <v>323</v>
      </c>
      <c r="Q596" s="238" t="s">
        <v>84</v>
      </c>
      <c r="R596" s="237" t="s">
        <v>227</v>
      </c>
      <c r="S596" s="238" t="s">
        <v>208</v>
      </c>
      <c r="T596" s="237" t="s">
        <v>98</v>
      </c>
      <c r="U596" s="238" t="s">
        <v>207</v>
      </c>
      <c r="V596" s="237"/>
      <c r="W596" s="238" t="s">
        <v>290</v>
      </c>
      <c r="X596" s="237"/>
      <c r="Y596" s="236" t="s">
        <v>469</v>
      </c>
      <c r="Z596" s="366"/>
      <c r="AA596" s="366"/>
      <c r="AB596" s="188"/>
      <c r="AC596" s="390"/>
      <c r="AD596" s="392"/>
      <c r="AE596" s="392"/>
      <c r="AF596" s="392"/>
      <c r="AG596" s="392"/>
      <c r="AH596" s="392"/>
      <c r="AI596" s="392"/>
      <c r="AJ596" s="392"/>
      <c r="AK596" s="392"/>
      <c r="AL596" s="366"/>
    </row>
    <row r="597" spans="2:38" ht="19.899999999999999" customHeight="1" thickBot="1" x14ac:dyDescent="0.25">
      <c r="B597" s="17"/>
      <c r="C597" s="407"/>
      <c r="D597" s="233"/>
      <c r="E597" s="203"/>
      <c r="F597" s="203"/>
      <c r="G597" s="202"/>
      <c r="H597" s="410"/>
      <c r="I597" s="410"/>
      <c r="J597" s="410"/>
      <c r="K597" s="201"/>
      <c r="L597" s="200"/>
      <c r="M597" s="201"/>
      <c r="N597" s="200"/>
      <c r="O597" s="201"/>
      <c r="P597" s="200"/>
      <c r="Q597" s="201"/>
      <c r="R597" s="200"/>
      <c r="S597" s="201"/>
      <c r="T597" s="200"/>
      <c r="U597" s="201"/>
      <c r="V597" s="200"/>
      <c r="W597" s="201"/>
      <c r="X597" s="200"/>
      <c r="Y597" s="235" t="s">
        <v>468</v>
      </c>
      <c r="Z597" s="398"/>
      <c r="AA597" s="398"/>
      <c r="AB597" s="199"/>
      <c r="AC597" s="391"/>
      <c r="AD597" s="393"/>
      <c r="AE597" s="393"/>
      <c r="AF597" s="393"/>
      <c r="AG597" s="393"/>
      <c r="AH597" s="393"/>
      <c r="AI597" s="393"/>
      <c r="AJ597" s="393"/>
      <c r="AK597" s="393"/>
      <c r="AL597" s="367"/>
    </row>
    <row r="598" spans="2:38" ht="19.899999999999999" customHeight="1" x14ac:dyDescent="0.2">
      <c r="B598" s="17"/>
      <c r="C598" s="405">
        <v>10</v>
      </c>
      <c r="D598" s="232"/>
      <c r="E598" s="197"/>
      <c r="F598" s="197"/>
      <c r="G598" s="196"/>
      <c r="H598" s="408"/>
      <c r="I598" s="408"/>
      <c r="J598" s="408"/>
      <c r="K598" s="195" t="s">
        <v>95</v>
      </c>
      <c r="L598" s="194"/>
      <c r="M598" s="195" t="s">
        <v>94</v>
      </c>
      <c r="N598" s="194"/>
      <c r="O598" s="195" t="s">
        <v>93</v>
      </c>
      <c r="P598" s="194"/>
      <c r="Q598" s="195" t="s">
        <v>92</v>
      </c>
      <c r="R598" s="194"/>
      <c r="S598" s="195" t="s">
        <v>212</v>
      </c>
      <c r="T598" s="194"/>
      <c r="U598" s="195" t="s">
        <v>211</v>
      </c>
      <c r="V598" s="194"/>
      <c r="W598" s="195" t="s">
        <v>292</v>
      </c>
      <c r="X598" s="194"/>
      <c r="Y598" s="25"/>
      <c r="Z598" s="397"/>
      <c r="AA598" s="397"/>
      <c r="AB598" s="193"/>
      <c r="AC598" s="379">
        <f>SUMPRODUCT(LEN($L598:$X600)-LEN(SUBSTITUTE($L598:$X600,"A", "")))</f>
        <v>0</v>
      </c>
      <c r="AD598" s="365">
        <f>SUMPRODUCT(LEN($Y598:$Y600)-LEN(SUBSTITUTE($Y598:$Y600,"A", "")))</f>
        <v>0</v>
      </c>
      <c r="AE598" s="365">
        <f>SUMPRODUCT(LEN($L598:$X600)-LEN(SUBSTITUTE($L598:$X600,"S", "")))</f>
        <v>0</v>
      </c>
      <c r="AF598" s="365">
        <f>SUMPRODUCT(LEN($Y598:$Y600)-LEN(SUBSTITUTE($Y598:$Y600,"S", "")))</f>
        <v>0</v>
      </c>
      <c r="AG598" s="365">
        <f>SUMPRODUCT(LEN($L598:$X600)-LEN(SUBSTITUTE($L598:$X600,"F", "")))</f>
        <v>0</v>
      </c>
      <c r="AH598" s="365">
        <f>SUMPRODUCT(LEN($Y598:$Y600)-LEN(SUBSTITUTE($Y598:$Y600,"F", "")))</f>
        <v>0</v>
      </c>
      <c r="AI598" s="365">
        <f>SUMPRODUCT(LEN($L598:$X600)-LEN(SUBSTITUTE($L598:$X600,"G", "")))</f>
        <v>0</v>
      </c>
      <c r="AJ598" s="365">
        <f>SUMPRODUCT(LEN($Y598:$Y600)-LEN(SUBSTITUTE($Y598:$Y600,"G", "")))</f>
        <v>0</v>
      </c>
      <c r="AK598" s="365">
        <f>SUMPRODUCT(LEN($L598:$X600)-LEN(SUBSTITUTE($L598:$X600,"M", "")))</f>
        <v>0</v>
      </c>
      <c r="AL598" s="365">
        <f>SUMPRODUCT(LEN($Y598:$Y600)-LEN(SUBSTITUTE($Y598:$Y600,"M", "")))</f>
        <v>0</v>
      </c>
    </row>
    <row r="599" spans="2:38" ht="19.899999999999999" customHeight="1" x14ac:dyDescent="0.2">
      <c r="B599" s="17"/>
      <c r="C599" s="406"/>
      <c r="D599" s="231"/>
      <c r="E599" s="23"/>
      <c r="F599" s="23"/>
      <c r="G599" s="191"/>
      <c r="H599" s="409"/>
      <c r="I599" s="409"/>
      <c r="J599" s="409"/>
      <c r="K599" s="190" t="s">
        <v>91</v>
      </c>
      <c r="L599" s="189"/>
      <c r="M599" s="190" t="s">
        <v>90</v>
      </c>
      <c r="N599" s="189"/>
      <c r="O599" s="190" t="s">
        <v>89</v>
      </c>
      <c r="P599" s="189"/>
      <c r="Q599" s="190" t="s">
        <v>88</v>
      </c>
      <c r="R599" s="189"/>
      <c r="S599" s="190" t="s">
        <v>210</v>
      </c>
      <c r="T599" s="189"/>
      <c r="U599" s="190" t="s">
        <v>209</v>
      </c>
      <c r="V599" s="189"/>
      <c r="W599" s="190" t="s">
        <v>291</v>
      </c>
      <c r="X599" s="189"/>
      <c r="Y599" s="18"/>
      <c r="Z599" s="366"/>
      <c r="AA599" s="366"/>
      <c r="AB599" s="188"/>
      <c r="AC599" s="390"/>
      <c r="AD599" s="392"/>
      <c r="AE599" s="392"/>
      <c r="AF599" s="392"/>
      <c r="AG599" s="392"/>
      <c r="AH599" s="392"/>
      <c r="AI599" s="392"/>
      <c r="AJ599" s="392"/>
      <c r="AK599" s="392"/>
      <c r="AL599" s="392"/>
    </row>
    <row r="600" spans="2:38" ht="19.899999999999999" customHeight="1" thickBot="1" x14ac:dyDescent="0.25">
      <c r="B600" s="17"/>
      <c r="C600" s="407"/>
      <c r="D600" s="233"/>
      <c r="E600" s="203"/>
      <c r="F600" s="203"/>
      <c r="G600" s="202"/>
      <c r="H600" s="410"/>
      <c r="I600" s="410"/>
      <c r="J600" s="410"/>
      <c r="K600" s="201" t="s">
        <v>87</v>
      </c>
      <c r="L600" s="200"/>
      <c r="M600" s="201" t="s">
        <v>86</v>
      </c>
      <c r="N600" s="200"/>
      <c r="O600" s="201" t="s">
        <v>85</v>
      </c>
      <c r="P600" s="200"/>
      <c r="Q600" s="201" t="s">
        <v>84</v>
      </c>
      <c r="R600" s="200"/>
      <c r="S600" s="201" t="s">
        <v>208</v>
      </c>
      <c r="T600" s="200"/>
      <c r="U600" s="201" t="s">
        <v>207</v>
      </c>
      <c r="V600" s="200"/>
      <c r="W600" s="201" t="s">
        <v>290</v>
      </c>
      <c r="X600" s="200"/>
      <c r="Y600" s="10"/>
      <c r="Z600" s="398"/>
      <c r="AA600" s="398"/>
      <c r="AB600" s="199"/>
      <c r="AC600" s="391"/>
      <c r="AD600" s="393"/>
      <c r="AE600" s="393"/>
      <c r="AF600" s="393"/>
      <c r="AG600" s="393"/>
      <c r="AH600" s="393"/>
      <c r="AI600" s="393"/>
      <c r="AJ600" s="393"/>
      <c r="AK600" s="393"/>
      <c r="AL600" s="393"/>
    </row>
    <row r="601" spans="2:38" ht="19.899999999999999" customHeight="1" x14ac:dyDescent="0.2">
      <c r="B601" s="17"/>
      <c r="C601" s="405">
        <v>11</v>
      </c>
      <c r="D601" s="232"/>
      <c r="E601" s="197"/>
      <c r="F601" s="197"/>
      <c r="G601" s="196"/>
      <c r="H601" s="408"/>
      <c r="I601" s="408"/>
      <c r="J601" s="408"/>
      <c r="K601" s="195" t="s">
        <v>95</v>
      </c>
      <c r="L601" s="194"/>
      <c r="M601" s="195" t="s">
        <v>94</v>
      </c>
      <c r="N601" s="194"/>
      <c r="O601" s="195" t="s">
        <v>93</v>
      </c>
      <c r="P601" s="194"/>
      <c r="Q601" s="195" t="s">
        <v>92</v>
      </c>
      <c r="R601" s="194"/>
      <c r="S601" s="195" t="s">
        <v>212</v>
      </c>
      <c r="T601" s="194"/>
      <c r="U601" s="195" t="s">
        <v>211</v>
      </c>
      <c r="V601" s="194"/>
      <c r="W601" s="195" t="s">
        <v>292</v>
      </c>
      <c r="X601" s="194"/>
      <c r="Y601" s="25"/>
      <c r="Z601" s="397"/>
      <c r="AA601" s="397"/>
      <c r="AB601" s="193"/>
      <c r="AC601" s="379">
        <f>SUMPRODUCT(LEN($L601:$X603)-LEN(SUBSTITUTE($L601:$X603,"A", "")))</f>
        <v>0</v>
      </c>
      <c r="AD601" s="365">
        <f>SUMPRODUCT(LEN($Y601:$Y603)-LEN(SUBSTITUTE($Y601:$Y603,"A", "")))</f>
        <v>0</v>
      </c>
      <c r="AE601" s="365">
        <f>SUMPRODUCT(LEN($L601:$X603)-LEN(SUBSTITUTE($L601:$X603,"S", "")))</f>
        <v>0</v>
      </c>
      <c r="AF601" s="365">
        <f>SUMPRODUCT(LEN($Y601:$Y603)-LEN(SUBSTITUTE($Y601:$Y603,"S", "")))</f>
        <v>0</v>
      </c>
      <c r="AG601" s="365">
        <f>SUMPRODUCT(LEN($L601:$X603)-LEN(SUBSTITUTE($L601:$X603,"F", "")))</f>
        <v>0</v>
      </c>
      <c r="AH601" s="365">
        <f>SUMPRODUCT(LEN($Y601:$Y603)-LEN(SUBSTITUTE($Y601:$Y603,"F", "")))</f>
        <v>0</v>
      </c>
      <c r="AI601" s="365">
        <f>SUMPRODUCT(LEN($L601:$X603)-LEN(SUBSTITUTE($L601:$X603,"G", "")))</f>
        <v>0</v>
      </c>
      <c r="AJ601" s="365">
        <f>SUMPRODUCT(LEN($Y601:$Y603)-LEN(SUBSTITUTE($Y601:$Y603,"G", "")))</f>
        <v>0</v>
      </c>
      <c r="AK601" s="365">
        <f>SUMPRODUCT(LEN($L601:$X603)-LEN(SUBSTITUTE($L601:$X603,"M", "")))</f>
        <v>0</v>
      </c>
      <c r="AL601" s="365">
        <f>SUMPRODUCT(LEN($Y601:$Y603)-LEN(SUBSTITUTE($Y601:$Y603,"M", "")))</f>
        <v>0</v>
      </c>
    </row>
    <row r="602" spans="2:38" ht="19.899999999999999" customHeight="1" x14ac:dyDescent="0.2">
      <c r="B602" s="17"/>
      <c r="C602" s="406"/>
      <c r="D602" s="231"/>
      <c r="E602" s="23"/>
      <c r="F602" s="23"/>
      <c r="G602" s="191"/>
      <c r="H602" s="409"/>
      <c r="I602" s="409"/>
      <c r="J602" s="409"/>
      <c r="K602" s="190" t="s">
        <v>91</v>
      </c>
      <c r="L602" s="189"/>
      <c r="M602" s="190" t="s">
        <v>90</v>
      </c>
      <c r="N602" s="189"/>
      <c r="O602" s="190" t="s">
        <v>89</v>
      </c>
      <c r="P602" s="189"/>
      <c r="Q602" s="190" t="s">
        <v>88</v>
      </c>
      <c r="R602" s="189"/>
      <c r="S602" s="190" t="s">
        <v>210</v>
      </c>
      <c r="T602" s="189"/>
      <c r="U602" s="190" t="s">
        <v>209</v>
      </c>
      <c r="V602" s="189"/>
      <c r="W602" s="190" t="s">
        <v>291</v>
      </c>
      <c r="X602" s="189"/>
      <c r="Y602" s="18"/>
      <c r="Z602" s="366"/>
      <c r="AA602" s="366"/>
      <c r="AB602" s="188"/>
      <c r="AC602" s="390"/>
      <c r="AD602" s="392"/>
      <c r="AE602" s="392"/>
      <c r="AF602" s="392"/>
      <c r="AG602" s="392"/>
      <c r="AH602" s="392"/>
      <c r="AI602" s="392"/>
      <c r="AJ602" s="392"/>
      <c r="AK602" s="392"/>
      <c r="AL602" s="392"/>
    </row>
    <row r="603" spans="2:38" ht="19.899999999999999" customHeight="1" thickBot="1" x14ac:dyDescent="0.25">
      <c r="B603" s="17"/>
      <c r="C603" s="407"/>
      <c r="D603" s="233"/>
      <c r="E603" s="203"/>
      <c r="F603" s="203"/>
      <c r="G603" s="202"/>
      <c r="H603" s="410"/>
      <c r="I603" s="410"/>
      <c r="J603" s="410"/>
      <c r="K603" s="201" t="s">
        <v>87</v>
      </c>
      <c r="L603" s="200"/>
      <c r="M603" s="201" t="s">
        <v>86</v>
      </c>
      <c r="N603" s="200"/>
      <c r="O603" s="201" t="s">
        <v>85</v>
      </c>
      <c r="P603" s="200"/>
      <c r="Q603" s="201" t="s">
        <v>84</v>
      </c>
      <c r="R603" s="200"/>
      <c r="S603" s="201" t="s">
        <v>208</v>
      </c>
      <c r="T603" s="200"/>
      <c r="U603" s="201" t="s">
        <v>207</v>
      </c>
      <c r="V603" s="200"/>
      <c r="W603" s="201" t="s">
        <v>290</v>
      </c>
      <c r="X603" s="200"/>
      <c r="Y603" s="10"/>
      <c r="Z603" s="398"/>
      <c r="AA603" s="398"/>
      <c r="AB603" s="199"/>
      <c r="AC603" s="391"/>
      <c r="AD603" s="393"/>
      <c r="AE603" s="393"/>
      <c r="AF603" s="393"/>
      <c r="AG603" s="393"/>
      <c r="AH603" s="393"/>
      <c r="AI603" s="393"/>
      <c r="AJ603" s="393"/>
      <c r="AK603" s="393"/>
      <c r="AL603" s="393"/>
    </row>
    <row r="604" spans="2:38" ht="19.899999999999999" customHeight="1" x14ac:dyDescent="0.2">
      <c r="B604" s="17"/>
      <c r="C604" s="405">
        <v>12</v>
      </c>
      <c r="D604" s="232"/>
      <c r="E604" s="197"/>
      <c r="F604" s="197"/>
      <c r="G604" s="196"/>
      <c r="H604" s="408"/>
      <c r="I604" s="408"/>
      <c r="J604" s="408"/>
      <c r="K604" s="195" t="s">
        <v>95</v>
      </c>
      <c r="L604" s="194"/>
      <c r="M604" s="195" t="s">
        <v>94</v>
      </c>
      <c r="N604" s="194"/>
      <c r="O604" s="195" t="s">
        <v>93</v>
      </c>
      <c r="P604" s="194"/>
      <c r="Q604" s="195" t="s">
        <v>92</v>
      </c>
      <c r="R604" s="194"/>
      <c r="S604" s="195" t="s">
        <v>212</v>
      </c>
      <c r="T604" s="194"/>
      <c r="U604" s="195" t="s">
        <v>211</v>
      </c>
      <c r="V604" s="194"/>
      <c r="W604" s="195" t="s">
        <v>292</v>
      </c>
      <c r="X604" s="194"/>
      <c r="Y604" s="25"/>
      <c r="Z604" s="397"/>
      <c r="AA604" s="397"/>
      <c r="AB604" s="193"/>
      <c r="AC604" s="379">
        <f>SUMPRODUCT(LEN($L604:$X606)-LEN(SUBSTITUTE($L604:$X606,"A", "")))</f>
        <v>0</v>
      </c>
      <c r="AD604" s="365">
        <f>SUMPRODUCT(LEN($Y604:$Y606)-LEN(SUBSTITUTE($Y604:$Y606,"A", "")))</f>
        <v>0</v>
      </c>
      <c r="AE604" s="365">
        <f>SUMPRODUCT(LEN($L604:$X606)-LEN(SUBSTITUTE($L604:$X606,"S", "")))</f>
        <v>0</v>
      </c>
      <c r="AF604" s="365">
        <f>SUMPRODUCT(LEN($Y604:$Y606)-LEN(SUBSTITUTE($Y604:$Y606,"S", "")))</f>
        <v>0</v>
      </c>
      <c r="AG604" s="365">
        <f>SUMPRODUCT(LEN($L604:$X606)-LEN(SUBSTITUTE($L604:$X606,"F", "")))</f>
        <v>0</v>
      </c>
      <c r="AH604" s="365">
        <f>SUMPRODUCT(LEN($Y604:$Y606)-LEN(SUBSTITUTE($Y604:$Y606,"F", "")))</f>
        <v>0</v>
      </c>
      <c r="AI604" s="365">
        <f>SUMPRODUCT(LEN($L604:$X606)-LEN(SUBSTITUTE($L604:$X606,"G", "")))</f>
        <v>0</v>
      </c>
      <c r="AJ604" s="365">
        <f>SUMPRODUCT(LEN($Y604:$Y606)-LEN(SUBSTITUTE($Y604:$Y606,"G", "")))</f>
        <v>0</v>
      </c>
      <c r="AK604" s="365">
        <f>SUMPRODUCT(LEN($L604:$X606)-LEN(SUBSTITUTE($L604:$X606,"M", "")))</f>
        <v>0</v>
      </c>
      <c r="AL604" s="365">
        <f>SUMPRODUCT(LEN($Y604:$Y606)-LEN(SUBSTITUTE($Y604:$Y606,"M", "")))</f>
        <v>0</v>
      </c>
    </row>
    <row r="605" spans="2:38" ht="19.899999999999999" customHeight="1" x14ac:dyDescent="0.2">
      <c r="B605" s="17"/>
      <c r="C605" s="406"/>
      <c r="D605" s="231"/>
      <c r="E605" s="23"/>
      <c r="F605" s="23"/>
      <c r="G605" s="191"/>
      <c r="H605" s="409"/>
      <c r="I605" s="409"/>
      <c r="J605" s="409"/>
      <c r="K605" s="190" t="s">
        <v>91</v>
      </c>
      <c r="L605" s="189"/>
      <c r="M605" s="190" t="s">
        <v>90</v>
      </c>
      <c r="N605" s="189"/>
      <c r="O605" s="190" t="s">
        <v>89</v>
      </c>
      <c r="P605" s="189"/>
      <c r="Q605" s="190" t="s">
        <v>88</v>
      </c>
      <c r="R605" s="189"/>
      <c r="S605" s="190" t="s">
        <v>210</v>
      </c>
      <c r="T605" s="189"/>
      <c r="U605" s="190" t="s">
        <v>209</v>
      </c>
      <c r="V605" s="189"/>
      <c r="W605" s="190" t="s">
        <v>291</v>
      </c>
      <c r="X605" s="189"/>
      <c r="Y605" s="18"/>
      <c r="Z605" s="366"/>
      <c r="AA605" s="366"/>
      <c r="AB605" s="188"/>
      <c r="AC605" s="390"/>
      <c r="AD605" s="392"/>
      <c r="AE605" s="392"/>
      <c r="AF605" s="392"/>
      <c r="AG605" s="392"/>
      <c r="AH605" s="392"/>
      <c r="AI605" s="392"/>
      <c r="AJ605" s="392"/>
      <c r="AK605" s="392"/>
      <c r="AL605" s="392"/>
    </row>
    <row r="606" spans="2:38" ht="19.899999999999999" customHeight="1" thickBot="1" x14ac:dyDescent="0.25">
      <c r="B606" s="17"/>
      <c r="C606" s="407"/>
      <c r="D606" s="233"/>
      <c r="E606" s="203"/>
      <c r="F606" s="203"/>
      <c r="G606" s="202"/>
      <c r="H606" s="410"/>
      <c r="I606" s="410"/>
      <c r="J606" s="410"/>
      <c r="K606" s="201" t="s">
        <v>87</v>
      </c>
      <c r="L606" s="200"/>
      <c r="M606" s="201" t="s">
        <v>86</v>
      </c>
      <c r="N606" s="200"/>
      <c r="O606" s="201" t="s">
        <v>85</v>
      </c>
      <c r="P606" s="200"/>
      <c r="Q606" s="201" t="s">
        <v>84</v>
      </c>
      <c r="R606" s="200"/>
      <c r="S606" s="201" t="s">
        <v>208</v>
      </c>
      <c r="T606" s="200"/>
      <c r="U606" s="201" t="s">
        <v>207</v>
      </c>
      <c r="V606" s="200"/>
      <c r="W606" s="201" t="s">
        <v>290</v>
      </c>
      <c r="X606" s="200"/>
      <c r="Y606" s="10"/>
      <c r="Z606" s="398"/>
      <c r="AA606" s="398"/>
      <c r="AB606" s="199"/>
      <c r="AC606" s="391"/>
      <c r="AD606" s="393"/>
      <c r="AE606" s="393"/>
      <c r="AF606" s="393"/>
      <c r="AG606" s="393"/>
      <c r="AH606" s="393"/>
      <c r="AI606" s="393"/>
      <c r="AJ606" s="393"/>
      <c r="AK606" s="393"/>
      <c r="AL606" s="393"/>
    </row>
    <row r="607" spans="2:38" ht="19.899999999999999" customHeight="1" x14ac:dyDescent="0.2">
      <c r="B607" s="17"/>
      <c r="C607" s="405">
        <v>13</v>
      </c>
      <c r="D607" s="232"/>
      <c r="E607" s="197"/>
      <c r="F607" s="197"/>
      <c r="G607" s="196"/>
      <c r="H607" s="408"/>
      <c r="I607" s="408"/>
      <c r="J607" s="408"/>
      <c r="K607" s="195" t="s">
        <v>95</v>
      </c>
      <c r="L607" s="194"/>
      <c r="M607" s="195" t="s">
        <v>94</v>
      </c>
      <c r="N607" s="194"/>
      <c r="O607" s="195" t="s">
        <v>93</v>
      </c>
      <c r="P607" s="194"/>
      <c r="Q607" s="195" t="s">
        <v>92</v>
      </c>
      <c r="R607" s="194"/>
      <c r="S607" s="195" t="s">
        <v>212</v>
      </c>
      <c r="T607" s="194"/>
      <c r="U607" s="195" t="s">
        <v>211</v>
      </c>
      <c r="V607" s="194"/>
      <c r="W607" s="195" t="s">
        <v>292</v>
      </c>
      <c r="X607" s="194"/>
      <c r="Y607" s="25"/>
      <c r="Z607" s="397"/>
      <c r="AA607" s="397"/>
      <c r="AB607" s="193"/>
      <c r="AC607" s="379">
        <f>SUMPRODUCT(LEN($L607:$X609)-LEN(SUBSTITUTE($L607:$X609,"A", "")))</f>
        <v>0</v>
      </c>
      <c r="AD607" s="365">
        <f>SUMPRODUCT(LEN($Y607:$Y609)-LEN(SUBSTITUTE($Y607:$Y609,"A", "")))</f>
        <v>0</v>
      </c>
      <c r="AE607" s="365">
        <f>SUMPRODUCT(LEN($L607:$X609)-LEN(SUBSTITUTE($L607:$X609,"S", "")))</f>
        <v>0</v>
      </c>
      <c r="AF607" s="365">
        <f>SUMPRODUCT(LEN($Y607:$Y609)-LEN(SUBSTITUTE($Y607:$Y609,"S", "")))</f>
        <v>0</v>
      </c>
      <c r="AG607" s="365">
        <f>SUMPRODUCT(LEN($L607:$X609)-LEN(SUBSTITUTE($L607:$X609,"F", "")))</f>
        <v>0</v>
      </c>
      <c r="AH607" s="365">
        <f>SUMPRODUCT(LEN($Y607:$Y609)-LEN(SUBSTITUTE($Y607:$Y609,"F", "")))</f>
        <v>0</v>
      </c>
      <c r="AI607" s="365">
        <f>SUMPRODUCT(LEN($L607:$X609)-LEN(SUBSTITUTE($L607:$X609,"G", "")))</f>
        <v>0</v>
      </c>
      <c r="AJ607" s="365">
        <f>SUMPRODUCT(LEN($Y607:$Y609)-LEN(SUBSTITUTE($Y607:$Y609,"G", "")))</f>
        <v>0</v>
      </c>
      <c r="AK607" s="365">
        <f>SUMPRODUCT(LEN($L607:$X609)-LEN(SUBSTITUTE($L607:$X609,"M", "")))</f>
        <v>0</v>
      </c>
      <c r="AL607" s="365">
        <f>SUMPRODUCT(LEN($Y607:$Y609)-LEN(SUBSTITUTE($Y607:$Y609,"M", "")))</f>
        <v>0</v>
      </c>
    </row>
    <row r="608" spans="2:38" ht="19.899999999999999" customHeight="1" x14ac:dyDescent="0.2">
      <c r="B608" s="17"/>
      <c r="C608" s="406"/>
      <c r="D608" s="231"/>
      <c r="E608" s="23"/>
      <c r="F608" s="23"/>
      <c r="G608" s="191"/>
      <c r="H608" s="409"/>
      <c r="I608" s="409"/>
      <c r="J608" s="409"/>
      <c r="K608" s="190" t="s">
        <v>91</v>
      </c>
      <c r="L608" s="189"/>
      <c r="M608" s="190" t="s">
        <v>90</v>
      </c>
      <c r="N608" s="189"/>
      <c r="O608" s="190" t="s">
        <v>89</v>
      </c>
      <c r="P608" s="189"/>
      <c r="Q608" s="190" t="s">
        <v>88</v>
      </c>
      <c r="R608" s="189"/>
      <c r="S608" s="190" t="s">
        <v>210</v>
      </c>
      <c r="T608" s="189"/>
      <c r="U608" s="190" t="s">
        <v>209</v>
      </c>
      <c r="V608" s="189"/>
      <c r="W608" s="190" t="s">
        <v>291</v>
      </c>
      <c r="X608" s="189"/>
      <c r="Y608" s="18"/>
      <c r="Z608" s="366"/>
      <c r="AA608" s="366"/>
      <c r="AB608" s="188"/>
      <c r="AC608" s="390"/>
      <c r="AD608" s="392"/>
      <c r="AE608" s="392"/>
      <c r="AF608" s="392"/>
      <c r="AG608" s="392"/>
      <c r="AH608" s="392"/>
      <c r="AI608" s="392"/>
      <c r="AJ608" s="392"/>
      <c r="AK608" s="392"/>
      <c r="AL608" s="392"/>
    </row>
    <row r="609" spans="2:39" ht="19.899999999999999" customHeight="1" thickBot="1" x14ac:dyDescent="0.25">
      <c r="B609" s="17"/>
      <c r="C609" s="407"/>
      <c r="D609" s="233"/>
      <c r="E609" s="203"/>
      <c r="F609" s="203"/>
      <c r="G609" s="202"/>
      <c r="H609" s="410"/>
      <c r="I609" s="410"/>
      <c r="J609" s="410"/>
      <c r="K609" s="201" t="s">
        <v>87</v>
      </c>
      <c r="L609" s="200"/>
      <c r="M609" s="201" t="s">
        <v>86</v>
      </c>
      <c r="N609" s="200"/>
      <c r="O609" s="201" t="s">
        <v>85</v>
      </c>
      <c r="P609" s="200"/>
      <c r="Q609" s="201" t="s">
        <v>84</v>
      </c>
      <c r="R609" s="200"/>
      <c r="S609" s="201" t="s">
        <v>208</v>
      </c>
      <c r="T609" s="200"/>
      <c r="U609" s="201" t="s">
        <v>207</v>
      </c>
      <c r="V609" s="200"/>
      <c r="W609" s="201" t="s">
        <v>290</v>
      </c>
      <c r="X609" s="200"/>
      <c r="Y609" s="10"/>
      <c r="Z609" s="398"/>
      <c r="AA609" s="398"/>
      <c r="AB609" s="199"/>
      <c r="AC609" s="391"/>
      <c r="AD609" s="393"/>
      <c r="AE609" s="393"/>
      <c r="AF609" s="393"/>
      <c r="AG609" s="393"/>
      <c r="AH609" s="393"/>
      <c r="AI609" s="393"/>
      <c r="AJ609" s="393"/>
      <c r="AK609" s="393"/>
      <c r="AL609" s="393"/>
    </row>
    <row r="610" spans="2:39" ht="19.899999999999999" customHeight="1" x14ac:dyDescent="0.2">
      <c r="B610" s="17"/>
      <c r="C610" s="405">
        <v>14</v>
      </c>
      <c r="D610" s="232"/>
      <c r="E610" s="197"/>
      <c r="F610" s="197"/>
      <c r="G610" s="196"/>
      <c r="H610" s="408"/>
      <c r="I610" s="408"/>
      <c r="J610" s="408"/>
      <c r="K610" s="195" t="s">
        <v>95</v>
      </c>
      <c r="L610" s="194"/>
      <c r="M610" s="195" t="s">
        <v>94</v>
      </c>
      <c r="N610" s="194"/>
      <c r="O610" s="195" t="s">
        <v>93</v>
      </c>
      <c r="P610" s="194"/>
      <c r="Q610" s="195" t="s">
        <v>92</v>
      </c>
      <c r="R610" s="194"/>
      <c r="S610" s="195" t="s">
        <v>212</v>
      </c>
      <c r="T610" s="194"/>
      <c r="U610" s="195" t="s">
        <v>211</v>
      </c>
      <c r="V610" s="194"/>
      <c r="W610" s="195" t="s">
        <v>292</v>
      </c>
      <c r="X610" s="194"/>
      <c r="Y610" s="25"/>
      <c r="Z610" s="397"/>
      <c r="AA610" s="397"/>
      <c r="AB610" s="193"/>
      <c r="AC610" s="379">
        <f>SUMPRODUCT(LEN($L610:$X612)-LEN(SUBSTITUTE($L610:$X612,"A", "")))</f>
        <v>0</v>
      </c>
      <c r="AD610" s="365">
        <f>SUMPRODUCT(LEN($Y610:$Y612)-LEN(SUBSTITUTE($Y610:$Y612,"A", "")))</f>
        <v>0</v>
      </c>
      <c r="AE610" s="365">
        <f>SUMPRODUCT(LEN($L610:$X612)-LEN(SUBSTITUTE($L610:$X612,"S", "")))</f>
        <v>0</v>
      </c>
      <c r="AF610" s="365">
        <f>SUMPRODUCT(LEN($Y610:$Y612)-LEN(SUBSTITUTE($Y610:$Y612,"S", "")))</f>
        <v>0</v>
      </c>
      <c r="AG610" s="365">
        <f>SUMPRODUCT(LEN($L610:$X612)-LEN(SUBSTITUTE($L610:$X612,"F", "")))</f>
        <v>0</v>
      </c>
      <c r="AH610" s="365">
        <f>SUMPRODUCT(LEN($Y610:$Y612)-LEN(SUBSTITUTE($Y610:$Y612,"F", "")))</f>
        <v>0</v>
      </c>
      <c r="AI610" s="365">
        <f>SUMPRODUCT(LEN($L610:$X612)-LEN(SUBSTITUTE($L610:$X612,"G", "")))</f>
        <v>0</v>
      </c>
      <c r="AJ610" s="365">
        <f>SUMPRODUCT(LEN($Y610:$Y612)-LEN(SUBSTITUTE($Y610:$Y612,"G", "")))</f>
        <v>0</v>
      </c>
      <c r="AK610" s="365">
        <f>SUMPRODUCT(LEN($L610:$X612)-LEN(SUBSTITUTE($L610:$X612,"M", "")))</f>
        <v>0</v>
      </c>
      <c r="AL610" s="365">
        <f>SUMPRODUCT(LEN($Y610:$Y612)-LEN(SUBSTITUTE($Y610:$Y612,"M", "")))</f>
        <v>0</v>
      </c>
      <c r="AM610" s="58"/>
    </row>
    <row r="611" spans="2:39" ht="19.899999999999999" customHeight="1" x14ac:dyDescent="0.2">
      <c r="B611" s="17"/>
      <c r="C611" s="406"/>
      <c r="D611" s="231"/>
      <c r="E611" s="23"/>
      <c r="F611" s="23"/>
      <c r="G611" s="191"/>
      <c r="H611" s="409"/>
      <c r="I611" s="409"/>
      <c r="J611" s="409"/>
      <c r="K611" s="190" t="s">
        <v>91</v>
      </c>
      <c r="L611" s="189"/>
      <c r="M611" s="190" t="s">
        <v>90</v>
      </c>
      <c r="N611" s="189"/>
      <c r="O611" s="190" t="s">
        <v>89</v>
      </c>
      <c r="P611" s="189"/>
      <c r="Q611" s="190" t="s">
        <v>88</v>
      </c>
      <c r="R611" s="189"/>
      <c r="S611" s="190" t="s">
        <v>210</v>
      </c>
      <c r="T611" s="189"/>
      <c r="U611" s="190" t="s">
        <v>209</v>
      </c>
      <c r="V611" s="189"/>
      <c r="W611" s="190" t="s">
        <v>291</v>
      </c>
      <c r="X611" s="189"/>
      <c r="Y611" s="18"/>
      <c r="Z611" s="366"/>
      <c r="AA611" s="366"/>
      <c r="AB611" s="188"/>
      <c r="AC611" s="390"/>
      <c r="AD611" s="392"/>
      <c r="AE611" s="392"/>
      <c r="AF611" s="392"/>
      <c r="AG611" s="392"/>
      <c r="AH611" s="392"/>
      <c r="AI611" s="392"/>
      <c r="AJ611" s="392"/>
      <c r="AK611" s="392"/>
      <c r="AL611" s="392"/>
    </row>
    <row r="612" spans="2:39" ht="19.899999999999999" customHeight="1" thickBot="1" x14ac:dyDescent="0.25">
      <c r="B612" s="17"/>
      <c r="C612" s="407"/>
      <c r="D612" s="233"/>
      <c r="E612" s="203"/>
      <c r="F612" s="203"/>
      <c r="G612" s="202"/>
      <c r="H612" s="410"/>
      <c r="I612" s="410"/>
      <c r="J612" s="410"/>
      <c r="K612" s="201" t="s">
        <v>87</v>
      </c>
      <c r="L612" s="200"/>
      <c r="M612" s="201" t="s">
        <v>86</v>
      </c>
      <c r="N612" s="200"/>
      <c r="O612" s="201" t="s">
        <v>85</v>
      </c>
      <c r="P612" s="200"/>
      <c r="Q612" s="201" t="s">
        <v>84</v>
      </c>
      <c r="R612" s="200"/>
      <c r="S612" s="201" t="s">
        <v>208</v>
      </c>
      <c r="T612" s="200"/>
      <c r="U612" s="201" t="s">
        <v>207</v>
      </c>
      <c r="V612" s="200"/>
      <c r="W612" s="201" t="s">
        <v>290</v>
      </c>
      <c r="X612" s="200"/>
      <c r="Y612" s="10"/>
      <c r="Z612" s="398"/>
      <c r="AA612" s="398"/>
      <c r="AB612" s="199"/>
      <c r="AC612" s="391"/>
      <c r="AD612" s="393"/>
      <c r="AE612" s="393"/>
      <c r="AF612" s="393"/>
      <c r="AG612" s="393"/>
      <c r="AH612" s="393"/>
      <c r="AI612" s="393"/>
      <c r="AJ612" s="393"/>
      <c r="AK612" s="393"/>
      <c r="AL612" s="393"/>
    </row>
    <row r="613" spans="2:39" ht="19.899999999999999" customHeight="1" x14ac:dyDescent="0.2">
      <c r="B613" s="17"/>
      <c r="C613" s="405">
        <v>15</v>
      </c>
      <c r="D613" s="232"/>
      <c r="E613" s="197"/>
      <c r="F613" s="197"/>
      <c r="G613" s="196"/>
      <c r="H613" s="408"/>
      <c r="I613" s="408"/>
      <c r="J613" s="408"/>
      <c r="K613" s="195" t="s">
        <v>95</v>
      </c>
      <c r="L613" s="194"/>
      <c r="M613" s="195" t="s">
        <v>94</v>
      </c>
      <c r="N613" s="194"/>
      <c r="O613" s="195" t="s">
        <v>93</v>
      </c>
      <c r="P613" s="194"/>
      <c r="Q613" s="195" t="s">
        <v>92</v>
      </c>
      <c r="R613" s="194"/>
      <c r="S613" s="195" t="s">
        <v>212</v>
      </c>
      <c r="T613" s="194"/>
      <c r="U613" s="195" t="s">
        <v>211</v>
      </c>
      <c r="V613" s="194"/>
      <c r="W613" s="195" t="s">
        <v>292</v>
      </c>
      <c r="X613" s="194"/>
      <c r="Y613" s="25"/>
      <c r="Z613" s="397"/>
      <c r="AA613" s="397"/>
      <c r="AB613" s="193"/>
      <c r="AC613" s="379">
        <f>SUMPRODUCT(LEN($L613:$X615)-LEN(SUBSTITUTE($L613:$X615,"A", "")))</f>
        <v>0</v>
      </c>
      <c r="AD613" s="365">
        <f>SUMPRODUCT(LEN($Y613:$Y615)-LEN(SUBSTITUTE($Y613:$Y615,"A", "")))</f>
        <v>0</v>
      </c>
      <c r="AE613" s="365">
        <f>SUMPRODUCT(LEN($L613:$X615)-LEN(SUBSTITUTE($L613:$X615,"S", "")))</f>
        <v>0</v>
      </c>
      <c r="AF613" s="365">
        <f>SUMPRODUCT(LEN($Y613:$Y615)-LEN(SUBSTITUTE($Y613:$Y615,"S", "")))</f>
        <v>0</v>
      </c>
      <c r="AG613" s="365">
        <f>SUMPRODUCT(LEN($L613:$X615)-LEN(SUBSTITUTE($L613:$X615,"F", "")))</f>
        <v>0</v>
      </c>
      <c r="AH613" s="365">
        <f>SUMPRODUCT(LEN($Y613:$Y615)-LEN(SUBSTITUTE($Y613:$Y615,"F", "")))</f>
        <v>0</v>
      </c>
      <c r="AI613" s="365">
        <f>SUMPRODUCT(LEN($L613:$X615)-LEN(SUBSTITUTE($L613:$X615,"G", "")))</f>
        <v>0</v>
      </c>
      <c r="AJ613" s="365">
        <f>SUMPRODUCT(LEN($Y613:$Y615)-LEN(SUBSTITUTE($Y613:$Y615,"G", "")))</f>
        <v>0</v>
      </c>
      <c r="AK613" s="365">
        <f>SUMPRODUCT(LEN($L613:$X615)-LEN(SUBSTITUTE($L613:$X615,"M", "")))</f>
        <v>0</v>
      </c>
      <c r="AL613" s="365">
        <f>SUMPRODUCT(LEN($Y613:$Y615)-LEN(SUBSTITUTE($Y613:$Y615,"M", "")))</f>
        <v>0</v>
      </c>
    </row>
    <row r="614" spans="2:39" ht="19.899999999999999" customHeight="1" x14ac:dyDescent="0.2">
      <c r="B614" s="17"/>
      <c r="C614" s="406"/>
      <c r="D614" s="231"/>
      <c r="E614" s="23"/>
      <c r="F614" s="23"/>
      <c r="G614" s="191"/>
      <c r="H614" s="409"/>
      <c r="I614" s="409"/>
      <c r="J614" s="409"/>
      <c r="K614" s="190" t="s">
        <v>91</v>
      </c>
      <c r="L614" s="189"/>
      <c r="M614" s="190" t="s">
        <v>90</v>
      </c>
      <c r="N614" s="189"/>
      <c r="O614" s="190" t="s">
        <v>89</v>
      </c>
      <c r="P614" s="189"/>
      <c r="Q614" s="190" t="s">
        <v>88</v>
      </c>
      <c r="R614" s="189"/>
      <c r="S614" s="190" t="s">
        <v>210</v>
      </c>
      <c r="T614" s="189"/>
      <c r="U614" s="190" t="s">
        <v>209</v>
      </c>
      <c r="V614" s="189"/>
      <c r="W614" s="190" t="s">
        <v>291</v>
      </c>
      <c r="X614" s="189"/>
      <c r="Y614" s="18"/>
      <c r="Z614" s="366"/>
      <c r="AA614" s="366"/>
      <c r="AB614" s="188"/>
      <c r="AC614" s="390"/>
      <c r="AD614" s="392"/>
      <c r="AE614" s="392"/>
      <c r="AF614" s="392"/>
      <c r="AG614" s="392"/>
      <c r="AH614" s="392"/>
      <c r="AI614" s="392"/>
      <c r="AJ614" s="392"/>
      <c r="AK614" s="392"/>
      <c r="AL614" s="392"/>
    </row>
    <row r="615" spans="2:39" ht="19.899999999999999" customHeight="1" thickBot="1" x14ac:dyDescent="0.25">
      <c r="B615" s="17"/>
      <c r="C615" s="407"/>
      <c r="D615" s="233"/>
      <c r="E615" s="203"/>
      <c r="F615" s="203"/>
      <c r="G615" s="202"/>
      <c r="H615" s="410"/>
      <c r="I615" s="410"/>
      <c r="J615" s="410"/>
      <c r="K615" s="201" t="s">
        <v>87</v>
      </c>
      <c r="L615" s="200"/>
      <c r="M615" s="201" t="s">
        <v>86</v>
      </c>
      <c r="N615" s="200"/>
      <c r="O615" s="201" t="s">
        <v>85</v>
      </c>
      <c r="P615" s="200"/>
      <c r="Q615" s="201" t="s">
        <v>84</v>
      </c>
      <c r="R615" s="200"/>
      <c r="S615" s="201" t="s">
        <v>208</v>
      </c>
      <c r="T615" s="200"/>
      <c r="U615" s="201" t="s">
        <v>207</v>
      </c>
      <c r="V615" s="200"/>
      <c r="W615" s="201" t="s">
        <v>290</v>
      </c>
      <c r="X615" s="200"/>
      <c r="Y615" s="10"/>
      <c r="Z615" s="398"/>
      <c r="AA615" s="398"/>
      <c r="AB615" s="199"/>
      <c r="AC615" s="391"/>
      <c r="AD615" s="393"/>
      <c r="AE615" s="393"/>
      <c r="AF615" s="393"/>
      <c r="AG615" s="393"/>
      <c r="AH615" s="393"/>
      <c r="AI615" s="393"/>
      <c r="AJ615" s="393"/>
      <c r="AK615" s="393"/>
      <c r="AL615" s="393"/>
    </row>
    <row r="616" spans="2:39" ht="19.899999999999999" customHeight="1" x14ac:dyDescent="0.2">
      <c r="B616" s="17"/>
      <c r="C616" s="405">
        <v>16</v>
      </c>
      <c r="D616" s="232"/>
      <c r="E616" s="197"/>
      <c r="F616" s="197"/>
      <c r="G616" s="196"/>
      <c r="H616" s="408"/>
      <c r="I616" s="408"/>
      <c r="J616" s="408"/>
      <c r="K616" s="195" t="s">
        <v>95</v>
      </c>
      <c r="L616" s="194"/>
      <c r="M616" s="195" t="s">
        <v>94</v>
      </c>
      <c r="N616" s="194"/>
      <c r="O616" s="195" t="s">
        <v>93</v>
      </c>
      <c r="P616" s="194"/>
      <c r="Q616" s="195" t="s">
        <v>92</v>
      </c>
      <c r="R616" s="194"/>
      <c r="S616" s="195" t="s">
        <v>212</v>
      </c>
      <c r="T616" s="194"/>
      <c r="U616" s="195" t="s">
        <v>211</v>
      </c>
      <c r="V616" s="194"/>
      <c r="W616" s="195" t="s">
        <v>292</v>
      </c>
      <c r="X616" s="194"/>
      <c r="Y616" s="25"/>
      <c r="Z616" s="397"/>
      <c r="AA616" s="397"/>
      <c r="AB616" s="193"/>
      <c r="AC616" s="379">
        <f>SUMPRODUCT(LEN($L616:$X618)-LEN(SUBSTITUTE($L616:$X618,"A", "")))</f>
        <v>0</v>
      </c>
      <c r="AD616" s="365">
        <f>SUMPRODUCT(LEN($Y616:$Y618)-LEN(SUBSTITUTE($Y616:$Y618,"A", "")))</f>
        <v>0</v>
      </c>
      <c r="AE616" s="365">
        <f>SUMPRODUCT(LEN($L616:$X618)-LEN(SUBSTITUTE($L616:$X618,"S", "")))</f>
        <v>0</v>
      </c>
      <c r="AF616" s="365">
        <f>SUMPRODUCT(LEN($Y616:$Y618)-LEN(SUBSTITUTE($Y616:$Y618,"S", "")))</f>
        <v>0</v>
      </c>
      <c r="AG616" s="365">
        <f>SUMPRODUCT(LEN($L616:$X618)-LEN(SUBSTITUTE($L616:$X618,"F", "")))</f>
        <v>0</v>
      </c>
      <c r="AH616" s="365">
        <f>SUMPRODUCT(LEN($Y616:$Y618)-LEN(SUBSTITUTE($Y616:$Y618,"F", "")))</f>
        <v>0</v>
      </c>
      <c r="AI616" s="365">
        <f>SUMPRODUCT(LEN($L616:$X618)-LEN(SUBSTITUTE($L616:$X618,"G", "")))</f>
        <v>0</v>
      </c>
      <c r="AJ616" s="365">
        <f>SUMPRODUCT(LEN($Y616:$Y618)-LEN(SUBSTITUTE($Y616:$Y618,"G", "")))</f>
        <v>0</v>
      </c>
      <c r="AK616" s="365">
        <f>SUMPRODUCT(LEN($L616:$X618)-LEN(SUBSTITUTE($L616:$X618,"M", "")))</f>
        <v>0</v>
      </c>
      <c r="AL616" s="365">
        <f>SUMPRODUCT(LEN($Y616:$Y618)-LEN(SUBSTITUTE($Y616:$Y618,"M", "")))</f>
        <v>0</v>
      </c>
    </row>
    <row r="617" spans="2:39" ht="19.899999999999999" customHeight="1" x14ac:dyDescent="0.2">
      <c r="B617" s="17"/>
      <c r="C617" s="406"/>
      <c r="D617" s="231"/>
      <c r="E617" s="23"/>
      <c r="F617" s="23"/>
      <c r="G617" s="191"/>
      <c r="H617" s="409"/>
      <c r="I617" s="409"/>
      <c r="J617" s="409"/>
      <c r="K617" s="190" t="s">
        <v>91</v>
      </c>
      <c r="L617" s="189"/>
      <c r="M617" s="190" t="s">
        <v>90</v>
      </c>
      <c r="N617" s="189"/>
      <c r="O617" s="190" t="s">
        <v>89</v>
      </c>
      <c r="P617" s="189"/>
      <c r="Q617" s="190" t="s">
        <v>88</v>
      </c>
      <c r="R617" s="189"/>
      <c r="S617" s="190" t="s">
        <v>210</v>
      </c>
      <c r="T617" s="189"/>
      <c r="U617" s="190" t="s">
        <v>209</v>
      </c>
      <c r="V617" s="189"/>
      <c r="W617" s="190" t="s">
        <v>291</v>
      </c>
      <c r="X617" s="189"/>
      <c r="Y617" s="18"/>
      <c r="Z617" s="366"/>
      <c r="AA617" s="366"/>
      <c r="AB617" s="188"/>
      <c r="AC617" s="390"/>
      <c r="AD617" s="392"/>
      <c r="AE617" s="392"/>
      <c r="AF617" s="392"/>
      <c r="AG617" s="392"/>
      <c r="AH617" s="392"/>
      <c r="AI617" s="392"/>
      <c r="AJ617" s="392"/>
      <c r="AK617" s="392"/>
      <c r="AL617" s="392"/>
    </row>
    <row r="618" spans="2:39" ht="19.899999999999999" customHeight="1" thickBot="1" x14ac:dyDescent="0.25">
      <c r="B618" s="17"/>
      <c r="C618" s="407"/>
      <c r="D618" s="233"/>
      <c r="E618" s="203"/>
      <c r="F618" s="203"/>
      <c r="G618" s="202"/>
      <c r="H618" s="410"/>
      <c r="I618" s="410"/>
      <c r="J618" s="410"/>
      <c r="K618" s="201" t="s">
        <v>87</v>
      </c>
      <c r="L618" s="200"/>
      <c r="M618" s="201" t="s">
        <v>86</v>
      </c>
      <c r="N618" s="200"/>
      <c r="O618" s="201" t="s">
        <v>85</v>
      </c>
      <c r="P618" s="200"/>
      <c r="Q618" s="201" t="s">
        <v>84</v>
      </c>
      <c r="R618" s="200"/>
      <c r="S618" s="201" t="s">
        <v>208</v>
      </c>
      <c r="T618" s="200"/>
      <c r="U618" s="201" t="s">
        <v>207</v>
      </c>
      <c r="V618" s="200"/>
      <c r="W618" s="201" t="s">
        <v>290</v>
      </c>
      <c r="X618" s="200"/>
      <c r="Y618" s="10"/>
      <c r="Z618" s="398"/>
      <c r="AA618" s="398"/>
      <c r="AB618" s="199"/>
      <c r="AC618" s="391"/>
      <c r="AD618" s="393"/>
      <c r="AE618" s="393"/>
      <c r="AF618" s="393"/>
      <c r="AG618" s="393"/>
      <c r="AH618" s="393"/>
      <c r="AI618" s="393"/>
      <c r="AJ618" s="393"/>
      <c r="AK618" s="393"/>
      <c r="AL618" s="393"/>
    </row>
    <row r="619" spans="2:39" ht="19.899999999999999" customHeight="1" x14ac:dyDescent="0.2">
      <c r="B619" s="17"/>
      <c r="C619" s="405">
        <v>17</v>
      </c>
      <c r="D619" s="232"/>
      <c r="E619" s="197"/>
      <c r="F619" s="197"/>
      <c r="G619" s="196"/>
      <c r="H619" s="408"/>
      <c r="I619" s="408"/>
      <c r="J619" s="408"/>
      <c r="K619" s="195" t="s">
        <v>95</v>
      </c>
      <c r="L619" s="194"/>
      <c r="M619" s="195" t="s">
        <v>94</v>
      </c>
      <c r="N619" s="194"/>
      <c r="O619" s="195" t="s">
        <v>93</v>
      </c>
      <c r="P619" s="194"/>
      <c r="Q619" s="195" t="s">
        <v>92</v>
      </c>
      <c r="R619" s="194"/>
      <c r="S619" s="195" t="s">
        <v>212</v>
      </c>
      <c r="T619" s="194"/>
      <c r="U619" s="195" t="s">
        <v>211</v>
      </c>
      <c r="V619" s="194"/>
      <c r="W619" s="195" t="s">
        <v>292</v>
      </c>
      <c r="X619" s="194"/>
      <c r="Y619" s="25"/>
      <c r="Z619" s="397"/>
      <c r="AA619" s="397"/>
      <c r="AB619" s="193"/>
      <c r="AC619" s="379">
        <f>SUMPRODUCT(LEN($L619:$X621)-LEN(SUBSTITUTE($L619:$X621,"A", "")))</f>
        <v>0</v>
      </c>
      <c r="AD619" s="365">
        <f>SUMPRODUCT(LEN($Y619:$Y621)-LEN(SUBSTITUTE($Y619:$Y621,"A", "")))</f>
        <v>0</v>
      </c>
      <c r="AE619" s="365">
        <f>SUMPRODUCT(LEN($L619:$X621)-LEN(SUBSTITUTE($L619:$X621,"S", "")))</f>
        <v>0</v>
      </c>
      <c r="AF619" s="365">
        <f>SUMPRODUCT(LEN($Y619:$Y621)-LEN(SUBSTITUTE($Y619:$Y621,"S", "")))</f>
        <v>0</v>
      </c>
      <c r="AG619" s="365">
        <f>SUMPRODUCT(LEN($L619:$X621)-LEN(SUBSTITUTE($L619:$X621,"F", "")))</f>
        <v>0</v>
      </c>
      <c r="AH619" s="365">
        <f>SUMPRODUCT(LEN($Y619:$Y621)-LEN(SUBSTITUTE($Y619:$Y621,"F", "")))</f>
        <v>0</v>
      </c>
      <c r="AI619" s="365">
        <f>SUMPRODUCT(LEN($L619:$X621)-LEN(SUBSTITUTE($L619:$X621,"G", "")))</f>
        <v>0</v>
      </c>
      <c r="AJ619" s="365">
        <f>SUMPRODUCT(LEN($Y619:$Y621)-LEN(SUBSTITUTE($Y619:$Y621,"G", "")))</f>
        <v>0</v>
      </c>
      <c r="AK619" s="365">
        <f>SUMPRODUCT(LEN($L619:$X621)-LEN(SUBSTITUTE($L619:$X621,"M", "")))</f>
        <v>0</v>
      </c>
      <c r="AL619" s="365">
        <f>SUMPRODUCT(LEN($Y619:$Y621)-LEN(SUBSTITUTE($Y619:$Y621,"M", "")))</f>
        <v>0</v>
      </c>
    </row>
    <row r="620" spans="2:39" ht="19.899999999999999" customHeight="1" x14ac:dyDescent="0.2">
      <c r="B620" s="17"/>
      <c r="C620" s="406"/>
      <c r="D620" s="231"/>
      <c r="E620" s="23"/>
      <c r="F620" s="23"/>
      <c r="G620" s="191"/>
      <c r="H620" s="409"/>
      <c r="I620" s="409"/>
      <c r="J620" s="409"/>
      <c r="K620" s="190" t="s">
        <v>91</v>
      </c>
      <c r="L620" s="189"/>
      <c r="M620" s="190" t="s">
        <v>90</v>
      </c>
      <c r="N620" s="189"/>
      <c r="O620" s="190" t="s">
        <v>89</v>
      </c>
      <c r="P620" s="189"/>
      <c r="Q620" s="190" t="s">
        <v>88</v>
      </c>
      <c r="R620" s="189"/>
      <c r="S620" s="190" t="s">
        <v>210</v>
      </c>
      <c r="T620" s="189"/>
      <c r="U620" s="190" t="s">
        <v>209</v>
      </c>
      <c r="V620" s="189"/>
      <c r="W620" s="190" t="s">
        <v>291</v>
      </c>
      <c r="X620" s="189"/>
      <c r="Y620" s="18"/>
      <c r="Z620" s="366"/>
      <c r="AA620" s="366"/>
      <c r="AB620" s="188"/>
      <c r="AC620" s="390"/>
      <c r="AD620" s="392"/>
      <c r="AE620" s="392"/>
      <c r="AF620" s="392"/>
      <c r="AG620" s="392"/>
      <c r="AH620" s="392"/>
      <c r="AI620" s="392"/>
      <c r="AJ620" s="392"/>
      <c r="AK620" s="392"/>
      <c r="AL620" s="392"/>
    </row>
    <row r="621" spans="2:39" ht="19.899999999999999" customHeight="1" thickBot="1" x14ac:dyDescent="0.25">
      <c r="B621" s="17"/>
      <c r="C621" s="407"/>
      <c r="D621" s="233"/>
      <c r="E621" s="203"/>
      <c r="F621" s="203"/>
      <c r="G621" s="202"/>
      <c r="H621" s="410"/>
      <c r="I621" s="410"/>
      <c r="J621" s="410"/>
      <c r="K621" s="201" t="s">
        <v>87</v>
      </c>
      <c r="L621" s="200"/>
      <c r="M621" s="201" t="s">
        <v>86</v>
      </c>
      <c r="N621" s="200"/>
      <c r="O621" s="201" t="s">
        <v>85</v>
      </c>
      <c r="P621" s="200"/>
      <c r="Q621" s="201" t="s">
        <v>84</v>
      </c>
      <c r="R621" s="200"/>
      <c r="S621" s="201" t="s">
        <v>208</v>
      </c>
      <c r="T621" s="200"/>
      <c r="U621" s="201" t="s">
        <v>207</v>
      </c>
      <c r="V621" s="200"/>
      <c r="W621" s="201" t="s">
        <v>290</v>
      </c>
      <c r="X621" s="200"/>
      <c r="Y621" s="10"/>
      <c r="Z621" s="398"/>
      <c r="AA621" s="398"/>
      <c r="AB621" s="199"/>
      <c r="AC621" s="391"/>
      <c r="AD621" s="393"/>
      <c r="AE621" s="393"/>
      <c r="AF621" s="393"/>
      <c r="AG621" s="393"/>
      <c r="AH621" s="393"/>
      <c r="AI621" s="393"/>
      <c r="AJ621" s="393"/>
      <c r="AK621" s="393"/>
      <c r="AL621" s="393"/>
    </row>
    <row r="622" spans="2:39" ht="19.899999999999999" customHeight="1" x14ac:dyDescent="0.2">
      <c r="B622" s="17"/>
      <c r="C622" s="405">
        <v>18</v>
      </c>
      <c r="D622" s="232"/>
      <c r="E622" s="197"/>
      <c r="F622" s="197"/>
      <c r="G622" s="196"/>
      <c r="H622" s="408"/>
      <c r="I622" s="408"/>
      <c r="J622" s="408"/>
      <c r="K622" s="195" t="s">
        <v>95</v>
      </c>
      <c r="L622" s="194"/>
      <c r="M622" s="195" t="s">
        <v>94</v>
      </c>
      <c r="N622" s="194"/>
      <c r="O622" s="195" t="s">
        <v>93</v>
      </c>
      <c r="P622" s="194"/>
      <c r="Q622" s="195" t="s">
        <v>92</v>
      </c>
      <c r="R622" s="194"/>
      <c r="S622" s="195" t="s">
        <v>212</v>
      </c>
      <c r="T622" s="194"/>
      <c r="U622" s="195" t="s">
        <v>211</v>
      </c>
      <c r="V622" s="194"/>
      <c r="W622" s="195" t="s">
        <v>292</v>
      </c>
      <c r="X622" s="194"/>
      <c r="Y622" s="25"/>
      <c r="Z622" s="397"/>
      <c r="AA622" s="397"/>
      <c r="AB622" s="193"/>
      <c r="AC622" s="379">
        <f>SUMPRODUCT(LEN($L622:$X624)-LEN(SUBSTITUTE($L622:$X624,"A", "")))</f>
        <v>0</v>
      </c>
      <c r="AD622" s="365">
        <f>SUMPRODUCT(LEN($Y622:$Y624)-LEN(SUBSTITUTE($Y622:$Y624,"A", "")))</f>
        <v>0</v>
      </c>
      <c r="AE622" s="365">
        <f>SUMPRODUCT(LEN($L622:$X624)-LEN(SUBSTITUTE($L622:$X624,"S", "")))</f>
        <v>0</v>
      </c>
      <c r="AF622" s="365">
        <f>SUMPRODUCT(LEN($Y622:$Y624)-LEN(SUBSTITUTE($Y622:$Y624,"S", "")))</f>
        <v>0</v>
      </c>
      <c r="AG622" s="365">
        <f>SUMPRODUCT(LEN($L622:$X624)-LEN(SUBSTITUTE($L622:$X624,"F", "")))</f>
        <v>0</v>
      </c>
      <c r="AH622" s="365">
        <f>SUMPRODUCT(LEN($Y622:$Y624)-LEN(SUBSTITUTE($Y622:$Y624,"F", "")))</f>
        <v>0</v>
      </c>
      <c r="AI622" s="365">
        <f>SUMPRODUCT(LEN($L622:$X624)-LEN(SUBSTITUTE($L622:$X624,"G", "")))</f>
        <v>0</v>
      </c>
      <c r="AJ622" s="365">
        <f>SUMPRODUCT(LEN($Y622:$Y624)-LEN(SUBSTITUTE($Y622:$Y624,"G", "")))</f>
        <v>0</v>
      </c>
      <c r="AK622" s="365">
        <f>SUMPRODUCT(LEN($L622:$X624)-LEN(SUBSTITUTE($L622:$X624,"M", "")))</f>
        <v>0</v>
      </c>
      <c r="AL622" s="365">
        <f>SUMPRODUCT(LEN($Y622:$Y624)-LEN(SUBSTITUTE($Y622:$Y624,"M", "")))</f>
        <v>0</v>
      </c>
    </row>
    <row r="623" spans="2:39" ht="19.899999999999999" customHeight="1" x14ac:dyDescent="0.2">
      <c r="B623" s="17"/>
      <c r="C623" s="406"/>
      <c r="D623" s="231"/>
      <c r="E623" s="23"/>
      <c r="F623" s="23"/>
      <c r="G623" s="191"/>
      <c r="H623" s="409"/>
      <c r="I623" s="409"/>
      <c r="J623" s="409"/>
      <c r="K623" s="190" t="s">
        <v>91</v>
      </c>
      <c r="L623" s="189"/>
      <c r="M623" s="190" t="s">
        <v>90</v>
      </c>
      <c r="N623" s="189"/>
      <c r="O623" s="190" t="s">
        <v>89</v>
      </c>
      <c r="P623" s="189"/>
      <c r="Q623" s="190" t="s">
        <v>88</v>
      </c>
      <c r="R623" s="189"/>
      <c r="S623" s="190" t="s">
        <v>210</v>
      </c>
      <c r="T623" s="189"/>
      <c r="U623" s="190" t="s">
        <v>209</v>
      </c>
      <c r="V623" s="189"/>
      <c r="W623" s="190" t="s">
        <v>291</v>
      </c>
      <c r="X623" s="189"/>
      <c r="Y623" s="18"/>
      <c r="Z623" s="366"/>
      <c r="AA623" s="366"/>
      <c r="AB623" s="188"/>
      <c r="AC623" s="390"/>
      <c r="AD623" s="392"/>
      <c r="AE623" s="392"/>
      <c r="AF623" s="392"/>
      <c r="AG623" s="392"/>
      <c r="AH623" s="392"/>
      <c r="AI623" s="392"/>
      <c r="AJ623" s="392"/>
      <c r="AK623" s="392"/>
      <c r="AL623" s="392"/>
    </row>
    <row r="624" spans="2:39" ht="19.899999999999999" customHeight="1" thickBot="1" x14ac:dyDescent="0.25">
      <c r="B624" s="17"/>
      <c r="C624" s="407"/>
      <c r="D624" s="233"/>
      <c r="E624" s="203"/>
      <c r="F624" s="203"/>
      <c r="G624" s="202"/>
      <c r="H624" s="410"/>
      <c r="I624" s="410"/>
      <c r="J624" s="410"/>
      <c r="K624" s="201" t="s">
        <v>87</v>
      </c>
      <c r="L624" s="200"/>
      <c r="M624" s="201" t="s">
        <v>86</v>
      </c>
      <c r="N624" s="200"/>
      <c r="O624" s="201" t="s">
        <v>85</v>
      </c>
      <c r="P624" s="200"/>
      <c r="Q624" s="201" t="s">
        <v>84</v>
      </c>
      <c r="R624" s="200"/>
      <c r="S624" s="201" t="s">
        <v>208</v>
      </c>
      <c r="T624" s="200"/>
      <c r="U624" s="201" t="s">
        <v>207</v>
      </c>
      <c r="V624" s="200"/>
      <c r="W624" s="201" t="s">
        <v>290</v>
      </c>
      <c r="X624" s="200"/>
      <c r="Y624" s="10"/>
      <c r="Z624" s="398"/>
      <c r="AA624" s="398"/>
      <c r="AB624" s="199"/>
      <c r="AC624" s="391"/>
      <c r="AD624" s="393"/>
      <c r="AE624" s="393"/>
      <c r="AF624" s="393"/>
      <c r="AG624" s="393"/>
      <c r="AH624" s="393"/>
      <c r="AI624" s="393"/>
      <c r="AJ624" s="393"/>
      <c r="AK624" s="393"/>
      <c r="AL624" s="393"/>
    </row>
    <row r="625" spans="2:46" ht="19.899999999999999" customHeight="1" x14ac:dyDescent="0.2">
      <c r="B625" s="17"/>
      <c r="C625" s="405">
        <v>19</v>
      </c>
      <c r="D625" s="232"/>
      <c r="E625" s="197"/>
      <c r="F625" s="197"/>
      <c r="G625" s="196"/>
      <c r="H625" s="408"/>
      <c r="I625" s="408"/>
      <c r="J625" s="408"/>
      <c r="K625" s="195" t="s">
        <v>95</v>
      </c>
      <c r="L625" s="194"/>
      <c r="M625" s="195" t="s">
        <v>94</v>
      </c>
      <c r="N625" s="194"/>
      <c r="O625" s="195" t="s">
        <v>93</v>
      </c>
      <c r="P625" s="194"/>
      <c r="Q625" s="195" t="s">
        <v>92</v>
      </c>
      <c r="R625" s="194"/>
      <c r="S625" s="195" t="s">
        <v>212</v>
      </c>
      <c r="T625" s="194"/>
      <c r="U625" s="195" t="s">
        <v>211</v>
      </c>
      <c r="V625" s="194"/>
      <c r="W625" s="195" t="s">
        <v>292</v>
      </c>
      <c r="X625" s="194"/>
      <c r="Y625" s="25"/>
      <c r="Z625" s="397"/>
      <c r="AA625" s="397"/>
      <c r="AB625" s="193"/>
      <c r="AC625" s="379">
        <f>SUMPRODUCT(LEN($L625:$X627)-LEN(SUBSTITUTE($L625:$X627,"A", "")))</f>
        <v>0</v>
      </c>
      <c r="AD625" s="365">
        <f>SUMPRODUCT(LEN($Y625:$Y627)-LEN(SUBSTITUTE($Y625:$Y627,"A", "")))</f>
        <v>0</v>
      </c>
      <c r="AE625" s="365">
        <f>SUMPRODUCT(LEN($L625:$X627)-LEN(SUBSTITUTE($L625:$X627,"S", "")))</f>
        <v>0</v>
      </c>
      <c r="AF625" s="365">
        <f>SUMPRODUCT(LEN($Y625:$Y627)-LEN(SUBSTITUTE($Y625:$Y627,"S", "")))</f>
        <v>0</v>
      </c>
      <c r="AG625" s="365">
        <f>SUMPRODUCT(LEN($L625:$X627)-LEN(SUBSTITUTE($L625:$X627,"F", "")))</f>
        <v>0</v>
      </c>
      <c r="AH625" s="365">
        <f>SUMPRODUCT(LEN($Y625:$Y627)-LEN(SUBSTITUTE($Y625:$Y627,"F", "")))</f>
        <v>0</v>
      </c>
      <c r="AI625" s="365">
        <f>SUMPRODUCT(LEN($L625:$X627)-LEN(SUBSTITUTE($L625:$X627,"G", "")))</f>
        <v>0</v>
      </c>
      <c r="AJ625" s="365">
        <f>SUMPRODUCT(LEN($Y625:$Y627)-LEN(SUBSTITUTE($Y625:$Y627,"G", "")))</f>
        <v>0</v>
      </c>
      <c r="AK625" s="365">
        <f>SUMPRODUCT(LEN($L625:$X627)-LEN(SUBSTITUTE($L625:$X627,"M", "")))</f>
        <v>0</v>
      </c>
      <c r="AL625" s="365">
        <f>SUMPRODUCT(LEN($Y625:$Y627)-LEN(SUBSTITUTE($Y625:$Y627,"M", "")))</f>
        <v>0</v>
      </c>
    </row>
    <row r="626" spans="2:46" ht="19.899999999999999" customHeight="1" x14ac:dyDescent="0.2">
      <c r="B626" s="17"/>
      <c r="C626" s="406"/>
      <c r="D626" s="231"/>
      <c r="E626" s="23"/>
      <c r="F626" s="23"/>
      <c r="G626" s="191"/>
      <c r="H626" s="409"/>
      <c r="I626" s="409"/>
      <c r="J626" s="409"/>
      <c r="K626" s="190" t="s">
        <v>91</v>
      </c>
      <c r="L626" s="189"/>
      <c r="M626" s="190" t="s">
        <v>90</v>
      </c>
      <c r="N626" s="189"/>
      <c r="O626" s="190" t="s">
        <v>89</v>
      </c>
      <c r="P626" s="189"/>
      <c r="Q626" s="190" t="s">
        <v>88</v>
      </c>
      <c r="R626" s="189"/>
      <c r="S626" s="190" t="s">
        <v>210</v>
      </c>
      <c r="T626" s="189"/>
      <c r="U626" s="190" t="s">
        <v>209</v>
      </c>
      <c r="V626" s="189"/>
      <c r="W626" s="190" t="s">
        <v>291</v>
      </c>
      <c r="X626" s="189"/>
      <c r="Y626" s="18"/>
      <c r="Z626" s="366"/>
      <c r="AA626" s="366"/>
      <c r="AB626" s="188"/>
      <c r="AC626" s="390"/>
      <c r="AD626" s="392"/>
      <c r="AE626" s="392"/>
      <c r="AF626" s="392"/>
      <c r="AG626" s="392"/>
      <c r="AH626" s="392"/>
      <c r="AI626" s="392"/>
      <c r="AJ626" s="392"/>
      <c r="AK626" s="392"/>
      <c r="AL626" s="392"/>
    </row>
    <row r="627" spans="2:46" ht="19.899999999999999" customHeight="1" thickBot="1" x14ac:dyDescent="0.25">
      <c r="B627" s="17"/>
      <c r="C627" s="407"/>
      <c r="D627" s="233"/>
      <c r="E627" s="203"/>
      <c r="F627" s="203"/>
      <c r="G627" s="202"/>
      <c r="H627" s="410"/>
      <c r="I627" s="410"/>
      <c r="J627" s="410"/>
      <c r="K627" s="201" t="s">
        <v>87</v>
      </c>
      <c r="L627" s="200"/>
      <c r="M627" s="201" t="s">
        <v>86</v>
      </c>
      <c r="N627" s="200"/>
      <c r="O627" s="201" t="s">
        <v>85</v>
      </c>
      <c r="P627" s="200"/>
      <c r="Q627" s="201" t="s">
        <v>84</v>
      </c>
      <c r="R627" s="200"/>
      <c r="S627" s="201" t="s">
        <v>208</v>
      </c>
      <c r="T627" s="200"/>
      <c r="U627" s="201" t="s">
        <v>207</v>
      </c>
      <c r="V627" s="200"/>
      <c r="W627" s="201" t="s">
        <v>290</v>
      </c>
      <c r="X627" s="200"/>
      <c r="Y627" s="10"/>
      <c r="Z627" s="398"/>
      <c r="AA627" s="398"/>
      <c r="AB627" s="199"/>
      <c r="AC627" s="391"/>
      <c r="AD627" s="393"/>
      <c r="AE627" s="393"/>
      <c r="AF627" s="393"/>
      <c r="AG627" s="393"/>
      <c r="AH627" s="393"/>
      <c r="AI627" s="393"/>
      <c r="AJ627" s="393"/>
      <c r="AK627" s="393"/>
      <c r="AL627" s="393"/>
    </row>
    <row r="628" spans="2:46" ht="19.899999999999999" customHeight="1" x14ac:dyDescent="0.2">
      <c r="B628" s="17"/>
      <c r="C628" s="405">
        <v>20</v>
      </c>
      <c r="D628" s="232"/>
      <c r="E628" s="197"/>
      <c r="F628" s="197"/>
      <c r="G628" s="196"/>
      <c r="H628" s="408"/>
      <c r="I628" s="408"/>
      <c r="J628" s="408"/>
      <c r="K628" s="195" t="s">
        <v>95</v>
      </c>
      <c r="L628" s="194"/>
      <c r="M628" s="195" t="s">
        <v>94</v>
      </c>
      <c r="N628" s="194"/>
      <c r="O628" s="195" t="s">
        <v>93</v>
      </c>
      <c r="P628" s="194"/>
      <c r="Q628" s="195" t="s">
        <v>92</v>
      </c>
      <c r="R628" s="194"/>
      <c r="S628" s="195" t="s">
        <v>212</v>
      </c>
      <c r="T628" s="194"/>
      <c r="U628" s="195" t="s">
        <v>211</v>
      </c>
      <c r="V628" s="194"/>
      <c r="W628" s="195" t="s">
        <v>292</v>
      </c>
      <c r="X628" s="194"/>
      <c r="Y628" s="25"/>
      <c r="Z628" s="397"/>
      <c r="AA628" s="397"/>
      <c r="AB628" s="193"/>
      <c r="AC628" s="379">
        <f>SUMPRODUCT(LEN($L628:$X630)-LEN(SUBSTITUTE($L628:$X630,"A", "")))</f>
        <v>0</v>
      </c>
      <c r="AD628" s="365">
        <f>SUMPRODUCT(LEN($Y628:$Y630)-LEN(SUBSTITUTE($Y628:$Y630,"A", "")))</f>
        <v>0</v>
      </c>
      <c r="AE628" s="365">
        <f>SUMPRODUCT(LEN($L628:$X630)-LEN(SUBSTITUTE($L628:$X630,"S", "")))</f>
        <v>0</v>
      </c>
      <c r="AF628" s="365">
        <f>SUMPRODUCT(LEN($Y628:$Y630)-LEN(SUBSTITUTE($Y628:$Y630,"S", "")))</f>
        <v>0</v>
      </c>
      <c r="AG628" s="365">
        <f>SUMPRODUCT(LEN($L628:$X630)-LEN(SUBSTITUTE($L628:$X630,"F", "")))</f>
        <v>0</v>
      </c>
      <c r="AH628" s="365">
        <f>SUMPRODUCT(LEN($Y628:$Y630)-LEN(SUBSTITUTE($Y628:$Y630,"F", "")))</f>
        <v>0</v>
      </c>
      <c r="AI628" s="365">
        <f>SUMPRODUCT(LEN($L628:$X630)-LEN(SUBSTITUTE($L628:$X630,"G", "")))</f>
        <v>0</v>
      </c>
      <c r="AJ628" s="365">
        <f>SUMPRODUCT(LEN($Y628:$Y630)-LEN(SUBSTITUTE($Y628:$Y630,"G", "")))</f>
        <v>0</v>
      </c>
      <c r="AK628" s="365">
        <f>SUMPRODUCT(LEN($L628:$X630)-LEN(SUBSTITUTE($L628:$X630,"M", "")))</f>
        <v>0</v>
      </c>
      <c r="AL628" s="365">
        <f>SUMPRODUCT(LEN($Y628:$Y630)-LEN(SUBSTITUTE($Y628:$Y630,"M", "")))</f>
        <v>0</v>
      </c>
    </row>
    <row r="629" spans="2:46" ht="19.899999999999999" customHeight="1" x14ac:dyDescent="0.2">
      <c r="B629" s="17"/>
      <c r="C629" s="406"/>
      <c r="D629" s="231"/>
      <c r="E629" s="23"/>
      <c r="F629" s="23"/>
      <c r="G629" s="191"/>
      <c r="H629" s="409"/>
      <c r="I629" s="409"/>
      <c r="J629" s="409"/>
      <c r="K629" s="190" t="s">
        <v>91</v>
      </c>
      <c r="L629" s="189"/>
      <c r="M629" s="190" t="s">
        <v>90</v>
      </c>
      <c r="N629" s="189"/>
      <c r="O629" s="190" t="s">
        <v>89</v>
      </c>
      <c r="P629" s="189"/>
      <c r="Q629" s="190" t="s">
        <v>88</v>
      </c>
      <c r="R629" s="189"/>
      <c r="S629" s="190" t="s">
        <v>210</v>
      </c>
      <c r="T629" s="189"/>
      <c r="U629" s="190" t="s">
        <v>209</v>
      </c>
      <c r="V629" s="189"/>
      <c r="W629" s="190" t="s">
        <v>291</v>
      </c>
      <c r="X629" s="189"/>
      <c r="Y629" s="18"/>
      <c r="Z629" s="366"/>
      <c r="AA629" s="366"/>
      <c r="AB629" s="188"/>
      <c r="AC629" s="390"/>
      <c r="AD629" s="392"/>
      <c r="AE629" s="392"/>
      <c r="AF629" s="392"/>
      <c r="AG629" s="392"/>
      <c r="AH629" s="392"/>
      <c r="AI629" s="392"/>
      <c r="AJ629" s="392"/>
      <c r="AK629" s="392"/>
      <c r="AL629" s="392"/>
    </row>
    <row r="630" spans="2:46" ht="19.899999999999999" customHeight="1" thickBot="1" x14ac:dyDescent="0.25">
      <c r="B630" s="17"/>
      <c r="C630" s="412"/>
      <c r="D630" s="230"/>
      <c r="E630" s="186"/>
      <c r="F630" s="186"/>
      <c r="G630" s="185"/>
      <c r="H630" s="411"/>
      <c r="I630" s="411"/>
      <c r="J630" s="411"/>
      <c r="K630" s="184" t="s">
        <v>87</v>
      </c>
      <c r="L630" s="183"/>
      <c r="M630" s="184" t="s">
        <v>86</v>
      </c>
      <c r="N630" s="183"/>
      <c r="O630" s="184" t="s">
        <v>85</v>
      </c>
      <c r="P630" s="183"/>
      <c r="Q630" s="184" t="s">
        <v>84</v>
      </c>
      <c r="R630" s="183"/>
      <c r="S630" s="184" t="s">
        <v>208</v>
      </c>
      <c r="T630" s="183"/>
      <c r="U630" s="184" t="s">
        <v>207</v>
      </c>
      <c r="V630" s="183"/>
      <c r="W630" s="201" t="s">
        <v>290</v>
      </c>
      <c r="X630" s="183"/>
      <c r="Y630" s="182"/>
      <c r="Z630" s="367"/>
      <c r="AA630" s="367"/>
      <c r="AB630" s="180"/>
      <c r="AC630" s="391"/>
      <c r="AD630" s="393"/>
      <c r="AE630" s="393"/>
      <c r="AF630" s="393"/>
      <c r="AG630" s="393"/>
      <c r="AH630" s="393"/>
      <c r="AI630" s="393"/>
      <c r="AJ630" s="393"/>
      <c r="AK630" s="393"/>
      <c r="AL630" s="393"/>
    </row>
    <row r="631" spans="2:46" ht="74.45" customHeight="1" thickBot="1" x14ac:dyDescent="0.3">
      <c r="B631" s="51" t="s">
        <v>123</v>
      </c>
      <c r="C631" s="48" t="s">
        <v>122</v>
      </c>
      <c r="D631" s="48" t="s">
        <v>121</v>
      </c>
      <c r="E631" s="48" t="s">
        <v>120</v>
      </c>
      <c r="F631" s="48" t="s">
        <v>119</v>
      </c>
      <c r="G631" s="48" t="s">
        <v>118</v>
      </c>
      <c r="H631" s="48" t="s">
        <v>33</v>
      </c>
      <c r="I631" s="48" t="s">
        <v>117</v>
      </c>
      <c r="J631" s="48" t="s">
        <v>34</v>
      </c>
      <c r="K631" s="340" t="s">
        <v>116</v>
      </c>
      <c r="L631" s="341"/>
      <c r="M631" s="340" t="s">
        <v>115</v>
      </c>
      <c r="N631" s="341"/>
      <c r="O631" s="340" t="s">
        <v>115</v>
      </c>
      <c r="P631" s="394"/>
      <c r="Q631" s="340" t="s">
        <v>115</v>
      </c>
      <c r="R631" s="394"/>
      <c r="S631" s="340" t="s">
        <v>115</v>
      </c>
      <c r="T631" s="394"/>
      <c r="U631" s="340" t="s">
        <v>115</v>
      </c>
      <c r="V631" s="394"/>
      <c r="W631" s="340" t="s">
        <v>115</v>
      </c>
      <c r="X631" s="394"/>
      <c r="Y631" s="234" t="s">
        <v>114</v>
      </c>
      <c r="Z631" s="48" t="s">
        <v>113</v>
      </c>
      <c r="AA631" s="50" t="s">
        <v>221</v>
      </c>
      <c r="AB631" s="47" t="s">
        <v>112</v>
      </c>
      <c r="AC631" s="46" t="s">
        <v>111</v>
      </c>
      <c r="AD631" s="45" t="s">
        <v>110</v>
      </c>
      <c r="AE631" s="45" t="s">
        <v>109</v>
      </c>
      <c r="AF631" s="45" t="s">
        <v>108</v>
      </c>
      <c r="AG631" s="45" t="s">
        <v>107</v>
      </c>
      <c r="AH631" s="45" t="s">
        <v>106</v>
      </c>
      <c r="AI631" s="45" t="s">
        <v>105</v>
      </c>
      <c r="AJ631" s="45" t="s">
        <v>104</v>
      </c>
      <c r="AK631" s="45" t="s">
        <v>103</v>
      </c>
      <c r="AL631" s="45" t="s">
        <v>102</v>
      </c>
    </row>
    <row r="632" spans="2:46" ht="36" customHeight="1" thickBot="1" x14ac:dyDescent="0.25">
      <c r="B632" s="71" t="s">
        <v>125</v>
      </c>
      <c r="C632" s="215"/>
      <c r="D632" s="214">
        <v>204</v>
      </c>
      <c r="E632" s="213">
        <v>11</v>
      </c>
      <c r="F632" s="212">
        <v>36728.769999999997</v>
      </c>
      <c r="G632" s="211">
        <v>1049.06</v>
      </c>
      <c r="H632" s="210"/>
      <c r="I632" s="210"/>
      <c r="J632" s="209"/>
      <c r="K632" s="208"/>
      <c r="L632" s="36"/>
      <c r="M632" s="208"/>
      <c r="N632" s="36"/>
      <c r="O632" s="208"/>
      <c r="P632" s="36"/>
      <c r="Q632" s="208"/>
      <c r="R632" s="36"/>
      <c r="S632" s="208"/>
      <c r="T632" s="36"/>
      <c r="U632" s="208"/>
      <c r="V632" s="36"/>
      <c r="W632" s="208"/>
      <c r="X632" s="36"/>
      <c r="Y632" s="207"/>
      <c r="Z632" s="206"/>
      <c r="AA632" s="206"/>
      <c r="AB632" s="205"/>
      <c r="AC632" s="33">
        <f t="shared" ref="AC632:AL632" si="10">SUM(AC633:AC692)</f>
        <v>170</v>
      </c>
      <c r="AD632" s="54">
        <f t="shared" si="10"/>
        <v>62</v>
      </c>
      <c r="AE632" s="54">
        <f t="shared" si="10"/>
        <v>93</v>
      </c>
      <c r="AF632" s="54">
        <f t="shared" si="10"/>
        <v>61</v>
      </c>
      <c r="AG632" s="54">
        <f t="shared" si="10"/>
        <v>4</v>
      </c>
      <c r="AH632" s="54">
        <f t="shared" si="10"/>
        <v>7</v>
      </c>
      <c r="AI632" s="54">
        <f t="shared" si="10"/>
        <v>84</v>
      </c>
      <c r="AJ632" s="54">
        <f t="shared" si="10"/>
        <v>39</v>
      </c>
      <c r="AK632" s="54">
        <f t="shared" si="10"/>
        <v>0</v>
      </c>
      <c r="AL632" s="53">
        <f t="shared" si="10"/>
        <v>0</v>
      </c>
      <c r="AM632" s="32" t="s">
        <v>100</v>
      </c>
      <c r="AN632" s="31">
        <f>F632/(100*102)</f>
        <v>3.6008598039215682</v>
      </c>
      <c r="AP632" s="4">
        <f>SUM(AC632:AD632)/E632</f>
        <v>21.09090909090909</v>
      </c>
      <c r="AQ632" s="4">
        <f>SUM(AE632:AF632)/E632</f>
        <v>14</v>
      </c>
      <c r="AR632" s="4">
        <f>SUM(AG632:AH632)/E632</f>
        <v>1</v>
      </c>
      <c r="AS632" s="4">
        <f>SUM(AI632:AJ632)/E632</f>
        <v>11.181818181818182</v>
      </c>
      <c r="AT632" s="4">
        <f>SUM(AK632:AL632)/E632</f>
        <v>0</v>
      </c>
    </row>
    <row r="633" spans="2:46" ht="19.899999999999999" customHeight="1" x14ac:dyDescent="0.2">
      <c r="B633" s="17" t="s">
        <v>99</v>
      </c>
      <c r="C633" s="405">
        <v>1</v>
      </c>
      <c r="D633" s="232"/>
      <c r="E633" s="197"/>
      <c r="F633" s="197"/>
      <c r="G633" s="196"/>
      <c r="H633" s="408">
        <v>74</v>
      </c>
      <c r="I633" s="408">
        <v>19</v>
      </c>
      <c r="J633" s="408">
        <v>7</v>
      </c>
      <c r="K633" s="195" t="s">
        <v>95</v>
      </c>
      <c r="L633" s="194" t="s">
        <v>97</v>
      </c>
      <c r="M633" s="195" t="s">
        <v>94</v>
      </c>
      <c r="N633" s="194" t="s">
        <v>263</v>
      </c>
      <c r="O633" s="195" t="s">
        <v>93</v>
      </c>
      <c r="P633" s="194" t="s">
        <v>217</v>
      </c>
      <c r="Q633" s="195" t="s">
        <v>92</v>
      </c>
      <c r="R633" s="194" t="s">
        <v>97</v>
      </c>
      <c r="S633" s="195" t="s">
        <v>212</v>
      </c>
      <c r="T633" s="194"/>
      <c r="U633" s="195" t="s">
        <v>211</v>
      </c>
      <c r="V633" s="194"/>
      <c r="W633" s="195" t="s">
        <v>292</v>
      </c>
      <c r="X633" s="194"/>
      <c r="Y633" s="25" t="s">
        <v>467</v>
      </c>
      <c r="Z633" s="397"/>
      <c r="AA633" s="397"/>
      <c r="AB633" s="193"/>
      <c r="AC633" s="379">
        <f>SUMPRODUCT(LEN($L633:$X635)-LEN(SUBSTITUTE($L633:$X635,"A", "")))</f>
        <v>8</v>
      </c>
      <c r="AD633" s="365">
        <f>SUMPRODUCT(LEN($Y633:$Y635)-LEN(SUBSTITUTE($Y633:$Y635,"A", "")))</f>
        <v>7</v>
      </c>
      <c r="AE633" s="365">
        <f>SUMPRODUCT(LEN($L633:$X635)-LEN(SUBSTITUTE($L633:$X635,"S", "")))</f>
        <v>8</v>
      </c>
      <c r="AF633" s="365">
        <f>SUMPRODUCT(LEN($Y633:$Y635)-LEN(SUBSTITUTE($Y633:$Y635,"S", "")))</f>
        <v>6</v>
      </c>
      <c r="AG633" s="365">
        <f>SUMPRODUCT(LEN($L633:$X635)-LEN(SUBSTITUTE($L633:$X635,"F", "")))</f>
        <v>0</v>
      </c>
      <c r="AH633" s="365">
        <f>SUMPRODUCT(LEN($Y633:$Y635)-LEN(SUBSTITUTE($Y633:$Y635,"F", "")))</f>
        <v>0</v>
      </c>
      <c r="AI633" s="365">
        <f>SUMPRODUCT(LEN($L633:$X635)-LEN(SUBSTITUTE($L633:$X635,"G", "")))</f>
        <v>4</v>
      </c>
      <c r="AJ633" s="365">
        <f>SUMPRODUCT(LEN($Y633:$Y635)-LEN(SUBSTITUTE($Y633:$Y635,"G", "")))</f>
        <v>4</v>
      </c>
      <c r="AK633" s="365">
        <f>SUMPRODUCT(LEN($L633:$X635)-LEN(SUBSTITUTE($L633:$X635,"M", "")))</f>
        <v>0</v>
      </c>
      <c r="AL633" s="365">
        <f>SUMPRODUCT(LEN($Y633:$Y635)-LEN(SUBSTITUTE($Y633:$Y635,"M", "")))</f>
        <v>0</v>
      </c>
    </row>
    <row r="634" spans="2:46" ht="19.899999999999999" customHeight="1" x14ac:dyDescent="0.2">
      <c r="B634" s="17"/>
      <c r="C634" s="406"/>
      <c r="D634" s="231"/>
      <c r="E634" s="23"/>
      <c r="F634" s="23"/>
      <c r="G634" s="191"/>
      <c r="H634" s="409"/>
      <c r="I634" s="409"/>
      <c r="J634" s="409"/>
      <c r="K634" s="190" t="s">
        <v>91</v>
      </c>
      <c r="L634" s="189" t="s">
        <v>97</v>
      </c>
      <c r="M634" s="190" t="s">
        <v>90</v>
      </c>
      <c r="N634" s="189" t="s">
        <v>263</v>
      </c>
      <c r="O634" s="190" t="s">
        <v>89</v>
      </c>
      <c r="P634" s="189" t="s">
        <v>218</v>
      </c>
      <c r="Q634" s="190" t="s">
        <v>88</v>
      </c>
      <c r="R634" s="189" t="s">
        <v>98</v>
      </c>
      <c r="S634" s="190" t="s">
        <v>210</v>
      </c>
      <c r="T634" s="189"/>
      <c r="U634" s="190" t="s">
        <v>209</v>
      </c>
      <c r="V634" s="189"/>
      <c r="W634" s="190" t="s">
        <v>291</v>
      </c>
      <c r="X634" s="189"/>
      <c r="Y634" s="18"/>
      <c r="Z634" s="366"/>
      <c r="AA634" s="366"/>
      <c r="AB634" s="188"/>
      <c r="AC634" s="390"/>
      <c r="AD634" s="392"/>
      <c r="AE634" s="392"/>
      <c r="AF634" s="392"/>
      <c r="AG634" s="392"/>
      <c r="AH634" s="392"/>
      <c r="AI634" s="392"/>
      <c r="AJ634" s="392"/>
      <c r="AK634" s="392"/>
      <c r="AL634" s="392"/>
    </row>
    <row r="635" spans="2:46" ht="19.899999999999999" customHeight="1" thickBot="1" x14ac:dyDescent="0.25">
      <c r="B635" s="17"/>
      <c r="C635" s="407"/>
      <c r="D635" s="233"/>
      <c r="E635" s="203"/>
      <c r="F635" s="203"/>
      <c r="G635" s="202"/>
      <c r="H635" s="410"/>
      <c r="I635" s="410"/>
      <c r="J635" s="410"/>
      <c r="K635" s="201" t="s">
        <v>87</v>
      </c>
      <c r="L635" s="200" t="s">
        <v>436</v>
      </c>
      <c r="M635" s="201" t="s">
        <v>86</v>
      </c>
      <c r="N635" s="200" t="s">
        <v>264</v>
      </c>
      <c r="O635" s="201" t="s">
        <v>85</v>
      </c>
      <c r="P635" s="200" t="s">
        <v>218</v>
      </c>
      <c r="Q635" s="201" t="s">
        <v>84</v>
      </c>
      <c r="R635" s="200" t="s">
        <v>98</v>
      </c>
      <c r="S635" s="201" t="s">
        <v>208</v>
      </c>
      <c r="T635" s="200"/>
      <c r="U635" s="201" t="s">
        <v>207</v>
      </c>
      <c r="V635" s="200"/>
      <c r="W635" s="201" t="s">
        <v>290</v>
      </c>
      <c r="X635" s="200"/>
      <c r="Y635" s="10"/>
      <c r="Z635" s="398"/>
      <c r="AA635" s="398"/>
      <c r="AB635" s="199"/>
      <c r="AC635" s="391"/>
      <c r="AD635" s="393"/>
      <c r="AE635" s="393"/>
      <c r="AF635" s="393"/>
      <c r="AG635" s="393"/>
      <c r="AH635" s="393"/>
      <c r="AI635" s="393"/>
      <c r="AJ635" s="393"/>
      <c r="AK635" s="393"/>
      <c r="AL635" s="393"/>
    </row>
    <row r="636" spans="2:46" ht="19.899999999999999" customHeight="1" x14ac:dyDescent="0.2">
      <c r="B636" s="17"/>
      <c r="C636" s="405">
        <v>2</v>
      </c>
      <c r="D636" s="232"/>
      <c r="E636" s="197"/>
      <c r="F636" s="197"/>
      <c r="G636" s="196"/>
      <c r="H636" s="408">
        <v>68</v>
      </c>
      <c r="I636" s="408">
        <v>21</v>
      </c>
      <c r="J636" s="408">
        <v>4</v>
      </c>
      <c r="K636" s="195" t="s">
        <v>95</v>
      </c>
      <c r="L636" s="194" t="s">
        <v>97</v>
      </c>
      <c r="M636" s="195" t="s">
        <v>94</v>
      </c>
      <c r="N636" s="194" t="s">
        <v>213</v>
      </c>
      <c r="O636" s="195" t="s">
        <v>93</v>
      </c>
      <c r="P636" s="194" t="s">
        <v>275</v>
      </c>
      <c r="Q636" s="195" t="s">
        <v>92</v>
      </c>
      <c r="R636" s="194" t="s">
        <v>319</v>
      </c>
      <c r="S636" s="195" t="s">
        <v>212</v>
      </c>
      <c r="T636" s="194" t="s">
        <v>263</v>
      </c>
      <c r="U636" s="195" t="s">
        <v>211</v>
      </c>
      <c r="V636" s="194" t="s">
        <v>97</v>
      </c>
      <c r="W636" s="195" t="s">
        <v>292</v>
      </c>
      <c r="X636" s="194"/>
      <c r="Y636" s="25" t="s">
        <v>319</v>
      </c>
      <c r="Z636" s="397"/>
      <c r="AA636" s="397"/>
      <c r="AB636" s="193"/>
      <c r="AC636" s="379">
        <f>SUMPRODUCT(LEN($L636:$X638)-LEN(SUBSTITUTE($L636:$X638,"A", "")))</f>
        <v>26</v>
      </c>
      <c r="AD636" s="365">
        <f>SUMPRODUCT(LEN($Y636:$Y638)-LEN(SUBSTITUTE($Y636:$Y638,"A", "")))</f>
        <v>1</v>
      </c>
      <c r="AE636" s="365">
        <f>SUMPRODUCT(LEN($L636:$X638)-LEN(SUBSTITUTE($L636:$X638,"S", "")))</f>
        <v>4</v>
      </c>
      <c r="AF636" s="365">
        <f>SUMPRODUCT(LEN($Y636:$Y638)-LEN(SUBSTITUTE($Y636:$Y638,"S", "")))</f>
        <v>0</v>
      </c>
      <c r="AG636" s="365">
        <f>SUMPRODUCT(LEN($L636:$X638)-LEN(SUBSTITUTE($L636:$X638,"F", "")))</f>
        <v>1</v>
      </c>
      <c r="AH636" s="365">
        <f>SUMPRODUCT(LEN($Y636:$Y638)-LEN(SUBSTITUTE($Y636:$Y638,"F", "")))</f>
        <v>0</v>
      </c>
      <c r="AI636" s="365">
        <f>SUMPRODUCT(LEN($L636:$X638)-LEN(SUBSTITUTE($L636:$X638,"G", "")))</f>
        <v>10</v>
      </c>
      <c r="AJ636" s="365">
        <f>SUMPRODUCT(LEN($Y636:$Y638)-LEN(SUBSTITUTE($Y636:$Y638,"G", "")))</f>
        <v>2</v>
      </c>
      <c r="AK636" s="365">
        <f>SUMPRODUCT(LEN($L636:$X638)-LEN(SUBSTITUTE($L636:$X638,"M", "")))</f>
        <v>0</v>
      </c>
      <c r="AL636" s="365">
        <f>SUMPRODUCT(LEN($Y636:$Y638)-LEN(SUBSTITUTE($Y636:$Y638,"M", "")))</f>
        <v>0</v>
      </c>
    </row>
    <row r="637" spans="2:46" ht="19.899999999999999" customHeight="1" x14ac:dyDescent="0.2">
      <c r="B637" s="17"/>
      <c r="C637" s="406"/>
      <c r="D637" s="231"/>
      <c r="E637" s="23"/>
      <c r="F637" s="23"/>
      <c r="G637" s="191"/>
      <c r="H637" s="409"/>
      <c r="I637" s="409"/>
      <c r="J637" s="409"/>
      <c r="K637" s="190" t="s">
        <v>91</v>
      </c>
      <c r="L637" s="189" t="s">
        <v>97</v>
      </c>
      <c r="M637" s="190" t="s">
        <v>90</v>
      </c>
      <c r="N637" s="189" t="s">
        <v>301</v>
      </c>
      <c r="O637" s="190" t="s">
        <v>89</v>
      </c>
      <c r="P637" s="189" t="s">
        <v>275</v>
      </c>
      <c r="Q637" s="190" t="s">
        <v>88</v>
      </c>
      <c r="R637" s="189" t="s">
        <v>300</v>
      </c>
      <c r="S637" s="190" t="s">
        <v>210</v>
      </c>
      <c r="T637" s="189" t="s">
        <v>214</v>
      </c>
      <c r="U637" s="190" t="s">
        <v>209</v>
      </c>
      <c r="V637" s="189" t="s">
        <v>98</v>
      </c>
      <c r="W637" s="190" t="s">
        <v>291</v>
      </c>
      <c r="X637" s="189"/>
      <c r="Y637" s="18"/>
      <c r="Z637" s="366"/>
      <c r="AA637" s="366"/>
      <c r="AB637" s="188"/>
      <c r="AC637" s="390"/>
      <c r="AD637" s="392"/>
      <c r="AE637" s="392"/>
      <c r="AF637" s="392"/>
      <c r="AG637" s="392"/>
      <c r="AH637" s="392"/>
      <c r="AI637" s="392"/>
      <c r="AJ637" s="392"/>
      <c r="AK637" s="392"/>
      <c r="AL637" s="392"/>
    </row>
    <row r="638" spans="2:46" ht="19.899999999999999" customHeight="1" thickBot="1" x14ac:dyDescent="0.25">
      <c r="B638" s="17"/>
      <c r="C638" s="407"/>
      <c r="D638" s="233"/>
      <c r="E638" s="203"/>
      <c r="F638" s="203"/>
      <c r="G638" s="202"/>
      <c r="H638" s="410"/>
      <c r="I638" s="410"/>
      <c r="J638" s="410"/>
      <c r="K638" s="201" t="s">
        <v>87</v>
      </c>
      <c r="L638" s="200" t="s">
        <v>224</v>
      </c>
      <c r="M638" s="201" t="s">
        <v>86</v>
      </c>
      <c r="N638" s="200" t="s">
        <v>466</v>
      </c>
      <c r="O638" s="201" t="s">
        <v>85</v>
      </c>
      <c r="P638" s="200" t="s">
        <v>296</v>
      </c>
      <c r="Q638" s="201" t="s">
        <v>84</v>
      </c>
      <c r="R638" s="200" t="s">
        <v>224</v>
      </c>
      <c r="S638" s="201" t="s">
        <v>208</v>
      </c>
      <c r="T638" s="200" t="s">
        <v>98</v>
      </c>
      <c r="U638" s="201" t="s">
        <v>207</v>
      </c>
      <c r="V638" s="200"/>
      <c r="W638" s="201" t="s">
        <v>290</v>
      </c>
      <c r="X638" s="200"/>
      <c r="Y638" s="10"/>
      <c r="Z638" s="398"/>
      <c r="AA638" s="398"/>
      <c r="AB638" s="199"/>
      <c r="AC638" s="391"/>
      <c r="AD638" s="393"/>
      <c r="AE638" s="393"/>
      <c r="AF638" s="393"/>
      <c r="AG638" s="393"/>
      <c r="AH638" s="393"/>
      <c r="AI638" s="393"/>
      <c r="AJ638" s="393"/>
      <c r="AK638" s="393"/>
      <c r="AL638" s="393"/>
    </row>
    <row r="639" spans="2:46" ht="19.899999999999999" customHeight="1" x14ac:dyDescent="0.2">
      <c r="B639" s="17"/>
      <c r="C639" s="405">
        <v>3</v>
      </c>
      <c r="D639" s="232"/>
      <c r="E639" s="197"/>
      <c r="F639" s="197"/>
      <c r="G639" s="196"/>
      <c r="H639" s="408">
        <v>70</v>
      </c>
      <c r="I639" s="408">
        <v>22</v>
      </c>
      <c r="J639" s="408">
        <v>6</v>
      </c>
      <c r="K639" s="195" t="s">
        <v>95</v>
      </c>
      <c r="L639" s="194" t="s">
        <v>97</v>
      </c>
      <c r="M639" s="195" t="s">
        <v>94</v>
      </c>
      <c r="N639" s="194" t="s">
        <v>213</v>
      </c>
      <c r="O639" s="195" t="s">
        <v>93</v>
      </c>
      <c r="P639" s="194" t="s">
        <v>319</v>
      </c>
      <c r="Q639" s="195" t="s">
        <v>92</v>
      </c>
      <c r="R639" s="194" t="s">
        <v>220</v>
      </c>
      <c r="S639" s="195" t="s">
        <v>212</v>
      </c>
      <c r="T639" s="194" t="s">
        <v>97</v>
      </c>
      <c r="U639" s="195" t="s">
        <v>211</v>
      </c>
      <c r="V639" s="194" t="s">
        <v>98</v>
      </c>
      <c r="W639" s="195" t="s">
        <v>292</v>
      </c>
      <c r="X639" s="194"/>
      <c r="Y639" s="25" t="s">
        <v>465</v>
      </c>
      <c r="Z639" s="397"/>
      <c r="AA639" s="397"/>
      <c r="AB639" s="193"/>
      <c r="AC639" s="379">
        <f>SUMPRODUCT(LEN($L639:$X641)-LEN(SUBSTITUTE($L639:$X641,"A", "")))</f>
        <v>13</v>
      </c>
      <c r="AD639" s="365">
        <f>SUMPRODUCT(LEN($Y639:$Y641)-LEN(SUBSTITUTE($Y639:$Y641,"A", "")))</f>
        <v>6</v>
      </c>
      <c r="AE639" s="365">
        <f>SUMPRODUCT(LEN($L639:$X641)-LEN(SUBSTITUTE($L639:$X641,"S", "")))</f>
        <v>14</v>
      </c>
      <c r="AF639" s="365">
        <f>SUMPRODUCT(LEN($Y639:$Y641)-LEN(SUBSTITUTE($Y639:$Y641,"S", "")))</f>
        <v>6</v>
      </c>
      <c r="AG639" s="365">
        <f>SUMPRODUCT(LEN($L639:$X641)-LEN(SUBSTITUTE($L639:$X641,"F", "")))</f>
        <v>0</v>
      </c>
      <c r="AH639" s="365">
        <f>SUMPRODUCT(LEN($Y639:$Y641)-LEN(SUBSTITUTE($Y639:$Y641,"F", "")))</f>
        <v>1</v>
      </c>
      <c r="AI639" s="365">
        <f>SUMPRODUCT(LEN($L639:$X641)-LEN(SUBSTITUTE($L639:$X641,"G", "")))</f>
        <v>6</v>
      </c>
      <c r="AJ639" s="365">
        <f>SUMPRODUCT(LEN($Y639:$Y641)-LEN(SUBSTITUTE($Y639:$Y641,"G", "")))</f>
        <v>3</v>
      </c>
      <c r="AK639" s="365">
        <f>SUMPRODUCT(LEN($L639:$X641)-LEN(SUBSTITUTE($L639:$X641,"M", "")))</f>
        <v>0</v>
      </c>
      <c r="AL639" s="365">
        <f>SUMPRODUCT(LEN($Y639:$Y641)-LEN(SUBSTITUTE($Y639:$Y641,"M", "")))</f>
        <v>0</v>
      </c>
    </row>
    <row r="640" spans="2:46" ht="19.899999999999999" customHeight="1" x14ac:dyDescent="0.2">
      <c r="B640" s="17"/>
      <c r="C640" s="406"/>
      <c r="D640" s="231"/>
      <c r="E640" s="23"/>
      <c r="F640" s="23"/>
      <c r="G640" s="191"/>
      <c r="H640" s="409"/>
      <c r="I640" s="409"/>
      <c r="J640" s="409"/>
      <c r="K640" s="190" t="s">
        <v>91</v>
      </c>
      <c r="L640" s="189" t="s">
        <v>271</v>
      </c>
      <c r="M640" s="190" t="s">
        <v>90</v>
      </c>
      <c r="N640" s="189" t="s">
        <v>213</v>
      </c>
      <c r="O640" s="190" t="s">
        <v>89</v>
      </c>
      <c r="P640" s="189" t="s">
        <v>354</v>
      </c>
      <c r="Q640" s="190" t="s">
        <v>88</v>
      </c>
      <c r="R640" s="189" t="s">
        <v>228</v>
      </c>
      <c r="S640" s="190" t="s">
        <v>210</v>
      </c>
      <c r="T640" s="189" t="s">
        <v>98</v>
      </c>
      <c r="U640" s="190" t="s">
        <v>209</v>
      </c>
      <c r="V640" s="189"/>
      <c r="W640" s="190" t="s">
        <v>291</v>
      </c>
      <c r="X640" s="189"/>
      <c r="Y640" s="18" t="s">
        <v>464</v>
      </c>
      <c r="Z640" s="366"/>
      <c r="AA640" s="366"/>
      <c r="AB640" s="188"/>
      <c r="AC640" s="390"/>
      <c r="AD640" s="392"/>
      <c r="AE640" s="392"/>
      <c r="AF640" s="392"/>
      <c r="AG640" s="392"/>
      <c r="AH640" s="392"/>
      <c r="AI640" s="392"/>
      <c r="AJ640" s="392"/>
      <c r="AK640" s="392"/>
      <c r="AL640" s="392"/>
    </row>
    <row r="641" spans="2:38" ht="19.899999999999999" customHeight="1" thickBot="1" x14ac:dyDescent="0.25">
      <c r="B641" s="17"/>
      <c r="C641" s="407"/>
      <c r="D641" s="233"/>
      <c r="E641" s="203"/>
      <c r="F641" s="203"/>
      <c r="G641" s="202"/>
      <c r="H641" s="410"/>
      <c r="I641" s="410"/>
      <c r="J641" s="410"/>
      <c r="K641" s="201" t="s">
        <v>87</v>
      </c>
      <c r="L641" s="200" t="s">
        <v>319</v>
      </c>
      <c r="M641" s="201" t="s">
        <v>86</v>
      </c>
      <c r="N641" s="200" t="s">
        <v>230</v>
      </c>
      <c r="O641" s="201" t="s">
        <v>85</v>
      </c>
      <c r="P641" s="200" t="s">
        <v>220</v>
      </c>
      <c r="Q641" s="201" t="s">
        <v>84</v>
      </c>
      <c r="R641" s="200" t="s">
        <v>218</v>
      </c>
      <c r="S641" s="201" t="s">
        <v>208</v>
      </c>
      <c r="T641" s="200" t="s">
        <v>98</v>
      </c>
      <c r="U641" s="201" t="s">
        <v>207</v>
      </c>
      <c r="V641" s="200"/>
      <c r="W641" s="201" t="s">
        <v>290</v>
      </c>
      <c r="X641" s="200"/>
      <c r="Y641" s="10"/>
      <c r="Z641" s="398"/>
      <c r="AA641" s="398"/>
      <c r="AB641" s="199"/>
      <c r="AC641" s="391"/>
      <c r="AD641" s="393"/>
      <c r="AE641" s="393"/>
      <c r="AF641" s="393"/>
      <c r="AG641" s="393"/>
      <c r="AH641" s="393"/>
      <c r="AI641" s="393"/>
      <c r="AJ641" s="393"/>
      <c r="AK641" s="393"/>
      <c r="AL641" s="393"/>
    </row>
    <row r="642" spans="2:38" ht="19.899999999999999" customHeight="1" x14ac:dyDescent="0.2">
      <c r="B642" s="17"/>
      <c r="C642" s="405">
        <v>4</v>
      </c>
      <c r="D642" s="232"/>
      <c r="E642" s="197"/>
      <c r="F642" s="197"/>
      <c r="G642" s="196"/>
      <c r="H642" s="408">
        <v>80</v>
      </c>
      <c r="I642" s="408">
        <v>22</v>
      </c>
      <c r="J642" s="408">
        <v>7</v>
      </c>
      <c r="K642" s="195" t="s">
        <v>95</v>
      </c>
      <c r="L642" s="194" t="s">
        <v>319</v>
      </c>
      <c r="M642" s="195" t="s">
        <v>94</v>
      </c>
      <c r="N642" s="194" t="s">
        <v>463</v>
      </c>
      <c r="O642" s="195" t="s">
        <v>93</v>
      </c>
      <c r="P642" s="194" t="s">
        <v>275</v>
      </c>
      <c r="Q642" s="195" t="s">
        <v>92</v>
      </c>
      <c r="R642" s="194" t="s">
        <v>305</v>
      </c>
      <c r="S642" s="195" t="s">
        <v>212</v>
      </c>
      <c r="T642" s="194" t="s">
        <v>98</v>
      </c>
      <c r="U642" s="195" t="s">
        <v>211</v>
      </c>
      <c r="V642" s="194"/>
      <c r="W642" s="195" t="s">
        <v>292</v>
      </c>
      <c r="X642" s="194"/>
      <c r="Y642" s="25" t="s">
        <v>97</v>
      </c>
      <c r="Z642" s="397"/>
      <c r="AA642" s="397"/>
      <c r="AB642" s="193"/>
      <c r="AC642" s="379">
        <f>SUMPRODUCT(LEN($L642:$X644)-LEN(SUBSTITUTE($L642:$X644,"A", "")))</f>
        <v>17</v>
      </c>
      <c r="AD642" s="365">
        <f>SUMPRODUCT(LEN($Y642:$Y644)-LEN(SUBSTITUTE($Y642:$Y644,"A", "")))</f>
        <v>7</v>
      </c>
      <c r="AE642" s="365">
        <f>SUMPRODUCT(LEN($L642:$X644)-LEN(SUBSTITUTE($L642:$X644,"S", "")))</f>
        <v>9</v>
      </c>
      <c r="AF642" s="365">
        <f>SUMPRODUCT(LEN($Y642:$Y644)-LEN(SUBSTITUTE($Y642:$Y644,"S", "")))</f>
        <v>8</v>
      </c>
      <c r="AG642" s="365">
        <f>SUMPRODUCT(LEN($L642:$X644)-LEN(SUBSTITUTE($L642:$X644,"F", "")))</f>
        <v>1</v>
      </c>
      <c r="AH642" s="365">
        <f>SUMPRODUCT(LEN($Y642:$Y644)-LEN(SUBSTITUTE($Y642:$Y644,"F", "")))</f>
        <v>1</v>
      </c>
      <c r="AI642" s="365">
        <f>SUMPRODUCT(LEN($L642:$X644)-LEN(SUBSTITUTE($L642:$X644,"G", "")))</f>
        <v>15</v>
      </c>
      <c r="AJ642" s="365">
        <f>SUMPRODUCT(LEN($Y642:$Y644)-LEN(SUBSTITUTE($Y642:$Y644,"G", "")))</f>
        <v>4</v>
      </c>
      <c r="AK642" s="365">
        <f>SUMPRODUCT(LEN($L642:$X644)-LEN(SUBSTITUTE($L642:$X644,"M", "")))</f>
        <v>0</v>
      </c>
      <c r="AL642" s="365">
        <f>SUMPRODUCT(LEN($Y642:$Y644)-LEN(SUBSTITUTE($Y642:$Y644,"M", "")))</f>
        <v>0</v>
      </c>
    </row>
    <row r="643" spans="2:38" ht="19.899999999999999" customHeight="1" x14ac:dyDescent="0.2">
      <c r="B643" s="17"/>
      <c r="C643" s="406"/>
      <c r="D643" s="231"/>
      <c r="E643" s="23"/>
      <c r="F643" s="23"/>
      <c r="G643" s="191"/>
      <c r="H643" s="409"/>
      <c r="I643" s="409"/>
      <c r="J643" s="409"/>
      <c r="K643" s="190" t="s">
        <v>91</v>
      </c>
      <c r="L643" s="189" t="s">
        <v>462</v>
      </c>
      <c r="M643" s="190" t="s">
        <v>90</v>
      </c>
      <c r="N643" s="189" t="s">
        <v>301</v>
      </c>
      <c r="O643" s="190" t="s">
        <v>89</v>
      </c>
      <c r="P643" s="189" t="s">
        <v>333</v>
      </c>
      <c r="Q643" s="190" t="s">
        <v>88</v>
      </c>
      <c r="R643" s="189" t="s">
        <v>214</v>
      </c>
      <c r="S643" s="190" t="s">
        <v>210</v>
      </c>
      <c r="T643" s="189" t="s">
        <v>98</v>
      </c>
      <c r="U643" s="190" t="s">
        <v>209</v>
      </c>
      <c r="V643" s="189"/>
      <c r="W643" s="190" t="s">
        <v>291</v>
      </c>
      <c r="X643" s="189"/>
      <c r="Y643" s="18" t="s">
        <v>461</v>
      </c>
      <c r="Z643" s="366"/>
      <c r="AA643" s="366"/>
      <c r="AB643" s="188"/>
      <c r="AC643" s="390"/>
      <c r="AD643" s="392"/>
      <c r="AE643" s="392"/>
      <c r="AF643" s="392"/>
      <c r="AG643" s="392"/>
      <c r="AH643" s="392"/>
      <c r="AI643" s="392"/>
      <c r="AJ643" s="392"/>
      <c r="AK643" s="392"/>
      <c r="AL643" s="392"/>
    </row>
    <row r="644" spans="2:38" ht="19.899999999999999" customHeight="1" thickBot="1" x14ac:dyDescent="0.25">
      <c r="B644" s="17"/>
      <c r="C644" s="407"/>
      <c r="D644" s="233"/>
      <c r="E644" s="203"/>
      <c r="F644" s="203"/>
      <c r="G644" s="202"/>
      <c r="H644" s="410"/>
      <c r="I644" s="410"/>
      <c r="J644" s="410"/>
      <c r="K644" s="201" t="s">
        <v>87</v>
      </c>
      <c r="L644" s="200" t="s">
        <v>319</v>
      </c>
      <c r="M644" s="201" t="s">
        <v>86</v>
      </c>
      <c r="N644" s="200" t="s">
        <v>460</v>
      </c>
      <c r="O644" s="201" t="s">
        <v>85</v>
      </c>
      <c r="P644" s="200" t="s">
        <v>333</v>
      </c>
      <c r="Q644" s="201" t="s">
        <v>84</v>
      </c>
      <c r="R644" s="200" t="s">
        <v>214</v>
      </c>
      <c r="S644" s="201" t="s">
        <v>208</v>
      </c>
      <c r="T644" s="200" t="s">
        <v>98</v>
      </c>
      <c r="U644" s="201" t="s">
        <v>207</v>
      </c>
      <c r="V644" s="200"/>
      <c r="W644" s="201" t="s">
        <v>290</v>
      </c>
      <c r="X644" s="200"/>
      <c r="Y644" s="10" t="s">
        <v>459</v>
      </c>
      <c r="Z644" s="398"/>
      <c r="AA644" s="398"/>
      <c r="AB644" s="199"/>
      <c r="AC644" s="391"/>
      <c r="AD644" s="393"/>
      <c r="AE644" s="393"/>
      <c r="AF644" s="393"/>
      <c r="AG644" s="393"/>
      <c r="AH644" s="393"/>
      <c r="AI644" s="393"/>
      <c r="AJ644" s="393"/>
      <c r="AK644" s="393"/>
      <c r="AL644" s="393"/>
    </row>
    <row r="645" spans="2:38" ht="19.899999999999999" customHeight="1" x14ac:dyDescent="0.2">
      <c r="B645" s="17"/>
      <c r="C645" s="405">
        <v>5</v>
      </c>
      <c r="D645" s="232"/>
      <c r="E645" s="197"/>
      <c r="F645" s="197"/>
      <c r="G645" s="196"/>
      <c r="H645" s="408">
        <v>70</v>
      </c>
      <c r="I645" s="408">
        <v>21</v>
      </c>
      <c r="J645" s="408">
        <v>7</v>
      </c>
      <c r="K645" s="195" t="s">
        <v>95</v>
      </c>
      <c r="L645" s="194" t="s">
        <v>271</v>
      </c>
      <c r="M645" s="195" t="s">
        <v>94</v>
      </c>
      <c r="N645" s="194" t="s">
        <v>213</v>
      </c>
      <c r="O645" s="195" t="s">
        <v>93</v>
      </c>
      <c r="P645" s="194" t="s">
        <v>263</v>
      </c>
      <c r="Q645" s="195" t="s">
        <v>92</v>
      </c>
      <c r="R645" s="194" t="s">
        <v>214</v>
      </c>
      <c r="S645" s="195" t="s">
        <v>212</v>
      </c>
      <c r="T645" s="194" t="s">
        <v>98</v>
      </c>
      <c r="U645" s="195" t="s">
        <v>211</v>
      </c>
      <c r="V645" s="194"/>
      <c r="W645" s="195" t="s">
        <v>292</v>
      </c>
      <c r="X645" s="194"/>
      <c r="Y645" s="25" t="s">
        <v>458</v>
      </c>
      <c r="Z645" s="397"/>
      <c r="AA645" s="397"/>
      <c r="AB645" s="193"/>
      <c r="AC645" s="379">
        <f>SUMPRODUCT(LEN($L645:$X647)-LEN(SUBSTITUTE($L645:$X647,"A", "")))</f>
        <v>12</v>
      </c>
      <c r="AD645" s="365">
        <f>SUMPRODUCT(LEN($Y645:$Y647)-LEN(SUBSTITUTE($Y645:$Y647,"A", "")))</f>
        <v>0</v>
      </c>
      <c r="AE645" s="365">
        <f>SUMPRODUCT(LEN($L645:$X647)-LEN(SUBSTITUTE($L645:$X647,"S", "")))</f>
        <v>5</v>
      </c>
      <c r="AF645" s="365">
        <f>SUMPRODUCT(LEN($Y645:$Y647)-LEN(SUBSTITUTE($Y645:$Y647,"S", "")))</f>
        <v>3</v>
      </c>
      <c r="AG645" s="365">
        <f>SUMPRODUCT(LEN($L645:$X647)-LEN(SUBSTITUTE($L645:$X647,"F", "")))</f>
        <v>0</v>
      </c>
      <c r="AH645" s="365">
        <f>SUMPRODUCT(LEN($Y645:$Y647)-LEN(SUBSTITUTE($Y645:$Y647,"F", "")))</f>
        <v>1</v>
      </c>
      <c r="AI645" s="365">
        <f>SUMPRODUCT(LEN($L645:$X647)-LEN(SUBSTITUTE($L645:$X647,"G", "")))</f>
        <v>3</v>
      </c>
      <c r="AJ645" s="365">
        <f>SUMPRODUCT(LEN($Y645:$Y647)-LEN(SUBSTITUTE($Y645:$Y647,"G", "")))</f>
        <v>1</v>
      </c>
      <c r="AK645" s="365">
        <f>SUMPRODUCT(LEN($L645:$X647)-LEN(SUBSTITUTE($L645:$X647,"M", "")))</f>
        <v>0</v>
      </c>
      <c r="AL645" s="365">
        <f>SUMPRODUCT(LEN($Y645:$Y647)-LEN(SUBSTITUTE($Y645:$Y647,"M", "")))</f>
        <v>0</v>
      </c>
    </row>
    <row r="646" spans="2:38" ht="19.899999999999999" customHeight="1" x14ac:dyDescent="0.2">
      <c r="B646" s="17"/>
      <c r="C646" s="406"/>
      <c r="D646" s="231"/>
      <c r="E646" s="23"/>
      <c r="F646" s="23"/>
      <c r="G646" s="191"/>
      <c r="H646" s="409"/>
      <c r="I646" s="409"/>
      <c r="J646" s="409"/>
      <c r="K646" s="190" t="s">
        <v>91</v>
      </c>
      <c r="L646" s="189" t="s">
        <v>97</v>
      </c>
      <c r="M646" s="190" t="s">
        <v>90</v>
      </c>
      <c r="N646" s="189" t="s">
        <v>97</v>
      </c>
      <c r="O646" s="190" t="s">
        <v>89</v>
      </c>
      <c r="P646" s="189" t="s">
        <v>213</v>
      </c>
      <c r="Q646" s="190" t="s">
        <v>88</v>
      </c>
      <c r="R646" s="189" t="s">
        <v>214</v>
      </c>
      <c r="S646" s="190" t="s">
        <v>210</v>
      </c>
      <c r="T646" s="189" t="s">
        <v>98</v>
      </c>
      <c r="U646" s="190" t="s">
        <v>209</v>
      </c>
      <c r="V646" s="189"/>
      <c r="W646" s="190" t="s">
        <v>291</v>
      </c>
      <c r="X646" s="189"/>
      <c r="Y646" s="18"/>
      <c r="Z646" s="366"/>
      <c r="AA646" s="366"/>
      <c r="AB646" s="188"/>
      <c r="AC646" s="390"/>
      <c r="AD646" s="392"/>
      <c r="AE646" s="392"/>
      <c r="AF646" s="392"/>
      <c r="AG646" s="392"/>
      <c r="AH646" s="392"/>
      <c r="AI646" s="392"/>
      <c r="AJ646" s="392"/>
      <c r="AK646" s="392"/>
      <c r="AL646" s="392"/>
    </row>
    <row r="647" spans="2:38" ht="19.899999999999999" customHeight="1" thickBot="1" x14ac:dyDescent="0.25">
      <c r="B647" s="17"/>
      <c r="C647" s="407"/>
      <c r="D647" s="233"/>
      <c r="E647" s="203"/>
      <c r="F647" s="203"/>
      <c r="G647" s="202"/>
      <c r="H647" s="410"/>
      <c r="I647" s="410"/>
      <c r="J647" s="410"/>
      <c r="K647" s="201" t="s">
        <v>87</v>
      </c>
      <c r="L647" s="200" t="s">
        <v>97</v>
      </c>
      <c r="M647" s="201" t="s">
        <v>86</v>
      </c>
      <c r="N647" s="200" t="s">
        <v>97</v>
      </c>
      <c r="O647" s="201" t="s">
        <v>85</v>
      </c>
      <c r="P647" s="200" t="s">
        <v>263</v>
      </c>
      <c r="Q647" s="201" t="s">
        <v>84</v>
      </c>
      <c r="R647" s="200" t="s">
        <v>98</v>
      </c>
      <c r="S647" s="201" t="s">
        <v>208</v>
      </c>
      <c r="T647" s="200"/>
      <c r="U647" s="201" t="s">
        <v>207</v>
      </c>
      <c r="V647" s="200"/>
      <c r="W647" s="201" t="s">
        <v>290</v>
      </c>
      <c r="X647" s="200"/>
      <c r="Y647" s="10"/>
      <c r="Z647" s="398"/>
      <c r="AA647" s="398"/>
      <c r="AB647" s="199"/>
      <c r="AC647" s="391"/>
      <c r="AD647" s="393"/>
      <c r="AE647" s="393"/>
      <c r="AF647" s="393"/>
      <c r="AG647" s="393"/>
      <c r="AH647" s="393"/>
      <c r="AI647" s="393"/>
      <c r="AJ647" s="393"/>
      <c r="AK647" s="393"/>
      <c r="AL647" s="393"/>
    </row>
    <row r="648" spans="2:38" ht="19.899999999999999" customHeight="1" x14ac:dyDescent="0.2">
      <c r="B648" s="17"/>
      <c r="C648" s="405">
        <v>6</v>
      </c>
      <c r="D648" s="232"/>
      <c r="E648" s="197"/>
      <c r="F648" s="197"/>
      <c r="G648" s="196"/>
      <c r="H648" s="408">
        <v>74</v>
      </c>
      <c r="I648" s="408">
        <v>23</v>
      </c>
      <c r="J648" s="408">
        <v>7</v>
      </c>
      <c r="K648" s="195" t="s">
        <v>95</v>
      </c>
      <c r="L648" s="194" t="s">
        <v>284</v>
      </c>
      <c r="M648" s="195" t="s">
        <v>94</v>
      </c>
      <c r="N648" s="194" t="s">
        <v>428</v>
      </c>
      <c r="O648" s="195" t="s">
        <v>93</v>
      </c>
      <c r="P648" s="194" t="s">
        <v>265</v>
      </c>
      <c r="Q648" s="195" t="s">
        <v>92</v>
      </c>
      <c r="R648" s="194" t="s">
        <v>224</v>
      </c>
      <c r="S648" s="195" t="s">
        <v>212</v>
      </c>
      <c r="T648" s="194" t="s">
        <v>214</v>
      </c>
      <c r="U648" s="195" t="s">
        <v>211</v>
      </c>
      <c r="V648" s="194" t="s">
        <v>271</v>
      </c>
      <c r="W648" s="195" t="s">
        <v>292</v>
      </c>
      <c r="X648" s="194"/>
      <c r="Y648" s="25" t="s">
        <v>457</v>
      </c>
      <c r="Z648" s="397"/>
      <c r="AA648" s="397"/>
      <c r="AB648" s="193"/>
      <c r="AC648" s="379">
        <f>SUMPRODUCT(LEN($L648:$X650)-LEN(SUBSTITUTE($L648:$X650,"A", "")))</f>
        <v>26</v>
      </c>
      <c r="AD648" s="365">
        <f>SUMPRODUCT(LEN($Y648:$Y650)-LEN(SUBSTITUTE($Y648:$Y650,"A", "")))</f>
        <v>3</v>
      </c>
      <c r="AE648" s="365">
        <f>SUMPRODUCT(LEN($L648:$X650)-LEN(SUBSTITUTE($L648:$X650,"S", "")))</f>
        <v>10</v>
      </c>
      <c r="AF648" s="365">
        <f>SUMPRODUCT(LEN($Y648:$Y650)-LEN(SUBSTITUTE($Y648:$Y650,"S", "")))</f>
        <v>2</v>
      </c>
      <c r="AG648" s="365">
        <f>SUMPRODUCT(LEN($L648:$X650)-LEN(SUBSTITUTE($L648:$X650,"F", "")))</f>
        <v>1</v>
      </c>
      <c r="AH648" s="365">
        <f>SUMPRODUCT(LEN($Y648:$Y650)-LEN(SUBSTITUTE($Y648:$Y650,"F", "")))</f>
        <v>1</v>
      </c>
      <c r="AI648" s="365">
        <f>SUMPRODUCT(LEN($L648:$X650)-LEN(SUBSTITUTE($L648:$X650,"G", "")))</f>
        <v>12</v>
      </c>
      <c r="AJ648" s="365">
        <f>SUMPRODUCT(LEN($Y648:$Y650)-LEN(SUBSTITUTE($Y648:$Y650,"G", "")))</f>
        <v>3</v>
      </c>
      <c r="AK648" s="365">
        <f>SUMPRODUCT(LEN($L648:$X650)-LEN(SUBSTITUTE($L648:$X650,"M", "")))</f>
        <v>0</v>
      </c>
      <c r="AL648" s="365">
        <f>SUMPRODUCT(LEN($Y648:$Y650)-LEN(SUBSTITUTE($Y648:$Y650,"M", "")))</f>
        <v>0</v>
      </c>
    </row>
    <row r="649" spans="2:38" ht="19.899999999999999" customHeight="1" x14ac:dyDescent="0.2">
      <c r="B649" s="17"/>
      <c r="C649" s="406"/>
      <c r="D649" s="231"/>
      <c r="E649" s="23"/>
      <c r="F649" s="23"/>
      <c r="G649" s="191"/>
      <c r="H649" s="409"/>
      <c r="I649" s="409"/>
      <c r="J649" s="409"/>
      <c r="K649" s="190" t="s">
        <v>91</v>
      </c>
      <c r="L649" s="189" t="s">
        <v>382</v>
      </c>
      <c r="M649" s="190" t="s">
        <v>90</v>
      </c>
      <c r="N649" s="189" t="s">
        <v>451</v>
      </c>
      <c r="O649" s="190" t="s">
        <v>89</v>
      </c>
      <c r="P649" s="189" t="s">
        <v>354</v>
      </c>
      <c r="Q649" s="190" t="s">
        <v>88</v>
      </c>
      <c r="R649" s="189" t="s">
        <v>315</v>
      </c>
      <c r="S649" s="190" t="s">
        <v>210</v>
      </c>
      <c r="T649" s="189" t="s">
        <v>214</v>
      </c>
      <c r="U649" s="190" t="s">
        <v>209</v>
      </c>
      <c r="V649" s="189"/>
      <c r="W649" s="190" t="s">
        <v>291</v>
      </c>
      <c r="X649" s="189"/>
      <c r="Y649" s="18" t="s">
        <v>213</v>
      </c>
      <c r="Z649" s="366"/>
      <c r="AA649" s="366"/>
      <c r="AB649" s="188"/>
      <c r="AC649" s="390"/>
      <c r="AD649" s="392"/>
      <c r="AE649" s="392"/>
      <c r="AF649" s="392"/>
      <c r="AG649" s="392"/>
      <c r="AH649" s="392"/>
      <c r="AI649" s="392"/>
      <c r="AJ649" s="392"/>
      <c r="AK649" s="392"/>
      <c r="AL649" s="392"/>
    </row>
    <row r="650" spans="2:38" ht="19.899999999999999" customHeight="1" thickBot="1" x14ac:dyDescent="0.25">
      <c r="B650" s="17"/>
      <c r="C650" s="407"/>
      <c r="D650" s="233"/>
      <c r="E650" s="203"/>
      <c r="F650" s="203"/>
      <c r="G650" s="202"/>
      <c r="H650" s="410"/>
      <c r="I650" s="410"/>
      <c r="J650" s="410"/>
      <c r="K650" s="201" t="s">
        <v>87</v>
      </c>
      <c r="L650" s="200" t="s">
        <v>456</v>
      </c>
      <c r="M650" s="201" t="s">
        <v>86</v>
      </c>
      <c r="N650" s="200" t="s">
        <v>359</v>
      </c>
      <c r="O650" s="201" t="s">
        <v>85</v>
      </c>
      <c r="P650" s="200" t="s">
        <v>425</v>
      </c>
      <c r="Q650" s="201" t="s">
        <v>84</v>
      </c>
      <c r="R650" s="200" t="s">
        <v>224</v>
      </c>
      <c r="S650" s="201" t="s">
        <v>208</v>
      </c>
      <c r="T650" s="200" t="s">
        <v>98</v>
      </c>
      <c r="U650" s="201" t="s">
        <v>207</v>
      </c>
      <c r="V650" s="200"/>
      <c r="W650" s="201" t="s">
        <v>290</v>
      </c>
      <c r="X650" s="200"/>
      <c r="Y650" s="10"/>
      <c r="Z650" s="398"/>
      <c r="AA650" s="398"/>
      <c r="AB650" s="199"/>
      <c r="AC650" s="391"/>
      <c r="AD650" s="393"/>
      <c r="AE650" s="393"/>
      <c r="AF650" s="393"/>
      <c r="AG650" s="393"/>
      <c r="AH650" s="393"/>
      <c r="AI650" s="393"/>
      <c r="AJ650" s="393"/>
      <c r="AK650" s="393"/>
      <c r="AL650" s="393"/>
    </row>
    <row r="651" spans="2:38" ht="19.899999999999999" customHeight="1" x14ac:dyDescent="0.2">
      <c r="B651" s="17"/>
      <c r="C651" s="405">
        <v>7</v>
      </c>
      <c r="D651" s="232"/>
      <c r="E651" s="197"/>
      <c r="F651" s="197"/>
      <c r="G651" s="196"/>
      <c r="H651" s="408">
        <v>71</v>
      </c>
      <c r="I651" s="408">
        <v>15</v>
      </c>
      <c r="J651" s="408">
        <v>6</v>
      </c>
      <c r="K651" s="195" t="s">
        <v>95</v>
      </c>
      <c r="L651" s="194" t="s">
        <v>213</v>
      </c>
      <c r="M651" s="195" t="s">
        <v>94</v>
      </c>
      <c r="N651" s="194" t="s">
        <v>214</v>
      </c>
      <c r="O651" s="195" t="s">
        <v>93</v>
      </c>
      <c r="P651" s="194" t="s">
        <v>98</v>
      </c>
      <c r="Q651" s="195" t="s">
        <v>92</v>
      </c>
      <c r="R651" s="194"/>
      <c r="S651" s="195" t="s">
        <v>212</v>
      </c>
      <c r="T651" s="194"/>
      <c r="U651" s="195" t="s">
        <v>211</v>
      </c>
      <c r="V651" s="194"/>
      <c r="W651" s="195" t="s">
        <v>292</v>
      </c>
      <c r="X651" s="194"/>
      <c r="Y651" s="25" t="s">
        <v>455</v>
      </c>
      <c r="Z651" s="397"/>
      <c r="AA651" s="397"/>
      <c r="AB651" s="193"/>
      <c r="AC651" s="379">
        <f>SUMPRODUCT(LEN($L651:$X653)-LEN(SUBSTITUTE($L651:$X653,"A", "")))</f>
        <v>7</v>
      </c>
      <c r="AD651" s="365">
        <f>SUMPRODUCT(LEN($Y651:$Y653)-LEN(SUBSTITUTE($Y651:$Y653,"A", "")))</f>
        <v>22</v>
      </c>
      <c r="AE651" s="365">
        <f>SUMPRODUCT(LEN($L651:$X653)-LEN(SUBSTITUTE($L651:$X653,"S", "")))</f>
        <v>5</v>
      </c>
      <c r="AF651" s="365">
        <f>SUMPRODUCT(LEN($Y651:$Y653)-LEN(SUBSTITUTE($Y651:$Y653,"S", "")))</f>
        <v>25</v>
      </c>
      <c r="AG651" s="365">
        <f>SUMPRODUCT(LEN($L651:$X653)-LEN(SUBSTITUTE($L651:$X653,"F", "")))</f>
        <v>0</v>
      </c>
      <c r="AH651" s="365">
        <f>SUMPRODUCT(LEN($Y651:$Y653)-LEN(SUBSTITUTE($Y651:$Y653,"F", "")))</f>
        <v>1</v>
      </c>
      <c r="AI651" s="365">
        <f>SUMPRODUCT(LEN($L651:$X653)-LEN(SUBSTITUTE($L651:$X653,"G", "")))</f>
        <v>0</v>
      </c>
      <c r="AJ651" s="365">
        <f>SUMPRODUCT(LEN($Y651:$Y653)-LEN(SUBSTITUTE($Y651:$Y653,"G", "")))</f>
        <v>16</v>
      </c>
      <c r="AK651" s="365">
        <f>SUMPRODUCT(LEN($L651:$X653)-LEN(SUBSTITUTE($L651:$X653,"M", "")))</f>
        <v>0</v>
      </c>
      <c r="AL651" s="365">
        <f>SUMPRODUCT(LEN($Y651:$Y653)-LEN(SUBSTITUTE($Y651:$Y653,"M", "")))</f>
        <v>0</v>
      </c>
    </row>
    <row r="652" spans="2:38" ht="19.899999999999999" customHeight="1" x14ac:dyDescent="0.2">
      <c r="B652" s="17"/>
      <c r="C652" s="406"/>
      <c r="D652" s="231"/>
      <c r="E652" s="23"/>
      <c r="F652" s="23"/>
      <c r="G652" s="191"/>
      <c r="H652" s="409"/>
      <c r="I652" s="409"/>
      <c r="J652" s="409"/>
      <c r="K652" s="190" t="s">
        <v>91</v>
      </c>
      <c r="L652" s="189" t="s">
        <v>97</v>
      </c>
      <c r="M652" s="190" t="s">
        <v>90</v>
      </c>
      <c r="N652" s="189" t="s">
        <v>97</v>
      </c>
      <c r="O652" s="190" t="s">
        <v>89</v>
      </c>
      <c r="P652" s="189" t="s">
        <v>98</v>
      </c>
      <c r="Q652" s="190" t="s">
        <v>88</v>
      </c>
      <c r="R652" s="189"/>
      <c r="S652" s="190" t="s">
        <v>210</v>
      </c>
      <c r="T652" s="189"/>
      <c r="U652" s="190" t="s">
        <v>209</v>
      </c>
      <c r="V652" s="189"/>
      <c r="W652" s="190" t="s">
        <v>291</v>
      </c>
      <c r="X652" s="189"/>
      <c r="Y652" s="18" t="s">
        <v>454</v>
      </c>
      <c r="Z652" s="366"/>
      <c r="AA652" s="366"/>
      <c r="AB652" s="188"/>
      <c r="AC652" s="390"/>
      <c r="AD652" s="392"/>
      <c r="AE652" s="392"/>
      <c r="AF652" s="392"/>
      <c r="AG652" s="392"/>
      <c r="AH652" s="392"/>
      <c r="AI652" s="392"/>
      <c r="AJ652" s="392"/>
      <c r="AK652" s="392"/>
      <c r="AL652" s="392"/>
    </row>
    <row r="653" spans="2:38" ht="19.899999999999999" customHeight="1" thickBot="1" x14ac:dyDescent="0.25">
      <c r="B653" s="17"/>
      <c r="C653" s="407"/>
      <c r="D653" s="233"/>
      <c r="E653" s="203"/>
      <c r="F653" s="203"/>
      <c r="G653" s="202"/>
      <c r="H653" s="410"/>
      <c r="I653" s="410"/>
      <c r="J653" s="410"/>
      <c r="K653" s="201" t="s">
        <v>87</v>
      </c>
      <c r="L653" s="200" t="s">
        <v>217</v>
      </c>
      <c r="M653" s="201" t="s">
        <v>86</v>
      </c>
      <c r="N653" s="200" t="s">
        <v>97</v>
      </c>
      <c r="O653" s="201" t="s">
        <v>85</v>
      </c>
      <c r="P653" s="200" t="s">
        <v>98</v>
      </c>
      <c r="Q653" s="201" t="s">
        <v>84</v>
      </c>
      <c r="R653" s="200"/>
      <c r="S653" s="201" t="s">
        <v>208</v>
      </c>
      <c r="T653" s="200"/>
      <c r="U653" s="201" t="s">
        <v>207</v>
      </c>
      <c r="V653" s="200"/>
      <c r="W653" s="201" t="s">
        <v>290</v>
      </c>
      <c r="X653" s="200"/>
      <c r="Y653" s="10" t="s">
        <v>453</v>
      </c>
      <c r="Z653" s="398"/>
      <c r="AA653" s="398"/>
      <c r="AB653" s="199"/>
      <c r="AC653" s="391"/>
      <c r="AD653" s="393"/>
      <c r="AE653" s="393"/>
      <c r="AF653" s="393"/>
      <c r="AG653" s="393"/>
      <c r="AH653" s="393"/>
      <c r="AI653" s="393"/>
      <c r="AJ653" s="393"/>
      <c r="AK653" s="393"/>
      <c r="AL653" s="393"/>
    </row>
    <row r="654" spans="2:38" ht="19.899999999999999" customHeight="1" x14ac:dyDescent="0.2">
      <c r="B654" s="17"/>
      <c r="C654" s="405">
        <v>8</v>
      </c>
      <c r="D654" s="232"/>
      <c r="E654" s="197"/>
      <c r="F654" s="197"/>
      <c r="G654" s="196"/>
      <c r="H654" s="408">
        <v>49</v>
      </c>
      <c r="I654" s="408">
        <v>13</v>
      </c>
      <c r="J654" s="408">
        <v>10</v>
      </c>
      <c r="K654" s="195" t="s">
        <v>95</v>
      </c>
      <c r="L654" s="194" t="s">
        <v>98</v>
      </c>
      <c r="M654" s="195" t="s">
        <v>94</v>
      </c>
      <c r="N654" s="194"/>
      <c r="O654" s="195" t="s">
        <v>93</v>
      </c>
      <c r="P654" s="194"/>
      <c r="Q654" s="195" t="s">
        <v>92</v>
      </c>
      <c r="R654" s="194"/>
      <c r="S654" s="195" t="s">
        <v>212</v>
      </c>
      <c r="T654" s="194"/>
      <c r="U654" s="195" t="s">
        <v>211</v>
      </c>
      <c r="V654" s="194"/>
      <c r="W654" s="195" t="s">
        <v>292</v>
      </c>
      <c r="X654" s="194"/>
      <c r="Y654" s="25"/>
      <c r="Z654" s="397"/>
      <c r="AA654" s="397"/>
      <c r="AB654" s="193"/>
      <c r="AC654" s="379">
        <f>SUMPRODUCT(LEN($L654:$X656)-LEN(SUBSTITUTE($L654:$X656,"A", "")))</f>
        <v>0</v>
      </c>
      <c r="AD654" s="365">
        <f>SUMPRODUCT(LEN($Y654:$Y656)-LEN(SUBSTITUTE($Y654:$Y656,"A", "")))</f>
        <v>0</v>
      </c>
      <c r="AE654" s="365">
        <f>SUMPRODUCT(LEN($L654:$X656)-LEN(SUBSTITUTE($L654:$X656,"S", "")))</f>
        <v>2</v>
      </c>
      <c r="AF654" s="365">
        <f>SUMPRODUCT(LEN($Y654:$Y656)-LEN(SUBSTITUTE($Y654:$Y656,"S", "")))</f>
        <v>0</v>
      </c>
      <c r="AG654" s="365">
        <f>SUMPRODUCT(LEN($L654:$X656)-LEN(SUBSTITUTE($L654:$X656,"F", "")))</f>
        <v>0</v>
      </c>
      <c r="AH654" s="365">
        <f>SUMPRODUCT(LEN($Y654:$Y656)-LEN(SUBSTITUTE($Y654:$Y656,"F", "")))</f>
        <v>0</v>
      </c>
      <c r="AI654" s="365">
        <f>SUMPRODUCT(LEN($L654:$X656)-LEN(SUBSTITUTE($L654:$X656,"G", "")))</f>
        <v>0</v>
      </c>
      <c r="AJ654" s="365">
        <f>SUMPRODUCT(LEN($Y654:$Y656)-LEN(SUBSTITUTE($Y654:$Y656,"G", "")))</f>
        <v>0</v>
      </c>
      <c r="AK654" s="365">
        <f>SUMPRODUCT(LEN($L654:$X656)-LEN(SUBSTITUTE($L654:$X656,"M", "")))</f>
        <v>0</v>
      </c>
      <c r="AL654" s="365">
        <f>SUMPRODUCT(LEN($Y654:$Y656)-LEN(SUBSTITUTE($Y654:$Y656,"M", "")))</f>
        <v>0</v>
      </c>
    </row>
    <row r="655" spans="2:38" ht="19.899999999999999" customHeight="1" x14ac:dyDescent="0.2">
      <c r="B655" s="17"/>
      <c r="C655" s="406"/>
      <c r="D655" s="231"/>
      <c r="E655" s="23"/>
      <c r="F655" s="23"/>
      <c r="G655" s="191"/>
      <c r="H655" s="409"/>
      <c r="I655" s="409"/>
      <c r="J655" s="409"/>
      <c r="K655" s="190" t="s">
        <v>91</v>
      </c>
      <c r="L655" s="189" t="s">
        <v>98</v>
      </c>
      <c r="M655" s="190" t="s">
        <v>90</v>
      </c>
      <c r="N655" s="189"/>
      <c r="O655" s="190" t="s">
        <v>89</v>
      </c>
      <c r="P655" s="189"/>
      <c r="Q655" s="190" t="s">
        <v>88</v>
      </c>
      <c r="R655" s="189"/>
      <c r="S655" s="190" t="s">
        <v>210</v>
      </c>
      <c r="T655" s="189"/>
      <c r="U655" s="190" t="s">
        <v>209</v>
      </c>
      <c r="V655" s="189"/>
      <c r="W655" s="190" t="s">
        <v>291</v>
      </c>
      <c r="X655" s="189"/>
      <c r="Y655" s="18"/>
      <c r="Z655" s="366"/>
      <c r="AA655" s="366"/>
      <c r="AB655" s="188"/>
      <c r="AC655" s="390"/>
      <c r="AD655" s="392"/>
      <c r="AE655" s="392"/>
      <c r="AF655" s="392"/>
      <c r="AG655" s="392"/>
      <c r="AH655" s="392"/>
      <c r="AI655" s="392"/>
      <c r="AJ655" s="392"/>
      <c r="AK655" s="392"/>
      <c r="AL655" s="392"/>
    </row>
    <row r="656" spans="2:38" ht="19.899999999999999" customHeight="1" thickBot="1" x14ac:dyDescent="0.25">
      <c r="B656" s="17"/>
      <c r="C656" s="407"/>
      <c r="D656" s="233"/>
      <c r="E656" s="203"/>
      <c r="F656" s="203"/>
      <c r="G656" s="202"/>
      <c r="H656" s="410"/>
      <c r="I656" s="410"/>
      <c r="J656" s="410"/>
      <c r="K656" s="201" t="s">
        <v>87</v>
      </c>
      <c r="L656" s="200"/>
      <c r="M656" s="201" t="s">
        <v>86</v>
      </c>
      <c r="N656" s="200"/>
      <c r="O656" s="201" t="s">
        <v>85</v>
      </c>
      <c r="P656" s="200"/>
      <c r="Q656" s="201" t="s">
        <v>84</v>
      </c>
      <c r="R656" s="200"/>
      <c r="S656" s="201" t="s">
        <v>208</v>
      </c>
      <c r="T656" s="200"/>
      <c r="U656" s="201" t="s">
        <v>207</v>
      </c>
      <c r="V656" s="200"/>
      <c r="W656" s="201" t="s">
        <v>290</v>
      </c>
      <c r="X656" s="200"/>
      <c r="Y656" s="10"/>
      <c r="Z656" s="398"/>
      <c r="AA656" s="398"/>
      <c r="AB656" s="199"/>
      <c r="AC656" s="391"/>
      <c r="AD656" s="393"/>
      <c r="AE656" s="393"/>
      <c r="AF656" s="393"/>
      <c r="AG656" s="393"/>
      <c r="AH656" s="393"/>
      <c r="AI656" s="393"/>
      <c r="AJ656" s="393"/>
      <c r="AK656" s="393"/>
      <c r="AL656" s="393"/>
    </row>
    <row r="657" spans="2:38" ht="19.899999999999999" customHeight="1" x14ac:dyDescent="0.2">
      <c r="B657" s="17"/>
      <c r="C657" s="405">
        <v>9</v>
      </c>
      <c r="D657" s="232"/>
      <c r="E657" s="197"/>
      <c r="F657" s="197"/>
      <c r="G657" s="196"/>
      <c r="H657" s="408">
        <v>87</v>
      </c>
      <c r="I657" s="408">
        <v>23</v>
      </c>
      <c r="J657" s="408">
        <v>5</v>
      </c>
      <c r="K657" s="195" t="s">
        <v>95</v>
      </c>
      <c r="L657" s="194" t="s">
        <v>263</v>
      </c>
      <c r="M657" s="195" t="s">
        <v>94</v>
      </c>
      <c r="N657" s="194" t="s">
        <v>452</v>
      </c>
      <c r="O657" s="195" t="s">
        <v>93</v>
      </c>
      <c r="P657" s="194" t="s">
        <v>333</v>
      </c>
      <c r="Q657" s="195" t="s">
        <v>92</v>
      </c>
      <c r="R657" s="194" t="s">
        <v>322</v>
      </c>
      <c r="S657" s="195" t="s">
        <v>212</v>
      </c>
      <c r="T657" s="194" t="s">
        <v>227</v>
      </c>
      <c r="U657" s="195" t="s">
        <v>211</v>
      </c>
      <c r="V657" s="194" t="s">
        <v>98</v>
      </c>
      <c r="W657" s="195" t="s">
        <v>292</v>
      </c>
      <c r="X657" s="194"/>
      <c r="Y657" s="25" t="s">
        <v>98</v>
      </c>
      <c r="Z657" s="397"/>
      <c r="AA657" s="397"/>
      <c r="AB657" s="193"/>
      <c r="AC657" s="379">
        <f>SUMPRODUCT(LEN($L657:$X659)-LEN(SUBSTITUTE($L657:$X659,"A", "")))</f>
        <v>20</v>
      </c>
      <c r="AD657" s="365">
        <f>SUMPRODUCT(LEN($Y657:$Y659)-LEN(SUBSTITUTE($Y657:$Y659,"A", "")))</f>
        <v>7</v>
      </c>
      <c r="AE657" s="365">
        <f>SUMPRODUCT(LEN($L657:$X659)-LEN(SUBSTITUTE($L657:$X659,"S", "")))</f>
        <v>17</v>
      </c>
      <c r="AF657" s="365">
        <f>SUMPRODUCT(LEN($Y657:$Y659)-LEN(SUBSTITUTE($Y657:$Y659,"S", "")))</f>
        <v>5</v>
      </c>
      <c r="AG657" s="365">
        <f>SUMPRODUCT(LEN($L657:$X659)-LEN(SUBSTITUTE($L657:$X659,"F", "")))</f>
        <v>0</v>
      </c>
      <c r="AH657" s="365">
        <f>SUMPRODUCT(LEN($Y657:$Y659)-LEN(SUBSTITUTE($Y657:$Y659,"F", "")))</f>
        <v>0</v>
      </c>
      <c r="AI657" s="365">
        <f>SUMPRODUCT(LEN($L657:$X659)-LEN(SUBSTITUTE($L657:$X659,"G", "")))</f>
        <v>14</v>
      </c>
      <c r="AJ657" s="365">
        <f>SUMPRODUCT(LEN($Y657:$Y659)-LEN(SUBSTITUTE($Y657:$Y659,"G", "")))</f>
        <v>1</v>
      </c>
      <c r="AK657" s="365">
        <f>SUMPRODUCT(LEN($L657:$X659)-LEN(SUBSTITUTE($L657:$X659,"M", "")))</f>
        <v>0</v>
      </c>
      <c r="AL657" s="365">
        <f>SUMPRODUCT(LEN($Y657:$Y659)-LEN(SUBSTITUTE($Y657:$Y659,"M", "")))</f>
        <v>0</v>
      </c>
    </row>
    <row r="658" spans="2:38" ht="19.899999999999999" customHeight="1" x14ac:dyDescent="0.2">
      <c r="B658" s="17"/>
      <c r="C658" s="406"/>
      <c r="D658" s="231"/>
      <c r="E658" s="23"/>
      <c r="F658" s="23"/>
      <c r="G658" s="191"/>
      <c r="H658" s="409"/>
      <c r="I658" s="409"/>
      <c r="J658" s="409"/>
      <c r="K658" s="190" t="s">
        <v>91</v>
      </c>
      <c r="L658" s="189" t="s">
        <v>284</v>
      </c>
      <c r="M658" s="190" t="s">
        <v>90</v>
      </c>
      <c r="N658" s="189" t="s">
        <v>451</v>
      </c>
      <c r="O658" s="190" t="s">
        <v>89</v>
      </c>
      <c r="P658" s="189" t="s">
        <v>301</v>
      </c>
      <c r="Q658" s="190" t="s">
        <v>88</v>
      </c>
      <c r="R658" s="189" t="s">
        <v>224</v>
      </c>
      <c r="S658" s="190" t="s">
        <v>210</v>
      </c>
      <c r="T658" s="189" t="s">
        <v>218</v>
      </c>
      <c r="U658" s="190" t="s">
        <v>209</v>
      </c>
      <c r="V658" s="189" t="s">
        <v>98</v>
      </c>
      <c r="W658" s="190" t="s">
        <v>291</v>
      </c>
      <c r="X658" s="189"/>
      <c r="Y658" s="18" t="s">
        <v>450</v>
      </c>
      <c r="Z658" s="366"/>
      <c r="AA658" s="366"/>
      <c r="AB658" s="188"/>
      <c r="AC658" s="390"/>
      <c r="AD658" s="392"/>
      <c r="AE658" s="392"/>
      <c r="AF658" s="392"/>
      <c r="AG658" s="392"/>
      <c r="AH658" s="392"/>
      <c r="AI658" s="392"/>
      <c r="AJ658" s="392"/>
      <c r="AK658" s="392"/>
      <c r="AL658" s="392"/>
    </row>
    <row r="659" spans="2:38" ht="19.899999999999999" customHeight="1" thickBot="1" x14ac:dyDescent="0.25">
      <c r="B659" s="17"/>
      <c r="C659" s="407"/>
      <c r="D659" s="233"/>
      <c r="E659" s="203"/>
      <c r="F659" s="203"/>
      <c r="G659" s="202"/>
      <c r="H659" s="410"/>
      <c r="I659" s="410"/>
      <c r="J659" s="410"/>
      <c r="K659" s="201" t="s">
        <v>87</v>
      </c>
      <c r="L659" s="200" t="s">
        <v>269</v>
      </c>
      <c r="M659" s="201" t="s">
        <v>86</v>
      </c>
      <c r="N659" s="200" t="s">
        <v>449</v>
      </c>
      <c r="O659" s="201" t="s">
        <v>85</v>
      </c>
      <c r="P659" s="200" t="s">
        <v>271</v>
      </c>
      <c r="Q659" s="201" t="s">
        <v>84</v>
      </c>
      <c r="R659" s="200" t="s">
        <v>228</v>
      </c>
      <c r="S659" s="201" t="s">
        <v>208</v>
      </c>
      <c r="T659" s="200" t="s">
        <v>214</v>
      </c>
      <c r="U659" s="201" t="s">
        <v>207</v>
      </c>
      <c r="V659" s="200"/>
      <c r="W659" s="201" t="s">
        <v>290</v>
      </c>
      <c r="X659" s="200"/>
      <c r="Y659" s="10" t="s">
        <v>275</v>
      </c>
      <c r="Z659" s="398"/>
      <c r="AA659" s="398"/>
      <c r="AB659" s="199"/>
      <c r="AC659" s="391"/>
      <c r="AD659" s="393"/>
      <c r="AE659" s="393"/>
      <c r="AF659" s="393"/>
      <c r="AG659" s="393"/>
      <c r="AH659" s="393"/>
      <c r="AI659" s="393"/>
      <c r="AJ659" s="393"/>
      <c r="AK659" s="393"/>
      <c r="AL659" s="393"/>
    </row>
    <row r="660" spans="2:38" ht="19.899999999999999" customHeight="1" x14ac:dyDescent="0.2">
      <c r="B660" s="17"/>
      <c r="C660" s="405">
        <v>10</v>
      </c>
      <c r="D660" s="232"/>
      <c r="E660" s="197"/>
      <c r="F660" s="197"/>
      <c r="G660" s="196"/>
      <c r="H660" s="408">
        <v>79</v>
      </c>
      <c r="I660" s="408">
        <v>22</v>
      </c>
      <c r="J660" s="408">
        <v>5</v>
      </c>
      <c r="K660" s="195" t="s">
        <v>95</v>
      </c>
      <c r="L660" s="194" t="s">
        <v>97</v>
      </c>
      <c r="M660" s="195" t="s">
        <v>94</v>
      </c>
      <c r="N660" s="194" t="s">
        <v>275</v>
      </c>
      <c r="O660" s="195" t="s">
        <v>93</v>
      </c>
      <c r="P660" s="194" t="s">
        <v>448</v>
      </c>
      <c r="Q660" s="195" t="s">
        <v>92</v>
      </c>
      <c r="R660" s="194" t="s">
        <v>296</v>
      </c>
      <c r="S660" s="195" t="s">
        <v>212</v>
      </c>
      <c r="T660" s="194" t="s">
        <v>227</v>
      </c>
      <c r="U660" s="195" t="s">
        <v>211</v>
      </c>
      <c r="V660" s="194" t="s">
        <v>98</v>
      </c>
      <c r="W660" s="195" t="s">
        <v>292</v>
      </c>
      <c r="X660" s="194"/>
      <c r="Y660" s="25" t="s">
        <v>447</v>
      </c>
      <c r="Z660" s="397">
        <v>5</v>
      </c>
      <c r="AA660" s="397"/>
      <c r="AB660" s="193"/>
      <c r="AC660" s="379">
        <f>SUMPRODUCT(LEN($L660:$X662)-LEN(SUBSTITUTE($L660:$X662,"A", "")))</f>
        <v>27</v>
      </c>
      <c r="AD660" s="365">
        <f>SUMPRODUCT(LEN($Y660:$Y662)-LEN(SUBSTITUTE($Y660:$Y662,"A", "")))</f>
        <v>9</v>
      </c>
      <c r="AE660" s="365">
        <f>SUMPRODUCT(LEN($L660:$X662)-LEN(SUBSTITUTE($L660:$X662,"S", "")))</f>
        <v>11</v>
      </c>
      <c r="AF660" s="365">
        <f>SUMPRODUCT(LEN($Y660:$Y662)-LEN(SUBSTITUTE($Y660:$Y662,"S", "")))</f>
        <v>6</v>
      </c>
      <c r="AG660" s="365">
        <f>SUMPRODUCT(LEN($L660:$X662)-LEN(SUBSTITUTE($L660:$X662,"F", "")))</f>
        <v>0</v>
      </c>
      <c r="AH660" s="365">
        <f>SUMPRODUCT(LEN($Y660:$Y662)-LEN(SUBSTITUTE($Y660:$Y662,"F", "")))</f>
        <v>2</v>
      </c>
      <c r="AI660" s="365">
        <f>SUMPRODUCT(LEN($L660:$X662)-LEN(SUBSTITUTE($L660:$X662,"G", "")))</f>
        <v>11</v>
      </c>
      <c r="AJ660" s="365">
        <f>SUMPRODUCT(LEN($Y660:$Y662)-LEN(SUBSTITUTE($Y660:$Y662,"G", "")))</f>
        <v>5</v>
      </c>
      <c r="AK660" s="365">
        <f>SUMPRODUCT(LEN($L660:$X662)-LEN(SUBSTITUTE($L660:$X662,"M", "")))</f>
        <v>0</v>
      </c>
      <c r="AL660" s="365">
        <f>SUMPRODUCT(LEN($Y660:$Y662)-LEN(SUBSTITUTE($Y660:$Y662,"M", "")))</f>
        <v>0</v>
      </c>
    </row>
    <row r="661" spans="2:38" ht="19.899999999999999" customHeight="1" x14ac:dyDescent="0.2">
      <c r="B661" s="17"/>
      <c r="C661" s="406"/>
      <c r="D661" s="231"/>
      <c r="E661" s="23"/>
      <c r="F661" s="23"/>
      <c r="G661" s="191"/>
      <c r="H661" s="409"/>
      <c r="I661" s="409"/>
      <c r="J661" s="409"/>
      <c r="K661" s="190" t="s">
        <v>91</v>
      </c>
      <c r="L661" s="189" t="s">
        <v>319</v>
      </c>
      <c r="M661" s="190" t="s">
        <v>90</v>
      </c>
      <c r="N661" s="189" t="s">
        <v>425</v>
      </c>
      <c r="O661" s="190" t="s">
        <v>89</v>
      </c>
      <c r="P661" s="189" t="s">
        <v>382</v>
      </c>
      <c r="Q661" s="190" t="s">
        <v>88</v>
      </c>
      <c r="R661" s="189" t="s">
        <v>275</v>
      </c>
      <c r="S661" s="190" t="s">
        <v>210</v>
      </c>
      <c r="T661" s="189" t="s">
        <v>218</v>
      </c>
      <c r="U661" s="190" t="s">
        <v>209</v>
      </c>
      <c r="V661" s="189" t="s">
        <v>98</v>
      </c>
      <c r="W661" s="190" t="s">
        <v>291</v>
      </c>
      <c r="X661" s="189"/>
      <c r="Y661" s="18" t="s">
        <v>446</v>
      </c>
      <c r="Z661" s="366"/>
      <c r="AA661" s="366"/>
      <c r="AB661" s="188"/>
      <c r="AC661" s="390"/>
      <c r="AD661" s="392"/>
      <c r="AE661" s="392"/>
      <c r="AF661" s="392"/>
      <c r="AG661" s="392"/>
      <c r="AH661" s="392"/>
      <c r="AI661" s="392"/>
      <c r="AJ661" s="392"/>
      <c r="AK661" s="392"/>
      <c r="AL661" s="392"/>
    </row>
    <row r="662" spans="2:38" ht="19.899999999999999" customHeight="1" thickBot="1" x14ac:dyDescent="0.25">
      <c r="B662" s="17"/>
      <c r="C662" s="407"/>
      <c r="D662" s="233"/>
      <c r="E662" s="203"/>
      <c r="F662" s="203"/>
      <c r="G662" s="202"/>
      <c r="H662" s="410"/>
      <c r="I662" s="410"/>
      <c r="J662" s="410"/>
      <c r="K662" s="201" t="s">
        <v>87</v>
      </c>
      <c r="L662" s="200" t="s">
        <v>266</v>
      </c>
      <c r="M662" s="201" t="s">
        <v>86</v>
      </c>
      <c r="N662" s="200" t="s">
        <v>275</v>
      </c>
      <c r="O662" s="201" t="s">
        <v>85</v>
      </c>
      <c r="P662" s="200" t="s">
        <v>303</v>
      </c>
      <c r="Q662" s="201" t="s">
        <v>84</v>
      </c>
      <c r="R662" s="200" t="s">
        <v>305</v>
      </c>
      <c r="S662" s="201" t="s">
        <v>208</v>
      </c>
      <c r="T662" s="200" t="s">
        <v>218</v>
      </c>
      <c r="U662" s="201" t="s">
        <v>207</v>
      </c>
      <c r="V662" s="200"/>
      <c r="W662" s="201" t="s">
        <v>290</v>
      </c>
      <c r="X662" s="200"/>
      <c r="Y662" s="10"/>
      <c r="Z662" s="398"/>
      <c r="AA662" s="398"/>
      <c r="AB662" s="199"/>
      <c r="AC662" s="391"/>
      <c r="AD662" s="393"/>
      <c r="AE662" s="393"/>
      <c r="AF662" s="393"/>
      <c r="AG662" s="393"/>
      <c r="AH662" s="393"/>
      <c r="AI662" s="393"/>
      <c r="AJ662" s="393"/>
      <c r="AK662" s="393"/>
      <c r="AL662" s="393"/>
    </row>
    <row r="663" spans="2:38" ht="19.899999999999999" customHeight="1" x14ac:dyDescent="0.2">
      <c r="B663" s="17"/>
      <c r="C663" s="405">
        <v>11</v>
      </c>
      <c r="D663" s="232"/>
      <c r="E663" s="197"/>
      <c r="F663" s="197"/>
      <c r="G663" s="196"/>
      <c r="H663" s="408">
        <v>75</v>
      </c>
      <c r="I663" s="408">
        <v>22</v>
      </c>
      <c r="J663" s="408">
        <v>6</v>
      </c>
      <c r="K663" s="195" t="s">
        <v>95</v>
      </c>
      <c r="L663" s="194" t="s">
        <v>271</v>
      </c>
      <c r="M663" s="195" t="s">
        <v>94</v>
      </c>
      <c r="N663" s="194" t="s">
        <v>263</v>
      </c>
      <c r="O663" s="195" t="s">
        <v>93</v>
      </c>
      <c r="P663" s="194" t="s">
        <v>263</v>
      </c>
      <c r="Q663" s="195" t="s">
        <v>92</v>
      </c>
      <c r="R663" s="194" t="s">
        <v>305</v>
      </c>
      <c r="S663" s="195" t="s">
        <v>212</v>
      </c>
      <c r="T663" s="194" t="s">
        <v>214</v>
      </c>
      <c r="U663" s="195" t="s">
        <v>211</v>
      </c>
      <c r="V663" s="194" t="s">
        <v>98</v>
      </c>
      <c r="W663" s="195" t="s">
        <v>292</v>
      </c>
      <c r="X663" s="194"/>
      <c r="Y663" s="25"/>
      <c r="Z663" s="397"/>
      <c r="AA663" s="397"/>
      <c r="AB663" s="193"/>
      <c r="AC663" s="379">
        <f>SUMPRODUCT(LEN($L663:$X665)-LEN(SUBSTITUTE($L663:$X665,"A", "")))</f>
        <v>14</v>
      </c>
      <c r="AD663" s="365">
        <f>SUMPRODUCT(LEN($Y663:$Y665)-LEN(SUBSTITUTE($Y663:$Y665,"A", "")))</f>
        <v>0</v>
      </c>
      <c r="AE663" s="365">
        <f>SUMPRODUCT(LEN($L663:$X665)-LEN(SUBSTITUTE($L663:$X665,"S", "")))</f>
        <v>8</v>
      </c>
      <c r="AF663" s="365">
        <f>SUMPRODUCT(LEN($Y663:$Y665)-LEN(SUBSTITUTE($Y663:$Y665,"S", "")))</f>
        <v>0</v>
      </c>
      <c r="AG663" s="365">
        <f>SUMPRODUCT(LEN($L663:$X665)-LEN(SUBSTITUTE($L663:$X665,"F", "")))</f>
        <v>1</v>
      </c>
      <c r="AH663" s="365">
        <f>SUMPRODUCT(LEN($Y663:$Y665)-LEN(SUBSTITUTE($Y663:$Y665,"F", "")))</f>
        <v>0</v>
      </c>
      <c r="AI663" s="365">
        <f>SUMPRODUCT(LEN($L663:$X665)-LEN(SUBSTITUTE($L663:$X665,"G", "")))</f>
        <v>9</v>
      </c>
      <c r="AJ663" s="365">
        <f>SUMPRODUCT(LEN($Y663:$Y665)-LEN(SUBSTITUTE($Y663:$Y665,"G", "")))</f>
        <v>0</v>
      </c>
      <c r="AK663" s="365">
        <f>SUMPRODUCT(LEN($L663:$X665)-LEN(SUBSTITUTE($L663:$X665,"M", "")))</f>
        <v>0</v>
      </c>
      <c r="AL663" s="365">
        <f>SUMPRODUCT(LEN($Y663:$Y665)-LEN(SUBSTITUTE($Y663:$Y665,"M", "")))</f>
        <v>0</v>
      </c>
    </row>
    <row r="664" spans="2:38" ht="19.899999999999999" customHeight="1" x14ac:dyDescent="0.2">
      <c r="B664" s="17"/>
      <c r="C664" s="406"/>
      <c r="D664" s="231"/>
      <c r="E664" s="23"/>
      <c r="F664" s="23"/>
      <c r="G664" s="191"/>
      <c r="H664" s="409"/>
      <c r="I664" s="409"/>
      <c r="J664" s="409"/>
      <c r="K664" s="190" t="s">
        <v>91</v>
      </c>
      <c r="L664" s="189" t="s">
        <v>213</v>
      </c>
      <c r="M664" s="190" t="s">
        <v>90</v>
      </c>
      <c r="N664" s="189" t="s">
        <v>263</v>
      </c>
      <c r="O664" s="190" t="s">
        <v>89</v>
      </c>
      <c r="P664" s="189" t="s">
        <v>319</v>
      </c>
      <c r="Q664" s="190" t="s">
        <v>88</v>
      </c>
      <c r="R664" s="189" t="s">
        <v>273</v>
      </c>
      <c r="S664" s="190" t="s">
        <v>210</v>
      </c>
      <c r="T664" s="189" t="s">
        <v>98</v>
      </c>
      <c r="U664" s="190" t="s">
        <v>209</v>
      </c>
      <c r="V664" s="189"/>
      <c r="W664" s="190" t="s">
        <v>291</v>
      </c>
      <c r="X664" s="189"/>
      <c r="Y664" s="18"/>
      <c r="Z664" s="366"/>
      <c r="AA664" s="366"/>
      <c r="AB664" s="188"/>
      <c r="AC664" s="390"/>
      <c r="AD664" s="392"/>
      <c r="AE664" s="392"/>
      <c r="AF664" s="392"/>
      <c r="AG664" s="392"/>
      <c r="AH664" s="392"/>
      <c r="AI664" s="392"/>
      <c r="AJ664" s="392"/>
      <c r="AK664" s="392"/>
      <c r="AL664" s="392"/>
    </row>
    <row r="665" spans="2:38" ht="19.899999999999999" customHeight="1" thickBot="1" x14ac:dyDescent="0.25">
      <c r="B665" s="17"/>
      <c r="C665" s="407"/>
      <c r="D665" s="233"/>
      <c r="E665" s="203"/>
      <c r="F665" s="203"/>
      <c r="G665" s="202"/>
      <c r="H665" s="410"/>
      <c r="I665" s="410"/>
      <c r="J665" s="410"/>
      <c r="K665" s="201" t="s">
        <v>87</v>
      </c>
      <c r="L665" s="200" t="s">
        <v>263</v>
      </c>
      <c r="M665" s="201" t="s">
        <v>86</v>
      </c>
      <c r="N665" s="200" t="s">
        <v>275</v>
      </c>
      <c r="O665" s="201" t="s">
        <v>85</v>
      </c>
      <c r="P665" s="200" t="s">
        <v>225</v>
      </c>
      <c r="Q665" s="201" t="s">
        <v>84</v>
      </c>
      <c r="R665" s="200" t="s">
        <v>214</v>
      </c>
      <c r="S665" s="201" t="s">
        <v>208</v>
      </c>
      <c r="T665" s="200" t="s">
        <v>98</v>
      </c>
      <c r="U665" s="201" t="s">
        <v>207</v>
      </c>
      <c r="V665" s="200"/>
      <c r="W665" s="201" t="s">
        <v>290</v>
      </c>
      <c r="X665" s="200"/>
      <c r="Y665" s="10"/>
      <c r="Z665" s="398"/>
      <c r="AA665" s="398"/>
      <c r="AB665" s="199"/>
      <c r="AC665" s="391"/>
      <c r="AD665" s="393"/>
      <c r="AE665" s="393"/>
      <c r="AF665" s="393"/>
      <c r="AG665" s="393"/>
      <c r="AH665" s="393"/>
      <c r="AI665" s="393"/>
      <c r="AJ665" s="393"/>
      <c r="AK665" s="393"/>
      <c r="AL665" s="393"/>
    </row>
    <row r="666" spans="2:38" ht="19.899999999999999" customHeight="1" x14ac:dyDescent="0.2">
      <c r="B666" s="17"/>
      <c r="C666" s="405">
        <v>12</v>
      </c>
      <c r="D666" s="232"/>
      <c r="E666" s="197"/>
      <c r="F666" s="197"/>
      <c r="G666" s="196"/>
      <c r="H666" s="408"/>
      <c r="I666" s="408"/>
      <c r="J666" s="408"/>
      <c r="K666" s="195" t="s">
        <v>95</v>
      </c>
      <c r="L666" s="194"/>
      <c r="M666" s="195" t="s">
        <v>94</v>
      </c>
      <c r="N666" s="194"/>
      <c r="O666" s="195" t="s">
        <v>93</v>
      </c>
      <c r="P666" s="194"/>
      <c r="Q666" s="195" t="s">
        <v>92</v>
      </c>
      <c r="R666" s="194"/>
      <c r="S666" s="195" t="s">
        <v>212</v>
      </c>
      <c r="T666" s="194"/>
      <c r="U666" s="195" t="s">
        <v>211</v>
      </c>
      <c r="V666" s="194"/>
      <c r="W666" s="195" t="s">
        <v>292</v>
      </c>
      <c r="X666" s="194"/>
      <c r="Y666" s="25"/>
      <c r="Z666" s="397"/>
      <c r="AA666" s="397"/>
      <c r="AB666" s="193"/>
      <c r="AC666" s="379">
        <f>SUMPRODUCT(LEN($L666:$X668)-LEN(SUBSTITUTE($L666:$X668,"A", "")))</f>
        <v>0</v>
      </c>
      <c r="AD666" s="365">
        <f>SUMPRODUCT(LEN($Y666:$Y668)-LEN(SUBSTITUTE($Y666:$Y668,"A", "")))</f>
        <v>0</v>
      </c>
      <c r="AE666" s="365">
        <f>SUMPRODUCT(LEN($L666:$X668)-LEN(SUBSTITUTE($L666:$X668,"S", "")))</f>
        <v>0</v>
      </c>
      <c r="AF666" s="365">
        <f>SUMPRODUCT(LEN($Y666:$Y668)-LEN(SUBSTITUTE($Y666:$Y668,"S", "")))</f>
        <v>0</v>
      </c>
      <c r="AG666" s="365">
        <f>SUMPRODUCT(LEN($L666:$X668)-LEN(SUBSTITUTE($L666:$X668,"F", "")))</f>
        <v>0</v>
      </c>
      <c r="AH666" s="365">
        <f>SUMPRODUCT(LEN($Y666:$Y668)-LEN(SUBSTITUTE($Y666:$Y668,"F", "")))</f>
        <v>0</v>
      </c>
      <c r="AI666" s="365">
        <f>SUMPRODUCT(LEN($L666:$X668)-LEN(SUBSTITUTE($L666:$X668,"G", "")))</f>
        <v>0</v>
      </c>
      <c r="AJ666" s="365">
        <f>SUMPRODUCT(LEN($Y666:$Y668)-LEN(SUBSTITUTE($Y666:$Y668,"G", "")))</f>
        <v>0</v>
      </c>
      <c r="AK666" s="365">
        <f>SUMPRODUCT(LEN($L666:$X668)-LEN(SUBSTITUTE($L666:$X668,"M", "")))</f>
        <v>0</v>
      </c>
      <c r="AL666" s="365">
        <f>SUMPRODUCT(LEN($Y666:$Y668)-LEN(SUBSTITUTE($Y666:$Y668,"M", "")))</f>
        <v>0</v>
      </c>
    </row>
    <row r="667" spans="2:38" ht="19.899999999999999" customHeight="1" x14ac:dyDescent="0.2">
      <c r="B667" s="17"/>
      <c r="C667" s="406"/>
      <c r="D667" s="231"/>
      <c r="E667" s="23"/>
      <c r="F667" s="23"/>
      <c r="G667" s="191"/>
      <c r="H667" s="409"/>
      <c r="I667" s="409"/>
      <c r="J667" s="409"/>
      <c r="K667" s="190" t="s">
        <v>91</v>
      </c>
      <c r="L667" s="189"/>
      <c r="M667" s="190" t="s">
        <v>90</v>
      </c>
      <c r="N667" s="189"/>
      <c r="O667" s="190" t="s">
        <v>89</v>
      </c>
      <c r="P667" s="189"/>
      <c r="Q667" s="190" t="s">
        <v>88</v>
      </c>
      <c r="R667" s="189"/>
      <c r="S667" s="190" t="s">
        <v>210</v>
      </c>
      <c r="T667" s="189"/>
      <c r="U667" s="190" t="s">
        <v>209</v>
      </c>
      <c r="V667" s="189"/>
      <c r="W667" s="190" t="s">
        <v>291</v>
      </c>
      <c r="X667" s="189"/>
      <c r="Y667" s="18"/>
      <c r="Z667" s="366"/>
      <c r="AA667" s="366"/>
      <c r="AB667" s="188"/>
      <c r="AC667" s="390"/>
      <c r="AD667" s="392"/>
      <c r="AE667" s="392"/>
      <c r="AF667" s="392"/>
      <c r="AG667" s="392"/>
      <c r="AH667" s="392"/>
      <c r="AI667" s="392"/>
      <c r="AJ667" s="392"/>
      <c r="AK667" s="392"/>
      <c r="AL667" s="392"/>
    </row>
    <row r="668" spans="2:38" ht="19.899999999999999" customHeight="1" thickBot="1" x14ac:dyDescent="0.25">
      <c r="B668" s="17"/>
      <c r="C668" s="407"/>
      <c r="D668" s="233"/>
      <c r="E668" s="203"/>
      <c r="F668" s="203"/>
      <c r="G668" s="202"/>
      <c r="H668" s="410"/>
      <c r="I668" s="410"/>
      <c r="J668" s="410"/>
      <c r="K668" s="201" t="s">
        <v>87</v>
      </c>
      <c r="L668" s="200"/>
      <c r="M668" s="201" t="s">
        <v>86</v>
      </c>
      <c r="N668" s="200"/>
      <c r="O668" s="201" t="s">
        <v>85</v>
      </c>
      <c r="P668" s="200"/>
      <c r="Q668" s="201" t="s">
        <v>84</v>
      </c>
      <c r="R668" s="200"/>
      <c r="S668" s="201" t="s">
        <v>208</v>
      </c>
      <c r="T668" s="200"/>
      <c r="U668" s="201" t="s">
        <v>207</v>
      </c>
      <c r="V668" s="200"/>
      <c r="W668" s="201" t="s">
        <v>290</v>
      </c>
      <c r="X668" s="200"/>
      <c r="Y668" s="10"/>
      <c r="Z668" s="398"/>
      <c r="AA668" s="398"/>
      <c r="AB668" s="199"/>
      <c r="AC668" s="391"/>
      <c r="AD668" s="393"/>
      <c r="AE668" s="393"/>
      <c r="AF668" s="393"/>
      <c r="AG668" s="393"/>
      <c r="AH668" s="393"/>
      <c r="AI668" s="393"/>
      <c r="AJ668" s="393"/>
      <c r="AK668" s="393"/>
      <c r="AL668" s="393"/>
    </row>
    <row r="669" spans="2:38" ht="19.899999999999999" customHeight="1" x14ac:dyDescent="0.2">
      <c r="B669" s="17"/>
      <c r="C669" s="405">
        <v>13</v>
      </c>
      <c r="D669" s="232"/>
      <c r="E669" s="197"/>
      <c r="F669" s="197"/>
      <c r="G669" s="196"/>
      <c r="H669" s="408"/>
      <c r="I669" s="408"/>
      <c r="J669" s="408"/>
      <c r="K669" s="195" t="s">
        <v>95</v>
      </c>
      <c r="L669" s="194"/>
      <c r="M669" s="195" t="s">
        <v>94</v>
      </c>
      <c r="N669" s="194"/>
      <c r="O669" s="195" t="s">
        <v>93</v>
      </c>
      <c r="P669" s="194"/>
      <c r="Q669" s="195" t="s">
        <v>92</v>
      </c>
      <c r="R669" s="194"/>
      <c r="S669" s="195" t="s">
        <v>212</v>
      </c>
      <c r="T669" s="194"/>
      <c r="U669" s="195" t="s">
        <v>211</v>
      </c>
      <c r="V669" s="194"/>
      <c r="W669" s="195" t="s">
        <v>292</v>
      </c>
      <c r="X669" s="194"/>
      <c r="Y669" s="25"/>
      <c r="Z669" s="397"/>
      <c r="AA669" s="397"/>
      <c r="AB669" s="193"/>
      <c r="AC669" s="379">
        <f>SUMPRODUCT(LEN($L669:$X671)-LEN(SUBSTITUTE($L669:$X671,"A", "")))</f>
        <v>0</v>
      </c>
      <c r="AD669" s="365">
        <f>SUMPRODUCT(LEN($Y669:$Y671)-LEN(SUBSTITUTE($Y669:$Y671,"A", "")))</f>
        <v>0</v>
      </c>
      <c r="AE669" s="365">
        <f>SUMPRODUCT(LEN($L669:$X671)-LEN(SUBSTITUTE($L669:$X671,"S", "")))</f>
        <v>0</v>
      </c>
      <c r="AF669" s="365">
        <f>SUMPRODUCT(LEN($Y669:$Y671)-LEN(SUBSTITUTE($Y669:$Y671,"S", "")))</f>
        <v>0</v>
      </c>
      <c r="AG669" s="365">
        <f>SUMPRODUCT(LEN($L669:$X671)-LEN(SUBSTITUTE($L669:$X671,"F", "")))</f>
        <v>0</v>
      </c>
      <c r="AH669" s="365">
        <f>SUMPRODUCT(LEN($Y669:$Y671)-LEN(SUBSTITUTE($Y669:$Y671,"F", "")))</f>
        <v>0</v>
      </c>
      <c r="AI669" s="365">
        <f>SUMPRODUCT(LEN($L669:$X671)-LEN(SUBSTITUTE($L669:$X671,"G", "")))</f>
        <v>0</v>
      </c>
      <c r="AJ669" s="365">
        <f>SUMPRODUCT(LEN($Y669:$Y671)-LEN(SUBSTITUTE($Y669:$Y671,"G", "")))</f>
        <v>0</v>
      </c>
      <c r="AK669" s="365">
        <f>SUMPRODUCT(LEN($L669:$X671)-LEN(SUBSTITUTE($L669:$X671,"M", "")))</f>
        <v>0</v>
      </c>
      <c r="AL669" s="365">
        <f>SUMPRODUCT(LEN($Y669:$Y671)-LEN(SUBSTITUTE($Y669:$Y671,"M", "")))</f>
        <v>0</v>
      </c>
    </row>
    <row r="670" spans="2:38" ht="19.899999999999999" customHeight="1" x14ac:dyDescent="0.2">
      <c r="B670" s="17"/>
      <c r="C670" s="406"/>
      <c r="D670" s="231"/>
      <c r="E670" s="23"/>
      <c r="F670" s="23"/>
      <c r="G670" s="191"/>
      <c r="H670" s="409"/>
      <c r="I670" s="409"/>
      <c r="J670" s="409"/>
      <c r="K670" s="190" t="s">
        <v>91</v>
      </c>
      <c r="L670" s="189"/>
      <c r="M670" s="190" t="s">
        <v>90</v>
      </c>
      <c r="N670" s="189"/>
      <c r="O670" s="190" t="s">
        <v>89</v>
      </c>
      <c r="P670" s="189"/>
      <c r="Q670" s="190" t="s">
        <v>88</v>
      </c>
      <c r="R670" s="189"/>
      <c r="S670" s="190" t="s">
        <v>210</v>
      </c>
      <c r="T670" s="189"/>
      <c r="U670" s="190" t="s">
        <v>209</v>
      </c>
      <c r="V670" s="189"/>
      <c r="W670" s="190" t="s">
        <v>291</v>
      </c>
      <c r="X670" s="189"/>
      <c r="Y670" s="18"/>
      <c r="Z670" s="366"/>
      <c r="AA670" s="366"/>
      <c r="AB670" s="188"/>
      <c r="AC670" s="390"/>
      <c r="AD670" s="392"/>
      <c r="AE670" s="392"/>
      <c r="AF670" s="392"/>
      <c r="AG670" s="392"/>
      <c r="AH670" s="392"/>
      <c r="AI670" s="392"/>
      <c r="AJ670" s="392"/>
      <c r="AK670" s="392"/>
      <c r="AL670" s="392"/>
    </row>
    <row r="671" spans="2:38" ht="19.899999999999999" customHeight="1" thickBot="1" x14ac:dyDescent="0.25">
      <c r="B671" s="17"/>
      <c r="C671" s="407"/>
      <c r="D671" s="233"/>
      <c r="E671" s="203"/>
      <c r="F671" s="203"/>
      <c r="G671" s="202"/>
      <c r="H671" s="410"/>
      <c r="I671" s="410"/>
      <c r="J671" s="410"/>
      <c r="K671" s="201" t="s">
        <v>87</v>
      </c>
      <c r="L671" s="200"/>
      <c r="M671" s="201" t="s">
        <v>86</v>
      </c>
      <c r="N671" s="200"/>
      <c r="O671" s="201" t="s">
        <v>85</v>
      </c>
      <c r="P671" s="200"/>
      <c r="Q671" s="201" t="s">
        <v>84</v>
      </c>
      <c r="R671" s="200"/>
      <c r="S671" s="201" t="s">
        <v>208</v>
      </c>
      <c r="T671" s="200"/>
      <c r="U671" s="201" t="s">
        <v>207</v>
      </c>
      <c r="V671" s="200"/>
      <c r="W671" s="201" t="s">
        <v>290</v>
      </c>
      <c r="X671" s="200"/>
      <c r="Y671" s="10"/>
      <c r="Z671" s="398"/>
      <c r="AA671" s="398"/>
      <c r="AB671" s="199"/>
      <c r="AC671" s="391"/>
      <c r="AD671" s="393"/>
      <c r="AE671" s="393"/>
      <c r="AF671" s="393"/>
      <c r="AG671" s="393"/>
      <c r="AH671" s="393"/>
      <c r="AI671" s="393"/>
      <c r="AJ671" s="393"/>
      <c r="AK671" s="393"/>
      <c r="AL671" s="393"/>
    </row>
    <row r="672" spans="2:38" ht="19.899999999999999" customHeight="1" x14ac:dyDescent="0.2">
      <c r="B672" s="17"/>
      <c r="C672" s="405">
        <v>14</v>
      </c>
      <c r="D672" s="232"/>
      <c r="E672" s="197"/>
      <c r="F672" s="197"/>
      <c r="G672" s="196"/>
      <c r="H672" s="408"/>
      <c r="I672" s="408"/>
      <c r="J672" s="408"/>
      <c r="K672" s="195" t="s">
        <v>95</v>
      </c>
      <c r="L672" s="194"/>
      <c r="M672" s="195" t="s">
        <v>94</v>
      </c>
      <c r="N672" s="194"/>
      <c r="O672" s="195" t="s">
        <v>93</v>
      </c>
      <c r="P672" s="194"/>
      <c r="Q672" s="195" t="s">
        <v>92</v>
      </c>
      <c r="R672" s="194"/>
      <c r="S672" s="195" t="s">
        <v>212</v>
      </c>
      <c r="T672" s="194"/>
      <c r="U672" s="195" t="s">
        <v>211</v>
      </c>
      <c r="V672" s="194"/>
      <c r="W672" s="195" t="s">
        <v>292</v>
      </c>
      <c r="X672" s="194"/>
      <c r="Y672" s="25"/>
      <c r="Z672" s="397"/>
      <c r="AA672" s="397"/>
      <c r="AB672" s="193"/>
      <c r="AC672" s="379">
        <f>SUMPRODUCT(LEN($L672:$X674)-LEN(SUBSTITUTE($L672:$X674,"A", "")))</f>
        <v>0</v>
      </c>
      <c r="AD672" s="365">
        <f>SUMPRODUCT(LEN($Y672:$Y674)-LEN(SUBSTITUTE($Y672:$Y674,"A", "")))</f>
        <v>0</v>
      </c>
      <c r="AE672" s="365">
        <f>SUMPRODUCT(LEN($L672:$X674)-LEN(SUBSTITUTE($L672:$X674,"S", "")))</f>
        <v>0</v>
      </c>
      <c r="AF672" s="365">
        <f>SUMPRODUCT(LEN($Y672:$Y674)-LEN(SUBSTITUTE($Y672:$Y674,"S", "")))</f>
        <v>0</v>
      </c>
      <c r="AG672" s="365">
        <f>SUMPRODUCT(LEN($L672:$X674)-LEN(SUBSTITUTE($L672:$X674,"F", "")))</f>
        <v>0</v>
      </c>
      <c r="AH672" s="365">
        <f>SUMPRODUCT(LEN($Y672:$Y674)-LEN(SUBSTITUTE($Y672:$Y674,"F", "")))</f>
        <v>0</v>
      </c>
      <c r="AI672" s="365">
        <f>SUMPRODUCT(LEN($L672:$X674)-LEN(SUBSTITUTE($L672:$X674,"G", "")))</f>
        <v>0</v>
      </c>
      <c r="AJ672" s="365">
        <f>SUMPRODUCT(LEN($Y672:$Y674)-LEN(SUBSTITUTE($Y672:$Y674,"G", "")))</f>
        <v>0</v>
      </c>
      <c r="AK672" s="365">
        <f>SUMPRODUCT(LEN($L672:$X674)-LEN(SUBSTITUTE($L672:$X674,"M", "")))</f>
        <v>0</v>
      </c>
      <c r="AL672" s="365">
        <f>SUMPRODUCT(LEN($Y672:$Y674)-LEN(SUBSTITUTE($Y672:$Y674,"M", "")))</f>
        <v>0</v>
      </c>
    </row>
    <row r="673" spans="2:39" ht="19.899999999999999" customHeight="1" x14ac:dyDescent="0.2">
      <c r="B673" s="17"/>
      <c r="C673" s="406"/>
      <c r="D673" s="231"/>
      <c r="E673" s="23"/>
      <c r="F673" s="23"/>
      <c r="G673" s="191"/>
      <c r="H673" s="409"/>
      <c r="I673" s="409"/>
      <c r="J673" s="409"/>
      <c r="K673" s="190" t="s">
        <v>91</v>
      </c>
      <c r="L673" s="189"/>
      <c r="M673" s="190" t="s">
        <v>90</v>
      </c>
      <c r="N673" s="189"/>
      <c r="O673" s="190" t="s">
        <v>89</v>
      </c>
      <c r="P673" s="189"/>
      <c r="Q673" s="190" t="s">
        <v>88</v>
      </c>
      <c r="R673" s="189"/>
      <c r="S673" s="190" t="s">
        <v>210</v>
      </c>
      <c r="T673" s="189"/>
      <c r="U673" s="190" t="s">
        <v>209</v>
      </c>
      <c r="V673" s="189"/>
      <c r="W673" s="190" t="s">
        <v>291</v>
      </c>
      <c r="X673" s="189"/>
      <c r="Y673" s="18"/>
      <c r="Z673" s="366"/>
      <c r="AA673" s="366"/>
      <c r="AB673" s="188"/>
      <c r="AC673" s="390"/>
      <c r="AD673" s="392"/>
      <c r="AE673" s="392"/>
      <c r="AF673" s="392"/>
      <c r="AG673" s="392"/>
      <c r="AH673" s="392"/>
      <c r="AI673" s="392"/>
      <c r="AJ673" s="392"/>
      <c r="AK673" s="392"/>
      <c r="AL673" s="392"/>
      <c r="AM673" s="58"/>
    </row>
    <row r="674" spans="2:39" ht="19.899999999999999" customHeight="1" thickBot="1" x14ac:dyDescent="0.25">
      <c r="B674" s="17"/>
      <c r="C674" s="407"/>
      <c r="D674" s="233"/>
      <c r="E674" s="203"/>
      <c r="F674" s="203"/>
      <c r="G674" s="202"/>
      <c r="H674" s="410"/>
      <c r="I674" s="410"/>
      <c r="J674" s="410"/>
      <c r="K674" s="201" t="s">
        <v>87</v>
      </c>
      <c r="L674" s="200"/>
      <c r="M674" s="201" t="s">
        <v>86</v>
      </c>
      <c r="N674" s="200"/>
      <c r="O674" s="201" t="s">
        <v>85</v>
      </c>
      <c r="P674" s="200"/>
      <c r="Q674" s="201" t="s">
        <v>84</v>
      </c>
      <c r="R674" s="200"/>
      <c r="S674" s="201" t="s">
        <v>208</v>
      </c>
      <c r="T674" s="200"/>
      <c r="U674" s="201" t="s">
        <v>207</v>
      </c>
      <c r="V674" s="200"/>
      <c r="W674" s="201" t="s">
        <v>290</v>
      </c>
      <c r="X674" s="200"/>
      <c r="Y674" s="10"/>
      <c r="Z674" s="398"/>
      <c r="AA674" s="398"/>
      <c r="AB674" s="199"/>
      <c r="AC674" s="391"/>
      <c r="AD674" s="393"/>
      <c r="AE674" s="393"/>
      <c r="AF674" s="393"/>
      <c r="AG674" s="393"/>
      <c r="AH674" s="393"/>
      <c r="AI674" s="393"/>
      <c r="AJ674" s="393"/>
      <c r="AK674" s="393"/>
      <c r="AL674" s="393"/>
    </row>
    <row r="675" spans="2:39" ht="19.899999999999999" customHeight="1" x14ac:dyDescent="0.2">
      <c r="B675" s="17"/>
      <c r="C675" s="405">
        <v>15</v>
      </c>
      <c r="D675" s="232"/>
      <c r="E675" s="197"/>
      <c r="F675" s="197"/>
      <c r="G675" s="196"/>
      <c r="H675" s="408"/>
      <c r="I675" s="408"/>
      <c r="J675" s="408"/>
      <c r="K675" s="195" t="s">
        <v>95</v>
      </c>
      <c r="L675" s="194"/>
      <c r="M675" s="195" t="s">
        <v>94</v>
      </c>
      <c r="N675" s="194"/>
      <c r="O675" s="195" t="s">
        <v>93</v>
      </c>
      <c r="P675" s="194"/>
      <c r="Q675" s="195" t="s">
        <v>92</v>
      </c>
      <c r="R675" s="194"/>
      <c r="S675" s="195" t="s">
        <v>212</v>
      </c>
      <c r="T675" s="194"/>
      <c r="U675" s="195" t="s">
        <v>211</v>
      </c>
      <c r="V675" s="194"/>
      <c r="W675" s="195" t="s">
        <v>292</v>
      </c>
      <c r="X675" s="194"/>
      <c r="Y675" s="25"/>
      <c r="Z675" s="397"/>
      <c r="AA675" s="397"/>
      <c r="AB675" s="193"/>
      <c r="AC675" s="379">
        <f>SUMPRODUCT(LEN($L675:$X677)-LEN(SUBSTITUTE($L675:$X677,"A", "")))</f>
        <v>0</v>
      </c>
      <c r="AD675" s="365">
        <f>SUMPRODUCT(LEN($Y675:$Y677)-LEN(SUBSTITUTE($Y675:$Y677,"A", "")))</f>
        <v>0</v>
      </c>
      <c r="AE675" s="365">
        <f>SUMPRODUCT(LEN($L675:$X677)-LEN(SUBSTITUTE($L675:$X677,"S", "")))</f>
        <v>0</v>
      </c>
      <c r="AF675" s="365">
        <f>SUMPRODUCT(LEN($Y675:$Y677)-LEN(SUBSTITUTE($Y675:$Y677,"S", "")))</f>
        <v>0</v>
      </c>
      <c r="AG675" s="365">
        <f>SUMPRODUCT(LEN($L675:$X677)-LEN(SUBSTITUTE($L675:$X677,"F", "")))</f>
        <v>0</v>
      </c>
      <c r="AH675" s="365">
        <f>SUMPRODUCT(LEN($Y675:$Y677)-LEN(SUBSTITUTE($Y675:$Y677,"F", "")))</f>
        <v>0</v>
      </c>
      <c r="AI675" s="365">
        <f>SUMPRODUCT(LEN($L675:$X677)-LEN(SUBSTITUTE($L675:$X677,"G", "")))</f>
        <v>0</v>
      </c>
      <c r="AJ675" s="365">
        <f>SUMPRODUCT(LEN($Y675:$Y677)-LEN(SUBSTITUTE($Y675:$Y677,"G", "")))</f>
        <v>0</v>
      </c>
      <c r="AK675" s="365">
        <f>SUMPRODUCT(LEN($L675:$X677)-LEN(SUBSTITUTE($L675:$X677,"M", "")))</f>
        <v>0</v>
      </c>
      <c r="AL675" s="365">
        <f>SUMPRODUCT(LEN($Y675:$Y677)-LEN(SUBSTITUTE($Y675:$Y677,"M", "")))</f>
        <v>0</v>
      </c>
    </row>
    <row r="676" spans="2:39" ht="19.899999999999999" customHeight="1" x14ac:dyDescent="0.2">
      <c r="B676" s="17"/>
      <c r="C676" s="406"/>
      <c r="D676" s="231"/>
      <c r="E676" s="23"/>
      <c r="F676" s="23"/>
      <c r="G676" s="191"/>
      <c r="H676" s="409"/>
      <c r="I676" s="409"/>
      <c r="J676" s="409"/>
      <c r="K676" s="190" t="s">
        <v>91</v>
      </c>
      <c r="L676" s="189"/>
      <c r="M676" s="190" t="s">
        <v>90</v>
      </c>
      <c r="N676" s="189"/>
      <c r="O676" s="190" t="s">
        <v>89</v>
      </c>
      <c r="P676" s="189"/>
      <c r="Q676" s="190" t="s">
        <v>88</v>
      </c>
      <c r="R676" s="189"/>
      <c r="S676" s="190" t="s">
        <v>210</v>
      </c>
      <c r="T676" s="189"/>
      <c r="U676" s="190" t="s">
        <v>209</v>
      </c>
      <c r="V676" s="189"/>
      <c r="W676" s="190" t="s">
        <v>291</v>
      </c>
      <c r="X676" s="189"/>
      <c r="Y676" s="18"/>
      <c r="Z676" s="366"/>
      <c r="AA676" s="366"/>
      <c r="AB676" s="188"/>
      <c r="AC676" s="390"/>
      <c r="AD676" s="392"/>
      <c r="AE676" s="392"/>
      <c r="AF676" s="392"/>
      <c r="AG676" s="392"/>
      <c r="AH676" s="392"/>
      <c r="AI676" s="392"/>
      <c r="AJ676" s="392"/>
      <c r="AK676" s="392"/>
      <c r="AL676" s="392"/>
    </row>
    <row r="677" spans="2:39" ht="19.899999999999999" customHeight="1" thickBot="1" x14ac:dyDescent="0.25">
      <c r="B677" s="17"/>
      <c r="C677" s="407"/>
      <c r="D677" s="233"/>
      <c r="E677" s="203"/>
      <c r="F677" s="203"/>
      <c r="G677" s="202"/>
      <c r="H677" s="410"/>
      <c r="I677" s="410"/>
      <c r="J677" s="410"/>
      <c r="K677" s="201" t="s">
        <v>87</v>
      </c>
      <c r="L677" s="200"/>
      <c r="M677" s="201" t="s">
        <v>86</v>
      </c>
      <c r="N677" s="200"/>
      <c r="O677" s="201" t="s">
        <v>85</v>
      </c>
      <c r="P677" s="200"/>
      <c r="Q677" s="201" t="s">
        <v>84</v>
      </c>
      <c r="R677" s="200"/>
      <c r="S677" s="201" t="s">
        <v>208</v>
      </c>
      <c r="T677" s="200"/>
      <c r="U677" s="201" t="s">
        <v>207</v>
      </c>
      <c r="V677" s="200"/>
      <c r="W677" s="201" t="s">
        <v>290</v>
      </c>
      <c r="X677" s="200"/>
      <c r="Y677" s="10"/>
      <c r="Z677" s="398"/>
      <c r="AA677" s="398"/>
      <c r="AB677" s="199"/>
      <c r="AC677" s="391"/>
      <c r="AD677" s="393"/>
      <c r="AE677" s="393"/>
      <c r="AF677" s="393"/>
      <c r="AG677" s="393"/>
      <c r="AH677" s="393"/>
      <c r="AI677" s="393"/>
      <c r="AJ677" s="393"/>
      <c r="AK677" s="393"/>
      <c r="AL677" s="393"/>
    </row>
    <row r="678" spans="2:39" ht="19.899999999999999" customHeight="1" x14ac:dyDescent="0.2">
      <c r="B678" s="17"/>
      <c r="C678" s="405">
        <v>16</v>
      </c>
      <c r="D678" s="232"/>
      <c r="E678" s="197"/>
      <c r="F678" s="197"/>
      <c r="G678" s="196"/>
      <c r="H678" s="408"/>
      <c r="I678" s="408"/>
      <c r="J678" s="408"/>
      <c r="K678" s="195" t="s">
        <v>95</v>
      </c>
      <c r="L678" s="194"/>
      <c r="M678" s="195" t="s">
        <v>94</v>
      </c>
      <c r="N678" s="194"/>
      <c r="O678" s="195" t="s">
        <v>93</v>
      </c>
      <c r="P678" s="194"/>
      <c r="Q678" s="195" t="s">
        <v>92</v>
      </c>
      <c r="R678" s="194"/>
      <c r="S678" s="195" t="s">
        <v>212</v>
      </c>
      <c r="T678" s="194"/>
      <c r="U678" s="195" t="s">
        <v>211</v>
      </c>
      <c r="V678" s="194"/>
      <c r="W678" s="195" t="s">
        <v>292</v>
      </c>
      <c r="X678" s="194"/>
      <c r="Y678" s="25"/>
      <c r="Z678" s="397"/>
      <c r="AA678" s="397"/>
      <c r="AB678" s="193"/>
      <c r="AC678" s="379">
        <f>SUMPRODUCT(LEN($L678:$X680)-LEN(SUBSTITUTE($L678:$X680,"A", "")))</f>
        <v>0</v>
      </c>
      <c r="AD678" s="365">
        <f>SUMPRODUCT(LEN($Y678:$Y680)-LEN(SUBSTITUTE($Y678:$Y680,"A", "")))</f>
        <v>0</v>
      </c>
      <c r="AE678" s="365">
        <f>SUMPRODUCT(LEN($L678:$X680)-LEN(SUBSTITUTE($L678:$X680,"S", "")))</f>
        <v>0</v>
      </c>
      <c r="AF678" s="365">
        <f>SUMPRODUCT(LEN($Y678:$Y680)-LEN(SUBSTITUTE($Y678:$Y680,"S", "")))</f>
        <v>0</v>
      </c>
      <c r="AG678" s="365">
        <f>SUMPRODUCT(LEN($L678:$X680)-LEN(SUBSTITUTE($L678:$X680,"F", "")))</f>
        <v>0</v>
      </c>
      <c r="AH678" s="365">
        <f>SUMPRODUCT(LEN($Y678:$Y680)-LEN(SUBSTITUTE($Y678:$Y680,"F", "")))</f>
        <v>0</v>
      </c>
      <c r="AI678" s="365">
        <f>SUMPRODUCT(LEN($L678:$X680)-LEN(SUBSTITUTE($L678:$X680,"G", "")))</f>
        <v>0</v>
      </c>
      <c r="AJ678" s="365">
        <f>SUMPRODUCT(LEN($Y678:$Y680)-LEN(SUBSTITUTE($Y678:$Y680,"G", "")))</f>
        <v>0</v>
      </c>
      <c r="AK678" s="365">
        <f>SUMPRODUCT(LEN($L678:$X680)-LEN(SUBSTITUTE($L678:$X680,"M", "")))</f>
        <v>0</v>
      </c>
      <c r="AL678" s="365">
        <f>SUMPRODUCT(LEN($Y678:$Y680)-LEN(SUBSTITUTE($Y678:$Y680,"M", "")))</f>
        <v>0</v>
      </c>
    </row>
    <row r="679" spans="2:39" ht="19.899999999999999" customHeight="1" x14ac:dyDescent="0.2">
      <c r="B679" s="17"/>
      <c r="C679" s="406"/>
      <c r="D679" s="231"/>
      <c r="E679" s="23"/>
      <c r="F679" s="23"/>
      <c r="G679" s="191"/>
      <c r="H679" s="409"/>
      <c r="I679" s="409"/>
      <c r="J679" s="409"/>
      <c r="K679" s="190" t="s">
        <v>91</v>
      </c>
      <c r="L679" s="189"/>
      <c r="M679" s="190" t="s">
        <v>90</v>
      </c>
      <c r="N679" s="189"/>
      <c r="O679" s="190" t="s">
        <v>89</v>
      </c>
      <c r="P679" s="189"/>
      <c r="Q679" s="190" t="s">
        <v>88</v>
      </c>
      <c r="R679" s="189"/>
      <c r="S679" s="190" t="s">
        <v>210</v>
      </c>
      <c r="T679" s="189"/>
      <c r="U679" s="190" t="s">
        <v>209</v>
      </c>
      <c r="V679" s="189"/>
      <c r="W679" s="190" t="s">
        <v>291</v>
      </c>
      <c r="X679" s="189"/>
      <c r="Y679" s="18"/>
      <c r="Z679" s="366"/>
      <c r="AA679" s="366"/>
      <c r="AB679" s="188"/>
      <c r="AC679" s="390"/>
      <c r="AD679" s="392"/>
      <c r="AE679" s="392"/>
      <c r="AF679" s="392"/>
      <c r="AG679" s="392"/>
      <c r="AH679" s="392"/>
      <c r="AI679" s="392"/>
      <c r="AJ679" s="392"/>
      <c r="AK679" s="392"/>
      <c r="AL679" s="392"/>
    </row>
    <row r="680" spans="2:39" ht="19.899999999999999" customHeight="1" thickBot="1" x14ac:dyDescent="0.25">
      <c r="B680" s="17"/>
      <c r="C680" s="407"/>
      <c r="D680" s="233"/>
      <c r="E680" s="203"/>
      <c r="F680" s="203"/>
      <c r="G680" s="202"/>
      <c r="H680" s="410"/>
      <c r="I680" s="410"/>
      <c r="J680" s="410"/>
      <c r="K680" s="201" t="s">
        <v>87</v>
      </c>
      <c r="L680" s="200"/>
      <c r="M680" s="201" t="s">
        <v>86</v>
      </c>
      <c r="N680" s="200"/>
      <c r="O680" s="201" t="s">
        <v>85</v>
      </c>
      <c r="P680" s="200"/>
      <c r="Q680" s="201" t="s">
        <v>84</v>
      </c>
      <c r="R680" s="200"/>
      <c r="S680" s="201" t="s">
        <v>208</v>
      </c>
      <c r="T680" s="200"/>
      <c r="U680" s="201" t="s">
        <v>207</v>
      </c>
      <c r="V680" s="200"/>
      <c r="W680" s="201" t="s">
        <v>290</v>
      </c>
      <c r="X680" s="200"/>
      <c r="Y680" s="10"/>
      <c r="Z680" s="398"/>
      <c r="AA680" s="398"/>
      <c r="AB680" s="199"/>
      <c r="AC680" s="391"/>
      <c r="AD680" s="393"/>
      <c r="AE680" s="393"/>
      <c r="AF680" s="393"/>
      <c r="AG680" s="393"/>
      <c r="AH680" s="393"/>
      <c r="AI680" s="393"/>
      <c r="AJ680" s="393"/>
      <c r="AK680" s="393"/>
      <c r="AL680" s="393"/>
    </row>
    <row r="681" spans="2:39" ht="19.899999999999999" customHeight="1" x14ac:dyDescent="0.2">
      <c r="B681" s="17"/>
      <c r="C681" s="405">
        <v>17</v>
      </c>
      <c r="D681" s="232"/>
      <c r="E681" s="197"/>
      <c r="F681" s="197"/>
      <c r="G681" s="196"/>
      <c r="H681" s="408"/>
      <c r="I681" s="408"/>
      <c r="J681" s="408"/>
      <c r="K681" s="195" t="s">
        <v>95</v>
      </c>
      <c r="L681" s="194"/>
      <c r="M681" s="195" t="s">
        <v>94</v>
      </c>
      <c r="N681" s="194"/>
      <c r="O681" s="195" t="s">
        <v>93</v>
      </c>
      <c r="P681" s="194"/>
      <c r="Q681" s="195" t="s">
        <v>92</v>
      </c>
      <c r="R681" s="194"/>
      <c r="S681" s="195" t="s">
        <v>212</v>
      </c>
      <c r="T681" s="194"/>
      <c r="U681" s="195" t="s">
        <v>211</v>
      </c>
      <c r="V681" s="194"/>
      <c r="W681" s="195" t="s">
        <v>292</v>
      </c>
      <c r="X681" s="194"/>
      <c r="Y681" s="25"/>
      <c r="Z681" s="397"/>
      <c r="AA681" s="397"/>
      <c r="AB681" s="193"/>
      <c r="AC681" s="379">
        <f>SUMPRODUCT(LEN($L681:$X683)-LEN(SUBSTITUTE($L681:$X683,"A", "")))</f>
        <v>0</v>
      </c>
      <c r="AD681" s="365">
        <f>SUMPRODUCT(LEN($Y681:$Y683)-LEN(SUBSTITUTE($Y681:$Y683,"A", "")))</f>
        <v>0</v>
      </c>
      <c r="AE681" s="365">
        <f>SUMPRODUCT(LEN($L681:$X683)-LEN(SUBSTITUTE($L681:$X683,"S", "")))</f>
        <v>0</v>
      </c>
      <c r="AF681" s="365">
        <f>SUMPRODUCT(LEN($Y681:$Y683)-LEN(SUBSTITUTE($Y681:$Y683,"S", "")))</f>
        <v>0</v>
      </c>
      <c r="AG681" s="365">
        <f>SUMPRODUCT(LEN($L681:$X683)-LEN(SUBSTITUTE($L681:$X683,"F", "")))</f>
        <v>0</v>
      </c>
      <c r="AH681" s="365">
        <f>SUMPRODUCT(LEN($Y681:$Y683)-LEN(SUBSTITUTE($Y681:$Y683,"F", "")))</f>
        <v>0</v>
      </c>
      <c r="AI681" s="365">
        <f>SUMPRODUCT(LEN($L681:$X683)-LEN(SUBSTITUTE($L681:$X683,"G", "")))</f>
        <v>0</v>
      </c>
      <c r="AJ681" s="365">
        <f>SUMPRODUCT(LEN($Y681:$Y683)-LEN(SUBSTITUTE($Y681:$Y683,"G", "")))</f>
        <v>0</v>
      </c>
      <c r="AK681" s="365">
        <f>SUMPRODUCT(LEN($L681:$X683)-LEN(SUBSTITUTE($L681:$X683,"M", "")))</f>
        <v>0</v>
      </c>
      <c r="AL681" s="365">
        <f>SUMPRODUCT(LEN($Y681:$Y683)-LEN(SUBSTITUTE($Y681:$Y683,"M", "")))</f>
        <v>0</v>
      </c>
    </row>
    <row r="682" spans="2:39" ht="19.899999999999999" customHeight="1" x14ac:dyDescent="0.2">
      <c r="B682" s="17"/>
      <c r="C682" s="406"/>
      <c r="D682" s="231"/>
      <c r="E682" s="23"/>
      <c r="F682" s="23"/>
      <c r="G682" s="191"/>
      <c r="H682" s="409"/>
      <c r="I682" s="409"/>
      <c r="J682" s="409"/>
      <c r="K682" s="190" t="s">
        <v>91</v>
      </c>
      <c r="L682" s="189"/>
      <c r="M682" s="190" t="s">
        <v>90</v>
      </c>
      <c r="N682" s="189"/>
      <c r="O682" s="190" t="s">
        <v>89</v>
      </c>
      <c r="P682" s="189"/>
      <c r="Q682" s="190" t="s">
        <v>88</v>
      </c>
      <c r="R682" s="189"/>
      <c r="S682" s="190" t="s">
        <v>210</v>
      </c>
      <c r="T682" s="189"/>
      <c r="U682" s="190" t="s">
        <v>209</v>
      </c>
      <c r="V682" s="189"/>
      <c r="W682" s="190" t="s">
        <v>291</v>
      </c>
      <c r="X682" s="189"/>
      <c r="Y682" s="18"/>
      <c r="Z682" s="366"/>
      <c r="AA682" s="366"/>
      <c r="AB682" s="188"/>
      <c r="AC682" s="390"/>
      <c r="AD682" s="392"/>
      <c r="AE682" s="392"/>
      <c r="AF682" s="392"/>
      <c r="AG682" s="392"/>
      <c r="AH682" s="392"/>
      <c r="AI682" s="392"/>
      <c r="AJ682" s="392"/>
      <c r="AK682" s="392"/>
      <c r="AL682" s="392"/>
    </row>
    <row r="683" spans="2:39" ht="19.899999999999999" customHeight="1" thickBot="1" x14ac:dyDescent="0.25">
      <c r="B683" s="17"/>
      <c r="C683" s="407"/>
      <c r="D683" s="233"/>
      <c r="E683" s="203"/>
      <c r="F683" s="203"/>
      <c r="G683" s="202"/>
      <c r="H683" s="410"/>
      <c r="I683" s="410"/>
      <c r="J683" s="410"/>
      <c r="K683" s="201" t="s">
        <v>87</v>
      </c>
      <c r="L683" s="200"/>
      <c r="M683" s="201" t="s">
        <v>86</v>
      </c>
      <c r="N683" s="200"/>
      <c r="O683" s="201" t="s">
        <v>85</v>
      </c>
      <c r="P683" s="200"/>
      <c r="Q683" s="201" t="s">
        <v>84</v>
      </c>
      <c r="R683" s="200"/>
      <c r="S683" s="201" t="s">
        <v>208</v>
      </c>
      <c r="T683" s="200"/>
      <c r="U683" s="201" t="s">
        <v>207</v>
      </c>
      <c r="V683" s="200"/>
      <c r="W683" s="201" t="s">
        <v>290</v>
      </c>
      <c r="X683" s="200"/>
      <c r="Y683" s="10"/>
      <c r="Z683" s="398"/>
      <c r="AA683" s="398"/>
      <c r="AB683" s="199"/>
      <c r="AC683" s="391"/>
      <c r="AD683" s="393"/>
      <c r="AE683" s="393"/>
      <c r="AF683" s="393"/>
      <c r="AG683" s="393"/>
      <c r="AH683" s="393"/>
      <c r="AI683" s="393"/>
      <c r="AJ683" s="393"/>
      <c r="AK683" s="393"/>
      <c r="AL683" s="393"/>
    </row>
    <row r="684" spans="2:39" ht="19.899999999999999" customHeight="1" x14ac:dyDescent="0.2">
      <c r="B684" s="17"/>
      <c r="C684" s="405">
        <v>18</v>
      </c>
      <c r="D684" s="232"/>
      <c r="E684" s="197"/>
      <c r="F684" s="197"/>
      <c r="G684" s="196"/>
      <c r="H684" s="408"/>
      <c r="I684" s="408"/>
      <c r="J684" s="408"/>
      <c r="K684" s="195" t="s">
        <v>95</v>
      </c>
      <c r="L684" s="194"/>
      <c r="M684" s="195" t="s">
        <v>94</v>
      </c>
      <c r="N684" s="194"/>
      <c r="O684" s="195" t="s">
        <v>93</v>
      </c>
      <c r="P684" s="194"/>
      <c r="Q684" s="195" t="s">
        <v>92</v>
      </c>
      <c r="R684" s="194"/>
      <c r="S684" s="195" t="s">
        <v>212</v>
      </c>
      <c r="T684" s="194"/>
      <c r="U684" s="195" t="s">
        <v>211</v>
      </c>
      <c r="V684" s="194"/>
      <c r="W684" s="195" t="s">
        <v>292</v>
      </c>
      <c r="X684" s="194"/>
      <c r="Y684" s="25"/>
      <c r="Z684" s="397"/>
      <c r="AA684" s="397"/>
      <c r="AB684" s="193"/>
      <c r="AC684" s="379">
        <f>SUMPRODUCT(LEN($L684:$X686)-LEN(SUBSTITUTE($L684:$X686,"A", "")))</f>
        <v>0</v>
      </c>
      <c r="AD684" s="365">
        <f>SUMPRODUCT(LEN($Y684:$Y686)-LEN(SUBSTITUTE($Y684:$Y686,"A", "")))</f>
        <v>0</v>
      </c>
      <c r="AE684" s="365">
        <f>SUMPRODUCT(LEN($L684:$X686)-LEN(SUBSTITUTE($L684:$X686,"S", "")))</f>
        <v>0</v>
      </c>
      <c r="AF684" s="365">
        <f>SUMPRODUCT(LEN($Y684:$Y686)-LEN(SUBSTITUTE($Y684:$Y686,"S", "")))</f>
        <v>0</v>
      </c>
      <c r="AG684" s="365">
        <f>SUMPRODUCT(LEN($L684:$X686)-LEN(SUBSTITUTE($L684:$X686,"F", "")))</f>
        <v>0</v>
      </c>
      <c r="AH684" s="365">
        <f>SUMPRODUCT(LEN($Y684:$Y686)-LEN(SUBSTITUTE($Y684:$Y686,"F", "")))</f>
        <v>0</v>
      </c>
      <c r="AI684" s="365">
        <f>SUMPRODUCT(LEN($L684:$X686)-LEN(SUBSTITUTE($L684:$X686,"G", "")))</f>
        <v>0</v>
      </c>
      <c r="AJ684" s="365">
        <f>SUMPRODUCT(LEN($Y684:$Y686)-LEN(SUBSTITUTE($Y684:$Y686,"G", "")))</f>
        <v>0</v>
      </c>
      <c r="AK684" s="365">
        <f>SUMPRODUCT(LEN($L684:$X686)-LEN(SUBSTITUTE($L684:$X686,"M", "")))</f>
        <v>0</v>
      </c>
      <c r="AL684" s="365">
        <f>SUMPRODUCT(LEN($Y684:$Y686)-LEN(SUBSTITUTE($Y684:$Y686,"M", "")))</f>
        <v>0</v>
      </c>
    </row>
    <row r="685" spans="2:39" ht="19.899999999999999" customHeight="1" x14ac:dyDescent="0.2">
      <c r="B685" s="17"/>
      <c r="C685" s="406"/>
      <c r="D685" s="231"/>
      <c r="E685" s="23"/>
      <c r="F685" s="23"/>
      <c r="G685" s="191"/>
      <c r="H685" s="409"/>
      <c r="I685" s="409"/>
      <c r="J685" s="409"/>
      <c r="K685" s="190" t="s">
        <v>91</v>
      </c>
      <c r="L685" s="189"/>
      <c r="M685" s="190" t="s">
        <v>90</v>
      </c>
      <c r="N685" s="189"/>
      <c r="O685" s="190" t="s">
        <v>89</v>
      </c>
      <c r="P685" s="189"/>
      <c r="Q685" s="190" t="s">
        <v>88</v>
      </c>
      <c r="R685" s="189"/>
      <c r="S685" s="190" t="s">
        <v>210</v>
      </c>
      <c r="T685" s="189"/>
      <c r="U685" s="190" t="s">
        <v>209</v>
      </c>
      <c r="V685" s="189"/>
      <c r="W685" s="190" t="s">
        <v>291</v>
      </c>
      <c r="X685" s="189"/>
      <c r="Y685" s="18"/>
      <c r="Z685" s="366"/>
      <c r="AA685" s="366"/>
      <c r="AB685" s="188"/>
      <c r="AC685" s="390"/>
      <c r="AD685" s="392"/>
      <c r="AE685" s="392"/>
      <c r="AF685" s="392"/>
      <c r="AG685" s="392"/>
      <c r="AH685" s="392"/>
      <c r="AI685" s="392"/>
      <c r="AJ685" s="392"/>
      <c r="AK685" s="392"/>
      <c r="AL685" s="392"/>
    </row>
    <row r="686" spans="2:39" ht="19.899999999999999" customHeight="1" thickBot="1" x14ac:dyDescent="0.25">
      <c r="B686" s="17"/>
      <c r="C686" s="407"/>
      <c r="D686" s="233"/>
      <c r="E686" s="203"/>
      <c r="F686" s="203"/>
      <c r="G686" s="202"/>
      <c r="H686" s="410"/>
      <c r="I686" s="410"/>
      <c r="J686" s="410"/>
      <c r="K686" s="201" t="s">
        <v>87</v>
      </c>
      <c r="L686" s="200"/>
      <c r="M686" s="201" t="s">
        <v>86</v>
      </c>
      <c r="N686" s="200"/>
      <c r="O686" s="201" t="s">
        <v>85</v>
      </c>
      <c r="P686" s="200"/>
      <c r="Q686" s="201" t="s">
        <v>84</v>
      </c>
      <c r="R686" s="200"/>
      <c r="S686" s="201" t="s">
        <v>208</v>
      </c>
      <c r="T686" s="200"/>
      <c r="U686" s="201" t="s">
        <v>207</v>
      </c>
      <c r="V686" s="200"/>
      <c r="W686" s="201" t="s">
        <v>290</v>
      </c>
      <c r="X686" s="200"/>
      <c r="Y686" s="10"/>
      <c r="Z686" s="398"/>
      <c r="AA686" s="398"/>
      <c r="AB686" s="199"/>
      <c r="AC686" s="391"/>
      <c r="AD686" s="393"/>
      <c r="AE686" s="393"/>
      <c r="AF686" s="393"/>
      <c r="AG686" s="393"/>
      <c r="AH686" s="393"/>
      <c r="AI686" s="393"/>
      <c r="AJ686" s="393"/>
      <c r="AK686" s="393"/>
      <c r="AL686" s="393"/>
    </row>
    <row r="687" spans="2:39" ht="19.899999999999999" customHeight="1" x14ac:dyDescent="0.2">
      <c r="B687" s="17"/>
      <c r="C687" s="405">
        <v>19</v>
      </c>
      <c r="D687" s="232"/>
      <c r="E687" s="197"/>
      <c r="F687" s="197"/>
      <c r="G687" s="196"/>
      <c r="H687" s="408"/>
      <c r="I687" s="408"/>
      <c r="J687" s="408"/>
      <c r="K687" s="195" t="s">
        <v>95</v>
      </c>
      <c r="L687" s="194"/>
      <c r="M687" s="195" t="s">
        <v>94</v>
      </c>
      <c r="N687" s="194"/>
      <c r="O687" s="195" t="s">
        <v>93</v>
      </c>
      <c r="P687" s="194"/>
      <c r="Q687" s="195" t="s">
        <v>92</v>
      </c>
      <c r="R687" s="194"/>
      <c r="S687" s="195" t="s">
        <v>212</v>
      </c>
      <c r="T687" s="194"/>
      <c r="U687" s="195" t="s">
        <v>211</v>
      </c>
      <c r="V687" s="194"/>
      <c r="W687" s="195" t="s">
        <v>292</v>
      </c>
      <c r="X687" s="194"/>
      <c r="Y687" s="25"/>
      <c r="Z687" s="397"/>
      <c r="AA687" s="397"/>
      <c r="AB687" s="193"/>
      <c r="AC687" s="379">
        <f>SUMPRODUCT(LEN($L687:$X689)-LEN(SUBSTITUTE($L687:$X689,"A", "")))</f>
        <v>0</v>
      </c>
      <c r="AD687" s="365">
        <f>SUMPRODUCT(LEN($Y687:$Y689)-LEN(SUBSTITUTE($Y687:$Y689,"A", "")))</f>
        <v>0</v>
      </c>
      <c r="AE687" s="365">
        <f>SUMPRODUCT(LEN($L687:$X689)-LEN(SUBSTITUTE($L687:$X689,"S", "")))</f>
        <v>0</v>
      </c>
      <c r="AF687" s="365">
        <f>SUMPRODUCT(LEN($Y687:$Y689)-LEN(SUBSTITUTE($Y687:$Y689,"S", "")))</f>
        <v>0</v>
      </c>
      <c r="AG687" s="365">
        <f>SUMPRODUCT(LEN($L687:$X689)-LEN(SUBSTITUTE($L687:$X689,"F", "")))</f>
        <v>0</v>
      </c>
      <c r="AH687" s="365">
        <f>SUMPRODUCT(LEN($Y687:$Y689)-LEN(SUBSTITUTE($Y687:$Y689,"F", "")))</f>
        <v>0</v>
      </c>
      <c r="AI687" s="365">
        <f>SUMPRODUCT(LEN($L687:$X689)-LEN(SUBSTITUTE($L687:$X689,"G", "")))</f>
        <v>0</v>
      </c>
      <c r="AJ687" s="365">
        <f>SUMPRODUCT(LEN($Y687:$Y689)-LEN(SUBSTITUTE($Y687:$Y689,"G", "")))</f>
        <v>0</v>
      </c>
      <c r="AK687" s="365">
        <f>SUMPRODUCT(LEN($L687:$X689)-LEN(SUBSTITUTE($L687:$X689,"M", "")))</f>
        <v>0</v>
      </c>
      <c r="AL687" s="365">
        <f>SUMPRODUCT(LEN($Y687:$Y689)-LEN(SUBSTITUTE($Y687:$Y689,"M", "")))</f>
        <v>0</v>
      </c>
    </row>
    <row r="688" spans="2:39" ht="19.899999999999999" customHeight="1" x14ac:dyDescent="0.2">
      <c r="B688" s="17"/>
      <c r="C688" s="406"/>
      <c r="D688" s="231"/>
      <c r="E688" s="23"/>
      <c r="F688" s="23"/>
      <c r="G688" s="191"/>
      <c r="H688" s="409"/>
      <c r="I688" s="409"/>
      <c r="J688" s="409"/>
      <c r="K688" s="190" t="s">
        <v>91</v>
      </c>
      <c r="L688" s="189"/>
      <c r="M688" s="190" t="s">
        <v>90</v>
      </c>
      <c r="N688" s="189"/>
      <c r="O688" s="190" t="s">
        <v>89</v>
      </c>
      <c r="P688" s="189"/>
      <c r="Q688" s="190" t="s">
        <v>88</v>
      </c>
      <c r="R688" s="189"/>
      <c r="S688" s="190" t="s">
        <v>210</v>
      </c>
      <c r="T688" s="189"/>
      <c r="U688" s="190" t="s">
        <v>209</v>
      </c>
      <c r="V688" s="189"/>
      <c r="W688" s="190" t="s">
        <v>291</v>
      </c>
      <c r="X688" s="189"/>
      <c r="Y688" s="18"/>
      <c r="Z688" s="366"/>
      <c r="AA688" s="366"/>
      <c r="AB688" s="188"/>
      <c r="AC688" s="390"/>
      <c r="AD688" s="392"/>
      <c r="AE688" s="392"/>
      <c r="AF688" s="392"/>
      <c r="AG688" s="392"/>
      <c r="AH688" s="392"/>
      <c r="AI688" s="392"/>
      <c r="AJ688" s="392"/>
      <c r="AK688" s="392"/>
      <c r="AL688" s="392"/>
    </row>
    <row r="689" spans="2:46" ht="19.899999999999999" customHeight="1" thickBot="1" x14ac:dyDescent="0.25">
      <c r="B689" s="17"/>
      <c r="C689" s="407"/>
      <c r="D689" s="233"/>
      <c r="E689" s="203"/>
      <c r="F689" s="203"/>
      <c r="G689" s="202"/>
      <c r="H689" s="410"/>
      <c r="I689" s="410"/>
      <c r="J689" s="410"/>
      <c r="K689" s="201" t="s">
        <v>87</v>
      </c>
      <c r="L689" s="200"/>
      <c r="M689" s="201" t="s">
        <v>86</v>
      </c>
      <c r="N689" s="200"/>
      <c r="O689" s="201" t="s">
        <v>85</v>
      </c>
      <c r="P689" s="200"/>
      <c r="Q689" s="201" t="s">
        <v>84</v>
      </c>
      <c r="R689" s="200"/>
      <c r="S689" s="201" t="s">
        <v>208</v>
      </c>
      <c r="T689" s="200"/>
      <c r="U689" s="201" t="s">
        <v>207</v>
      </c>
      <c r="V689" s="200"/>
      <c r="W689" s="201" t="s">
        <v>290</v>
      </c>
      <c r="X689" s="200"/>
      <c r="Y689" s="10"/>
      <c r="Z689" s="398"/>
      <c r="AA689" s="398"/>
      <c r="AB689" s="199"/>
      <c r="AC689" s="391"/>
      <c r="AD689" s="393"/>
      <c r="AE689" s="393"/>
      <c r="AF689" s="393"/>
      <c r="AG689" s="393"/>
      <c r="AH689" s="393"/>
      <c r="AI689" s="393"/>
      <c r="AJ689" s="393"/>
      <c r="AK689" s="393"/>
      <c r="AL689" s="393"/>
    </row>
    <row r="690" spans="2:46" ht="19.899999999999999" customHeight="1" x14ac:dyDescent="0.2">
      <c r="B690" s="17"/>
      <c r="C690" s="405">
        <v>20</v>
      </c>
      <c r="D690" s="232"/>
      <c r="E690" s="197"/>
      <c r="F690" s="197"/>
      <c r="G690" s="196"/>
      <c r="H690" s="408"/>
      <c r="I690" s="408"/>
      <c r="J690" s="408"/>
      <c r="K690" s="195" t="s">
        <v>95</v>
      </c>
      <c r="L690" s="194"/>
      <c r="M690" s="195" t="s">
        <v>94</v>
      </c>
      <c r="N690" s="194"/>
      <c r="O690" s="195" t="s">
        <v>93</v>
      </c>
      <c r="P690" s="194"/>
      <c r="Q690" s="195" t="s">
        <v>92</v>
      </c>
      <c r="R690" s="194"/>
      <c r="S690" s="195" t="s">
        <v>212</v>
      </c>
      <c r="T690" s="194"/>
      <c r="U690" s="195" t="s">
        <v>211</v>
      </c>
      <c r="V690" s="194"/>
      <c r="W690" s="195" t="s">
        <v>292</v>
      </c>
      <c r="X690" s="194"/>
      <c r="Y690" s="25"/>
      <c r="Z690" s="397"/>
      <c r="AA690" s="397"/>
      <c r="AB690" s="193"/>
      <c r="AC690" s="379">
        <f>SUMPRODUCT(LEN($L690:$X692)-LEN(SUBSTITUTE($L690:$X692,"A", "")))</f>
        <v>0</v>
      </c>
      <c r="AD690" s="365">
        <f>SUMPRODUCT(LEN($Y690:$Y692)-LEN(SUBSTITUTE($Y690:$Y692,"A", "")))</f>
        <v>0</v>
      </c>
      <c r="AE690" s="365">
        <f>SUMPRODUCT(LEN($L690:$X692)-LEN(SUBSTITUTE($L690:$X692,"S", "")))</f>
        <v>0</v>
      </c>
      <c r="AF690" s="365">
        <f>SUMPRODUCT(LEN($Y690:$Y692)-LEN(SUBSTITUTE($Y690:$Y692,"S", "")))</f>
        <v>0</v>
      </c>
      <c r="AG690" s="365">
        <f>SUMPRODUCT(LEN($L690:$X692)-LEN(SUBSTITUTE($L690:$X692,"F", "")))</f>
        <v>0</v>
      </c>
      <c r="AH690" s="365">
        <f>SUMPRODUCT(LEN($Y690:$Y692)-LEN(SUBSTITUTE($Y690:$Y692,"F", "")))</f>
        <v>0</v>
      </c>
      <c r="AI690" s="365">
        <f>SUMPRODUCT(LEN($L690:$X692)-LEN(SUBSTITUTE($L690:$X692,"G", "")))</f>
        <v>0</v>
      </c>
      <c r="AJ690" s="365">
        <f>SUMPRODUCT(LEN($Y690:$Y692)-LEN(SUBSTITUTE($Y690:$Y692,"G", "")))</f>
        <v>0</v>
      </c>
      <c r="AK690" s="365">
        <f>SUMPRODUCT(LEN($L690:$X692)-LEN(SUBSTITUTE($L690:$X692,"M", "")))</f>
        <v>0</v>
      </c>
      <c r="AL690" s="365">
        <f>SUMPRODUCT(LEN($Y690:$Y692)-LEN(SUBSTITUTE($Y690:$Y692,"M", "")))</f>
        <v>0</v>
      </c>
    </row>
    <row r="691" spans="2:46" ht="19.899999999999999" customHeight="1" x14ac:dyDescent="0.2">
      <c r="B691" s="17"/>
      <c r="C691" s="406"/>
      <c r="D691" s="231"/>
      <c r="E691" s="23"/>
      <c r="F691" s="23"/>
      <c r="G691" s="191"/>
      <c r="H691" s="409"/>
      <c r="I691" s="409"/>
      <c r="J691" s="409"/>
      <c r="K691" s="190" t="s">
        <v>91</v>
      </c>
      <c r="L691" s="189"/>
      <c r="M691" s="190" t="s">
        <v>90</v>
      </c>
      <c r="N691" s="189"/>
      <c r="O691" s="190" t="s">
        <v>89</v>
      </c>
      <c r="P691" s="189"/>
      <c r="Q691" s="190" t="s">
        <v>88</v>
      </c>
      <c r="R691" s="189"/>
      <c r="S691" s="190" t="s">
        <v>210</v>
      </c>
      <c r="T691" s="189"/>
      <c r="U691" s="190" t="s">
        <v>209</v>
      </c>
      <c r="V691" s="189"/>
      <c r="W691" s="190" t="s">
        <v>291</v>
      </c>
      <c r="X691" s="189"/>
      <c r="Y691" s="18"/>
      <c r="Z691" s="366"/>
      <c r="AA691" s="366"/>
      <c r="AB691" s="188"/>
      <c r="AC691" s="390"/>
      <c r="AD691" s="392"/>
      <c r="AE691" s="392"/>
      <c r="AF691" s="392"/>
      <c r="AG691" s="392"/>
      <c r="AH691" s="392"/>
      <c r="AI691" s="392"/>
      <c r="AJ691" s="392"/>
      <c r="AK691" s="392"/>
      <c r="AL691" s="392"/>
    </row>
    <row r="692" spans="2:46" ht="19.899999999999999" customHeight="1" thickBot="1" x14ac:dyDescent="0.25">
      <c r="B692" s="17"/>
      <c r="C692" s="412"/>
      <c r="D692" s="230"/>
      <c r="E692" s="186"/>
      <c r="F692" s="186"/>
      <c r="G692" s="185"/>
      <c r="H692" s="411"/>
      <c r="I692" s="411"/>
      <c r="J692" s="411"/>
      <c r="K692" s="184" t="s">
        <v>87</v>
      </c>
      <c r="L692" s="183"/>
      <c r="M692" s="184" t="s">
        <v>86</v>
      </c>
      <c r="N692" s="183"/>
      <c r="O692" s="184" t="s">
        <v>85</v>
      </c>
      <c r="P692" s="183"/>
      <c r="Q692" s="184" t="s">
        <v>84</v>
      </c>
      <c r="R692" s="183"/>
      <c r="S692" s="184" t="s">
        <v>208</v>
      </c>
      <c r="T692" s="183"/>
      <c r="U692" s="184" t="s">
        <v>207</v>
      </c>
      <c r="V692" s="183"/>
      <c r="W692" s="201" t="s">
        <v>290</v>
      </c>
      <c r="X692" s="183"/>
      <c r="Y692" s="182"/>
      <c r="Z692" s="367"/>
      <c r="AA692" s="367"/>
      <c r="AB692" s="180"/>
      <c r="AC692" s="391"/>
      <c r="AD692" s="393"/>
      <c r="AE692" s="393"/>
      <c r="AF692" s="393"/>
      <c r="AG692" s="393"/>
      <c r="AH692" s="393"/>
      <c r="AI692" s="393"/>
      <c r="AJ692" s="393"/>
      <c r="AK692" s="393"/>
      <c r="AL692" s="393"/>
    </row>
    <row r="693" spans="2:46" ht="74.45" customHeight="1" thickBot="1" x14ac:dyDescent="0.3">
      <c r="B693" s="51" t="s">
        <v>123</v>
      </c>
      <c r="C693" s="48" t="s">
        <v>122</v>
      </c>
      <c r="D693" s="48" t="s">
        <v>121</v>
      </c>
      <c r="E693" s="48" t="s">
        <v>120</v>
      </c>
      <c r="F693" s="48" t="s">
        <v>119</v>
      </c>
      <c r="G693" s="48" t="s">
        <v>118</v>
      </c>
      <c r="H693" s="48" t="s">
        <v>33</v>
      </c>
      <c r="I693" s="48" t="s">
        <v>117</v>
      </c>
      <c r="J693" s="48" t="s">
        <v>34</v>
      </c>
      <c r="K693" s="340" t="s">
        <v>116</v>
      </c>
      <c r="L693" s="341"/>
      <c r="M693" s="340" t="s">
        <v>115</v>
      </c>
      <c r="N693" s="341"/>
      <c r="O693" s="340" t="s">
        <v>115</v>
      </c>
      <c r="P693" s="394"/>
      <c r="Q693" s="340" t="s">
        <v>115</v>
      </c>
      <c r="R693" s="394"/>
      <c r="S693" s="340" t="s">
        <v>115</v>
      </c>
      <c r="T693" s="394"/>
      <c r="U693" s="340" t="s">
        <v>115</v>
      </c>
      <c r="V693" s="394"/>
      <c r="W693" s="340" t="s">
        <v>115</v>
      </c>
      <c r="X693" s="394"/>
      <c r="Y693" s="234" t="s">
        <v>114</v>
      </c>
      <c r="Z693" s="48" t="s">
        <v>113</v>
      </c>
      <c r="AA693" s="50" t="s">
        <v>221</v>
      </c>
      <c r="AB693" s="47" t="s">
        <v>112</v>
      </c>
      <c r="AC693" s="46" t="s">
        <v>111</v>
      </c>
      <c r="AD693" s="45" t="s">
        <v>110</v>
      </c>
      <c r="AE693" s="45" t="s">
        <v>109</v>
      </c>
      <c r="AF693" s="45" t="s">
        <v>108</v>
      </c>
      <c r="AG693" s="45" t="s">
        <v>107</v>
      </c>
      <c r="AH693" s="45" t="s">
        <v>106</v>
      </c>
      <c r="AI693" s="45" t="s">
        <v>105</v>
      </c>
      <c r="AJ693" s="45" t="s">
        <v>104</v>
      </c>
      <c r="AK693" s="45" t="s">
        <v>103</v>
      </c>
      <c r="AL693" s="45" t="s">
        <v>102</v>
      </c>
    </row>
    <row r="694" spans="2:46" ht="36" customHeight="1" thickBot="1" x14ac:dyDescent="0.25">
      <c r="B694" s="71" t="s">
        <v>101</v>
      </c>
      <c r="C694" s="215"/>
      <c r="D694" s="214">
        <v>204</v>
      </c>
      <c r="E694" s="213">
        <v>14</v>
      </c>
      <c r="F694" s="212">
        <v>28213.3</v>
      </c>
      <c r="G694" s="211">
        <v>1096.22</v>
      </c>
      <c r="H694" s="210"/>
      <c r="I694" s="210"/>
      <c r="J694" s="209"/>
      <c r="K694" s="208"/>
      <c r="L694" s="36"/>
      <c r="M694" s="208"/>
      <c r="N694" s="36"/>
      <c r="O694" s="208"/>
      <c r="P694" s="36"/>
      <c r="Q694" s="208"/>
      <c r="R694" s="36"/>
      <c r="S694" s="208"/>
      <c r="T694" s="36"/>
      <c r="U694" s="208"/>
      <c r="V694" s="36"/>
      <c r="W694" s="208"/>
      <c r="X694" s="36"/>
      <c r="Y694" s="207"/>
      <c r="Z694" s="206"/>
      <c r="AA694" s="206"/>
      <c r="AB694" s="205"/>
      <c r="AC694" s="33">
        <f t="shared" ref="AC694:AL694" si="11">SUM(AC695:AC754)</f>
        <v>235</v>
      </c>
      <c r="AD694" s="54">
        <f t="shared" si="11"/>
        <v>21</v>
      </c>
      <c r="AE694" s="54">
        <f t="shared" si="11"/>
        <v>117</v>
      </c>
      <c r="AF694" s="54">
        <f t="shared" si="11"/>
        <v>12</v>
      </c>
      <c r="AG694" s="54">
        <f t="shared" si="11"/>
        <v>6</v>
      </c>
      <c r="AH694" s="54">
        <f t="shared" si="11"/>
        <v>0</v>
      </c>
      <c r="AI694" s="54">
        <f t="shared" si="11"/>
        <v>81</v>
      </c>
      <c r="AJ694" s="54">
        <f t="shared" si="11"/>
        <v>10</v>
      </c>
      <c r="AK694" s="54">
        <f t="shared" si="11"/>
        <v>0</v>
      </c>
      <c r="AL694" s="53">
        <f t="shared" si="11"/>
        <v>0</v>
      </c>
      <c r="AM694" s="32" t="s">
        <v>100</v>
      </c>
      <c r="AN694" s="31">
        <f>F694/(100*102)</f>
        <v>2.7660098039215684</v>
      </c>
      <c r="AP694" s="4">
        <f>SUM(AC694:AD694)/E694</f>
        <v>18.285714285714285</v>
      </c>
      <c r="AQ694" s="4">
        <f>SUM(AE694:AF694)/E694</f>
        <v>9.2142857142857135</v>
      </c>
      <c r="AR694" s="4">
        <f>SUM(AG694:AH694)/E694</f>
        <v>0.42857142857142855</v>
      </c>
      <c r="AS694" s="4">
        <f>SUM(AI694:AJ694)/E694</f>
        <v>6.5</v>
      </c>
      <c r="AT694" s="4">
        <f>SUM(AK694:AL694)/E694</f>
        <v>0</v>
      </c>
    </row>
    <row r="695" spans="2:46" ht="19.899999999999999" customHeight="1" x14ac:dyDescent="0.2">
      <c r="B695" s="17" t="s">
        <v>99</v>
      </c>
      <c r="C695" s="405">
        <v>1</v>
      </c>
      <c r="D695" s="232"/>
      <c r="E695" s="197"/>
      <c r="F695" s="197"/>
      <c r="G695" s="196"/>
      <c r="H695" s="408">
        <v>72</v>
      </c>
      <c r="I695" s="408">
        <v>23</v>
      </c>
      <c r="J695" s="408">
        <v>7</v>
      </c>
      <c r="K695" s="195" t="s">
        <v>95</v>
      </c>
      <c r="L695" s="194" t="s">
        <v>306</v>
      </c>
      <c r="M695" s="195" t="s">
        <v>94</v>
      </c>
      <c r="N695" s="194" t="s">
        <v>275</v>
      </c>
      <c r="O695" s="195" t="s">
        <v>93</v>
      </c>
      <c r="P695" s="194" t="s">
        <v>278</v>
      </c>
      <c r="Q695" s="195" t="s">
        <v>92</v>
      </c>
      <c r="R695" s="194" t="s">
        <v>315</v>
      </c>
      <c r="S695" s="195" t="s">
        <v>212</v>
      </c>
      <c r="T695" s="194" t="s">
        <v>218</v>
      </c>
      <c r="U695" s="195" t="s">
        <v>211</v>
      </c>
      <c r="V695" s="194" t="s">
        <v>98</v>
      </c>
      <c r="W695" s="195" t="s">
        <v>292</v>
      </c>
      <c r="X695" s="194"/>
      <c r="Y695" s="25"/>
      <c r="Z695" s="397"/>
      <c r="AA695" s="397"/>
      <c r="AB695" s="193"/>
      <c r="AC695" s="379">
        <f>SUMPRODUCT(LEN($L695:$X697)-LEN(SUBSTITUTE($L695:$X697,"A", "")))</f>
        <v>20</v>
      </c>
      <c r="AD695" s="365">
        <f>SUMPRODUCT(LEN($Y695:$Y697)-LEN(SUBSTITUTE($Y695:$Y697,"A", "")))</f>
        <v>0</v>
      </c>
      <c r="AE695" s="365">
        <f>SUMPRODUCT(LEN($L695:$X697)-LEN(SUBSTITUTE($L695:$X697,"S", "")))</f>
        <v>13</v>
      </c>
      <c r="AF695" s="365">
        <f>SUMPRODUCT(LEN($Y695:$Y697)-LEN(SUBSTITUTE($Y695:$Y697,"S", "")))</f>
        <v>0</v>
      </c>
      <c r="AG695" s="365">
        <f>SUMPRODUCT(LEN($L695:$X697)-LEN(SUBSTITUTE($L695:$X697,"F", "")))</f>
        <v>2</v>
      </c>
      <c r="AH695" s="365">
        <f>SUMPRODUCT(LEN($Y695:$Y697)-LEN(SUBSTITUTE($Y695:$Y697,"F", "")))</f>
        <v>0</v>
      </c>
      <c r="AI695" s="365">
        <f>SUMPRODUCT(LEN($L695:$X697)-LEN(SUBSTITUTE($L695:$X697,"G", "")))</f>
        <v>6</v>
      </c>
      <c r="AJ695" s="365">
        <f>SUMPRODUCT(LEN($Y695:$Y697)-LEN(SUBSTITUTE($Y695:$Y697,"G", "")))</f>
        <v>0</v>
      </c>
      <c r="AK695" s="365">
        <f>SUMPRODUCT(LEN($L695:$X697)-LEN(SUBSTITUTE($L695:$X697,"M", "")))</f>
        <v>0</v>
      </c>
      <c r="AL695" s="365">
        <f>SUMPRODUCT(LEN($Y695:$Y697)-LEN(SUBSTITUTE($Y695:$Y697,"M", "")))</f>
        <v>0</v>
      </c>
    </row>
    <row r="696" spans="2:46" ht="19.899999999999999" customHeight="1" x14ac:dyDescent="0.2">
      <c r="B696" s="17"/>
      <c r="C696" s="406"/>
      <c r="D696" s="231"/>
      <c r="E696" s="23"/>
      <c r="F696" s="23"/>
      <c r="G696" s="191"/>
      <c r="H696" s="409"/>
      <c r="I696" s="409"/>
      <c r="J696" s="409"/>
      <c r="K696" s="190" t="s">
        <v>91</v>
      </c>
      <c r="L696" s="189" t="s">
        <v>445</v>
      </c>
      <c r="M696" s="190" t="s">
        <v>90</v>
      </c>
      <c r="N696" s="189" t="s">
        <v>444</v>
      </c>
      <c r="O696" s="190" t="s">
        <v>89</v>
      </c>
      <c r="P696" s="189" t="s">
        <v>224</v>
      </c>
      <c r="Q696" s="190" t="s">
        <v>88</v>
      </c>
      <c r="R696" s="189" t="s">
        <v>214</v>
      </c>
      <c r="S696" s="190" t="s">
        <v>210</v>
      </c>
      <c r="T696" s="189" t="s">
        <v>218</v>
      </c>
      <c r="U696" s="190" t="s">
        <v>209</v>
      </c>
      <c r="V696" s="189"/>
      <c r="W696" s="190" t="s">
        <v>291</v>
      </c>
      <c r="X696" s="189"/>
      <c r="Y696" s="18"/>
      <c r="Z696" s="366"/>
      <c r="AA696" s="366"/>
      <c r="AB696" s="188"/>
      <c r="AC696" s="390"/>
      <c r="AD696" s="392"/>
      <c r="AE696" s="392"/>
      <c r="AF696" s="392"/>
      <c r="AG696" s="392"/>
      <c r="AH696" s="392"/>
      <c r="AI696" s="392"/>
      <c r="AJ696" s="392"/>
      <c r="AK696" s="392"/>
      <c r="AL696" s="392"/>
    </row>
    <row r="697" spans="2:46" ht="19.899999999999999" customHeight="1" thickBot="1" x14ac:dyDescent="0.25">
      <c r="B697" s="17"/>
      <c r="C697" s="407"/>
      <c r="D697" s="233"/>
      <c r="E697" s="203"/>
      <c r="F697" s="203"/>
      <c r="G697" s="202"/>
      <c r="H697" s="410"/>
      <c r="I697" s="410"/>
      <c r="J697" s="410"/>
      <c r="K697" s="201" t="s">
        <v>87</v>
      </c>
      <c r="L697" s="200" t="s">
        <v>97</v>
      </c>
      <c r="M697" s="201" t="s">
        <v>86</v>
      </c>
      <c r="N697" s="200" t="s">
        <v>443</v>
      </c>
      <c r="O697" s="201" t="s">
        <v>85</v>
      </c>
      <c r="P697" s="200" t="s">
        <v>297</v>
      </c>
      <c r="Q697" s="201" t="s">
        <v>84</v>
      </c>
      <c r="R697" s="200" t="s">
        <v>213</v>
      </c>
      <c r="S697" s="201" t="s">
        <v>208</v>
      </c>
      <c r="T697" s="200" t="s">
        <v>98</v>
      </c>
      <c r="U697" s="201" t="s">
        <v>207</v>
      </c>
      <c r="V697" s="200"/>
      <c r="W697" s="201" t="s">
        <v>290</v>
      </c>
      <c r="X697" s="200"/>
      <c r="Y697" s="10"/>
      <c r="Z697" s="398"/>
      <c r="AA697" s="398"/>
      <c r="AB697" s="199"/>
      <c r="AC697" s="391"/>
      <c r="AD697" s="393"/>
      <c r="AE697" s="393"/>
      <c r="AF697" s="393"/>
      <c r="AG697" s="393"/>
      <c r="AH697" s="393"/>
      <c r="AI697" s="393"/>
      <c r="AJ697" s="393"/>
      <c r="AK697" s="393"/>
      <c r="AL697" s="393"/>
    </row>
    <row r="698" spans="2:46" ht="19.899999999999999" customHeight="1" x14ac:dyDescent="0.2">
      <c r="B698" s="17"/>
      <c r="C698" s="405">
        <v>2</v>
      </c>
      <c r="D698" s="232"/>
      <c r="E698" s="197"/>
      <c r="F698" s="197"/>
      <c r="G698" s="196"/>
      <c r="H698" s="408">
        <v>58</v>
      </c>
      <c r="I698" s="408">
        <v>18</v>
      </c>
      <c r="J698" s="408">
        <v>7</v>
      </c>
      <c r="K698" s="195" t="s">
        <v>95</v>
      </c>
      <c r="L698" s="194" t="s">
        <v>213</v>
      </c>
      <c r="M698" s="195" t="s">
        <v>94</v>
      </c>
      <c r="N698" s="194" t="s">
        <v>213</v>
      </c>
      <c r="O698" s="195" t="s">
        <v>93</v>
      </c>
      <c r="P698" s="194" t="s">
        <v>214</v>
      </c>
      <c r="Q698" s="195" t="s">
        <v>92</v>
      </c>
      <c r="R698" s="194" t="s">
        <v>98</v>
      </c>
      <c r="S698" s="195" t="s">
        <v>212</v>
      </c>
      <c r="T698" s="194"/>
      <c r="U698" s="195" t="s">
        <v>211</v>
      </c>
      <c r="V698" s="194"/>
      <c r="W698" s="195" t="s">
        <v>292</v>
      </c>
      <c r="X698" s="194"/>
      <c r="Y698" s="25"/>
      <c r="Z698" s="397"/>
      <c r="AA698" s="397"/>
      <c r="AB698" s="193"/>
      <c r="AC698" s="379">
        <f>SUMPRODUCT(LEN($L698:$X700)-LEN(SUBSTITUTE($L698:$X700,"A", "")))</f>
        <v>9</v>
      </c>
      <c r="AD698" s="365">
        <f>SUMPRODUCT(LEN($Y698:$Y700)-LEN(SUBSTITUTE($Y698:$Y700,"A", "")))</f>
        <v>0</v>
      </c>
      <c r="AE698" s="365">
        <f>SUMPRODUCT(LEN($L698:$X700)-LEN(SUBSTITUTE($L698:$X700,"S", "")))</f>
        <v>6</v>
      </c>
      <c r="AF698" s="365">
        <f>SUMPRODUCT(LEN($Y698:$Y700)-LEN(SUBSTITUTE($Y698:$Y700,"S", "")))</f>
        <v>0</v>
      </c>
      <c r="AG698" s="365">
        <f>SUMPRODUCT(LEN($L698:$X700)-LEN(SUBSTITUTE($L698:$X700,"F", "")))</f>
        <v>0</v>
      </c>
      <c r="AH698" s="365">
        <f>SUMPRODUCT(LEN($Y698:$Y700)-LEN(SUBSTITUTE($Y698:$Y700,"F", "")))</f>
        <v>0</v>
      </c>
      <c r="AI698" s="365">
        <f>SUMPRODUCT(LEN($L698:$X700)-LEN(SUBSTITUTE($L698:$X700,"G", "")))</f>
        <v>2</v>
      </c>
      <c r="AJ698" s="365">
        <f>SUMPRODUCT(LEN($Y698:$Y700)-LEN(SUBSTITUTE($Y698:$Y700,"G", "")))</f>
        <v>0</v>
      </c>
      <c r="AK698" s="365">
        <f>SUMPRODUCT(LEN($L698:$X700)-LEN(SUBSTITUTE($L698:$X700,"M", "")))</f>
        <v>0</v>
      </c>
      <c r="AL698" s="365">
        <f>SUMPRODUCT(LEN($Y698:$Y700)-LEN(SUBSTITUTE($Y698:$Y700,"M", "")))</f>
        <v>0</v>
      </c>
    </row>
    <row r="699" spans="2:46" ht="19.899999999999999" customHeight="1" x14ac:dyDescent="0.2">
      <c r="B699" s="17"/>
      <c r="C699" s="406"/>
      <c r="D699" s="231"/>
      <c r="E699" s="23"/>
      <c r="F699" s="23"/>
      <c r="G699" s="191"/>
      <c r="H699" s="409"/>
      <c r="I699" s="409"/>
      <c r="J699" s="409"/>
      <c r="K699" s="190" t="s">
        <v>91</v>
      </c>
      <c r="L699" s="189" t="s">
        <v>97</v>
      </c>
      <c r="M699" s="190" t="s">
        <v>90</v>
      </c>
      <c r="N699" s="189" t="s">
        <v>263</v>
      </c>
      <c r="O699" s="190" t="s">
        <v>89</v>
      </c>
      <c r="P699" s="189" t="s">
        <v>218</v>
      </c>
      <c r="Q699" s="190" t="s">
        <v>88</v>
      </c>
      <c r="R699" s="189" t="s">
        <v>98</v>
      </c>
      <c r="S699" s="190" t="s">
        <v>210</v>
      </c>
      <c r="T699" s="189"/>
      <c r="U699" s="190" t="s">
        <v>209</v>
      </c>
      <c r="V699" s="189"/>
      <c r="W699" s="190" t="s">
        <v>291</v>
      </c>
      <c r="X699" s="189"/>
      <c r="Y699" s="18"/>
      <c r="Z699" s="366"/>
      <c r="AA699" s="366"/>
      <c r="AB699" s="188"/>
      <c r="AC699" s="390"/>
      <c r="AD699" s="392"/>
      <c r="AE699" s="392"/>
      <c r="AF699" s="392"/>
      <c r="AG699" s="392"/>
      <c r="AH699" s="392"/>
      <c r="AI699" s="392"/>
      <c r="AJ699" s="392"/>
      <c r="AK699" s="392"/>
      <c r="AL699" s="392"/>
    </row>
    <row r="700" spans="2:46" ht="19.899999999999999" customHeight="1" thickBot="1" x14ac:dyDescent="0.25">
      <c r="B700" s="17"/>
      <c r="C700" s="407"/>
      <c r="D700" s="233"/>
      <c r="E700" s="203"/>
      <c r="F700" s="203"/>
      <c r="G700" s="202"/>
      <c r="H700" s="410"/>
      <c r="I700" s="410"/>
      <c r="J700" s="410"/>
      <c r="K700" s="201" t="s">
        <v>87</v>
      </c>
      <c r="L700" s="200" t="s">
        <v>263</v>
      </c>
      <c r="M700" s="201" t="s">
        <v>86</v>
      </c>
      <c r="N700" s="200" t="s">
        <v>97</v>
      </c>
      <c r="O700" s="201" t="s">
        <v>85</v>
      </c>
      <c r="P700" s="200" t="s">
        <v>98</v>
      </c>
      <c r="Q700" s="201" t="s">
        <v>84</v>
      </c>
      <c r="R700" s="200"/>
      <c r="S700" s="201" t="s">
        <v>208</v>
      </c>
      <c r="T700" s="200"/>
      <c r="U700" s="201" t="s">
        <v>207</v>
      </c>
      <c r="V700" s="200"/>
      <c r="W700" s="201" t="s">
        <v>290</v>
      </c>
      <c r="X700" s="200"/>
      <c r="Y700" s="10"/>
      <c r="Z700" s="398"/>
      <c r="AA700" s="398"/>
      <c r="AB700" s="199"/>
      <c r="AC700" s="391"/>
      <c r="AD700" s="393"/>
      <c r="AE700" s="393"/>
      <c r="AF700" s="393"/>
      <c r="AG700" s="393"/>
      <c r="AH700" s="393"/>
      <c r="AI700" s="393"/>
      <c r="AJ700" s="393"/>
      <c r="AK700" s="393"/>
      <c r="AL700" s="393"/>
    </row>
    <row r="701" spans="2:46" ht="19.899999999999999" customHeight="1" x14ac:dyDescent="0.2">
      <c r="B701" s="17"/>
      <c r="C701" s="405">
        <v>3</v>
      </c>
      <c r="D701" s="232"/>
      <c r="E701" s="197"/>
      <c r="F701" s="197"/>
      <c r="G701" s="196"/>
      <c r="H701" s="408">
        <v>68</v>
      </c>
      <c r="I701" s="408">
        <v>20</v>
      </c>
      <c r="J701" s="408">
        <v>6</v>
      </c>
      <c r="K701" s="195" t="s">
        <v>95</v>
      </c>
      <c r="L701" s="194" t="s">
        <v>213</v>
      </c>
      <c r="M701" s="195" t="s">
        <v>94</v>
      </c>
      <c r="N701" s="194" t="s">
        <v>308</v>
      </c>
      <c r="O701" s="195" t="s">
        <v>93</v>
      </c>
      <c r="P701" s="194" t="s">
        <v>249</v>
      </c>
      <c r="Q701" s="195" t="s">
        <v>92</v>
      </c>
      <c r="R701" s="194" t="s">
        <v>213</v>
      </c>
      <c r="S701" s="195" t="s">
        <v>212</v>
      </c>
      <c r="T701" s="194" t="s">
        <v>218</v>
      </c>
      <c r="U701" s="195" t="s">
        <v>211</v>
      </c>
      <c r="V701" s="194"/>
      <c r="W701" s="195" t="s">
        <v>292</v>
      </c>
      <c r="X701" s="194"/>
      <c r="Y701" s="25" t="s">
        <v>97</v>
      </c>
      <c r="Z701" s="397"/>
      <c r="AA701" s="397"/>
      <c r="AB701" s="193"/>
      <c r="AC701" s="379">
        <f>SUMPRODUCT(LEN($L701:$X703)-LEN(SUBSTITUTE($L701:$X703,"A", "")))</f>
        <v>14</v>
      </c>
      <c r="AD701" s="365">
        <f>SUMPRODUCT(LEN($Y701:$Y703)-LEN(SUBSTITUTE($Y701:$Y703,"A", "")))</f>
        <v>1</v>
      </c>
      <c r="AE701" s="365">
        <f>SUMPRODUCT(LEN($L701:$X703)-LEN(SUBSTITUTE($L701:$X703,"S", "")))</f>
        <v>14</v>
      </c>
      <c r="AF701" s="365">
        <f>SUMPRODUCT(LEN($Y701:$Y703)-LEN(SUBSTITUTE($Y701:$Y703,"S", "")))</f>
        <v>0</v>
      </c>
      <c r="AG701" s="365">
        <f>SUMPRODUCT(LEN($L701:$X703)-LEN(SUBSTITUTE($L701:$X703,"F", "")))</f>
        <v>0</v>
      </c>
      <c r="AH701" s="365">
        <f>SUMPRODUCT(LEN($Y701:$Y703)-LEN(SUBSTITUTE($Y701:$Y703,"F", "")))</f>
        <v>0</v>
      </c>
      <c r="AI701" s="365">
        <f>SUMPRODUCT(LEN($L701:$X703)-LEN(SUBSTITUTE($L701:$X703,"G", "")))</f>
        <v>7</v>
      </c>
      <c r="AJ701" s="365">
        <f>SUMPRODUCT(LEN($Y701:$Y703)-LEN(SUBSTITUTE($Y701:$Y703,"G", "")))</f>
        <v>0</v>
      </c>
      <c r="AK701" s="365">
        <f>SUMPRODUCT(LEN($L701:$X703)-LEN(SUBSTITUTE($L701:$X703,"M", "")))</f>
        <v>0</v>
      </c>
      <c r="AL701" s="365">
        <f>SUMPRODUCT(LEN($Y701:$Y703)-LEN(SUBSTITUTE($Y701:$Y703,"M", "")))</f>
        <v>0</v>
      </c>
    </row>
    <row r="702" spans="2:46" ht="19.899999999999999" customHeight="1" x14ac:dyDescent="0.2">
      <c r="B702" s="17"/>
      <c r="C702" s="406"/>
      <c r="D702" s="231"/>
      <c r="E702" s="23"/>
      <c r="F702" s="23"/>
      <c r="G702" s="191"/>
      <c r="H702" s="409"/>
      <c r="I702" s="409"/>
      <c r="J702" s="409"/>
      <c r="K702" s="190" t="s">
        <v>91</v>
      </c>
      <c r="L702" s="189" t="s">
        <v>263</v>
      </c>
      <c r="M702" s="190" t="s">
        <v>90</v>
      </c>
      <c r="N702" s="189" t="s">
        <v>266</v>
      </c>
      <c r="O702" s="190" t="s">
        <v>89</v>
      </c>
      <c r="P702" s="189" t="s">
        <v>315</v>
      </c>
      <c r="Q702" s="190" t="s">
        <v>88</v>
      </c>
      <c r="R702" s="189" t="s">
        <v>98</v>
      </c>
      <c r="S702" s="190" t="s">
        <v>210</v>
      </c>
      <c r="T702" s="189" t="s">
        <v>98</v>
      </c>
      <c r="U702" s="190" t="s">
        <v>209</v>
      </c>
      <c r="V702" s="189"/>
      <c r="W702" s="190" t="s">
        <v>291</v>
      </c>
      <c r="X702" s="189"/>
      <c r="Y702" s="18"/>
      <c r="Z702" s="366"/>
      <c r="AA702" s="366"/>
      <c r="AB702" s="188"/>
      <c r="AC702" s="390"/>
      <c r="AD702" s="392"/>
      <c r="AE702" s="392"/>
      <c r="AF702" s="392"/>
      <c r="AG702" s="392"/>
      <c r="AH702" s="392"/>
      <c r="AI702" s="392"/>
      <c r="AJ702" s="392"/>
      <c r="AK702" s="392"/>
      <c r="AL702" s="392"/>
    </row>
    <row r="703" spans="2:46" ht="19.899999999999999" customHeight="1" thickBot="1" x14ac:dyDescent="0.25">
      <c r="B703" s="17"/>
      <c r="C703" s="407"/>
      <c r="D703" s="233"/>
      <c r="E703" s="203"/>
      <c r="F703" s="203"/>
      <c r="G703" s="202"/>
      <c r="H703" s="410"/>
      <c r="I703" s="410"/>
      <c r="J703" s="410"/>
      <c r="K703" s="201" t="s">
        <v>87</v>
      </c>
      <c r="L703" s="200" t="s">
        <v>263</v>
      </c>
      <c r="M703" s="201" t="s">
        <v>86</v>
      </c>
      <c r="N703" s="200" t="s">
        <v>385</v>
      </c>
      <c r="O703" s="201" t="s">
        <v>85</v>
      </c>
      <c r="P703" s="200" t="s">
        <v>315</v>
      </c>
      <c r="Q703" s="201" t="s">
        <v>84</v>
      </c>
      <c r="R703" s="200" t="s">
        <v>218</v>
      </c>
      <c r="S703" s="201" t="s">
        <v>208</v>
      </c>
      <c r="T703" s="200"/>
      <c r="U703" s="201" t="s">
        <v>207</v>
      </c>
      <c r="V703" s="200"/>
      <c r="W703" s="201" t="s">
        <v>290</v>
      </c>
      <c r="X703" s="200"/>
      <c r="Y703" s="10"/>
      <c r="Z703" s="398"/>
      <c r="AA703" s="398"/>
      <c r="AB703" s="199"/>
      <c r="AC703" s="391"/>
      <c r="AD703" s="393"/>
      <c r="AE703" s="393"/>
      <c r="AF703" s="393"/>
      <c r="AG703" s="393"/>
      <c r="AH703" s="393"/>
      <c r="AI703" s="393"/>
      <c r="AJ703" s="393"/>
      <c r="AK703" s="393"/>
      <c r="AL703" s="393"/>
    </row>
    <row r="704" spans="2:46" ht="19.899999999999999" customHeight="1" x14ac:dyDescent="0.2">
      <c r="B704" s="17"/>
      <c r="C704" s="405">
        <v>4</v>
      </c>
      <c r="D704" s="232"/>
      <c r="E704" s="197"/>
      <c r="F704" s="197"/>
      <c r="G704" s="196"/>
      <c r="H704" s="408">
        <v>70</v>
      </c>
      <c r="I704" s="408">
        <v>22</v>
      </c>
      <c r="J704" s="408">
        <v>6</v>
      </c>
      <c r="K704" s="195" t="s">
        <v>95</v>
      </c>
      <c r="L704" s="194" t="s">
        <v>266</v>
      </c>
      <c r="M704" s="195" t="s">
        <v>94</v>
      </c>
      <c r="N704" s="194" t="s">
        <v>425</v>
      </c>
      <c r="O704" s="195" t="s">
        <v>93</v>
      </c>
      <c r="P704" s="194" t="s">
        <v>275</v>
      </c>
      <c r="Q704" s="195" t="s">
        <v>92</v>
      </c>
      <c r="R704" s="194" t="s">
        <v>214</v>
      </c>
      <c r="S704" s="195" t="s">
        <v>212</v>
      </c>
      <c r="T704" s="194" t="s">
        <v>98</v>
      </c>
      <c r="U704" s="195" t="s">
        <v>211</v>
      </c>
      <c r="V704" s="194"/>
      <c r="W704" s="195" t="s">
        <v>292</v>
      </c>
      <c r="X704" s="194"/>
      <c r="Y704" s="25" t="s">
        <v>442</v>
      </c>
      <c r="Z704" s="397"/>
      <c r="AA704" s="397"/>
      <c r="AB704" s="193"/>
      <c r="AC704" s="379">
        <f>SUMPRODUCT(LEN($L704:$X706)-LEN(SUBSTITUTE($L704:$X706,"A", "")))</f>
        <v>22</v>
      </c>
      <c r="AD704" s="365">
        <f>SUMPRODUCT(LEN($Y704:$Y706)-LEN(SUBSTITUTE($Y704:$Y706,"A", "")))</f>
        <v>4</v>
      </c>
      <c r="AE704" s="365">
        <f>SUMPRODUCT(LEN($L704:$X706)-LEN(SUBSTITUTE($L704:$X706,"S", "")))</f>
        <v>8</v>
      </c>
      <c r="AF704" s="365">
        <f>SUMPRODUCT(LEN($Y704:$Y706)-LEN(SUBSTITUTE($Y704:$Y706,"S", "")))</f>
        <v>2</v>
      </c>
      <c r="AG704" s="365">
        <f>SUMPRODUCT(LEN($L704:$X706)-LEN(SUBSTITUTE($L704:$X706,"F", "")))</f>
        <v>0</v>
      </c>
      <c r="AH704" s="365">
        <f>SUMPRODUCT(LEN($Y704:$Y706)-LEN(SUBSTITUTE($Y704:$Y706,"F", "")))</f>
        <v>0</v>
      </c>
      <c r="AI704" s="365">
        <f>SUMPRODUCT(LEN($L704:$X706)-LEN(SUBSTITUTE($L704:$X706,"G", "")))</f>
        <v>6</v>
      </c>
      <c r="AJ704" s="365">
        <f>SUMPRODUCT(LEN($Y704:$Y706)-LEN(SUBSTITUTE($Y704:$Y706,"G", "")))</f>
        <v>1</v>
      </c>
      <c r="AK704" s="365">
        <f>SUMPRODUCT(LEN($L704:$X706)-LEN(SUBSTITUTE($L704:$X706,"M", "")))</f>
        <v>0</v>
      </c>
      <c r="AL704" s="365">
        <f>SUMPRODUCT(LEN($Y704:$Y706)-LEN(SUBSTITUTE($Y704:$Y706,"M", "")))</f>
        <v>0</v>
      </c>
    </row>
    <row r="705" spans="2:38" ht="19.899999999999999" customHeight="1" x14ac:dyDescent="0.2">
      <c r="B705" s="17"/>
      <c r="C705" s="406"/>
      <c r="D705" s="231"/>
      <c r="E705" s="23"/>
      <c r="F705" s="23"/>
      <c r="G705" s="191"/>
      <c r="H705" s="409"/>
      <c r="I705" s="409"/>
      <c r="J705" s="409"/>
      <c r="K705" s="190" t="s">
        <v>91</v>
      </c>
      <c r="L705" s="189" t="s">
        <v>275</v>
      </c>
      <c r="M705" s="190" t="s">
        <v>90</v>
      </c>
      <c r="N705" s="189" t="s">
        <v>265</v>
      </c>
      <c r="O705" s="190" t="s">
        <v>89</v>
      </c>
      <c r="P705" s="189" t="s">
        <v>263</v>
      </c>
      <c r="Q705" s="190" t="s">
        <v>88</v>
      </c>
      <c r="R705" s="189" t="s">
        <v>97</v>
      </c>
      <c r="S705" s="190" t="s">
        <v>210</v>
      </c>
      <c r="T705" s="189" t="s">
        <v>98</v>
      </c>
      <c r="U705" s="190" t="s">
        <v>209</v>
      </c>
      <c r="V705" s="189"/>
      <c r="W705" s="190" t="s">
        <v>291</v>
      </c>
      <c r="X705" s="189"/>
      <c r="Y705" s="18"/>
      <c r="Z705" s="366"/>
      <c r="AA705" s="366"/>
      <c r="AB705" s="188"/>
      <c r="AC705" s="390"/>
      <c r="AD705" s="392"/>
      <c r="AE705" s="392"/>
      <c r="AF705" s="392"/>
      <c r="AG705" s="392"/>
      <c r="AH705" s="392"/>
      <c r="AI705" s="392"/>
      <c r="AJ705" s="392"/>
      <c r="AK705" s="392"/>
      <c r="AL705" s="392"/>
    </row>
    <row r="706" spans="2:38" ht="19.899999999999999" customHeight="1" thickBot="1" x14ac:dyDescent="0.25">
      <c r="B706" s="17"/>
      <c r="C706" s="407"/>
      <c r="D706" s="233"/>
      <c r="E706" s="203"/>
      <c r="F706" s="203"/>
      <c r="G706" s="202"/>
      <c r="H706" s="410"/>
      <c r="I706" s="410"/>
      <c r="J706" s="410"/>
      <c r="K706" s="201" t="s">
        <v>87</v>
      </c>
      <c r="L706" s="200" t="s">
        <v>308</v>
      </c>
      <c r="M706" s="201" t="s">
        <v>86</v>
      </c>
      <c r="N706" s="200" t="s">
        <v>224</v>
      </c>
      <c r="O706" s="201" t="s">
        <v>85</v>
      </c>
      <c r="P706" s="200" t="s">
        <v>263</v>
      </c>
      <c r="Q706" s="201" t="s">
        <v>84</v>
      </c>
      <c r="R706" s="200" t="s">
        <v>218</v>
      </c>
      <c r="S706" s="201" t="s">
        <v>208</v>
      </c>
      <c r="T706" s="200" t="s">
        <v>98</v>
      </c>
      <c r="U706" s="201" t="s">
        <v>207</v>
      </c>
      <c r="V706" s="200"/>
      <c r="W706" s="201" t="s">
        <v>290</v>
      </c>
      <c r="X706" s="200"/>
      <c r="Y706" s="10"/>
      <c r="Z706" s="398"/>
      <c r="AA706" s="398"/>
      <c r="AB706" s="199"/>
      <c r="AC706" s="391"/>
      <c r="AD706" s="393"/>
      <c r="AE706" s="393"/>
      <c r="AF706" s="393"/>
      <c r="AG706" s="393"/>
      <c r="AH706" s="393"/>
      <c r="AI706" s="393"/>
      <c r="AJ706" s="393"/>
      <c r="AK706" s="393"/>
      <c r="AL706" s="393"/>
    </row>
    <row r="707" spans="2:38" ht="19.899999999999999" customHeight="1" x14ac:dyDescent="0.2">
      <c r="B707" s="17"/>
      <c r="C707" s="405">
        <v>5</v>
      </c>
      <c r="D707" s="232"/>
      <c r="E707" s="197"/>
      <c r="F707" s="197"/>
      <c r="G707" s="196"/>
      <c r="H707" s="408">
        <v>68</v>
      </c>
      <c r="I707" s="408">
        <v>21</v>
      </c>
      <c r="J707" s="408">
        <v>5</v>
      </c>
      <c r="K707" s="195" t="s">
        <v>95</v>
      </c>
      <c r="L707" s="194" t="s">
        <v>271</v>
      </c>
      <c r="M707" s="195" t="s">
        <v>94</v>
      </c>
      <c r="N707" s="194" t="s">
        <v>224</v>
      </c>
      <c r="O707" s="195" t="s">
        <v>93</v>
      </c>
      <c r="P707" s="194" t="s">
        <v>263</v>
      </c>
      <c r="Q707" s="195" t="s">
        <v>92</v>
      </c>
      <c r="R707" s="194" t="s">
        <v>285</v>
      </c>
      <c r="S707" s="195" t="s">
        <v>212</v>
      </c>
      <c r="T707" s="194" t="s">
        <v>218</v>
      </c>
      <c r="U707" s="195" t="s">
        <v>211</v>
      </c>
      <c r="V707" s="194"/>
      <c r="W707" s="195" t="s">
        <v>292</v>
      </c>
      <c r="X707" s="194"/>
      <c r="Y707" s="25" t="s">
        <v>309</v>
      </c>
      <c r="Z707" s="397">
        <v>6</v>
      </c>
      <c r="AA707" s="397"/>
      <c r="AB707" s="193"/>
      <c r="AC707" s="379">
        <f>SUMPRODUCT(LEN($L707:$X709)-LEN(SUBSTITUTE($L707:$X709,"A", "")))</f>
        <v>20</v>
      </c>
      <c r="AD707" s="365">
        <f>SUMPRODUCT(LEN($Y707:$Y709)-LEN(SUBSTITUTE($Y707:$Y709,"A", "")))</f>
        <v>1</v>
      </c>
      <c r="AE707" s="365">
        <f>SUMPRODUCT(LEN($L707:$X709)-LEN(SUBSTITUTE($L707:$X709,"S", "")))</f>
        <v>10</v>
      </c>
      <c r="AF707" s="365">
        <f>SUMPRODUCT(LEN($Y707:$Y709)-LEN(SUBSTITUTE($Y707:$Y709,"S", "")))</f>
        <v>2</v>
      </c>
      <c r="AG707" s="365">
        <f>SUMPRODUCT(LEN($L707:$X709)-LEN(SUBSTITUTE($L707:$X709,"F", "")))</f>
        <v>1</v>
      </c>
      <c r="AH707" s="365">
        <f>SUMPRODUCT(LEN($Y707:$Y709)-LEN(SUBSTITUTE($Y707:$Y709,"F", "")))</f>
        <v>0</v>
      </c>
      <c r="AI707" s="365">
        <f>SUMPRODUCT(LEN($L707:$X709)-LEN(SUBSTITUTE($L707:$X709,"G", "")))</f>
        <v>6</v>
      </c>
      <c r="AJ707" s="365">
        <f>SUMPRODUCT(LEN($Y707:$Y709)-LEN(SUBSTITUTE($Y707:$Y709,"G", "")))</f>
        <v>1</v>
      </c>
      <c r="AK707" s="365">
        <f>SUMPRODUCT(LEN($L707:$X709)-LEN(SUBSTITUTE($L707:$X709,"M", "")))</f>
        <v>0</v>
      </c>
      <c r="AL707" s="365">
        <f>SUMPRODUCT(LEN($Y707:$Y709)-LEN(SUBSTITUTE($Y707:$Y709,"M", "")))</f>
        <v>0</v>
      </c>
    </row>
    <row r="708" spans="2:38" ht="19.899999999999999" customHeight="1" x14ac:dyDescent="0.2">
      <c r="B708" s="17"/>
      <c r="C708" s="406"/>
      <c r="D708" s="231"/>
      <c r="E708" s="23"/>
      <c r="F708" s="23"/>
      <c r="G708" s="191"/>
      <c r="H708" s="409"/>
      <c r="I708" s="409"/>
      <c r="J708" s="409"/>
      <c r="K708" s="190" t="s">
        <v>91</v>
      </c>
      <c r="L708" s="189" t="s">
        <v>97</v>
      </c>
      <c r="M708" s="190" t="s">
        <v>90</v>
      </c>
      <c r="N708" s="189" t="s">
        <v>441</v>
      </c>
      <c r="O708" s="190" t="s">
        <v>89</v>
      </c>
      <c r="P708" s="189" t="s">
        <v>275</v>
      </c>
      <c r="Q708" s="190" t="s">
        <v>88</v>
      </c>
      <c r="R708" s="189" t="s">
        <v>231</v>
      </c>
      <c r="S708" s="190" t="s">
        <v>210</v>
      </c>
      <c r="T708" s="189" t="s">
        <v>98</v>
      </c>
      <c r="U708" s="190" t="s">
        <v>209</v>
      </c>
      <c r="V708" s="189"/>
      <c r="W708" s="190" t="s">
        <v>291</v>
      </c>
      <c r="X708" s="189"/>
      <c r="Y708" s="18"/>
      <c r="Z708" s="366"/>
      <c r="AA708" s="366"/>
      <c r="AB708" s="188"/>
      <c r="AC708" s="390"/>
      <c r="AD708" s="392"/>
      <c r="AE708" s="392"/>
      <c r="AF708" s="392"/>
      <c r="AG708" s="392"/>
      <c r="AH708" s="392"/>
      <c r="AI708" s="392"/>
      <c r="AJ708" s="392"/>
      <c r="AK708" s="392"/>
      <c r="AL708" s="392"/>
    </row>
    <row r="709" spans="2:38" ht="19.899999999999999" customHeight="1" thickBot="1" x14ac:dyDescent="0.25">
      <c r="B709" s="17"/>
      <c r="C709" s="407"/>
      <c r="D709" s="233"/>
      <c r="E709" s="203"/>
      <c r="F709" s="203"/>
      <c r="G709" s="202"/>
      <c r="H709" s="410"/>
      <c r="I709" s="410"/>
      <c r="J709" s="410"/>
      <c r="K709" s="201" t="s">
        <v>87</v>
      </c>
      <c r="L709" s="200" t="s">
        <v>440</v>
      </c>
      <c r="M709" s="201" t="s">
        <v>86</v>
      </c>
      <c r="N709" s="200" t="s">
        <v>263</v>
      </c>
      <c r="O709" s="201" t="s">
        <v>85</v>
      </c>
      <c r="P709" s="200" t="s">
        <v>265</v>
      </c>
      <c r="Q709" s="201" t="s">
        <v>84</v>
      </c>
      <c r="R709" s="200" t="s">
        <v>218</v>
      </c>
      <c r="S709" s="201" t="s">
        <v>208</v>
      </c>
      <c r="T709" s="200" t="s">
        <v>98</v>
      </c>
      <c r="U709" s="201" t="s">
        <v>207</v>
      </c>
      <c r="V709" s="200"/>
      <c r="W709" s="201" t="s">
        <v>290</v>
      </c>
      <c r="X709" s="200"/>
      <c r="Y709" s="10"/>
      <c r="Z709" s="398"/>
      <c r="AA709" s="398"/>
      <c r="AB709" s="199"/>
      <c r="AC709" s="391"/>
      <c r="AD709" s="393"/>
      <c r="AE709" s="393"/>
      <c r="AF709" s="393"/>
      <c r="AG709" s="393"/>
      <c r="AH709" s="393"/>
      <c r="AI709" s="393"/>
      <c r="AJ709" s="393"/>
      <c r="AK709" s="393"/>
      <c r="AL709" s="393"/>
    </row>
    <row r="710" spans="2:38" ht="19.899999999999999" customHeight="1" x14ac:dyDescent="0.2">
      <c r="B710" s="17"/>
      <c r="C710" s="405">
        <v>6</v>
      </c>
      <c r="D710" s="232"/>
      <c r="E710" s="197"/>
      <c r="F710" s="197"/>
      <c r="G710" s="196"/>
      <c r="H710" s="408">
        <v>67</v>
      </c>
      <c r="I710" s="408">
        <v>20</v>
      </c>
      <c r="J710" s="408">
        <v>5</v>
      </c>
      <c r="K710" s="195" t="s">
        <v>95</v>
      </c>
      <c r="L710" s="194" t="s">
        <v>263</v>
      </c>
      <c r="M710" s="195" t="s">
        <v>94</v>
      </c>
      <c r="N710" s="194" t="s">
        <v>213</v>
      </c>
      <c r="O710" s="195" t="s">
        <v>93</v>
      </c>
      <c r="P710" s="194" t="s">
        <v>263</v>
      </c>
      <c r="Q710" s="195" t="s">
        <v>92</v>
      </c>
      <c r="R710" s="194" t="s">
        <v>214</v>
      </c>
      <c r="S710" s="195" t="s">
        <v>212</v>
      </c>
      <c r="T710" s="194" t="s">
        <v>98</v>
      </c>
      <c r="U710" s="195" t="s">
        <v>211</v>
      </c>
      <c r="V710" s="194"/>
      <c r="W710" s="195" t="s">
        <v>292</v>
      </c>
      <c r="X710" s="194"/>
      <c r="Y710" s="25"/>
      <c r="Z710" s="397"/>
      <c r="AA710" s="397"/>
      <c r="AB710" s="193"/>
      <c r="AC710" s="379">
        <f>SUMPRODUCT(LEN($L710:$X712)-LEN(SUBSTITUTE($L710:$X712,"A", "")))</f>
        <v>14</v>
      </c>
      <c r="AD710" s="365">
        <f>SUMPRODUCT(LEN($Y710:$Y712)-LEN(SUBSTITUTE($Y710:$Y712,"A", "")))</f>
        <v>0</v>
      </c>
      <c r="AE710" s="365">
        <f>SUMPRODUCT(LEN($L710:$X712)-LEN(SUBSTITUTE($L710:$X712,"S", "")))</f>
        <v>5</v>
      </c>
      <c r="AF710" s="365">
        <f>SUMPRODUCT(LEN($Y710:$Y712)-LEN(SUBSTITUTE($Y710:$Y712,"S", "")))</f>
        <v>0</v>
      </c>
      <c r="AG710" s="365">
        <f>SUMPRODUCT(LEN($L710:$X712)-LEN(SUBSTITUTE($L710:$X712,"F", "")))</f>
        <v>0</v>
      </c>
      <c r="AH710" s="365">
        <f>SUMPRODUCT(LEN($Y710:$Y712)-LEN(SUBSTITUTE($Y710:$Y712,"F", "")))</f>
        <v>0</v>
      </c>
      <c r="AI710" s="365">
        <f>SUMPRODUCT(LEN($L710:$X712)-LEN(SUBSTITUTE($L710:$X712,"G", "")))</f>
        <v>4</v>
      </c>
      <c r="AJ710" s="365">
        <f>SUMPRODUCT(LEN($Y710:$Y712)-LEN(SUBSTITUTE($Y710:$Y712,"G", "")))</f>
        <v>0</v>
      </c>
      <c r="AK710" s="365">
        <f>SUMPRODUCT(LEN($L710:$X712)-LEN(SUBSTITUTE($L710:$X712,"M", "")))</f>
        <v>0</v>
      </c>
      <c r="AL710" s="365">
        <f>SUMPRODUCT(LEN($Y710:$Y712)-LEN(SUBSTITUTE($Y710:$Y712,"M", "")))</f>
        <v>0</v>
      </c>
    </row>
    <row r="711" spans="2:38" ht="19.899999999999999" customHeight="1" x14ac:dyDescent="0.2">
      <c r="B711" s="17"/>
      <c r="C711" s="406"/>
      <c r="D711" s="231"/>
      <c r="E711" s="23"/>
      <c r="F711" s="23"/>
      <c r="G711" s="191"/>
      <c r="H711" s="409"/>
      <c r="I711" s="409"/>
      <c r="J711" s="409"/>
      <c r="K711" s="190" t="s">
        <v>91</v>
      </c>
      <c r="L711" s="189" t="s">
        <v>263</v>
      </c>
      <c r="M711" s="190" t="s">
        <v>90</v>
      </c>
      <c r="N711" s="189" t="s">
        <v>213</v>
      </c>
      <c r="O711" s="190" t="s">
        <v>89</v>
      </c>
      <c r="P711" s="189" t="s">
        <v>297</v>
      </c>
      <c r="Q711" s="190" t="s">
        <v>88</v>
      </c>
      <c r="R711" s="189" t="s">
        <v>218</v>
      </c>
      <c r="S711" s="190" t="s">
        <v>210</v>
      </c>
      <c r="T711" s="189"/>
      <c r="U711" s="190" t="s">
        <v>209</v>
      </c>
      <c r="V711" s="189"/>
      <c r="W711" s="190" t="s">
        <v>291</v>
      </c>
      <c r="X711" s="189"/>
      <c r="Y711" s="18"/>
      <c r="Z711" s="366"/>
      <c r="AA711" s="366"/>
      <c r="AB711" s="188"/>
      <c r="AC711" s="390"/>
      <c r="AD711" s="392"/>
      <c r="AE711" s="392"/>
      <c r="AF711" s="392"/>
      <c r="AG711" s="392"/>
      <c r="AH711" s="392"/>
      <c r="AI711" s="392"/>
      <c r="AJ711" s="392"/>
      <c r="AK711" s="392"/>
      <c r="AL711" s="392"/>
    </row>
    <row r="712" spans="2:38" ht="19.899999999999999" customHeight="1" thickBot="1" x14ac:dyDescent="0.25">
      <c r="B712" s="17"/>
      <c r="C712" s="407"/>
      <c r="D712" s="233"/>
      <c r="E712" s="203"/>
      <c r="F712" s="203"/>
      <c r="G712" s="202"/>
      <c r="H712" s="410"/>
      <c r="I712" s="410"/>
      <c r="J712" s="410"/>
      <c r="K712" s="201" t="s">
        <v>87</v>
      </c>
      <c r="L712" s="200" t="s">
        <v>213</v>
      </c>
      <c r="M712" s="201" t="s">
        <v>86</v>
      </c>
      <c r="N712" s="200" t="s">
        <v>97</v>
      </c>
      <c r="O712" s="201" t="s">
        <v>85</v>
      </c>
      <c r="P712" s="200" t="s">
        <v>97</v>
      </c>
      <c r="Q712" s="201" t="s">
        <v>84</v>
      </c>
      <c r="R712" s="200" t="s">
        <v>97</v>
      </c>
      <c r="S712" s="201" t="s">
        <v>208</v>
      </c>
      <c r="T712" s="200"/>
      <c r="U712" s="201" t="s">
        <v>207</v>
      </c>
      <c r="V712" s="200"/>
      <c r="W712" s="201" t="s">
        <v>290</v>
      </c>
      <c r="X712" s="200"/>
      <c r="Y712" s="10"/>
      <c r="Z712" s="398"/>
      <c r="AA712" s="398"/>
      <c r="AB712" s="199"/>
      <c r="AC712" s="391"/>
      <c r="AD712" s="393"/>
      <c r="AE712" s="393"/>
      <c r="AF712" s="393"/>
      <c r="AG712" s="393"/>
      <c r="AH712" s="393"/>
      <c r="AI712" s="393"/>
      <c r="AJ712" s="393"/>
      <c r="AK712" s="393"/>
      <c r="AL712" s="393"/>
    </row>
    <row r="713" spans="2:38" ht="19.899999999999999" customHeight="1" x14ac:dyDescent="0.2">
      <c r="B713" s="17"/>
      <c r="C713" s="405">
        <v>7</v>
      </c>
      <c r="D713" s="232"/>
      <c r="E713" s="197"/>
      <c r="F713" s="197"/>
      <c r="G713" s="196"/>
      <c r="H713" s="408">
        <v>70</v>
      </c>
      <c r="I713" s="408">
        <v>22</v>
      </c>
      <c r="J713" s="408">
        <v>7</v>
      </c>
      <c r="K713" s="195" t="s">
        <v>95</v>
      </c>
      <c r="L713" s="194" t="s">
        <v>97</v>
      </c>
      <c r="M713" s="195" t="s">
        <v>94</v>
      </c>
      <c r="N713" s="194" t="s">
        <v>213</v>
      </c>
      <c r="O713" s="195" t="s">
        <v>93</v>
      </c>
      <c r="P713" s="194" t="s">
        <v>263</v>
      </c>
      <c r="Q713" s="195" t="s">
        <v>92</v>
      </c>
      <c r="R713" s="194" t="s">
        <v>228</v>
      </c>
      <c r="S713" s="195" t="s">
        <v>212</v>
      </c>
      <c r="T713" s="194" t="s">
        <v>98</v>
      </c>
      <c r="U713" s="195" t="s">
        <v>211</v>
      </c>
      <c r="V713" s="194"/>
      <c r="W713" s="195" t="s">
        <v>292</v>
      </c>
      <c r="X713" s="194"/>
      <c r="Y713" s="25" t="s">
        <v>271</v>
      </c>
      <c r="Z713" s="397"/>
      <c r="AA713" s="397"/>
      <c r="AB713" s="193"/>
      <c r="AC713" s="379">
        <f>SUMPRODUCT(LEN($L713:$X715)-LEN(SUBSTITUTE($L713:$X715,"A", "")))</f>
        <v>13</v>
      </c>
      <c r="AD713" s="365">
        <f>SUMPRODUCT(LEN($Y713:$Y715)-LEN(SUBSTITUTE($Y713:$Y715,"A", "")))</f>
        <v>2</v>
      </c>
      <c r="AE713" s="365">
        <f>SUMPRODUCT(LEN($L713:$X715)-LEN(SUBSTITUTE($L713:$X715,"S", "")))</f>
        <v>10</v>
      </c>
      <c r="AF713" s="365">
        <f>SUMPRODUCT(LEN($Y713:$Y715)-LEN(SUBSTITUTE($Y713:$Y715,"S", "")))</f>
        <v>2</v>
      </c>
      <c r="AG713" s="365">
        <f>SUMPRODUCT(LEN($L713:$X715)-LEN(SUBSTITUTE($L713:$X715,"F", "")))</f>
        <v>0</v>
      </c>
      <c r="AH713" s="365">
        <f>SUMPRODUCT(LEN($Y713:$Y715)-LEN(SUBSTITUTE($Y713:$Y715,"F", "")))</f>
        <v>0</v>
      </c>
      <c r="AI713" s="365">
        <f>SUMPRODUCT(LEN($L713:$X715)-LEN(SUBSTITUTE($L713:$X715,"G", "")))</f>
        <v>6</v>
      </c>
      <c r="AJ713" s="365">
        <f>SUMPRODUCT(LEN($Y713:$Y715)-LEN(SUBSTITUTE($Y713:$Y715,"G", "")))</f>
        <v>5</v>
      </c>
      <c r="AK713" s="365">
        <f>SUMPRODUCT(LEN($L713:$X715)-LEN(SUBSTITUTE($L713:$X715,"M", "")))</f>
        <v>0</v>
      </c>
      <c r="AL713" s="365">
        <f>SUMPRODUCT(LEN($Y713:$Y715)-LEN(SUBSTITUTE($Y713:$Y715,"M", "")))</f>
        <v>0</v>
      </c>
    </row>
    <row r="714" spans="2:38" ht="19.899999999999999" customHeight="1" x14ac:dyDescent="0.2">
      <c r="B714" s="17"/>
      <c r="C714" s="406"/>
      <c r="D714" s="231"/>
      <c r="E714" s="23"/>
      <c r="F714" s="23"/>
      <c r="G714" s="191"/>
      <c r="H714" s="409"/>
      <c r="I714" s="409"/>
      <c r="J714" s="409"/>
      <c r="K714" s="190" t="s">
        <v>91</v>
      </c>
      <c r="L714" s="189" t="s">
        <v>275</v>
      </c>
      <c r="M714" s="190" t="s">
        <v>90</v>
      </c>
      <c r="N714" s="189" t="s">
        <v>266</v>
      </c>
      <c r="O714" s="190" t="s">
        <v>89</v>
      </c>
      <c r="P714" s="189" t="s">
        <v>264</v>
      </c>
      <c r="Q714" s="190" t="s">
        <v>88</v>
      </c>
      <c r="R714" s="189" t="s">
        <v>214</v>
      </c>
      <c r="S714" s="190" t="s">
        <v>210</v>
      </c>
      <c r="T714" s="189" t="s">
        <v>98</v>
      </c>
      <c r="U714" s="190" t="s">
        <v>209</v>
      </c>
      <c r="V714" s="189"/>
      <c r="W714" s="190" t="s">
        <v>291</v>
      </c>
      <c r="X714" s="189"/>
      <c r="Y714" s="18" t="s">
        <v>439</v>
      </c>
      <c r="Z714" s="366"/>
      <c r="AA714" s="366"/>
      <c r="AB714" s="188"/>
      <c r="AC714" s="390"/>
      <c r="AD714" s="392"/>
      <c r="AE714" s="392"/>
      <c r="AF714" s="392"/>
      <c r="AG714" s="392"/>
      <c r="AH714" s="392"/>
      <c r="AI714" s="392"/>
      <c r="AJ714" s="392"/>
      <c r="AK714" s="392"/>
      <c r="AL714" s="392"/>
    </row>
    <row r="715" spans="2:38" ht="19.899999999999999" customHeight="1" thickBot="1" x14ac:dyDescent="0.25">
      <c r="B715" s="17"/>
      <c r="C715" s="407"/>
      <c r="D715" s="233"/>
      <c r="E715" s="203"/>
      <c r="F715" s="203"/>
      <c r="G715" s="202"/>
      <c r="H715" s="410"/>
      <c r="I715" s="410"/>
      <c r="J715" s="410"/>
      <c r="K715" s="201" t="s">
        <v>87</v>
      </c>
      <c r="L715" s="200" t="s">
        <v>263</v>
      </c>
      <c r="M715" s="201" t="s">
        <v>86</v>
      </c>
      <c r="N715" s="200" t="s">
        <v>213</v>
      </c>
      <c r="O715" s="201" t="s">
        <v>85</v>
      </c>
      <c r="P715" s="200" t="s">
        <v>305</v>
      </c>
      <c r="Q715" s="201" t="s">
        <v>84</v>
      </c>
      <c r="R715" s="200" t="s">
        <v>218</v>
      </c>
      <c r="S715" s="201" t="s">
        <v>208</v>
      </c>
      <c r="T715" s="200"/>
      <c r="U715" s="201" t="s">
        <v>207</v>
      </c>
      <c r="V715" s="200"/>
      <c r="W715" s="201" t="s">
        <v>290</v>
      </c>
      <c r="X715" s="200"/>
      <c r="Y715" s="10"/>
      <c r="Z715" s="398"/>
      <c r="AA715" s="398"/>
      <c r="AB715" s="199"/>
      <c r="AC715" s="391"/>
      <c r="AD715" s="393"/>
      <c r="AE715" s="393"/>
      <c r="AF715" s="393"/>
      <c r="AG715" s="393"/>
      <c r="AH715" s="393"/>
      <c r="AI715" s="393"/>
      <c r="AJ715" s="393"/>
      <c r="AK715" s="393"/>
      <c r="AL715" s="393"/>
    </row>
    <row r="716" spans="2:38" ht="19.899999999999999" customHeight="1" x14ac:dyDescent="0.2">
      <c r="B716" s="17"/>
      <c r="C716" s="405">
        <v>8</v>
      </c>
      <c r="D716" s="232"/>
      <c r="E716" s="197"/>
      <c r="F716" s="197"/>
      <c r="G716" s="196"/>
      <c r="H716" s="408">
        <v>63</v>
      </c>
      <c r="I716" s="408">
        <v>20</v>
      </c>
      <c r="J716" s="408">
        <v>6</v>
      </c>
      <c r="K716" s="195" t="s">
        <v>95</v>
      </c>
      <c r="L716" s="194" t="s">
        <v>271</v>
      </c>
      <c r="M716" s="195" t="s">
        <v>94</v>
      </c>
      <c r="N716" s="194" t="s">
        <v>271</v>
      </c>
      <c r="O716" s="195" t="s">
        <v>93</v>
      </c>
      <c r="P716" s="194" t="s">
        <v>213</v>
      </c>
      <c r="Q716" s="195" t="s">
        <v>92</v>
      </c>
      <c r="R716" s="194" t="s">
        <v>218</v>
      </c>
      <c r="S716" s="195" t="s">
        <v>212</v>
      </c>
      <c r="T716" s="194" t="s">
        <v>97</v>
      </c>
      <c r="U716" s="195" t="s">
        <v>211</v>
      </c>
      <c r="V716" s="194"/>
      <c r="W716" s="195" t="s">
        <v>292</v>
      </c>
      <c r="X716" s="194"/>
      <c r="Y716" s="25"/>
      <c r="Z716" s="397"/>
      <c r="AA716" s="397"/>
      <c r="AB716" s="193"/>
      <c r="AC716" s="379">
        <f>SUMPRODUCT(LEN($L716:$X718)-LEN(SUBSTITUTE($L716:$X718,"A", "")))</f>
        <v>14</v>
      </c>
      <c r="AD716" s="365">
        <f>SUMPRODUCT(LEN($Y716:$Y718)-LEN(SUBSTITUTE($Y716:$Y718,"A", "")))</f>
        <v>0</v>
      </c>
      <c r="AE716" s="365">
        <f>SUMPRODUCT(LEN($L716:$X718)-LEN(SUBSTITUTE($L716:$X718,"S", "")))</f>
        <v>3</v>
      </c>
      <c r="AF716" s="365">
        <f>SUMPRODUCT(LEN($Y716:$Y718)-LEN(SUBSTITUTE($Y716:$Y718,"S", "")))</f>
        <v>0</v>
      </c>
      <c r="AG716" s="365">
        <f>SUMPRODUCT(LEN($L716:$X718)-LEN(SUBSTITUTE($L716:$X718,"F", "")))</f>
        <v>0</v>
      </c>
      <c r="AH716" s="365">
        <f>SUMPRODUCT(LEN($Y716:$Y718)-LEN(SUBSTITUTE($Y716:$Y718,"F", "")))</f>
        <v>0</v>
      </c>
      <c r="AI716" s="365">
        <f>SUMPRODUCT(LEN($L716:$X718)-LEN(SUBSTITUTE($L716:$X718,"G", "")))</f>
        <v>4</v>
      </c>
      <c r="AJ716" s="365">
        <f>SUMPRODUCT(LEN($Y716:$Y718)-LEN(SUBSTITUTE($Y716:$Y718,"G", "")))</f>
        <v>0</v>
      </c>
      <c r="AK716" s="365">
        <f>SUMPRODUCT(LEN($L716:$X718)-LEN(SUBSTITUTE($L716:$X718,"M", "")))</f>
        <v>0</v>
      </c>
      <c r="AL716" s="365">
        <f>SUMPRODUCT(LEN($Y716:$Y718)-LEN(SUBSTITUTE($Y716:$Y718,"M", "")))</f>
        <v>0</v>
      </c>
    </row>
    <row r="717" spans="2:38" ht="19.899999999999999" customHeight="1" x14ac:dyDescent="0.2">
      <c r="B717" s="17"/>
      <c r="C717" s="406"/>
      <c r="D717" s="231"/>
      <c r="E717" s="23"/>
      <c r="F717" s="23"/>
      <c r="G717" s="191"/>
      <c r="H717" s="409"/>
      <c r="I717" s="409"/>
      <c r="J717" s="409"/>
      <c r="K717" s="190" t="s">
        <v>91</v>
      </c>
      <c r="L717" s="189" t="s">
        <v>97</v>
      </c>
      <c r="M717" s="190" t="s">
        <v>90</v>
      </c>
      <c r="N717" s="189" t="s">
        <v>271</v>
      </c>
      <c r="O717" s="190" t="s">
        <v>89</v>
      </c>
      <c r="P717" s="189" t="s">
        <v>275</v>
      </c>
      <c r="Q717" s="190" t="s">
        <v>88</v>
      </c>
      <c r="R717" s="189" t="s">
        <v>97</v>
      </c>
      <c r="S717" s="190" t="s">
        <v>210</v>
      </c>
      <c r="T717" s="189" t="s">
        <v>98</v>
      </c>
      <c r="U717" s="190" t="s">
        <v>209</v>
      </c>
      <c r="V717" s="189"/>
      <c r="W717" s="190" t="s">
        <v>291</v>
      </c>
      <c r="X717" s="189"/>
      <c r="Y717" s="18"/>
      <c r="Z717" s="366"/>
      <c r="AA717" s="366"/>
      <c r="AB717" s="188"/>
      <c r="AC717" s="390"/>
      <c r="AD717" s="392"/>
      <c r="AE717" s="392"/>
      <c r="AF717" s="392"/>
      <c r="AG717" s="392"/>
      <c r="AH717" s="392"/>
      <c r="AI717" s="392"/>
      <c r="AJ717" s="392"/>
      <c r="AK717" s="392"/>
      <c r="AL717" s="392"/>
    </row>
    <row r="718" spans="2:38" ht="19.899999999999999" customHeight="1" thickBot="1" x14ac:dyDescent="0.25">
      <c r="B718" s="17"/>
      <c r="C718" s="407"/>
      <c r="D718" s="233"/>
      <c r="E718" s="203"/>
      <c r="F718" s="203"/>
      <c r="G718" s="202"/>
      <c r="H718" s="410"/>
      <c r="I718" s="410"/>
      <c r="J718" s="410"/>
      <c r="K718" s="201" t="s">
        <v>87</v>
      </c>
      <c r="L718" s="200" t="s">
        <v>213</v>
      </c>
      <c r="M718" s="201" t="s">
        <v>86</v>
      </c>
      <c r="N718" s="200" t="s">
        <v>213</v>
      </c>
      <c r="O718" s="201" t="s">
        <v>85</v>
      </c>
      <c r="P718" s="200" t="s">
        <v>213</v>
      </c>
      <c r="Q718" s="201" t="s">
        <v>84</v>
      </c>
      <c r="R718" s="200" t="s">
        <v>97</v>
      </c>
      <c r="S718" s="201" t="s">
        <v>208</v>
      </c>
      <c r="T718" s="200"/>
      <c r="U718" s="201" t="s">
        <v>207</v>
      </c>
      <c r="V718" s="200"/>
      <c r="W718" s="201" t="s">
        <v>290</v>
      </c>
      <c r="X718" s="200"/>
      <c r="Y718" s="10"/>
      <c r="Z718" s="398"/>
      <c r="AA718" s="398"/>
      <c r="AB718" s="199"/>
      <c r="AC718" s="391"/>
      <c r="AD718" s="393"/>
      <c r="AE718" s="393"/>
      <c r="AF718" s="393"/>
      <c r="AG718" s="393"/>
      <c r="AH718" s="393"/>
      <c r="AI718" s="393"/>
      <c r="AJ718" s="393"/>
      <c r="AK718" s="393"/>
      <c r="AL718" s="393"/>
    </row>
    <row r="719" spans="2:38" ht="19.899999999999999" customHeight="1" x14ac:dyDescent="0.2">
      <c r="B719" s="17"/>
      <c r="C719" s="405">
        <v>9</v>
      </c>
      <c r="D719" s="232"/>
      <c r="E719" s="197"/>
      <c r="F719" s="197"/>
      <c r="G719" s="196"/>
      <c r="H719" s="408">
        <v>69</v>
      </c>
      <c r="I719" s="408">
        <v>21</v>
      </c>
      <c r="J719" s="408">
        <v>5</v>
      </c>
      <c r="K719" s="195" t="s">
        <v>95</v>
      </c>
      <c r="L719" s="194" t="s">
        <v>97</v>
      </c>
      <c r="M719" s="195" t="s">
        <v>94</v>
      </c>
      <c r="N719" s="194" t="s">
        <v>263</v>
      </c>
      <c r="O719" s="195" t="s">
        <v>93</v>
      </c>
      <c r="P719" s="194" t="s">
        <v>319</v>
      </c>
      <c r="Q719" s="195" t="s">
        <v>92</v>
      </c>
      <c r="R719" s="194" t="s">
        <v>97</v>
      </c>
      <c r="S719" s="195" t="s">
        <v>212</v>
      </c>
      <c r="T719" s="194" t="s">
        <v>213</v>
      </c>
      <c r="U719" s="195" t="s">
        <v>211</v>
      </c>
      <c r="V719" s="194"/>
      <c r="W719" s="195" t="s">
        <v>292</v>
      </c>
      <c r="X719" s="194"/>
      <c r="Y719" s="25" t="s">
        <v>438</v>
      </c>
      <c r="Z719" s="397"/>
      <c r="AA719" s="397"/>
      <c r="AB719" s="193"/>
      <c r="AC719" s="379">
        <f>SUMPRODUCT(LEN($L719:$X721)-LEN(SUBSTITUTE($L719:$X721,"A", "")))</f>
        <v>19</v>
      </c>
      <c r="AD719" s="365">
        <f>SUMPRODUCT(LEN($Y719:$Y721)-LEN(SUBSTITUTE($Y719:$Y721,"A", "")))</f>
        <v>4</v>
      </c>
      <c r="AE719" s="365">
        <f>SUMPRODUCT(LEN($L719:$X721)-LEN(SUBSTITUTE($L719:$X721,"S", "")))</f>
        <v>5</v>
      </c>
      <c r="AF719" s="365">
        <f>SUMPRODUCT(LEN($Y719:$Y721)-LEN(SUBSTITUTE($Y719:$Y721,"S", "")))</f>
        <v>4</v>
      </c>
      <c r="AG719" s="365">
        <f>SUMPRODUCT(LEN($L719:$X721)-LEN(SUBSTITUTE($L719:$X721,"F", "")))</f>
        <v>0</v>
      </c>
      <c r="AH719" s="365">
        <f>SUMPRODUCT(LEN($Y719:$Y721)-LEN(SUBSTITUTE($Y719:$Y721,"F", "")))</f>
        <v>0</v>
      </c>
      <c r="AI719" s="365">
        <f>SUMPRODUCT(LEN($L719:$X721)-LEN(SUBSTITUTE($L719:$X721,"G", "")))</f>
        <v>10</v>
      </c>
      <c r="AJ719" s="365">
        <f>SUMPRODUCT(LEN($Y719:$Y721)-LEN(SUBSTITUTE($Y719:$Y721,"G", "")))</f>
        <v>2</v>
      </c>
      <c r="AK719" s="365">
        <f>SUMPRODUCT(LEN($L719:$X721)-LEN(SUBSTITUTE($L719:$X721,"M", "")))</f>
        <v>0</v>
      </c>
      <c r="AL719" s="365">
        <f>SUMPRODUCT(LEN($Y719:$Y721)-LEN(SUBSTITUTE($Y719:$Y721,"M", "")))</f>
        <v>0</v>
      </c>
    </row>
    <row r="720" spans="2:38" ht="19.899999999999999" customHeight="1" x14ac:dyDescent="0.2">
      <c r="B720" s="17"/>
      <c r="C720" s="406"/>
      <c r="D720" s="231"/>
      <c r="E720" s="23"/>
      <c r="F720" s="23"/>
      <c r="G720" s="191"/>
      <c r="H720" s="409"/>
      <c r="I720" s="409"/>
      <c r="J720" s="409"/>
      <c r="K720" s="190" t="s">
        <v>91</v>
      </c>
      <c r="L720" s="189" t="s">
        <v>306</v>
      </c>
      <c r="M720" s="190" t="s">
        <v>90</v>
      </c>
      <c r="N720" s="189" t="s">
        <v>263</v>
      </c>
      <c r="O720" s="190" t="s">
        <v>89</v>
      </c>
      <c r="P720" s="189" t="s">
        <v>308</v>
      </c>
      <c r="Q720" s="190" t="s">
        <v>88</v>
      </c>
      <c r="R720" s="189" t="s">
        <v>213</v>
      </c>
      <c r="S720" s="190" t="s">
        <v>210</v>
      </c>
      <c r="T720" s="189" t="s">
        <v>217</v>
      </c>
      <c r="U720" s="190" t="s">
        <v>209</v>
      </c>
      <c r="V720" s="189"/>
      <c r="W720" s="190" t="s">
        <v>291</v>
      </c>
      <c r="X720" s="189"/>
      <c r="Y720" s="18"/>
      <c r="Z720" s="366"/>
      <c r="AA720" s="366"/>
      <c r="AB720" s="188"/>
      <c r="AC720" s="390"/>
      <c r="AD720" s="392"/>
      <c r="AE720" s="392"/>
      <c r="AF720" s="392"/>
      <c r="AG720" s="392"/>
      <c r="AH720" s="392"/>
      <c r="AI720" s="392"/>
      <c r="AJ720" s="392"/>
      <c r="AK720" s="392"/>
      <c r="AL720" s="392"/>
    </row>
    <row r="721" spans="2:39" ht="19.899999999999999" customHeight="1" thickBot="1" x14ac:dyDescent="0.25">
      <c r="B721" s="17"/>
      <c r="C721" s="407"/>
      <c r="D721" s="233"/>
      <c r="E721" s="203"/>
      <c r="F721" s="203"/>
      <c r="G721" s="202"/>
      <c r="H721" s="410"/>
      <c r="I721" s="410"/>
      <c r="J721" s="410"/>
      <c r="K721" s="201" t="s">
        <v>87</v>
      </c>
      <c r="L721" s="200" t="s">
        <v>284</v>
      </c>
      <c r="M721" s="201" t="s">
        <v>86</v>
      </c>
      <c r="N721" s="200" t="s">
        <v>437</v>
      </c>
      <c r="O721" s="201" t="s">
        <v>85</v>
      </c>
      <c r="P721" s="200" t="s">
        <v>265</v>
      </c>
      <c r="Q721" s="201" t="s">
        <v>84</v>
      </c>
      <c r="R721" s="200" t="s">
        <v>213</v>
      </c>
      <c r="S721" s="201" t="s">
        <v>208</v>
      </c>
      <c r="T721" s="200" t="s">
        <v>98</v>
      </c>
      <c r="U721" s="201" t="s">
        <v>207</v>
      </c>
      <c r="V721" s="200"/>
      <c r="W721" s="201" t="s">
        <v>290</v>
      </c>
      <c r="X721" s="200"/>
      <c r="Y721" s="10"/>
      <c r="Z721" s="398"/>
      <c r="AA721" s="398"/>
      <c r="AB721" s="199"/>
      <c r="AC721" s="391"/>
      <c r="AD721" s="393"/>
      <c r="AE721" s="393"/>
      <c r="AF721" s="393"/>
      <c r="AG721" s="393"/>
      <c r="AH721" s="393"/>
      <c r="AI721" s="393"/>
      <c r="AJ721" s="393"/>
      <c r="AK721" s="393"/>
      <c r="AL721" s="393"/>
    </row>
    <row r="722" spans="2:39" ht="19.899999999999999" customHeight="1" x14ac:dyDescent="0.2">
      <c r="B722" s="17"/>
      <c r="C722" s="405">
        <v>10</v>
      </c>
      <c r="D722" s="232"/>
      <c r="E722" s="197"/>
      <c r="F722" s="197"/>
      <c r="G722" s="196"/>
      <c r="H722" s="408">
        <v>72</v>
      </c>
      <c r="I722" s="408">
        <v>22</v>
      </c>
      <c r="J722" s="408">
        <v>7</v>
      </c>
      <c r="K722" s="195" t="s">
        <v>95</v>
      </c>
      <c r="L722" s="194" t="s">
        <v>97</v>
      </c>
      <c r="M722" s="195" t="s">
        <v>94</v>
      </c>
      <c r="N722" s="194" t="s">
        <v>263</v>
      </c>
      <c r="O722" s="195" t="s">
        <v>93</v>
      </c>
      <c r="P722" s="194" t="s">
        <v>309</v>
      </c>
      <c r="Q722" s="195" t="s">
        <v>92</v>
      </c>
      <c r="R722" s="194" t="s">
        <v>218</v>
      </c>
      <c r="S722" s="195" t="s">
        <v>212</v>
      </c>
      <c r="T722" s="194" t="s">
        <v>218</v>
      </c>
      <c r="U722" s="195" t="s">
        <v>211</v>
      </c>
      <c r="V722" s="194"/>
      <c r="W722" s="195" t="s">
        <v>292</v>
      </c>
      <c r="X722" s="194"/>
      <c r="Y722" s="25"/>
      <c r="Z722" s="397">
        <v>6</v>
      </c>
      <c r="AA722" s="397"/>
      <c r="AB722" s="193"/>
      <c r="AC722" s="379">
        <f>SUMPRODUCT(LEN($L722:$X724)-LEN(SUBSTITUTE($L722:$X724,"A", "")))</f>
        <v>14</v>
      </c>
      <c r="AD722" s="365">
        <f>SUMPRODUCT(LEN($Y722:$Y724)-LEN(SUBSTITUTE($Y722:$Y724,"A", "")))</f>
        <v>0</v>
      </c>
      <c r="AE722" s="365">
        <f>SUMPRODUCT(LEN($L722:$X724)-LEN(SUBSTITUTE($L722:$X724,"S", "")))</f>
        <v>12</v>
      </c>
      <c r="AF722" s="365">
        <f>SUMPRODUCT(LEN($Y722:$Y724)-LEN(SUBSTITUTE($Y722:$Y724,"S", "")))</f>
        <v>0</v>
      </c>
      <c r="AG722" s="365">
        <f>SUMPRODUCT(LEN($L722:$X724)-LEN(SUBSTITUTE($L722:$X724,"F", "")))</f>
        <v>1</v>
      </c>
      <c r="AH722" s="365">
        <f>SUMPRODUCT(LEN($Y722:$Y724)-LEN(SUBSTITUTE($Y722:$Y724,"F", "")))</f>
        <v>0</v>
      </c>
      <c r="AI722" s="365">
        <f>SUMPRODUCT(LEN($L722:$X724)-LEN(SUBSTITUTE($L722:$X724,"G", "")))</f>
        <v>5</v>
      </c>
      <c r="AJ722" s="365">
        <f>SUMPRODUCT(LEN($Y722:$Y724)-LEN(SUBSTITUTE($Y722:$Y724,"G", "")))</f>
        <v>0</v>
      </c>
      <c r="AK722" s="365">
        <f>SUMPRODUCT(LEN($L722:$X724)-LEN(SUBSTITUTE($L722:$X724,"M", "")))</f>
        <v>0</v>
      </c>
      <c r="AL722" s="365">
        <f>SUMPRODUCT(LEN($Y722:$Y724)-LEN(SUBSTITUTE($Y722:$Y724,"M", "")))</f>
        <v>0</v>
      </c>
    </row>
    <row r="723" spans="2:39" ht="19.899999999999999" customHeight="1" x14ac:dyDescent="0.2">
      <c r="B723" s="17"/>
      <c r="C723" s="406"/>
      <c r="D723" s="231"/>
      <c r="E723" s="23"/>
      <c r="F723" s="23"/>
      <c r="G723" s="191"/>
      <c r="H723" s="409"/>
      <c r="I723" s="409"/>
      <c r="J723" s="409"/>
      <c r="K723" s="190" t="s">
        <v>91</v>
      </c>
      <c r="L723" s="189" t="s">
        <v>263</v>
      </c>
      <c r="M723" s="190" t="s">
        <v>90</v>
      </c>
      <c r="N723" s="189" t="s">
        <v>230</v>
      </c>
      <c r="O723" s="190" t="s">
        <v>89</v>
      </c>
      <c r="P723" s="189" t="s">
        <v>305</v>
      </c>
      <c r="Q723" s="190" t="s">
        <v>88</v>
      </c>
      <c r="R723" s="189" t="s">
        <v>214</v>
      </c>
      <c r="S723" s="190" t="s">
        <v>210</v>
      </c>
      <c r="T723" s="189" t="s">
        <v>98</v>
      </c>
      <c r="U723" s="190" t="s">
        <v>209</v>
      </c>
      <c r="V723" s="189"/>
      <c r="W723" s="190" t="s">
        <v>291</v>
      </c>
      <c r="X723" s="189"/>
      <c r="Y723" s="18"/>
      <c r="Z723" s="366"/>
      <c r="AA723" s="366"/>
      <c r="AB723" s="188"/>
      <c r="AC723" s="390"/>
      <c r="AD723" s="392"/>
      <c r="AE723" s="392"/>
      <c r="AF723" s="392"/>
      <c r="AG723" s="392"/>
      <c r="AH723" s="392"/>
      <c r="AI723" s="392"/>
      <c r="AJ723" s="392"/>
      <c r="AK723" s="392"/>
      <c r="AL723" s="392"/>
    </row>
    <row r="724" spans="2:39" ht="19.899999999999999" customHeight="1" thickBot="1" x14ac:dyDescent="0.25">
      <c r="B724" s="17"/>
      <c r="C724" s="407"/>
      <c r="D724" s="233"/>
      <c r="E724" s="203"/>
      <c r="F724" s="203"/>
      <c r="G724" s="202"/>
      <c r="H724" s="410"/>
      <c r="I724" s="410"/>
      <c r="J724" s="410"/>
      <c r="K724" s="201" t="s">
        <v>87</v>
      </c>
      <c r="L724" s="200" t="s">
        <v>213</v>
      </c>
      <c r="M724" s="201" t="s">
        <v>86</v>
      </c>
      <c r="N724" s="200" t="s">
        <v>275</v>
      </c>
      <c r="O724" s="201" t="s">
        <v>85</v>
      </c>
      <c r="P724" s="200" t="s">
        <v>282</v>
      </c>
      <c r="Q724" s="201" t="s">
        <v>84</v>
      </c>
      <c r="R724" s="200" t="s">
        <v>214</v>
      </c>
      <c r="S724" s="201" t="s">
        <v>208</v>
      </c>
      <c r="T724" s="200"/>
      <c r="U724" s="201" t="s">
        <v>207</v>
      </c>
      <c r="V724" s="200"/>
      <c r="W724" s="201" t="s">
        <v>290</v>
      </c>
      <c r="X724" s="200"/>
      <c r="Y724" s="10"/>
      <c r="Z724" s="398"/>
      <c r="AA724" s="398"/>
      <c r="AB724" s="199"/>
      <c r="AC724" s="391"/>
      <c r="AD724" s="393"/>
      <c r="AE724" s="393"/>
      <c r="AF724" s="393"/>
      <c r="AG724" s="393"/>
      <c r="AH724" s="393"/>
      <c r="AI724" s="393"/>
      <c r="AJ724" s="393"/>
      <c r="AK724" s="393"/>
      <c r="AL724" s="393"/>
    </row>
    <row r="725" spans="2:39" ht="19.899999999999999" customHeight="1" x14ac:dyDescent="0.2">
      <c r="B725" s="17"/>
      <c r="C725" s="405">
        <v>11</v>
      </c>
      <c r="D725" s="232"/>
      <c r="E725" s="197"/>
      <c r="F725" s="197"/>
      <c r="G725" s="196"/>
      <c r="H725" s="408">
        <v>74</v>
      </c>
      <c r="I725" s="408">
        <v>22</v>
      </c>
      <c r="J725" s="408">
        <v>5</v>
      </c>
      <c r="K725" s="195" t="s">
        <v>95</v>
      </c>
      <c r="L725" s="194" t="s">
        <v>436</v>
      </c>
      <c r="M725" s="195" t="s">
        <v>94</v>
      </c>
      <c r="N725" s="194" t="s">
        <v>382</v>
      </c>
      <c r="O725" s="195" t="s">
        <v>93</v>
      </c>
      <c r="P725" s="194" t="s">
        <v>425</v>
      </c>
      <c r="Q725" s="195" t="s">
        <v>92</v>
      </c>
      <c r="R725" s="194" t="s">
        <v>265</v>
      </c>
      <c r="S725" s="195" t="s">
        <v>212</v>
      </c>
      <c r="T725" s="194" t="s">
        <v>219</v>
      </c>
      <c r="U725" s="195" t="s">
        <v>211</v>
      </c>
      <c r="V725" s="194" t="s">
        <v>98</v>
      </c>
      <c r="W725" s="195" t="s">
        <v>292</v>
      </c>
      <c r="X725" s="194"/>
      <c r="Y725" s="25"/>
      <c r="Z725" s="397"/>
      <c r="AA725" s="397"/>
      <c r="AB725" s="193"/>
      <c r="AC725" s="379">
        <f>SUMPRODUCT(LEN($L725:$X727)-LEN(SUBSTITUTE($L725:$X727,"A", "")))</f>
        <v>26</v>
      </c>
      <c r="AD725" s="365">
        <f>SUMPRODUCT(LEN($Y725:$Y727)-LEN(SUBSTITUTE($Y725:$Y727,"A", "")))</f>
        <v>0</v>
      </c>
      <c r="AE725" s="365">
        <f>SUMPRODUCT(LEN($L725:$X727)-LEN(SUBSTITUTE($L725:$X727,"S", "")))</f>
        <v>12</v>
      </c>
      <c r="AF725" s="365">
        <f>SUMPRODUCT(LEN($Y725:$Y727)-LEN(SUBSTITUTE($Y725:$Y727,"S", "")))</f>
        <v>0</v>
      </c>
      <c r="AG725" s="365">
        <f>SUMPRODUCT(LEN($L725:$X727)-LEN(SUBSTITUTE($L725:$X727,"F", "")))</f>
        <v>0</v>
      </c>
      <c r="AH725" s="365">
        <f>SUMPRODUCT(LEN($Y725:$Y727)-LEN(SUBSTITUTE($Y725:$Y727,"F", "")))</f>
        <v>0</v>
      </c>
      <c r="AI725" s="365">
        <f>SUMPRODUCT(LEN($L725:$X727)-LEN(SUBSTITUTE($L725:$X727,"G", "")))</f>
        <v>8</v>
      </c>
      <c r="AJ725" s="365">
        <f>SUMPRODUCT(LEN($Y725:$Y727)-LEN(SUBSTITUTE($Y725:$Y727,"G", "")))</f>
        <v>0</v>
      </c>
      <c r="AK725" s="365">
        <f>SUMPRODUCT(LEN($L725:$X727)-LEN(SUBSTITUTE($L725:$X727,"M", "")))</f>
        <v>0</v>
      </c>
      <c r="AL725" s="365">
        <f>SUMPRODUCT(LEN($Y725:$Y727)-LEN(SUBSTITUTE($Y725:$Y727,"M", "")))</f>
        <v>0</v>
      </c>
    </row>
    <row r="726" spans="2:39" ht="19.899999999999999" customHeight="1" x14ac:dyDescent="0.2">
      <c r="B726" s="17"/>
      <c r="C726" s="406"/>
      <c r="D726" s="231"/>
      <c r="E726" s="23"/>
      <c r="F726" s="23"/>
      <c r="G726" s="191"/>
      <c r="H726" s="409"/>
      <c r="I726" s="409"/>
      <c r="J726" s="409"/>
      <c r="K726" s="190" t="s">
        <v>91</v>
      </c>
      <c r="L726" s="189" t="s">
        <v>306</v>
      </c>
      <c r="M726" s="190" t="s">
        <v>90</v>
      </c>
      <c r="N726" s="189" t="s">
        <v>435</v>
      </c>
      <c r="O726" s="190" t="s">
        <v>89</v>
      </c>
      <c r="P726" s="189" t="s">
        <v>265</v>
      </c>
      <c r="Q726" s="190" t="s">
        <v>88</v>
      </c>
      <c r="R726" s="189" t="s">
        <v>249</v>
      </c>
      <c r="S726" s="190" t="s">
        <v>210</v>
      </c>
      <c r="T726" s="189" t="s">
        <v>214</v>
      </c>
      <c r="U726" s="190" t="s">
        <v>209</v>
      </c>
      <c r="V726" s="189" t="s">
        <v>98</v>
      </c>
      <c r="W726" s="190" t="s">
        <v>291</v>
      </c>
      <c r="X726" s="189"/>
      <c r="Y726" s="18"/>
      <c r="Z726" s="366"/>
      <c r="AA726" s="366"/>
      <c r="AB726" s="188"/>
      <c r="AC726" s="390"/>
      <c r="AD726" s="392"/>
      <c r="AE726" s="392"/>
      <c r="AF726" s="392"/>
      <c r="AG726" s="392"/>
      <c r="AH726" s="392"/>
      <c r="AI726" s="392"/>
      <c r="AJ726" s="392"/>
      <c r="AK726" s="392"/>
      <c r="AL726" s="392"/>
    </row>
    <row r="727" spans="2:39" ht="19.899999999999999" customHeight="1" thickBot="1" x14ac:dyDescent="0.25">
      <c r="B727" s="17"/>
      <c r="C727" s="407"/>
      <c r="D727" s="233"/>
      <c r="E727" s="203"/>
      <c r="F727" s="203"/>
      <c r="G727" s="202"/>
      <c r="H727" s="410"/>
      <c r="I727" s="410"/>
      <c r="J727" s="410"/>
      <c r="K727" s="201" t="s">
        <v>87</v>
      </c>
      <c r="L727" s="200" t="s">
        <v>306</v>
      </c>
      <c r="M727" s="201" t="s">
        <v>86</v>
      </c>
      <c r="N727" s="200" t="s">
        <v>275</v>
      </c>
      <c r="O727" s="201" t="s">
        <v>85</v>
      </c>
      <c r="P727" s="200" t="s">
        <v>249</v>
      </c>
      <c r="Q727" s="201" t="s">
        <v>84</v>
      </c>
      <c r="R727" s="200" t="s">
        <v>367</v>
      </c>
      <c r="S727" s="201" t="s">
        <v>208</v>
      </c>
      <c r="T727" s="200" t="s">
        <v>98</v>
      </c>
      <c r="U727" s="201" t="s">
        <v>207</v>
      </c>
      <c r="V727" s="200"/>
      <c r="W727" s="201" t="s">
        <v>290</v>
      </c>
      <c r="X727" s="200"/>
      <c r="Y727" s="10"/>
      <c r="Z727" s="398"/>
      <c r="AA727" s="398"/>
      <c r="AB727" s="199"/>
      <c r="AC727" s="391"/>
      <c r="AD727" s="393"/>
      <c r="AE727" s="393"/>
      <c r="AF727" s="393"/>
      <c r="AG727" s="393"/>
      <c r="AH727" s="393"/>
      <c r="AI727" s="393"/>
      <c r="AJ727" s="393"/>
      <c r="AK727" s="393"/>
      <c r="AL727" s="393"/>
    </row>
    <row r="728" spans="2:39" ht="19.899999999999999" customHeight="1" x14ac:dyDescent="0.2">
      <c r="B728" s="17"/>
      <c r="C728" s="405">
        <v>12</v>
      </c>
      <c r="D728" s="232"/>
      <c r="E728" s="197"/>
      <c r="F728" s="197"/>
      <c r="G728" s="196"/>
      <c r="H728" s="408">
        <v>50</v>
      </c>
      <c r="I728" s="408">
        <v>16</v>
      </c>
      <c r="J728" s="408">
        <v>10</v>
      </c>
      <c r="K728" s="195" t="s">
        <v>95</v>
      </c>
      <c r="L728" s="194" t="s">
        <v>263</v>
      </c>
      <c r="M728" s="195" t="s">
        <v>94</v>
      </c>
      <c r="N728" s="194" t="s">
        <v>98</v>
      </c>
      <c r="O728" s="195" t="s">
        <v>93</v>
      </c>
      <c r="P728" s="194"/>
      <c r="Q728" s="195" t="s">
        <v>92</v>
      </c>
      <c r="R728" s="194"/>
      <c r="S728" s="195" t="s">
        <v>212</v>
      </c>
      <c r="T728" s="194"/>
      <c r="U728" s="195" t="s">
        <v>211</v>
      </c>
      <c r="V728" s="194"/>
      <c r="W728" s="195" t="s">
        <v>292</v>
      </c>
      <c r="X728" s="194"/>
      <c r="Y728" s="25"/>
      <c r="Z728" s="397"/>
      <c r="AA728" s="397"/>
      <c r="AB728" s="193"/>
      <c r="AC728" s="379">
        <f>SUMPRODUCT(LEN($L728:$X730)-LEN(SUBSTITUTE($L728:$X730,"A", "")))</f>
        <v>2</v>
      </c>
      <c r="AD728" s="365">
        <f>SUMPRODUCT(LEN($Y728:$Y730)-LEN(SUBSTITUTE($Y728:$Y730,"A", "")))</f>
        <v>0</v>
      </c>
      <c r="AE728" s="365">
        <f>SUMPRODUCT(LEN($L728:$X730)-LEN(SUBSTITUTE($L728:$X730,"S", "")))</f>
        <v>4</v>
      </c>
      <c r="AF728" s="365">
        <f>SUMPRODUCT(LEN($Y728:$Y730)-LEN(SUBSTITUTE($Y728:$Y730,"S", "")))</f>
        <v>0</v>
      </c>
      <c r="AG728" s="365">
        <f>SUMPRODUCT(LEN($L728:$X730)-LEN(SUBSTITUTE($L728:$X730,"F", "")))</f>
        <v>0</v>
      </c>
      <c r="AH728" s="365">
        <f>SUMPRODUCT(LEN($Y728:$Y730)-LEN(SUBSTITUTE($Y728:$Y730,"F", "")))</f>
        <v>0</v>
      </c>
      <c r="AI728" s="365">
        <f>SUMPRODUCT(LEN($L728:$X730)-LEN(SUBSTITUTE($L728:$X730,"G", "")))</f>
        <v>1</v>
      </c>
      <c r="AJ728" s="365">
        <f>SUMPRODUCT(LEN($Y728:$Y730)-LEN(SUBSTITUTE($Y728:$Y730,"G", "")))</f>
        <v>0</v>
      </c>
      <c r="AK728" s="365">
        <f>SUMPRODUCT(LEN($L728:$X730)-LEN(SUBSTITUTE($L728:$X730,"M", "")))</f>
        <v>0</v>
      </c>
      <c r="AL728" s="365">
        <f>SUMPRODUCT(LEN($Y728:$Y730)-LEN(SUBSTITUTE($Y728:$Y730,"M", "")))</f>
        <v>0</v>
      </c>
    </row>
    <row r="729" spans="2:39" ht="19.899999999999999" customHeight="1" x14ac:dyDescent="0.2">
      <c r="B729" s="17"/>
      <c r="C729" s="406"/>
      <c r="D729" s="231"/>
      <c r="E729" s="23"/>
      <c r="F729" s="23"/>
      <c r="G729" s="191"/>
      <c r="H729" s="409"/>
      <c r="I729" s="409"/>
      <c r="J729" s="409"/>
      <c r="K729" s="190" t="s">
        <v>91</v>
      </c>
      <c r="L729" s="189" t="s">
        <v>97</v>
      </c>
      <c r="M729" s="190" t="s">
        <v>90</v>
      </c>
      <c r="N729" s="189" t="s">
        <v>98</v>
      </c>
      <c r="O729" s="190" t="s">
        <v>89</v>
      </c>
      <c r="P729" s="189"/>
      <c r="Q729" s="190" t="s">
        <v>88</v>
      </c>
      <c r="R729" s="189"/>
      <c r="S729" s="190" t="s">
        <v>210</v>
      </c>
      <c r="T729" s="189"/>
      <c r="U729" s="190" t="s">
        <v>209</v>
      </c>
      <c r="V729" s="189"/>
      <c r="W729" s="190" t="s">
        <v>291</v>
      </c>
      <c r="X729" s="189"/>
      <c r="Y729" s="18"/>
      <c r="Z729" s="366"/>
      <c r="AA729" s="366"/>
      <c r="AB729" s="188"/>
      <c r="AC729" s="390"/>
      <c r="AD729" s="392"/>
      <c r="AE729" s="392"/>
      <c r="AF729" s="392"/>
      <c r="AG729" s="392"/>
      <c r="AH729" s="392"/>
      <c r="AI729" s="392"/>
      <c r="AJ729" s="392"/>
      <c r="AK729" s="392"/>
      <c r="AL729" s="392"/>
    </row>
    <row r="730" spans="2:39" ht="19.899999999999999" customHeight="1" thickBot="1" x14ac:dyDescent="0.25">
      <c r="B730" s="17"/>
      <c r="C730" s="407"/>
      <c r="D730" s="233"/>
      <c r="E730" s="203"/>
      <c r="F730" s="203"/>
      <c r="G730" s="202"/>
      <c r="H730" s="410"/>
      <c r="I730" s="410"/>
      <c r="J730" s="410"/>
      <c r="K730" s="201" t="s">
        <v>87</v>
      </c>
      <c r="L730" s="200" t="s">
        <v>98</v>
      </c>
      <c r="M730" s="201" t="s">
        <v>86</v>
      </c>
      <c r="N730" s="200" t="s">
        <v>98</v>
      </c>
      <c r="O730" s="201" t="s">
        <v>85</v>
      </c>
      <c r="P730" s="200"/>
      <c r="Q730" s="201" t="s">
        <v>84</v>
      </c>
      <c r="R730" s="200"/>
      <c r="S730" s="201" t="s">
        <v>208</v>
      </c>
      <c r="T730" s="200"/>
      <c r="U730" s="201" t="s">
        <v>207</v>
      </c>
      <c r="V730" s="200"/>
      <c r="W730" s="201" t="s">
        <v>290</v>
      </c>
      <c r="X730" s="200"/>
      <c r="Y730" s="10"/>
      <c r="Z730" s="398"/>
      <c r="AA730" s="398"/>
      <c r="AB730" s="199"/>
      <c r="AC730" s="391"/>
      <c r="AD730" s="393"/>
      <c r="AE730" s="393"/>
      <c r="AF730" s="393"/>
      <c r="AG730" s="393"/>
      <c r="AH730" s="393"/>
      <c r="AI730" s="393"/>
      <c r="AJ730" s="393"/>
      <c r="AK730" s="393"/>
      <c r="AL730" s="393"/>
    </row>
    <row r="731" spans="2:39" ht="19.899999999999999" customHeight="1" x14ac:dyDescent="0.2">
      <c r="B731" s="17"/>
      <c r="C731" s="405">
        <v>13</v>
      </c>
      <c r="D731" s="198" t="s">
        <v>434</v>
      </c>
      <c r="E731" s="197"/>
      <c r="F731" s="197"/>
      <c r="G731" s="196"/>
      <c r="H731" s="408">
        <v>55</v>
      </c>
      <c r="I731" s="408">
        <v>15</v>
      </c>
      <c r="J731" s="408">
        <v>4</v>
      </c>
      <c r="K731" s="195" t="s">
        <v>95</v>
      </c>
      <c r="L731" s="194" t="s">
        <v>97</v>
      </c>
      <c r="M731" s="195" t="s">
        <v>94</v>
      </c>
      <c r="N731" s="194" t="s">
        <v>213</v>
      </c>
      <c r="O731" s="195" t="s">
        <v>93</v>
      </c>
      <c r="P731" s="194" t="s">
        <v>263</v>
      </c>
      <c r="Q731" s="195" t="s">
        <v>92</v>
      </c>
      <c r="R731" s="194" t="s">
        <v>97</v>
      </c>
      <c r="S731" s="195" t="s">
        <v>212</v>
      </c>
      <c r="T731" s="194"/>
      <c r="U731" s="195" t="s">
        <v>211</v>
      </c>
      <c r="V731" s="194"/>
      <c r="W731" s="195" t="s">
        <v>292</v>
      </c>
      <c r="X731" s="194"/>
      <c r="Y731" s="25" t="s">
        <v>266</v>
      </c>
      <c r="Z731" s="397"/>
      <c r="AA731" s="397"/>
      <c r="AB731" s="193"/>
      <c r="AC731" s="379">
        <f>SUMPRODUCT(LEN($L731:$X733)-LEN(SUBSTITUTE($L731:$X733,"A", "")))</f>
        <v>11</v>
      </c>
      <c r="AD731" s="365">
        <f>SUMPRODUCT(LEN($Y731:$Y733)-LEN(SUBSTITUTE($Y731:$Y733,"A", "")))</f>
        <v>2</v>
      </c>
      <c r="AE731" s="365">
        <f>SUMPRODUCT(LEN($L731:$X733)-LEN(SUBSTITUTE($L731:$X733,"S", "")))</f>
        <v>2</v>
      </c>
      <c r="AF731" s="365">
        <f>SUMPRODUCT(LEN($Y731:$Y733)-LEN(SUBSTITUTE($Y731:$Y733,"S", "")))</f>
        <v>0</v>
      </c>
      <c r="AG731" s="365">
        <f>SUMPRODUCT(LEN($L731:$X733)-LEN(SUBSTITUTE($L731:$X733,"F", "")))</f>
        <v>1</v>
      </c>
      <c r="AH731" s="365">
        <f>SUMPRODUCT(LEN($Y731:$Y733)-LEN(SUBSTITUTE($Y731:$Y733,"F", "")))</f>
        <v>0</v>
      </c>
      <c r="AI731" s="365">
        <f>SUMPRODUCT(LEN($L731:$X733)-LEN(SUBSTITUTE($L731:$X733,"G", "")))</f>
        <v>3</v>
      </c>
      <c r="AJ731" s="365">
        <f>SUMPRODUCT(LEN($Y731:$Y733)-LEN(SUBSTITUTE($Y731:$Y733,"G", "")))</f>
        <v>1</v>
      </c>
      <c r="AK731" s="365">
        <f>SUMPRODUCT(LEN($L731:$X733)-LEN(SUBSTITUTE($L731:$X733,"M", "")))</f>
        <v>0</v>
      </c>
      <c r="AL731" s="365">
        <f>SUMPRODUCT(LEN($Y731:$Y733)-LEN(SUBSTITUTE($Y731:$Y733,"M", "")))</f>
        <v>0</v>
      </c>
    </row>
    <row r="732" spans="2:39" ht="19.899999999999999" customHeight="1" x14ac:dyDescent="0.2">
      <c r="B732" s="17"/>
      <c r="C732" s="406"/>
      <c r="D732" s="231"/>
      <c r="E732" s="23"/>
      <c r="F732" s="23"/>
      <c r="G732" s="191"/>
      <c r="H732" s="409"/>
      <c r="I732" s="409"/>
      <c r="J732" s="409"/>
      <c r="K732" s="190" t="s">
        <v>91</v>
      </c>
      <c r="L732" s="189" t="s">
        <v>213</v>
      </c>
      <c r="M732" s="190" t="s">
        <v>90</v>
      </c>
      <c r="N732" s="189" t="s">
        <v>336</v>
      </c>
      <c r="O732" s="190" t="s">
        <v>89</v>
      </c>
      <c r="P732" s="189" t="s">
        <v>214</v>
      </c>
      <c r="Q732" s="190" t="s">
        <v>88</v>
      </c>
      <c r="R732" s="189" t="s">
        <v>98</v>
      </c>
      <c r="S732" s="190" t="s">
        <v>210</v>
      </c>
      <c r="T732" s="189"/>
      <c r="U732" s="190" t="s">
        <v>209</v>
      </c>
      <c r="V732" s="189"/>
      <c r="W732" s="190" t="s">
        <v>291</v>
      </c>
      <c r="X732" s="189"/>
      <c r="Y732" s="18"/>
      <c r="Z732" s="366"/>
      <c r="AA732" s="366"/>
      <c r="AB732" s="188"/>
      <c r="AC732" s="390"/>
      <c r="AD732" s="392"/>
      <c r="AE732" s="392"/>
      <c r="AF732" s="392"/>
      <c r="AG732" s="392"/>
      <c r="AH732" s="392"/>
      <c r="AI732" s="392"/>
      <c r="AJ732" s="392"/>
      <c r="AK732" s="392"/>
      <c r="AL732" s="392"/>
    </row>
    <row r="733" spans="2:39" ht="19.899999999999999" customHeight="1" thickBot="1" x14ac:dyDescent="0.25">
      <c r="B733" s="17"/>
      <c r="C733" s="407"/>
      <c r="D733" s="233"/>
      <c r="E733" s="203"/>
      <c r="F733" s="203"/>
      <c r="G733" s="202"/>
      <c r="H733" s="410"/>
      <c r="I733" s="410"/>
      <c r="J733" s="410"/>
      <c r="K733" s="201" t="s">
        <v>87</v>
      </c>
      <c r="L733" s="200" t="s">
        <v>271</v>
      </c>
      <c r="M733" s="201" t="s">
        <v>86</v>
      </c>
      <c r="N733" s="200" t="s">
        <v>263</v>
      </c>
      <c r="O733" s="201" t="s">
        <v>85</v>
      </c>
      <c r="P733" s="200" t="s">
        <v>97</v>
      </c>
      <c r="Q733" s="201" t="s">
        <v>84</v>
      </c>
      <c r="R733" s="200"/>
      <c r="S733" s="201" t="s">
        <v>208</v>
      </c>
      <c r="T733" s="200"/>
      <c r="U733" s="201" t="s">
        <v>207</v>
      </c>
      <c r="V733" s="200"/>
      <c r="W733" s="201" t="s">
        <v>290</v>
      </c>
      <c r="X733" s="200"/>
      <c r="Y733" s="10"/>
      <c r="Z733" s="398"/>
      <c r="AA733" s="398"/>
      <c r="AB733" s="199"/>
      <c r="AC733" s="391"/>
      <c r="AD733" s="393"/>
      <c r="AE733" s="393"/>
      <c r="AF733" s="393"/>
      <c r="AG733" s="393"/>
      <c r="AH733" s="393"/>
      <c r="AI733" s="393"/>
      <c r="AJ733" s="393"/>
      <c r="AK733" s="393"/>
      <c r="AL733" s="393"/>
    </row>
    <row r="734" spans="2:39" ht="19.899999999999999" customHeight="1" x14ac:dyDescent="0.2">
      <c r="B734" s="17"/>
      <c r="C734" s="405">
        <v>14</v>
      </c>
      <c r="D734" s="198" t="s">
        <v>433</v>
      </c>
      <c r="E734" s="197"/>
      <c r="F734" s="197"/>
      <c r="G734" s="196"/>
      <c r="H734" s="408">
        <v>78</v>
      </c>
      <c r="I734" s="408">
        <v>25</v>
      </c>
      <c r="J734" s="408">
        <v>6</v>
      </c>
      <c r="K734" s="195" t="s">
        <v>95</v>
      </c>
      <c r="L734" s="194" t="s">
        <v>319</v>
      </c>
      <c r="M734" s="195" t="s">
        <v>94</v>
      </c>
      <c r="N734" s="194" t="s">
        <v>432</v>
      </c>
      <c r="O734" s="195" t="s">
        <v>93</v>
      </c>
      <c r="P734" s="194" t="s">
        <v>213</v>
      </c>
      <c r="Q734" s="195" t="s">
        <v>92</v>
      </c>
      <c r="R734" s="194" t="s">
        <v>397</v>
      </c>
      <c r="S734" s="195" t="s">
        <v>212</v>
      </c>
      <c r="T734" s="194" t="s">
        <v>315</v>
      </c>
      <c r="U734" s="195" t="s">
        <v>211</v>
      </c>
      <c r="V734" s="194" t="s">
        <v>213</v>
      </c>
      <c r="W734" s="195" t="s">
        <v>292</v>
      </c>
      <c r="X734" s="194" t="s">
        <v>98</v>
      </c>
      <c r="Y734" s="25" t="s">
        <v>431</v>
      </c>
      <c r="Z734" s="397">
        <v>5</v>
      </c>
      <c r="AA734" s="397"/>
      <c r="AB734" s="193"/>
      <c r="AC734" s="379">
        <f>SUMPRODUCT(LEN($L734:$X736)-LEN(SUBSTITUTE($L734:$X736,"A", "")))</f>
        <v>37</v>
      </c>
      <c r="AD734" s="365">
        <f>SUMPRODUCT(LEN($Y734:$Y736)-LEN(SUBSTITUTE($Y734:$Y736,"A", "")))</f>
        <v>7</v>
      </c>
      <c r="AE734" s="365">
        <f>SUMPRODUCT(LEN($L734:$X736)-LEN(SUBSTITUTE($L734:$X736,"S", "")))</f>
        <v>13</v>
      </c>
      <c r="AF734" s="365">
        <f>SUMPRODUCT(LEN($Y734:$Y736)-LEN(SUBSTITUTE($Y734:$Y736,"S", "")))</f>
        <v>2</v>
      </c>
      <c r="AG734" s="365">
        <f>SUMPRODUCT(LEN($L734:$X736)-LEN(SUBSTITUTE($L734:$X736,"F", "")))</f>
        <v>1</v>
      </c>
      <c r="AH734" s="365">
        <f>SUMPRODUCT(LEN($Y734:$Y736)-LEN(SUBSTITUTE($Y734:$Y736,"F", "")))</f>
        <v>0</v>
      </c>
      <c r="AI734" s="365">
        <f>SUMPRODUCT(LEN($L734:$X736)-LEN(SUBSTITUTE($L734:$X736,"G", "")))</f>
        <v>13</v>
      </c>
      <c r="AJ734" s="365">
        <f>SUMPRODUCT(LEN($Y734:$Y736)-LEN(SUBSTITUTE($Y734:$Y736,"G", "")))</f>
        <v>0</v>
      </c>
      <c r="AK734" s="365">
        <f>SUMPRODUCT(LEN($L734:$X736)-LEN(SUBSTITUTE($L734:$X736,"M", "")))</f>
        <v>0</v>
      </c>
      <c r="AL734" s="365">
        <f>SUMPRODUCT(LEN($Y734:$Y736)-LEN(SUBSTITUTE($Y734:$Y736,"M", "")))</f>
        <v>0</v>
      </c>
    </row>
    <row r="735" spans="2:39" ht="19.899999999999999" customHeight="1" x14ac:dyDescent="0.2">
      <c r="B735" s="17"/>
      <c r="C735" s="406"/>
      <c r="D735" s="231"/>
      <c r="E735" s="23"/>
      <c r="F735" s="23"/>
      <c r="G735" s="191"/>
      <c r="H735" s="409"/>
      <c r="I735" s="409"/>
      <c r="J735" s="409"/>
      <c r="K735" s="190" t="s">
        <v>91</v>
      </c>
      <c r="L735" s="189" t="s">
        <v>430</v>
      </c>
      <c r="M735" s="190" t="s">
        <v>90</v>
      </c>
      <c r="N735" s="189" t="s">
        <v>429</v>
      </c>
      <c r="O735" s="190" t="s">
        <v>89</v>
      </c>
      <c r="P735" s="189" t="s">
        <v>428</v>
      </c>
      <c r="Q735" s="190" t="s">
        <v>88</v>
      </c>
      <c r="R735" s="189" t="s">
        <v>378</v>
      </c>
      <c r="S735" s="190" t="s">
        <v>210</v>
      </c>
      <c r="T735" s="189" t="s">
        <v>427</v>
      </c>
      <c r="U735" s="190" t="s">
        <v>209</v>
      </c>
      <c r="V735" s="189" t="s">
        <v>218</v>
      </c>
      <c r="W735" s="190" t="s">
        <v>291</v>
      </c>
      <c r="X735" s="189"/>
      <c r="Y735" s="18" t="s">
        <v>98</v>
      </c>
      <c r="Z735" s="366"/>
      <c r="AA735" s="366"/>
      <c r="AB735" s="188"/>
      <c r="AC735" s="390"/>
      <c r="AD735" s="392"/>
      <c r="AE735" s="392"/>
      <c r="AF735" s="392"/>
      <c r="AG735" s="392"/>
      <c r="AH735" s="392"/>
      <c r="AI735" s="392"/>
      <c r="AJ735" s="392"/>
      <c r="AK735" s="392"/>
      <c r="AL735" s="392"/>
      <c r="AM735" s="58"/>
    </row>
    <row r="736" spans="2:39" ht="19.899999999999999" customHeight="1" thickBot="1" x14ac:dyDescent="0.25">
      <c r="B736" s="17"/>
      <c r="C736" s="407"/>
      <c r="D736" s="233"/>
      <c r="E736" s="203"/>
      <c r="F736" s="203"/>
      <c r="G736" s="202"/>
      <c r="H736" s="410"/>
      <c r="I736" s="410"/>
      <c r="J736" s="410"/>
      <c r="K736" s="201" t="s">
        <v>87</v>
      </c>
      <c r="L736" s="200" t="s">
        <v>426</v>
      </c>
      <c r="M736" s="201" t="s">
        <v>86</v>
      </c>
      <c r="N736" s="200" t="s">
        <v>425</v>
      </c>
      <c r="O736" s="201" t="s">
        <v>85</v>
      </c>
      <c r="P736" s="200" t="s">
        <v>424</v>
      </c>
      <c r="Q736" s="201" t="s">
        <v>84</v>
      </c>
      <c r="R736" s="200" t="s">
        <v>224</v>
      </c>
      <c r="S736" s="201" t="s">
        <v>208</v>
      </c>
      <c r="T736" s="200" t="s">
        <v>214</v>
      </c>
      <c r="U736" s="201" t="s">
        <v>207</v>
      </c>
      <c r="V736" s="200" t="s">
        <v>98</v>
      </c>
      <c r="W736" s="201" t="s">
        <v>290</v>
      </c>
      <c r="X736" s="200"/>
      <c r="Y736" s="10"/>
      <c r="Z736" s="398"/>
      <c r="AA736" s="398"/>
      <c r="AB736" s="199"/>
      <c r="AC736" s="391"/>
      <c r="AD736" s="393"/>
      <c r="AE736" s="393"/>
      <c r="AF736" s="393"/>
      <c r="AG736" s="393"/>
      <c r="AH736" s="393"/>
      <c r="AI736" s="393"/>
      <c r="AJ736" s="393"/>
      <c r="AK736" s="393"/>
      <c r="AL736" s="393"/>
    </row>
    <row r="737" spans="2:38" ht="19.899999999999999" customHeight="1" x14ac:dyDescent="0.2">
      <c r="B737" s="17"/>
      <c r="C737" s="405">
        <v>15</v>
      </c>
      <c r="D737" s="232"/>
      <c r="E737" s="197"/>
      <c r="F737" s="197"/>
      <c r="G737" s="196"/>
      <c r="H737" s="408"/>
      <c r="I737" s="408"/>
      <c r="J737" s="408"/>
      <c r="K737" s="195" t="s">
        <v>95</v>
      </c>
      <c r="L737" s="194"/>
      <c r="M737" s="195" t="s">
        <v>94</v>
      </c>
      <c r="N737" s="194"/>
      <c r="O737" s="195" t="s">
        <v>93</v>
      </c>
      <c r="P737" s="194"/>
      <c r="Q737" s="195" t="s">
        <v>92</v>
      </c>
      <c r="R737" s="194"/>
      <c r="S737" s="195" t="s">
        <v>212</v>
      </c>
      <c r="T737" s="194"/>
      <c r="U737" s="195" t="s">
        <v>211</v>
      </c>
      <c r="V737" s="194"/>
      <c r="W737" s="195" t="s">
        <v>292</v>
      </c>
      <c r="X737" s="194"/>
      <c r="Y737" s="25"/>
      <c r="Z737" s="397"/>
      <c r="AA737" s="397"/>
      <c r="AB737" s="193"/>
      <c r="AC737" s="379">
        <f>SUMPRODUCT(LEN($L737:$X739)-LEN(SUBSTITUTE($L737:$X739,"A", "")))</f>
        <v>0</v>
      </c>
      <c r="AD737" s="365">
        <f>SUMPRODUCT(LEN($Y737:$Y739)-LEN(SUBSTITUTE($Y737:$Y739,"A", "")))</f>
        <v>0</v>
      </c>
      <c r="AE737" s="365">
        <f>SUMPRODUCT(LEN($L737:$X739)-LEN(SUBSTITUTE($L737:$X739,"S", "")))</f>
        <v>0</v>
      </c>
      <c r="AF737" s="365">
        <f>SUMPRODUCT(LEN($Y737:$Y739)-LEN(SUBSTITUTE($Y737:$Y739,"S", "")))</f>
        <v>0</v>
      </c>
      <c r="AG737" s="365">
        <f>SUMPRODUCT(LEN($L737:$X739)-LEN(SUBSTITUTE($L737:$X739,"F", "")))</f>
        <v>0</v>
      </c>
      <c r="AH737" s="365">
        <f>SUMPRODUCT(LEN($Y737:$Y739)-LEN(SUBSTITUTE($Y737:$Y739,"F", "")))</f>
        <v>0</v>
      </c>
      <c r="AI737" s="365">
        <f>SUMPRODUCT(LEN($L737:$X739)-LEN(SUBSTITUTE($L737:$X739,"G", "")))</f>
        <v>0</v>
      </c>
      <c r="AJ737" s="365">
        <f>SUMPRODUCT(LEN($Y737:$Y739)-LEN(SUBSTITUTE($Y737:$Y739,"G", "")))</f>
        <v>0</v>
      </c>
      <c r="AK737" s="365">
        <f>SUMPRODUCT(LEN($L737:$X739)-LEN(SUBSTITUTE($L737:$X739,"M", "")))</f>
        <v>0</v>
      </c>
      <c r="AL737" s="365">
        <f>SUMPRODUCT(LEN($Y737:$Y739)-LEN(SUBSTITUTE($Y737:$Y739,"M", "")))</f>
        <v>0</v>
      </c>
    </row>
    <row r="738" spans="2:38" ht="19.899999999999999" customHeight="1" x14ac:dyDescent="0.2">
      <c r="B738" s="17"/>
      <c r="C738" s="406"/>
      <c r="D738" s="231"/>
      <c r="E738" s="23"/>
      <c r="F738" s="23"/>
      <c r="G738" s="191"/>
      <c r="H738" s="409"/>
      <c r="I738" s="409"/>
      <c r="J738" s="409"/>
      <c r="K738" s="190" t="s">
        <v>91</v>
      </c>
      <c r="L738" s="189"/>
      <c r="M738" s="190" t="s">
        <v>90</v>
      </c>
      <c r="N738" s="189"/>
      <c r="O738" s="190" t="s">
        <v>89</v>
      </c>
      <c r="P738" s="189"/>
      <c r="Q738" s="190" t="s">
        <v>88</v>
      </c>
      <c r="R738" s="189"/>
      <c r="S738" s="190" t="s">
        <v>210</v>
      </c>
      <c r="T738" s="189"/>
      <c r="U738" s="190" t="s">
        <v>209</v>
      </c>
      <c r="V738" s="189"/>
      <c r="W738" s="190" t="s">
        <v>291</v>
      </c>
      <c r="X738" s="189"/>
      <c r="Y738" s="18"/>
      <c r="Z738" s="366"/>
      <c r="AA738" s="366"/>
      <c r="AB738" s="188"/>
      <c r="AC738" s="390"/>
      <c r="AD738" s="392"/>
      <c r="AE738" s="392"/>
      <c r="AF738" s="392"/>
      <c r="AG738" s="392"/>
      <c r="AH738" s="392"/>
      <c r="AI738" s="392"/>
      <c r="AJ738" s="392"/>
      <c r="AK738" s="392"/>
      <c r="AL738" s="392"/>
    </row>
    <row r="739" spans="2:38" ht="19.899999999999999" customHeight="1" thickBot="1" x14ac:dyDescent="0.25">
      <c r="B739" s="17"/>
      <c r="C739" s="407"/>
      <c r="D739" s="233"/>
      <c r="E739" s="203"/>
      <c r="F739" s="203"/>
      <c r="G739" s="202"/>
      <c r="H739" s="410"/>
      <c r="I739" s="410"/>
      <c r="J739" s="410"/>
      <c r="K739" s="201" t="s">
        <v>87</v>
      </c>
      <c r="L739" s="200"/>
      <c r="M739" s="201" t="s">
        <v>86</v>
      </c>
      <c r="N739" s="200"/>
      <c r="O739" s="201" t="s">
        <v>85</v>
      </c>
      <c r="P739" s="200"/>
      <c r="Q739" s="201" t="s">
        <v>84</v>
      </c>
      <c r="R739" s="200"/>
      <c r="S739" s="201" t="s">
        <v>208</v>
      </c>
      <c r="T739" s="200"/>
      <c r="U739" s="201" t="s">
        <v>207</v>
      </c>
      <c r="V739" s="200"/>
      <c r="W739" s="201" t="s">
        <v>290</v>
      </c>
      <c r="X739" s="200"/>
      <c r="Y739" s="10"/>
      <c r="Z739" s="398"/>
      <c r="AA739" s="398"/>
      <c r="AB739" s="199"/>
      <c r="AC739" s="391"/>
      <c r="AD739" s="393"/>
      <c r="AE739" s="393"/>
      <c r="AF739" s="393"/>
      <c r="AG739" s="393"/>
      <c r="AH739" s="393"/>
      <c r="AI739" s="393"/>
      <c r="AJ739" s="393"/>
      <c r="AK739" s="393"/>
      <c r="AL739" s="393"/>
    </row>
    <row r="740" spans="2:38" ht="19.899999999999999" customHeight="1" x14ac:dyDescent="0.2">
      <c r="B740" s="17"/>
      <c r="C740" s="405">
        <v>16</v>
      </c>
      <c r="D740" s="232"/>
      <c r="E740" s="197"/>
      <c r="F740" s="197"/>
      <c r="G740" s="196"/>
      <c r="H740" s="408"/>
      <c r="I740" s="408"/>
      <c r="J740" s="408"/>
      <c r="K740" s="195" t="s">
        <v>95</v>
      </c>
      <c r="L740" s="194"/>
      <c r="M740" s="195" t="s">
        <v>94</v>
      </c>
      <c r="N740" s="194"/>
      <c r="O740" s="195" t="s">
        <v>93</v>
      </c>
      <c r="P740" s="194"/>
      <c r="Q740" s="195" t="s">
        <v>92</v>
      </c>
      <c r="R740" s="194"/>
      <c r="S740" s="195" t="s">
        <v>212</v>
      </c>
      <c r="T740" s="194"/>
      <c r="U740" s="195" t="s">
        <v>211</v>
      </c>
      <c r="V740" s="194"/>
      <c r="W740" s="195" t="s">
        <v>292</v>
      </c>
      <c r="X740" s="194"/>
      <c r="Y740" s="25"/>
      <c r="Z740" s="397"/>
      <c r="AA740" s="397"/>
      <c r="AB740" s="193"/>
      <c r="AC740" s="379">
        <f>SUMPRODUCT(LEN($L740:$X742)-LEN(SUBSTITUTE($L740:$X742,"A", "")))</f>
        <v>0</v>
      </c>
      <c r="AD740" s="365">
        <f>SUMPRODUCT(LEN($Y740:$Y742)-LEN(SUBSTITUTE($Y740:$Y742,"A", "")))</f>
        <v>0</v>
      </c>
      <c r="AE740" s="365">
        <f>SUMPRODUCT(LEN($L740:$X742)-LEN(SUBSTITUTE($L740:$X742,"S", "")))</f>
        <v>0</v>
      </c>
      <c r="AF740" s="365">
        <f>SUMPRODUCT(LEN($Y740:$Y742)-LEN(SUBSTITUTE($Y740:$Y742,"S", "")))</f>
        <v>0</v>
      </c>
      <c r="AG740" s="365">
        <f>SUMPRODUCT(LEN($L740:$X742)-LEN(SUBSTITUTE($L740:$X742,"F", "")))</f>
        <v>0</v>
      </c>
      <c r="AH740" s="365">
        <f>SUMPRODUCT(LEN($Y740:$Y742)-LEN(SUBSTITUTE($Y740:$Y742,"F", "")))</f>
        <v>0</v>
      </c>
      <c r="AI740" s="365">
        <f>SUMPRODUCT(LEN($L740:$X742)-LEN(SUBSTITUTE($L740:$X742,"G", "")))</f>
        <v>0</v>
      </c>
      <c r="AJ740" s="365">
        <f>SUMPRODUCT(LEN($Y740:$Y742)-LEN(SUBSTITUTE($Y740:$Y742,"G", "")))</f>
        <v>0</v>
      </c>
      <c r="AK740" s="365">
        <f>SUMPRODUCT(LEN($L740:$X742)-LEN(SUBSTITUTE($L740:$X742,"M", "")))</f>
        <v>0</v>
      </c>
      <c r="AL740" s="365">
        <f>SUMPRODUCT(LEN($Y740:$Y742)-LEN(SUBSTITUTE($Y740:$Y742,"M", "")))</f>
        <v>0</v>
      </c>
    </row>
    <row r="741" spans="2:38" ht="19.899999999999999" customHeight="1" x14ac:dyDescent="0.2">
      <c r="B741" s="17"/>
      <c r="C741" s="406"/>
      <c r="D741" s="231"/>
      <c r="E741" s="23"/>
      <c r="F741" s="23"/>
      <c r="G741" s="191"/>
      <c r="H741" s="409"/>
      <c r="I741" s="409"/>
      <c r="J741" s="409"/>
      <c r="K741" s="190" t="s">
        <v>91</v>
      </c>
      <c r="L741" s="189"/>
      <c r="M741" s="190" t="s">
        <v>90</v>
      </c>
      <c r="N741" s="189"/>
      <c r="O741" s="190" t="s">
        <v>89</v>
      </c>
      <c r="P741" s="189"/>
      <c r="Q741" s="190" t="s">
        <v>88</v>
      </c>
      <c r="R741" s="189"/>
      <c r="S741" s="190" t="s">
        <v>210</v>
      </c>
      <c r="T741" s="189"/>
      <c r="U741" s="190" t="s">
        <v>209</v>
      </c>
      <c r="V741" s="189"/>
      <c r="W741" s="190" t="s">
        <v>291</v>
      </c>
      <c r="X741" s="189"/>
      <c r="Y741" s="18"/>
      <c r="Z741" s="366"/>
      <c r="AA741" s="366"/>
      <c r="AB741" s="188"/>
      <c r="AC741" s="390"/>
      <c r="AD741" s="392"/>
      <c r="AE741" s="392"/>
      <c r="AF741" s="392"/>
      <c r="AG741" s="392"/>
      <c r="AH741" s="392"/>
      <c r="AI741" s="392"/>
      <c r="AJ741" s="392"/>
      <c r="AK741" s="392"/>
      <c r="AL741" s="392"/>
    </row>
    <row r="742" spans="2:38" ht="19.899999999999999" customHeight="1" thickBot="1" x14ac:dyDescent="0.25">
      <c r="B742" s="17"/>
      <c r="C742" s="407"/>
      <c r="D742" s="233"/>
      <c r="E742" s="203"/>
      <c r="F742" s="203"/>
      <c r="G742" s="202"/>
      <c r="H742" s="410"/>
      <c r="I742" s="410"/>
      <c r="J742" s="410"/>
      <c r="K742" s="201" t="s">
        <v>87</v>
      </c>
      <c r="L742" s="200"/>
      <c r="M742" s="201" t="s">
        <v>86</v>
      </c>
      <c r="N742" s="200"/>
      <c r="O742" s="201" t="s">
        <v>85</v>
      </c>
      <c r="P742" s="200"/>
      <c r="Q742" s="201" t="s">
        <v>84</v>
      </c>
      <c r="R742" s="200"/>
      <c r="S742" s="201" t="s">
        <v>208</v>
      </c>
      <c r="T742" s="200"/>
      <c r="U742" s="201" t="s">
        <v>207</v>
      </c>
      <c r="V742" s="200"/>
      <c r="W742" s="201" t="s">
        <v>290</v>
      </c>
      <c r="X742" s="200"/>
      <c r="Y742" s="10"/>
      <c r="Z742" s="398"/>
      <c r="AA742" s="398"/>
      <c r="AB742" s="199"/>
      <c r="AC742" s="391"/>
      <c r="AD742" s="393"/>
      <c r="AE742" s="393"/>
      <c r="AF742" s="393"/>
      <c r="AG742" s="393"/>
      <c r="AH742" s="393"/>
      <c r="AI742" s="393"/>
      <c r="AJ742" s="393"/>
      <c r="AK742" s="393"/>
      <c r="AL742" s="393"/>
    </row>
    <row r="743" spans="2:38" ht="19.899999999999999" customHeight="1" x14ac:dyDescent="0.2">
      <c r="B743" s="17"/>
      <c r="C743" s="405">
        <v>17</v>
      </c>
      <c r="D743" s="232"/>
      <c r="E743" s="197"/>
      <c r="F743" s="197"/>
      <c r="G743" s="196"/>
      <c r="H743" s="408"/>
      <c r="I743" s="408"/>
      <c r="J743" s="408"/>
      <c r="K743" s="195" t="s">
        <v>95</v>
      </c>
      <c r="L743" s="194"/>
      <c r="M743" s="195" t="s">
        <v>94</v>
      </c>
      <c r="N743" s="194"/>
      <c r="O743" s="195" t="s">
        <v>93</v>
      </c>
      <c r="P743" s="194"/>
      <c r="Q743" s="195" t="s">
        <v>92</v>
      </c>
      <c r="R743" s="194"/>
      <c r="S743" s="195" t="s">
        <v>212</v>
      </c>
      <c r="T743" s="194"/>
      <c r="U743" s="195" t="s">
        <v>211</v>
      </c>
      <c r="V743" s="194"/>
      <c r="W743" s="195" t="s">
        <v>292</v>
      </c>
      <c r="X743" s="194"/>
      <c r="Y743" s="25"/>
      <c r="Z743" s="397"/>
      <c r="AA743" s="397"/>
      <c r="AB743" s="193"/>
      <c r="AC743" s="379">
        <f>SUMPRODUCT(LEN($L743:$X745)-LEN(SUBSTITUTE($L743:$X745,"A", "")))</f>
        <v>0</v>
      </c>
      <c r="AD743" s="365">
        <f>SUMPRODUCT(LEN($Y743:$Y745)-LEN(SUBSTITUTE($Y743:$Y745,"A", "")))</f>
        <v>0</v>
      </c>
      <c r="AE743" s="365">
        <f>SUMPRODUCT(LEN($L743:$X745)-LEN(SUBSTITUTE($L743:$X745,"S", "")))</f>
        <v>0</v>
      </c>
      <c r="AF743" s="365">
        <f>SUMPRODUCT(LEN($Y743:$Y745)-LEN(SUBSTITUTE($Y743:$Y745,"S", "")))</f>
        <v>0</v>
      </c>
      <c r="AG743" s="365">
        <f>SUMPRODUCT(LEN($L743:$X745)-LEN(SUBSTITUTE($L743:$X745,"F", "")))</f>
        <v>0</v>
      </c>
      <c r="AH743" s="365">
        <f>SUMPRODUCT(LEN($Y743:$Y745)-LEN(SUBSTITUTE($Y743:$Y745,"F", "")))</f>
        <v>0</v>
      </c>
      <c r="AI743" s="365">
        <f>SUMPRODUCT(LEN($L743:$X745)-LEN(SUBSTITUTE($L743:$X745,"G", "")))</f>
        <v>0</v>
      </c>
      <c r="AJ743" s="365">
        <f>SUMPRODUCT(LEN($Y743:$Y745)-LEN(SUBSTITUTE($Y743:$Y745,"G", "")))</f>
        <v>0</v>
      </c>
      <c r="AK743" s="365">
        <f>SUMPRODUCT(LEN($L743:$X745)-LEN(SUBSTITUTE($L743:$X745,"M", "")))</f>
        <v>0</v>
      </c>
      <c r="AL743" s="365">
        <f>SUMPRODUCT(LEN($Y743:$Y745)-LEN(SUBSTITUTE($Y743:$Y745,"M", "")))</f>
        <v>0</v>
      </c>
    </row>
    <row r="744" spans="2:38" ht="19.899999999999999" customHeight="1" x14ac:dyDescent="0.2">
      <c r="B744" s="17"/>
      <c r="C744" s="406"/>
      <c r="D744" s="231"/>
      <c r="E744" s="23"/>
      <c r="F744" s="23"/>
      <c r="G744" s="191"/>
      <c r="H744" s="409"/>
      <c r="I744" s="409"/>
      <c r="J744" s="409"/>
      <c r="K744" s="190" t="s">
        <v>91</v>
      </c>
      <c r="L744" s="189"/>
      <c r="M744" s="190" t="s">
        <v>90</v>
      </c>
      <c r="N744" s="189"/>
      <c r="O744" s="190" t="s">
        <v>89</v>
      </c>
      <c r="P744" s="189"/>
      <c r="Q744" s="190" t="s">
        <v>88</v>
      </c>
      <c r="R744" s="189"/>
      <c r="S744" s="190" t="s">
        <v>210</v>
      </c>
      <c r="T744" s="189"/>
      <c r="U744" s="190" t="s">
        <v>209</v>
      </c>
      <c r="V744" s="189"/>
      <c r="W744" s="190" t="s">
        <v>291</v>
      </c>
      <c r="X744" s="189"/>
      <c r="Y744" s="18"/>
      <c r="Z744" s="366"/>
      <c r="AA744" s="366"/>
      <c r="AB744" s="188"/>
      <c r="AC744" s="390"/>
      <c r="AD744" s="392"/>
      <c r="AE744" s="392"/>
      <c r="AF744" s="392"/>
      <c r="AG744" s="392"/>
      <c r="AH744" s="392"/>
      <c r="AI744" s="392"/>
      <c r="AJ744" s="392"/>
      <c r="AK744" s="392"/>
      <c r="AL744" s="392"/>
    </row>
    <row r="745" spans="2:38" ht="19.899999999999999" customHeight="1" thickBot="1" x14ac:dyDescent="0.25">
      <c r="B745" s="17"/>
      <c r="C745" s="407"/>
      <c r="D745" s="233"/>
      <c r="E745" s="203"/>
      <c r="F745" s="203"/>
      <c r="G745" s="202"/>
      <c r="H745" s="410"/>
      <c r="I745" s="410"/>
      <c r="J745" s="410"/>
      <c r="K745" s="201" t="s">
        <v>87</v>
      </c>
      <c r="L745" s="200"/>
      <c r="M745" s="201" t="s">
        <v>86</v>
      </c>
      <c r="N745" s="200"/>
      <c r="O745" s="201" t="s">
        <v>85</v>
      </c>
      <c r="P745" s="200"/>
      <c r="Q745" s="201" t="s">
        <v>84</v>
      </c>
      <c r="R745" s="200"/>
      <c r="S745" s="201" t="s">
        <v>208</v>
      </c>
      <c r="T745" s="200"/>
      <c r="U745" s="201" t="s">
        <v>207</v>
      </c>
      <c r="V745" s="200"/>
      <c r="W745" s="201" t="s">
        <v>290</v>
      </c>
      <c r="X745" s="200"/>
      <c r="Y745" s="10"/>
      <c r="Z745" s="398"/>
      <c r="AA745" s="398"/>
      <c r="AB745" s="199"/>
      <c r="AC745" s="391"/>
      <c r="AD745" s="393"/>
      <c r="AE745" s="393"/>
      <c r="AF745" s="393"/>
      <c r="AG745" s="393"/>
      <c r="AH745" s="393"/>
      <c r="AI745" s="393"/>
      <c r="AJ745" s="393"/>
      <c r="AK745" s="393"/>
      <c r="AL745" s="393"/>
    </row>
    <row r="746" spans="2:38" ht="19.899999999999999" customHeight="1" x14ac:dyDescent="0.2">
      <c r="B746" s="17"/>
      <c r="C746" s="405">
        <v>18</v>
      </c>
      <c r="D746" s="232"/>
      <c r="E746" s="197"/>
      <c r="F746" s="197"/>
      <c r="G746" s="196"/>
      <c r="H746" s="408"/>
      <c r="I746" s="408"/>
      <c r="J746" s="408"/>
      <c r="K746" s="195" t="s">
        <v>95</v>
      </c>
      <c r="L746" s="194"/>
      <c r="M746" s="195" t="s">
        <v>94</v>
      </c>
      <c r="N746" s="194"/>
      <c r="O746" s="195" t="s">
        <v>93</v>
      </c>
      <c r="P746" s="194"/>
      <c r="Q746" s="195" t="s">
        <v>92</v>
      </c>
      <c r="R746" s="194"/>
      <c r="S746" s="195" t="s">
        <v>212</v>
      </c>
      <c r="T746" s="194"/>
      <c r="U746" s="195" t="s">
        <v>211</v>
      </c>
      <c r="V746" s="194"/>
      <c r="W746" s="195" t="s">
        <v>292</v>
      </c>
      <c r="X746" s="194"/>
      <c r="Y746" s="25"/>
      <c r="Z746" s="397"/>
      <c r="AA746" s="397"/>
      <c r="AB746" s="193"/>
      <c r="AC746" s="379">
        <f>SUMPRODUCT(LEN($L746:$X748)-LEN(SUBSTITUTE($L746:$X748,"A", "")))</f>
        <v>0</v>
      </c>
      <c r="AD746" s="365">
        <f>SUMPRODUCT(LEN($Y746:$Y748)-LEN(SUBSTITUTE($Y746:$Y748,"A", "")))</f>
        <v>0</v>
      </c>
      <c r="AE746" s="365">
        <f>SUMPRODUCT(LEN($L746:$X748)-LEN(SUBSTITUTE($L746:$X748,"S", "")))</f>
        <v>0</v>
      </c>
      <c r="AF746" s="365">
        <f>SUMPRODUCT(LEN($Y746:$Y748)-LEN(SUBSTITUTE($Y746:$Y748,"S", "")))</f>
        <v>0</v>
      </c>
      <c r="AG746" s="365">
        <f>SUMPRODUCT(LEN($L746:$X748)-LEN(SUBSTITUTE($L746:$X748,"F", "")))</f>
        <v>0</v>
      </c>
      <c r="AH746" s="365">
        <f>SUMPRODUCT(LEN($Y746:$Y748)-LEN(SUBSTITUTE($Y746:$Y748,"F", "")))</f>
        <v>0</v>
      </c>
      <c r="AI746" s="365">
        <f>SUMPRODUCT(LEN($L746:$X748)-LEN(SUBSTITUTE($L746:$X748,"G", "")))</f>
        <v>0</v>
      </c>
      <c r="AJ746" s="365">
        <f>SUMPRODUCT(LEN($Y746:$Y748)-LEN(SUBSTITUTE($Y746:$Y748,"G", "")))</f>
        <v>0</v>
      </c>
      <c r="AK746" s="365">
        <f>SUMPRODUCT(LEN($L746:$X748)-LEN(SUBSTITUTE($L746:$X748,"M", "")))</f>
        <v>0</v>
      </c>
      <c r="AL746" s="365">
        <f>SUMPRODUCT(LEN($Y746:$Y748)-LEN(SUBSTITUTE($Y746:$Y748,"M", "")))</f>
        <v>0</v>
      </c>
    </row>
    <row r="747" spans="2:38" ht="19.899999999999999" customHeight="1" x14ac:dyDescent="0.2">
      <c r="B747" s="17"/>
      <c r="C747" s="406"/>
      <c r="D747" s="231"/>
      <c r="E747" s="23"/>
      <c r="F747" s="23"/>
      <c r="G747" s="191"/>
      <c r="H747" s="409"/>
      <c r="I747" s="409"/>
      <c r="J747" s="409"/>
      <c r="K747" s="190" t="s">
        <v>91</v>
      </c>
      <c r="L747" s="189"/>
      <c r="M747" s="190" t="s">
        <v>90</v>
      </c>
      <c r="N747" s="189"/>
      <c r="O747" s="190" t="s">
        <v>89</v>
      </c>
      <c r="P747" s="189"/>
      <c r="Q747" s="190" t="s">
        <v>88</v>
      </c>
      <c r="R747" s="189"/>
      <c r="S747" s="190" t="s">
        <v>210</v>
      </c>
      <c r="T747" s="189"/>
      <c r="U747" s="190" t="s">
        <v>209</v>
      </c>
      <c r="V747" s="189"/>
      <c r="W747" s="190" t="s">
        <v>291</v>
      </c>
      <c r="X747" s="189"/>
      <c r="Y747" s="18"/>
      <c r="Z747" s="366"/>
      <c r="AA747" s="366"/>
      <c r="AB747" s="188"/>
      <c r="AC747" s="390"/>
      <c r="AD747" s="392"/>
      <c r="AE747" s="392"/>
      <c r="AF747" s="392"/>
      <c r="AG747" s="392"/>
      <c r="AH747" s="392"/>
      <c r="AI747" s="392"/>
      <c r="AJ747" s="392"/>
      <c r="AK747" s="392"/>
      <c r="AL747" s="392"/>
    </row>
    <row r="748" spans="2:38" ht="19.899999999999999" customHeight="1" thickBot="1" x14ac:dyDescent="0.25">
      <c r="B748" s="17"/>
      <c r="C748" s="407"/>
      <c r="D748" s="233"/>
      <c r="E748" s="203"/>
      <c r="F748" s="203"/>
      <c r="G748" s="202"/>
      <c r="H748" s="410"/>
      <c r="I748" s="410"/>
      <c r="J748" s="410"/>
      <c r="K748" s="201" t="s">
        <v>87</v>
      </c>
      <c r="L748" s="200"/>
      <c r="M748" s="201" t="s">
        <v>86</v>
      </c>
      <c r="N748" s="200"/>
      <c r="O748" s="201" t="s">
        <v>85</v>
      </c>
      <c r="P748" s="200"/>
      <c r="Q748" s="201" t="s">
        <v>84</v>
      </c>
      <c r="R748" s="200"/>
      <c r="S748" s="201" t="s">
        <v>208</v>
      </c>
      <c r="T748" s="200"/>
      <c r="U748" s="201" t="s">
        <v>207</v>
      </c>
      <c r="V748" s="200"/>
      <c r="W748" s="201" t="s">
        <v>290</v>
      </c>
      <c r="X748" s="200"/>
      <c r="Y748" s="10"/>
      <c r="Z748" s="398"/>
      <c r="AA748" s="398"/>
      <c r="AB748" s="199"/>
      <c r="AC748" s="391"/>
      <c r="AD748" s="393"/>
      <c r="AE748" s="393"/>
      <c r="AF748" s="393"/>
      <c r="AG748" s="393"/>
      <c r="AH748" s="393"/>
      <c r="AI748" s="393"/>
      <c r="AJ748" s="393"/>
      <c r="AK748" s="393"/>
      <c r="AL748" s="393"/>
    </row>
    <row r="749" spans="2:38" ht="19.899999999999999" customHeight="1" x14ac:dyDescent="0.2">
      <c r="B749" s="17"/>
      <c r="C749" s="405">
        <v>19</v>
      </c>
      <c r="D749" s="232"/>
      <c r="E749" s="197"/>
      <c r="F749" s="197"/>
      <c r="G749" s="196"/>
      <c r="H749" s="408"/>
      <c r="I749" s="408"/>
      <c r="J749" s="408"/>
      <c r="K749" s="195" t="s">
        <v>95</v>
      </c>
      <c r="L749" s="194"/>
      <c r="M749" s="195" t="s">
        <v>94</v>
      </c>
      <c r="N749" s="194"/>
      <c r="O749" s="195" t="s">
        <v>93</v>
      </c>
      <c r="P749" s="194"/>
      <c r="Q749" s="195" t="s">
        <v>92</v>
      </c>
      <c r="R749" s="194"/>
      <c r="S749" s="195" t="s">
        <v>212</v>
      </c>
      <c r="T749" s="194"/>
      <c r="U749" s="195" t="s">
        <v>211</v>
      </c>
      <c r="V749" s="194"/>
      <c r="W749" s="195" t="s">
        <v>292</v>
      </c>
      <c r="X749" s="194"/>
      <c r="Y749" s="25"/>
      <c r="Z749" s="397"/>
      <c r="AA749" s="397"/>
      <c r="AB749" s="193"/>
      <c r="AC749" s="379">
        <f>SUMPRODUCT(LEN($L749:$X751)-LEN(SUBSTITUTE($L749:$X751,"A", "")))</f>
        <v>0</v>
      </c>
      <c r="AD749" s="365">
        <f>SUMPRODUCT(LEN($Y749:$Y751)-LEN(SUBSTITUTE($Y749:$Y751,"A", "")))</f>
        <v>0</v>
      </c>
      <c r="AE749" s="365">
        <f>SUMPRODUCT(LEN($L749:$X751)-LEN(SUBSTITUTE($L749:$X751,"S", "")))</f>
        <v>0</v>
      </c>
      <c r="AF749" s="365">
        <f>SUMPRODUCT(LEN($Y749:$Y751)-LEN(SUBSTITUTE($Y749:$Y751,"S", "")))</f>
        <v>0</v>
      </c>
      <c r="AG749" s="365">
        <f>SUMPRODUCT(LEN($L749:$X751)-LEN(SUBSTITUTE($L749:$X751,"F", "")))</f>
        <v>0</v>
      </c>
      <c r="AH749" s="365">
        <f>SUMPRODUCT(LEN($Y749:$Y751)-LEN(SUBSTITUTE($Y749:$Y751,"F", "")))</f>
        <v>0</v>
      </c>
      <c r="AI749" s="365">
        <f>SUMPRODUCT(LEN($L749:$X751)-LEN(SUBSTITUTE($L749:$X751,"G", "")))</f>
        <v>0</v>
      </c>
      <c r="AJ749" s="365">
        <f>SUMPRODUCT(LEN($Y749:$Y751)-LEN(SUBSTITUTE($Y749:$Y751,"G", "")))</f>
        <v>0</v>
      </c>
      <c r="AK749" s="365">
        <f>SUMPRODUCT(LEN($L749:$X751)-LEN(SUBSTITUTE($L749:$X751,"M", "")))</f>
        <v>0</v>
      </c>
      <c r="AL749" s="365">
        <f>SUMPRODUCT(LEN($Y749:$Y751)-LEN(SUBSTITUTE($Y749:$Y751,"M", "")))</f>
        <v>0</v>
      </c>
    </row>
    <row r="750" spans="2:38" ht="19.899999999999999" customHeight="1" x14ac:dyDescent="0.2">
      <c r="B750" s="17"/>
      <c r="C750" s="406"/>
      <c r="D750" s="231"/>
      <c r="E750" s="23"/>
      <c r="F750" s="23"/>
      <c r="G750" s="191"/>
      <c r="H750" s="409"/>
      <c r="I750" s="409"/>
      <c r="J750" s="409"/>
      <c r="K750" s="190" t="s">
        <v>91</v>
      </c>
      <c r="L750" s="189"/>
      <c r="M750" s="190" t="s">
        <v>90</v>
      </c>
      <c r="N750" s="189"/>
      <c r="O750" s="190" t="s">
        <v>89</v>
      </c>
      <c r="P750" s="189"/>
      <c r="Q750" s="190" t="s">
        <v>88</v>
      </c>
      <c r="R750" s="189"/>
      <c r="S750" s="190" t="s">
        <v>210</v>
      </c>
      <c r="T750" s="189"/>
      <c r="U750" s="190" t="s">
        <v>209</v>
      </c>
      <c r="V750" s="189"/>
      <c r="W750" s="190" t="s">
        <v>291</v>
      </c>
      <c r="X750" s="189"/>
      <c r="Y750" s="18"/>
      <c r="Z750" s="366"/>
      <c r="AA750" s="366"/>
      <c r="AB750" s="188"/>
      <c r="AC750" s="390"/>
      <c r="AD750" s="392"/>
      <c r="AE750" s="392"/>
      <c r="AF750" s="392"/>
      <c r="AG750" s="392"/>
      <c r="AH750" s="392"/>
      <c r="AI750" s="392"/>
      <c r="AJ750" s="392"/>
      <c r="AK750" s="392"/>
      <c r="AL750" s="392"/>
    </row>
    <row r="751" spans="2:38" ht="19.899999999999999" customHeight="1" thickBot="1" x14ac:dyDescent="0.25">
      <c r="B751" s="17"/>
      <c r="C751" s="407"/>
      <c r="D751" s="233"/>
      <c r="E751" s="203"/>
      <c r="F751" s="203"/>
      <c r="G751" s="202"/>
      <c r="H751" s="410"/>
      <c r="I751" s="410"/>
      <c r="J751" s="410"/>
      <c r="K751" s="201" t="s">
        <v>87</v>
      </c>
      <c r="L751" s="200"/>
      <c r="M751" s="201" t="s">
        <v>86</v>
      </c>
      <c r="N751" s="200"/>
      <c r="O751" s="201" t="s">
        <v>85</v>
      </c>
      <c r="P751" s="200"/>
      <c r="Q751" s="201" t="s">
        <v>84</v>
      </c>
      <c r="R751" s="200"/>
      <c r="S751" s="201" t="s">
        <v>208</v>
      </c>
      <c r="T751" s="200"/>
      <c r="U751" s="201" t="s">
        <v>207</v>
      </c>
      <c r="V751" s="200"/>
      <c r="W751" s="201" t="s">
        <v>290</v>
      </c>
      <c r="X751" s="200"/>
      <c r="Y751" s="10"/>
      <c r="Z751" s="398"/>
      <c r="AA751" s="398"/>
      <c r="AB751" s="199"/>
      <c r="AC751" s="391"/>
      <c r="AD751" s="393"/>
      <c r="AE751" s="393"/>
      <c r="AF751" s="393"/>
      <c r="AG751" s="393"/>
      <c r="AH751" s="393"/>
      <c r="AI751" s="393"/>
      <c r="AJ751" s="393"/>
      <c r="AK751" s="393"/>
      <c r="AL751" s="393"/>
    </row>
    <row r="752" spans="2:38" ht="19.899999999999999" customHeight="1" x14ac:dyDescent="0.2">
      <c r="B752" s="17"/>
      <c r="C752" s="405">
        <v>20</v>
      </c>
      <c r="D752" s="232"/>
      <c r="E752" s="197"/>
      <c r="F752" s="197"/>
      <c r="G752" s="196"/>
      <c r="H752" s="408"/>
      <c r="I752" s="408"/>
      <c r="J752" s="408"/>
      <c r="K752" s="195" t="s">
        <v>95</v>
      </c>
      <c r="L752" s="194"/>
      <c r="M752" s="195" t="s">
        <v>94</v>
      </c>
      <c r="N752" s="194"/>
      <c r="O752" s="195" t="s">
        <v>93</v>
      </c>
      <c r="P752" s="194"/>
      <c r="Q752" s="195" t="s">
        <v>92</v>
      </c>
      <c r="R752" s="194"/>
      <c r="S752" s="195" t="s">
        <v>212</v>
      </c>
      <c r="T752" s="194"/>
      <c r="U752" s="195" t="s">
        <v>211</v>
      </c>
      <c r="V752" s="194"/>
      <c r="W752" s="195" t="s">
        <v>292</v>
      </c>
      <c r="X752" s="194"/>
      <c r="Y752" s="25"/>
      <c r="Z752" s="397"/>
      <c r="AA752" s="397"/>
      <c r="AB752" s="193"/>
      <c r="AC752" s="379">
        <f>SUMPRODUCT(LEN($L752:$X754)-LEN(SUBSTITUTE($L752:$X754,"A", "")))</f>
        <v>0</v>
      </c>
      <c r="AD752" s="365">
        <f>SUMPRODUCT(LEN($Y752:$Y754)-LEN(SUBSTITUTE($Y752:$Y754,"A", "")))</f>
        <v>0</v>
      </c>
      <c r="AE752" s="365">
        <f>SUMPRODUCT(LEN($L752:$X754)-LEN(SUBSTITUTE($L752:$X754,"S", "")))</f>
        <v>0</v>
      </c>
      <c r="AF752" s="365">
        <f>SUMPRODUCT(LEN($Y752:$Y754)-LEN(SUBSTITUTE($Y752:$Y754,"S", "")))</f>
        <v>0</v>
      </c>
      <c r="AG752" s="365">
        <f>SUMPRODUCT(LEN($L752:$X754)-LEN(SUBSTITUTE($L752:$X754,"F", "")))</f>
        <v>0</v>
      </c>
      <c r="AH752" s="365">
        <f>SUMPRODUCT(LEN($Y752:$Y754)-LEN(SUBSTITUTE($Y752:$Y754,"F", "")))</f>
        <v>0</v>
      </c>
      <c r="AI752" s="365">
        <f>SUMPRODUCT(LEN($L752:$X754)-LEN(SUBSTITUTE($L752:$X754,"G", "")))</f>
        <v>0</v>
      </c>
      <c r="AJ752" s="365">
        <f>SUMPRODUCT(LEN($Y752:$Y754)-LEN(SUBSTITUTE($Y752:$Y754,"G", "")))</f>
        <v>0</v>
      </c>
      <c r="AK752" s="365">
        <f>SUMPRODUCT(LEN($L752:$X754)-LEN(SUBSTITUTE($L752:$X754,"M", "")))</f>
        <v>0</v>
      </c>
      <c r="AL752" s="365">
        <f>SUMPRODUCT(LEN($Y752:$Y754)-LEN(SUBSTITUTE($Y752:$Y754,"M", "")))</f>
        <v>0</v>
      </c>
    </row>
    <row r="753" spans="2:40" ht="19.899999999999999" customHeight="1" x14ac:dyDescent="0.2">
      <c r="B753" s="17"/>
      <c r="C753" s="406"/>
      <c r="D753" s="231"/>
      <c r="E753" s="23"/>
      <c r="F753" s="23"/>
      <c r="G753" s="191"/>
      <c r="H753" s="409"/>
      <c r="I753" s="409"/>
      <c r="J753" s="409"/>
      <c r="K753" s="190" t="s">
        <v>91</v>
      </c>
      <c r="L753" s="189"/>
      <c r="M753" s="190" t="s">
        <v>90</v>
      </c>
      <c r="N753" s="189"/>
      <c r="O753" s="190" t="s">
        <v>89</v>
      </c>
      <c r="P753" s="189"/>
      <c r="Q753" s="190" t="s">
        <v>88</v>
      </c>
      <c r="R753" s="189"/>
      <c r="S753" s="190" t="s">
        <v>210</v>
      </c>
      <c r="T753" s="189"/>
      <c r="U753" s="190" t="s">
        <v>209</v>
      </c>
      <c r="V753" s="189"/>
      <c r="W753" s="190" t="s">
        <v>291</v>
      </c>
      <c r="X753" s="189"/>
      <c r="Y753" s="18"/>
      <c r="Z753" s="366"/>
      <c r="AA753" s="366"/>
      <c r="AB753" s="188"/>
      <c r="AC753" s="390"/>
      <c r="AD753" s="392"/>
      <c r="AE753" s="392"/>
      <c r="AF753" s="392"/>
      <c r="AG753" s="392"/>
      <c r="AH753" s="392"/>
      <c r="AI753" s="392"/>
      <c r="AJ753" s="392"/>
      <c r="AK753" s="392"/>
      <c r="AL753" s="392"/>
    </row>
    <row r="754" spans="2:40" ht="19.899999999999999" customHeight="1" thickBot="1" x14ac:dyDescent="0.25">
      <c r="B754" s="151"/>
      <c r="C754" s="412"/>
      <c r="D754" s="230"/>
      <c r="E754" s="186"/>
      <c r="F754" s="186"/>
      <c r="G754" s="185"/>
      <c r="H754" s="411"/>
      <c r="I754" s="411"/>
      <c r="J754" s="411"/>
      <c r="K754" s="184" t="s">
        <v>87</v>
      </c>
      <c r="L754" s="183"/>
      <c r="M754" s="184" t="s">
        <v>86</v>
      </c>
      <c r="N754" s="183"/>
      <c r="O754" s="184" t="s">
        <v>85</v>
      </c>
      <c r="P754" s="183"/>
      <c r="Q754" s="184" t="s">
        <v>84</v>
      </c>
      <c r="R754" s="183"/>
      <c r="S754" s="184" t="s">
        <v>208</v>
      </c>
      <c r="T754" s="183"/>
      <c r="U754" s="184" t="s">
        <v>207</v>
      </c>
      <c r="V754" s="183"/>
      <c r="W754" s="201" t="s">
        <v>290</v>
      </c>
      <c r="X754" s="183"/>
      <c r="Y754" s="182"/>
      <c r="Z754" s="367"/>
      <c r="AA754" s="367"/>
      <c r="AB754" s="180"/>
      <c r="AC754" s="391"/>
      <c r="AD754" s="393"/>
      <c r="AE754" s="393"/>
      <c r="AF754" s="393"/>
      <c r="AG754" s="393"/>
      <c r="AH754" s="393"/>
      <c r="AI754" s="393"/>
      <c r="AJ754" s="393"/>
      <c r="AK754" s="393"/>
      <c r="AL754" s="393"/>
    </row>
    <row r="756" spans="2:40" ht="18.75" customHeight="1" x14ac:dyDescent="0.2">
      <c r="G756" s="7" t="s">
        <v>83</v>
      </c>
      <c r="I756" s="8">
        <f>AVERAGE(I136:I171,I198:I230,I384:I422,I446:I481)</f>
        <v>20.770833333333332</v>
      </c>
      <c r="Z756" s="8">
        <f>SUM(AC756:AL756)</f>
        <v>1118.1372549019607</v>
      </c>
      <c r="AC756" s="8">
        <f t="shared" ref="AC756:AL756" si="12">SUM(AC136:AC171,AC198:AC230,AC384:AC422,AC446:AC481)/(2*1.02)</f>
        <v>362.25490196078431</v>
      </c>
      <c r="AD756" s="8">
        <f t="shared" si="12"/>
        <v>81.862745098039213</v>
      </c>
      <c r="AE756" s="8">
        <f t="shared" si="12"/>
        <v>282.35294117647061</v>
      </c>
      <c r="AF756" s="8">
        <f t="shared" si="12"/>
        <v>101.47058823529412</v>
      </c>
      <c r="AG756" s="8">
        <f t="shared" si="12"/>
        <v>12.745098039215685</v>
      </c>
      <c r="AH756" s="8">
        <f t="shared" si="12"/>
        <v>6.3725490196078427</v>
      </c>
      <c r="AI756" s="8">
        <f t="shared" si="12"/>
        <v>213.72549019607843</v>
      </c>
      <c r="AJ756" s="8">
        <f t="shared" si="12"/>
        <v>57.352941176470587</v>
      </c>
      <c r="AK756" s="8">
        <f t="shared" si="12"/>
        <v>0</v>
      </c>
      <c r="AL756" s="8">
        <f t="shared" si="12"/>
        <v>0</v>
      </c>
      <c r="AM756" s="7" t="s">
        <v>83</v>
      </c>
      <c r="AN756" s="9">
        <f>AVERAGE(AN135,AN197,AN383,AN445)</f>
        <v>4.2216134803921568</v>
      </c>
    </row>
    <row r="757" spans="2:40" ht="20.25" customHeight="1" x14ac:dyDescent="0.2">
      <c r="G757" s="7" t="s">
        <v>82</v>
      </c>
      <c r="I757" s="8">
        <f>AVERAGE(I12:I50,I74:I109,I508:I540,I570:I597)</f>
        <v>19.733333333333334</v>
      </c>
      <c r="Z757" s="8">
        <f>SUM(AC757:AL757)</f>
        <v>846.07843137254918</v>
      </c>
      <c r="AC757" s="8">
        <f t="shared" ref="AC757:AL757" si="13">SUM(AC12:AC50,AC74:AC109,AC508:AC540,AC570:AC597)/(2*1.02)</f>
        <v>284.80392156862746</v>
      </c>
      <c r="AD757" s="8">
        <f t="shared" si="13"/>
        <v>56.862745098039213</v>
      </c>
      <c r="AE757" s="8">
        <f t="shared" si="13"/>
        <v>199.01960784313727</v>
      </c>
      <c r="AF757" s="8">
        <f t="shared" si="13"/>
        <v>58.823529411764703</v>
      </c>
      <c r="AG757" s="8">
        <f t="shared" si="13"/>
        <v>8.3333333333333339</v>
      </c>
      <c r="AH757" s="8">
        <f t="shared" si="13"/>
        <v>1.9607843137254901</v>
      </c>
      <c r="AI757" s="8">
        <f t="shared" si="13"/>
        <v>185.78431372549019</v>
      </c>
      <c r="AJ757" s="8">
        <f t="shared" si="13"/>
        <v>50.490196078431374</v>
      </c>
      <c r="AK757" s="8">
        <f t="shared" si="13"/>
        <v>0</v>
      </c>
      <c r="AL757" s="8">
        <f t="shared" si="13"/>
        <v>0</v>
      </c>
      <c r="AM757" s="7" t="s">
        <v>82</v>
      </c>
      <c r="AN757" s="9">
        <f>AVERAGE(AN11,AN73,AN507,AN569)</f>
        <v>3.1190835784313724</v>
      </c>
    </row>
    <row r="758" spans="2:40" ht="24" customHeight="1" x14ac:dyDescent="0.2">
      <c r="G758" s="7" t="s">
        <v>81</v>
      </c>
      <c r="I758" s="8">
        <f>AVERAGE(I260:I295,I322:I357,I633:I665,I695:I736)</f>
        <v>19.73469387755102</v>
      </c>
      <c r="Z758" s="8">
        <f>SUM(AC758:AL758)</f>
        <v>838.23529411764696</v>
      </c>
      <c r="AC758" s="8">
        <f t="shared" ref="AC758:AL758" si="14">SUM(AC260:AC295,AC322:AC357,AC633:AC665,AC695:AC736)/(2*1.02)</f>
        <v>307.35294117647061</v>
      </c>
      <c r="AD758" s="8">
        <f t="shared" si="14"/>
        <v>65.686274509803923</v>
      </c>
      <c r="AE758" s="8">
        <f t="shared" si="14"/>
        <v>195.09803921568627</v>
      </c>
      <c r="AF758" s="8">
        <f t="shared" si="14"/>
        <v>58.823529411764703</v>
      </c>
      <c r="AG758" s="8">
        <f t="shared" si="14"/>
        <v>9.8039215686274517</v>
      </c>
      <c r="AH758" s="8">
        <f t="shared" si="14"/>
        <v>4.9019607843137258</v>
      </c>
      <c r="AI758" s="8">
        <f t="shared" si="14"/>
        <v>153.43137254901961</v>
      </c>
      <c r="AJ758" s="8">
        <f t="shared" si="14"/>
        <v>43.13725490196078</v>
      </c>
      <c r="AK758" s="8">
        <f t="shared" si="14"/>
        <v>0</v>
      </c>
      <c r="AL758" s="8">
        <f t="shared" si="14"/>
        <v>0</v>
      </c>
      <c r="AM758" s="7" t="s">
        <v>81</v>
      </c>
      <c r="AN758" s="9">
        <f>AVERAGE(AN259,AN321,AN632,AN694)</f>
        <v>2.9025840686274509</v>
      </c>
    </row>
    <row r="760" spans="2:40" ht="15" x14ac:dyDescent="0.2">
      <c r="AD760" s="8">
        <f>SUM(AC756:AD756)</f>
        <v>444.11764705882354</v>
      </c>
      <c r="AF760" s="8">
        <f>SUM(AE756:AF756)</f>
        <v>383.82352941176475</v>
      </c>
      <c r="AH760" s="8">
        <f>SUM(AG756:AH756)</f>
        <v>19.117647058823529</v>
      </c>
      <c r="AJ760" s="8">
        <f>SUM(AI756:AJ756)</f>
        <v>271.07843137254901</v>
      </c>
      <c r="AL760" s="8">
        <f>SUM(AK756:AL756)</f>
        <v>0</v>
      </c>
      <c r="AM760" s="7" t="s">
        <v>83</v>
      </c>
      <c r="AN760" s="9">
        <f>AVERAGE(AN135,AN197)</f>
        <v>4.1112068627450977</v>
      </c>
    </row>
    <row r="761" spans="2:40" ht="15" x14ac:dyDescent="0.2">
      <c r="AD761" s="8">
        <f>SUM(AC757:AD757)</f>
        <v>341.66666666666669</v>
      </c>
      <c r="AF761" s="8">
        <f>SUM(AE757:AF757)</f>
        <v>257.84313725490199</v>
      </c>
      <c r="AH761" s="8">
        <f>SUM(AG757:AH757)</f>
        <v>10.294117647058824</v>
      </c>
      <c r="AJ761" s="8">
        <f>SUM(AI757:AJ757)</f>
        <v>236.27450980392157</v>
      </c>
      <c r="AL761" s="8">
        <f>SUM(AK757:AL757)</f>
        <v>0</v>
      </c>
      <c r="AM761" s="7" t="s">
        <v>82</v>
      </c>
      <c r="AN761" s="9">
        <f>AVERAGE(AN11,AN73)</f>
        <v>3.4274950980392158</v>
      </c>
    </row>
    <row r="762" spans="2:40" ht="15" x14ac:dyDescent="0.2">
      <c r="AD762" s="8">
        <f>SUM(AC758:AD758)</f>
        <v>373.03921568627453</v>
      </c>
      <c r="AF762" s="8">
        <f>SUM(AE758:AF758)</f>
        <v>253.92156862745097</v>
      </c>
      <c r="AH762" s="8">
        <f>SUM(AG758:AH758)</f>
        <v>14.705882352941178</v>
      </c>
      <c r="AJ762" s="8">
        <f>SUM(AI758:AJ758)</f>
        <v>196.56862745098039</v>
      </c>
      <c r="AL762" s="8">
        <f>SUM(AK758:AL758)</f>
        <v>0</v>
      </c>
      <c r="AM762" s="7" t="s">
        <v>81</v>
      </c>
      <c r="AN762" s="9">
        <f>AVERAGE(AN259,AN321)</f>
        <v>2.6217333333333332</v>
      </c>
    </row>
    <row r="765" spans="2:40" ht="15" x14ac:dyDescent="0.2">
      <c r="AM765" s="7" t="s">
        <v>83</v>
      </c>
      <c r="AN765" s="9">
        <f>AVERAGE(AN383,AN445)</f>
        <v>4.3320200980392158</v>
      </c>
    </row>
    <row r="766" spans="2:40" ht="15" x14ac:dyDescent="0.2">
      <c r="AM766" s="7" t="s">
        <v>82</v>
      </c>
      <c r="AN766" s="9">
        <f>AVERAGE(AN507,AN569)</f>
        <v>2.8106720588235294</v>
      </c>
    </row>
    <row r="767" spans="2:40" ht="15" x14ac:dyDescent="0.2">
      <c r="AM767" s="7" t="s">
        <v>81</v>
      </c>
      <c r="AN767" s="9">
        <f>AVERAGE(AN632,AN694)</f>
        <v>3.1834348039215685</v>
      </c>
    </row>
  </sheetData>
  <mergeCells count="3908">
    <mergeCell ref="AC746:AC748"/>
    <mergeCell ref="AD746:AD748"/>
    <mergeCell ref="AC749:AC751"/>
    <mergeCell ref="AD749:AD751"/>
    <mergeCell ref="AC752:AC754"/>
    <mergeCell ref="AD752:AD754"/>
    <mergeCell ref="AC737:AC739"/>
    <mergeCell ref="AD737:AD739"/>
    <mergeCell ref="AC740:AC742"/>
    <mergeCell ref="AD740:AD742"/>
    <mergeCell ref="AC743:AC745"/>
    <mergeCell ref="AD743:AD745"/>
    <mergeCell ref="AC728:AC730"/>
    <mergeCell ref="AD728:AD730"/>
    <mergeCell ref="AC731:AC733"/>
    <mergeCell ref="AD731:AD733"/>
    <mergeCell ref="AC734:AC736"/>
    <mergeCell ref="AD734:AD736"/>
    <mergeCell ref="AC719:AC721"/>
    <mergeCell ref="AD719:AD721"/>
    <mergeCell ref="AC722:AC724"/>
    <mergeCell ref="AD722:AD724"/>
    <mergeCell ref="AC725:AC727"/>
    <mergeCell ref="AD725:AD727"/>
    <mergeCell ref="AC710:AC712"/>
    <mergeCell ref="AD710:AD712"/>
    <mergeCell ref="AC713:AC715"/>
    <mergeCell ref="AD713:AD715"/>
    <mergeCell ref="AC716:AC718"/>
    <mergeCell ref="AD716:AD718"/>
    <mergeCell ref="AC701:AC703"/>
    <mergeCell ref="AD701:AD703"/>
    <mergeCell ref="AC704:AC706"/>
    <mergeCell ref="AD704:AD706"/>
    <mergeCell ref="AC707:AC709"/>
    <mergeCell ref="AD707:AD709"/>
    <mergeCell ref="AC690:AC692"/>
    <mergeCell ref="AD690:AD692"/>
    <mergeCell ref="AC695:AC697"/>
    <mergeCell ref="AD695:AD697"/>
    <mergeCell ref="AC698:AC700"/>
    <mergeCell ref="AD698:AD700"/>
    <mergeCell ref="AC681:AC683"/>
    <mergeCell ref="AD681:AD683"/>
    <mergeCell ref="AC684:AC686"/>
    <mergeCell ref="AD684:AD686"/>
    <mergeCell ref="AC687:AC689"/>
    <mergeCell ref="AD687:AD689"/>
    <mergeCell ref="AC672:AC674"/>
    <mergeCell ref="AD672:AD674"/>
    <mergeCell ref="AC675:AC677"/>
    <mergeCell ref="AD675:AD677"/>
    <mergeCell ref="AC678:AC680"/>
    <mergeCell ref="AD678:AD680"/>
    <mergeCell ref="AC663:AC665"/>
    <mergeCell ref="AD663:AD665"/>
    <mergeCell ref="AC666:AC668"/>
    <mergeCell ref="AD666:AD668"/>
    <mergeCell ref="AC669:AC671"/>
    <mergeCell ref="AD669:AD671"/>
    <mergeCell ref="AC654:AC656"/>
    <mergeCell ref="AD654:AD656"/>
    <mergeCell ref="AC657:AC659"/>
    <mergeCell ref="AD657:AD659"/>
    <mergeCell ref="AC660:AC662"/>
    <mergeCell ref="AD660:AD662"/>
    <mergeCell ref="AC645:AC647"/>
    <mergeCell ref="AD645:AD647"/>
    <mergeCell ref="AC648:AC650"/>
    <mergeCell ref="AD648:AD650"/>
    <mergeCell ref="AC651:AC653"/>
    <mergeCell ref="AD651:AD653"/>
    <mergeCell ref="AC636:AC638"/>
    <mergeCell ref="AD636:AD638"/>
    <mergeCell ref="AC639:AC641"/>
    <mergeCell ref="AD639:AD641"/>
    <mergeCell ref="AC642:AC644"/>
    <mergeCell ref="AD642:AD644"/>
    <mergeCell ref="AC488:AC490"/>
    <mergeCell ref="AD488:AD490"/>
    <mergeCell ref="AC491:AC493"/>
    <mergeCell ref="AD491:AD493"/>
    <mergeCell ref="AC497:AC499"/>
    <mergeCell ref="AD497:AD499"/>
    <mergeCell ref="AC500:AC502"/>
    <mergeCell ref="AD500:AD502"/>
    <mergeCell ref="AC607:AC609"/>
    <mergeCell ref="AD607:AD609"/>
    <mergeCell ref="AC610:AC612"/>
    <mergeCell ref="AD610:AD612"/>
    <mergeCell ref="AC613:AC615"/>
    <mergeCell ref="AD613:AD615"/>
    <mergeCell ref="AC628:AC630"/>
    <mergeCell ref="AD628:AD630"/>
    <mergeCell ref="AC633:AC635"/>
    <mergeCell ref="AD633:AD635"/>
    <mergeCell ref="AC598:AC600"/>
    <mergeCell ref="AD598:AD600"/>
    <mergeCell ref="AC601:AC603"/>
    <mergeCell ref="AD601:AD603"/>
    <mergeCell ref="AC604:AC606"/>
    <mergeCell ref="AD604:AD606"/>
    <mergeCell ref="AC619:AC621"/>
    <mergeCell ref="AD619:AD621"/>
    <mergeCell ref="AC622:AC624"/>
    <mergeCell ref="AD622:AD624"/>
    <mergeCell ref="AC625:AC627"/>
    <mergeCell ref="AD625:AD627"/>
    <mergeCell ref="AC520:AC522"/>
    <mergeCell ref="AD520:AD522"/>
    <mergeCell ref="AC526:AC528"/>
    <mergeCell ref="AD526:AD528"/>
    <mergeCell ref="AC503:AC505"/>
    <mergeCell ref="AD503:AD505"/>
    <mergeCell ref="AC523:AC525"/>
    <mergeCell ref="AD523:AD525"/>
    <mergeCell ref="AC514:AC516"/>
    <mergeCell ref="AD514:AD516"/>
    <mergeCell ref="AC508:AC510"/>
    <mergeCell ref="AD508:AD510"/>
    <mergeCell ref="AC511:AC513"/>
    <mergeCell ref="AD511:AD513"/>
    <mergeCell ref="AC517:AC519"/>
    <mergeCell ref="AD517:AD519"/>
    <mergeCell ref="AC616:AC618"/>
    <mergeCell ref="AD616:AD618"/>
    <mergeCell ref="AC482:AC484"/>
    <mergeCell ref="AD482:AD484"/>
    <mergeCell ref="AC458:AC460"/>
    <mergeCell ref="AD458:AD460"/>
    <mergeCell ref="AC476:AC478"/>
    <mergeCell ref="AD476:AD478"/>
    <mergeCell ref="AC470:AC472"/>
    <mergeCell ref="AD470:AD472"/>
    <mergeCell ref="AC473:AC475"/>
    <mergeCell ref="AD473:AD475"/>
    <mergeCell ref="AC479:AC481"/>
    <mergeCell ref="AD479:AD481"/>
    <mergeCell ref="AC455:AC457"/>
    <mergeCell ref="AD455:AD457"/>
    <mergeCell ref="AC461:AC463"/>
    <mergeCell ref="AD461:AD463"/>
    <mergeCell ref="AC464:AC466"/>
    <mergeCell ref="AD464:AD466"/>
    <mergeCell ref="AC449:AC451"/>
    <mergeCell ref="AD449:AD451"/>
    <mergeCell ref="AC452:AC454"/>
    <mergeCell ref="AD452:AD454"/>
    <mergeCell ref="AC411:AC413"/>
    <mergeCell ref="AD411:AD413"/>
    <mergeCell ref="AC429:AC431"/>
    <mergeCell ref="AD429:AD431"/>
    <mergeCell ref="AC438:AC440"/>
    <mergeCell ref="AD438:AD440"/>
    <mergeCell ref="AC426:AC428"/>
    <mergeCell ref="AD426:AD428"/>
    <mergeCell ref="AC432:AC434"/>
    <mergeCell ref="AD432:AD434"/>
    <mergeCell ref="AC402:AC404"/>
    <mergeCell ref="AD402:AD404"/>
    <mergeCell ref="AC420:AC422"/>
    <mergeCell ref="AD420:AD422"/>
    <mergeCell ref="AC405:AC407"/>
    <mergeCell ref="AD405:AD407"/>
    <mergeCell ref="AC414:AC416"/>
    <mergeCell ref="AD414:AD416"/>
    <mergeCell ref="AC417:AC419"/>
    <mergeCell ref="AD417:AD419"/>
    <mergeCell ref="AC423:AC425"/>
    <mergeCell ref="AD423:AD425"/>
    <mergeCell ref="AC376:AC378"/>
    <mergeCell ref="AD376:AD378"/>
    <mergeCell ref="AC379:AC381"/>
    <mergeCell ref="AD379:AD381"/>
    <mergeCell ref="AC387:AC389"/>
    <mergeCell ref="AD387:AD389"/>
    <mergeCell ref="AC384:AC386"/>
    <mergeCell ref="AD384:AD386"/>
    <mergeCell ref="AC361:AC363"/>
    <mergeCell ref="AD361:AD363"/>
    <mergeCell ref="AC367:AC369"/>
    <mergeCell ref="AD367:AD369"/>
    <mergeCell ref="AC370:AC372"/>
    <mergeCell ref="AD370:AD372"/>
    <mergeCell ref="AC364:AC366"/>
    <mergeCell ref="AD364:AD366"/>
    <mergeCell ref="AC349:AC351"/>
    <mergeCell ref="AD349:AD351"/>
    <mergeCell ref="AC352:AC354"/>
    <mergeCell ref="AD352:AD354"/>
    <mergeCell ref="AC358:AC360"/>
    <mergeCell ref="AD358:AD360"/>
    <mergeCell ref="AC331:AC333"/>
    <mergeCell ref="AD331:AD333"/>
    <mergeCell ref="AC334:AC336"/>
    <mergeCell ref="AD334:AD336"/>
    <mergeCell ref="AC340:AC342"/>
    <mergeCell ref="AD340:AD342"/>
    <mergeCell ref="AC337:AC339"/>
    <mergeCell ref="AD337:AD339"/>
    <mergeCell ref="AC314:AC316"/>
    <mergeCell ref="AD314:AD316"/>
    <mergeCell ref="AC322:AC324"/>
    <mergeCell ref="AD322:AD324"/>
    <mergeCell ref="AC325:AC327"/>
    <mergeCell ref="AD325:AD327"/>
    <mergeCell ref="AC317:AC319"/>
    <mergeCell ref="AD317:AD319"/>
    <mergeCell ref="AC302:AC304"/>
    <mergeCell ref="AD302:AD304"/>
    <mergeCell ref="AC305:AC307"/>
    <mergeCell ref="AD305:AD307"/>
    <mergeCell ref="AC311:AC313"/>
    <mergeCell ref="AD311:AD313"/>
    <mergeCell ref="AC308:AC310"/>
    <mergeCell ref="AD308:AD310"/>
    <mergeCell ref="AC272:AC274"/>
    <mergeCell ref="AD272:AD274"/>
    <mergeCell ref="AC290:AC292"/>
    <mergeCell ref="AD290:AD292"/>
    <mergeCell ref="AC210:AC212"/>
    <mergeCell ref="AD210:AD212"/>
    <mergeCell ref="AC213:AC215"/>
    <mergeCell ref="AD213:AD215"/>
    <mergeCell ref="AC219:AC221"/>
    <mergeCell ref="AD219:AD221"/>
    <mergeCell ref="AC287:AC289"/>
    <mergeCell ref="AD287:AD289"/>
    <mergeCell ref="AC293:AC295"/>
    <mergeCell ref="AD293:AD295"/>
    <mergeCell ref="AC296:AC298"/>
    <mergeCell ref="AD296:AD298"/>
    <mergeCell ref="AC275:AC277"/>
    <mergeCell ref="AD275:AD277"/>
    <mergeCell ref="AC278:AC280"/>
    <mergeCell ref="AD278:AD280"/>
    <mergeCell ref="AC284:AC286"/>
    <mergeCell ref="AD284:AD286"/>
    <mergeCell ref="AC263:AC265"/>
    <mergeCell ref="AD263:AD265"/>
    <mergeCell ref="AC266:AC268"/>
    <mergeCell ref="AD266:AD268"/>
    <mergeCell ref="AC269:AC271"/>
    <mergeCell ref="AD269:AD271"/>
    <mergeCell ref="AC190:AC192"/>
    <mergeCell ref="AD190:AD192"/>
    <mergeCell ref="AC193:AC195"/>
    <mergeCell ref="AD193:AD195"/>
    <mergeCell ref="AC201:AC203"/>
    <mergeCell ref="AD201:AD203"/>
    <mergeCell ref="AC198:AC200"/>
    <mergeCell ref="AD198:AD200"/>
    <mergeCell ref="AC175:AC177"/>
    <mergeCell ref="AD175:AD177"/>
    <mergeCell ref="AC181:AC183"/>
    <mergeCell ref="AD181:AD183"/>
    <mergeCell ref="AC184:AC186"/>
    <mergeCell ref="AD184:AD186"/>
    <mergeCell ref="AC178:AC180"/>
    <mergeCell ref="AD178:AD180"/>
    <mergeCell ref="AC163:AC165"/>
    <mergeCell ref="AD163:AD165"/>
    <mergeCell ref="AC166:AC168"/>
    <mergeCell ref="AD166:AD168"/>
    <mergeCell ref="AC172:AC174"/>
    <mergeCell ref="AD172:AD174"/>
    <mergeCell ref="AC169:AC171"/>
    <mergeCell ref="AD169:AD171"/>
    <mergeCell ref="AC148:AC150"/>
    <mergeCell ref="AD148:AD150"/>
    <mergeCell ref="AC151:AC153"/>
    <mergeCell ref="AD151:AD153"/>
    <mergeCell ref="AC154:AC156"/>
    <mergeCell ref="AD154:AD156"/>
    <mergeCell ref="AC139:AC141"/>
    <mergeCell ref="AD139:AD141"/>
    <mergeCell ref="AC142:AC144"/>
    <mergeCell ref="AD142:AD144"/>
    <mergeCell ref="AC145:AC147"/>
    <mergeCell ref="AD145:AD147"/>
    <mergeCell ref="AC128:AC130"/>
    <mergeCell ref="AD128:AD130"/>
    <mergeCell ref="AC131:AC133"/>
    <mergeCell ref="AD131:AD133"/>
    <mergeCell ref="AC136:AC138"/>
    <mergeCell ref="AD136:AD138"/>
    <mergeCell ref="AC74:AC76"/>
    <mergeCell ref="AD74:AD76"/>
    <mergeCell ref="AC77:AC79"/>
    <mergeCell ref="AD77:AD79"/>
    <mergeCell ref="AC80:AC82"/>
    <mergeCell ref="AD80:AD82"/>
    <mergeCell ref="AC119:AC121"/>
    <mergeCell ref="AD119:AD121"/>
    <mergeCell ref="AC122:AC124"/>
    <mergeCell ref="AD122:AD124"/>
    <mergeCell ref="AC125:AC127"/>
    <mergeCell ref="AD125:AD127"/>
    <mergeCell ref="AC110:AC112"/>
    <mergeCell ref="AD110:AD112"/>
    <mergeCell ref="AC113:AC115"/>
    <mergeCell ref="AD113:AD115"/>
    <mergeCell ref="AC116:AC118"/>
    <mergeCell ref="AD116:AD118"/>
    <mergeCell ref="AC101:AC103"/>
    <mergeCell ref="AD101:AD103"/>
    <mergeCell ref="AC104:AC106"/>
    <mergeCell ref="AD104:AD106"/>
    <mergeCell ref="AC107:AC109"/>
    <mergeCell ref="AD107:AD109"/>
    <mergeCell ref="AC12:AC14"/>
    <mergeCell ref="AD12:AD14"/>
    <mergeCell ref="AC15:AC17"/>
    <mergeCell ref="AD15:AD17"/>
    <mergeCell ref="AC18:AC20"/>
    <mergeCell ref="AD18:AD20"/>
    <mergeCell ref="AC57:AC59"/>
    <mergeCell ref="AD57:AD59"/>
    <mergeCell ref="AC60:AC62"/>
    <mergeCell ref="AD60:AD62"/>
    <mergeCell ref="AC63:AC65"/>
    <mergeCell ref="AD63:AD65"/>
    <mergeCell ref="AC48:AC50"/>
    <mergeCell ref="AD48:AD50"/>
    <mergeCell ref="AC51:AC53"/>
    <mergeCell ref="AD51:AD53"/>
    <mergeCell ref="AC54:AC56"/>
    <mergeCell ref="AD54:AD56"/>
    <mergeCell ref="AC39:AC41"/>
    <mergeCell ref="AD39:AD41"/>
    <mergeCell ref="AC42:AC44"/>
    <mergeCell ref="AD42:AD44"/>
    <mergeCell ref="AC45:AC47"/>
    <mergeCell ref="AD45:AD47"/>
    <mergeCell ref="Z704:Z706"/>
    <mergeCell ref="AA704:AA706"/>
    <mergeCell ref="Z734:Z736"/>
    <mergeCell ref="AA734:AA736"/>
    <mergeCell ref="Z707:Z709"/>
    <mergeCell ref="AA707:AA709"/>
    <mergeCell ref="Z710:Z712"/>
    <mergeCell ref="AA710:AA712"/>
    <mergeCell ref="AC30:AC32"/>
    <mergeCell ref="AD30:AD32"/>
    <mergeCell ref="AC33:AC35"/>
    <mergeCell ref="AD33:AD35"/>
    <mergeCell ref="AC36:AC38"/>
    <mergeCell ref="AD36:AD38"/>
    <mergeCell ref="AC21:AC23"/>
    <mergeCell ref="AD21:AD23"/>
    <mergeCell ref="AC24:AC26"/>
    <mergeCell ref="AD24:AD26"/>
    <mergeCell ref="AC27:AC29"/>
    <mergeCell ref="AD27:AD29"/>
    <mergeCell ref="AC92:AC94"/>
    <mergeCell ref="AD92:AD94"/>
    <mergeCell ref="AC95:AC97"/>
    <mergeCell ref="AD95:AD97"/>
    <mergeCell ref="AC98:AC100"/>
    <mergeCell ref="AD98:AD100"/>
    <mergeCell ref="AC83:AC85"/>
    <mergeCell ref="AD83:AD85"/>
    <mergeCell ref="AC86:AC88"/>
    <mergeCell ref="AD86:AD88"/>
    <mergeCell ref="AC89:AC91"/>
    <mergeCell ref="AD89:AD91"/>
    <mergeCell ref="Z722:Z724"/>
    <mergeCell ref="AA722:AA724"/>
    <mergeCell ref="Z725:Z727"/>
    <mergeCell ref="AA725:AA727"/>
    <mergeCell ref="Z728:Z730"/>
    <mergeCell ref="AA728:AA730"/>
    <mergeCell ref="Z713:Z715"/>
    <mergeCell ref="AA713:AA715"/>
    <mergeCell ref="Z716:Z718"/>
    <mergeCell ref="AA716:AA718"/>
    <mergeCell ref="Z719:Z721"/>
    <mergeCell ref="AA719:AA721"/>
    <mergeCell ref="Z746:Z748"/>
    <mergeCell ref="AA746:AA748"/>
    <mergeCell ref="Z749:Z751"/>
    <mergeCell ref="AA749:AA751"/>
    <mergeCell ref="Z752:Z754"/>
    <mergeCell ref="AA752:AA754"/>
    <mergeCell ref="Z737:Z739"/>
    <mergeCell ref="AA737:AA739"/>
    <mergeCell ref="Z740:Z742"/>
    <mergeCell ref="AA740:AA742"/>
    <mergeCell ref="Z743:Z745"/>
    <mergeCell ref="AA743:AA745"/>
    <mergeCell ref="Z731:Z733"/>
    <mergeCell ref="AA731:AA733"/>
    <mergeCell ref="Z695:Z697"/>
    <mergeCell ref="AA695:AA697"/>
    <mergeCell ref="Z698:Z700"/>
    <mergeCell ref="AA698:AA700"/>
    <mergeCell ref="Z701:Z703"/>
    <mergeCell ref="AA701:AA703"/>
    <mergeCell ref="Z684:Z686"/>
    <mergeCell ref="AA684:AA686"/>
    <mergeCell ref="Z687:Z689"/>
    <mergeCell ref="AA687:AA689"/>
    <mergeCell ref="Z690:Z692"/>
    <mergeCell ref="AA690:AA692"/>
    <mergeCell ref="Z675:Z677"/>
    <mergeCell ref="AA675:AA677"/>
    <mergeCell ref="Z678:Z680"/>
    <mergeCell ref="AA678:AA680"/>
    <mergeCell ref="Z681:Z683"/>
    <mergeCell ref="AA681:AA683"/>
    <mergeCell ref="Z666:Z668"/>
    <mergeCell ref="AA666:AA668"/>
    <mergeCell ref="Z669:Z671"/>
    <mergeCell ref="AA669:AA671"/>
    <mergeCell ref="Z672:Z674"/>
    <mergeCell ref="AA672:AA674"/>
    <mergeCell ref="Z657:Z659"/>
    <mergeCell ref="AA657:AA659"/>
    <mergeCell ref="Z660:Z662"/>
    <mergeCell ref="AA660:AA662"/>
    <mergeCell ref="Z663:Z665"/>
    <mergeCell ref="AA663:AA665"/>
    <mergeCell ref="Z648:Z650"/>
    <mergeCell ref="AA648:AA650"/>
    <mergeCell ref="Z651:Z653"/>
    <mergeCell ref="AA651:AA653"/>
    <mergeCell ref="Z654:Z656"/>
    <mergeCell ref="AA654:AA656"/>
    <mergeCell ref="Z639:Z641"/>
    <mergeCell ref="AA639:AA641"/>
    <mergeCell ref="Z642:Z644"/>
    <mergeCell ref="AA642:AA644"/>
    <mergeCell ref="Z645:Z647"/>
    <mergeCell ref="AA645:AA647"/>
    <mergeCell ref="Z628:Z630"/>
    <mergeCell ref="AA628:AA630"/>
    <mergeCell ref="Z633:Z635"/>
    <mergeCell ref="AA633:AA635"/>
    <mergeCell ref="Z636:Z638"/>
    <mergeCell ref="AA636:AA638"/>
    <mergeCell ref="Z619:Z621"/>
    <mergeCell ref="AA619:AA621"/>
    <mergeCell ref="Z622:Z624"/>
    <mergeCell ref="AA622:AA624"/>
    <mergeCell ref="Z625:Z627"/>
    <mergeCell ref="AA625:AA627"/>
    <mergeCell ref="Z610:Z612"/>
    <mergeCell ref="AA610:AA612"/>
    <mergeCell ref="Z613:Z615"/>
    <mergeCell ref="AA613:AA615"/>
    <mergeCell ref="Z616:Z618"/>
    <mergeCell ref="AA616:AA618"/>
    <mergeCell ref="Z601:Z603"/>
    <mergeCell ref="AA601:AA603"/>
    <mergeCell ref="Z604:Z606"/>
    <mergeCell ref="AA604:AA606"/>
    <mergeCell ref="Z607:Z609"/>
    <mergeCell ref="AA607:AA609"/>
    <mergeCell ref="Z591:Z593"/>
    <mergeCell ref="AA591:AA593"/>
    <mergeCell ref="Z594:Z597"/>
    <mergeCell ref="AA594:AA597"/>
    <mergeCell ref="Z598:Z600"/>
    <mergeCell ref="AA598:AA600"/>
    <mergeCell ref="Z582:Z584"/>
    <mergeCell ref="AA582:AA584"/>
    <mergeCell ref="Z585:Z587"/>
    <mergeCell ref="AA585:AA587"/>
    <mergeCell ref="Z588:Z590"/>
    <mergeCell ref="AA588:AA590"/>
    <mergeCell ref="Z573:Z575"/>
    <mergeCell ref="AA573:AA575"/>
    <mergeCell ref="Z576:Z578"/>
    <mergeCell ref="AA576:AA578"/>
    <mergeCell ref="Z579:Z581"/>
    <mergeCell ref="AA579:AA581"/>
    <mergeCell ref="Z562:Z564"/>
    <mergeCell ref="AA562:AA564"/>
    <mergeCell ref="Z565:Z567"/>
    <mergeCell ref="AA565:AA567"/>
    <mergeCell ref="Z570:Z572"/>
    <mergeCell ref="AA570:AA572"/>
    <mergeCell ref="Z553:Z555"/>
    <mergeCell ref="AA553:AA555"/>
    <mergeCell ref="Z556:Z558"/>
    <mergeCell ref="AA556:AA558"/>
    <mergeCell ref="Z559:Z561"/>
    <mergeCell ref="AA559:AA561"/>
    <mergeCell ref="Z544:Z546"/>
    <mergeCell ref="AA544:AA546"/>
    <mergeCell ref="Z547:Z549"/>
    <mergeCell ref="AA547:AA549"/>
    <mergeCell ref="Z550:Z552"/>
    <mergeCell ref="AA550:AA552"/>
    <mergeCell ref="Z535:Z537"/>
    <mergeCell ref="AA535:AA537"/>
    <mergeCell ref="Z538:Z540"/>
    <mergeCell ref="AA538:AA540"/>
    <mergeCell ref="Z541:Z543"/>
    <mergeCell ref="AA541:AA543"/>
    <mergeCell ref="Z526:Z528"/>
    <mergeCell ref="AA526:AA528"/>
    <mergeCell ref="Z529:Z531"/>
    <mergeCell ref="AA529:AA531"/>
    <mergeCell ref="Z532:Z534"/>
    <mergeCell ref="AA532:AA534"/>
    <mergeCell ref="Z517:Z519"/>
    <mergeCell ref="AA517:AA519"/>
    <mergeCell ref="Z520:Z522"/>
    <mergeCell ref="AA520:AA522"/>
    <mergeCell ref="Z523:Z525"/>
    <mergeCell ref="AA523:AA525"/>
    <mergeCell ref="Z508:Z510"/>
    <mergeCell ref="AA508:AA510"/>
    <mergeCell ref="Z511:Z513"/>
    <mergeCell ref="AA511:AA513"/>
    <mergeCell ref="Z514:Z516"/>
    <mergeCell ref="AA514:AA516"/>
    <mergeCell ref="AA455:AA457"/>
    <mergeCell ref="Z458:Z460"/>
    <mergeCell ref="AA458:AA460"/>
    <mergeCell ref="Z461:Z463"/>
    <mergeCell ref="AA461:AA463"/>
    <mergeCell ref="Z497:Z499"/>
    <mergeCell ref="AA497:AA499"/>
    <mergeCell ref="Z500:Z502"/>
    <mergeCell ref="AA500:AA502"/>
    <mergeCell ref="Z503:Z505"/>
    <mergeCell ref="AA503:AA505"/>
    <mergeCell ref="Z488:Z490"/>
    <mergeCell ref="AA488:AA490"/>
    <mergeCell ref="Z491:Z493"/>
    <mergeCell ref="AA491:AA493"/>
    <mergeCell ref="Z494:Z496"/>
    <mergeCell ref="AA494:AA496"/>
    <mergeCell ref="Z479:Z481"/>
    <mergeCell ref="AA479:AA481"/>
    <mergeCell ref="Z482:Z484"/>
    <mergeCell ref="AA482:AA484"/>
    <mergeCell ref="Z485:Z487"/>
    <mergeCell ref="AA485:AA487"/>
    <mergeCell ref="AA449:AA451"/>
    <mergeCell ref="AA396:AA398"/>
    <mergeCell ref="Z399:Z401"/>
    <mergeCell ref="AA399:AA401"/>
    <mergeCell ref="Z402:Z404"/>
    <mergeCell ref="AA402:AA404"/>
    <mergeCell ref="Z405:Z407"/>
    <mergeCell ref="AA432:AA434"/>
    <mergeCell ref="Z435:Z437"/>
    <mergeCell ref="AA435:AA437"/>
    <mergeCell ref="Z438:Z440"/>
    <mergeCell ref="AA438:AA440"/>
    <mergeCell ref="Z441:Z443"/>
    <mergeCell ref="AA441:AA443"/>
    <mergeCell ref="Z473:Z475"/>
    <mergeCell ref="AA473:AA475"/>
    <mergeCell ref="Z476:Z478"/>
    <mergeCell ref="AA476:AA478"/>
    <mergeCell ref="AA423:AA425"/>
    <mergeCell ref="Z426:Z428"/>
    <mergeCell ref="AA426:AA428"/>
    <mergeCell ref="Z429:Z431"/>
    <mergeCell ref="AA429:AA431"/>
    <mergeCell ref="Z432:Z434"/>
    <mergeCell ref="Z464:Z466"/>
    <mergeCell ref="AA464:AA466"/>
    <mergeCell ref="Z467:Z469"/>
    <mergeCell ref="AA467:AA469"/>
    <mergeCell ref="Z470:Z472"/>
    <mergeCell ref="AA470:AA472"/>
    <mergeCell ref="AA452:AA454"/>
    <mergeCell ref="Z455:Z457"/>
    <mergeCell ref="AA417:AA419"/>
    <mergeCell ref="Z420:Z422"/>
    <mergeCell ref="AA420:AA422"/>
    <mergeCell ref="AA367:AA369"/>
    <mergeCell ref="Z370:Z372"/>
    <mergeCell ref="AA370:AA372"/>
    <mergeCell ref="Z373:Z375"/>
    <mergeCell ref="AA373:AA375"/>
    <mergeCell ref="Z376:Z378"/>
    <mergeCell ref="AA405:AA407"/>
    <mergeCell ref="Z408:Z410"/>
    <mergeCell ref="AA408:AA410"/>
    <mergeCell ref="Z411:Z413"/>
    <mergeCell ref="AA411:AA413"/>
    <mergeCell ref="Z414:Z416"/>
    <mergeCell ref="AA414:AA416"/>
    <mergeCell ref="Z446:Z448"/>
    <mergeCell ref="AA446:AA448"/>
    <mergeCell ref="AA364:AA366"/>
    <mergeCell ref="AA311:AA313"/>
    <mergeCell ref="Z314:Z316"/>
    <mergeCell ref="AA314:AA316"/>
    <mergeCell ref="Z317:Z319"/>
    <mergeCell ref="AA317:AA319"/>
    <mergeCell ref="Z322:Z324"/>
    <mergeCell ref="AA349:AA351"/>
    <mergeCell ref="Z352:Z354"/>
    <mergeCell ref="AA352:AA354"/>
    <mergeCell ref="Z355:Z357"/>
    <mergeCell ref="AA355:AA357"/>
    <mergeCell ref="Z358:Z360"/>
    <mergeCell ref="AA358:AA360"/>
    <mergeCell ref="Z390:Z392"/>
    <mergeCell ref="AA390:AA392"/>
    <mergeCell ref="Z393:Z395"/>
    <mergeCell ref="AA393:AA395"/>
    <mergeCell ref="AA340:AA342"/>
    <mergeCell ref="Z343:Z345"/>
    <mergeCell ref="AA343:AA345"/>
    <mergeCell ref="Z346:Z348"/>
    <mergeCell ref="AA346:AA348"/>
    <mergeCell ref="Z349:Z351"/>
    <mergeCell ref="AA376:AA378"/>
    <mergeCell ref="Z379:Z381"/>
    <mergeCell ref="AA379:AA381"/>
    <mergeCell ref="Z384:Z386"/>
    <mergeCell ref="AA384:AA386"/>
    <mergeCell ref="Z387:Z389"/>
    <mergeCell ref="AA387:AA389"/>
    <mergeCell ref="AA334:AA336"/>
    <mergeCell ref="Z337:Z339"/>
    <mergeCell ref="AA337:AA339"/>
    <mergeCell ref="AA284:AA286"/>
    <mergeCell ref="Z287:Z289"/>
    <mergeCell ref="AA287:AA289"/>
    <mergeCell ref="Z290:Z292"/>
    <mergeCell ref="AA290:AA292"/>
    <mergeCell ref="Z293:Z295"/>
    <mergeCell ref="AA322:AA324"/>
    <mergeCell ref="Z325:Z327"/>
    <mergeCell ref="AA325:AA327"/>
    <mergeCell ref="Z328:Z330"/>
    <mergeCell ref="AA328:AA330"/>
    <mergeCell ref="Z331:Z333"/>
    <mergeCell ref="AA331:AA333"/>
    <mergeCell ref="Z361:Z363"/>
    <mergeCell ref="AA361:AA363"/>
    <mergeCell ref="Z305:Z307"/>
    <mergeCell ref="AA305:AA307"/>
    <mergeCell ref="Z308:Z310"/>
    <mergeCell ref="AA308:AA310"/>
    <mergeCell ref="AA255:AA257"/>
    <mergeCell ref="Z260:Z262"/>
    <mergeCell ref="AA260:AA262"/>
    <mergeCell ref="Z263:Z265"/>
    <mergeCell ref="AA263:AA265"/>
    <mergeCell ref="Z266:Z268"/>
    <mergeCell ref="AA293:AA295"/>
    <mergeCell ref="Z296:Z298"/>
    <mergeCell ref="AA296:AA298"/>
    <mergeCell ref="Z299:Z301"/>
    <mergeCell ref="AA299:AA301"/>
    <mergeCell ref="Z302:Z304"/>
    <mergeCell ref="AA302:AA304"/>
    <mergeCell ref="Z278:Z280"/>
    <mergeCell ref="AA278:AA280"/>
    <mergeCell ref="Z281:Z283"/>
    <mergeCell ref="AA281:AA283"/>
    <mergeCell ref="AA228:AA230"/>
    <mergeCell ref="Z231:Z233"/>
    <mergeCell ref="AA231:AA233"/>
    <mergeCell ref="Z234:Z236"/>
    <mergeCell ref="AA234:AA236"/>
    <mergeCell ref="Z237:Z239"/>
    <mergeCell ref="AA266:AA268"/>
    <mergeCell ref="Z269:Z271"/>
    <mergeCell ref="AA269:AA271"/>
    <mergeCell ref="Z272:Z274"/>
    <mergeCell ref="AA272:AA274"/>
    <mergeCell ref="Z275:Z277"/>
    <mergeCell ref="AA275:AA277"/>
    <mergeCell ref="Z249:Z251"/>
    <mergeCell ref="AA249:AA251"/>
    <mergeCell ref="Z252:Z254"/>
    <mergeCell ref="AA252:AA254"/>
    <mergeCell ref="AA201:AA203"/>
    <mergeCell ref="Z204:Z206"/>
    <mergeCell ref="AA204:AA206"/>
    <mergeCell ref="Z207:Z209"/>
    <mergeCell ref="AA207:AA209"/>
    <mergeCell ref="Z210:Z212"/>
    <mergeCell ref="AA237:AA239"/>
    <mergeCell ref="Z240:Z242"/>
    <mergeCell ref="AA240:AA242"/>
    <mergeCell ref="Z243:Z245"/>
    <mergeCell ref="AA243:AA245"/>
    <mergeCell ref="Z246:Z248"/>
    <mergeCell ref="AA246:AA248"/>
    <mergeCell ref="Z222:Z224"/>
    <mergeCell ref="AA222:AA224"/>
    <mergeCell ref="Z225:Z227"/>
    <mergeCell ref="AA225:AA227"/>
    <mergeCell ref="AA172:AA174"/>
    <mergeCell ref="Z175:Z177"/>
    <mergeCell ref="AA175:AA177"/>
    <mergeCell ref="Z178:Z180"/>
    <mergeCell ref="AA178:AA180"/>
    <mergeCell ref="Z181:Z183"/>
    <mergeCell ref="AA210:AA212"/>
    <mergeCell ref="Z213:Z215"/>
    <mergeCell ref="AA213:AA215"/>
    <mergeCell ref="Z216:Z218"/>
    <mergeCell ref="AA216:AA218"/>
    <mergeCell ref="Z219:Z221"/>
    <mergeCell ref="AA219:AA221"/>
    <mergeCell ref="Z193:Z195"/>
    <mergeCell ref="AA193:AA195"/>
    <mergeCell ref="Z198:Z200"/>
    <mergeCell ref="AA198:AA200"/>
    <mergeCell ref="AA145:AA147"/>
    <mergeCell ref="Z148:Z150"/>
    <mergeCell ref="AA148:AA150"/>
    <mergeCell ref="Z151:Z153"/>
    <mergeCell ref="AA151:AA153"/>
    <mergeCell ref="Z154:Z156"/>
    <mergeCell ref="AA181:AA183"/>
    <mergeCell ref="Z184:Z186"/>
    <mergeCell ref="AA184:AA186"/>
    <mergeCell ref="Z187:Z189"/>
    <mergeCell ref="AA187:AA189"/>
    <mergeCell ref="Z190:Z192"/>
    <mergeCell ref="AA190:AA192"/>
    <mergeCell ref="Z166:Z168"/>
    <mergeCell ref="AA166:AA168"/>
    <mergeCell ref="Z169:Z171"/>
    <mergeCell ref="AA169:AA171"/>
    <mergeCell ref="AA116:AA118"/>
    <mergeCell ref="Z119:Z121"/>
    <mergeCell ref="AA119:AA121"/>
    <mergeCell ref="Z122:Z124"/>
    <mergeCell ref="AA122:AA124"/>
    <mergeCell ref="Z125:Z127"/>
    <mergeCell ref="AA154:AA156"/>
    <mergeCell ref="Z157:Z159"/>
    <mergeCell ref="AA157:AA159"/>
    <mergeCell ref="Z160:Z162"/>
    <mergeCell ref="AA160:AA162"/>
    <mergeCell ref="Z163:Z165"/>
    <mergeCell ref="AA163:AA165"/>
    <mergeCell ref="Z139:Z141"/>
    <mergeCell ref="AA139:AA141"/>
    <mergeCell ref="Z142:Z144"/>
    <mergeCell ref="AA142:AA144"/>
    <mergeCell ref="AA89:AA91"/>
    <mergeCell ref="Z92:Z94"/>
    <mergeCell ref="AA92:AA94"/>
    <mergeCell ref="Z95:Z97"/>
    <mergeCell ref="AA95:AA97"/>
    <mergeCell ref="Z98:Z100"/>
    <mergeCell ref="AA125:AA127"/>
    <mergeCell ref="Z128:Z130"/>
    <mergeCell ref="AA128:AA130"/>
    <mergeCell ref="Z131:Z133"/>
    <mergeCell ref="AA131:AA133"/>
    <mergeCell ref="Z136:Z138"/>
    <mergeCell ref="AA136:AA138"/>
    <mergeCell ref="Z110:Z112"/>
    <mergeCell ref="AA110:AA112"/>
    <mergeCell ref="Z113:Z115"/>
    <mergeCell ref="AA113:AA115"/>
    <mergeCell ref="AA60:AA62"/>
    <mergeCell ref="Z63:Z65"/>
    <mergeCell ref="AA63:AA65"/>
    <mergeCell ref="Z66:Z68"/>
    <mergeCell ref="AA66:AA68"/>
    <mergeCell ref="Z69:Z71"/>
    <mergeCell ref="AA98:AA100"/>
    <mergeCell ref="Z101:Z103"/>
    <mergeCell ref="AA101:AA103"/>
    <mergeCell ref="Z104:Z106"/>
    <mergeCell ref="AA104:AA106"/>
    <mergeCell ref="Z107:Z109"/>
    <mergeCell ref="AA107:AA109"/>
    <mergeCell ref="Z42:Z44"/>
    <mergeCell ref="AA42:AA44"/>
    <mergeCell ref="Z45:Z47"/>
    <mergeCell ref="AA21:AA23"/>
    <mergeCell ref="Z24:Z26"/>
    <mergeCell ref="AA24:AA26"/>
    <mergeCell ref="Z27:Z29"/>
    <mergeCell ref="AA27:AA29"/>
    <mergeCell ref="Z30:Z32"/>
    <mergeCell ref="AA30:AA32"/>
    <mergeCell ref="Z83:Z85"/>
    <mergeCell ref="AA83:AA85"/>
    <mergeCell ref="Z86:Z88"/>
    <mergeCell ref="AA86:AA88"/>
    <mergeCell ref="AA12:AA14"/>
    <mergeCell ref="Z15:Z17"/>
    <mergeCell ref="AA15:AA17"/>
    <mergeCell ref="Z18:Z20"/>
    <mergeCell ref="AA18:AA20"/>
    <mergeCell ref="Z21:Z23"/>
    <mergeCell ref="AA69:AA71"/>
    <mergeCell ref="Z74:Z76"/>
    <mergeCell ref="AA74:AA76"/>
    <mergeCell ref="Z77:Z79"/>
    <mergeCell ref="AA77:AA79"/>
    <mergeCell ref="Z80:Z82"/>
    <mergeCell ref="AA80:AA82"/>
    <mergeCell ref="Z201:Z203"/>
    <mergeCell ref="Z228:Z230"/>
    <mergeCell ref="U320:V320"/>
    <mergeCell ref="U382:V382"/>
    <mergeCell ref="U444:V444"/>
    <mergeCell ref="U506:V506"/>
    <mergeCell ref="U568:V568"/>
    <mergeCell ref="U631:V631"/>
    <mergeCell ref="Z57:Z59"/>
    <mergeCell ref="AA57:AA59"/>
    <mergeCell ref="C710:C712"/>
    <mergeCell ref="H710:H712"/>
    <mergeCell ref="I710:I712"/>
    <mergeCell ref="U10:V10"/>
    <mergeCell ref="U72:V72"/>
    <mergeCell ref="U134:V134"/>
    <mergeCell ref="U196:V196"/>
    <mergeCell ref="U258:V258"/>
    <mergeCell ref="AA45:AA47"/>
    <mergeCell ref="Z48:Z50"/>
    <mergeCell ref="AA48:AA50"/>
    <mergeCell ref="Z51:Z53"/>
    <mergeCell ref="AA51:AA53"/>
    <mergeCell ref="Z54:Z56"/>
    <mergeCell ref="AA54:AA56"/>
    <mergeCell ref="Z33:Z35"/>
    <mergeCell ref="AA33:AA35"/>
    <mergeCell ref="S258:T258"/>
    <mergeCell ref="Z36:Z38"/>
    <mergeCell ref="AA36:AA38"/>
    <mergeCell ref="Z39:Z41"/>
    <mergeCell ref="AA39:AA41"/>
    <mergeCell ref="C701:C703"/>
    <mergeCell ref="H701:H703"/>
    <mergeCell ref="I701:I703"/>
    <mergeCell ref="J701:J703"/>
    <mergeCell ref="S568:T568"/>
    <mergeCell ref="S631:T631"/>
    <mergeCell ref="S693:T693"/>
    <mergeCell ref="H687:H689"/>
    <mergeCell ref="I687:I689"/>
    <mergeCell ref="J687:J689"/>
    <mergeCell ref="Q631:R631"/>
    <mergeCell ref="O631:P631"/>
    <mergeCell ref="I648:I650"/>
    <mergeCell ref="J648:J650"/>
    <mergeCell ref="Z423:Z425"/>
    <mergeCell ref="Z452:Z454"/>
    <mergeCell ref="S320:T320"/>
    <mergeCell ref="S382:T382"/>
    <mergeCell ref="S444:T444"/>
    <mergeCell ref="S506:T506"/>
    <mergeCell ref="W320:X320"/>
    <mergeCell ref="W382:X382"/>
    <mergeCell ref="W444:X444"/>
    <mergeCell ref="W506:X506"/>
    <mergeCell ref="Z340:Z342"/>
    <mergeCell ref="Z367:Z369"/>
    <mergeCell ref="Z396:Z398"/>
    <mergeCell ref="U693:V693"/>
    <mergeCell ref="Z334:Z336"/>
    <mergeCell ref="Z364:Z366"/>
    <mergeCell ref="Z417:Z419"/>
    <mergeCell ref="Z449:Z451"/>
    <mergeCell ref="H752:H754"/>
    <mergeCell ref="I752:I754"/>
    <mergeCell ref="C752:C754"/>
    <mergeCell ref="J752:J754"/>
    <mergeCell ref="H743:H745"/>
    <mergeCell ref="I743:I745"/>
    <mergeCell ref="H746:H748"/>
    <mergeCell ref="I746:I748"/>
    <mergeCell ref="C743:C745"/>
    <mergeCell ref="J743:J745"/>
    <mergeCell ref="C559:C561"/>
    <mergeCell ref="H559:H561"/>
    <mergeCell ref="I559:I561"/>
    <mergeCell ref="J559:J561"/>
    <mergeCell ref="C562:C564"/>
    <mergeCell ref="H562:H564"/>
    <mergeCell ref="I562:I564"/>
    <mergeCell ref="J562:J564"/>
    <mergeCell ref="C565:C567"/>
    <mergeCell ref="H565:H567"/>
    <mergeCell ref="I565:I567"/>
    <mergeCell ref="J565:J567"/>
    <mergeCell ref="C607:C609"/>
    <mergeCell ref="H607:H609"/>
    <mergeCell ref="I607:I609"/>
    <mergeCell ref="J607:J609"/>
    <mergeCell ref="C573:C575"/>
    <mergeCell ref="H573:H575"/>
    <mergeCell ref="C704:C706"/>
    <mergeCell ref="H704:H706"/>
    <mergeCell ref="I704:I706"/>
    <mergeCell ref="J704:J706"/>
    <mergeCell ref="C728:C730"/>
    <mergeCell ref="H728:H730"/>
    <mergeCell ref="I728:I730"/>
    <mergeCell ref="J728:J730"/>
    <mergeCell ref="C639:C641"/>
    <mergeCell ref="H639:H641"/>
    <mergeCell ref="I639:I641"/>
    <mergeCell ref="J639:J641"/>
    <mergeCell ref="C648:C650"/>
    <mergeCell ref="H648:H650"/>
    <mergeCell ref="C731:C733"/>
    <mergeCell ref="J731:J733"/>
    <mergeCell ref="H749:H751"/>
    <mergeCell ref="I749:I751"/>
    <mergeCell ref="C746:C748"/>
    <mergeCell ref="J746:J748"/>
    <mergeCell ref="C734:C736"/>
    <mergeCell ref="J734:J736"/>
    <mergeCell ref="C749:C751"/>
    <mergeCell ref="J749:J751"/>
    <mergeCell ref="C737:C739"/>
    <mergeCell ref="J737:J739"/>
    <mergeCell ref="C740:C742"/>
    <mergeCell ref="J740:J742"/>
    <mergeCell ref="H737:H739"/>
    <mergeCell ref="I737:I739"/>
    <mergeCell ref="H740:H742"/>
    <mergeCell ref="I740:I742"/>
    <mergeCell ref="H731:H733"/>
    <mergeCell ref="I731:I733"/>
    <mergeCell ref="H734:H736"/>
    <mergeCell ref="I734:I736"/>
    <mergeCell ref="J573:J575"/>
    <mergeCell ref="C570:C572"/>
    <mergeCell ref="H570:H572"/>
    <mergeCell ref="I570:I572"/>
    <mergeCell ref="J570:J572"/>
    <mergeCell ref="I675:I677"/>
    <mergeCell ref="J675:J677"/>
    <mergeCell ref="C645:C647"/>
    <mergeCell ref="H645:H647"/>
    <mergeCell ref="I645:I647"/>
    <mergeCell ref="J645:J647"/>
    <mergeCell ref="C654:C656"/>
    <mergeCell ref="H654:H656"/>
    <mergeCell ref="C660:C662"/>
    <mergeCell ref="H660:H662"/>
    <mergeCell ref="C678:C680"/>
    <mergeCell ref="H678:H680"/>
    <mergeCell ref="I678:I680"/>
    <mergeCell ref="J678:J680"/>
    <mergeCell ref="C672:C674"/>
    <mergeCell ref="H672:H674"/>
    <mergeCell ref="I672:I674"/>
    <mergeCell ref="J672:J674"/>
    <mergeCell ref="C675:C677"/>
    <mergeCell ref="H675:H677"/>
    <mergeCell ref="C455:C457"/>
    <mergeCell ref="H455:H457"/>
    <mergeCell ref="I455:I457"/>
    <mergeCell ref="J455:J457"/>
    <mergeCell ref="J547:J549"/>
    <mergeCell ref="C550:C552"/>
    <mergeCell ref="H550:H552"/>
    <mergeCell ref="I550:I552"/>
    <mergeCell ref="J550:J552"/>
    <mergeCell ref="C511:C513"/>
    <mergeCell ref="H511:H513"/>
    <mergeCell ref="I511:I513"/>
    <mergeCell ref="J511:J513"/>
    <mergeCell ref="C526:C528"/>
    <mergeCell ref="H497:H499"/>
    <mergeCell ref="I497:I499"/>
    <mergeCell ref="J497:J499"/>
    <mergeCell ref="C547:C549"/>
    <mergeCell ref="H547:H549"/>
    <mergeCell ref="I547:I549"/>
    <mergeCell ref="C503:C505"/>
    <mergeCell ref="H503:H505"/>
    <mergeCell ref="I503:I505"/>
    <mergeCell ref="J503:J505"/>
    <mergeCell ref="C494:C496"/>
    <mergeCell ref="H494:H496"/>
    <mergeCell ref="I494:I496"/>
    <mergeCell ref="J494:J496"/>
    <mergeCell ref="C497:C499"/>
    <mergeCell ref="C441:C443"/>
    <mergeCell ref="H441:H443"/>
    <mergeCell ref="I441:I443"/>
    <mergeCell ref="J441:J443"/>
    <mergeCell ref="C446:C448"/>
    <mergeCell ref="H446:H448"/>
    <mergeCell ref="C449:C451"/>
    <mergeCell ref="H449:H451"/>
    <mergeCell ref="J420:J422"/>
    <mergeCell ref="C417:C419"/>
    <mergeCell ref="H417:H419"/>
    <mergeCell ref="I417:I419"/>
    <mergeCell ref="J417:J419"/>
    <mergeCell ref="C414:C416"/>
    <mergeCell ref="H414:H416"/>
    <mergeCell ref="I414:I416"/>
    <mergeCell ref="C452:C454"/>
    <mergeCell ref="H452:H454"/>
    <mergeCell ref="J414:J416"/>
    <mergeCell ref="C420:C422"/>
    <mergeCell ref="H420:H422"/>
    <mergeCell ref="I420:I422"/>
    <mergeCell ref="I446:I448"/>
    <mergeCell ref="J446:J448"/>
    <mergeCell ref="C429:C431"/>
    <mergeCell ref="H429:H431"/>
    <mergeCell ref="I429:I431"/>
    <mergeCell ref="J429:J431"/>
    <mergeCell ref="C432:C434"/>
    <mergeCell ref="H432:H434"/>
    <mergeCell ref="I432:I434"/>
    <mergeCell ref="J432:J434"/>
    <mergeCell ref="C435:C437"/>
    <mergeCell ref="H435:H437"/>
    <mergeCell ref="I435:I437"/>
    <mergeCell ref="J435:J437"/>
    <mergeCell ref="C438:C440"/>
    <mergeCell ref="H438:H440"/>
    <mergeCell ref="I438:I440"/>
    <mergeCell ref="J438:J440"/>
    <mergeCell ref="C384:C386"/>
    <mergeCell ref="H384:H386"/>
    <mergeCell ref="I384:I386"/>
    <mergeCell ref="J384:J386"/>
    <mergeCell ref="C390:C392"/>
    <mergeCell ref="H390:H392"/>
    <mergeCell ref="J387:J389"/>
    <mergeCell ref="C411:C413"/>
    <mergeCell ref="H411:H413"/>
    <mergeCell ref="I411:I413"/>
    <mergeCell ref="J411:J413"/>
    <mergeCell ref="C423:C425"/>
    <mergeCell ref="H423:H425"/>
    <mergeCell ref="I423:I425"/>
    <mergeCell ref="J423:J425"/>
    <mergeCell ref="C334:C336"/>
    <mergeCell ref="H334:H336"/>
    <mergeCell ref="I334:I336"/>
    <mergeCell ref="J334:J336"/>
    <mergeCell ref="I337:I339"/>
    <mergeCell ref="C396:C398"/>
    <mergeCell ref="H396:H398"/>
    <mergeCell ref="I396:I398"/>
    <mergeCell ref="J396:J398"/>
    <mergeCell ref="C426:C428"/>
    <mergeCell ref="H426:H428"/>
    <mergeCell ref="I426:I428"/>
    <mergeCell ref="J426:J428"/>
    <mergeCell ref="I405:I407"/>
    <mergeCell ref="C402:C404"/>
    <mergeCell ref="H263:H265"/>
    <mergeCell ref="C243:C245"/>
    <mergeCell ref="H243:H245"/>
    <mergeCell ref="I243:I245"/>
    <mergeCell ref="J243:J245"/>
    <mergeCell ref="I305:I307"/>
    <mergeCell ref="J305:J307"/>
    <mergeCell ref="C252:C254"/>
    <mergeCell ref="H252:H254"/>
    <mergeCell ref="I252:I254"/>
    <mergeCell ref="J252:J254"/>
    <mergeCell ref="C379:C381"/>
    <mergeCell ref="H379:H381"/>
    <mergeCell ref="I379:I381"/>
    <mergeCell ref="I390:I392"/>
    <mergeCell ref="J390:J392"/>
    <mergeCell ref="C387:C389"/>
    <mergeCell ref="H387:H389"/>
    <mergeCell ref="I387:I389"/>
    <mergeCell ref="J337:J339"/>
    <mergeCell ref="C346:C348"/>
    <mergeCell ref="C376:C378"/>
    <mergeCell ref="H376:H378"/>
    <mergeCell ref="I376:I378"/>
    <mergeCell ref="J376:J378"/>
    <mergeCell ref="H346:H348"/>
    <mergeCell ref="I346:I348"/>
    <mergeCell ref="J346:J348"/>
    <mergeCell ref="C343:C345"/>
    <mergeCell ref="C331:C333"/>
    <mergeCell ref="H331:H333"/>
    <mergeCell ref="I331:I333"/>
    <mergeCell ref="C198:C200"/>
    <mergeCell ref="H198:H200"/>
    <mergeCell ref="I198:I200"/>
    <mergeCell ref="J198:J200"/>
    <mergeCell ref="C204:C206"/>
    <mergeCell ref="H204:H206"/>
    <mergeCell ref="C216:C218"/>
    <mergeCell ref="S134:T134"/>
    <mergeCell ref="I142:I144"/>
    <mergeCell ref="J142:J144"/>
    <mergeCell ref="C139:C141"/>
    <mergeCell ref="H139:H141"/>
    <mergeCell ref="I139:I141"/>
    <mergeCell ref="J139:J141"/>
    <mergeCell ref="O134:P134"/>
    <mergeCell ref="Q134:R134"/>
    <mergeCell ref="C136:C138"/>
    <mergeCell ref="S196:T196"/>
    <mergeCell ref="C27:C29"/>
    <mergeCell ref="H27:H29"/>
    <mergeCell ref="I27:I29"/>
    <mergeCell ref="C122:C124"/>
    <mergeCell ref="H122:H124"/>
    <mergeCell ref="I122:I124"/>
    <mergeCell ref="J122:J124"/>
    <mergeCell ref="C92:C94"/>
    <mergeCell ref="H92:H94"/>
    <mergeCell ref="I92:I94"/>
    <mergeCell ref="J92:J94"/>
    <mergeCell ref="C98:C100"/>
    <mergeCell ref="H98:H100"/>
    <mergeCell ref="I86:I88"/>
    <mergeCell ref="J86:J88"/>
    <mergeCell ref="C128:C130"/>
    <mergeCell ref="H128:H130"/>
    <mergeCell ref="I128:I130"/>
    <mergeCell ref="J128:J130"/>
    <mergeCell ref="C119:C121"/>
    <mergeCell ref="H119:H121"/>
    <mergeCell ref="I119:I121"/>
    <mergeCell ref="J119:J121"/>
    <mergeCell ref="J77:J79"/>
    <mergeCell ref="C66:C68"/>
    <mergeCell ref="H66:H68"/>
    <mergeCell ref="I66:I68"/>
    <mergeCell ref="J66:J68"/>
    <mergeCell ref="C69:C71"/>
    <mergeCell ref="H69:H71"/>
    <mergeCell ref="I69:I71"/>
    <mergeCell ref="J69:J71"/>
    <mergeCell ref="J27:J29"/>
    <mergeCell ref="C24:C26"/>
    <mergeCell ref="H24:H26"/>
    <mergeCell ref="I24:I26"/>
    <mergeCell ref="J24:J26"/>
    <mergeCell ref="D5:E5"/>
    <mergeCell ref="S10:T10"/>
    <mergeCell ref="I54:I56"/>
    <mergeCell ref="J54:J56"/>
    <mergeCell ref="C21:C23"/>
    <mergeCell ref="H21:H23"/>
    <mergeCell ref="I21:I23"/>
    <mergeCell ref="J21:J23"/>
    <mergeCell ref="C18:C20"/>
    <mergeCell ref="H18:H20"/>
    <mergeCell ref="I18:I20"/>
    <mergeCell ref="O10:P10"/>
    <mergeCell ref="Q10:R10"/>
    <mergeCell ref="C12:C14"/>
    <mergeCell ref="H12:H14"/>
    <mergeCell ref="I12:I14"/>
    <mergeCell ref="J12:J14"/>
    <mergeCell ref="M10:N10"/>
    <mergeCell ref="J6:L6"/>
    <mergeCell ref="J7:L7"/>
    <mergeCell ref="J8:L8"/>
    <mergeCell ref="C15:C17"/>
    <mergeCell ref="H15:H17"/>
    <mergeCell ref="I15:I17"/>
    <mergeCell ref="J15:J17"/>
    <mergeCell ref="K10:L10"/>
    <mergeCell ref="J18:J20"/>
    <mergeCell ref="H39:H41"/>
    <mergeCell ref="I39:I41"/>
    <mergeCell ref="J39:J41"/>
    <mergeCell ref="C36:C38"/>
    <mergeCell ref="H36:H38"/>
    <mergeCell ref="I36:I38"/>
    <mergeCell ref="J36:J38"/>
    <mergeCell ref="S72:T72"/>
    <mergeCell ref="C33:C35"/>
    <mergeCell ref="H33:H35"/>
    <mergeCell ref="I33:I35"/>
    <mergeCell ref="J33:J35"/>
    <mergeCell ref="C30:C32"/>
    <mergeCell ref="H30:H32"/>
    <mergeCell ref="I30:I32"/>
    <mergeCell ref="J30:J32"/>
    <mergeCell ref="C39:C41"/>
    <mergeCell ref="M72:N72"/>
    <mergeCell ref="O72:P72"/>
    <mergeCell ref="Q72:R72"/>
    <mergeCell ref="C51:C53"/>
    <mergeCell ref="H51:H53"/>
    <mergeCell ref="I51:I53"/>
    <mergeCell ref="J51:J53"/>
    <mergeCell ref="C54:C56"/>
    <mergeCell ref="H54:H56"/>
    <mergeCell ref="C57:C59"/>
    <mergeCell ref="C60:C62"/>
    <mergeCell ref="H60:H62"/>
    <mergeCell ref="I60:I62"/>
    <mergeCell ref="J60:J62"/>
    <mergeCell ref="H80:H82"/>
    <mergeCell ref="C42:C44"/>
    <mergeCell ref="H42:H44"/>
    <mergeCell ref="I42:I44"/>
    <mergeCell ref="J42:J44"/>
    <mergeCell ref="C74:C76"/>
    <mergeCell ref="H74:H76"/>
    <mergeCell ref="I74:I76"/>
    <mergeCell ref="J74:J76"/>
    <mergeCell ref="C48:C50"/>
    <mergeCell ref="H48:H50"/>
    <mergeCell ref="H57:H59"/>
    <mergeCell ref="I57:I59"/>
    <mergeCell ref="J57:J59"/>
    <mergeCell ref="C45:C47"/>
    <mergeCell ref="H45:H47"/>
    <mergeCell ref="I45:I47"/>
    <mergeCell ref="J45:J47"/>
    <mergeCell ref="I48:I50"/>
    <mergeCell ref="J48:J50"/>
    <mergeCell ref="I80:I82"/>
    <mergeCell ref="J80:J82"/>
    <mergeCell ref="C77:C79"/>
    <mergeCell ref="H77:H79"/>
    <mergeCell ref="I77:I79"/>
    <mergeCell ref="I101:I103"/>
    <mergeCell ref="J101:J103"/>
    <mergeCell ref="H89:H91"/>
    <mergeCell ref="I89:I91"/>
    <mergeCell ref="J89:J91"/>
    <mergeCell ref="C63:C65"/>
    <mergeCell ref="H63:H65"/>
    <mergeCell ref="I63:I65"/>
    <mergeCell ref="J63:J65"/>
    <mergeCell ref="C86:C88"/>
    <mergeCell ref="H86:H88"/>
    <mergeCell ref="C80:C82"/>
    <mergeCell ref="I98:I100"/>
    <mergeCell ref="J98:J100"/>
    <mergeCell ref="C95:C97"/>
    <mergeCell ref="H95:H97"/>
    <mergeCell ref="I95:I97"/>
    <mergeCell ref="J95:J97"/>
    <mergeCell ref="C83:C85"/>
    <mergeCell ref="H83:H85"/>
    <mergeCell ref="I83:I85"/>
    <mergeCell ref="J83:J85"/>
    <mergeCell ref="C89:C91"/>
    <mergeCell ref="C125:C127"/>
    <mergeCell ref="H125:H127"/>
    <mergeCell ref="I125:I127"/>
    <mergeCell ref="J125:J127"/>
    <mergeCell ref="C101:C103"/>
    <mergeCell ref="H101:H103"/>
    <mergeCell ref="C113:C115"/>
    <mergeCell ref="H113:H115"/>
    <mergeCell ref="I113:I115"/>
    <mergeCell ref="J113:J115"/>
    <mergeCell ref="C116:C118"/>
    <mergeCell ref="H116:H118"/>
    <mergeCell ref="I116:I118"/>
    <mergeCell ref="J116:J118"/>
    <mergeCell ref="C107:C109"/>
    <mergeCell ref="H107:H109"/>
    <mergeCell ref="I107:I109"/>
    <mergeCell ref="J107:J109"/>
    <mergeCell ref="C110:C112"/>
    <mergeCell ref="H110:H112"/>
    <mergeCell ref="I110:I112"/>
    <mergeCell ref="J110:J112"/>
    <mergeCell ref="C104:C106"/>
    <mergeCell ref="H104:H106"/>
    <mergeCell ref="I104:I106"/>
    <mergeCell ref="J104:J106"/>
    <mergeCell ref="J157:J159"/>
    <mergeCell ref="I145:I147"/>
    <mergeCell ref="J145:J147"/>
    <mergeCell ref="C151:C153"/>
    <mergeCell ref="H151:H153"/>
    <mergeCell ref="I151:I153"/>
    <mergeCell ref="J151:J153"/>
    <mergeCell ref="C131:C133"/>
    <mergeCell ref="H131:H133"/>
    <mergeCell ref="I131:I133"/>
    <mergeCell ref="J131:J133"/>
    <mergeCell ref="C148:C150"/>
    <mergeCell ref="H148:H150"/>
    <mergeCell ref="I148:I150"/>
    <mergeCell ref="J148:J150"/>
    <mergeCell ref="C145:C147"/>
    <mergeCell ref="H145:H147"/>
    <mergeCell ref="C172:C174"/>
    <mergeCell ref="H172:H174"/>
    <mergeCell ref="I172:I174"/>
    <mergeCell ref="J172:J174"/>
    <mergeCell ref="C169:C171"/>
    <mergeCell ref="H169:H171"/>
    <mergeCell ref="I169:I171"/>
    <mergeCell ref="J169:J171"/>
    <mergeCell ref="C166:C168"/>
    <mergeCell ref="H166:H168"/>
    <mergeCell ref="I166:I168"/>
    <mergeCell ref="J166:J168"/>
    <mergeCell ref="C163:C165"/>
    <mergeCell ref="H163:H165"/>
    <mergeCell ref="I163:I165"/>
    <mergeCell ref="J163:J165"/>
    <mergeCell ref="H136:H138"/>
    <mergeCell ref="I136:I138"/>
    <mergeCell ref="J136:J138"/>
    <mergeCell ref="C142:C144"/>
    <mergeCell ref="H142:H144"/>
    <mergeCell ref="C154:C156"/>
    <mergeCell ref="H154:H156"/>
    <mergeCell ref="I154:I156"/>
    <mergeCell ref="J154:J156"/>
    <mergeCell ref="C160:C162"/>
    <mergeCell ref="H160:H162"/>
    <mergeCell ref="I160:I162"/>
    <mergeCell ref="J160:J162"/>
    <mergeCell ref="C157:C159"/>
    <mergeCell ref="H157:H159"/>
    <mergeCell ref="I157:I159"/>
    <mergeCell ref="C175:C177"/>
    <mergeCell ref="H175:H177"/>
    <mergeCell ref="I175:I177"/>
    <mergeCell ref="J175:J177"/>
    <mergeCell ref="C181:C183"/>
    <mergeCell ref="H181:H183"/>
    <mergeCell ref="I181:I183"/>
    <mergeCell ref="J181:J183"/>
    <mergeCell ref="I187:I189"/>
    <mergeCell ref="J187:J189"/>
    <mergeCell ref="C190:C192"/>
    <mergeCell ref="H190:H192"/>
    <mergeCell ref="I190:I192"/>
    <mergeCell ref="J190:J192"/>
    <mergeCell ref="C178:C180"/>
    <mergeCell ref="H178:H180"/>
    <mergeCell ref="I178:I180"/>
    <mergeCell ref="J178:J180"/>
    <mergeCell ref="C187:C189"/>
    <mergeCell ref="H187:H189"/>
    <mergeCell ref="C207:C209"/>
    <mergeCell ref="H207:H209"/>
    <mergeCell ref="I207:I209"/>
    <mergeCell ref="J207:J209"/>
    <mergeCell ref="C219:C221"/>
    <mergeCell ref="H219:H221"/>
    <mergeCell ref="I219:I221"/>
    <mergeCell ref="C184:C186"/>
    <mergeCell ref="H184:H186"/>
    <mergeCell ref="I184:I186"/>
    <mergeCell ref="J184:J186"/>
    <mergeCell ref="H228:H230"/>
    <mergeCell ref="I228:I230"/>
    <mergeCell ref="J228:J230"/>
    <mergeCell ref="C225:C227"/>
    <mergeCell ref="H225:H227"/>
    <mergeCell ref="I225:I227"/>
    <mergeCell ref="C193:C195"/>
    <mergeCell ref="H193:H195"/>
    <mergeCell ref="I193:I195"/>
    <mergeCell ref="J193:J195"/>
    <mergeCell ref="C222:C224"/>
    <mergeCell ref="H222:H224"/>
    <mergeCell ref="I204:I206"/>
    <mergeCell ref="J204:J206"/>
    <mergeCell ref="C201:C203"/>
    <mergeCell ref="H201:H203"/>
    <mergeCell ref="I201:I203"/>
    <mergeCell ref="J201:J203"/>
    <mergeCell ref="J219:J221"/>
    <mergeCell ref="C210:C212"/>
    <mergeCell ref="H216:H218"/>
    <mergeCell ref="H210:H212"/>
    <mergeCell ref="C231:C233"/>
    <mergeCell ref="C237:C239"/>
    <mergeCell ref="H237:H239"/>
    <mergeCell ref="C266:C268"/>
    <mergeCell ref="H266:H268"/>
    <mergeCell ref="C249:C251"/>
    <mergeCell ref="C260:C262"/>
    <mergeCell ref="H260:H262"/>
    <mergeCell ref="C234:C236"/>
    <mergeCell ref="H234:H236"/>
    <mergeCell ref="I234:I236"/>
    <mergeCell ref="J234:J236"/>
    <mergeCell ref="I222:I224"/>
    <mergeCell ref="J222:J224"/>
    <mergeCell ref="C228:C230"/>
    <mergeCell ref="J225:J227"/>
    <mergeCell ref="I210:I212"/>
    <mergeCell ref="J210:J212"/>
    <mergeCell ref="I216:I218"/>
    <mergeCell ref="J216:J218"/>
    <mergeCell ref="C213:C215"/>
    <mergeCell ref="H213:H215"/>
    <mergeCell ref="I213:I215"/>
    <mergeCell ref="J213:J215"/>
    <mergeCell ref="H231:H233"/>
    <mergeCell ref="I231:I233"/>
    <mergeCell ref="J231:J233"/>
    <mergeCell ref="I263:I265"/>
    <mergeCell ref="J263:J265"/>
    <mergeCell ref="I266:I268"/>
    <mergeCell ref="J266:J268"/>
    <mergeCell ref="I260:I262"/>
    <mergeCell ref="J260:J262"/>
    <mergeCell ref="H249:H251"/>
    <mergeCell ref="I249:I251"/>
    <mergeCell ref="J249:J251"/>
    <mergeCell ref="C240:C242"/>
    <mergeCell ref="H240:H242"/>
    <mergeCell ref="I240:I242"/>
    <mergeCell ref="J240:J242"/>
    <mergeCell ref="I237:I239"/>
    <mergeCell ref="J237:J239"/>
    <mergeCell ref="C246:C248"/>
    <mergeCell ref="H246:H248"/>
    <mergeCell ref="I246:I248"/>
    <mergeCell ref="J246:J248"/>
    <mergeCell ref="C275:C277"/>
    <mergeCell ref="H275:H277"/>
    <mergeCell ref="I275:I277"/>
    <mergeCell ref="J275:J277"/>
    <mergeCell ref="C272:C274"/>
    <mergeCell ref="H272:H274"/>
    <mergeCell ref="I272:I274"/>
    <mergeCell ref="J272:J274"/>
    <mergeCell ref="C255:C257"/>
    <mergeCell ref="H255:H257"/>
    <mergeCell ref="I255:I257"/>
    <mergeCell ref="J255:J257"/>
    <mergeCell ref="C269:C271"/>
    <mergeCell ref="H269:H271"/>
    <mergeCell ref="I269:I271"/>
    <mergeCell ref="J269:J271"/>
    <mergeCell ref="C263:C265"/>
    <mergeCell ref="C281:C283"/>
    <mergeCell ref="H281:H283"/>
    <mergeCell ref="I281:I283"/>
    <mergeCell ref="J281:J283"/>
    <mergeCell ref="C278:C280"/>
    <mergeCell ref="H278:H280"/>
    <mergeCell ref="I278:I280"/>
    <mergeCell ref="J278:J280"/>
    <mergeCell ref="Q320:R320"/>
    <mergeCell ref="C299:C301"/>
    <mergeCell ref="H299:H301"/>
    <mergeCell ref="I299:I301"/>
    <mergeCell ref="J299:J301"/>
    <mergeCell ref="C302:C304"/>
    <mergeCell ref="H302:H304"/>
    <mergeCell ref="I302:I304"/>
    <mergeCell ref="J302:J304"/>
    <mergeCell ref="C308:C310"/>
    <mergeCell ref="I293:I295"/>
    <mergeCell ref="J293:J295"/>
    <mergeCell ref="C290:C292"/>
    <mergeCell ref="H290:H292"/>
    <mergeCell ref="I290:I292"/>
    <mergeCell ref="J290:J292"/>
    <mergeCell ref="C296:C298"/>
    <mergeCell ref="H296:H298"/>
    <mergeCell ref="I296:I298"/>
    <mergeCell ref="J296:J298"/>
    <mergeCell ref="C317:C319"/>
    <mergeCell ref="H317:H319"/>
    <mergeCell ref="I317:I319"/>
    <mergeCell ref="J317:J319"/>
    <mergeCell ref="C293:C295"/>
    <mergeCell ref="H293:H295"/>
    <mergeCell ref="C287:C289"/>
    <mergeCell ref="H287:H289"/>
    <mergeCell ref="I287:I289"/>
    <mergeCell ref="J287:J289"/>
    <mergeCell ref="C284:C286"/>
    <mergeCell ref="H284:H286"/>
    <mergeCell ref="I284:I286"/>
    <mergeCell ref="J284:J286"/>
    <mergeCell ref="C311:C313"/>
    <mergeCell ref="H311:H313"/>
    <mergeCell ref="I311:I313"/>
    <mergeCell ref="J311:J313"/>
    <mergeCell ref="C314:C316"/>
    <mergeCell ref="H314:H316"/>
    <mergeCell ref="I314:I316"/>
    <mergeCell ref="J314:J316"/>
    <mergeCell ref="O320:P320"/>
    <mergeCell ref="C325:C327"/>
    <mergeCell ref="H325:H327"/>
    <mergeCell ref="I325:I327"/>
    <mergeCell ref="J325:J327"/>
    <mergeCell ref="C305:C307"/>
    <mergeCell ref="H305:H307"/>
    <mergeCell ref="H308:H310"/>
    <mergeCell ref="I308:I310"/>
    <mergeCell ref="J308:J310"/>
    <mergeCell ref="C322:C324"/>
    <mergeCell ref="H322:H324"/>
    <mergeCell ref="I322:I324"/>
    <mergeCell ref="J322:J324"/>
    <mergeCell ref="J340:J342"/>
    <mergeCell ref="C337:C339"/>
    <mergeCell ref="H337:H339"/>
    <mergeCell ref="C340:C342"/>
    <mergeCell ref="H340:H342"/>
    <mergeCell ref="I340:I342"/>
    <mergeCell ref="H343:H345"/>
    <mergeCell ref="I343:I345"/>
    <mergeCell ref="J343:J345"/>
    <mergeCell ref="C352:C354"/>
    <mergeCell ref="H352:H354"/>
    <mergeCell ref="I352:I354"/>
    <mergeCell ref="J352:J354"/>
    <mergeCell ref="C349:C351"/>
    <mergeCell ref="H349:H351"/>
    <mergeCell ref="I349:I351"/>
    <mergeCell ref="K320:L320"/>
    <mergeCell ref="J331:J333"/>
    <mergeCell ref="C328:C330"/>
    <mergeCell ref="H328:H330"/>
    <mergeCell ref="I328:I330"/>
    <mergeCell ref="J328:J330"/>
    <mergeCell ref="I361:I363"/>
    <mergeCell ref="J361:J363"/>
    <mergeCell ref="C364:C366"/>
    <mergeCell ref="H364:H366"/>
    <mergeCell ref="C370:C372"/>
    <mergeCell ref="H370:H372"/>
    <mergeCell ref="C355:C357"/>
    <mergeCell ref="H355:H357"/>
    <mergeCell ref="I355:I357"/>
    <mergeCell ref="J355:J357"/>
    <mergeCell ref="K382:L382"/>
    <mergeCell ref="M382:N382"/>
    <mergeCell ref="I370:I372"/>
    <mergeCell ref="J370:J372"/>
    <mergeCell ref="C373:C375"/>
    <mergeCell ref="H373:H375"/>
    <mergeCell ref="J349:J351"/>
    <mergeCell ref="J367:J369"/>
    <mergeCell ref="C408:C410"/>
    <mergeCell ref="H408:H410"/>
    <mergeCell ref="I408:I410"/>
    <mergeCell ref="J408:J410"/>
    <mergeCell ref="C405:C407"/>
    <mergeCell ref="H405:H407"/>
    <mergeCell ref="J405:J407"/>
    <mergeCell ref="H402:H404"/>
    <mergeCell ref="I402:I404"/>
    <mergeCell ref="J402:J404"/>
    <mergeCell ref="C399:C401"/>
    <mergeCell ref="H399:H401"/>
    <mergeCell ref="I399:I401"/>
    <mergeCell ref="J399:J401"/>
    <mergeCell ref="C358:C360"/>
    <mergeCell ref="H358:H360"/>
    <mergeCell ref="I358:I360"/>
    <mergeCell ref="J358:J360"/>
    <mergeCell ref="J379:J381"/>
    <mergeCell ref="I393:I395"/>
    <mergeCell ref="J393:J395"/>
    <mergeCell ref="C393:C395"/>
    <mergeCell ref="H393:H395"/>
    <mergeCell ref="I373:I375"/>
    <mergeCell ref="J373:J375"/>
    <mergeCell ref="I364:I366"/>
    <mergeCell ref="J364:J366"/>
    <mergeCell ref="C367:C369"/>
    <mergeCell ref="H367:H369"/>
    <mergeCell ref="I367:I369"/>
    <mergeCell ref="C361:C363"/>
    <mergeCell ref="H361:H363"/>
    <mergeCell ref="I458:I460"/>
    <mergeCell ref="J458:J460"/>
    <mergeCell ref="C476:C478"/>
    <mergeCell ref="H476:H478"/>
    <mergeCell ref="I476:I478"/>
    <mergeCell ref="J476:J478"/>
    <mergeCell ref="I449:I451"/>
    <mergeCell ref="J449:J451"/>
    <mergeCell ref="C467:C469"/>
    <mergeCell ref="H467:H469"/>
    <mergeCell ref="C461:C463"/>
    <mergeCell ref="H461:H463"/>
    <mergeCell ref="I461:I463"/>
    <mergeCell ref="J461:J463"/>
    <mergeCell ref="C458:C460"/>
    <mergeCell ref="H458:H460"/>
    <mergeCell ref="C473:C475"/>
    <mergeCell ref="H473:H475"/>
    <mergeCell ref="I473:I475"/>
    <mergeCell ref="J473:J475"/>
    <mergeCell ref="C470:C472"/>
    <mergeCell ref="H470:H472"/>
    <mergeCell ref="I470:I472"/>
    <mergeCell ref="J470:J472"/>
    <mergeCell ref="I467:I469"/>
    <mergeCell ref="J467:J469"/>
    <mergeCell ref="C464:C466"/>
    <mergeCell ref="H464:H466"/>
    <mergeCell ref="I464:I466"/>
    <mergeCell ref="J464:J466"/>
    <mergeCell ref="I452:I454"/>
    <mergeCell ref="J452:J454"/>
    <mergeCell ref="H523:H525"/>
    <mergeCell ref="I523:I525"/>
    <mergeCell ref="J523:J525"/>
    <mergeCell ref="C479:C481"/>
    <mergeCell ref="H479:H481"/>
    <mergeCell ref="I479:I481"/>
    <mergeCell ref="J479:J481"/>
    <mergeCell ref="C500:C502"/>
    <mergeCell ref="H500:H502"/>
    <mergeCell ref="I500:I502"/>
    <mergeCell ref="J500:J502"/>
    <mergeCell ref="C488:C490"/>
    <mergeCell ref="H488:H490"/>
    <mergeCell ref="I488:I490"/>
    <mergeCell ref="J488:J490"/>
    <mergeCell ref="C491:C493"/>
    <mergeCell ref="H491:H493"/>
    <mergeCell ref="I491:I493"/>
    <mergeCell ref="J491:J493"/>
    <mergeCell ref="C482:C484"/>
    <mergeCell ref="H482:H484"/>
    <mergeCell ref="I482:I484"/>
    <mergeCell ref="J482:J484"/>
    <mergeCell ref="C485:C487"/>
    <mergeCell ref="H485:H487"/>
    <mergeCell ref="I485:I487"/>
    <mergeCell ref="J485:J487"/>
    <mergeCell ref="C508:C510"/>
    <mergeCell ref="H508:H510"/>
    <mergeCell ref="I508:I510"/>
    <mergeCell ref="J508:J510"/>
    <mergeCell ref="I517:I519"/>
    <mergeCell ref="J517:J519"/>
    <mergeCell ref="C538:C540"/>
    <mergeCell ref="H538:H540"/>
    <mergeCell ref="I538:I540"/>
    <mergeCell ref="J538:J540"/>
    <mergeCell ref="C535:C537"/>
    <mergeCell ref="H535:H537"/>
    <mergeCell ref="I535:I537"/>
    <mergeCell ref="J535:J537"/>
    <mergeCell ref="C514:C516"/>
    <mergeCell ref="H514:H516"/>
    <mergeCell ref="I514:I516"/>
    <mergeCell ref="J514:J516"/>
    <mergeCell ref="C520:C522"/>
    <mergeCell ref="H520:H522"/>
    <mergeCell ref="I520:I522"/>
    <mergeCell ref="J520:J522"/>
    <mergeCell ref="C517:C519"/>
    <mergeCell ref="H517:H519"/>
    <mergeCell ref="C532:C534"/>
    <mergeCell ref="H532:H534"/>
    <mergeCell ref="I532:I534"/>
    <mergeCell ref="J532:J534"/>
    <mergeCell ref="C529:C531"/>
    <mergeCell ref="H529:H531"/>
    <mergeCell ref="I529:I531"/>
    <mergeCell ref="J529:J531"/>
    <mergeCell ref="H526:H528"/>
    <mergeCell ref="I526:I528"/>
    <mergeCell ref="J526:J528"/>
    <mergeCell ref="C523:C525"/>
    <mergeCell ref="C556:C558"/>
    <mergeCell ref="H556:H558"/>
    <mergeCell ref="I556:I558"/>
    <mergeCell ref="J556:J558"/>
    <mergeCell ref="H591:H593"/>
    <mergeCell ref="I591:I593"/>
    <mergeCell ref="J591:J593"/>
    <mergeCell ref="C588:C590"/>
    <mergeCell ref="H588:H590"/>
    <mergeCell ref="I588:I590"/>
    <mergeCell ref="C544:C546"/>
    <mergeCell ref="H544:H546"/>
    <mergeCell ref="I544:I546"/>
    <mergeCell ref="J544:J546"/>
    <mergeCell ref="C541:C543"/>
    <mergeCell ref="H541:H543"/>
    <mergeCell ref="I541:I543"/>
    <mergeCell ref="J541:J543"/>
    <mergeCell ref="C553:C555"/>
    <mergeCell ref="H553:H555"/>
    <mergeCell ref="I553:I555"/>
    <mergeCell ref="J553:J555"/>
    <mergeCell ref="C585:C587"/>
    <mergeCell ref="C579:C581"/>
    <mergeCell ref="H579:H581"/>
    <mergeCell ref="C576:C578"/>
    <mergeCell ref="H576:H578"/>
    <mergeCell ref="I576:I578"/>
    <mergeCell ref="J576:J578"/>
    <mergeCell ref="I579:I581"/>
    <mergeCell ref="J579:J581"/>
    <mergeCell ref="I573:I575"/>
    <mergeCell ref="C601:C603"/>
    <mergeCell ref="H601:H603"/>
    <mergeCell ref="I601:I603"/>
    <mergeCell ref="J601:J603"/>
    <mergeCell ref="C636:C638"/>
    <mergeCell ref="H636:H638"/>
    <mergeCell ref="I636:I638"/>
    <mergeCell ref="J636:J638"/>
    <mergeCell ref="C633:C635"/>
    <mergeCell ref="H633:H635"/>
    <mergeCell ref="H585:H587"/>
    <mergeCell ref="I585:I587"/>
    <mergeCell ref="J585:J587"/>
    <mergeCell ref="C582:C584"/>
    <mergeCell ref="H582:H584"/>
    <mergeCell ref="I582:I584"/>
    <mergeCell ref="J582:J584"/>
    <mergeCell ref="J588:J590"/>
    <mergeCell ref="C598:C600"/>
    <mergeCell ref="H598:H600"/>
    <mergeCell ref="I598:I600"/>
    <mergeCell ref="J598:J600"/>
    <mergeCell ref="C594:C597"/>
    <mergeCell ref="H594:H597"/>
    <mergeCell ref="I594:I597"/>
    <mergeCell ref="J594:J597"/>
    <mergeCell ref="C591:C593"/>
    <mergeCell ref="J654:J656"/>
    <mergeCell ref="C651:C653"/>
    <mergeCell ref="H651:H653"/>
    <mergeCell ref="I651:I653"/>
    <mergeCell ref="J651:J653"/>
    <mergeCell ref="C610:C612"/>
    <mergeCell ref="H610:H612"/>
    <mergeCell ref="I610:I612"/>
    <mergeCell ref="J610:J612"/>
    <mergeCell ref="C613:C615"/>
    <mergeCell ref="H613:H615"/>
    <mergeCell ref="I613:I615"/>
    <mergeCell ref="J613:J615"/>
    <mergeCell ref="I633:I635"/>
    <mergeCell ref="J633:J635"/>
    <mergeCell ref="C616:C618"/>
    <mergeCell ref="H616:H618"/>
    <mergeCell ref="I616:I618"/>
    <mergeCell ref="J616:J618"/>
    <mergeCell ref="C619:C621"/>
    <mergeCell ref="H619:H621"/>
    <mergeCell ref="I619:I621"/>
    <mergeCell ref="J619:J621"/>
    <mergeCell ref="J666:J668"/>
    <mergeCell ref="C663:C665"/>
    <mergeCell ref="H663:H665"/>
    <mergeCell ref="I663:I665"/>
    <mergeCell ref="J663:J665"/>
    <mergeCell ref="C625:C627"/>
    <mergeCell ref="H625:H627"/>
    <mergeCell ref="I625:I627"/>
    <mergeCell ref="J625:J627"/>
    <mergeCell ref="C642:C644"/>
    <mergeCell ref="H642:H644"/>
    <mergeCell ref="I642:I644"/>
    <mergeCell ref="J642:J644"/>
    <mergeCell ref="C604:C606"/>
    <mergeCell ref="H604:H606"/>
    <mergeCell ref="I604:I606"/>
    <mergeCell ref="J604:J606"/>
    <mergeCell ref="C622:C624"/>
    <mergeCell ref="H622:H624"/>
    <mergeCell ref="I622:I624"/>
    <mergeCell ref="J622:J624"/>
    <mergeCell ref="I660:I662"/>
    <mergeCell ref="J660:J662"/>
    <mergeCell ref="C657:C659"/>
    <mergeCell ref="H657:H659"/>
    <mergeCell ref="I657:I659"/>
    <mergeCell ref="J657:J659"/>
    <mergeCell ref="C628:C630"/>
    <mergeCell ref="H628:H630"/>
    <mergeCell ref="I628:I630"/>
    <mergeCell ref="J628:J630"/>
    <mergeCell ref="I654:I656"/>
    <mergeCell ref="C725:C727"/>
    <mergeCell ref="H725:H727"/>
    <mergeCell ref="I725:I727"/>
    <mergeCell ref="J725:J727"/>
    <mergeCell ref="K693:L693"/>
    <mergeCell ref="M693:N693"/>
    <mergeCell ref="C716:C718"/>
    <mergeCell ref="H716:H718"/>
    <mergeCell ref="I716:I718"/>
    <mergeCell ref="J716:J718"/>
    <mergeCell ref="Q568:R568"/>
    <mergeCell ref="O568:P568"/>
    <mergeCell ref="C722:C724"/>
    <mergeCell ref="H722:H724"/>
    <mergeCell ref="I722:I724"/>
    <mergeCell ref="J722:J724"/>
    <mergeCell ref="C719:C721"/>
    <mergeCell ref="H719:H721"/>
    <mergeCell ref="I719:I721"/>
    <mergeCell ref="J719:J721"/>
    <mergeCell ref="C690:C692"/>
    <mergeCell ref="H690:H692"/>
    <mergeCell ref="I690:I692"/>
    <mergeCell ref="J690:J692"/>
    <mergeCell ref="C684:C686"/>
    <mergeCell ref="H684:H686"/>
    <mergeCell ref="I684:I686"/>
    <mergeCell ref="J684:J686"/>
    <mergeCell ref="C687:C689"/>
    <mergeCell ref="C681:C683"/>
    <mergeCell ref="H681:H683"/>
    <mergeCell ref="I681:I683"/>
    <mergeCell ref="C713:C715"/>
    <mergeCell ref="H713:H715"/>
    <mergeCell ref="I713:I715"/>
    <mergeCell ref="J713:J715"/>
    <mergeCell ref="C666:C668"/>
    <mergeCell ref="W10:X10"/>
    <mergeCell ref="W72:X72"/>
    <mergeCell ref="W134:X134"/>
    <mergeCell ref="W196:X196"/>
    <mergeCell ref="W258:X258"/>
    <mergeCell ref="Q693:R693"/>
    <mergeCell ref="O693:P693"/>
    <mergeCell ref="J710:J712"/>
    <mergeCell ref="C707:C709"/>
    <mergeCell ref="H707:H709"/>
    <mergeCell ref="I707:I709"/>
    <mergeCell ref="J707:J709"/>
    <mergeCell ref="J681:J683"/>
    <mergeCell ref="C669:C671"/>
    <mergeCell ref="H669:H671"/>
    <mergeCell ref="I669:I671"/>
    <mergeCell ref="J669:J671"/>
    <mergeCell ref="C698:C700"/>
    <mergeCell ref="H698:H700"/>
    <mergeCell ref="I698:I700"/>
    <mergeCell ref="J698:J700"/>
    <mergeCell ref="C695:C697"/>
    <mergeCell ref="H695:H697"/>
    <mergeCell ref="I695:I697"/>
    <mergeCell ref="J695:J697"/>
    <mergeCell ref="H666:H668"/>
    <mergeCell ref="I666:I668"/>
    <mergeCell ref="K506:L506"/>
    <mergeCell ref="M506:N506"/>
    <mergeCell ref="O506:P506"/>
    <mergeCell ref="Q506:R506"/>
    <mergeCell ref="K196:L196"/>
    <mergeCell ref="M196:N196"/>
    <mergeCell ref="O196:P196"/>
    <mergeCell ref="Q196:R196"/>
    <mergeCell ref="K258:L258"/>
    <mergeCell ref="M258:N258"/>
    <mergeCell ref="O258:P258"/>
    <mergeCell ref="Q258:R258"/>
    <mergeCell ref="W568:X568"/>
    <mergeCell ref="W631:X631"/>
    <mergeCell ref="W693:X693"/>
    <mergeCell ref="K568:L568"/>
    <mergeCell ref="M568:N568"/>
    <mergeCell ref="K631:L631"/>
    <mergeCell ref="M631:N631"/>
    <mergeCell ref="O382:P382"/>
    <mergeCell ref="Q382:R382"/>
    <mergeCell ref="M320:N320"/>
    <mergeCell ref="AK12:AK14"/>
    <mergeCell ref="AL12:AL14"/>
    <mergeCell ref="AE15:AE17"/>
    <mergeCell ref="AF15:AF17"/>
    <mergeCell ref="AG15:AG17"/>
    <mergeCell ref="AH15:AH17"/>
    <mergeCell ref="AI15:AI17"/>
    <mergeCell ref="AJ15:AJ17"/>
    <mergeCell ref="AK15:AK17"/>
    <mergeCell ref="AL15:AL17"/>
    <mergeCell ref="AE12:AE14"/>
    <mergeCell ref="AF12:AF14"/>
    <mergeCell ref="AG12:AG14"/>
    <mergeCell ref="AH12:AH14"/>
    <mergeCell ref="AI12:AI14"/>
    <mergeCell ref="AJ12:AJ14"/>
    <mergeCell ref="K444:L444"/>
    <mergeCell ref="M444:N444"/>
    <mergeCell ref="O444:P444"/>
    <mergeCell ref="Q444:R444"/>
    <mergeCell ref="K134:L134"/>
    <mergeCell ref="M134:N134"/>
    <mergeCell ref="K72:L72"/>
    <mergeCell ref="Z255:Z257"/>
    <mergeCell ref="Z284:Z286"/>
    <mergeCell ref="Z311:Z313"/>
    <mergeCell ref="Z12:Z14"/>
    <mergeCell ref="Z60:Z62"/>
    <mergeCell ref="Z89:Z91"/>
    <mergeCell ref="Z116:Z118"/>
    <mergeCell ref="Z145:Z147"/>
    <mergeCell ref="Z172:Z174"/>
    <mergeCell ref="AK24:AK26"/>
    <mergeCell ref="AL24:AL26"/>
    <mergeCell ref="AE27:AE29"/>
    <mergeCell ref="AF27:AF29"/>
    <mergeCell ref="AG27:AG29"/>
    <mergeCell ref="AH27:AH29"/>
    <mergeCell ref="AI27:AI29"/>
    <mergeCell ref="AJ27:AJ29"/>
    <mergeCell ref="AK27:AK29"/>
    <mergeCell ref="AL27:AL29"/>
    <mergeCell ref="AE24:AE26"/>
    <mergeCell ref="AF24:AF26"/>
    <mergeCell ref="AG24:AG26"/>
    <mergeCell ref="AH24:AH26"/>
    <mergeCell ref="AI24:AI26"/>
    <mergeCell ref="AJ24:AJ26"/>
    <mergeCell ref="AK18:AK20"/>
    <mergeCell ref="AL18:AL20"/>
    <mergeCell ref="AE21:AE23"/>
    <mergeCell ref="AF21:AF23"/>
    <mergeCell ref="AG21:AG23"/>
    <mergeCell ref="AH21:AH23"/>
    <mergeCell ref="AI21:AI23"/>
    <mergeCell ref="AJ21:AJ23"/>
    <mergeCell ref="AK21:AK23"/>
    <mergeCell ref="AL21:AL23"/>
    <mergeCell ref="AE18:AE20"/>
    <mergeCell ref="AF18:AF20"/>
    <mergeCell ref="AG18:AG20"/>
    <mergeCell ref="AH18:AH20"/>
    <mergeCell ref="AI18:AI20"/>
    <mergeCell ref="AJ18:AJ20"/>
    <mergeCell ref="AK36:AK38"/>
    <mergeCell ref="AL36:AL38"/>
    <mergeCell ref="AE39:AE41"/>
    <mergeCell ref="AF39:AF41"/>
    <mergeCell ref="AG39:AG41"/>
    <mergeCell ref="AH39:AH41"/>
    <mergeCell ref="AI39:AI41"/>
    <mergeCell ref="AJ39:AJ41"/>
    <mergeCell ref="AK39:AK41"/>
    <mergeCell ref="AL39:AL41"/>
    <mergeCell ref="AE36:AE38"/>
    <mergeCell ref="AF36:AF38"/>
    <mergeCell ref="AG36:AG38"/>
    <mergeCell ref="AH36:AH38"/>
    <mergeCell ref="AI36:AI38"/>
    <mergeCell ref="AJ36:AJ38"/>
    <mergeCell ref="AK30:AK32"/>
    <mergeCell ref="AL30:AL32"/>
    <mergeCell ref="AE33:AE35"/>
    <mergeCell ref="AF33:AF35"/>
    <mergeCell ref="AG33:AG35"/>
    <mergeCell ref="AH33:AH35"/>
    <mergeCell ref="AI33:AI35"/>
    <mergeCell ref="AJ33:AJ35"/>
    <mergeCell ref="AK33:AK35"/>
    <mergeCell ref="AL33:AL35"/>
    <mergeCell ref="AE30:AE32"/>
    <mergeCell ref="AF30:AF32"/>
    <mergeCell ref="AG30:AG32"/>
    <mergeCell ref="AH30:AH32"/>
    <mergeCell ref="AI30:AI32"/>
    <mergeCell ref="AJ30:AJ32"/>
    <mergeCell ref="AK48:AK50"/>
    <mergeCell ref="AL48:AL50"/>
    <mergeCell ref="AE51:AE53"/>
    <mergeCell ref="AF51:AF53"/>
    <mergeCell ref="AG51:AG53"/>
    <mergeCell ref="AH51:AH53"/>
    <mergeCell ref="AI51:AI53"/>
    <mergeCell ref="AJ51:AJ53"/>
    <mergeCell ref="AK51:AK53"/>
    <mergeCell ref="AL51:AL53"/>
    <mergeCell ref="AE48:AE50"/>
    <mergeCell ref="AF48:AF50"/>
    <mergeCell ref="AG48:AG50"/>
    <mergeCell ref="AH48:AH50"/>
    <mergeCell ref="AI48:AI50"/>
    <mergeCell ref="AJ48:AJ50"/>
    <mergeCell ref="AK42:AK44"/>
    <mergeCell ref="AL42:AL44"/>
    <mergeCell ref="AE45:AE47"/>
    <mergeCell ref="AF45:AF47"/>
    <mergeCell ref="AG45:AG47"/>
    <mergeCell ref="AH45:AH47"/>
    <mergeCell ref="AI45:AI47"/>
    <mergeCell ref="AJ45:AJ47"/>
    <mergeCell ref="AK45:AK47"/>
    <mergeCell ref="AL45:AL47"/>
    <mergeCell ref="AE42:AE44"/>
    <mergeCell ref="AF42:AF44"/>
    <mergeCell ref="AG42:AG44"/>
    <mergeCell ref="AH42:AH44"/>
    <mergeCell ref="AI42:AI44"/>
    <mergeCell ref="AJ42:AJ44"/>
    <mergeCell ref="AK60:AK62"/>
    <mergeCell ref="AL60:AL62"/>
    <mergeCell ref="AE63:AE65"/>
    <mergeCell ref="AF63:AF65"/>
    <mergeCell ref="AG63:AG65"/>
    <mergeCell ref="AH63:AH65"/>
    <mergeCell ref="AI63:AI65"/>
    <mergeCell ref="AJ63:AJ65"/>
    <mergeCell ref="AK63:AK65"/>
    <mergeCell ref="AL63:AL65"/>
    <mergeCell ref="AE60:AE62"/>
    <mergeCell ref="AF60:AF62"/>
    <mergeCell ref="AG60:AG62"/>
    <mergeCell ref="AH60:AH62"/>
    <mergeCell ref="AI60:AI62"/>
    <mergeCell ref="AJ60:AJ62"/>
    <mergeCell ref="AK54:AK56"/>
    <mergeCell ref="AL54:AL56"/>
    <mergeCell ref="AE57:AE59"/>
    <mergeCell ref="AF57:AF59"/>
    <mergeCell ref="AG57:AG59"/>
    <mergeCell ref="AH57:AH59"/>
    <mergeCell ref="AI57:AI59"/>
    <mergeCell ref="AJ57:AJ59"/>
    <mergeCell ref="AK57:AK59"/>
    <mergeCell ref="AL57:AL59"/>
    <mergeCell ref="AE54:AE56"/>
    <mergeCell ref="AF54:AF56"/>
    <mergeCell ref="AG54:AG56"/>
    <mergeCell ref="AH54:AH56"/>
    <mergeCell ref="AI54:AI56"/>
    <mergeCell ref="AJ54:AJ56"/>
    <mergeCell ref="AK80:AK82"/>
    <mergeCell ref="AL80:AL82"/>
    <mergeCell ref="AE83:AE85"/>
    <mergeCell ref="AF83:AF85"/>
    <mergeCell ref="AG83:AG85"/>
    <mergeCell ref="AH83:AH85"/>
    <mergeCell ref="AI83:AI85"/>
    <mergeCell ref="AJ83:AJ85"/>
    <mergeCell ref="AK83:AK85"/>
    <mergeCell ref="AL83:AL85"/>
    <mergeCell ref="AE80:AE82"/>
    <mergeCell ref="AF80:AF82"/>
    <mergeCell ref="AG80:AG82"/>
    <mergeCell ref="AH80:AH82"/>
    <mergeCell ref="AI80:AI82"/>
    <mergeCell ref="AJ80:AJ82"/>
    <mergeCell ref="AK74:AK76"/>
    <mergeCell ref="AL74:AL76"/>
    <mergeCell ref="AE77:AE79"/>
    <mergeCell ref="AF77:AF79"/>
    <mergeCell ref="AG77:AG79"/>
    <mergeCell ref="AH77:AH79"/>
    <mergeCell ref="AI77:AI79"/>
    <mergeCell ref="AJ77:AJ79"/>
    <mergeCell ref="AK77:AK79"/>
    <mergeCell ref="AL77:AL79"/>
    <mergeCell ref="AE74:AE76"/>
    <mergeCell ref="AF74:AF76"/>
    <mergeCell ref="AG74:AG76"/>
    <mergeCell ref="AH74:AH76"/>
    <mergeCell ref="AI74:AI76"/>
    <mergeCell ref="AJ74:AJ76"/>
    <mergeCell ref="AK92:AK94"/>
    <mergeCell ref="AL92:AL94"/>
    <mergeCell ref="AE95:AE97"/>
    <mergeCell ref="AF95:AF97"/>
    <mergeCell ref="AG95:AG97"/>
    <mergeCell ref="AH95:AH97"/>
    <mergeCell ref="AI95:AI97"/>
    <mergeCell ref="AJ95:AJ97"/>
    <mergeCell ref="AK95:AK97"/>
    <mergeCell ref="AL95:AL97"/>
    <mergeCell ref="AE92:AE94"/>
    <mergeCell ref="AF92:AF94"/>
    <mergeCell ref="AG92:AG94"/>
    <mergeCell ref="AH92:AH94"/>
    <mergeCell ref="AI92:AI94"/>
    <mergeCell ref="AJ92:AJ94"/>
    <mergeCell ref="AK86:AK88"/>
    <mergeCell ref="AL86:AL88"/>
    <mergeCell ref="AE89:AE91"/>
    <mergeCell ref="AF89:AF91"/>
    <mergeCell ref="AG89:AG91"/>
    <mergeCell ref="AH89:AH91"/>
    <mergeCell ref="AI89:AI91"/>
    <mergeCell ref="AJ89:AJ91"/>
    <mergeCell ref="AK89:AK91"/>
    <mergeCell ref="AL89:AL91"/>
    <mergeCell ref="AE86:AE88"/>
    <mergeCell ref="AF86:AF88"/>
    <mergeCell ref="AG86:AG88"/>
    <mergeCell ref="AH86:AH88"/>
    <mergeCell ref="AI86:AI88"/>
    <mergeCell ref="AJ86:AJ88"/>
    <mergeCell ref="AK104:AK106"/>
    <mergeCell ref="AL104:AL106"/>
    <mergeCell ref="AE107:AE109"/>
    <mergeCell ref="AF107:AF109"/>
    <mergeCell ref="AG107:AG109"/>
    <mergeCell ref="AH107:AH109"/>
    <mergeCell ref="AI107:AI109"/>
    <mergeCell ref="AJ107:AJ109"/>
    <mergeCell ref="AK107:AK109"/>
    <mergeCell ref="AL107:AL109"/>
    <mergeCell ref="AE104:AE106"/>
    <mergeCell ref="AF104:AF106"/>
    <mergeCell ref="AG104:AG106"/>
    <mergeCell ref="AH104:AH106"/>
    <mergeCell ref="AI104:AI106"/>
    <mergeCell ref="AJ104:AJ106"/>
    <mergeCell ref="AK98:AK100"/>
    <mergeCell ref="AL98:AL100"/>
    <mergeCell ref="AE101:AE103"/>
    <mergeCell ref="AF101:AF103"/>
    <mergeCell ref="AG101:AG103"/>
    <mergeCell ref="AH101:AH103"/>
    <mergeCell ref="AI101:AI103"/>
    <mergeCell ref="AJ101:AJ103"/>
    <mergeCell ref="AK101:AK103"/>
    <mergeCell ref="AL101:AL103"/>
    <mergeCell ref="AE98:AE100"/>
    <mergeCell ref="AF98:AF100"/>
    <mergeCell ref="AG98:AG100"/>
    <mergeCell ref="AH98:AH100"/>
    <mergeCell ref="AI98:AI100"/>
    <mergeCell ref="AJ98:AJ100"/>
    <mergeCell ref="AK116:AK118"/>
    <mergeCell ref="AL116:AL118"/>
    <mergeCell ref="AE119:AE121"/>
    <mergeCell ref="AF119:AF121"/>
    <mergeCell ref="AG119:AG121"/>
    <mergeCell ref="AH119:AH121"/>
    <mergeCell ref="AI119:AI121"/>
    <mergeCell ref="AJ119:AJ121"/>
    <mergeCell ref="AK119:AK121"/>
    <mergeCell ref="AL119:AL121"/>
    <mergeCell ref="AE116:AE118"/>
    <mergeCell ref="AF116:AF118"/>
    <mergeCell ref="AG116:AG118"/>
    <mergeCell ref="AH116:AH118"/>
    <mergeCell ref="AI116:AI118"/>
    <mergeCell ref="AJ116:AJ118"/>
    <mergeCell ref="AK110:AK112"/>
    <mergeCell ref="AL110:AL112"/>
    <mergeCell ref="AE113:AE115"/>
    <mergeCell ref="AF113:AF115"/>
    <mergeCell ref="AG113:AG115"/>
    <mergeCell ref="AH113:AH115"/>
    <mergeCell ref="AI113:AI115"/>
    <mergeCell ref="AJ113:AJ115"/>
    <mergeCell ref="AK113:AK115"/>
    <mergeCell ref="AL113:AL115"/>
    <mergeCell ref="AE110:AE112"/>
    <mergeCell ref="AF110:AF112"/>
    <mergeCell ref="AG110:AG112"/>
    <mergeCell ref="AH110:AH112"/>
    <mergeCell ref="AI110:AI112"/>
    <mergeCell ref="AJ110:AJ112"/>
    <mergeCell ref="AK128:AK130"/>
    <mergeCell ref="AL128:AL130"/>
    <mergeCell ref="AE131:AE133"/>
    <mergeCell ref="AF131:AF133"/>
    <mergeCell ref="AG131:AG133"/>
    <mergeCell ref="AH131:AH133"/>
    <mergeCell ref="AI131:AI133"/>
    <mergeCell ref="AJ131:AJ133"/>
    <mergeCell ref="AK131:AK133"/>
    <mergeCell ref="AL131:AL133"/>
    <mergeCell ref="AE128:AE130"/>
    <mergeCell ref="AF128:AF130"/>
    <mergeCell ref="AG128:AG130"/>
    <mergeCell ref="AH128:AH130"/>
    <mergeCell ref="AI128:AI130"/>
    <mergeCell ref="AJ128:AJ130"/>
    <mergeCell ref="AK122:AK124"/>
    <mergeCell ref="AL122:AL124"/>
    <mergeCell ref="AE125:AE127"/>
    <mergeCell ref="AF125:AF127"/>
    <mergeCell ref="AG125:AG127"/>
    <mergeCell ref="AH125:AH127"/>
    <mergeCell ref="AI125:AI127"/>
    <mergeCell ref="AJ125:AJ127"/>
    <mergeCell ref="AK125:AK127"/>
    <mergeCell ref="AL125:AL127"/>
    <mergeCell ref="AE122:AE124"/>
    <mergeCell ref="AF122:AF124"/>
    <mergeCell ref="AG122:AG124"/>
    <mergeCell ref="AH122:AH124"/>
    <mergeCell ref="AI122:AI124"/>
    <mergeCell ref="AJ122:AJ124"/>
    <mergeCell ref="AK142:AK144"/>
    <mergeCell ref="AL142:AL144"/>
    <mergeCell ref="AE145:AE147"/>
    <mergeCell ref="AF145:AF147"/>
    <mergeCell ref="AG145:AG147"/>
    <mergeCell ref="AH145:AH147"/>
    <mergeCell ref="AI145:AI147"/>
    <mergeCell ref="AJ145:AJ147"/>
    <mergeCell ref="AK145:AK147"/>
    <mergeCell ref="AL145:AL147"/>
    <mergeCell ref="AE142:AE144"/>
    <mergeCell ref="AF142:AF144"/>
    <mergeCell ref="AG142:AG144"/>
    <mergeCell ref="AH142:AH144"/>
    <mergeCell ref="AI142:AI144"/>
    <mergeCell ref="AJ142:AJ144"/>
    <mergeCell ref="AK136:AK138"/>
    <mergeCell ref="AL136:AL138"/>
    <mergeCell ref="AE139:AE141"/>
    <mergeCell ref="AF139:AF141"/>
    <mergeCell ref="AG139:AG141"/>
    <mergeCell ref="AH139:AH141"/>
    <mergeCell ref="AI139:AI141"/>
    <mergeCell ref="AJ139:AJ141"/>
    <mergeCell ref="AK139:AK141"/>
    <mergeCell ref="AL139:AL141"/>
    <mergeCell ref="AE136:AE138"/>
    <mergeCell ref="AF136:AF138"/>
    <mergeCell ref="AG136:AG138"/>
    <mergeCell ref="AH136:AH138"/>
    <mergeCell ref="AI136:AI138"/>
    <mergeCell ref="AJ136:AJ138"/>
    <mergeCell ref="AK148:AK150"/>
    <mergeCell ref="AL148:AL150"/>
    <mergeCell ref="AE151:AE153"/>
    <mergeCell ref="AF151:AF153"/>
    <mergeCell ref="AG151:AG153"/>
    <mergeCell ref="AH151:AH153"/>
    <mergeCell ref="AI151:AI153"/>
    <mergeCell ref="AJ151:AJ153"/>
    <mergeCell ref="AK151:AK153"/>
    <mergeCell ref="AL151:AL153"/>
    <mergeCell ref="AI160:AI162"/>
    <mergeCell ref="AJ160:AJ162"/>
    <mergeCell ref="AK160:AK162"/>
    <mergeCell ref="AL160:AL162"/>
    <mergeCell ref="AE148:AE150"/>
    <mergeCell ref="AF148:AF150"/>
    <mergeCell ref="AG148:AG150"/>
    <mergeCell ref="AH148:AH150"/>
    <mergeCell ref="AI148:AI150"/>
    <mergeCell ref="AJ148:AJ150"/>
    <mergeCell ref="AI172:AI174"/>
    <mergeCell ref="AJ172:AJ174"/>
    <mergeCell ref="AK154:AK156"/>
    <mergeCell ref="AL154:AL156"/>
    <mergeCell ref="AE181:AE183"/>
    <mergeCell ref="AF181:AF183"/>
    <mergeCell ref="AG181:AG183"/>
    <mergeCell ref="AH181:AH183"/>
    <mergeCell ref="AI181:AI183"/>
    <mergeCell ref="AJ181:AJ183"/>
    <mergeCell ref="AK181:AK183"/>
    <mergeCell ref="AL181:AL183"/>
    <mergeCell ref="AE154:AE156"/>
    <mergeCell ref="AF154:AF156"/>
    <mergeCell ref="AG154:AG156"/>
    <mergeCell ref="AH154:AH156"/>
    <mergeCell ref="AI154:AI156"/>
    <mergeCell ref="AJ154:AJ156"/>
    <mergeCell ref="AE190:AE192"/>
    <mergeCell ref="AF190:AF192"/>
    <mergeCell ref="AG190:AG192"/>
    <mergeCell ref="AH190:AH192"/>
    <mergeCell ref="AI190:AI192"/>
    <mergeCell ref="AJ190:AJ192"/>
    <mergeCell ref="AK190:AK192"/>
    <mergeCell ref="AL190:AL192"/>
    <mergeCell ref="AE201:AE203"/>
    <mergeCell ref="AF201:AF203"/>
    <mergeCell ref="AG201:AG203"/>
    <mergeCell ref="AH201:AH203"/>
    <mergeCell ref="AI201:AI203"/>
    <mergeCell ref="AJ201:AJ203"/>
    <mergeCell ref="AK166:AK168"/>
    <mergeCell ref="AL166:AL168"/>
    <mergeCell ref="AE210:AE212"/>
    <mergeCell ref="AF210:AF212"/>
    <mergeCell ref="AG210:AG212"/>
    <mergeCell ref="AH210:AH212"/>
    <mergeCell ref="AI210:AI212"/>
    <mergeCell ref="AJ210:AJ212"/>
    <mergeCell ref="AK210:AK212"/>
    <mergeCell ref="AL210:AL212"/>
    <mergeCell ref="AE166:AE168"/>
    <mergeCell ref="AF166:AF168"/>
    <mergeCell ref="AG166:AG168"/>
    <mergeCell ref="AH166:AH168"/>
    <mergeCell ref="AI166:AI168"/>
    <mergeCell ref="AJ166:AJ168"/>
    <mergeCell ref="AK172:AK174"/>
    <mergeCell ref="AL172:AL174"/>
    <mergeCell ref="AE284:AE286"/>
    <mergeCell ref="AF284:AF286"/>
    <mergeCell ref="AG284:AG286"/>
    <mergeCell ref="AH284:AH286"/>
    <mergeCell ref="AI284:AI286"/>
    <mergeCell ref="AJ284:AJ286"/>
    <mergeCell ref="AK219:AK221"/>
    <mergeCell ref="AL219:AL221"/>
    <mergeCell ref="AE222:AE224"/>
    <mergeCell ref="AF222:AF224"/>
    <mergeCell ref="AG222:AG224"/>
    <mergeCell ref="AH222:AH224"/>
    <mergeCell ref="AI222:AI224"/>
    <mergeCell ref="AJ222:AJ224"/>
    <mergeCell ref="AK222:AK224"/>
    <mergeCell ref="AL222:AL224"/>
    <mergeCell ref="AK193:AK195"/>
    <mergeCell ref="AL193:AL195"/>
    <mergeCell ref="AK228:AK230"/>
    <mergeCell ref="AL228:AL230"/>
    <mergeCell ref="AE219:AE221"/>
    <mergeCell ref="AF219:AF221"/>
    <mergeCell ref="AG219:AG221"/>
    <mergeCell ref="AH219:AH221"/>
    <mergeCell ref="AI219:AI221"/>
    <mergeCell ref="AJ219:AJ221"/>
    <mergeCell ref="AE193:AE195"/>
    <mergeCell ref="AF193:AF195"/>
    <mergeCell ref="AG193:AG195"/>
    <mergeCell ref="AH193:AH195"/>
    <mergeCell ref="AI193:AI195"/>
    <mergeCell ref="AJ193:AJ195"/>
    <mergeCell ref="AK287:AK289"/>
    <mergeCell ref="AL287:AL289"/>
    <mergeCell ref="AE322:AE324"/>
    <mergeCell ref="AF322:AF324"/>
    <mergeCell ref="AG322:AG324"/>
    <mergeCell ref="AH322:AH324"/>
    <mergeCell ref="AI322:AI324"/>
    <mergeCell ref="AJ322:AJ324"/>
    <mergeCell ref="AK322:AK324"/>
    <mergeCell ref="AL322:AL324"/>
    <mergeCell ref="AE287:AE289"/>
    <mergeCell ref="AF287:AF289"/>
    <mergeCell ref="AG287:AG289"/>
    <mergeCell ref="AH287:AH289"/>
    <mergeCell ref="AI287:AI289"/>
    <mergeCell ref="AJ287:AJ289"/>
    <mergeCell ref="AE249:AE251"/>
    <mergeCell ref="AF249:AF251"/>
    <mergeCell ref="AG249:AG251"/>
    <mergeCell ref="AH249:AH251"/>
    <mergeCell ref="AI249:AI251"/>
    <mergeCell ref="AJ249:AJ251"/>
    <mergeCell ref="AI263:AI265"/>
    <mergeCell ref="AJ263:AJ265"/>
    <mergeCell ref="AK263:AK265"/>
    <mergeCell ref="AL263:AL265"/>
    <mergeCell ref="AK249:AK251"/>
    <mergeCell ref="AL249:AL251"/>
    <mergeCell ref="AK284:AK286"/>
    <mergeCell ref="AL284:AL286"/>
    <mergeCell ref="AE275:AE277"/>
    <mergeCell ref="AF275:AF277"/>
    <mergeCell ref="AE349:AE351"/>
    <mergeCell ref="AF349:AF351"/>
    <mergeCell ref="AG349:AG351"/>
    <mergeCell ref="AH349:AH351"/>
    <mergeCell ref="AI349:AI351"/>
    <mergeCell ref="AJ349:AJ351"/>
    <mergeCell ref="AK302:AK304"/>
    <mergeCell ref="AL302:AL304"/>
    <mergeCell ref="AE305:AE307"/>
    <mergeCell ref="AF305:AF307"/>
    <mergeCell ref="AG305:AG307"/>
    <mergeCell ref="AH305:AH307"/>
    <mergeCell ref="AI305:AI307"/>
    <mergeCell ref="AJ305:AJ307"/>
    <mergeCell ref="AK305:AK307"/>
    <mergeCell ref="AL305:AL307"/>
    <mergeCell ref="AK311:AK313"/>
    <mergeCell ref="AL311:AL313"/>
    <mergeCell ref="AE302:AE304"/>
    <mergeCell ref="AF302:AF304"/>
    <mergeCell ref="AG302:AG304"/>
    <mergeCell ref="AH302:AH304"/>
    <mergeCell ref="AI302:AI304"/>
    <mergeCell ref="AJ302:AJ304"/>
    <mergeCell ref="AE311:AE313"/>
    <mergeCell ref="AF311:AF313"/>
    <mergeCell ref="AG311:AG313"/>
    <mergeCell ref="AH311:AH313"/>
    <mergeCell ref="AI311:AI313"/>
    <mergeCell ref="AJ311:AJ313"/>
    <mergeCell ref="AG367:AG369"/>
    <mergeCell ref="AH367:AH369"/>
    <mergeCell ref="AI367:AI369"/>
    <mergeCell ref="AJ367:AJ369"/>
    <mergeCell ref="AK367:AK369"/>
    <mergeCell ref="AL367:AL369"/>
    <mergeCell ref="AE376:AE378"/>
    <mergeCell ref="AF376:AF378"/>
    <mergeCell ref="AG376:AG378"/>
    <mergeCell ref="AH376:AH378"/>
    <mergeCell ref="AI376:AI378"/>
    <mergeCell ref="AJ376:AJ378"/>
    <mergeCell ref="AK331:AK333"/>
    <mergeCell ref="AL331:AL333"/>
    <mergeCell ref="AE334:AE336"/>
    <mergeCell ref="AF334:AF336"/>
    <mergeCell ref="AG334:AG336"/>
    <mergeCell ref="AH334:AH336"/>
    <mergeCell ref="AI334:AI336"/>
    <mergeCell ref="AJ334:AJ336"/>
    <mergeCell ref="AK334:AK336"/>
    <mergeCell ref="AL334:AL336"/>
    <mergeCell ref="AE331:AE333"/>
    <mergeCell ref="AF331:AF333"/>
    <mergeCell ref="AG331:AG333"/>
    <mergeCell ref="AH331:AH333"/>
    <mergeCell ref="AI331:AI333"/>
    <mergeCell ref="AJ331:AJ333"/>
    <mergeCell ref="AK349:AK351"/>
    <mergeCell ref="AL349:AL351"/>
    <mergeCell ref="AE340:AE342"/>
    <mergeCell ref="AF340:AF342"/>
    <mergeCell ref="AG364:AG366"/>
    <mergeCell ref="AH364:AH366"/>
    <mergeCell ref="AI364:AI366"/>
    <mergeCell ref="AJ364:AJ366"/>
    <mergeCell ref="AK364:AK366"/>
    <mergeCell ref="AL364:AL366"/>
    <mergeCell ref="AE387:AE389"/>
    <mergeCell ref="AF387:AF389"/>
    <mergeCell ref="AG387:AG389"/>
    <mergeCell ref="AH387:AH389"/>
    <mergeCell ref="AI387:AI389"/>
    <mergeCell ref="AJ387:AJ389"/>
    <mergeCell ref="AK358:AK360"/>
    <mergeCell ref="AL358:AL360"/>
    <mergeCell ref="AE361:AE363"/>
    <mergeCell ref="AF361:AF363"/>
    <mergeCell ref="AG361:AG363"/>
    <mergeCell ref="AH361:AH363"/>
    <mergeCell ref="AI361:AI363"/>
    <mergeCell ref="AJ361:AJ363"/>
    <mergeCell ref="AK361:AK363"/>
    <mergeCell ref="AL361:AL363"/>
    <mergeCell ref="AE358:AE360"/>
    <mergeCell ref="AF358:AF360"/>
    <mergeCell ref="AG358:AG360"/>
    <mergeCell ref="AH358:AH360"/>
    <mergeCell ref="AI358:AI360"/>
    <mergeCell ref="AJ358:AJ360"/>
    <mergeCell ref="AK376:AK378"/>
    <mergeCell ref="AL376:AL378"/>
    <mergeCell ref="AE367:AE369"/>
    <mergeCell ref="AF367:AF369"/>
    <mergeCell ref="AI458:AI460"/>
    <mergeCell ref="AJ458:AJ460"/>
    <mergeCell ref="AE432:AE434"/>
    <mergeCell ref="AF432:AF434"/>
    <mergeCell ref="AG432:AG434"/>
    <mergeCell ref="AH432:AH434"/>
    <mergeCell ref="AI414:AI416"/>
    <mergeCell ref="AJ414:AJ416"/>
    <mergeCell ref="AK414:AK416"/>
    <mergeCell ref="AL414:AL416"/>
    <mergeCell ref="AE399:AE401"/>
    <mergeCell ref="AF399:AF401"/>
    <mergeCell ref="AG399:AG401"/>
    <mergeCell ref="AH399:AH401"/>
    <mergeCell ref="AI399:AI401"/>
    <mergeCell ref="AJ399:AJ401"/>
    <mergeCell ref="AE370:AE372"/>
    <mergeCell ref="AF370:AF372"/>
    <mergeCell ref="AE414:AE416"/>
    <mergeCell ref="AF414:AF416"/>
    <mergeCell ref="AG414:AG416"/>
    <mergeCell ref="AH414:AH416"/>
    <mergeCell ref="AG411:AG413"/>
    <mergeCell ref="AH411:AH413"/>
    <mergeCell ref="AK387:AK389"/>
    <mergeCell ref="AL387:AL389"/>
    <mergeCell ref="AG449:AG451"/>
    <mergeCell ref="AH449:AH451"/>
    <mergeCell ref="AI449:AI451"/>
    <mergeCell ref="AJ449:AJ451"/>
    <mergeCell ref="AK423:AK425"/>
    <mergeCell ref="AL423:AL425"/>
    <mergeCell ref="AE452:AE454"/>
    <mergeCell ref="AF452:AF454"/>
    <mergeCell ref="AG452:AG454"/>
    <mergeCell ref="AH452:AH454"/>
    <mergeCell ref="AI452:AI454"/>
    <mergeCell ref="AJ452:AJ454"/>
    <mergeCell ref="AK452:AK454"/>
    <mergeCell ref="AL452:AL454"/>
    <mergeCell ref="AI432:AI434"/>
    <mergeCell ref="AJ432:AJ434"/>
    <mergeCell ref="AK432:AK434"/>
    <mergeCell ref="AL432:AL434"/>
    <mergeCell ref="AE423:AE425"/>
    <mergeCell ref="AF423:AF425"/>
    <mergeCell ref="AG423:AG425"/>
    <mergeCell ref="AH423:AH425"/>
    <mergeCell ref="AI423:AI425"/>
    <mergeCell ref="AJ423:AJ425"/>
    <mergeCell ref="AE497:AE499"/>
    <mergeCell ref="AF497:AF499"/>
    <mergeCell ref="AG497:AG499"/>
    <mergeCell ref="AH497:AH499"/>
    <mergeCell ref="AI497:AI499"/>
    <mergeCell ref="AJ497:AJ499"/>
    <mergeCell ref="AK497:AK499"/>
    <mergeCell ref="AL497:AL499"/>
    <mergeCell ref="AK470:AK472"/>
    <mergeCell ref="AL470:AL472"/>
    <mergeCell ref="AE473:AE475"/>
    <mergeCell ref="AF473:AF475"/>
    <mergeCell ref="AG473:AG475"/>
    <mergeCell ref="AH473:AH475"/>
    <mergeCell ref="AI473:AI475"/>
    <mergeCell ref="AJ473:AJ475"/>
    <mergeCell ref="AK473:AK475"/>
    <mergeCell ref="AL473:AL475"/>
    <mergeCell ref="AE470:AE472"/>
    <mergeCell ref="AF470:AF472"/>
    <mergeCell ref="AG470:AG472"/>
    <mergeCell ref="AH470:AH472"/>
    <mergeCell ref="AI470:AI472"/>
    <mergeCell ref="AJ470:AJ472"/>
    <mergeCell ref="AK488:AK490"/>
    <mergeCell ref="AL488:AL490"/>
    <mergeCell ref="AE479:AE481"/>
    <mergeCell ref="AF479:AF481"/>
    <mergeCell ref="AG479:AG481"/>
    <mergeCell ref="AH479:AH481"/>
    <mergeCell ref="AI479:AI481"/>
    <mergeCell ref="AJ479:AJ481"/>
    <mergeCell ref="AI508:AI510"/>
    <mergeCell ref="AJ508:AJ510"/>
    <mergeCell ref="AK500:AK502"/>
    <mergeCell ref="AL500:AL502"/>
    <mergeCell ref="AE503:AE505"/>
    <mergeCell ref="AF503:AF505"/>
    <mergeCell ref="AG503:AG505"/>
    <mergeCell ref="AH503:AH505"/>
    <mergeCell ref="AI503:AI505"/>
    <mergeCell ref="AJ503:AJ505"/>
    <mergeCell ref="AK503:AK505"/>
    <mergeCell ref="AL503:AL505"/>
    <mergeCell ref="AE500:AE502"/>
    <mergeCell ref="AF500:AF502"/>
    <mergeCell ref="AG500:AG502"/>
    <mergeCell ref="AH500:AH502"/>
    <mergeCell ref="AI500:AI502"/>
    <mergeCell ref="AJ500:AJ502"/>
    <mergeCell ref="AK508:AK510"/>
    <mergeCell ref="AL508:AL510"/>
    <mergeCell ref="AE598:AE600"/>
    <mergeCell ref="AF598:AF600"/>
    <mergeCell ref="AG598:AG600"/>
    <mergeCell ref="AH598:AH600"/>
    <mergeCell ref="AI598:AI600"/>
    <mergeCell ref="AJ598:AJ600"/>
    <mergeCell ref="AK598:AK600"/>
    <mergeCell ref="AL598:AL600"/>
    <mergeCell ref="AE523:AE525"/>
    <mergeCell ref="AF523:AF525"/>
    <mergeCell ref="AG523:AG525"/>
    <mergeCell ref="AH523:AH525"/>
    <mergeCell ref="AI523:AI525"/>
    <mergeCell ref="AJ523:AJ525"/>
    <mergeCell ref="AK517:AK519"/>
    <mergeCell ref="AL517:AL519"/>
    <mergeCell ref="AE520:AE522"/>
    <mergeCell ref="AF520:AF522"/>
    <mergeCell ref="AG520:AG522"/>
    <mergeCell ref="AH520:AH522"/>
    <mergeCell ref="AI520:AI522"/>
    <mergeCell ref="AJ520:AJ522"/>
    <mergeCell ref="AK520:AK522"/>
    <mergeCell ref="AL520:AL522"/>
    <mergeCell ref="AE517:AE519"/>
    <mergeCell ref="AF517:AF519"/>
    <mergeCell ref="AG517:AG519"/>
    <mergeCell ref="AH517:AH519"/>
    <mergeCell ref="AI517:AI519"/>
    <mergeCell ref="AJ517:AJ519"/>
    <mergeCell ref="AK607:AK609"/>
    <mergeCell ref="AL607:AL609"/>
    <mergeCell ref="AE610:AE612"/>
    <mergeCell ref="AF610:AF612"/>
    <mergeCell ref="AG610:AG612"/>
    <mergeCell ref="AH610:AH612"/>
    <mergeCell ref="AI610:AI612"/>
    <mergeCell ref="AJ610:AJ612"/>
    <mergeCell ref="AK610:AK612"/>
    <mergeCell ref="AL610:AL612"/>
    <mergeCell ref="AE607:AE609"/>
    <mergeCell ref="AF607:AF609"/>
    <mergeCell ref="AG607:AG609"/>
    <mergeCell ref="AH607:AH609"/>
    <mergeCell ref="AI607:AI609"/>
    <mergeCell ref="AJ607:AJ609"/>
    <mergeCell ref="AK601:AK603"/>
    <mergeCell ref="AL601:AL603"/>
    <mergeCell ref="AE604:AE606"/>
    <mergeCell ref="AF604:AF606"/>
    <mergeCell ref="AG604:AG606"/>
    <mergeCell ref="AH604:AH606"/>
    <mergeCell ref="AI604:AI606"/>
    <mergeCell ref="AJ604:AJ606"/>
    <mergeCell ref="AK604:AK606"/>
    <mergeCell ref="AL604:AL606"/>
    <mergeCell ref="AE601:AE603"/>
    <mergeCell ref="AF601:AF603"/>
    <mergeCell ref="AG601:AG603"/>
    <mergeCell ref="AH601:AH603"/>
    <mergeCell ref="AI601:AI603"/>
    <mergeCell ref="AJ601:AJ603"/>
    <mergeCell ref="AK619:AK621"/>
    <mergeCell ref="AL619:AL621"/>
    <mergeCell ref="AE622:AE624"/>
    <mergeCell ref="AF622:AF624"/>
    <mergeCell ref="AG622:AG624"/>
    <mergeCell ref="AH622:AH624"/>
    <mergeCell ref="AI622:AI624"/>
    <mergeCell ref="AJ622:AJ624"/>
    <mergeCell ref="AK622:AK624"/>
    <mergeCell ref="AL622:AL624"/>
    <mergeCell ref="AE619:AE621"/>
    <mergeCell ref="AF619:AF621"/>
    <mergeCell ref="AG619:AG621"/>
    <mergeCell ref="AH619:AH621"/>
    <mergeCell ref="AI619:AI621"/>
    <mergeCell ref="AJ619:AJ621"/>
    <mergeCell ref="AK613:AK615"/>
    <mergeCell ref="AL613:AL615"/>
    <mergeCell ref="AE616:AE618"/>
    <mergeCell ref="AF616:AF618"/>
    <mergeCell ref="AG616:AG618"/>
    <mergeCell ref="AH616:AH618"/>
    <mergeCell ref="AI616:AI618"/>
    <mergeCell ref="AJ616:AJ618"/>
    <mergeCell ref="AK616:AK618"/>
    <mergeCell ref="AL616:AL618"/>
    <mergeCell ref="AE613:AE615"/>
    <mergeCell ref="AF613:AF615"/>
    <mergeCell ref="AG613:AG615"/>
    <mergeCell ref="AH613:AH615"/>
    <mergeCell ref="AI613:AI615"/>
    <mergeCell ref="AJ613:AJ615"/>
    <mergeCell ref="AK633:AK635"/>
    <mergeCell ref="AL633:AL635"/>
    <mergeCell ref="AE636:AE638"/>
    <mergeCell ref="AF636:AF638"/>
    <mergeCell ref="AG636:AG638"/>
    <mergeCell ref="AH636:AH638"/>
    <mergeCell ref="AI636:AI638"/>
    <mergeCell ref="AJ636:AJ638"/>
    <mergeCell ref="AK636:AK638"/>
    <mergeCell ref="AL636:AL638"/>
    <mergeCell ref="AE633:AE635"/>
    <mergeCell ref="AF633:AF635"/>
    <mergeCell ref="AG633:AG635"/>
    <mergeCell ref="AH633:AH635"/>
    <mergeCell ref="AI633:AI635"/>
    <mergeCell ref="AJ633:AJ635"/>
    <mergeCell ref="AK625:AK627"/>
    <mergeCell ref="AL625:AL627"/>
    <mergeCell ref="AE628:AE630"/>
    <mergeCell ref="AF628:AF630"/>
    <mergeCell ref="AG628:AG630"/>
    <mergeCell ref="AH628:AH630"/>
    <mergeCell ref="AI628:AI630"/>
    <mergeCell ref="AJ628:AJ630"/>
    <mergeCell ref="AK628:AK630"/>
    <mergeCell ref="AL628:AL630"/>
    <mergeCell ref="AE625:AE627"/>
    <mergeCell ref="AF625:AF627"/>
    <mergeCell ref="AG625:AG627"/>
    <mergeCell ref="AH625:AH627"/>
    <mergeCell ref="AI625:AI627"/>
    <mergeCell ref="AJ625:AJ627"/>
    <mergeCell ref="AK645:AK647"/>
    <mergeCell ref="AL645:AL647"/>
    <mergeCell ref="AE648:AE650"/>
    <mergeCell ref="AF648:AF650"/>
    <mergeCell ref="AG648:AG650"/>
    <mergeCell ref="AH648:AH650"/>
    <mergeCell ref="AI648:AI650"/>
    <mergeCell ref="AJ648:AJ650"/>
    <mergeCell ref="AK648:AK650"/>
    <mergeCell ref="AL648:AL650"/>
    <mergeCell ref="AE645:AE647"/>
    <mergeCell ref="AF645:AF647"/>
    <mergeCell ref="AG645:AG647"/>
    <mergeCell ref="AH645:AH647"/>
    <mergeCell ref="AI645:AI647"/>
    <mergeCell ref="AJ645:AJ647"/>
    <mergeCell ref="AK639:AK641"/>
    <mergeCell ref="AL639:AL641"/>
    <mergeCell ref="AE642:AE644"/>
    <mergeCell ref="AF642:AF644"/>
    <mergeCell ref="AG642:AG644"/>
    <mergeCell ref="AH642:AH644"/>
    <mergeCell ref="AI642:AI644"/>
    <mergeCell ref="AJ642:AJ644"/>
    <mergeCell ref="AK642:AK644"/>
    <mergeCell ref="AL642:AL644"/>
    <mergeCell ref="AE639:AE641"/>
    <mergeCell ref="AF639:AF641"/>
    <mergeCell ref="AG639:AG641"/>
    <mergeCell ref="AH639:AH641"/>
    <mergeCell ref="AI639:AI641"/>
    <mergeCell ref="AJ639:AJ641"/>
    <mergeCell ref="AK657:AK659"/>
    <mergeCell ref="AL657:AL659"/>
    <mergeCell ref="AE660:AE662"/>
    <mergeCell ref="AF660:AF662"/>
    <mergeCell ref="AG660:AG662"/>
    <mergeCell ref="AH660:AH662"/>
    <mergeCell ref="AI660:AI662"/>
    <mergeCell ref="AJ660:AJ662"/>
    <mergeCell ref="AK660:AK662"/>
    <mergeCell ref="AL660:AL662"/>
    <mergeCell ref="AE657:AE659"/>
    <mergeCell ref="AF657:AF659"/>
    <mergeCell ref="AG657:AG659"/>
    <mergeCell ref="AH657:AH659"/>
    <mergeCell ref="AI657:AI659"/>
    <mergeCell ref="AJ657:AJ659"/>
    <mergeCell ref="AK651:AK653"/>
    <mergeCell ref="AL651:AL653"/>
    <mergeCell ref="AE654:AE656"/>
    <mergeCell ref="AF654:AF656"/>
    <mergeCell ref="AG654:AG656"/>
    <mergeCell ref="AH654:AH656"/>
    <mergeCell ref="AI654:AI656"/>
    <mergeCell ref="AJ654:AJ656"/>
    <mergeCell ref="AK654:AK656"/>
    <mergeCell ref="AL654:AL656"/>
    <mergeCell ref="AE651:AE653"/>
    <mergeCell ref="AF651:AF653"/>
    <mergeCell ref="AG651:AG653"/>
    <mergeCell ref="AH651:AH653"/>
    <mergeCell ref="AI651:AI653"/>
    <mergeCell ref="AJ651:AJ653"/>
    <mergeCell ref="AK669:AK671"/>
    <mergeCell ref="AL669:AL671"/>
    <mergeCell ref="AE672:AE674"/>
    <mergeCell ref="AF672:AF674"/>
    <mergeCell ref="AG672:AG674"/>
    <mergeCell ref="AH672:AH674"/>
    <mergeCell ref="AI672:AI674"/>
    <mergeCell ref="AJ672:AJ674"/>
    <mergeCell ref="AK672:AK674"/>
    <mergeCell ref="AL672:AL674"/>
    <mergeCell ref="AE669:AE671"/>
    <mergeCell ref="AF669:AF671"/>
    <mergeCell ref="AG669:AG671"/>
    <mergeCell ref="AH669:AH671"/>
    <mergeCell ref="AI669:AI671"/>
    <mergeCell ref="AJ669:AJ671"/>
    <mergeCell ref="AK663:AK665"/>
    <mergeCell ref="AL663:AL665"/>
    <mergeCell ref="AE666:AE668"/>
    <mergeCell ref="AF666:AF668"/>
    <mergeCell ref="AG666:AG668"/>
    <mergeCell ref="AH666:AH668"/>
    <mergeCell ref="AI666:AI668"/>
    <mergeCell ref="AJ666:AJ668"/>
    <mergeCell ref="AK666:AK668"/>
    <mergeCell ref="AL666:AL668"/>
    <mergeCell ref="AE663:AE665"/>
    <mergeCell ref="AF663:AF665"/>
    <mergeCell ref="AG663:AG665"/>
    <mergeCell ref="AH663:AH665"/>
    <mergeCell ref="AI663:AI665"/>
    <mergeCell ref="AJ663:AJ665"/>
    <mergeCell ref="AK681:AK683"/>
    <mergeCell ref="AL681:AL683"/>
    <mergeCell ref="AE684:AE686"/>
    <mergeCell ref="AF684:AF686"/>
    <mergeCell ref="AG684:AG686"/>
    <mergeCell ref="AH684:AH686"/>
    <mergeCell ref="AI684:AI686"/>
    <mergeCell ref="AJ684:AJ686"/>
    <mergeCell ref="AK684:AK686"/>
    <mergeCell ref="AL684:AL686"/>
    <mergeCell ref="AE681:AE683"/>
    <mergeCell ref="AF681:AF683"/>
    <mergeCell ref="AG681:AG683"/>
    <mergeCell ref="AH681:AH683"/>
    <mergeCell ref="AI681:AI683"/>
    <mergeCell ref="AJ681:AJ683"/>
    <mergeCell ref="AK675:AK677"/>
    <mergeCell ref="AL675:AL677"/>
    <mergeCell ref="AE678:AE680"/>
    <mergeCell ref="AF678:AF680"/>
    <mergeCell ref="AG678:AG680"/>
    <mergeCell ref="AH678:AH680"/>
    <mergeCell ref="AI678:AI680"/>
    <mergeCell ref="AJ678:AJ680"/>
    <mergeCell ref="AK678:AK680"/>
    <mergeCell ref="AL678:AL680"/>
    <mergeCell ref="AE675:AE677"/>
    <mergeCell ref="AF675:AF677"/>
    <mergeCell ref="AG675:AG677"/>
    <mergeCell ref="AH675:AH677"/>
    <mergeCell ref="AI675:AI677"/>
    <mergeCell ref="AJ675:AJ677"/>
    <mergeCell ref="AK695:AK697"/>
    <mergeCell ref="AL695:AL697"/>
    <mergeCell ref="AE698:AE700"/>
    <mergeCell ref="AF698:AF700"/>
    <mergeCell ref="AG698:AG700"/>
    <mergeCell ref="AH698:AH700"/>
    <mergeCell ref="AI698:AI700"/>
    <mergeCell ref="AJ698:AJ700"/>
    <mergeCell ref="AK698:AK700"/>
    <mergeCell ref="AL698:AL700"/>
    <mergeCell ref="AE695:AE697"/>
    <mergeCell ref="AF695:AF697"/>
    <mergeCell ref="AG695:AG697"/>
    <mergeCell ref="AH695:AH697"/>
    <mergeCell ref="AI695:AI697"/>
    <mergeCell ref="AJ695:AJ697"/>
    <mergeCell ref="AK687:AK689"/>
    <mergeCell ref="AL687:AL689"/>
    <mergeCell ref="AE690:AE692"/>
    <mergeCell ref="AF690:AF692"/>
    <mergeCell ref="AG690:AG692"/>
    <mergeCell ref="AH690:AH692"/>
    <mergeCell ref="AI690:AI692"/>
    <mergeCell ref="AJ690:AJ692"/>
    <mergeCell ref="AK690:AK692"/>
    <mergeCell ref="AL690:AL692"/>
    <mergeCell ref="AE687:AE689"/>
    <mergeCell ref="AF687:AF689"/>
    <mergeCell ref="AG687:AG689"/>
    <mergeCell ref="AH687:AH689"/>
    <mergeCell ref="AI687:AI689"/>
    <mergeCell ref="AJ687:AJ689"/>
    <mergeCell ref="AK707:AK709"/>
    <mergeCell ref="AL707:AL709"/>
    <mergeCell ref="AE710:AE712"/>
    <mergeCell ref="AF710:AF712"/>
    <mergeCell ref="AG710:AG712"/>
    <mergeCell ref="AH710:AH712"/>
    <mergeCell ref="AI710:AI712"/>
    <mergeCell ref="AJ710:AJ712"/>
    <mergeCell ref="AK710:AK712"/>
    <mergeCell ref="AL710:AL712"/>
    <mergeCell ref="AE707:AE709"/>
    <mergeCell ref="AF707:AF709"/>
    <mergeCell ref="AG707:AG709"/>
    <mergeCell ref="AH707:AH709"/>
    <mergeCell ref="AI707:AI709"/>
    <mergeCell ref="AJ707:AJ709"/>
    <mergeCell ref="AK701:AK703"/>
    <mergeCell ref="AL701:AL703"/>
    <mergeCell ref="AE704:AE706"/>
    <mergeCell ref="AF704:AF706"/>
    <mergeCell ref="AG704:AG706"/>
    <mergeCell ref="AH704:AH706"/>
    <mergeCell ref="AI704:AI706"/>
    <mergeCell ref="AJ704:AJ706"/>
    <mergeCell ref="AK704:AK706"/>
    <mergeCell ref="AL704:AL706"/>
    <mergeCell ref="AE701:AE703"/>
    <mergeCell ref="AF701:AF703"/>
    <mergeCell ref="AG701:AG703"/>
    <mergeCell ref="AH701:AH703"/>
    <mergeCell ref="AI701:AI703"/>
    <mergeCell ref="AJ701:AJ703"/>
    <mergeCell ref="AK719:AK721"/>
    <mergeCell ref="AL719:AL721"/>
    <mergeCell ref="AE722:AE724"/>
    <mergeCell ref="AF722:AF724"/>
    <mergeCell ref="AG722:AG724"/>
    <mergeCell ref="AH722:AH724"/>
    <mergeCell ref="AI722:AI724"/>
    <mergeCell ref="AJ722:AJ724"/>
    <mergeCell ref="AK722:AK724"/>
    <mergeCell ref="AL722:AL724"/>
    <mergeCell ref="AE719:AE721"/>
    <mergeCell ref="AF719:AF721"/>
    <mergeCell ref="AG719:AG721"/>
    <mergeCell ref="AH719:AH721"/>
    <mergeCell ref="AI719:AI721"/>
    <mergeCell ref="AJ719:AJ721"/>
    <mergeCell ref="AK713:AK715"/>
    <mergeCell ref="AL713:AL715"/>
    <mergeCell ref="AE716:AE718"/>
    <mergeCell ref="AF716:AF718"/>
    <mergeCell ref="AG716:AG718"/>
    <mergeCell ref="AH716:AH718"/>
    <mergeCell ref="AI716:AI718"/>
    <mergeCell ref="AJ716:AJ718"/>
    <mergeCell ref="AK716:AK718"/>
    <mergeCell ref="AL716:AL718"/>
    <mergeCell ref="AE713:AE715"/>
    <mergeCell ref="AF713:AF715"/>
    <mergeCell ref="AG713:AG715"/>
    <mergeCell ref="AH713:AH715"/>
    <mergeCell ref="AI713:AI715"/>
    <mergeCell ref="AJ713:AJ715"/>
    <mergeCell ref="AG734:AG736"/>
    <mergeCell ref="AH734:AH736"/>
    <mergeCell ref="AI734:AI736"/>
    <mergeCell ref="AJ734:AJ736"/>
    <mergeCell ref="AK734:AK736"/>
    <mergeCell ref="AL734:AL736"/>
    <mergeCell ref="AE731:AE733"/>
    <mergeCell ref="AF731:AF733"/>
    <mergeCell ref="AG731:AG733"/>
    <mergeCell ref="AH731:AH733"/>
    <mergeCell ref="AI731:AI733"/>
    <mergeCell ref="AJ731:AJ733"/>
    <mergeCell ref="AK725:AK727"/>
    <mergeCell ref="AL725:AL727"/>
    <mergeCell ref="AE728:AE730"/>
    <mergeCell ref="AF728:AF730"/>
    <mergeCell ref="AG728:AG730"/>
    <mergeCell ref="AH728:AH730"/>
    <mergeCell ref="AI728:AI730"/>
    <mergeCell ref="AJ728:AJ730"/>
    <mergeCell ref="AK728:AK730"/>
    <mergeCell ref="AL728:AL730"/>
    <mergeCell ref="AE725:AE727"/>
    <mergeCell ref="AF725:AF727"/>
    <mergeCell ref="AG725:AG727"/>
    <mergeCell ref="AH725:AH727"/>
    <mergeCell ref="AI725:AI727"/>
    <mergeCell ref="AJ725:AJ727"/>
    <mergeCell ref="AK752:AK754"/>
    <mergeCell ref="AL752:AL754"/>
    <mergeCell ref="AE743:AE745"/>
    <mergeCell ref="AF743:AF745"/>
    <mergeCell ref="AG743:AG745"/>
    <mergeCell ref="AH743:AH745"/>
    <mergeCell ref="AI743:AI745"/>
    <mergeCell ref="AJ743:AJ745"/>
    <mergeCell ref="AK743:AK745"/>
    <mergeCell ref="AL743:AL745"/>
    <mergeCell ref="AE752:AE754"/>
    <mergeCell ref="AF752:AF754"/>
    <mergeCell ref="AG752:AG754"/>
    <mergeCell ref="AH752:AH754"/>
    <mergeCell ref="AI752:AI754"/>
    <mergeCell ref="AJ752:AJ754"/>
    <mergeCell ref="AK737:AK739"/>
    <mergeCell ref="AL737:AL739"/>
    <mergeCell ref="AE740:AE742"/>
    <mergeCell ref="AF740:AF742"/>
    <mergeCell ref="AG740:AG742"/>
    <mergeCell ref="AH740:AH742"/>
    <mergeCell ref="AI740:AI742"/>
    <mergeCell ref="AJ740:AJ742"/>
    <mergeCell ref="AK740:AK742"/>
    <mergeCell ref="AL740:AL742"/>
    <mergeCell ref="AE737:AE739"/>
    <mergeCell ref="AF737:AF739"/>
    <mergeCell ref="AG737:AG739"/>
    <mergeCell ref="AH737:AH739"/>
    <mergeCell ref="AI737:AI739"/>
    <mergeCell ref="AJ737:AJ739"/>
    <mergeCell ref="AC160:AC162"/>
    <mergeCell ref="AD160:AD162"/>
    <mergeCell ref="AE160:AE162"/>
    <mergeCell ref="AF160:AF162"/>
    <mergeCell ref="AG160:AG162"/>
    <mergeCell ref="AH160:AH162"/>
    <mergeCell ref="AC157:AC159"/>
    <mergeCell ref="AD157:AD159"/>
    <mergeCell ref="AE157:AE159"/>
    <mergeCell ref="AF157:AF159"/>
    <mergeCell ref="AG157:AG159"/>
    <mergeCell ref="AH157:AH159"/>
    <mergeCell ref="AK746:AK748"/>
    <mergeCell ref="AL746:AL748"/>
    <mergeCell ref="AE749:AE751"/>
    <mergeCell ref="AF749:AF751"/>
    <mergeCell ref="AG749:AG751"/>
    <mergeCell ref="AH749:AH751"/>
    <mergeCell ref="AI749:AI751"/>
    <mergeCell ref="AJ749:AJ751"/>
    <mergeCell ref="AK749:AK751"/>
    <mergeCell ref="AL749:AL751"/>
    <mergeCell ref="AE746:AE748"/>
    <mergeCell ref="AF746:AF748"/>
    <mergeCell ref="AG746:AG748"/>
    <mergeCell ref="AH746:AH748"/>
    <mergeCell ref="AI746:AI748"/>
    <mergeCell ref="AJ746:AJ748"/>
    <mergeCell ref="AK731:AK733"/>
    <mergeCell ref="AL731:AL733"/>
    <mergeCell ref="AE734:AE736"/>
    <mergeCell ref="AF734:AF736"/>
    <mergeCell ref="AK169:AK171"/>
    <mergeCell ref="AL169:AL171"/>
    <mergeCell ref="AE175:AE177"/>
    <mergeCell ref="AF175:AF177"/>
    <mergeCell ref="AG175:AG177"/>
    <mergeCell ref="AH175:AH177"/>
    <mergeCell ref="AI175:AI177"/>
    <mergeCell ref="AJ175:AJ177"/>
    <mergeCell ref="AK175:AK177"/>
    <mergeCell ref="AL175:AL177"/>
    <mergeCell ref="AE169:AE171"/>
    <mergeCell ref="AF169:AF171"/>
    <mergeCell ref="AG169:AG171"/>
    <mergeCell ref="AH169:AH171"/>
    <mergeCell ref="AI169:AI171"/>
    <mergeCell ref="AJ169:AJ171"/>
    <mergeCell ref="AI157:AI159"/>
    <mergeCell ref="AJ157:AJ159"/>
    <mergeCell ref="AK157:AK159"/>
    <mergeCell ref="AL157:AL159"/>
    <mergeCell ref="AE163:AE165"/>
    <mergeCell ref="AF163:AF165"/>
    <mergeCell ref="AG163:AG165"/>
    <mergeCell ref="AH163:AH165"/>
    <mergeCell ref="AI163:AI165"/>
    <mergeCell ref="AJ163:AJ165"/>
    <mergeCell ref="AK163:AK165"/>
    <mergeCell ref="AL163:AL165"/>
    <mergeCell ref="AE172:AE174"/>
    <mergeCell ref="AF172:AF174"/>
    <mergeCell ref="AG172:AG174"/>
    <mergeCell ref="AH172:AH174"/>
    <mergeCell ref="AI187:AI189"/>
    <mergeCell ref="AJ187:AJ189"/>
    <mergeCell ref="AK187:AK189"/>
    <mergeCell ref="AL187:AL189"/>
    <mergeCell ref="AE198:AE200"/>
    <mergeCell ref="AF198:AF200"/>
    <mergeCell ref="AG198:AG200"/>
    <mergeCell ref="AH198:AH200"/>
    <mergeCell ref="AI198:AI200"/>
    <mergeCell ref="AJ198:AJ200"/>
    <mergeCell ref="AC187:AC189"/>
    <mergeCell ref="AD187:AD189"/>
    <mergeCell ref="AE187:AE189"/>
    <mergeCell ref="AF187:AF189"/>
    <mergeCell ref="AG187:AG189"/>
    <mergeCell ref="AH187:AH189"/>
    <mergeCell ref="AK178:AK180"/>
    <mergeCell ref="AL178:AL180"/>
    <mergeCell ref="AE184:AE186"/>
    <mergeCell ref="AF184:AF186"/>
    <mergeCell ref="AG184:AG186"/>
    <mergeCell ref="AH184:AH186"/>
    <mergeCell ref="AI184:AI186"/>
    <mergeCell ref="AJ184:AJ186"/>
    <mergeCell ref="AK184:AK186"/>
    <mergeCell ref="AL184:AL186"/>
    <mergeCell ref="AE178:AE180"/>
    <mergeCell ref="AF178:AF180"/>
    <mergeCell ref="AG178:AG180"/>
    <mergeCell ref="AH178:AH180"/>
    <mergeCell ref="AI178:AI180"/>
    <mergeCell ref="AJ178:AJ180"/>
    <mergeCell ref="AI207:AI209"/>
    <mergeCell ref="AJ207:AJ209"/>
    <mergeCell ref="AK207:AK209"/>
    <mergeCell ref="AL207:AL209"/>
    <mergeCell ref="AC204:AC206"/>
    <mergeCell ref="AD204:AD206"/>
    <mergeCell ref="AC207:AC209"/>
    <mergeCell ref="AD207:AD209"/>
    <mergeCell ref="AE207:AE209"/>
    <mergeCell ref="AF207:AF209"/>
    <mergeCell ref="AG207:AG209"/>
    <mergeCell ref="AH207:AH209"/>
    <mergeCell ref="AK198:AK200"/>
    <mergeCell ref="AL198:AL200"/>
    <mergeCell ref="AE204:AE206"/>
    <mergeCell ref="AF204:AF206"/>
    <mergeCell ref="AG204:AG206"/>
    <mergeCell ref="AH204:AH206"/>
    <mergeCell ref="AI204:AI206"/>
    <mergeCell ref="AJ204:AJ206"/>
    <mergeCell ref="AK204:AK206"/>
    <mergeCell ref="AL204:AL206"/>
    <mergeCell ref="AK201:AK203"/>
    <mergeCell ref="AL201:AL203"/>
    <mergeCell ref="AK216:AK218"/>
    <mergeCell ref="AL216:AL218"/>
    <mergeCell ref="AE225:AE227"/>
    <mergeCell ref="AF225:AF227"/>
    <mergeCell ref="AG225:AG227"/>
    <mergeCell ref="AH225:AH227"/>
    <mergeCell ref="AI225:AI227"/>
    <mergeCell ref="AJ225:AJ227"/>
    <mergeCell ref="AK225:AK227"/>
    <mergeCell ref="AL225:AL227"/>
    <mergeCell ref="AK213:AK215"/>
    <mergeCell ref="AL213:AL215"/>
    <mergeCell ref="AC216:AC218"/>
    <mergeCell ref="AD216:AD218"/>
    <mergeCell ref="AE216:AE218"/>
    <mergeCell ref="AF216:AF218"/>
    <mergeCell ref="AG216:AG218"/>
    <mergeCell ref="AH216:AH218"/>
    <mergeCell ref="AI216:AI218"/>
    <mergeCell ref="AJ216:AJ218"/>
    <mergeCell ref="AE213:AE215"/>
    <mergeCell ref="AF213:AF215"/>
    <mergeCell ref="AG213:AG215"/>
    <mergeCell ref="AH213:AH215"/>
    <mergeCell ref="AI213:AI215"/>
    <mergeCell ref="AJ213:AJ215"/>
    <mergeCell ref="AC222:AC224"/>
    <mergeCell ref="AD222:AD224"/>
    <mergeCell ref="AC225:AC227"/>
    <mergeCell ref="AD225:AD227"/>
    <mergeCell ref="AE228:AE230"/>
    <mergeCell ref="AF228:AF230"/>
    <mergeCell ref="AG228:AG230"/>
    <mergeCell ref="AH228:AH230"/>
    <mergeCell ref="AI228:AI230"/>
    <mergeCell ref="AJ228:AJ230"/>
    <mergeCell ref="AK231:AK233"/>
    <mergeCell ref="AL231:AL233"/>
    <mergeCell ref="AC234:AC236"/>
    <mergeCell ref="AD234:AD236"/>
    <mergeCell ref="AE234:AE236"/>
    <mergeCell ref="AF234:AF236"/>
    <mergeCell ref="AG234:AG236"/>
    <mergeCell ref="AH234:AH236"/>
    <mergeCell ref="AI234:AI236"/>
    <mergeCell ref="AJ234:AJ236"/>
    <mergeCell ref="AE231:AE233"/>
    <mergeCell ref="AF231:AF233"/>
    <mergeCell ref="AG231:AG233"/>
    <mergeCell ref="AH231:AH233"/>
    <mergeCell ref="AI231:AI233"/>
    <mergeCell ref="AJ231:AJ233"/>
    <mergeCell ref="AC228:AC230"/>
    <mergeCell ref="AD228:AD230"/>
    <mergeCell ref="AC231:AC233"/>
    <mergeCell ref="AD231:AD233"/>
    <mergeCell ref="AK240:AK242"/>
    <mergeCell ref="AL240:AL242"/>
    <mergeCell ref="AC243:AC245"/>
    <mergeCell ref="AD243:AD245"/>
    <mergeCell ref="AE243:AE245"/>
    <mergeCell ref="AF243:AF245"/>
    <mergeCell ref="AG243:AG245"/>
    <mergeCell ref="AH243:AH245"/>
    <mergeCell ref="AI243:AI245"/>
    <mergeCell ref="AJ243:AJ245"/>
    <mergeCell ref="AE240:AE242"/>
    <mergeCell ref="AF240:AF242"/>
    <mergeCell ref="AG240:AG242"/>
    <mergeCell ref="AH240:AH242"/>
    <mergeCell ref="AI240:AI242"/>
    <mergeCell ref="AJ240:AJ242"/>
    <mergeCell ref="AK234:AK236"/>
    <mergeCell ref="AL234:AL236"/>
    <mergeCell ref="AK237:AK239"/>
    <mergeCell ref="AL237:AL239"/>
    <mergeCell ref="AE237:AE239"/>
    <mergeCell ref="AF237:AF239"/>
    <mergeCell ref="AG237:AG239"/>
    <mergeCell ref="AH237:AH239"/>
    <mergeCell ref="AI237:AI239"/>
    <mergeCell ref="AJ237:AJ239"/>
    <mergeCell ref="AC237:AC239"/>
    <mergeCell ref="AD237:AD239"/>
    <mergeCell ref="AC240:AC242"/>
    <mergeCell ref="AD240:AD242"/>
    <mergeCell ref="AK252:AK254"/>
    <mergeCell ref="AL252:AL254"/>
    <mergeCell ref="AC249:AC251"/>
    <mergeCell ref="AD249:AD251"/>
    <mergeCell ref="AE255:AE257"/>
    <mergeCell ref="AF255:AF257"/>
    <mergeCell ref="AG255:AG257"/>
    <mergeCell ref="AH255:AH257"/>
    <mergeCell ref="AI255:AI257"/>
    <mergeCell ref="AJ255:AJ257"/>
    <mergeCell ref="AK243:AK245"/>
    <mergeCell ref="AL243:AL245"/>
    <mergeCell ref="AC252:AC254"/>
    <mergeCell ref="AD252:AD254"/>
    <mergeCell ref="AE252:AE254"/>
    <mergeCell ref="AF252:AF254"/>
    <mergeCell ref="AG252:AG254"/>
    <mergeCell ref="AH252:AH254"/>
    <mergeCell ref="AI252:AI254"/>
    <mergeCell ref="AJ252:AJ254"/>
    <mergeCell ref="AE246:AE248"/>
    <mergeCell ref="AF246:AF248"/>
    <mergeCell ref="AG246:AG248"/>
    <mergeCell ref="AH246:AH248"/>
    <mergeCell ref="AI246:AI248"/>
    <mergeCell ref="AJ246:AJ248"/>
    <mergeCell ref="AK246:AK248"/>
    <mergeCell ref="AL246:AL248"/>
    <mergeCell ref="AC246:AC248"/>
    <mergeCell ref="AD246:AD248"/>
    <mergeCell ref="AK260:AK262"/>
    <mergeCell ref="AL260:AL262"/>
    <mergeCell ref="AC255:AC257"/>
    <mergeCell ref="AD255:AD257"/>
    <mergeCell ref="AE269:AE271"/>
    <mergeCell ref="AF269:AF271"/>
    <mergeCell ref="AG269:AG271"/>
    <mergeCell ref="AH269:AH271"/>
    <mergeCell ref="AI269:AI271"/>
    <mergeCell ref="AJ269:AJ271"/>
    <mergeCell ref="AK255:AK257"/>
    <mergeCell ref="AL255:AL257"/>
    <mergeCell ref="AC260:AC262"/>
    <mergeCell ref="AD260:AD262"/>
    <mergeCell ref="AE260:AE262"/>
    <mergeCell ref="AF260:AF262"/>
    <mergeCell ref="AG260:AG262"/>
    <mergeCell ref="AH260:AH262"/>
    <mergeCell ref="AI260:AI262"/>
    <mergeCell ref="AJ260:AJ262"/>
    <mergeCell ref="AI272:AI274"/>
    <mergeCell ref="AJ272:AJ274"/>
    <mergeCell ref="AK272:AK274"/>
    <mergeCell ref="AL272:AL274"/>
    <mergeCell ref="AE278:AE280"/>
    <mergeCell ref="AF278:AF280"/>
    <mergeCell ref="AG278:AG280"/>
    <mergeCell ref="AH278:AH280"/>
    <mergeCell ref="AI278:AI280"/>
    <mergeCell ref="AJ278:AJ280"/>
    <mergeCell ref="AE263:AE265"/>
    <mergeCell ref="AF263:AF265"/>
    <mergeCell ref="AG263:AG265"/>
    <mergeCell ref="AH263:AH265"/>
    <mergeCell ref="AE272:AE274"/>
    <mergeCell ref="AF272:AF274"/>
    <mergeCell ref="AG272:AG274"/>
    <mergeCell ref="AH272:AH274"/>
    <mergeCell ref="AK269:AK271"/>
    <mergeCell ref="AL269:AL271"/>
    <mergeCell ref="AE266:AE268"/>
    <mergeCell ref="AF266:AF268"/>
    <mergeCell ref="AG266:AG268"/>
    <mergeCell ref="AH266:AH268"/>
    <mergeCell ref="AI266:AI268"/>
    <mergeCell ref="AJ266:AJ268"/>
    <mergeCell ref="AK266:AK268"/>
    <mergeCell ref="AL266:AL268"/>
    <mergeCell ref="AK281:AK283"/>
    <mergeCell ref="AL281:AL283"/>
    <mergeCell ref="AG275:AG277"/>
    <mergeCell ref="AH275:AH277"/>
    <mergeCell ref="AI275:AI277"/>
    <mergeCell ref="AJ275:AJ277"/>
    <mergeCell ref="AK275:AK277"/>
    <mergeCell ref="AL275:AL277"/>
    <mergeCell ref="AK278:AK280"/>
    <mergeCell ref="AL278:AL280"/>
    <mergeCell ref="AC281:AC283"/>
    <mergeCell ref="AD281:AD283"/>
    <mergeCell ref="AE281:AE283"/>
    <mergeCell ref="AF281:AF283"/>
    <mergeCell ref="AG281:AG283"/>
    <mergeCell ref="AH281:AH283"/>
    <mergeCell ref="AI281:AI283"/>
    <mergeCell ref="AJ281:AJ283"/>
    <mergeCell ref="AE290:AE292"/>
    <mergeCell ref="AF290:AF292"/>
    <mergeCell ref="AG290:AG292"/>
    <mergeCell ref="AH290:AH292"/>
    <mergeCell ref="AI299:AI301"/>
    <mergeCell ref="AJ299:AJ301"/>
    <mergeCell ref="AK299:AK301"/>
    <mergeCell ref="AL299:AL301"/>
    <mergeCell ref="AE293:AE295"/>
    <mergeCell ref="AF293:AF295"/>
    <mergeCell ref="AG293:AG295"/>
    <mergeCell ref="AH293:AH295"/>
    <mergeCell ref="AI293:AI295"/>
    <mergeCell ref="AJ293:AJ295"/>
    <mergeCell ref="AC299:AC301"/>
    <mergeCell ref="AD299:AD301"/>
    <mergeCell ref="AE299:AE301"/>
    <mergeCell ref="AF299:AF301"/>
    <mergeCell ref="AG299:AG301"/>
    <mergeCell ref="AH299:AH301"/>
    <mergeCell ref="AK290:AK292"/>
    <mergeCell ref="AL290:AL292"/>
    <mergeCell ref="AE296:AE298"/>
    <mergeCell ref="AF296:AF298"/>
    <mergeCell ref="AG296:AG298"/>
    <mergeCell ref="AH296:AH298"/>
    <mergeCell ref="AI296:AI298"/>
    <mergeCell ref="AJ296:AJ298"/>
    <mergeCell ref="AK296:AK298"/>
    <mergeCell ref="AL296:AL298"/>
    <mergeCell ref="AI290:AI292"/>
    <mergeCell ref="AJ290:AJ292"/>
    <mergeCell ref="AK308:AK310"/>
    <mergeCell ref="AL308:AL310"/>
    <mergeCell ref="AE314:AE316"/>
    <mergeCell ref="AF314:AF316"/>
    <mergeCell ref="AG314:AG316"/>
    <mergeCell ref="AH314:AH316"/>
    <mergeCell ref="AI314:AI316"/>
    <mergeCell ref="AJ314:AJ316"/>
    <mergeCell ref="AK314:AK316"/>
    <mergeCell ref="AL314:AL316"/>
    <mergeCell ref="AE308:AE310"/>
    <mergeCell ref="AF308:AF310"/>
    <mergeCell ref="AG308:AG310"/>
    <mergeCell ref="AH308:AH310"/>
    <mergeCell ref="AI308:AI310"/>
    <mergeCell ref="AJ308:AJ310"/>
    <mergeCell ref="AK293:AK295"/>
    <mergeCell ref="AL293:AL295"/>
    <mergeCell ref="AI328:AI330"/>
    <mergeCell ref="AJ328:AJ330"/>
    <mergeCell ref="AK328:AK330"/>
    <mergeCell ref="AL328:AL330"/>
    <mergeCell ref="AE337:AE339"/>
    <mergeCell ref="AF337:AF339"/>
    <mergeCell ref="AG337:AG339"/>
    <mergeCell ref="AH337:AH339"/>
    <mergeCell ref="AI337:AI339"/>
    <mergeCell ref="AJ337:AJ339"/>
    <mergeCell ref="AC328:AC330"/>
    <mergeCell ref="AD328:AD330"/>
    <mergeCell ref="AE328:AE330"/>
    <mergeCell ref="AF328:AF330"/>
    <mergeCell ref="AG328:AG330"/>
    <mergeCell ref="AH328:AH330"/>
    <mergeCell ref="AK317:AK319"/>
    <mergeCell ref="AL317:AL319"/>
    <mergeCell ref="AE325:AE327"/>
    <mergeCell ref="AF325:AF327"/>
    <mergeCell ref="AG325:AG327"/>
    <mergeCell ref="AH325:AH327"/>
    <mergeCell ref="AI325:AI327"/>
    <mergeCell ref="AJ325:AJ327"/>
    <mergeCell ref="AK325:AK327"/>
    <mergeCell ref="AL325:AL327"/>
    <mergeCell ref="AE317:AE319"/>
    <mergeCell ref="AF317:AF319"/>
    <mergeCell ref="AG317:AG319"/>
    <mergeCell ref="AH317:AH319"/>
    <mergeCell ref="AI317:AI319"/>
    <mergeCell ref="AJ317:AJ319"/>
    <mergeCell ref="AI346:AI348"/>
    <mergeCell ref="AJ346:AJ348"/>
    <mergeCell ref="AK346:AK348"/>
    <mergeCell ref="AL346:AL348"/>
    <mergeCell ref="AC343:AC345"/>
    <mergeCell ref="AD343:AD345"/>
    <mergeCell ref="AC346:AC348"/>
    <mergeCell ref="AD346:AD348"/>
    <mergeCell ref="AE346:AE348"/>
    <mergeCell ref="AF346:AF348"/>
    <mergeCell ref="AG346:AG348"/>
    <mergeCell ref="AH346:AH348"/>
    <mergeCell ref="AK337:AK339"/>
    <mergeCell ref="AL337:AL339"/>
    <mergeCell ref="AE343:AE345"/>
    <mergeCell ref="AF343:AF345"/>
    <mergeCell ref="AG343:AG345"/>
    <mergeCell ref="AH343:AH345"/>
    <mergeCell ref="AI343:AI345"/>
    <mergeCell ref="AJ343:AJ345"/>
    <mergeCell ref="AK343:AK345"/>
    <mergeCell ref="AL343:AL345"/>
    <mergeCell ref="AG340:AG342"/>
    <mergeCell ref="AH340:AH342"/>
    <mergeCell ref="AI340:AI342"/>
    <mergeCell ref="AJ340:AJ342"/>
    <mergeCell ref="AK340:AK342"/>
    <mergeCell ref="AL340:AL342"/>
    <mergeCell ref="AC373:AC375"/>
    <mergeCell ref="AD373:AD375"/>
    <mergeCell ref="AE373:AE375"/>
    <mergeCell ref="AF373:AF375"/>
    <mergeCell ref="AG373:AG375"/>
    <mergeCell ref="AH373:AH375"/>
    <mergeCell ref="AK355:AK357"/>
    <mergeCell ref="AL355:AL357"/>
    <mergeCell ref="AG370:AG372"/>
    <mergeCell ref="AH370:AH372"/>
    <mergeCell ref="AI370:AI372"/>
    <mergeCell ref="AJ370:AJ372"/>
    <mergeCell ref="AK370:AK372"/>
    <mergeCell ref="AL370:AL372"/>
    <mergeCell ref="AK352:AK354"/>
    <mergeCell ref="AL352:AL354"/>
    <mergeCell ref="AC355:AC357"/>
    <mergeCell ref="AD355:AD357"/>
    <mergeCell ref="AE355:AE357"/>
    <mergeCell ref="AF355:AF357"/>
    <mergeCell ref="AG355:AG357"/>
    <mergeCell ref="AH355:AH357"/>
    <mergeCell ref="AI355:AI357"/>
    <mergeCell ref="AJ355:AJ357"/>
    <mergeCell ref="AE352:AE354"/>
    <mergeCell ref="AF352:AF354"/>
    <mergeCell ref="AG352:AG354"/>
    <mergeCell ref="AH352:AH354"/>
    <mergeCell ref="AI352:AI354"/>
    <mergeCell ref="AJ352:AJ354"/>
    <mergeCell ref="AE364:AE366"/>
    <mergeCell ref="AF364:AF366"/>
    <mergeCell ref="AK379:AK381"/>
    <mergeCell ref="AL379:AL381"/>
    <mergeCell ref="AE384:AE386"/>
    <mergeCell ref="AF384:AF386"/>
    <mergeCell ref="AG384:AG386"/>
    <mergeCell ref="AH384:AH386"/>
    <mergeCell ref="AI384:AI386"/>
    <mergeCell ref="AJ384:AJ386"/>
    <mergeCell ref="AK384:AK386"/>
    <mergeCell ref="AL384:AL386"/>
    <mergeCell ref="AI373:AI375"/>
    <mergeCell ref="AJ373:AJ375"/>
    <mergeCell ref="AK373:AK375"/>
    <mergeCell ref="AL373:AL375"/>
    <mergeCell ref="AE379:AE381"/>
    <mergeCell ref="AF379:AF381"/>
    <mergeCell ref="AG379:AG381"/>
    <mergeCell ref="AH379:AH381"/>
    <mergeCell ref="AI379:AI381"/>
    <mergeCell ref="AJ379:AJ381"/>
    <mergeCell ref="AE396:AE398"/>
    <mergeCell ref="AF396:AF398"/>
    <mergeCell ref="AG396:AG398"/>
    <mergeCell ref="AH396:AH398"/>
    <mergeCell ref="AI390:AI392"/>
    <mergeCell ref="AJ390:AJ392"/>
    <mergeCell ref="AK390:AK392"/>
    <mergeCell ref="AL390:AL392"/>
    <mergeCell ref="AC396:AC398"/>
    <mergeCell ref="AD396:AD398"/>
    <mergeCell ref="AI396:AI398"/>
    <mergeCell ref="AJ396:AJ398"/>
    <mergeCell ref="AK396:AK398"/>
    <mergeCell ref="AL396:AL398"/>
    <mergeCell ref="AI393:AI395"/>
    <mergeCell ref="AJ393:AJ395"/>
    <mergeCell ref="AK393:AK395"/>
    <mergeCell ref="AL393:AL395"/>
    <mergeCell ref="AC390:AC392"/>
    <mergeCell ref="AD390:AD392"/>
    <mergeCell ref="AE390:AE392"/>
    <mergeCell ref="AF390:AF392"/>
    <mergeCell ref="AG390:AG392"/>
    <mergeCell ref="AH390:AH392"/>
    <mergeCell ref="AC393:AC395"/>
    <mergeCell ref="AD393:AD395"/>
    <mergeCell ref="AE393:AE395"/>
    <mergeCell ref="AF393:AF395"/>
    <mergeCell ref="AG393:AG395"/>
    <mergeCell ref="AH393:AH395"/>
    <mergeCell ref="AE402:AE404"/>
    <mergeCell ref="AF402:AF404"/>
    <mergeCell ref="AG402:AG404"/>
    <mergeCell ref="AH402:AH404"/>
    <mergeCell ref="AI402:AI404"/>
    <mergeCell ref="AJ402:AJ404"/>
    <mergeCell ref="AK402:AK404"/>
    <mergeCell ref="AL402:AL404"/>
    <mergeCell ref="AE408:AE410"/>
    <mergeCell ref="AF408:AF410"/>
    <mergeCell ref="AG408:AG410"/>
    <mergeCell ref="AH408:AH410"/>
    <mergeCell ref="AI408:AI410"/>
    <mergeCell ref="AJ408:AJ410"/>
    <mergeCell ref="AK408:AK410"/>
    <mergeCell ref="AL408:AL410"/>
    <mergeCell ref="AC399:AC401"/>
    <mergeCell ref="AD399:AD401"/>
    <mergeCell ref="AK399:AK401"/>
    <mergeCell ref="AL399:AL401"/>
    <mergeCell ref="AC408:AC410"/>
    <mergeCell ref="AD408:AD410"/>
    <mergeCell ref="AE420:AE422"/>
    <mergeCell ref="AF420:AF422"/>
    <mergeCell ref="AG420:AG422"/>
    <mergeCell ref="AH420:AH422"/>
    <mergeCell ref="AI411:AI413"/>
    <mergeCell ref="AJ411:AJ413"/>
    <mergeCell ref="AK411:AK413"/>
    <mergeCell ref="AL411:AL413"/>
    <mergeCell ref="AE405:AE407"/>
    <mergeCell ref="AF405:AF407"/>
    <mergeCell ref="AG405:AG407"/>
    <mergeCell ref="AH405:AH407"/>
    <mergeCell ref="AI405:AI407"/>
    <mergeCell ref="AJ405:AJ407"/>
    <mergeCell ref="AK405:AK407"/>
    <mergeCell ref="AL405:AL407"/>
    <mergeCell ref="AE411:AE413"/>
    <mergeCell ref="AF411:AF413"/>
    <mergeCell ref="AK417:AK419"/>
    <mergeCell ref="AL417:AL419"/>
    <mergeCell ref="AE426:AE428"/>
    <mergeCell ref="AF426:AF428"/>
    <mergeCell ref="AG426:AG428"/>
    <mergeCell ref="AH426:AH428"/>
    <mergeCell ref="AI426:AI428"/>
    <mergeCell ref="AJ426:AJ428"/>
    <mergeCell ref="AK426:AK428"/>
    <mergeCell ref="AL426:AL428"/>
    <mergeCell ref="AI420:AI422"/>
    <mergeCell ref="AJ420:AJ422"/>
    <mergeCell ref="AK420:AK422"/>
    <mergeCell ref="AL420:AL422"/>
    <mergeCell ref="AE417:AE419"/>
    <mergeCell ref="AF417:AF419"/>
    <mergeCell ref="AG417:AG419"/>
    <mergeCell ref="AH417:AH419"/>
    <mergeCell ref="AI417:AI419"/>
    <mergeCell ref="AJ417:AJ419"/>
    <mergeCell ref="AK438:AK440"/>
    <mergeCell ref="AL438:AL440"/>
    <mergeCell ref="AC435:AC437"/>
    <mergeCell ref="AD435:AD437"/>
    <mergeCell ref="AE441:AE443"/>
    <mergeCell ref="AF441:AF443"/>
    <mergeCell ref="AG441:AG443"/>
    <mergeCell ref="AH441:AH443"/>
    <mergeCell ref="AI441:AI443"/>
    <mergeCell ref="AJ441:AJ443"/>
    <mergeCell ref="AE438:AE440"/>
    <mergeCell ref="AF438:AF440"/>
    <mergeCell ref="AG438:AG440"/>
    <mergeCell ref="AH438:AH440"/>
    <mergeCell ref="AI438:AI440"/>
    <mergeCell ref="AJ438:AJ440"/>
    <mergeCell ref="AK429:AK431"/>
    <mergeCell ref="AL429:AL431"/>
    <mergeCell ref="AE435:AE437"/>
    <mergeCell ref="AF435:AF437"/>
    <mergeCell ref="AG435:AG437"/>
    <mergeCell ref="AH435:AH437"/>
    <mergeCell ref="AI435:AI437"/>
    <mergeCell ref="AJ435:AJ437"/>
    <mergeCell ref="AK435:AK437"/>
    <mergeCell ref="AL435:AL437"/>
    <mergeCell ref="AE429:AE431"/>
    <mergeCell ref="AF429:AF431"/>
    <mergeCell ref="AG429:AG431"/>
    <mergeCell ref="AH429:AH431"/>
    <mergeCell ref="AI429:AI431"/>
    <mergeCell ref="AJ429:AJ431"/>
    <mergeCell ref="AK446:AK448"/>
    <mergeCell ref="AL446:AL448"/>
    <mergeCell ref="AC441:AC443"/>
    <mergeCell ref="AD441:AD443"/>
    <mergeCell ref="AK458:AK460"/>
    <mergeCell ref="AL458:AL460"/>
    <mergeCell ref="AE458:AE460"/>
    <mergeCell ref="AF458:AF460"/>
    <mergeCell ref="AG458:AG460"/>
    <mergeCell ref="AH458:AH460"/>
    <mergeCell ref="AK441:AK443"/>
    <mergeCell ref="AL441:AL443"/>
    <mergeCell ref="AC446:AC448"/>
    <mergeCell ref="AD446:AD448"/>
    <mergeCell ref="AE446:AE448"/>
    <mergeCell ref="AF446:AF448"/>
    <mergeCell ref="AG446:AG448"/>
    <mergeCell ref="AH446:AH448"/>
    <mergeCell ref="AI446:AI448"/>
    <mergeCell ref="AJ446:AJ448"/>
    <mergeCell ref="AK449:AK451"/>
    <mergeCell ref="AL449:AL451"/>
    <mergeCell ref="AE455:AE457"/>
    <mergeCell ref="AF455:AF457"/>
    <mergeCell ref="AG455:AG457"/>
    <mergeCell ref="AH455:AH457"/>
    <mergeCell ref="AI455:AI457"/>
    <mergeCell ref="AJ455:AJ457"/>
    <mergeCell ref="AK455:AK457"/>
    <mergeCell ref="AL455:AL457"/>
    <mergeCell ref="AE449:AE451"/>
    <mergeCell ref="AF449:AF451"/>
    <mergeCell ref="AE461:AE463"/>
    <mergeCell ref="AF461:AF463"/>
    <mergeCell ref="AG461:AG463"/>
    <mergeCell ref="AH461:AH463"/>
    <mergeCell ref="AI461:AI463"/>
    <mergeCell ref="AJ461:AJ463"/>
    <mergeCell ref="AK461:AK463"/>
    <mergeCell ref="AL461:AL463"/>
    <mergeCell ref="AK464:AK466"/>
    <mergeCell ref="AL464:AL466"/>
    <mergeCell ref="AC467:AC469"/>
    <mergeCell ref="AD467:AD469"/>
    <mergeCell ref="AE467:AE469"/>
    <mergeCell ref="AF467:AF469"/>
    <mergeCell ref="AG467:AG469"/>
    <mergeCell ref="AH467:AH469"/>
    <mergeCell ref="AI467:AI469"/>
    <mergeCell ref="AJ467:AJ469"/>
    <mergeCell ref="AE464:AE466"/>
    <mergeCell ref="AF464:AF466"/>
    <mergeCell ref="AG464:AG466"/>
    <mergeCell ref="AH464:AH466"/>
    <mergeCell ref="AI464:AI466"/>
    <mergeCell ref="AJ464:AJ466"/>
    <mergeCell ref="AK476:AK478"/>
    <mergeCell ref="AL476:AL478"/>
    <mergeCell ref="AE482:AE484"/>
    <mergeCell ref="AF482:AF484"/>
    <mergeCell ref="AG482:AG484"/>
    <mergeCell ref="AH482:AH484"/>
    <mergeCell ref="AI482:AI484"/>
    <mergeCell ref="AJ482:AJ484"/>
    <mergeCell ref="AK482:AK484"/>
    <mergeCell ref="AL482:AL484"/>
    <mergeCell ref="AE476:AE478"/>
    <mergeCell ref="AF476:AF478"/>
    <mergeCell ref="AG476:AG478"/>
    <mergeCell ref="AH476:AH478"/>
    <mergeCell ref="AI476:AI478"/>
    <mergeCell ref="AJ476:AJ478"/>
    <mergeCell ref="AK467:AK469"/>
    <mergeCell ref="AL467:AL469"/>
    <mergeCell ref="AK479:AK481"/>
    <mergeCell ref="AL479:AL481"/>
    <mergeCell ref="AK491:AK493"/>
    <mergeCell ref="AL491:AL493"/>
    <mergeCell ref="AC494:AC496"/>
    <mergeCell ref="AD494:AD496"/>
    <mergeCell ref="AE494:AE496"/>
    <mergeCell ref="AF494:AF496"/>
    <mergeCell ref="AG494:AG496"/>
    <mergeCell ref="AH494:AH496"/>
    <mergeCell ref="AI494:AI496"/>
    <mergeCell ref="AJ494:AJ496"/>
    <mergeCell ref="AI485:AI487"/>
    <mergeCell ref="AJ485:AJ487"/>
    <mergeCell ref="AK485:AK487"/>
    <mergeCell ref="AL485:AL487"/>
    <mergeCell ref="AE491:AE493"/>
    <mergeCell ref="AF491:AF493"/>
    <mergeCell ref="AG491:AG493"/>
    <mergeCell ref="AH491:AH493"/>
    <mergeCell ref="AI491:AI493"/>
    <mergeCell ref="AJ491:AJ493"/>
    <mergeCell ref="AC485:AC487"/>
    <mergeCell ref="AD485:AD487"/>
    <mergeCell ref="AE485:AE487"/>
    <mergeCell ref="AF485:AF487"/>
    <mergeCell ref="AG485:AG487"/>
    <mergeCell ref="AH485:AH487"/>
    <mergeCell ref="AE488:AE490"/>
    <mergeCell ref="AF488:AF490"/>
    <mergeCell ref="AG488:AG490"/>
    <mergeCell ref="AH488:AH490"/>
    <mergeCell ref="AI488:AI490"/>
    <mergeCell ref="AJ488:AJ490"/>
    <mergeCell ref="AK514:AK516"/>
    <mergeCell ref="AL514:AL516"/>
    <mergeCell ref="AC532:AC534"/>
    <mergeCell ref="AD532:AD534"/>
    <mergeCell ref="AE532:AE534"/>
    <mergeCell ref="AF532:AF534"/>
    <mergeCell ref="AG532:AG534"/>
    <mergeCell ref="AH532:AH534"/>
    <mergeCell ref="AI532:AI534"/>
    <mergeCell ref="AJ532:AJ534"/>
    <mergeCell ref="AE514:AE516"/>
    <mergeCell ref="AF514:AF516"/>
    <mergeCell ref="AG514:AG516"/>
    <mergeCell ref="AH514:AH516"/>
    <mergeCell ref="AI514:AI516"/>
    <mergeCell ref="AJ514:AJ516"/>
    <mergeCell ref="AK494:AK496"/>
    <mergeCell ref="AL494:AL496"/>
    <mergeCell ref="AE511:AE513"/>
    <mergeCell ref="AF511:AF513"/>
    <mergeCell ref="AG511:AG513"/>
    <mergeCell ref="AH511:AH513"/>
    <mergeCell ref="AI511:AI513"/>
    <mergeCell ref="AJ511:AJ513"/>
    <mergeCell ref="AK511:AK513"/>
    <mergeCell ref="AL511:AL513"/>
    <mergeCell ref="AK523:AK525"/>
    <mergeCell ref="AL523:AL525"/>
    <mergeCell ref="AE508:AE510"/>
    <mergeCell ref="AF508:AF510"/>
    <mergeCell ref="AG508:AG510"/>
    <mergeCell ref="AH508:AH510"/>
    <mergeCell ref="AK526:AK528"/>
    <mergeCell ref="AL526:AL528"/>
    <mergeCell ref="AE529:AE531"/>
    <mergeCell ref="AF529:AF531"/>
    <mergeCell ref="AG529:AG531"/>
    <mergeCell ref="AH529:AH531"/>
    <mergeCell ref="AI529:AI531"/>
    <mergeCell ref="AJ529:AJ531"/>
    <mergeCell ref="AK529:AK531"/>
    <mergeCell ref="AL529:AL531"/>
    <mergeCell ref="AK532:AK534"/>
    <mergeCell ref="AL532:AL534"/>
    <mergeCell ref="AC529:AC531"/>
    <mergeCell ref="AD529:AD531"/>
    <mergeCell ref="AE526:AE528"/>
    <mergeCell ref="AF526:AF528"/>
    <mergeCell ref="AG526:AG528"/>
    <mergeCell ref="AH526:AH528"/>
    <mergeCell ref="AI526:AI528"/>
    <mergeCell ref="AJ526:AJ528"/>
    <mergeCell ref="AC535:AC537"/>
    <mergeCell ref="AD535:AD537"/>
    <mergeCell ref="AC538:AC540"/>
    <mergeCell ref="AD538:AD540"/>
    <mergeCell ref="AC541:AC543"/>
    <mergeCell ref="AD541:AD543"/>
    <mergeCell ref="AK538:AK540"/>
    <mergeCell ref="AL538:AL540"/>
    <mergeCell ref="AE535:AE537"/>
    <mergeCell ref="AF535:AF537"/>
    <mergeCell ref="AG535:AG537"/>
    <mergeCell ref="AH535:AH537"/>
    <mergeCell ref="AI535:AI537"/>
    <mergeCell ref="AJ535:AJ537"/>
    <mergeCell ref="AK535:AK537"/>
    <mergeCell ref="AL535:AL537"/>
    <mergeCell ref="AE538:AE540"/>
    <mergeCell ref="AF538:AF540"/>
    <mergeCell ref="AG538:AG540"/>
    <mergeCell ref="AH538:AH540"/>
    <mergeCell ref="AI538:AI540"/>
    <mergeCell ref="AJ538:AJ540"/>
    <mergeCell ref="AC544:AC546"/>
    <mergeCell ref="AD544:AD546"/>
    <mergeCell ref="AC550:AC552"/>
    <mergeCell ref="AD550:AD552"/>
    <mergeCell ref="AE550:AE552"/>
    <mergeCell ref="AF550:AF552"/>
    <mergeCell ref="AK547:AK549"/>
    <mergeCell ref="AL547:AL549"/>
    <mergeCell ref="AE544:AE546"/>
    <mergeCell ref="AF544:AF546"/>
    <mergeCell ref="AG544:AG546"/>
    <mergeCell ref="AH544:AH546"/>
    <mergeCell ref="AI544:AI546"/>
    <mergeCell ref="AJ544:AJ546"/>
    <mergeCell ref="AK544:AK546"/>
    <mergeCell ref="AL544:AL546"/>
    <mergeCell ref="AK541:AK543"/>
    <mergeCell ref="AL541:AL543"/>
    <mergeCell ref="AC547:AC549"/>
    <mergeCell ref="AD547:AD549"/>
    <mergeCell ref="AE547:AE549"/>
    <mergeCell ref="AF547:AF549"/>
    <mergeCell ref="AG547:AG549"/>
    <mergeCell ref="AH547:AH549"/>
    <mergeCell ref="AI547:AI549"/>
    <mergeCell ref="AJ547:AJ549"/>
    <mergeCell ref="AE541:AE543"/>
    <mergeCell ref="AF541:AF543"/>
    <mergeCell ref="AG541:AG543"/>
    <mergeCell ref="AH541:AH543"/>
    <mergeCell ref="AI541:AI543"/>
    <mergeCell ref="AJ541:AJ543"/>
    <mergeCell ref="AI553:AI555"/>
    <mergeCell ref="AJ553:AJ555"/>
    <mergeCell ref="AK553:AK555"/>
    <mergeCell ref="AL553:AL555"/>
    <mergeCell ref="AC556:AC558"/>
    <mergeCell ref="AD556:AD558"/>
    <mergeCell ref="AE556:AE558"/>
    <mergeCell ref="AF556:AF558"/>
    <mergeCell ref="AG556:AG558"/>
    <mergeCell ref="AH556:AH558"/>
    <mergeCell ref="AC553:AC555"/>
    <mergeCell ref="AD553:AD555"/>
    <mergeCell ref="AE553:AE555"/>
    <mergeCell ref="AF553:AF555"/>
    <mergeCell ref="AG553:AG555"/>
    <mergeCell ref="AH553:AH555"/>
    <mergeCell ref="AG550:AG552"/>
    <mergeCell ref="AH550:AH552"/>
    <mergeCell ref="AI550:AI552"/>
    <mergeCell ref="AJ550:AJ552"/>
    <mergeCell ref="AK550:AK552"/>
    <mergeCell ref="AL550:AL552"/>
    <mergeCell ref="AI559:AI561"/>
    <mergeCell ref="AJ559:AJ561"/>
    <mergeCell ref="AK559:AK561"/>
    <mergeCell ref="AL559:AL561"/>
    <mergeCell ref="AC562:AC564"/>
    <mergeCell ref="AD562:AD564"/>
    <mergeCell ref="AE562:AE564"/>
    <mergeCell ref="AF562:AF564"/>
    <mergeCell ref="AG562:AG564"/>
    <mergeCell ref="AH562:AH564"/>
    <mergeCell ref="AI556:AI558"/>
    <mergeCell ref="AJ556:AJ558"/>
    <mergeCell ref="AK556:AK558"/>
    <mergeCell ref="AL556:AL558"/>
    <mergeCell ref="AC559:AC561"/>
    <mergeCell ref="AD559:AD561"/>
    <mergeCell ref="AE559:AE561"/>
    <mergeCell ref="AF559:AF561"/>
    <mergeCell ref="AG559:AG561"/>
    <mergeCell ref="AH559:AH561"/>
    <mergeCell ref="AI565:AI567"/>
    <mergeCell ref="AJ565:AJ567"/>
    <mergeCell ref="AK565:AK567"/>
    <mergeCell ref="AL565:AL567"/>
    <mergeCell ref="AC570:AC572"/>
    <mergeCell ref="AD570:AD572"/>
    <mergeCell ref="AE570:AE572"/>
    <mergeCell ref="AF570:AF572"/>
    <mergeCell ref="AG570:AG572"/>
    <mergeCell ref="AH570:AH572"/>
    <mergeCell ref="AI562:AI564"/>
    <mergeCell ref="AJ562:AJ564"/>
    <mergeCell ref="AK562:AK564"/>
    <mergeCell ref="AL562:AL564"/>
    <mergeCell ref="AC565:AC567"/>
    <mergeCell ref="AD565:AD567"/>
    <mergeCell ref="AE565:AE567"/>
    <mergeCell ref="AF565:AF567"/>
    <mergeCell ref="AG565:AG567"/>
    <mergeCell ref="AH565:AH567"/>
    <mergeCell ref="AI573:AI575"/>
    <mergeCell ref="AJ573:AJ575"/>
    <mergeCell ref="AK573:AK575"/>
    <mergeCell ref="AL573:AL575"/>
    <mergeCell ref="AC576:AC578"/>
    <mergeCell ref="AD576:AD578"/>
    <mergeCell ref="AE576:AE578"/>
    <mergeCell ref="AF576:AF578"/>
    <mergeCell ref="AG576:AG578"/>
    <mergeCell ref="AH576:AH578"/>
    <mergeCell ref="AI570:AI572"/>
    <mergeCell ref="AJ570:AJ572"/>
    <mergeCell ref="AK570:AK572"/>
    <mergeCell ref="AL570:AL572"/>
    <mergeCell ref="AC573:AC575"/>
    <mergeCell ref="AD573:AD575"/>
    <mergeCell ref="AE573:AE575"/>
    <mergeCell ref="AF573:AF575"/>
    <mergeCell ref="AG573:AG575"/>
    <mergeCell ref="AH573:AH575"/>
    <mergeCell ref="AI579:AI581"/>
    <mergeCell ref="AJ579:AJ581"/>
    <mergeCell ref="AK579:AK581"/>
    <mergeCell ref="AL579:AL581"/>
    <mergeCell ref="AC582:AC584"/>
    <mergeCell ref="AD582:AD584"/>
    <mergeCell ref="AE582:AE584"/>
    <mergeCell ref="AF582:AF584"/>
    <mergeCell ref="AG582:AG584"/>
    <mergeCell ref="AH582:AH584"/>
    <mergeCell ref="AI576:AI578"/>
    <mergeCell ref="AJ576:AJ578"/>
    <mergeCell ref="AK576:AK578"/>
    <mergeCell ref="AL576:AL578"/>
    <mergeCell ref="AC579:AC581"/>
    <mergeCell ref="AD579:AD581"/>
    <mergeCell ref="AE579:AE581"/>
    <mergeCell ref="AF579:AF581"/>
    <mergeCell ref="AG579:AG581"/>
    <mergeCell ref="AH579:AH581"/>
    <mergeCell ref="AI585:AI587"/>
    <mergeCell ref="AJ585:AJ587"/>
    <mergeCell ref="AK585:AK587"/>
    <mergeCell ref="AL585:AL587"/>
    <mergeCell ref="AE594:AE597"/>
    <mergeCell ref="AF594:AF597"/>
    <mergeCell ref="AG594:AG597"/>
    <mergeCell ref="AH594:AH597"/>
    <mergeCell ref="AI594:AI597"/>
    <mergeCell ref="AJ594:AJ597"/>
    <mergeCell ref="AI582:AI584"/>
    <mergeCell ref="AJ582:AJ584"/>
    <mergeCell ref="AK582:AK584"/>
    <mergeCell ref="AL582:AL584"/>
    <mergeCell ref="AC585:AC587"/>
    <mergeCell ref="AD585:AD587"/>
    <mergeCell ref="AE585:AE587"/>
    <mergeCell ref="AF585:AF587"/>
    <mergeCell ref="AG585:AG587"/>
    <mergeCell ref="AH585:AH587"/>
    <mergeCell ref="AK591:AK593"/>
    <mergeCell ref="AL591:AL593"/>
    <mergeCell ref="AC594:AC597"/>
    <mergeCell ref="AD594:AD597"/>
    <mergeCell ref="AK588:AK590"/>
    <mergeCell ref="AL588:AL590"/>
    <mergeCell ref="AC591:AC593"/>
    <mergeCell ref="AD591:AD593"/>
    <mergeCell ref="AE591:AE593"/>
    <mergeCell ref="AF591:AF593"/>
    <mergeCell ref="AG591:AG593"/>
    <mergeCell ref="AH591:AH593"/>
    <mergeCell ref="AI591:AI593"/>
    <mergeCell ref="AJ591:AJ593"/>
    <mergeCell ref="AK594:AK597"/>
    <mergeCell ref="AL594:AL597"/>
    <mergeCell ref="AC588:AC590"/>
    <mergeCell ref="AD588:AD590"/>
    <mergeCell ref="AE588:AE590"/>
    <mergeCell ref="AF588:AF590"/>
    <mergeCell ref="AG588:AG590"/>
    <mergeCell ref="AH588:AH590"/>
    <mergeCell ref="AI588:AI590"/>
    <mergeCell ref="AJ588:AJ590"/>
  </mergeCells>
  <pageMargins left="0.1" right="0.1" top="0.5" bottom="0.5" header="0" footer="0.17"/>
  <pageSetup paperSize="17" scale="55" fitToHeight="12" orientation="landscape" r:id="rId1"/>
  <headerFooter alignWithMargins="0">
    <oddFooter>&amp;R&amp;Z&amp;F       page 1 of &amp;P</oddFooter>
  </headerFooter>
  <rowBreaks count="11" manualBreakCount="11">
    <brk id="71" max="27" man="1"/>
    <brk id="133" max="27" man="1"/>
    <brk id="195" max="27" man="1"/>
    <brk id="257" max="27" man="1"/>
    <brk id="319" max="27" man="1"/>
    <brk id="381" max="27" man="1"/>
    <brk id="443" max="27" man="1"/>
    <brk id="505" max="27" man="1"/>
    <brk id="567" max="27" man="1"/>
    <brk id="630" max="27" man="1"/>
    <brk id="692" max="2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23676-D0E5-47B3-A382-692D14B1E760}">
  <dimension ref="A1:Y33"/>
  <sheetViews>
    <sheetView topLeftCell="F1" zoomScale="85" zoomScaleNormal="85" workbookViewId="0">
      <selection activeCell="Q9" sqref="Q9:Y21"/>
    </sheetView>
  </sheetViews>
  <sheetFormatPr defaultRowHeight="12.75" x14ac:dyDescent="0.2"/>
  <cols>
    <col min="1" max="3" width="9.140625" style="4"/>
    <col min="4" max="4" width="9.28515625" style="4" bestFit="1" customWidth="1"/>
    <col min="5" max="6" width="9.140625" style="4"/>
    <col min="7" max="7" width="9.28515625" style="4" bestFit="1" customWidth="1"/>
    <col min="8" max="9" width="10.7109375" style="4" customWidth="1"/>
    <col min="10" max="16384" width="9.140625" style="4"/>
  </cols>
  <sheetData>
    <row r="1" spans="1:25" ht="23.25" x14ac:dyDescent="0.35">
      <c r="A1" s="72">
        <v>2015</v>
      </c>
      <c r="B1" s="83" t="s">
        <v>158</v>
      </c>
      <c r="C1" s="84"/>
      <c r="D1" s="83" t="s">
        <v>157</v>
      </c>
    </row>
    <row r="3" spans="1:25" ht="15.75" x14ac:dyDescent="0.25">
      <c r="B3" s="114" t="s">
        <v>156</v>
      </c>
    </row>
    <row r="4" spans="1:25" x14ac:dyDescent="0.2">
      <c r="F4" s="77"/>
    </row>
    <row r="5" spans="1:25" ht="13.5" thickBot="1" x14ac:dyDescent="0.25">
      <c r="C5" s="77" t="s">
        <v>153</v>
      </c>
      <c r="D5" s="113">
        <v>42207</v>
      </c>
      <c r="E5" s="110"/>
      <c r="F5" s="77" t="s">
        <v>180</v>
      </c>
      <c r="G5" s="113">
        <v>42216</v>
      </c>
      <c r="H5" s="110"/>
    </row>
    <row r="6" spans="1:25" ht="13.5" thickBot="1" x14ac:dyDescent="0.25">
      <c r="C6" s="77" t="s">
        <v>152</v>
      </c>
      <c r="D6" s="111">
        <v>203</v>
      </c>
      <c r="E6" s="112"/>
      <c r="F6" s="77" t="s">
        <v>179</v>
      </c>
      <c r="G6" s="111" t="s">
        <v>178</v>
      </c>
      <c r="H6" s="111"/>
    </row>
    <row r="7" spans="1:25" ht="22.9" customHeight="1" thickBot="1" x14ac:dyDescent="0.25">
      <c r="B7" s="77" t="s">
        <v>177</v>
      </c>
      <c r="C7" s="110" t="s">
        <v>176</v>
      </c>
      <c r="D7" s="110"/>
      <c r="E7" s="110"/>
      <c r="F7" s="110"/>
      <c r="G7" s="110"/>
      <c r="H7" s="110"/>
    </row>
    <row r="8" spans="1:25" ht="15" customHeight="1" thickBot="1" x14ac:dyDescent="0.35">
      <c r="C8" s="109"/>
    </row>
    <row r="9" spans="1:25" ht="40.9" customHeight="1" thickBot="1" x14ac:dyDescent="0.25">
      <c r="B9" s="108" t="s">
        <v>123</v>
      </c>
      <c r="C9" s="107" t="s">
        <v>175</v>
      </c>
      <c r="D9" s="107" t="s">
        <v>174</v>
      </c>
      <c r="E9" s="107" t="s">
        <v>173</v>
      </c>
      <c r="F9" s="107" t="s">
        <v>172</v>
      </c>
      <c r="G9" s="107" t="s">
        <v>171</v>
      </c>
      <c r="H9" s="106" t="s">
        <v>170</v>
      </c>
      <c r="I9" s="105" t="s">
        <v>169</v>
      </c>
      <c r="P9" s="4" t="s">
        <v>4</v>
      </c>
      <c r="Q9" s="4" t="s">
        <v>23</v>
      </c>
      <c r="R9" s="4" t="s">
        <v>24</v>
      </c>
      <c r="S9" s="4" t="s">
        <v>25</v>
      </c>
      <c r="T9" s="4" t="s">
        <v>26</v>
      </c>
      <c r="U9" s="4" t="s">
        <v>27</v>
      </c>
      <c r="V9" s="4" t="s">
        <v>28</v>
      </c>
      <c r="W9" s="4" t="s">
        <v>29</v>
      </c>
      <c r="X9" s="4" t="s">
        <v>30</v>
      </c>
      <c r="Y9" s="4" t="s">
        <v>31</v>
      </c>
    </row>
    <row r="10" spans="1:25" ht="20.25" x14ac:dyDescent="0.2">
      <c r="B10" s="104" t="s">
        <v>168</v>
      </c>
      <c r="C10" s="175" t="s">
        <v>590</v>
      </c>
      <c r="D10" s="100" t="s">
        <v>589</v>
      </c>
      <c r="E10" s="99">
        <v>180.36</v>
      </c>
      <c r="F10" s="99" t="s">
        <v>588</v>
      </c>
      <c r="G10" s="99">
        <v>181.03</v>
      </c>
      <c r="H10" s="98">
        <v>150.12</v>
      </c>
      <c r="I10" s="4">
        <v>33365.9</v>
      </c>
      <c r="K10" s="4">
        <f t="shared" ref="K10:K21" si="0">E10/(100*102)*100*100/1000*10000</f>
        <v>1768.2352941176471</v>
      </c>
      <c r="L10" s="4">
        <f t="shared" ref="L10:L21" si="1">G10/(100*102)*100*100/1000*10000</f>
        <v>1774.8039215686276</v>
      </c>
      <c r="M10" s="4">
        <f t="shared" ref="M10:M21" si="2">H10/(100*102)*100*100/1000*10000</f>
        <v>1471.7647058823527</v>
      </c>
      <c r="N10" s="4">
        <f t="shared" ref="N10:N21" si="3">SUM(E10,G10:H10)/(102*100)*100*100/1000*10000</f>
        <v>5014.8039215686267</v>
      </c>
      <c r="P10" s="4">
        <v>13</v>
      </c>
      <c r="Q10" s="4">
        <f t="shared" ref="Q10:Q21" si="4">E10/P10</f>
        <v>13.873846153846156</v>
      </c>
      <c r="R10" s="4">
        <f t="shared" ref="R10:R21" si="5">G10/P10</f>
        <v>13.925384615384615</v>
      </c>
      <c r="S10" s="4">
        <f t="shared" ref="S10:S21" si="6">SUM(E10,G10,H10)/P10</f>
        <v>39.346923076923076</v>
      </c>
      <c r="T10" s="87">
        <f t="shared" ref="T10:T21" si="7">(E10/1000)/(1.016*1)*10000</f>
        <v>1775.196850393701</v>
      </c>
      <c r="U10" s="87">
        <f t="shared" ref="U10:U21" si="8">(G10/1000)/(1.016*1)*10000</f>
        <v>1781.7913385826773</v>
      </c>
      <c r="V10" s="4">
        <v>0</v>
      </c>
      <c r="W10" s="87">
        <f t="shared" ref="W10:W21" si="9">(H10/1000)/(1.016*1)*10000</f>
        <v>1477.5590551181103</v>
      </c>
      <c r="X10" s="87">
        <f t="shared" ref="X10:X21" si="10">SUM(T10,U10,W10)</f>
        <v>5034.5472440944886</v>
      </c>
      <c r="Y10" s="4">
        <f t="shared" ref="Y10:Y21" si="11">I10/(100*101.6)</f>
        <v>3.2840452755905511</v>
      </c>
    </row>
    <row r="11" spans="1:25" ht="21" thickBot="1" x14ac:dyDescent="0.25">
      <c r="B11" s="92" t="s">
        <v>166</v>
      </c>
      <c r="C11" s="91"/>
      <c r="D11" s="90"/>
      <c r="E11" s="89">
        <v>198.49</v>
      </c>
      <c r="F11" s="89"/>
      <c r="G11" s="89">
        <v>201.26</v>
      </c>
      <c r="H11" s="88">
        <v>183.23</v>
      </c>
      <c r="I11" s="4">
        <v>36555</v>
      </c>
      <c r="K11" s="4">
        <f t="shared" si="0"/>
        <v>1945.9803921568628</v>
      </c>
      <c r="L11" s="4">
        <f t="shared" si="1"/>
        <v>1973.1372549019607</v>
      </c>
      <c r="M11" s="4">
        <f t="shared" si="2"/>
        <v>1796.3725490196077</v>
      </c>
      <c r="N11" s="4">
        <f t="shared" si="3"/>
        <v>5715.4901960784318</v>
      </c>
      <c r="P11" s="4">
        <v>12</v>
      </c>
      <c r="Q11" s="4">
        <f t="shared" si="4"/>
        <v>16.540833333333335</v>
      </c>
      <c r="R11" s="4">
        <f t="shared" si="5"/>
        <v>16.771666666666665</v>
      </c>
      <c r="S11" s="4">
        <f t="shared" si="6"/>
        <v>48.581666666666671</v>
      </c>
      <c r="T11" s="87">
        <f t="shared" si="7"/>
        <v>1953.6417322834645</v>
      </c>
      <c r="U11" s="87">
        <f t="shared" si="8"/>
        <v>1980.9055118110236</v>
      </c>
      <c r="V11" s="4">
        <v>0</v>
      </c>
      <c r="W11" s="87">
        <f t="shared" si="9"/>
        <v>1803.4448818897636</v>
      </c>
      <c r="X11" s="87">
        <f t="shared" si="10"/>
        <v>5737.9921259842522</v>
      </c>
      <c r="Y11" s="4">
        <f t="shared" si="11"/>
        <v>3.5979330708661417</v>
      </c>
    </row>
    <row r="12" spans="1:25" ht="20.25" x14ac:dyDescent="0.2">
      <c r="B12" s="102" t="s">
        <v>165</v>
      </c>
      <c r="C12" s="101"/>
      <c r="D12" s="100"/>
      <c r="E12" s="99">
        <v>217.87</v>
      </c>
      <c r="F12" s="99"/>
      <c r="G12" s="99">
        <v>222.22</v>
      </c>
      <c r="H12" s="98">
        <v>201.78</v>
      </c>
      <c r="I12" s="4">
        <v>39918.089999999997</v>
      </c>
      <c r="K12" s="4">
        <f t="shared" si="0"/>
        <v>2135.9803921568623</v>
      </c>
      <c r="L12" s="4">
        <f t="shared" si="1"/>
        <v>2178.6274509803925</v>
      </c>
      <c r="M12" s="4">
        <f t="shared" si="2"/>
        <v>1978.2352941176471</v>
      </c>
      <c r="N12" s="4">
        <f t="shared" si="3"/>
        <v>6292.843137254903</v>
      </c>
      <c r="P12" s="4">
        <v>12</v>
      </c>
      <c r="Q12" s="4">
        <f t="shared" si="4"/>
        <v>18.155833333333334</v>
      </c>
      <c r="R12" s="4">
        <f t="shared" si="5"/>
        <v>18.518333333333334</v>
      </c>
      <c r="S12" s="4">
        <f t="shared" si="6"/>
        <v>53.489166666666669</v>
      </c>
      <c r="T12" s="87">
        <f t="shared" si="7"/>
        <v>2144.3897637795276</v>
      </c>
      <c r="U12" s="87">
        <f t="shared" si="8"/>
        <v>2187.2047244094488</v>
      </c>
      <c r="V12" s="4">
        <v>0</v>
      </c>
      <c r="W12" s="87">
        <f t="shared" si="9"/>
        <v>1986.0236220472441</v>
      </c>
      <c r="X12" s="87">
        <f t="shared" si="10"/>
        <v>6317.6181102362207</v>
      </c>
      <c r="Y12" s="4">
        <f t="shared" si="11"/>
        <v>3.9289458661417318</v>
      </c>
    </row>
    <row r="13" spans="1:25" ht="21" thickBot="1" x14ac:dyDescent="0.25">
      <c r="B13" s="92" t="s">
        <v>164</v>
      </c>
      <c r="C13" s="91"/>
      <c r="D13" s="90"/>
      <c r="E13" s="89">
        <v>250.3</v>
      </c>
      <c r="F13" s="89"/>
      <c r="G13" s="89">
        <v>270.58</v>
      </c>
      <c r="H13" s="88">
        <v>204.05</v>
      </c>
      <c r="I13" s="4">
        <v>43950.53</v>
      </c>
      <c r="K13" s="4">
        <f t="shared" si="0"/>
        <v>2453.9215686274511</v>
      </c>
      <c r="L13" s="4">
        <f t="shared" si="1"/>
        <v>2652.7450980392155</v>
      </c>
      <c r="M13" s="4">
        <f t="shared" si="2"/>
        <v>2000.4901960784316</v>
      </c>
      <c r="N13" s="4">
        <f t="shared" si="3"/>
        <v>7107.1568627450988</v>
      </c>
      <c r="P13" s="4">
        <v>11</v>
      </c>
      <c r="Q13" s="4">
        <f t="shared" si="4"/>
        <v>22.754545454545454</v>
      </c>
      <c r="R13" s="4">
        <f t="shared" si="5"/>
        <v>24.598181818181818</v>
      </c>
      <c r="S13" s="4">
        <f t="shared" si="6"/>
        <v>65.902727272727276</v>
      </c>
      <c r="T13" s="87">
        <f t="shared" si="7"/>
        <v>2463.5826771653547</v>
      </c>
      <c r="U13" s="87">
        <f t="shared" si="8"/>
        <v>2663.1889763779527</v>
      </c>
      <c r="V13" s="4">
        <v>0</v>
      </c>
      <c r="W13" s="87">
        <f t="shared" si="9"/>
        <v>2008.3661417322835</v>
      </c>
      <c r="X13" s="87">
        <f t="shared" si="10"/>
        <v>7135.1377952755911</v>
      </c>
      <c r="Y13" s="4">
        <f t="shared" si="11"/>
        <v>4.3258395669291341</v>
      </c>
    </row>
    <row r="14" spans="1:25" ht="20.25" x14ac:dyDescent="0.2">
      <c r="B14" s="102" t="s">
        <v>163</v>
      </c>
      <c r="C14" s="101"/>
      <c r="D14" s="100"/>
      <c r="E14" s="99">
        <v>152.68</v>
      </c>
      <c r="F14" s="99"/>
      <c r="G14" s="99">
        <v>165.15</v>
      </c>
      <c r="H14" s="98">
        <v>110.82</v>
      </c>
      <c r="I14" s="4">
        <v>24486.26</v>
      </c>
      <c r="K14" s="4">
        <f t="shared" si="0"/>
        <v>1496.8627450980396</v>
      </c>
      <c r="L14" s="4">
        <f t="shared" si="1"/>
        <v>1619.1176470588234</v>
      </c>
      <c r="M14" s="4">
        <f t="shared" si="2"/>
        <v>1086.4705882352939</v>
      </c>
      <c r="N14" s="4">
        <f t="shared" si="3"/>
        <v>4202.4509803921565</v>
      </c>
      <c r="P14" s="4">
        <v>12</v>
      </c>
      <c r="Q14" s="4">
        <f t="shared" si="4"/>
        <v>12.723333333333334</v>
      </c>
      <c r="R14" s="4">
        <f t="shared" si="5"/>
        <v>13.762500000000001</v>
      </c>
      <c r="S14" s="4">
        <f t="shared" si="6"/>
        <v>35.720833333333339</v>
      </c>
      <c r="T14" s="87">
        <f t="shared" si="7"/>
        <v>1502.7559055118111</v>
      </c>
      <c r="U14" s="87">
        <f t="shared" si="8"/>
        <v>1625.4921259842522</v>
      </c>
      <c r="V14" s="4">
        <v>0</v>
      </c>
      <c r="W14" s="87">
        <f t="shared" si="9"/>
        <v>1090.7480314960628</v>
      </c>
      <c r="X14" s="87">
        <f t="shared" si="10"/>
        <v>4218.9960629921261</v>
      </c>
      <c r="Y14" s="4">
        <f t="shared" si="11"/>
        <v>2.4100649606299211</v>
      </c>
    </row>
    <row r="15" spans="1:25" ht="21" thickBot="1" x14ac:dyDescent="0.25">
      <c r="B15" s="92" t="s">
        <v>162</v>
      </c>
      <c r="C15" s="91"/>
      <c r="D15" s="90"/>
      <c r="E15" s="89">
        <v>172.85</v>
      </c>
      <c r="F15" s="89"/>
      <c r="G15" s="89">
        <v>184.92</v>
      </c>
      <c r="H15" s="88">
        <v>115.46</v>
      </c>
      <c r="I15" s="4">
        <v>28997.1</v>
      </c>
      <c r="K15" s="4">
        <f t="shared" si="0"/>
        <v>1694.607843137255</v>
      </c>
      <c r="L15" s="4">
        <f t="shared" si="1"/>
        <v>1812.9411764705881</v>
      </c>
      <c r="M15" s="4">
        <f t="shared" si="2"/>
        <v>1131.9607843137255</v>
      </c>
      <c r="N15" s="4">
        <f t="shared" si="3"/>
        <v>4639.5098039215682</v>
      </c>
      <c r="P15" s="4">
        <v>12</v>
      </c>
      <c r="Q15" s="4">
        <f t="shared" si="4"/>
        <v>14.404166666666667</v>
      </c>
      <c r="R15" s="4">
        <f t="shared" si="5"/>
        <v>15.409999999999998</v>
      </c>
      <c r="S15" s="4">
        <f t="shared" si="6"/>
        <v>39.435833333333328</v>
      </c>
      <c r="T15" s="87">
        <f t="shared" si="7"/>
        <v>1701.2795275590549</v>
      </c>
      <c r="U15" s="87">
        <f t="shared" si="8"/>
        <v>1820.0787401574803</v>
      </c>
      <c r="V15" s="4">
        <v>0</v>
      </c>
      <c r="W15" s="87">
        <f t="shared" si="9"/>
        <v>1136.4173228346456</v>
      </c>
      <c r="X15" s="87">
        <f t="shared" si="10"/>
        <v>4657.7755905511804</v>
      </c>
      <c r="Y15" s="4">
        <f t="shared" si="11"/>
        <v>2.854045275590551</v>
      </c>
    </row>
    <row r="16" spans="1:25" ht="20.25" x14ac:dyDescent="0.2">
      <c r="B16" s="102" t="s">
        <v>161</v>
      </c>
      <c r="C16" s="101"/>
      <c r="D16" s="100"/>
      <c r="E16" s="99">
        <v>243.79</v>
      </c>
      <c r="F16" s="99"/>
      <c r="G16" s="99">
        <v>267.69</v>
      </c>
      <c r="H16" s="98">
        <v>137.02000000000001</v>
      </c>
      <c r="I16" s="4">
        <v>44504.58</v>
      </c>
      <c r="K16" s="4">
        <f t="shared" si="0"/>
        <v>2390.0980392156862</v>
      </c>
      <c r="L16" s="4">
        <f t="shared" si="1"/>
        <v>2624.4117647058824</v>
      </c>
      <c r="M16" s="4">
        <f t="shared" si="2"/>
        <v>1343.333333333333</v>
      </c>
      <c r="N16" s="4">
        <f t="shared" si="3"/>
        <v>6357.843137254903</v>
      </c>
      <c r="P16" s="4">
        <v>13</v>
      </c>
      <c r="Q16" s="4">
        <f t="shared" si="4"/>
        <v>18.753076923076922</v>
      </c>
      <c r="R16" s="4">
        <f t="shared" si="5"/>
        <v>20.591538461538462</v>
      </c>
      <c r="S16" s="4">
        <f t="shared" si="6"/>
        <v>49.884615384615387</v>
      </c>
      <c r="T16" s="87">
        <f t="shared" si="7"/>
        <v>2399.5078740157478</v>
      </c>
      <c r="U16" s="87">
        <f t="shared" si="8"/>
        <v>2634.7440944881887</v>
      </c>
      <c r="V16" s="4">
        <v>0</v>
      </c>
      <c r="W16" s="87">
        <f t="shared" si="9"/>
        <v>1348.6220472440946</v>
      </c>
      <c r="X16" s="87">
        <f t="shared" si="10"/>
        <v>6382.8740157480315</v>
      </c>
      <c r="Y16" s="4">
        <f t="shared" si="11"/>
        <v>4.3803720472440943</v>
      </c>
    </row>
    <row r="17" spans="2:25" ht="21" thickBot="1" x14ac:dyDescent="0.25">
      <c r="B17" s="92" t="s">
        <v>160</v>
      </c>
      <c r="C17" s="91"/>
      <c r="D17" s="90"/>
      <c r="E17" s="89">
        <v>234.74</v>
      </c>
      <c r="F17" s="89"/>
      <c r="G17" s="89">
        <v>259.14</v>
      </c>
      <c r="H17" s="88">
        <v>148.44999999999999</v>
      </c>
      <c r="I17" s="4">
        <v>43868.63</v>
      </c>
      <c r="K17" s="4">
        <f t="shared" si="0"/>
        <v>2301.3725490196084</v>
      </c>
      <c r="L17" s="4">
        <f t="shared" si="1"/>
        <v>2540.588235294118</v>
      </c>
      <c r="M17" s="4">
        <f t="shared" si="2"/>
        <v>1455.3921568627452</v>
      </c>
      <c r="N17" s="4">
        <f t="shared" si="3"/>
        <v>6297.3529411764694</v>
      </c>
      <c r="P17" s="4">
        <v>12</v>
      </c>
      <c r="Q17" s="4">
        <f t="shared" si="4"/>
        <v>19.561666666666667</v>
      </c>
      <c r="R17" s="4">
        <f t="shared" si="5"/>
        <v>21.594999999999999</v>
      </c>
      <c r="S17" s="4">
        <f t="shared" si="6"/>
        <v>53.527499999999996</v>
      </c>
      <c r="T17" s="87">
        <f t="shared" si="7"/>
        <v>2310.4330708661419</v>
      </c>
      <c r="U17" s="87">
        <f t="shared" si="8"/>
        <v>2550.5905511811025</v>
      </c>
      <c r="V17" s="4">
        <v>0</v>
      </c>
      <c r="W17" s="87">
        <f t="shared" si="9"/>
        <v>1461.1220472440943</v>
      </c>
      <c r="X17" s="87">
        <f t="shared" si="10"/>
        <v>6322.1456692913389</v>
      </c>
      <c r="Y17" s="4">
        <f t="shared" si="11"/>
        <v>4.3177785433070861</v>
      </c>
    </row>
    <row r="18" spans="2:25" ht="20.25" x14ac:dyDescent="0.2">
      <c r="B18" s="102" t="s">
        <v>128</v>
      </c>
      <c r="C18" s="101"/>
      <c r="D18" s="100"/>
      <c r="E18" s="99">
        <v>162.5</v>
      </c>
      <c r="F18" s="99"/>
      <c r="G18" s="99">
        <v>170.25</v>
      </c>
      <c r="H18" s="98">
        <v>124.37</v>
      </c>
      <c r="I18" s="4">
        <v>27864.02</v>
      </c>
      <c r="K18" s="4">
        <f t="shared" si="0"/>
        <v>1593.1372549019607</v>
      </c>
      <c r="L18" s="4">
        <f t="shared" si="1"/>
        <v>1669.1176470588234</v>
      </c>
      <c r="M18" s="4">
        <f t="shared" si="2"/>
        <v>1219.313725490196</v>
      </c>
      <c r="N18" s="4">
        <f t="shared" si="3"/>
        <v>4481.5686274509799</v>
      </c>
      <c r="P18" s="4">
        <v>11</v>
      </c>
      <c r="Q18" s="4">
        <f t="shared" si="4"/>
        <v>14.772727272727273</v>
      </c>
      <c r="R18" s="4">
        <f t="shared" si="5"/>
        <v>15.477272727272727</v>
      </c>
      <c r="S18" s="4">
        <f t="shared" si="6"/>
        <v>41.556363636363635</v>
      </c>
      <c r="T18" s="87">
        <f t="shared" si="7"/>
        <v>1599.4094488188975</v>
      </c>
      <c r="U18" s="87">
        <f t="shared" si="8"/>
        <v>1675.6889763779529</v>
      </c>
      <c r="V18" s="4">
        <v>0</v>
      </c>
      <c r="W18" s="87">
        <f t="shared" si="9"/>
        <v>1224.1141732283465</v>
      </c>
      <c r="X18" s="87">
        <f t="shared" si="10"/>
        <v>4499.212598425197</v>
      </c>
      <c r="Y18" s="4">
        <f t="shared" si="11"/>
        <v>2.742521653543307</v>
      </c>
    </row>
    <row r="19" spans="2:25" ht="21" thickBot="1" x14ac:dyDescent="0.25">
      <c r="B19" s="92" t="s">
        <v>126</v>
      </c>
      <c r="C19" s="91"/>
      <c r="D19" s="90"/>
      <c r="E19" s="89">
        <v>188.46</v>
      </c>
      <c r="F19" s="89"/>
      <c r="G19" s="89">
        <v>184.01</v>
      </c>
      <c r="H19" s="88">
        <v>151.51</v>
      </c>
      <c r="I19" s="4">
        <v>29473.69</v>
      </c>
      <c r="K19" s="4">
        <f t="shared" si="0"/>
        <v>1847.6470588235297</v>
      </c>
      <c r="L19" s="4">
        <f t="shared" si="1"/>
        <v>1804.019607843137</v>
      </c>
      <c r="M19" s="4">
        <f t="shared" si="2"/>
        <v>1485.3921568627452</v>
      </c>
      <c r="N19" s="4">
        <f t="shared" si="3"/>
        <v>5137.0588235294126</v>
      </c>
      <c r="P19" s="4">
        <v>9</v>
      </c>
      <c r="Q19" s="4">
        <f t="shared" si="4"/>
        <v>20.94</v>
      </c>
      <c r="R19" s="4">
        <f t="shared" si="5"/>
        <v>20.445555555555554</v>
      </c>
      <c r="S19" s="4">
        <f t="shared" si="6"/>
        <v>58.22</v>
      </c>
      <c r="T19" s="87">
        <f t="shared" si="7"/>
        <v>1854.9212598425199</v>
      </c>
      <c r="U19" s="87">
        <f t="shared" si="8"/>
        <v>1811.1220472440941</v>
      </c>
      <c r="V19" s="4">
        <v>0</v>
      </c>
      <c r="W19" s="87">
        <f t="shared" si="9"/>
        <v>1491.2401574803148</v>
      </c>
      <c r="X19" s="87">
        <f t="shared" si="10"/>
        <v>5157.2834645669282</v>
      </c>
      <c r="Y19" s="4">
        <f t="shared" si="11"/>
        <v>2.9009537401574801</v>
      </c>
    </row>
    <row r="20" spans="2:25" ht="20.25" x14ac:dyDescent="0.2">
      <c r="B20" s="97" t="s">
        <v>125</v>
      </c>
      <c r="C20" s="96"/>
      <c r="D20" s="95"/>
      <c r="E20" s="94">
        <v>227.7</v>
      </c>
      <c r="F20" s="94"/>
      <c r="G20" s="94">
        <v>232.08</v>
      </c>
      <c r="H20" s="93">
        <v>133.19</v>
      </c>
      <c r="I20" s="4">
        <v>36728.769999999997</v>
      </c>
      <c r="K20" s="4">
        <f t="shared" si="0"/>
        <v>2232.3529411764703</v>
      </c>
      <c r="L20" s="4">
        <f t="shared" si="1"/>
        <v>2275.294117647059</v>
      </c>
      <c r="M20" s="4">
        <f t="shared" si="2"/>
        <v>1305.7843137254902</v>
      </c>
      <c r="N20" s="4">
        <f t="shared" si="3"/>
        <v>5813.4313725490192</v>
      </c>
      <c r="P20" s="4">
        <v>11</v>
      </c>
      <c r="Q20" s="4">
        <f t="shared" si="4"/>
        <v>20.7</v>
      </c>
      <c r="R20" s="4">
        <f t="shared" si="5"/>
        <v>21.098181818181818</v>
      </c>
      <c r="S20" s="4">
        <f t="shared" si="6"/>
        <v>53.906363636363636</v>
      </c>
      <c r="T20" s="87">
        <f t="shared" si="7"/>
        <v>2241.1417322834645</v>
      </c>
      <c r="U20" s="87">
        <f t="shared" si="8"/>
        <v>2284.251968503937</v>
      </c>
      <c r="V20" s="4">
        <v>0</v>
      </c>
      <c r="W20" s="87">
        <f t="shared" si="9"/>
        <v>1310.9251968503938</v>
      </c>
      <c r="X20" s="87">
        <f t="shared" si="10"/>
        <v>5836.3188976377951</v>
      </c>
      <c r="Y20" s="4">
        <f t="shared" si="11"/>
        <v>3.6150364173228344</v>
      </c>
    </row>
    <row r="21" spans="2:25" ht="21" thickBot="1" x14ac:dyDescent="0.25">
      <c r="B21" s="92" t="s">
        <v>159</v>
      </c>
      <c r="C21" s="91"/>
      <c r="D21" s="90"/>
      <c r="E21" s="89">
        <v>199.12</v>
      </c>
      <c r="F21" s="89"/>
      <c r="G21" s="89">
        <v>196.92</v>
      </c>
      <c r="H21" s="88">
        <v>122.76</v>
      </c>
      <c r="I21" s="4">
        <v>28213.3</v>
      </c>
      <c r="K21" s="4">
        <f t="shared" si="0"/>
        <v>1952.1568627450981</v>
      </c>
      <c r="L21" s="4">
        <f t="shared" si="1"/>
        <v>1930.5882352941176</v>
      </c>
      <c r="M21" s="4">
        <f t="shared" si="2"/>
        <v>1203.5294117647059</v>
      </c>
      <c r="N21" s="4">
        <f t="shared" si="3"/>
        <v>5086.2745098039222</v>
      </c>
      <c r="P21" s="4">
        <v>14</v>
      </c>
      <c r="Q21" s="4">
        <f t="shared" si="4"/>
        <v>14.222857142857142</v>
      </c>
      <c r="R21" s="4">
        <f t="shared" si="5"/>
        <v>14.065714285714284</v>
      </c>
      <c r="S21" s="4">
        <f t="shared" si="6"/>
        <v>37.057142857142857</v>
      </c>
      <c r="T21" s="87">
        <f t="shared" si="7"/>
        <v>1959.8425196850392</v>
      </c>
      <c r="U21" s="87">
        <f t="shared" si="8"/>
        <v>1938.1889763779525</v>
      </c>
      <c r="V21" s="4">
        <v>0</v>
      </c>
      <c r="W21" s="87">
        <f t="shared" si="9"/>
        <v>1208.2677165354332</v>
      </c>
      <c r="X21" s="87">
        <f t="shared" si="10"/>
        <v>5106.2992125984247</v>
      </c>
      <c r="Y21" s="4">
        <f t="shared" si="11"/>
        <v>2.7768996062992124</v>
      </c>
    </row>
    <row r="23" spans="2:25" x14ac:dyDescent="0.2">
      <c r="J23" s="4" t="s">
        <v>83</v>
      </c>
      <c r="K23" s="8">
        <f>AVERAGE(K12:K13,K16:K17)</f>
        <v>2320.3431372549021</v>
      </c>
      <c r="L23" s="8">
        <f>AVERAGE(L12:L13,L16:L17)</f>
        <v>2499.0931372549021</v>
      </c>
      <c r="M23" s="8">
        <f>AVERAGE(M12:M13,M16:M17)</f>
        <v>1694.3627450980393</v>
      </c>
      <c r="N23" s="8">
        <f>AVERAGE(N12:N13,N16:N17)</f>
        <v>6513.7990196078435</v>
      </c>
    </row>
    <row r="24" spans="2:25" x14ac:dyDescent="0.2">
      <c r="J24" s="4" t="s">
        <v>82</v>
      </c>
      <c r="K24" s="8">
        <f>AVERAGE(K10:K11,K18:K19)</f>
        <v>1788.75</v>
      </c>
      <c r="L24" s="8">
        <f>AVERAGE(L10:L11,L18:L19)</f>
        <v>1805.2696078431372</v>
      </c>
      <c r="M24" s="8">
        <f>AVERAGE(M10:M11,M18:M19)</f>
        <v>1493.2107843137255</v>
      </c>
      <c r="N24" s="8">
        <f>AVERAGE(N10:N11,N18:N19)</f>
        <v>5087.2303921568628</v>
      </c>
    </row>
    <row r="25" spans="2:25" x14ac:dyDescent="0.2">
      <c r="J25" s="4" t="s">
        <v>81</v>
      </c>
      <c r="K25" s="8">
        <f>AVERAGE(K14:K15,K20:K21)</f>
        <v>1843.9950980392157</v>
      </c>
      <c r="L25" s="8">
        <f>AVERAGE(L14:L15,L20:L21)</f>
        <v>1909.4852941176468</v>
      </c>
      <c r="M25" s="8">
        <f>AVERAGE(M14:M15,M20:M21)</f>
        <v>1181.9362745098038</v>
      </c>
      <c r="N25" s="8">
        <f>AVERAGE(N14:N15,N20:N21)</f>
        <v>4935.4166666666661</v>
      </c>
    </row>
    <row r="27" spans="2:25" x14ac:dyDescent="0.2">
      <c r="J27" s="4" t="s">
        <v>83</v>
      </c>
      <c r="N27" s="8">
        <f>AVERAGE(N12:N13)</f>
        <v>6700.0000000000009</v>
      </c>
    </row>
    <row r="28" spans="2:25" x14ac:dyDescent="0.2">
      <c r="J28" s="4" t="s">
        <v>82</v>
      </c>
      <c r="N28" s="8">
        <f>AVERAGE(N10:N11)</f>
        <v>5365.1470588235297</v>
      </c>
    </row>
    <row r="29" spans="2:25" x14ac:dyDescent="0.2">
      <c r="J29" s="4" t="s">
        <v>81</v>
      </c>
      <c r="N29" s="8">
        <f>AVERAGE(N14:N15)</f>
        <v>4420.9803921568619</v>
      </c>
    </row>
    <row r="30" spans="2:25" x14ac:dyDescent="0.2">
      <c r="N30" s="8"/>
    </row>
    <row r="31" spans="2:25" x14ac:dyDescent="0.2">
      <c r="J31" s="4" t="s">
        <v>83</v>
      </c>
      <c r="N31" s="8">
        <f>AVERAGE(N16:N17)</f>
        <v>6327.5980392156862</v>
      </c>
    </row>
    <row r="32" spans="2:25" x14ac:dyDescent="0.2">
      <c r="J32" s="4" t="s">
        <v>82</v>
      </c>
      <c r="N32" s="8">
        <f>AVERAGE(N18:N19)</f>
        <v>4809.3137254901958</v>
      </c>
    </row>
    <row r="33" spans="10:14" x14ac:dyDescent="0.2">
      <c r="J33" s="4" t="s">
        <v>81</v>
      </c>
      <c r="N33" s="8">
        <f>AVERAGE(N20:N21)</f>
        <v>5449.8529411764703</v>
      </c>
    </row>
  </sheetData>
  <pageMargins left="0.25" right="0.25" top="0.5" bottom="0.5" header="0" footer="0"/>
  <pageSetup scale="12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4B2A0-14DD-4106-B8C6-1573EE6233F0}">
  <dimension ref="A1:J26"/>
  <sheetViews>
    <sheetView zoomScale="110" zoomScaleNormal="110" workbookViewId="0">
      <selection activeCell="G70" sqref="G70"/>
    </sheetView>
  </sheetViews>
  <sheetFormatPr defaultRowHeight="12.75" x14ac:dyDescent="0.2"/>
  <cols>
    <col min="1" max="2" width="9.140625" style="4"/>
    <col min="3" max="3" width="9.28515625" style="4" bestFit="1" customWidth="1"/>
    <col min="4" max="16384" width="9.140625" style="4"/>
  </cols>
  <sheetData>
    <row r="1" spans="1:10" ht="15.75" x14ac:dyDescent="0.25">
      <c r="A1" s="146">
        <v>2015</v>
      </c>
      <c r="B1" s="145" t="s">
        <v>206</v>
      </c>
      <c r="C1" s="145"/>
      <c r="D1" s="145"/>
      <c r="E1" s="145"/>
      <c r="F1" s="145"/>
      <c r="G1" s="145"/>
    </row>
    <row r="2" spans="1:10" ht="15.75" x14ac:dyDescent="0.25">
      <c r="A2" s="145"/>
      <c r="B2" s="145" t="s">
        <v>205</v>
      </c>
      <c r="C2" s="145"/>
      <c r="D2" s="145" t="s">
        <v>204</v>
      </c>
      <c r="E2" s="145"/>
      <c r="F2" s="145"/>
      <c r="G2" s="145"/>
    </row>
    <row r="3" spans="1:10" ht="15.75" x14ac:dyDescent="0.25">
      <c r="A3" s="144"/>
      <c r="B3" s="145"/>
      <c r="C3" s="145"/>
      <c r="D3" s="145"/>
      <c r="E3" s="145"/>
      <c r="F3" s="144"/>
      <c r="G3" s="127"/>
    </row>
    <row r="4" spans="1:10" ht="15.75" x14ac:dyDescent="0.25">
      <c r="A4" s="145" t="s">
        <v>203</v>
      </c>
      <c r="B4" s="145"/>
      <c r="C4" s="145"/>
      <c r="D4" s="145"/>
      <c r="E4" s="145"/>
      <c r="F4" s="144"/>
    </row>
    <row r="5" spans="1:10" ht="15.75" x14ac:dyDescent="0.25">
      <c r="A5" s="144"/>
      <c r="B5" s="145"/>
      <c r="C5" s="144" t="s">
        <v>202</v>
      </c>
      <c r="D5" s="145"/>
      <c r="E5" s="145"/>
      <c r="F5" s="144"/>
      <c r="G5" s="138"/>
    </row>
    <row r="6" spans="1:10" ht="18" x14ac:dyDescent="0.25">
      <c r="A6" s="127"/>
      <c r="B6" s="140"/>
      <c r="C6" s="138" t="s">
        <v>591</v>
      </c>
      <c r="F6" s="138"/>
      <c r="G6" s="138"/>
    </row>
    <row r="7" spans="1:10" ht="16.5" thickBot="1" x14ac:dyDescent="0.3">
      <c r="A7" s="127"/>
      <c r="B7" s="139" t="s">
        <v>201</v>
      </c>
      <c r="C7" s="143">
        <v>42207</v>
      </c>
      <c r="D7" s="142"/>
      <c r="E7" s="137"/>
      <c r="F7" s="139" t="s">
        <v>199</v>
      </c>
      <c r="G7" s="141">
        <v>203</v>
      </c>
    </row>
    <row r="8" spans="1:10" ht="18" x14ac:dyDescent="0.25">
      <c r="A8" s="127"/>
      <c r="B8" s="140"/>
      <c r="C8" s="139"/>
      <c r="D8" s="137"/>
      <c r="E8" s="388" t="s">
        <v>198</v>
      </c>
      <c r="F8" s="138"/>
      <c r="G8" s="138"/>
    </row>
    <row r="9" spans="1:10" ht="15" x14ac:dyDescent="0.25">
      <c r="A9" s="127"/>
      <c r="B9" s="137"/>
      <c r="C9" s="385" t="s">
        <v>197</v>
      </c>
      <c r="D9" s="386"/>
      <c r="E9" s="389"/>
      <c r="F9" s="385" t="s">
        <v>196</v>
      </c>
      <c r="G9" s="387"/>
    </row>
    <row r="10" spans="1:10" ht="27" thickBot="1" x14ac:dyDescent="0.3">
      <c r="A10" s="127"/>
      <c r="B10" s="137"/>
      <c r="C10" s="136" t="s">
        <v>194</v>
      </c>
      <c r="D10" s="135" t="s">
        <v>193</v>
      </c>
      <c r="E10" s="134" t="s">
        <v>195</v>
      </c>
      <c r="F10" s="133" t="s">
        <v>194</v>
      </c>
      <c r="G10" s="132" t="s">
        <v>193</v>
      </c>
    </row>
    <row r="11" spans="1:10" ht="14.25" x14ac:dyDescent="0.2">
      <c r="A11" s="127"/>
      <c r="B11" s="131" t="s">
        <v>192</v>
      </c>
      <c r="C11" s="130">
        <v>85</v>
      </c>
      <c r="D11" s="129">
        <v>80</v>
      </c>
      <c r="E11" s="128"/>
      <c r="F11" s="122">
        <v>86</v>
      </c>
      <c r="G11" s="121">
        <v>74</v>
      </c>
      <c r="I11" s="4">
        <f t="shared" ref="I11:I22" si="0">AVERAGE(C11,F11)/100</f>
        <v>0.85499999999999998</v>
      </c>
      <c r="J11" s="4">
        <f t="shared" ref="J11:J22" si="1">AVERAGE(D11,G11)/100</f>
        <v>0.77</v>
      </c>
    </row>
    <row r="12" spans="1:10" ht="15" thickBot="1" x14ac:dyDescent="0.25">
      <c r="A12" s="127"/>
      <c r="B12" s="120" t="s">
        <v>191</v>
      </c>
      <c r="C12" s="119">
        <v>84</v>
      </c>
      <c r="D12" s="118">
        <v>87</v>
      </c>
      <c r="E12" s="117"/>
      <c r="F12" s="116">
        <v>85</v>
      </c>
      <c r="G12" s="115">
        <v>77</v>
      </c>
      <c r="I12" s="4">
        <f t="shared" si="0"/>
        <v>0.84499999999999997</v>
      </c>
      <c r="J12" s="4">
        <f t="shared" si="1"/>
        <v>0.82</v>
      </c>
    </row>
    <row r="13" spans="1:10" ht="14.25" x14ac:dyDescent="0.2">
      <c r="A13" s="127"/>
      <c r="B13" s="126" t="s">
        <v>190</v>
      </c>
      <c r="C13" s="125">
        <v>83</v>
      </c>
      <c r="D13" s="124">
        <v>86</v>
      </c>
      <c r="E13" s="123"/>
      <c r="F13" s="122">
        <v>89</v>
      </c>
      <c r="G13" s="121">
        <v>77</v>
      </c>
      <c r="I13" s="4">
        <f t="shared" si="0"/>
        <v>0.86</v>
      </c>
      <c r="J13" s="4">
        <f t="shared" si="1"/>
        <v>0.81499999999999995</v>
      </c>
    </row>
    <row r="14" spans="1:10" ht="15" thickBot="1" x14ac:dyDescent="0.25">
      <c r="A14" s="127"/>
      <c r="B14" s="120" t="s">
        <v>189</v>
      </c>
      <c r="C14" s="119">
        <v>83</v>
      </c>
      <c r="D14" s="118">
        <v>85</v>
      </c>
      <c r="E14" s="117"/>
      <c r="F14" s="116">
        <v>83</v>
      </c>
      <c r="G14" s="115">
        <v>74</v>
      </c>
      <c r="I14" s="4">
        <f t="shared" si="0"/>
        <v>0.83</v>
      </c>
      <c r="J14" s="4">
        <f t="shared" si="1"/>
        <v>0.79500000000000004</v>
      </c>
    </row>
    <row r="15" spans="1:10" ht="14.25" x14ac:dyDescent="0.2">
      <c r="A15" s="127"/>
      <c r="B15" s="126" t="s">
        <v>188</v>
      </c>
      <c r="C15" s="125">
        <v>78</v>
      </c>
      <c r="D15" s="124">
        <v>70</v>
      </c>
      <c r="E15" s="123"/>
      <c r="F15" s="122">
        <v>78</v>
      </c>
      <c r="G15" s="121">
        <v>75</v>
      </c>
      <c r="I15" s="4">
        <f t="shared" si="0"/>
        <v>0.78</v>
      </c>
      <c r="J15" s="4">
        <f t="shared" si="1"/>
        <v>0.72499999999999998</v>
      </c>
    </row>
    <row r="16" spans="1:10" ht="15" thickBot="1" x14ac:dyDescent="0.25">
      <c r="A16" s="127"/>
      <c r="B16" s="120" t="s">
        <v>187</v>
      </c>
      <c r="C16" s="119">
        <v>76</v>
      </c>
      <c r="D16" s="118">
        <v>65</v>
      </c>
      <c r="E16" s="117"/>
      <c r="F16" s="116">
        <v>81</v>
      </c>
      <c r="G16" s="115">
        <v>73</v>
      </c>
      <c r="I16" s="4">
        <f t="shared" si="0"/>
        <v>0.78500000000000003</v>
      </c>
      <c r="J16" s="4">
        <f t="shared" si="1"/>
        <v>0.69</v>
      </c>
    </row>
    <row r="17" spans="1:10" ht="14.25" x14ac:dyDescent="0.2">
      <c r="A17" s="127"/>
      <c r="B17" s="126" t="s">
        <v>186</v>
      </c>
      <c r="C17" s="125">
        <v>83</v>
      </c>
      <c r="D17" s="124">
        <v>74</v>
      </c>
      <c r="E17" s="123"/>
      <c r="F17" s="122">
        <v>86</v>
      </c>
      <c r="G17" s="121">
        <v>70</v>
      </c>
      <c r="I17" s="4">
        <f t="shared" si="0"/>
        <v>0.84499999999999997</v>
      </c>
      <c r="J17" s="4">
        <f t="shared" si="1"/>
        <v>0.72</v>
      </c>
    </row>
    <row r="18" spans="1:10" ht="15" thickBot="1" x14ac:dyDescent="0.25">
      <c r="A18" s="127"/>
      <c r="B18" s="120" t="s">
        <v>185</v>
      </c>
      <c r="C18" s="119">
        <v>89</v>
      </c>
      <c r="D18" s="118">
        <v>77</v>
      </c>
      <c r="E18" s="117"/>
      <c r="F18" s="116">
        <v>90</v>
      </c>
      <c r="G18" s="115">
        <v>76</v>
      </c>
      <c r="I18" s="4">
        <f t="shared" si="0"/>
        <v>0.89500000000000002</v>
      </c>
      <c r="J18" s="4">
        <f t="shared" si="1"/>
        <v>0.76500000000000001</v>
      </c>
    </row>
    <row r="19" spans="1:10" ht="14.25" x14ac:dyDescent="0.2">
      <c r="A19" s="127"/>
      <c r="B19" s="126" t="s">
        <v>184</v>
      </c>
      <c r="C19" s="125">
        <v>77</v>
      </c>
      <c r="D19" s="124">
        <v>64</v>
      </c>
      <c r="E19" s="123"/>
      <c r="F19" s="122">
        <v>72</v>
      </c>
      <c r="G19" s="121">
        <v>66</v>
      </c>
      <c r="I19" s="4">
        <f t="shared" si="0"/>
        <v>0.745</v>
      </c>
      <c r="J19" s="4">
        <f t="shared" si="1"/>
        <v>0.65</v>
      </c>
    </row>
    <row r="20" spans="1:10" ht="13.5" thickBot="1" x14ac:dyDescent="0.25">
      <c r="B20" s="120" t="s">
        <v>183</v>
      </c>
      <c r="C20" s="119">
        <v>68</v>
      </c>
      <c r="D20" s="118">
        <v>60</v>
      </c>
      <c r="E20" s="117"/>
      <c r="F20" s="116">
        <v>65</v>
      </c>
      <c r="G20" s="115">
        <v>50</v>
      </c>
      <c r="I20" s="4">
        <f t="shared" si="0"/>
        <v>0.66500000000000004</v>
      </c>
      <c r="J20" s="4">
        <f t="shared" si="1"/>
        <v>0.55000000000000004</v>
      </c>
    </row>
    <row r="21" spans="1:10" x14ac:dyDescent="0.2">
      <c r="B21" s="126" t="s">
        <v>182</v>
      </c>
      <c r="C21" s="125">
        <v>76</v>
      </c>
      <c r="D21" s="124">
        <v>68</v>
      </c>
      <c r="E21" s="123"/>
      <c r="F21" s="122">
        <v>81</v>
      </c>
      <c r="G21" s="121">
        <v>63</v>
      </c>
      <c r="I21" s="4">
        <f t="shared" si="0"/>
        <v>0.78500000000000003</v>
      </c>
      <c r="J21" s="4">
        <f t="shared" si="1"/>
        <v>0.65500000000000003</v>
      </c>
    </row>
    <row r="22" spans="1:10" ht="13.5" thickBot="1" x14ac:dyDescent="0.25">
      <c r="B22" s="120" t="s">
        <v>181</v>
      </c>
      <c r="C22" s="119">
        <v>79</v>
      </c>
      <c r="D22" s="118">
        <v>67</v>
      </c>
      <c r="E22" s="117"/>
      <c r="F22" s="116">
        <v>69</v>
      </c>
      <c r="G22" s="115">
        <v>61</v>
      </c>
      <c r="I22" s="4">
        <f t="shared" si="0"/>
        <v>0.74</v>
      </c>
      <c r="J22" s="4">
        <f t="shared" si="1"/>
        <v>0.64</v>
      </c>
    </row>
    <row r="24" spans="1:10" x14ac:dyDescent="0.2">
      <c r="H24" s="4" t="s">
        <v>83</v>
      </c>
      <c r="I24" s="6">
        <f>AVERAGE(I13:I14,I17:I18)</f>
        <v>0.85750000000000004</v>
      </c>
      <c r="J24" s="6">
        <f>AVERAGE(J13:J14,J17:J18)</f>
        <v>0.77375000000000005</v>
      </c>
    </row>
    <row r="25" spans="1:10" x14ac:dyDescent="0.2">
      <c r="H25" s="4" t="s">
        <v>82</v>
      </c>
      <c r="I25" s="6">
        <f>AVERAGE(I11:I12,I19:I20)</f>
        <v>0.77749999999999997</v>
      </c>
      <c r="J25" s="6">
        <f>AVERAGE(J11:J12,J19:J20)</f>
        <v>0.69750000000000001</v>
      </c>
    </row>
    <row r="26" spans="1:10" x14ac:dyDescent="0.2">
      <c r="H26" s="4" t="s">
        <v>81</v>
      </c>
      <c r="I26" s="6">
        <f>AVERAGE(I15:I16,I21:I22)</f>
        <v>0.77249999999999996</v>
      </c>
      <c r="J26" s="6">
        <f>AVERAGE(J15:J16,J21:J22)</f>
        <v>0.6775000000000001</v>
      </c>
    </row>
  </sheetData>
  <mergeCells count="3">
    <mergeCell ref="C9:D9"/>
    <mergeCell ref="F9:G9"/>
    <mergeCell ref="E8:E9"/>
  </mergeCells>
  <pageMargins left="0.7" right="0.7" top="0.75" bottom="0.75" header="0.3" footer="0.3"/>
  <pageSetup scale="13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B7DD1-F5F3-449B-A0C2-2E2BE6497290}">
  <dimension ref="A1:AV768"/>
  <sheetViews>
    <sheetView topLeftCell="B1" zoomScale="55" zoomScaleNormal="55" zoomScaleSheetLayoutView="40" workbookViewId="0">
      <pane xSplit="1" topLeftCell="C1" activePane="topRight" state="frozen"/>
      <selection activeCell="B729" sqref="B729"/>
      <selection pane="topRight" activeCell="E694" sqref="E694:F694"/>
    </sheetView>
  </sheetViews>
  <sheetFormatPr defaultRowHeight="12.75" x14ac:dyDescent="0.2"/>
  <cols>
    <col min="1" max="1" width="3.7109375" style="4" customWidth="1"/>
    <col min="2" max="2" width="10" style="5" customWidth="1"/>
    <col min="3" max="3" width="7.85546875" style="4" customWidth="1"/>
    <col min="4" max="4" width="10.28515625" style="4" customWidth="1"/>
    <col min="5" max="5" width="11.7109375" style="4" customWidth="1"/>
    <col min="6" max="6" width="20.7109375" style="4" customWidth="1"/>
    <col min="7" max="7" width="14.28515625" style="4" customWidth="1"/>
    <col min="8" max="9" width="12.7109375" style="4" customWidth="1"/>
    <col min="10" max="10" width="14.5703125" style="4" customWidth="1"/>
    <col min="11" max="11" width="4.5703125" style="4" customWidth="1"/>
    <col min="12" max="12" width="20.42578125" style="4" customWidth="1"/>
    <col min="13" max="13" width="4.28515625" style="4" customWidth="1"/>
    <col min="14" max="14" width="20.7109375" style="4" customWidth="1"/>
    <col min="15" max="15" width="3.5703125" style="4" customWidth="1"/>
    <col min="16" max="16" width="20.7109375" style="4" customWidth="1"/>
    <col min="17" max="17" width="4.7109375" style="4" customWidth="1"/>
    <col min="18" max="18" width="20.7109375" style="4" customWidth="1"/>
    <col min="19" max="19" width="4.7109375" style="4" customWidth="1"/>
    <col min="20" max="20" width="20.7109375" style="4" customWidth="1"/>
    <col min="21" max="21" width="4.7109375" style="4" customWidth="1"/>
    <col min="22" max="22" width="20.7109375" style="4" customWidth="1"/>
    <col min="23" max="23" width="4.7109375" style="4" customWidth="1"/>
    <col min="24" max="24" width="20.7109375" style="4" customWidth="1"/>
    <col min="25" max="25" width="4.7109375" style="4" customWidth="1"/>
    <col min="26" max="26" width="20.7109375" style="4" customWidth="1"/>
    <col min="27" max="27" width="52.140625" style="4" customWidth="1"/>
    <col min="28" max="28" width="12.7109375" style="4" customWidth="1"/>
    <col min="29" max="29" width="12.7109375" style="4" hidden="1" customWidth="1"/>
    <col min="30" max="30" width="12.140625" style="4" hidden="1" customWidth="1"/>
    <col min="31" max="32" width="14" style="4" customWidth="1"/>
    <col min="33" max="40" width="13.7109375" style="4" customWidth="1"/>
    <col min="41" max="41" width="17.7109375" style="4" customWidth="1"/>
    <col min="42" max="16384" width="9.140625" style="4"/>
  </cols>
  <sheetData>
    <row r="1" spans="1:48" ht="31.9" customHeight="1" x14ac:dyDescent="0.35">
      <c r="A1" s="433">
        <v>2015</v>
      </c>
      <c r="B1" s="434"/>
      <c r="C1" s="85" t="s">
        <v>158</v>
      </c>
      <c r="D1" s="83" t="s">
        <v>157</v>
      </c>
      <c r="E1" s="83"/>
    </row>
    <row r="3" spans="1:48" ht="15.75" x14ac:dyDescent="0.25">
      <c r="B3" s="82" t="s">
        <v>156</v>
      </c>
      <c r="H3" s="77" t="s">
        <v>155</v>
      </c>
      <c r="I3" s="74" t="s">
        <v>722</v>
      </c>
      <c r="J3" s="74"/>
      <c r="K3" s="74"/>
      <c r="L3" s="74"/>
      <c r="M3" s="74"/>
      <c r="N3" s="74"/>
      <c r="O3" s="74"/>
      <c r="P3" s="74"/>
    </row>
    <row r="4" spans="1:48" ht="6.6" customHeight="1" x14ac:dyDescent="0.3">
      <c r="B4" s="81"/>
      <c r="AB4" s="72"/>
      <c r="AC4" s="174"/>
      <c r="AD4" s="72"/>
      <c r="AE4" s="72"/>
      <c r="AF4" s="72"/>
    </row>
    <row r="5" spans="1:48" ht="18" customHeight="1" thickBot="1" x14ac:dyDescent="0.25">
      <c r="C5" s="77" t="s">
        <v>153</v>
      </c>
      <c r="D5" s="368">
        <v>42220</v>
      </c>
      <c r="E5" s="369"/>
      <c r="H5" s="77"/>
      <c r="M5" s="73"/>
      <c r="O5" s="73"/>
      <c r="P5" s="73"/>
      <c r="Q5" s="73"/>
      <c r="R5" s="73"/>
      <c r="S5" s="73"/>
      <c r="T5" s="73"/>
      <c r="U5" s="73"/>
      <c r="V5" s="73"/>
      <c r="W5" s="73"/>
      <c r="X5" s="73"/>
      <c r="Y5" s="73"/>
      <c r="Z5" s="73"/>
      <c r="AA5" s="73"/>
    </row>
    <row r="6" spans="1:48" ht="18" customHeight="1" thickTop="1" x14ac:dyDescent="0.25">
      <c r="C6" s="77" t="s">
        <v>152</v>
      </c>
      <c r="D6" s="78">
        <v>216</v>
      </c>
      <c r="E6" s="78"/>
      <c r="F6" s="77"/>
      <c r="G6" s="77"/>
      <c r="H6" s="77"/>
      <c r="J6" s="370" t="s">
        <v>151</v>
      </c>
      <c r="K6" s="371"/>
      <c r="L6" s="372"/>
      <c r="M6" s="73"/>
      <c r="N6" s="73"/>
      <c r="O6" s="73"/>
      <c r="P6" s="73"/>
      <c r="Q6" s="73"/>
      <c r="R6" s="73"/>
      <c r="S6" s="73"/>
      <c r="T6" s="73"/>
      <c r="U6" s="73"/>
      <c r="V6" s="73"/>
      <c r="W6" s="73"/>
      <c r="X6" s="73"/>
      <c r="Y6" s="73"/>
      <c r="Z6" s="73"/>
      <c r="AA6" s="73"/>
      <c r="AG6" s="171"/>
    </row>
    <row r="7" spans="1:48" ht="18" customHeight="1" x14ac:dyDescent="0.3">
      <c r="C7" s="77" t="s">
        <v>150</v>
      </c>
      <c r="D7" s="7" t="s">
        <v>721</v>
      </c>
      <c r="J7" s="373" t="s">
        <v>148</v>
      </c>
      <c r="K7" s="374"/>
      <c r="L7" s="375"/>
      <c r="M7" s="73"/>
      <c r="N7" s="268" t="s">
        <v>720</v>
      </c>
      <c r="O7" s="73"/>
      <c r="P7" s="73"/>
      <c r="Q7" s="73"/>
      <c r="R7" s="73"/>
      <c r="S7" s="73"/>
      <c r="T7" s="73"/>
      <c r="U7" s="73"/>
      <c r="V7" s="73"/>
      <c r="W7" s="73"/>
      <c r="X7" s="73"/>
      <c r="Y7" s="73"/>
      <c r="Z7" s="73"/>
      <c r="AA7" s="73"/>
      <c r="AG7" s="171"/>
    </row>
    <row r="8" spans="1:48" ht="18" customHeight="1" thickBot="1" x14ac:dyDescent="0.3">
      <c r="C8" s="77" t="s">
        <v>147</v>
      </c>
      <c r="D8" s="76" t="s">
        <v>719</v>
      </c>
      <c r="E8" s="75"/>
      <c r="F8" s="74"/>
      <c r="J8" s="376" t="s">
        <v>145</v>
      </c>
      <c r="K8" s="377"/>
      <c r="L8" s="378"/>
      <c r="M8" s="73"/>
      <c r="N8" s="73"/>
      <c r="O8" s="73"/>
      <c r="P8" s="73"/>
      <c r="Q8" s="73"/>
      <c r="R8" s="73"/>
      <c r="S8" s="73"/>
      <c r="T8" s="73"/>
      <c r="U8" s="73"/>
      <c r="V8" s="73"/>
      <c r="W8" s="73"/>
      <c r="X8" s="73"/>
      <c r="Y8" s="73"/>
      <c r="Z8" s="73"/>
      <c r="AA8" s="73"/>
      <c r="AG8" s="171"/>
    </row>
    <row r="9" spans="1:48" ht="11.45" customHeight="1" thickTop="1" thickBot="1" x14ac:dyDescent="0.35">
      <c r="B9" s="72"/>
      <c r="AG9" s="171"/>
    </row>
    <row r="10" spans="1:48" ht="69" customHeight="1" thickBot="1" x14ac:dyDescent="0.3">
      <c r="B10" s="51" t="s">
        <v>123</v>
      </c>
      <c r="C10" s="48" t="s">
        <v>122</v>
      </c>
      <c r="D10" s="48" t="s">
        <v>121</v>
      </c>
      <c r="E10" s="48" t="s">
        <v>120</v>
      </c>
      <c r="F10" s="48" t="s">
        <v>119</v>
      </c>
      <c r="G10" s="48" t="s">
        <v>118</v>
      </c>
      <c r="H10" s="48" t="s">
        <v>33</v>
      </c>
      <c r="I10" s="48" t="s">
        <v>117</v>
      </c>
      <c r="J10" s="48" t="s">
        <v>34</v>
      </c>
      <c r="K10" s="340" t="s">
        <v>116</v>
      </c>
      <c r="L10" s="341"/>
      <c r="M10" s="340" t="s">
        <v>115</v>
      </c>
      <c r="N10" s="341"/>
      <c r="O10" s="340" t="s">
        <v>115</v>
      </c>
      <c r="P10" s="394"/>
      <c r="Q10" s="340" t="s">
        <v>115</v>
      </c>
      <c r="R10" s="394"/>
      <c r="S10" s="340" t="s">
        <v>115</v>
      </c>
      <c r="T10" s="394"/>
      <c r="U10" s="340" t="s">
        <v>115</v>
      </c>
      <c r="V10" s="394"/>
      <c r="W10" s="340" t="s">
        <v>115</v>
      </c>
      <c r="X10" s="394"/>
      <c r="Y10" s="340" t="s">
        <v>115</v>
      </c>
      <c r="Z10" s="394"/>
      <c r="AA10" s="49" t="s">
        <v>114</v>
      </c>
      <c r="AB10" s="48" t="s">
        <v>113</v>
      </c>
      <c r="AC10" s="48" t="s">
        <v>294</v>
      </c>
      <c r="AD10" s="50" t="s">
        <v>112</v>
      </c>
      <c r="AE10" s="46" t="s">
        <v>111</v>
      </c>
      <c r="AF10" s="45" t="s">
        <v>110</v>
      </c>
      <c r="AG10" s="45" t="s">
        <v>109</v>
      </c>
      <c r="AH10" s="45" t="s">
        <v>108</v>
      </c>
      <c r="AI10" s="45" t="s">
        <v>107</v>
      </c>
      <c r="AJ10" s="45" t="s">
        <v>106</v>
      </c>
      <c r="AK10" s="45" t="s">
        <v>105</v>
      </c>
      <c r="AL10" s="45" t="s">
        <v>104</v>
      </c>
      <c r="AM10" s="45" t="s">
        <v>103</v>
      </c>
      <c r="AN10" s="45" t="s">
        <v>102</v>
      </c>
    </row>
    <row r="11" spans="1:48" ht="36" customHeight="1" thickBot="1" x14ac:dyDescent="0.25">
      <c r="B11" s="71" t="s">
        <v>144</v>
      </c>
      <c r="C11" s="215"/>
      <c r="D11" s="214">
        <v>216</v>
      </c>
      <c r="E11" s="213">
        <v>12</v>
      </c>
      <c r="F11" s="212">
        <v>12348.05</v>
      </c>
      <c r="G11" s="211">
        <v>1194.3499999999999</v>
      </c>
      <c r="H11" s="210"/>
      <c r="I11" s="210"/>
      <c r="J11" s="209"/>
      <c r="K11" s="208"/>
      <c r="L11" s="36"/>
      <c r="M11" s="208"/>
      <c r="N11" s="36"/>
      <c r="O11" s="208"/>
      <c r="P11" s="36"/>
      <c r="Q11" s="208"/>
      <c r="R11" s="36"/>
      <c r="S11" s="208"/>
      <c r="T11" s="36"/>
      <c r="U11" s="208"/>
      <c r="V11" s="36"/>
      <c r="W11" s="208"/>
      <c r="X11" s="36"/>
      <c r="Y11" s="208"/>
      <c r="Z11" s="36"/>
      <c r="AA11" s="36"/>
      <c r="AB11" s="267"/>
      <c r="AC11" s="206"/>
      <c r="AD11" s="266"/>
      <c r="AE11" s="33">
        <f t="shared" ref="AE11:AN11" si="0">SUM(AE12:AE65)</f>
        <v>200</v>
      </c>
      <c r="AF11" s="54">
        <f t="shared" si="0"/>
        <v>55</v>
      </c>
      <c r="AG11" s="54">
        <f t="shared" si="0"/>
        <v>82</v>
      </c>
      <c r="AH11" s="54">
        <f t="shared" si="0"/>
        <v>39</v>
      </c>
      <c r="AI11" s="54">
        <f t="shared" si="0"/>
        <v>5</v>
      </c>
      <c r="AJ11" s="54">
        <f t="shared" si="0"/>
        <v>1</v>
      </c>
      <c r="AK11" s="54">
        <f t="shared" si="0"/>
        <v>128</v>
      </c>
      <c r="AL11" s="54">
        <f t="shared" si="0"/>
        <v>30</v>
      </c>
      <c r="AM11" s="54">
        <f t="shared" si="0"/>
        <v>0</v>
      </c>
      <c r="AN11" s="53">
        <f t="shared" si="0"/>
        <v>0</v>
      </c>
      <c r="AO11" s="32" t="s">
        <v>100</v>
      </c>
      <c r="AP11" s="31">
        <f>F11/(100*102)</f>
        <v>1.2105931372549019</v>
      </c>
      <c r="AR11" s="4">
        <f>SUM(AE11:AF11)/E11</f>
        <v>21.25</v>
      </c>
      <c r="AS11" s="4">
        <f>SUM(AG11:AH11)/E11</f>
        <v>10.083333333333334</v>
      </c>
      <c r="AT11" s="4">
        <f>SUM(AI11:AJ11)/E11</f>
        <v>0.5</v>
      </c>
      <c r="AU11" s="4">
        <f>SUM(AK11:AL11)/E11</f>
        <v>13.166666666666666</v>
      </c>
      <c r="AV11" s="4">
        <f>SUM(AM11:AN11)/E11</f>
        <v>0</v>
      </c>
    </row>
    <row r="12" spans="1:48" ht="20.65" customHeight="1" x14ac:dyDescent="0.2">
      <c r="B12" s="17" t="s">
        <v>82</v>
      </c>
      <c r="C12" s="405">
        <v>1</v>
      </c>
      <c r="D12" s="198" t="s">
        <v>718</v>
      </c>
      <c r="E12" s="197"/>
      <c r="F12" s="197"/>
      <c r="G12" s="196"/>
      <c r="H12" s="408">
        <v>80</v>
      </c>
      <c r="I12" s="408">
        <v>17</v>
      </c>
      <c r="J12" s="408">
        <v>7</v>
      </c>
      <c r="K12" s="195" t="s">
        <v>95</v>
      </c>
      <c r="L12" s="194" t="s">
        <v>97</v>
      </c>
      <c r="M12" s="195" t="s">
        <v>94</v>
      </c>
      <c r="N12" s="194" t="s">
        <v>263</v>
      </c>
      <c r="O12" s="195" t="s">
        <v>93</v>
      </c>
      <c r="P12" s="194" t="s">
        <v>263</v>
      </c>
      <c r="Q12" s="195" t="s">
        <v>92</v>
      </c>
      <c r="R12" s="194" t="s">
        <v>98</v>
      </c>
      <c r="S12" s="195" t="s">
        <v>212</v>
      </c>
      <c r="T12" s="194"/>
      <c r="U12" s="195" t="s">
        <v>211</v>
      </c>
      <c r="V12" s="194"/>
      <c r="W12" s="195" t="s">
        <v>292</v>
      </c>
      <c r="X12" s="194"/>
      <c r="Y12" s="195" t="s">
        <v>594</v>
      </c>
      <c r="Z12" s="194"/>
      <c r="AA12" s="245" t="s">
        <v>717</v>
      </c>
      <c r="AB12" s="397"/>
      <c r="AC12" s="397"/>
      <c r="AD12" s="265"/>
      <c r="AE12" s="379">
        <f>SUMPRODUCT(LEN($L12:$Z14)-LEN(SUBSTITUTE($L12:$Z14,"A", "")))</f>
        <v>6</v>
      </c>
      <c r="AF12" s="365">
        <f>SUMPRODUCT(LEN($AA12:$AA14)-LEN(SUBSTITUTE($AA12:$AA14,"A", "")))</f>
        <v>17</v>
      </c>
      <c r="AG12" s="365">
        <f>SUMPRODUCT(LEN($L12:$Z14)-LEN(SUBSTITUTE($L12:$Z14,"S", "")))</f>
        <v>3</v>
      </c>
      <c r="AH12" s="365">
        <f>SUMPRODUCT(LEN($AA12:$AA14)-LEN(SUBSTITUTE($AA12:$AA14,"S", "")))</f>
        <v>3</v>
      </c>
      <c r="AI12" s="365">
        <f>SUMPRODUCT(LEN($L12:$Z14)-LEN(SUBSTITUTE($L12:$Z14,"F", "")))</f>
        <v>0</v>
      </c>
      <c r="AJ12" s="365">
        <f>SUMPRODUCT(LEN($AA12:$AA14)-LEN(SUBSTITUTE($AA12:$AA14,"F", "")))</f>
        <v>0</v>
      </c>
      <c r="AK12" s="365">
        <f>SUMPRODUCT(LEN($L12:$Z14)-LEN(SUBSTITUTE($L12:$Z14,"G", "")))</f>
        <v>5</v>
      </c>
      <c r="AL12" s="365">
        <f>SUMPRODUCT(LEN($AA12:$AA14)-LEN(SUBSTITUTE($AA12:$AA14,"G", "")))</f>
        <v>9</v>
      </c>
      <c r="AM12" s="365">
        <f>SUMPRODUCT(LEN($L12:$Z14)-LEN(SUBSTITUTE($L12:$Z14,"M", "")))</f>
        <v>0</v>
      </c>
      <c r="AN12" s="382">
        <f>SUMPRODUCT(LEN($AA12:$AA14)-LEN(SUBSTITUTE($AA12:$AA14,"M", "")))</f>
        <v>0</v>
      </c>
    </row>
    <row r="13" spans="1:48" ht="20.65" customHeight="1" x14ac:dyDescent="0.2">
      <c r="B13" s="17"/>
      <c r="C13" s="406"/>
      <c r="D13" s="231"/>
      <c r="E13" s="23"/>
      <c r="F13" s="23"/>
      <c r="G13" s="191"/>
      <c r="H13" s="409"/>
      <c r="I13" s="409"/>
      <c r="J13" s="409"/>
      <c r="K13" s="190" t="s">
        <v>91</v>
      </c>
      <c r="L13" s="189" t="s">
        <v>271</v>
      </c>
      <c r="M13" s="190" t="s">
        <v>90</v>
      </c>
      <c r="N13" s="189" t="s">
        <v>263</v>
      </c>
      <c r="O13" s="190" t="s">
        <v>89</v>
      </c>
      <c r="P13" s="189" t="s">
        <v>214</v>
      </c>
      <c r="Q13" s="190" t="s">
        <v>88</v>
      </c>
      <c r="R13" s="189"/>
      <c r="S13" s="190" t="s">
        <v>210</v>
      </c>
      <c r="T13" s="189"/>
      <c r="U13" s="190" t="s">
        <v>209</v>
      </c>
      <c r="V13" s="189"/>
      <c r="W13" s="190" t="s">
        <v>291</v>
      </c>
      <c r="X13" s="189"/>
      <c r="Y13" s="190" t="s">
        <v>593</v>
      </c>
      <c r="Z13" s="189"/>
      <c r="AA13" s="244" t="s">
        <v>716</v>
      </c>
      <c r="AB13" s="366"/>
      <c r="AC13" s="366"/>
      <c r="AD13" s="264"/>
      <c r="AE13" s="390"/>
      <c r="AF13" s="392"/>
      <c r="AG13" s="392"/>
      <c r="AH13" s="392"/>
      <c r="AI13" s="392"/>
      <c r="AJ13" s="392"/>
      <c r="AK13" s="392"/>
      <c r="AL13" s="392"/>
      <c r="AM13" s="392"/>
      <c r="AN13" s="395"/>
    </row>
    <row r="14" spans="1:48" ht="20.65" customHeight="1" thickBot="1" x14ac:dyDescent="0.25">
      <c r="B14" s="17"/>
      <c r="C14" s="407"/>
      <c r="D14" s="233"/>
      <c r="E14" s="203"/>
      <c r="F14" s="203"/>
      <c r="G14" s="202"/>
      <c r="H14" s="410"/>
      <c r="I14" s="410"/>
      <c r="J14" s="410"/>
      <c r="K14" s="201" t="s">
        <v>87</v>
      </c>
      <c r="L14" s="200" t="s">
        <v>367</v>
      </c>
      <c r="M14" s="201" t="s">
        <v>86</v>
      </c>
      <c r="N14" s="200" t="s">
        <v>263</v>
      </c>
      <c r="O14" s="201" t="s">
        <v>85</v>
      </c>
      <c r="P14" s="200" t="s">
        <v>98</v>
      </c>
      <c r="Q14" s="201" t="s">
        <v>84</v>
      </c>
      <c r="R14" s="200"/>
      <c r="S14" s="201" t="s">
        <v>208</v>
      </c>
      <c r="T14" s="200"/>
      <c r="U14" s="201" t="s">
        <v>207</v>
      </c>
      <c r="V14" s="200"/>
      <c r="W14" s="201" t="s">
        <v>290</v>
      </c>
      <c r="X14" s="200"/>
      <c r="Y14" s="201" t="s">
        <v>592</v>
      </c>
      <c r="Z14" s="200"/>
      <c r="AA14" s="246"/>
      <c r="AB14" s="398"/>
      <c r="AC14" s="398"/>
      <c r="AD14" s="263"/>
      <c r="AE14" s="391"/>
      <c r="AF14" s="393"/>
      <c r="AG14" s="393"/>
      <c r="AH14" s="393"/>
      <c r="AI14" s="393"/>
      <c r="AJ14" s="393"/>
      <c r="AK14" s="393"/>
      <c r="AL14" s="393"/>
      <c r="AM14" s="393"/>
      <c r="AN14" s="396"/>
    </row>
    <row r="15" spans="1:48" ht="20.65" customHeight="1" x14ac:dyDescent="0.2">
      <c r="B15" s="17"/>
      <c r="C15" s="405">
        <v>2</v>
      </c>
      <c r="D15" s="232"/>
      <c r="E15" s="197"/>
      <c r="F15" s="197"/>
      <c r="G15" s="196"/>
      <c r="H15" s="408">
        <v>75</v>
      </c>
      <c r="I15" s="408">
        <v>20</v>
      </c>
      <c r="J15" s="408">
        <v>5</v>
      </c>
      <c r="K15" s="195" t="s">
        <v>95</v>
      </c>
      <c r="L15" s="194" t="s">
        <v>97</v>
      </c>
      <c r="M15" s="195" t="s">
        <v>94</v>
      </c>
      <c r="N15" s="194" t="s">
        <v>224</v>
      </c>
      <c r="O15" s="195" t="s">
        <v>93</v>
      </c>
      <c r="P15" s="194" t="s">
        <v>275</v>
      </c>
      <c r="Q15" s="195" t="s">
        <v>92</v>
      </c>
      <c r="R15" s="194" t="s">
        <v>263</v>
      </c>
      <c r="S15" s="195" t="s">
        <v>212</v>
      </c>
      <c r="T15" s="194" t="s">
        <v>97</v>
      </c>
      <c r="U15" s="195" t="s">
        <v>211</v>
      </c>
      <c r="V15" s="194"/>
      <c r="W15" s="195" t="s">
        <v>292</v>
      </c>
      <c r="X15" s="194"/>
      <c r="Y15" s="195" t="s">
        <v>594</v>
      </c>
      <c r="Z15" s="194"/>
      <c r="AA15" s="245"/>
      <c r="AB15" s="397"/>
      <c r="AC15" s="397"/>
      <c r="AD15" s="265"/>
      <c r="AE15" s="379">
        <f>SUMPRODUCT(LEN($L15:$Z17)-LEN(SUBSTITUTE($L15:$Z17,"A", "")))</f>
        <v>17</v>
      </c>
      <c r="AF15" s="365">
        <f>SUMPRODUCT(LEN($AA15:$AA17)-LEN(SUBSTITUTE($AA15:$AA17,"A", "")))</f>
        <v>0</v>
      </c>
      <c r="AG15" s="365">
        <f>SUMPRODUCT(LEN($L15:$Z17)-LEN(SUBSTITUTE($L15:$Z17,"S", "")))</f>
        <v>1</v>
      </c>
      <c r="AH15" s="365">
        <f>SUMPRODUCT(LEN($AA15:$AA17)-LEN(SUBSTITUTE($AA15:$AA17,"S", "")))</f>
        <v>0</v>
      </c>
      <c r="AI15" s="365">
        <f>SUMPRODUCT(LEN($L15:$Z17)-LEN(SUBSTITUTE($L15:$Z17,"F", "")))</f>
        <v>0</v>
      </c>
      <c r="AJ15" s="365">
        <f>SUMPRODUCT(LEN($AA15:$AA17)-LEN(SUBSTITUTE($AA15:$AA17,"F", "")))</f>
        <v>0</v>
      </c>
      <c r="AK15" s="365">
        <f>SUMPRODUCT(LEN($L15:$Z17)-LEN(SUBSTITUTE($L15:$Z17,"G", "")))</f>
        <v>9</v>
      </c>
      <c r="AL15" s="365">
        <f>SUMPRODUCT(LEN($AA15:$AA17)-LEN(SUBSTITUTE($AA15:$AA17,"G", "")))</f>
        <v>0</v>
      </c>
      <c r="AM15" s="365">
        <f>SUMPRODUCT(LEN($L15:$Z17)-LEN(SUBSTITUTE($L15:$Z17,"M", "")))</f>
        <v>0</v>
      </c>
      <c r="AN15" s="382">
        <f>SUMPRODUCT(LEN($AA15:$AA17)-LEN(SUBSTITUTE($AA15:$AA17,"M", "")))</f>
        <v>0</v>
      </c>
    </row>
    <row r="16" spans="1:48" ht="20.65" customHeight="1" x14ac:dyDescent="0.2">
      <c r="B16" s="17"/>
      <c r="C16" s="406"/>
      <c r="D16" s="231"/>
      <c r="E16" s="23"/>
      <c r="F16" s="23"/>
      <c r="G16" s="191"/>
      <c r="H16" s="409"/>
      <c r="I16" s="409"/>
      <c r="J16" s="409"/>
      <c r="K16" s="190" t="s">
        <v>91</v>
      </c>
      <c r="L16" s="189" t="s">
        <v>263</v>
      </c>
      <c r="M16" s="190" t="s">
        <v>90</v>
      </c>
      <c r="N16" s="189" t="s">
        <v>263</v>
      </c>
      <c r="O16" s="190" t="s">
        <v>89</v>
      </c>
      <c r="P16" s="189" t="s">
        <v>263</v>
      </c>
      <c r="Q16" s="190" t="s">
        <v>88</v>
      </c>
      <c r="R16" s="189" t="s">
        <v>97</v>
      </c>
      <c r="S16" s="190" t="s">
        <v>210</v>
      </c>
      <c r="T16" s="189" t="s">
        <v>97</v>
      </c>
      <c r="U16" s="190" t="s">
        <v>209</v>
      </c>
      <c r="V16" s="189"/>
      <c r="W16" s="190" t="s">
        <v>291</v>
      </c>
      <c r="X16" s="189"/>
      <c r="Y16" s="190" t="s">
        <v>593</v>
      </c>
      <c r="Z16" s="189"/>
      <c r="AA16" s="244"/>
      <c r="AB16" s="366"/>
      <c r="AC16" s="366"/>
      <c r="AD16" s="264"/>
      <c r="AE16" s="390"/>
      <c r="AF16" s="392"/>
      <c r="AG16" s="392"/>
      <c r="AH16" s="392"/>
      <c r="AI16" s="392"/>
      <c r="AJ16" s="392"/>
      <c r="AK16" s="392"/>
      <c r="AL16" s="392"/>
      <c r="AM16" s="392"/>
      <c r="AN16" s="395"/>
    </row>
    <row r="17" spans="2:40" ht="20.65" customHeight="1" thickBot="1" x14ac:dyDescent="0.25">
      <c r="B17" s="17"/>
      <c r="C17" s="407"/>
      <c r="D17" s="233"/>
      <c r="E17" s="203"/>
      <c r="F17" s="203"/>
      <c r="G17" s="202"/>
      <c r="H17" s="410"/>
      <c r="I17" s="410"/>
      <c r="J17" s="410"/>
      <c r="K17" s="201" t="s">
        <v>87</v>
      </c>
      <c r="L17" s="200" t="s">
        <v>284</v>
      </c>
      <c r="M17" s="201" t="s">
        <v>86</v>
      </c>
      <c r="N17" s="200" t="s">
        <v>319</v>
      </c>
      <c r="O17" s="201" t="s">
        <v>85</v>
      </c>
      <c r="P17" s="200" t="s">
        <v>213</v>
      </c>
      <c r="Q17" s="201" t="s">
        <v>84</v>
      </c>
      <c r="R17" s="200" t="s">
        <v>97</v>
      </c>
      <c r="S17" s="201" t="s">
        <v>208</v>
      </c>
      <c r="T17" s="200" t="s">
        <v>98</v>
      </c>
      <c r="U17" s="201" t="s">
        <v>207</v>
      </c>
      <c r="V17" s="200"/>
      <c r="W17" s="201" t="s">
        <v>290</v>
      </c>
      <c r="X17" s="200"/>
      <c r="Y17" s="201" t="s">
        <v>592</v>
      </c>
      <c r="Z17" s="200"/>
      <c r="AA17" s="246"/>
      <c r="AB17" s="398"/>
      <c r="AC17" s="398"/>
      <c r="AD17" s="263"/>
      <c r="AE17" s="391"/>
      <c r="AF17" s="393"/>
      <c r="AG17" s="393"/>
      <c r="AH17" s="393"/>
      <c r="AI17" s="393"/>
      <c r="AJ17" s="393"/>
      <c r="AK17" s="393"/>
      <c r="AL17" s="393"/>
      <c r="AM17" s="393"/>
      <c r="AN17" s="396"/>
    </row>
    <row r="18" spans="2:40" ht="20.65" customHeight="1" x14ac:dyDescent="0.2">
      <c r="B18" s="17"/>
      <c r="C18" s="405">
        <v>3</v>
      </c>
      <c r="D18" s="232"/>
      <c r="E18" s="197"/>
      <c r="F18" s="197"/>
      <c r="G18" s="196"/>
      <c r="H18" s="408">
        <v>97</v>
      </c>
      <c r="I18" s="408">
        <v>27</v>
      </c>
      <c r="J18" s="408">
        <v>6</v>
      </c>
      <c r="K18" s="195" t="s">
        <v>95</v>
      </c>
      <c r="L18" s="194" t="s">
        <v>263</v>
      </c>
      <c r="M18" s="195" t="s">
        <v>94</v>
      </c>
      <c r="N18" s="194" t="s">
        <v>621</v>
      </c>
      <c r="O18" s="195" t="s">
        <v>93</v>
      </c>
      <c r="P18" s="194" t="s">
        <v>224</v>
      </c>
      <c r="Q18" s="195" t="s">
        <v>92</v>
      </c>
      <c r="R18" s="194" t="s">
        <v>638</v>
      </c>
      <c r="S18" s="195" t="s">
        <v>212</v>
      </c>
      <c r="T18" s="194" t="s">
        <v>385</v>
      </c>
      <c r="U18" s="195" t="s">
        <v>211</v>
      </c>
      <c r="V18" s="194" t="s">
        <v>273</v>
      </c>
      <c r="W18" s="195" t="s">
        <v>292</v>
      </c>
      <c r="X18" s="194" t="s">
        <v>98</v>
      </c>
      <c r="Y18" s="195" t="s">
        <v>594</v>
      </c>
      <c r="Z18" s="194"/>
      <c r="AA18" s="245" t="s">
        <v>715</v>
      </c>
      <c r="AB18" s="397">
        <v>5</v>
      </c>
      <c r="AC18" s="397"/>
      <c r="AD18" s="265"/>
      <c r="AE18" s="379">
        <f>SUMPRODUCT(LEN($L18:$Z20)-LEN(SUBSTITUTE($L18:$Z20,"A", "")))</f>
        <v>30</v>
      </c>
      <c r="AF18" s="365">
        <f>SUMPRODUCT(LEN($AA18:$AA20)-LEN(SUBSTITUTE($AA18:$AA20,"A", "")))</f>
        <v>7</v>
      </c>
      <c r="AG18" s="365">
        <f>SUMPRODUCT(LEN($L18:$Z20)-LEN(SUBSTITUTE($L18:$Z20,"S", "")))</f>
        <v>16</v>
      </c>
      <c r="AH18" s="365">
        <f>SUMPRODUCT(LEN($AA18:$AA20)-LEN(SUBSTITUTE($AA18:$AA20,"S", "")))</f>
        <v>3</v>
      </c>
      <c r="AI18" s="365">
        <f>SUMPRODUCT(LEN($L18:$Z20)-LEN(SUBSTITUTE($L18:$Z20,"F", "")))</f>
        <v>1</v>
      </c>
      <c r="AJ18" s="365">
        <f>SUMPRODUCT(LEN($AA18:$AA20)-LEN(SUBSTITUTE($AA18:$AA20,"F", "")))</f>
        <v>0</v>
      </c>
      <c r="AK18" s="365">
        <f>SUMPRODUCT(LEN($L18:$Z20)-LEN(SUBSTITUTE($L18:$Z20,"G", "")))</f>
        <v>17</v>
      </c>
      <c r="AL18" s="365">
        <f>SUMPRODUCT(LEN($AA18:$AA20)-LEN(SUBSTITUTE($AA18:$AA20,"G", "")))</f>
        <v>4</v>
      </c>
      <c r="AM18" s="365">
        <f>SUMPRODUCT(LEN($L18:$Z20)-LEN(SUBSTITUTE($L18:$Z20,"M", "")))</f>
        <v>0</v>
      </c>
      <c r="AN18" s="382">
        <f>SUMPRODUCT(LEN($AA18:$AA20)-LEN(SUBSTITUTE($AA18:$AA20,"M", "")))</f>
        <v>0</v>
      </c>
    </row>
    <row r="19" spans="2:40" ht="20.65" customHeight="1" x14ac:dyDescent="0.2">
      <c r="B19" s="17"/>
      <c r="C19" s="406"/>
      <c r="D19" s="231"/>
      <c r="E19" s="23"/>
      <c r="F19" s="23"/>
      <c r="G19" s="191"/>
      <c r="H19" s="409"/>
      <c r="I19" s="409"/>
      <c r="J19" s="409"/>
      <c r="K19" s="190" t="s">
        <v>91</v>
      </c>
      <c r="L19" s="189" t="s">
        <v>284</v>
      </c>
      <c r="M19" s="190" t="s">
        <v>90</v>
      </c>
      <c r="N19" s="189" t="s">
        <v>436</v>
      </c>
      <c r="O19" s="190" t="s">
        <v>89</v>
      </c>
      <c r="P19" s="189" t="s">
        <v>582</v>
      </c>
      <c r="Q19" s="190" t="s">
        <v>88</v>
      </c>
      <c r="R19" s="189" t="s">
        <v>385</v>
      </c>
      <c r="S19" s="190" t="s">
        <v>210</v>
      </c>
      <c r="T19" s="189" t="s">
        <v>268</v>
      </c>
      <c r="U19" s="190" t="s">
        <v>209</v>
      </c>
      <c r="V19" s="189" t="s">
        <v>226</v>
      </c>
      <c r="W19" s="190" t="s">
        <v>291</v>
      </c>
      <c r="X19" s="189" t="s">
        <v>98</v>
      </c>
      <c r="Y19" s="190" t="s">
        <v>593</v>
      </c>
      <c r="Z19" s="189"/>
      <c r="AA19" s="244" t="s">
        <v>275</v>
      </c>
      <c r="AB19" s="366"/>
      <c r="AC19" s="366"/>
      <c r="AD19" s="264"/>
      <c r="AE19" s="390"/>
      <c r="AF19" s="392"/>
      <c r="AG19" s="392"/>
      <c r="AH19" s="392"/>
      <c r="AI19" s="392"/>
      <c r="AJ19" s="392"/>
      <c r="AK19" s="392"/>
      <c r="AL19" s="392"/>
      <c r="AM19" s="392"/>
      <c r="AN19" s="395"/>
    </row>
    <row r="20" spans="2:40" ht="20.65" customHeight="1" thickBot="1" x14ac:dyDescent="0.25">
      <c r="B20" s="17"/>
      <c r="C20" s="407"/>
      <c r="D20" s="233"/>
      <c r="E20" s="203"/>
      <c r="F20" s="203"/>
      <c r="G20" s="202"/>
      <c r="H20" s="410"/>
      <c r="I20" s="410"/>
      <c r="J20" s="410"/>
      <c r="K20" s="201" t="s">
        <v>87</v>
      </c>
      <c r="L20" s="200" t="s">
        <v>213</v>
      </c>
      <c r="M20" s="201" t="s">
        <v>86</v>
      </c>
      <c r="N20" s="200" t="s">
        <v>301</v>
      </c>
      <c r="O20" s="201" t="s">
        <v>85</v>
      </c>
      <c r="P20" s="200" t="s">
        <v>609</v>
      </c>
      <c r="Q20" s="201" t="s">
        <v>84</v>
      </c>
      <c r="R20" s="200" t="s">
        <v>325</v>
      </c>
      <c r="S20" s="201" t="s">
        <v>208</v>
      </c>
      <c r="T20" s="200" t="s">
        <v>315</v>
      </c>
      <c r="U20" s="201" t="s">
        <v>207</v>
      </c>
      <c r="V20" s="200" t="s">
        <v>218</v>
      </c>
      <c r="W20" s="201" t="s">
        <v>290</v>
      </c>
      <c r="X20" s="200" t="s">
        <v>98</v>
      </c>
      <c r="Y20" s="201" t="s">
        <v>592</v>
      </c>
      <c r="Z20" s="200"/>
      <c r="AA20" s="246"/>
      <c r="AB20" s="398"/>
      <c r="AC20" s="398"/>
      <c r="AD20" s="263"/>
      <c r="AE20" s="391"/>
      <c r="AF20" s="393"/>
      <c r="AG20" s="393"/>
      <c r="AH20" s="393"/>
      <c r="AI20" s="393"/>
      <c r="AJ20" s="393"/>
      <c r="AK20" s="393"/>
      <c r="AL20" s="393"/>
      <c r="AM20" s="393"/>
      <c r="AN20" s="396"/>
    </row>
    <row r="21" spans="2:40" ht="20.65" customHeight="1" x14ac:dyDescent="0.2">
      <c r="B21" s="17"/>
      <c r="C21" s="405">
        <v>4</v>
      </c>
      <c r="D21" s="232"/>
      <c r="E21" s="197"/>
      <c r="F21" s="197"/>
      <c r="G21" s="196"/>
      <c r="H21" s="408">
        <v>75</v>
      </c>
      <c r="I21" s="408">
        <v>20</v>
      </c>
      <c r="J21" s="408">
        <v>5</v>
      </c>
      <c r="K21" s="195" t="s">
        <v>95</v>
      </c>
      <c r="L21" s="194" t="s">
        <v>271</v>
      </c>
      <c r="M21" s="195" t="s">
        <v>94</v>
      </c>
      <c r="N21" s="194" t="s">
        <v>275</v>
      </c>
      <c r="O21" s="195" t="s">
        <v>93</v>
      </c>
      <c r="P21" s="194" t="s">
        <v>213</v>
      </c>
      <c r="Q21" s="195" t="s">
        <v>92</v>
      </c>
      <c r="R21" s="194" t="s">
        <v>213</v>
      </c>
      <c r="S21" s="195" t="s">
        <v>212</v>
      </c>
      <c r="T21" s="194" t="s">
        <v>213</v>
      </c>
      <c r="U21" s="195" t="s">
        <v>211</v>
      </c>
      <c r="V21" s="194"/>
      <c r="W21" s="195" t="s">
        <v>292</v>
      </c>
      <c r="X21" s="194"/>
      <c r="Y21" s="195" t="s">
        <v>594</v>
      </c>
      <c r="Z21" s="194"/>
      <c r="AA21" s="245" t="s">
        <v>284</v>
      </c>
      <c r="AB21" s="397"/>
      <c r="AC21" s="397"/>
      <c r="AD21" s="265"/>
      <c r="AE21" s="379">
        <f>SUMPRODUCT(LEN($L21:$Z23)-LEN(SUBSTITUTE($L21:$Z23,"A", "")))</f>
        <v>20</v>
      </c>
      <c r="AF21" s="365">
        <f>SUMPRODUCT(LEN($AA21:$AA23)-LEN(SUBSTITUTE($AA21:$AA23,"A", "")))</f>
        <v>0</v>
      </c>
      <c r="AG21" s="365">
        <f>SUMPRODUCT(LEN($L21:$Z23)-LEN(SUBSTITUTE($L21:$Z23,"S", "")))</f>
        <v>0</v>
      </c>
      <c r="AH21" s="365">
        <f>SUMPRODUCT(LEN($AA21:$AA23)-LEN(SUBSTITUTE($AA21:$AA23,"S", "")))</f>
        <v>0</v>
      </c>
      <c r="AI21" s="365">
        <f>SUMPRODUCT(LEN($L21:$Z23)-LEN(SUBSTITUTE($L21:$Z23,"F", "")))</f>
        <v>0</v>
      </c>
      <c r="AJ21" s="365">
        <f>SUMPRODUCT(LEN($AA21:$AA23)-LEN(SUBSTITUTE($AA21:$AA23,"F", "")))</f>
        <v>0</v>
      </c>
      <c r="AK21" s="365">
        <f>SUMPRODUCT(LEN($L21:$Z23)-LEN(SUBSTITUTE($L21:$Z23,"G", "")))</f>
        <v>8</v>
      </c>
      <c r="AL21" s="365">
        <f>SUMPRODUCT(LEN($AA21:$AA23)-LEN(SUBSTITUTE($AA21:$AA23,"G", "")))</f>
        <v>2</v>
      </c>
      <c r="AM21" s="365">
        <f>SUMPRODUCT(LEN($L21:$Z23)-LEN(SUBSTITUTE($L21:$Z23,"M", "")))</f>
        <v>0</v>
      </c>
      <c r="AN21" s="382">
        <f>SUMPRODUCT(LEN($AA21:$AA23)-LEN(SUBSTITUTE($AA21:$AA23,"M", "")))</f>
        <v>0</v>
      </c>
    </row>
    <row r="22" spans="2:40" ht="20.65" customHeight="1" x14ac:dyDescent="0.2">
      <c r="B22" s="17"/>
      <c r="C22" s="406"/>
      <c r="D22" s="231"/>
      <c r="E22" s="23"/>
      <c r="F22" s="23"/>
      <c r="G22" s="191"/>
      <c r="H22" s="409"/>
      <c r="I22" s="409"/>
      <c r="J22" s="409"/>
      <c r="K22" s="190" t="s">
        <v>91</v>
      </c>
      <c r="L22" s="189" t="s">
        <v>263</v>
      </c>
      <c r="M22" s="190" t="s">
        <v>90</v>
      </c>
      <c r="N22" s="189" t="s">
        <v>263</v>
      </c>
      <c r="O22" s="190" t="s">
        <v>89</v>
      </c>
      <c r="P22" s="189" t="s">
        <v>213</v>
      </c>
      <c r="Q22" s="190" t="s">
        <v>88</v>
      </c>
      <c r="R22" s="189" t="s">
        <v>213</v>
      </c>
      <c r="S22" s="190" t="s">
        <v>210</v>
      </c>
      <c r="T22" s="189" t="s">
        <v>97</v>
      </c>
      <c r="U22" s="190" t="s">
        <v>209</v>
      </c>
      <c r="V22" s="189"/>
      <c r="W22" s="190" t="s">
        <v>291</v>
      </c>
      <c r="X22" s="189"/>
      <c r="Y22" s="190" t="s">
        <v>593</v>
      </c>
      <c r="Z22" s="189"/>
      <c r="AA22" s="244"/>
      <c r="AB22" s="366"/>
      <c r="AC22" s="366"/>
      <c r="AD22" s="264"/>
      <c r="AE22" s="390"/>
      <c r="AF22" s="392"/>
      <c r="AG22" s="392"/>
      <c r="AH22" s="392"/>
      <c r="AI22" s="392"/>
      <c r="AJ22" s="392"/>
      <c r="AK22" s="392"/>
      <c r="AL22" s="392"/>
      <c r="AM22" s="392"/>
      <c r="AN22" s="395"/>
    </row>
    <row r="23" spans="2:40" ht="20.65" customHeight="1" thickBot="1" x14ac:dyDescent="0.25">
      <c r="B23" s="17"/>
      <c r="C23" s="407"/>
      <c r="D23" s="233"/>
      <c r="E23" s="203"/>
      <c r="F23" s="203"/>
      <c r="G23" s="202"/>
      <c r="H23" s="410"/>
      <c r="I23" s="410"/>
      <c r="J23" s="410"/>
      <c r="K23" s="201" t="s">
        <v>87</v>
      </c>
      <c r="L23" s="200" t="s">
        <v>263</v>
      </c>
      <c r="M23" s="201" t="s">
        <v>86</v>
      </c>
      <c r="N23" s="200" t="s">
        <v>263</v>
      </c>
      <c r="O23" s="201" t="s">
        <v>85</v>
      </c>
      <c r="P23" s="200" t="s">
        <v>263</v>
      </c>
      <c r="Q23" s="201" t="s">
        <v>84</v>
      </c>
      <c r="R23" s="200" t="s">
        <v>263</v>
      </c>
      <c r="S23" s="201" t="s">
        <v>208</v>
      </c>
      <c r="T23" s="200" t="s">
        <v>97</v>
      </c>
      <c r="U23" s="201" t="s">
        <v>207</v>
      </c>
      <c r="V23" s="200"/>
      <c r="W23" s="201" t="s">
        <v>290</v>
      </c>
      <c r="X23" s="200"/>
      <c r="Y23" s="201" t="s">
        <v>592</v>
      </c>
      <c r="Z23" s="200"/>
      <c r="AA23" s="246"/>
      <c r="AB23" s="398"/>
      <c r="AC23" s="398"/>
      <c r="AD23" s="263"/>
      <c r="AE23" s="391"/>
      <c r="AF23" s="393"/>
      <c r="AG23" s="393"/>
      <c r="AH23" s="393"/>
      <c r="AI23" s="393"/>
      <c r="AJ23" s="393"/>
      <c r="AK23" s="393"/>
      <c r="AL23" s="393"/>
      <c r="AM23" s="393"/>
      <c r="AN23" s="396"/>
    </row>
    <row r="24" spans="2:40" ht="20.65" customHeight="1" x14ac:dyDescent="0.2">
      <c r="B24" s="17"/>
      <c r="C24" s="405">
        <v>5</v>
      </c>
      <c r="D24" s="232"/>
      <c r="E24" s="197"/>
      <c r="F24" s="197"/>
      <c r="G24" s="196"/>
      <c r="H24" s="408">
        <v>82</v>
      </c>
      <c r="I24" s="408">
        <v>20</v>
      </c>
      <c r="J24" s="408">
        <v>5</v>
      </c>
      <c r="K24" s="195" t="s">
        <v>95</v>
      </c>
      <c r="L24" s="194" t="s">
        <v>213</v>
      </c>
      <c r="M24" s="195" t="s">
        <v>94</v>
      </c>
      <c r="N24" s="194" t="s">
        <v>224</v>
      </c>
      <c r="O24" s="195" t="s">
        <v>93</v>
      </c>
      <c r="P24" s="194" t="s">
        <v>275</v>
      </c>
      <c r="Q24" s="195" t="s">
        <v>92</v>
      </c>
      <c r="R24" s="194" t="s">
        <v>263</v>
      </c>
      <c r="S24" s="195" t="s">
        <v>212</v>
      </c>
      <c r="T24" s="194" t="s">
        <v>97</v>
      </c>
      <c r="U24" s="195" t="s">
        <v>211</v>
      </c>
      <c r="V24" s="194"/>
      <c r="W24" s="195" t="s">
        <v>292</v>
      </c>
      <c r="X24" s="194"/>
      <c r="Y24" s="195" t="s">
        <v>594</v>
      </c>
      <c r="Z24" s="194"/>
      <c r="AA24" s="245"/>
      <c r="AB24" s="397"/>
      <c r="AC24" s="397"/>
      <c r="AD24" s="265"/>
      <c r="AE24" s="379">
        <f>SUMPRODUCT(LEN($L24:$Z26)-LEN(SUBSTITUTE($L24:$Z26,"A", "")))</f>
        <v>20</v>
      </c>
      <c r="AF24" s="365">
        <f>SUMPRODUCT(LEN($AA24:$AA26)-LEN(SUBSTITUTE($AA24:$AA26,"A", "")))</f>
        <v>0</v>
      </c>
      <c r="AG24" s="365">
        <f>SUMPRODUCT(LEN($L24:$Z26)-LEN(SUBSTITUTE($L24:$Z26,"S", "")))</f>
        <v>1</v>
      </c>
      <c r="AH24" s="365">
        <f>SUMPRODUCT(LEN($AA24:$AA26)-LEN(SUBSTITUTE($AA24:$AA26,"S", "")))</f>
        <v>0</v>
      </c>
      <c r="AI24" s="365">
        <f>SUMPRODUCT(LEN($L24:$Z26)-LEN(SUBSTITUTE($L24:$Z26,"F", "")))</f>
        <v>0</v>
      </c>
      <c r="AJ24" s="365">
        <f>SUMPRODUCT(LEN($AA24:$AA26)-LEN(SUBSTITUTE($AA24:$AA26,"F", "")))</f>
        <v>0</v>
      </c>
      <c r="AK24" s="365">
        <f>SUMPRODUCT(LEN($L24:$Z26)-LEN(SUBSTITUTE($L24:$Z26,"G", "")))</f>
        <v>9</v>
      </c>
      <c r="AL24" s="365">
        <f>SUMPRODUCT(LEN($AA24:$AA26)-LEN(SUBSTITUTE($AA24:$AA26,"G", "")))</f>
        <v>0</v>
      </c>
      <c r="AM24" s="365">
        <f>SUMPRODUCT(LEN($L24:$Z26)-LEN(SUBSTITUTE($L24:$Z26,"M", "")))</f>
        <v>0</v>
      </c>
      <c r="AN24" s="382">
        <f>SUMPRODUCT(LEN($AA24:$AA26)-LEN(SUBSTITUTE($AA24:$AA26,"M", "")))</f>
        <v>0</v>
      </c>
    </row>
    <row r="25" spans="2:40" ht="20.65" customHeight="1" x14ac:dyDescent="0.2">
      <c r="B25" s="17"/>
      <c r="C25" s="406"/>
      <c r="D25" s="231"/>
      <c r="E25" s="23"/>
      <c r="F25" s="23"/>
      <c r="G25" s="191"/>
      <c r="H25" s="409"/>
      <c r="I25" s="409"/>
      <c r="J25" s="409"/>
      <c r="K25" s="190" t="s">
        <v>91</v>
      </c>
      <c r="L25" s="189" t="s">
        <v>263</v>
      </c>
      <c r="M25" s="190" t="s">
        <v>90</v>
      </c>
      <c r="N25" s="189" t="s">
        <v>319</v>
      </c>
      <c r="O25" s="190" t="s">
        <v>89</v>
      </c>
      <c r="P25" s="189" t="s">
        <v>263</v>
      </c>
      <c r="Q25" s="190" t="s">
        <v>88</v>
      </c>
      <c r="R25" s="189" t="s">
        <v>213</v>
      </c>
      <c r="S25" s="190" t="s">
        <v>210</v>
      </c>
      <c r="T25" s="189" t="s">
        <v>97</v>
      </c>
      <c r="U25" s="190" t="s">
        <v>209</v>
      </c>
      <c r="V25" s="189"/>
      <c r="W25" s="190" t="s">
        <v>291</v>
      </c>
      <c r="X25" s="189"/>
      <c r="Y25" s="190" t="s">
        <v>593</v>
      </c>
      <c r="Z25" s="189"/>
      <c r="AA25" s="244"/>
      <c r="AB25" s="366"/>
      <c r="AC25" s="366"/>
      <c r="AD25" s="264"/>
      <c r="AE25" s="390"/>
      <c r="AF25" s="392"/>
      <c r="AG25" s="392"/>
      <c r="AH25" s="392"/>
      <c r="AI25" s="392"/>
      <c r="AJ25" s="392"/>
      <c r="AK25" s="392"/>
      <c r="AL25" s="392"/>
      <c r="AM25" s="392"/>
      <c r="AN25" s="395"/>
    </row>
    <row r="26" spans="2:40" ht="20.65" customHeight="1" thickBot="1" x14ac:dyDescent="0.25">
      <c r="B26" s="17"/>
      <c r="C26" s="407"/>
      <c r="D26" s="233"/>
      <c r="E26" s="203"/>
      <c r="F26" s="203"/>
      <c r="G26" s="202"/>
      <c r="H26" s="410"/>
      <c r="I26" s="410"/>
      <c r="J26" s="410"/>
      <c r="K26" s="201" t="s">
        <v>87</v>
      </c>
      <c r="L26" s="200" t="s">
        <v>319</v>
      </c>
      <c r="M26" s="201" t="s">
        <v>86</v>
      </c>
      <c r="N26" s="200" t="s">
        <v>266</v>
      </c>
      <c r="O26" s="201" t="s">
        <v>85</v>
      </c>
      <c r="P26" s="200" t="s">
        <v>97</v>
      </c>
      <c r="Q26" s="201" t="s">
        <v>84</v>
      </c>
      <c r="R26" s="200" t="s">
        <v>97</v>
      </c>
      <c r="S26" s="201" t="s">
        <v>208</v>
      </c>
      <c r="T26" s="200" t="s">
        <v>98</v>
      </c>
      <c r="U26" s="201" t="s">
        <v>207</v>
      </c>
      <c r="V26" s="200"/>
      <c r="W26" s="201" t="s">
        <v>290</v>
      </c>
      <c r="X26" s="200"/>
      <c r="Y26" s="201" t="s">
        <v>592</v>
      </c>
      <c r="Z26" s="200"/>
      <c r="AA26" s="246"/>
      <c r="AB26" s="398"/>
      <c r="AC26" s="398"/>
      <c r="AD26" s="263"/>
      <c r="AE26" s="391"/>
      <c r="AF26" s="393"/>
      <c r="AG26" s="393"/>
      <c r="AH26" s="393"/>
      <c r="AI26" s="393"/>
      <c r="AJ26" s="393"/>
      <c r="AK26" s="393"/>
      <c r="AL26" s="393"/>
      <c r="AM26" s="393"/>
      <c r="AN26" s="396"/>
    </row>
    <row r="27" spans="2:40" ht="20.65" customHeight="1" x14ac:dyDescent="0.2">
      <c r="B27" s="17"/>
      <c r="C27" s="405">
        <v>6</v>
      </c>
      <c r="D27" s="198" t="s">
        <v>714</v>
      </c>
      <c r="E27" s="197"/>
      <c r="F27" s="197"/>
      <c r="G27" s="196"/>
      <c r="H27" s="408">
        <v>85</v>
      </c>
      <c r="I27" s="408">
        <v>18</v>
      </c>
      <c r="J27" s="408">
        <v>9</v>
      </c>
      <c r="K27" s="195" t="s">
        <v>95</v>
      </c>
      <c r="L27" s="194" t="s">
        <v>263</v>
      </c>
      <c r="M27" s="195" t="s">
        <v>94</v>
      </c>
      <c r="N27" s="194" t="s">
        <v>232</v>
      </c>
      <c r="O27" s="195" t="s">
        <v>93</v>
      </c>
      <c r="P27" s="194" t="s">
        <v>97</v>
      </c>
      <c r="Q27" s="195" t="s">
        <v>92</v>
      </c>
      <c r="R27" s="194"/>
      <c r="S27" s="195" t="s">
        <v>212</v>
      </c>
      <c r="T27" s="194"/>
      <c r="U27" s="195" t="s">
        <v>211</v>
      </c>
      <c r="V27" s="194"/>
      <c r="W27" s="195" t="s">
        <v>292</v>
      </c>
      <c r="X27" s="194"/>
      <c r="Y27" s="195" t="s">
        <v>594</v>
      </c>
      <c r="Z27" s="194"/>
      <c r="AA27" s="245" t="s">
        <v>713</v>
      </c>
      <c r="AB27" s="397">
        <v>5</v>
      </c>
      <c r="AC27" s="397"/>
      <c r="AD27" s="265"/>
      <c r="AE27" s="379">
        <f>SUMPRODUCT(LEN($L27:$Z29)-LEN(SUBSTITUTE($L27:$Z29,"A", "")))</f>
        <v>3</v>
      </c>
      <c r="AF27" s="365">
        <f>SUMPRODUCT(LEN($AA27:$AA29)-LEN(SUBSTITUTE($AA27:$AA29,"A", "")))</f>
        <v>6</v>
      </c>
      <c r="AG27" s="365">
        <f>SUMPRODUCT(LEN($L27:$Z29)-LEN(SUBSTITUTE($L27:$Z29,"S", "")))</f>
        <v>4</v>
      </c>
      <c r="AH27" s="365">
        <f>SUMPRODUCT(LEN($AA27:$AA29)-LEN(SUBSTITUTE($AA27:$AA29,"S", "")))</f>
        <v>10</v>
      </c>
      <c r="AI27" s="365">
        <f>SUMPRODUCT(LEN($L27:$Z29)-LEN(SUBSTITUTE($L27:$Z29,"F", "")))</f>
        <v>1</v>
      </c>
      <c r="AJ27" s="365">
        <f>SUMPRODUCT(LEN($AA27:$AA29)-LEN(SUBSTITUTE($AA27:$AA29,"F", "")))</f>
        <v>0</v>
      </c>
      <c r="AK27" s="365">
        <f>SUMPRODUCT(LEN($L27:$Z29)-LEN(SUBSTITUTE($L27:$Z29,"G", "")))</f>
        <v>4</v>
      </c>
      <c r="AL27" s="365">
        <f>SUMPRODUCT(LEN($AA27:$AA29)-LEN(SUBSTITUTE($AA27:$AA29,"G", "")))</f>
        <v>2</v>
      </c>
      <c r="AM27" s="365">
        <f>SUMPRODUCT(LEN($L27:$Z29)-LEN(SUBSTITUTE($L27:$Z29,"M", "")))</f>
        <v>0</v>
      </c>
      <c r="AN27" s="382">
        <f>SUMPRODUCT(LEN($AA27:$AA29)-LEN(SUBSTITUTE($AA27:$AA29,"M", "")))</f>
        <v>0</v>
      </c>
    </row>
    <row r="28" spans="2:40" ht="20.65" customHeight="1" x14ac:dyDescent="0.2">
      <c r="B28" s="17"/>
      <c r="C28" s="406"/>
      <c r="D28" s="231"/>
      <c r="E28" s="23"/>
      <c r="F28" s="23"/>
      <c r="G28" s="191"/>
      <c r="H28" s="409"/>
      <c r="I28" s="409"/>
      <c r="J28" s="409"/>
      <c r="K28" s="190" t="s">
        <v>91</v>
      </c>
      <c r="L28" s="189" t="s">
        <v>271</v>
      </c>
      <c r="M28" s="190" t="s">
        <v>90</v>
      </c>
      <c r="N28" s="189" t="s">
        <v>214</v>
      </c>
      <c r="O28" s="190" t="s">
        <v>89</v>
      </c>
      <c r="P28" s="189" t="s">
        <v>98</v>
      </c>
      <c r="Q28" s="190" t="s">
        <v>88</v>
      </c>
      <c r="R28" s="189"/>
      <c r="S28" s="190" t="s">
        <v>210</v>
      </c>
      <c r="T28" s="189"/>
      <c r="U28" s="190" t="s">
        <v>209</v>
      </c>
      <c r="V28" s="189"/>
      <c r="W28" s="190" t="s">
        <v>291</v>
      </c>
      <c r="X28" s="189"/>
      <c r="Y28" s="190" t="s">
        <v>593</v>
      </c>
      <c r="Z28" s="189"/>
      <c r="AA28" s="244" t="s">
        <v>712</v>
      </c>
      <c r="AB28" s="366"/>
      <c r="AC28" s="366"/>
      <c r="AD28" s="264"/>
      <c r="AE28" s="390"/>
      <c r="AF28" s="392"/>
      <c r="AG28" s="392"/>
      <c r="AH28" s="392"/>
      <c r="AI28" s="392"/>
      <c r="AJ28" s="392"/>
      <c r="AK28" s="392"/>
      <c r="AL28" s="392"/>
      <c r="AM28" s="392"/>
      <c r="AN28" s="395"/>
    </row>
    <row r="29" spans="2:40" ht="20.65" customHeight="1" thickBot="1" x14ac:dyDescent="0.25">
      <c r="B29" s="17"/>
      <c r="C29" s="407"/>
      <c r="D29" s="233"/>
      <c r="E29" s="203"/>
      <c r="F29" s="203"/>
      <c r="G29" s="202"/>
      <c r="H29" s="410"/>
      <c r="I29" s="410"/>
      <c r="J29" s="410"/>
      <c r="K29" s="201" t="s">
        <v>87</v>
      </c>
      <c r="L29" s="200" t="s">
        <v>284</v>
      </c>
      <c r="M29" s="201" t="s">
        <v>86</v>
      </c>
      <c r="N29" s="200" t="s">
        <v>98</v>
      </c>
      <c r="O29" s="201" t="s">
        <v>85</v>
      </c>
      <c r="P29" s="200" t="s">
        <v>98</v>
      </c>
      <c r="Q29" s="201" t="s">
        <v>84</v>
      </c>
      <c r="R29" s="200"/>
      <c r="S29" s="201" t="s">
        <v>208</v>
      </c>
      <c r="T29" s="200"/>
      <c r="U29" s="201" t="s">
        <v>207</v>
      </c>
      <c r="V29" s="200"/>
      <c r="W29" s="201" t="s">
        <v>290</v>
      </c>
      <c r="X29" s="200"/>
      <c r="Y29" s="201" t="s">
        <v>592</v>
      </c>
      <c r="Z29" s="200"/>
      <c r="AA29" s="246"/>
      <c r="AB29" s="398"/>
      <c r="AC29" s="398"/>
      <c r="AD29" s="263"/>
      <c r="AE29" s="391"/>
      <c r="AF29" s="393"/>
      <c r="AG29" s="393"/>
      <c r="AH29" s="393"/>
      <c r="AI29" s="393"/>
      <c r="AJ29" s="393"/>
      <c r="AK29" s="393"/>
      <c r="AL29" s="393"/>
      <c r="AM29" s="393"/>
      <c r="AN29" s="396"/>
    </row>
    <row r="30" spans="2:40" ht="20.65" customHeight="1" x14ac:dyDescent="0.2">
      <c r="B30" s="17"/>
      <c r="C30" s="405">
        <v>7</v>
      </c>
      <c r="D30" s="232"/>
      <c r="E30" s="197"/>
      <c r="F30" s="197"/>
      <c r="G30" s="196"/>
      <c r="H30" s="408">
        <v>97</v>
      </c>
      <c r="I30" s="408">
        <v>26</v>
      </c>
      <c r="J30" s="408">
        <v>7</v>
      </c>
      <c r="K30" s="195" t="s">
        <v>95</v>
      </c>
      <c r="L30" s="194" t="s">
        <v>97</v>
      </c>
      <c r="M30" s="195" t="s">
        <v>94</v>
      </c>
      <c r="N30" s="194" t="s">
        <v>275</v>
      </c>
      <c r="O30" s="195" t="s">
        <v>93</v>
      </c>
      <c r="P30" s="194" t="s">
        <v>711</v>
      </c>
      <c r="Q30" s="195" t="s">
        <v>92</v>
      </c>
      <c r="R30" s="194" t="s">
        <v>425</v>
      </c>
      <c r="S30" s="195" t="s">
        <v>212</v>
      </c>
      <c r="T30" s="194" t="s">
        <v>305</v>
      </c>
      <c r="U30" s="195" t="s">
        <v>211</v>
      </c>
      <c r="V30" s="194" t="s">
        <v>218</v>
      </c>
      <c r="W30" s="195" t="s">
        <v>292</v>
      </c>
      <c r="X30" s="194" t="s">
        <v>98</v>
      </c>
      <c r="Y30" s="195" t="s">
        <v>594</v>
      </c>
      <c r="Z30" s="194"/>
      <c r="AA30" s="245" t="s">
        <v>306</v>
      </c>
      <c r="AB30" s="397"/>
      <c r="AC30" s="397"/>
      <c r="AD30" s="265"/>
      <c r="AE30" s="379">
        <f>SUMPRODUCT(LEN($L30:$Z32)-LEN(SUBSTITUTE($L30:$Z32,"A", "")))</f>
        <v>20</v>
      </c>
      <c r="AF30" s="365">
        <f>SUMPRODUCT(LEN($AA30:$AA32)-LEN(SUBSTITUTE($AA30:$AA32,"A", "")))</f>
        <v>1</v>
      </c>
      <c r="AG30" s="365">
        <f>SUMPRODUCT(LEN($L30:$Z32)-LEN(SUBSTITUTE($L30:$Z32,"S", "")))</f>
        <v>16</v>
      </c>
      <c r="AH30" s="365">
        <f>SUMPRODUCT(LEN($AA30:$AA32)-LEN(SUBSTITUTE($AA30:$AA32,"S", "")))</f>
        <v>0</v>
      </c>
      <c r="AI30" s="365">
        <f>SUMPRODUCT(LEN($L30:$Z32)-LEN(SUBSTITUTE($L30:$Z32,"F", "")))</f>
        <v>0</v>
      </c>
      <c r="AJ30" s="365">
        <f>SUMPRODUCT(LEN($AA30:$AA32)-LEN(SUBSTITUTE($AA30:$AA32,"F", "")))</f>
        <v>0</v>
      </c>
      <c r="AK30" s="365">
        <f>SUMPRODUCT(LEN($L30:$Z32)-LEN(SUBSTITUTE($L30:$Z32,"G", "")))</f>
        <v>21</v>
      </c>
      <c r="AL30" s="365">
        <f>SUMPRODUCT(LEN($AA30:$AA32)-LEN(SUBSTITUTE($AA30:$AA32,"G", "")))</f>
        <v>1</v>
      </c>
      <c r="AM30" s="365">
        <f>SUMPRODUCT(LEN($L30:$Z32)-LEN(SUBSTITUTE($L30:$Z32,"M", "")))</f>
        <v>0</v>
      </c>
      <c r="AN30" s="382">
        <f>SUMPRODUCT(LEN($AA30:$AA32)-LEN(SUBSTITUTE($AA30:$AA32,"M", "")))</f>
        <v>0</v>
      </c>
    </row>
    <row r="31" spans="2:40" ht="20.65" customHeight="1" x14ac:dyDescent="0.2">
      <c r="B31" s="17"/>
      <c r="C31" s="406"/>
      <c r="D31" s="231"/>
      <c r="E31" s="23"/>
      <c r="F31" s="23"/>
      <c r="G31" s="191"/>
      <c r="H31" s="409"/>
      <c r="I31" s="409"/>
      <c r="J31" s="409"/>
      <c r="K31" s="190" t="s">
        <v>91</v>
      </c>
      <c r="L31" s="189" t="s">
        <v>463</v>
      </c>
      <c r="M31" s="190" t="s">
        <v>90</v>
      </c>
      <c r="N31" s="189" t="s">
        <v>213</v>
      </c>
      <c r="O31" s="190" t="s">
        <v>89</v>
      </c>
      <c r="P31" s="189" t="s">
        <v>710</v>
      </c>
      <c r="Q31" s="190" t="s">
        <v>88</v>
      </c>
      <c r="R31" s="189" t="s">
        <v>354</v>
      </c>
      <c r="S31" s="190" t="s">
        <v>210</v>
      </c>
      <c r="T31" s="189" t="s">
        <v>227</v>
      </c>
      <c r="U31" s="190" t="s">
        <v>209</v>
      </c>
      <c r="V31" s="189" t="s">
        <v>214</v>
      </c>
      <c r="W31" s="190" t="s">
        <v>291</v>
      </c>
      <c r="X31" s="189"/>
      <c r="Y31" s="190" t="s">
        <v>593</v>
      </c>
      <c r="Z31" s="189"/>
      <c r="AA31" s="244"/>
      <c r="AB31" s="366"/>
      <c r="AC31" s="366"/>
      <c r="AD31" s="264"/>
      <c r="AE31" s="390"/>
      <c r="AF31" s="392"/>
      <c r="AG31" s="392"/>
      <c r="AH31" s="392"/>
      <c r="AI31" s="392"/>
      <c r="AJ31" s="392"/>
      <c r="AK31" s="392"/>
      <c r="AL31" s="392"/>
      <c r="AM31" s="392"/>
      <c r="AN31" s="395"/>
    </row>
    <row r="32" spans="2:40" ht="20.65" customHeight="1" thickBot="1" x14ac:dyDescent="0.25">
      <c r="B32" s="17"/>
      <c r="C32" s="407"/>
      <c r="D32" s="233"/>
      <c r="E32" s="203"/>
      <c r="F32" s="203"/>
      <c r="G32" s="202"/>
      <c r="H32" s="410"/>
      <c r="I32" s="410"/>
      <c r="J32" s="410"/>
      <c r="K32" s="201" t="s">
        <v>87</v>
      </c>
      <c r="L32" s="200" t="s">
        <v>306</v>
      </c>
      <c r="M32" s="201" t="s">
        <v>86</v>
      </c>
      <c r="N32" s="200" t="s">
        <v>555</v>
      </c>
      <c r="O32" s="201" t="s">
        <v>85</v>
      </c>
      <c r="P32" s="200" t="s">
        <v>679</v>
      </c>
      <c r="Q32" s="201" t="s">
        <v>84</v>
      </c>
      <c r="R32" s="200" t="s">
        <v>312</v>
      </c>
      <c r="S32" s="201" t="s">
        <v>208</v>
      </c>
      <c r="T32" s="200" t="s">
        <v>228</v>
      </c>
      <c r="U32" s="201" t="s">
        <v>207</v>
      </c>
      <c r="V32" s="200" t="s">
        <v>98</v>
      </c>
      <c r="W32" s="201" t="s">
        <v>290</v>
      </c>
      <c r="X32" s="200"/>
      <c r="Y32" s="201" t="s">
        <v>592</v>
      </c>
      <c r="Z32" s="200"/>
      <c r="AA32" s="246"/>
      <c r="AB32" s="398"/>
      <c r="AC32" s="398"/>
      <c r="AD32" s="263"/>
      <c r="AE32" s="391"/>
      <c r="AF32" s="393"/>
      <c r="AG32" s="393"/>
      <c r="AH32" s="393"/>
      <c r="AI32" s="393"/>
      <c r="AJ32" s="393"/>
      <c r="AK32" s="393"/>
      <c r="AL32" s="393"/>
      <c r="AM32" s="393"/>
      <c r="AN32" s="396"/>
    </row>
    <row r="33" spans="2:40" ht="20.65" customHeight="1" x14ac:dyDescent="0.2">
      <c r="B33" s="17"/>
      <c r="C33" s="405">
        <v>8</v>
      </c>
      <c r="D33" s="232"/>
      <c r="E33" s="197"/>
      <c r="F33" s="197"/>
      <c r="G33" s="196"/>
      <c r="H33" s="408">
        <v>82</v>
      </c>
      <c r="I33" s="408">
        <v>23</v>
      </c>
      <c r="J33" s="408">
        <v>5</v>
      </c>
      <c r="K33" s="195" t="s">
        <v>95</v>
      </c>
      <c r="L33" s="194" t="s">
        <v>271</v>
      </c>
      <c r="M33" s="195" t="s">
        <v>94</v>
      </c>
      <c r="N33" s="194" t="s">
        <v>319</v>
      </c>
      <c r="O33" s="195" t="s">
        <v>93</v>
      </c>
      <c r="P33" s="194" t="s">
        <v>301</v>
      </c>
      <c r="Q33" s="195" t="s">
        <v>92</v>
      </c>
      <c r="R33" s="194" t="s">
        <v>224</v>
      </c>
      <c r="S33" s="195" t="s">
        <v>212</v>
      </c>
      <c r="T33" s="194" t="s">
        <v>263</v>
      </c>
      <c r="U33" s="195" t="s">
        <v>211</v>
      </c>
      <c r="V33" s="194" t="s">
        <v>98</v>
      </c>
      <c r="W33" s="195" t="s">
        <v>292</v>
      </c>
      <c r="X33" s="194"/>
      <c r="Y33" s="195" t="s">
        <v>594</v>
      </c>
      <c r="Z33" s="194"/>
      <c r="AA33" s="245" t="s">
        <v>97</v>
      </c>
      <c r="AB33" s="397"/>
      <c r="AC33" s="397"/>
      <c r="AD33" s="265"/>
      <c r="AE33" s="379">
        <f>SUMPRODUCT(LEN($L33:$Z35)-LEN(SUBSTITUTE($L33:$Z35,"A", "")))</f>
        <v>26</v>
      </c>
      <c r="AF33" s="365">
        <f>SUMPRODUCT(LEN($AA33:$AA35)-LEN(SUBSTITUTE($AA33:$AA35,"A", "")))</f>
        <v>1</v>
      </c>
      <c r="AG33" s="365">
        <f>SUMPRODUCT(LEN($L33:$Z35)-LEN(SUBSTITUTE($L33:$Z35,"S", "")))</f>
        <v>4</v>
      </c>
      <c r="AH33" s="365">
        <f>SUMPRODUCT(LEN($AA33:$AA35)-LEN(SUBSTITUTE($AA33:$AA35,"S", "")))</f>
        <v>0</v>
      </c>
      <c r="AI33" s="365">
        <f>SUMPRODUCT(LEN($L33:$Z35)-LEN(SUBSTITUTE($L33:$Z35,"F", "")))</f>
        <v>0</v>
      </c>
      <c r="AJ33" s="365">
        <f>SUMPRODUCT(LEN($AA33:$AA35)-LEN(SUBSTITUTE($AA33:$AA35,"F", "")))</f>
        <v>0</v>
      </c>
      <c r="AK33" s="365">
        <f>SUMPRODUCT(LEN($L33:$Z35)-LEN(SUBSTITUTE($L33:$Z35,"G", "")))</f>
        <v>12</v>
      </c>
      <c r="AL33" s="365">
        <f>SUMPRODUCT(LEN($AA33:$AA35)-LEN(SUBSTITUTE($AA33:$AA35,"G", "")))</f>
        <v>0</v>
      </c>
      <c r="AM33" s="365">
        <f>SUMPRODUCT(LEN($L33:$Z35)-LEN(SUBSTITUTE($L33:$Z35,"M", "")))</f>
        <v>0</v>
      </c>
      <c r="AN33" s="382">
        <f>SUMPRODUCT(LEN($AA33:$AA35)-LEN(SUBSTITUTE($AA33:$AA35,"M", "")))</f>
        <v>0</v>
      </c>
    </row>
    <row r="34" spans="2:40" ht="20.65" customHeight="1" x14ac:dyDescent="0.2">
      <c r="B34" s="17"/>
      <c r="C34" s="406"/>
      <c r="D34" s="231"/>
      <c r="E34" s="23"/>
      <c r="F34" s="23"/>
      <c r="G34" s="191"/>
      <c r="H34" s="409"/>
      <c r="I34" s="409"/>
      <c r="J34" s="409"/>
      <c r="K34" s="190" t="s">
        <v>91</v>
      </c>
      <c r="L34" s="189" t="s">
        <v>263</v>
      </c>
      <c r="M34" s="190" t="s">
        <v>90</v>
      </c>
      <c r="N34" s="189" t="s">
        <v>275</v>
      </c>
      <c r="O34" s="190" t="s">
        <v>89</v>
      </c>
      <c r="P34" s="189" t="s">
        <v>224</v>
      </c>
      <c r="Q34" s="190" t="s">
        <v>88</v>
      </c>
      <c r="R34" s="189" t="s">
        <v>266</v>
      </c>
      <c r="S34" s="190" t="s">
        <v>210</v>
      </c>
      <c r="T34" s="189" t="s">
        <v>214</v>
      </c>
      <c r="U34" s="190" t="s">
        <v>209</v>
      </c>
      <c r="V34" s="189" t="s">
        <v>97</v>
      </c>
      <c r="W34" s="190" t="s">
        <v>291</v>
      </c>
      <c r="X34" s="189"/>
      <c r="Y34" s="190" t="s">
        <v>593</v>
      </c>
      <c r="Z34" s="189"/>
      <c r="AA34" s="244"/>
      <c r="AB34" s="366"/>
      <c r="AC34" s="366"/>
      <c r="AD34" s="264"/>
      <c r="AE34" s="390"/>
      <c r="AF34" s="392"/>
      <c r="AG34" s="392"/>
      <c r="AH34" s="392"/>
      <c r="AI34" s="392"/>
      <c r="AJ34" s="392"/>
      <c r="AK34" s="392"/>
      <c r="AL34" s="392"/>
      <c r="AM34" s="392"/>
      <c r="AN34" s="395"/>
    </row>
    <row r="35" spans="2:40" ht="20.65" customHeight="1" thickBot="1" x14ac:dyDescent="0.25">
      <c r="B35" s="17"/>
      <c r="C35" s="407"/>
      <c r="D35" s="233"/>
      <c r="E35" s="203"/>
      <c r="F35" s="203"/>
      <c r="G35" s="202"/>
      <c r="H35" s="410"/>
      <c r="I35" s="410"/>
      <c r="J35" s="410"/>
      <c r="K35" s="201" t="s">
        <v>87</v>
      </c>
      <c r="L35" s="200" t="s">
        <v>382</v>
      </c>
      <c r="M35" s="201" t="s">
        <v>86</v>
      </c>
      <c r="N35" s="200" t="s">
        <v>301</v>
      </c>
      <c r="O35" s="201" t="s">
        <v>85</v>
      </c>
      <c r="P35" s="200" t="s">
        <v>213</v>
      </c>
      <c r="Q35" s="201" t="s">
        <v>84</v>
      </c>
      <c r="R35" s="200" t="s">
        <v>263</v>
      </c>
      <c r="S35" s="201" t="s">
        <v>208</v>
      </c>
      <c r="T35" s="200" t="s">
        <v>98</v>
      </c>
      <c r="U35" s="201" t="s">
        <v>207</v>
      </c>
      <c r="V35" s="200" t="s">
        <v>98</v>
      </c>
      <c r="W35" s="201" t="s">
        <v>290</v>
      </c>
      <c r="X35" s="200"/>
      <c r="Y35" s="201" t="s">
        <v>592</v>
      </c>
      <c r="Z35" s="200"/>
      <c r="AA35" s="246"/>
      <c r="AB35" s="398"/>
      <c r="AC35" s="398"/>
      <c r="AD35" s="263"/>
      <c r="AE35" s="391"/>
      <c r="AF35" s="393"/>
      <c r="AG35" s="393"/>
      <c r="AH35" s="393"/>
      <c r="AI35" s="393"/>
      <c r="AJ35" s="393"/>
      <c r="AK35" s="393"/>
      <c r="AL35" s="393"/>
      <c r="AM35" s="393"/>
      <c r="AN35" s="396"/>
    </row>
    <row r="36" spans="2:40" ht="20.65" customHeight="1" x14ac:dyDescent="0.2">
      <c r="B36" s="17"/>
      <c r="C36" s="405">
        <v>9</v>
      </c>
      <c r="D36" s="232"/>
      <c r="E36" s="197"/>
      <c r="F36" s="197"/>
      <c r="G36" s="196"/>
      <c r="H36" s="408">
        <v>104</v>
      </c>
      <c r="I36" s="408">
        <v>27</v>
      </c>
      <c r="J36" s="408">
        <v>7</v>
      </c>
      <c r="K36" s="195" t="s">
        <v>95</v>
      </c>
      <c r="L36" s="194" t="s">
        <v>97</v>
      </c>
      <c r="M36" s="195" t="s">
        <v>94</v>
      </c>
      <c r="N36" s="194" t="s">
        <v>582</v>
      </c>
      <c r="O36" s="195" t="s">
        <v>93</v>
      </c>
      <c r="P36" s="194" t="s">
        <v>213</v>
      </c>
      <c r="Q36" s="195" t="s">
        <v>92</v>
      </c>
      <c r="R36" s="194" t="s">
        <v>709</v>
      </c>
      <c r="S36" s="195" t="s">
        <v>212</v>
      </c>
      <c r="T36" s="194" t="s">
        <v>264</v>
      </c>
      <c r="U36" s="195" t="s">
        <v>211</v>
      </c>
      <c r="V36" s="194" t="s">
        <v>228</v>
      </c>
      <c r="W36" s="195" t="s">
        <v>292</v>
      </c>
      <c r="X36" s="194" t="s">
        <v>98</v>
      </c>
      <c r="Y36" s="195" t="s">
        <v>594</v>
      </c>
      <c r="Z36" s="194"/>
      <c r="AA36" s="245" t="s">
        <v>220</v>
      </c>
      <c r="AB36" s="397"/>
      <c r="AC36" s="397"/>
      <c r="AD36" s="265"/>
      <c r="AE36" s="379">
        <f>SUMPRODUCT(LEN($L36:$Z38)-LEN(SUBSTITUTE($L36:$Z38,"A", "")))</f>
        <v>22</v>
      </c>
      <c r="AF36" s="365">
        <f>SUMPRODUCT(LEN($AA36:$AA38)-LEN(SUBSTITUTE($AA36:$AA38,"A", "")))</f>
        <v>1</v>
      </c>
      <c r="AG36" s="365">
        <f>SUMPRODUCT(LEN($L36:$Z38)-LEN(SUBSTITUTE($L36:$Z38,"S", "")))</f>
        <v>19</v>
      </c>
      <c r="AH36" s="365">
        <f>SUMPRODUCT(LEN($AA36:$AA38)-LEN(SUBSTITUTE($AA36:$AA38,"S", "")))</f>
        <v>2</v>
      </c>
      <c r="AI36" s="365">
        <f>SUMPRODUCT(LEN($L36:$Z38)-LEN(SUBSTITUTE($L36:$Z38,"F", "")))</f>
        <v>1</v>
      </c>
      <c r="AJ36" s="365">
        <f>SUMPRODUCT(LEN($AA36:$AA38)-LEN(SUBSTITUTE($AA36:$AA38,"F", "")))</f>
        <v>0</v>
      </c>
      <c r="AK36" s="365">
        <f>SUMPRODUCT(LEN($L36:$Z38)-LEN(SUBSTITUTE($L36:$Z38,"G", "")))</f>
        <v>18</v>
      </c>
      <c r="AL36" s="365">
        <f>SUMPRODUCT(LEN($AA36:$AA38)-LEN(SUBSTITUTE($AA36:$AA38,"G", "")))</f>
        <v>0</v>
      </c>
      <c r="AM36" s="365">
        <f>SUMPRODUCT(LEN($L36:$Z38)-LEN(SUBSTITUTE($L36:$Z38,"M", "")))</f>
        <v>0</v>
      </c>
      <c r="AN36" s="382">
        <f>SUMPRODUCT(LEN($AA36:$AA38)-LEN(SUBSTITUTE($AA36:$AA38,"M", "")))</f>
        <v>0</v>
      </c>
    </row>
    <row r="37" spans="2:40" ht="20.65" customHeight="1" x14ac:dyDescent="0.2">
      <c r="B37" s="17"/>
      <c r="C37" s="406"/>
      <c r="D37" s="231"/>
      <c r="E37" s="23"/>
      <c r="F37" s="23"/>
      <c r="G37" s="191"/>
      <c r="H37" s="409"/>
      <c r="I37" s="409"/>
      <c r="J37" s="409"/>
      <c r="K37" s="190" t="s">
        <v>91</v>
      </c>
      <c r="L37" s="189" t="s">
        <v>382</v>
      </c>
      <c r="M37" s="190" t="s">
        <v>90</v>
      </c>
      <c r="N37" s="189" t="s">
        <v>582</v>
      </c>
      <c r="O37" s="190" t="s">
        <v>89</v>
      </c>
      <c r="P37" s="189" t="s">
        <v>451</v>
      </c>
      <c r="Q37" s="190" t="s">
        <v>88</v>
      </c>
      <c r="R37" s="189" t="s">
        <v>383</v>
      </c>
      <c r="S37" s="190" t="s">
        <v>210</v>
      </c>
      <c r="T37" s="189" t="s">
        <v>322</v>
      </c>
      <c r="U37" s="190" t="s">
        <v>209</v>
      </c>
      <c r="V37" s="189" t="s">
        <v>214</v>
      </c>
      <c r="W37" s="190" t="s">
        <v>291</v>
      </c>
      <c r="X37" s="189" t="s">
        <v>98</v>
      </c>
      <c r="Y37" s="190" t="s">
        <v>593</v>
      </c>
      <c r="Z37" s="189"/>
      <c r="AA37" s="244"/>
      <c r="AB37" s="366"/>
      <c r="AC37" s="366"/>
      <c r="AD37" s="264"/>
      <c r="AE37" s="390"/>
      <c r="AF37" s="392"/>
      <c r="AG37" s="392"/>
      <c r="AH37" s="392"/>
      <c r="AI37" s="392"/>
      <c r="AJ37" s="392"/>
      <c r="AK37" s="392"/>
      <c r="AL37" s="392"/>
      <c r="AM37" s="392"/>
      <c r="AN37" s="395"/>
    </row>
    <row r="38" spans="2:40" ht="20.65" customHeight="1" thickBot="1" x14ac:dyDescent="0.25">
      <c r="B38" s="17"/>
      <c r="C38" s="407"/>
      <c r="D38" s="233"/>
      <c r="E38" s="203"/>
      <c r="F38" s="203"/>
      <c r="G38" s="202"/>
      <c r="H38" s="410"/>
      <c r="I38" s="410"/>
      <c r="J38" s="410"/>
      <c r="K38" s="201" t="s">
        <v>87</v>
      </c>
      <c r="L38" s="200" t="s">
        <v>275</v>
      </c>
      <c r="M38" s="201" t="s">
        <v>86</v>
      </c>
      <c r="N38" s="200" t="s">
        <v>584</v>
      </c>
      <c r="O38" s="201" t="s">
        <v>85</v>
      </c>
      <c r="P38" s="200" t="s">
        <v>224</v>
      </c>
      <c r="Q38" s="201" t="s">
        <v>84</v>
      </c>
      <c r="R38" s="200" t="s">
        <v>309</v>
      </c>
      <c r="S38" s="201" t="s">
        <v>208</v>
      </c>
      <c r="T38" s="200" t="s">
        <v>220</v>
      </c>
      <c r="U38" s="201" t="s">
        <v>207</v>
      </c>
      <c r="V38" s="200" t="s">
        <v>218</v>
      </c>
      <c r="W38" s="201" t="s">
        <v>290</v>
      </c>
      <c r="X38" s="200"/>
      <c r="Y38" s="201" t="s">
        <v>592</v>
      </c>
      <c r="Z38" s="200"/>
      <c r="AA38" s="246"/>
      <c r="AB38" s="398"/>
      <c r="AC38" s="398"/>
      <c r="AD38" s="263"/>
      <c r="AE38" s="391"/>
      <c r="AF38" s="393"/>
      <c r="AG38" s="393"/>
      <c r="AH38" s="393"/>
      <c r="AI38" s="393"/>
      <c r="AJ38" s="393"/>
      <c r="AK38" s="393"/>
      <c r="AL38" s="393"/>
      <c r="AM38" s="393"/>
      <c r="AN38" s="396"/>
    </row>
    <row r="39" spans="2:40" ht="20.65" customHeight="1" x14ac:dyDescent="0.2">
      <c r="B39" s="17"/>
      <c r="C39" s="405">
        <v>10</v>
      </c>
      <c r="D39" s="232"/>
      <c r="E39" s="197"/>
      <c r="F39" s="197"/>
      <c r="G39" s="196"/>
      <c r="H39" s="408">
        <v>97</v>
      </c>
      <c r="I39" s="408">
        <v>24</v>
      </c>
      <c r="J39" s="408">
        <v>5</v>
      </c>
      <c r="K39" s="195" t="s">
        <v>95</v>
      </c>
      <c r="L39" s="194" t="s">
        <v>97</v>
      </c>
      <c r="M39" s="195" t="s">
        <v>94</v>
      </c>
      <c r="N39" s="194" t="s">
        <v>319</v>
      </c>
      <c r="O39" s="195" t="s">
        <v>93</v>
      </c>
      <c r="P39" s="194" t="s">
        <v>474</v>
      </c>
      <c r="Q39" s="195" t="s">
        <v>92</v>
      </c>
      <c r="R39" s="194" t="s">
        <v>319</v>
      </c>
      <c r="S39" s="195" t="s">
        <v>212</v>
      </c>
      <c r="T39" s="194" t="s">
        <v>264</v>
      </c>
      <c r="U39" s="195" t="s">
        <v>211</v>
      </c>
      <c r="V39" s="194" t="s">
        <v>98</v>
      </c>
      <c r="W39" s="195" t="s">
        <v>292</v>
      </c>
      <c r="X39" s="194" t="s">
        <v>98</v>
      </c>
      <c r="Y39" s="195" t="s">
        <v>594</v>
      </c>
      <c r="Z39" s="194"/>
      <c r="AA39" s="245"/>
      <c r="AB39" s="397"/>
      <c r="AC39" s="397"/>
      <c r="AD39" s="265"/>
      <c r="AE39" s="379">
        <f>SUMPRODUCT(LEN($L39:$Z41)-LEN(SUBSTITUTE($L39:$Z41,"A", "")))</f>
        <v>18</v>
      </c>
      <c r="AF39" s="365">
        <f>SUMPRODUCT(LEN($AA39:$AA41)-LEN(SUBSTITUTE($AA39:$AA41,"A", "")))</f>
        <v>0</v>
      </c>
      <c r="AG39" s="365">
        <f>SUMPRODUCT(LEN($L39:$Z41)-LEN(SUBSTITUTE($L39:$Z41,"S", "")))</f>
        <v>6</v>
      </c>
      <c r="AH39" s="365">
        <f>SUMPRODUCT(LEN($AA39:$AA41)-LEN(SUBSTITUTE($AA39:$AA41,"S", "")))</f>
        <v>0</v>
      </c>
      <c r="AI39" s="365">
        <f>SUMPRODUCT(LEN($L39:$Z41)-LEN(SUBSTITUTE($L39:$Z41,"F", "")))</f>
        <v>1</v>
      </c>
      <c r="AJ39" s="365">
        <f>SUMPRODUCT(LEN($AA39:$AA41)-LEN(SUBSTITUTE($AA39:$AA41,"F", "")))</f>
        <v>0</v>
      </c>
      <c r="AK39" s="365">
        <f>SUMPRODUCT(LEN($L39:$Z41)-LEN(SUBSTITUTE($L39:$Z41,"G", "")))</f>
        <v>19</v>
      </c>
      <c r="AL39" s="365">
        <f>SUMPRODUCT(LEN($AA39:$AA41)-LEN(SUBSTITUTE($AA39:$AA41,"G", "")))</f>
        <v>0</v>
      </c>
      <c r="AM39" s="365">
        <f>SUMPRODUCT(LEN($L39:$Z41)-LEN(SUBSTITUTE($L39:$Z41,"M", "")))</f>
        <v>0</v>
      </c>
      <c r="AN39" s="382">
        <f>SUMPRODUCT(LEN($AA39:$AA41)-LEN(SUBSTITUTE($AA39:$AA41,"M", "")))</f>
        <v>0</v>
      </c>
    </row>
    <row r="40" spans="2:40" ht="20.65" customHeight="1" x14ac:dyDescent="0.2">
      <c r="B40" s="17"/>
      <c r="C40" s="406"/>
      <c r="D40" s="231"/>
      <c r="E40" s="23"/>
      <c r="F40" s="23"/>
      <c r="G40" s="191"/>
      <c r="H40" s="409"/>
      <c r="I40" s="409"/>
      <c r="J40" s="409"/>
      <c r="K40" s="190" t="s">
        <v>91</v>
      </c>
      <c r="L40" s="189" t="s">
        <v>271</v>
      </c>
      <c r="M40" s="190" t="s">
        <v>90</v>
      </c>
      <c r="N40" s="189" t="s">
        <v>319</v>
      </c>
      <c r="O40" s="190" t="s">
        <v>89</v>
      </c>
      <c r="P40" s="189" t="s">
        <v>451</v>
      </c>
      <c r="Q40" s="190" t="s">
        <v>88</v>
      </c>
      <c r="R40" s="189" t="s">
        <v>275</v>
      </c>
      <c r="S40" s="190" t="s">
        <v>210</v>
      </c>
      <c r="T40" s="189" t="s">
        <v>213</v>
      </c>
      <c r="U40" s="190" t="s">
        <v>209</v>
      </c>
      <c r="V40" s="189" t="s">
        <v>98</v>
      </c>
      <c r="W40" s="190" t="s">
        <v>291</v>
      </c>
      <c r="X40" s="189"/>
      <c r="Y40" s="190" t="s">
        <v>593</v>
      </c>
      <c r="Z40" s="189"/>
      <c r="AA40" s="244"/>
      <c r="AB40" s="366"/>
      <c r="AC40" s="366"/>
      <c r="AD40" s="264"/>
      <c r="AE40" s="390"/>
      <c r="AF40" s="392"/>
      <c r="AG40" s="392"/>
      <c r="AH40" s="392"/>
      <c r="AI40" s="392"/>
      <c r="AJ40" s="392"/>
      <c r="AK40" s="392"/>
      <c r="AL40" s="392"/>
      <c r="AM40" s="392"/>
      <c r="AN40" s="395"/>
    </row>
    <row r="41" spans="2:40" ht="20.65" customHeight="1" thickBot="1" x14ac:dyDescent="0.25">
      <c r="B41" s="17"/>
      <c r="C41" s="407"/>
      <c r="D41" s="233"/>
      <c r="E41" s="203"/>
      <c r="F41" s="203"/>
      <c r="G41" s="202"/>
      <c r="H41" s="410"/>
      <c r="I41" s="410"/>
      <c r="J41" s="410"/>
      <c r="K41" s="201" t="s">
        <v>87</v>
      </c>
      <c r="L41" s="200" t="s">
        <v>306</v>
      </c>
      <c r="M41" s="201" t="s">
        <v>86</v>
      </c>
      <c r="N41" s="200" t="s">
        <v>275</v>
      </c>
      <c r="O41" s="201" t="s">
        <v>85</v>
      </c>
      <c r="P41" s="200" t="s">
        <v>451</v>
      </c>
      <c r="Q41" s="201" t="s">
        <v>84</v>
      </c>
      <c r="R41" s="200" t="s">
        <v>300</v>
      </c>
      <c r="S41" s="201" t="s">
        <v>208</v>
      </c>
      <c r="T41" s="200" t="s">
        <v>214</v>
      </c>
      <c r="U41" s="201" t="s">
        <v>207</v>
      </c>
      <c r="V41" s="200" t="s">
        <v>98</v>
      </c>
      <c r="W41" s="201" t="s">
        <v>290</v>
      </c>
      <c r="X41" s="200"/>
      <c r="Y41" s="201" t="s">
        <v>592</v>
      </c>
      <c r="Z41" s="200"/>
      <c r="AA41" s="246"/>
      <c r="AB41" s="398"/>
      <c r="AC41" s="398"/>
      <c r="AD41" s="263"/>
      <c r="AE41" s="391"/>
      <c r="AF41" s="393"/>
      <c r="AG41" s="393"/>
      <c r="AH41" s="393"/>
      <c r="AI41" s="393"/>
      <c r="AJ41" s="393"/>
      <c r="AK41" s="393"/>
      <c r="AL41" s="393"/>
      <c r="AM41" s="393"/>
      <c r="AN41" s="396"/>
    </row>
    <row r="42" spans="2:40" ht="20.65" customHeight="1" x14ac:dyDescent="0.2">
      <c r="B42" s="17"/>
      <c r="C42" s="405">
        <v>11</v>
      </c>
      <c r="D42" s="232"/>
      <c r="E42" s="197"/>
      <c r="F42" s="197"/>
      <c r="G42" s="196"/>
      <c r="H42" s="408">
        <v>57</v>
      </c>
      <c r="I42" s="408">
        <v>16</v>
      </c>
      <c r="J42" s="408">
        <v>5</v>
      </c>
      <c r="K42" s="195" t="s">
        <v>95</v>
      </c>
      <c r="L42" s="194" t="s">
        <v>97</v>
      </c>
      <c r="M42" s="195" t="s">
        <v>94</v>
      </c>
      <c r="N42" s="194" t="s">
        <v>97</v>
      </c>
      <c r="O42" s="195" t="s">
        <v>93</v>
      </c>
      <c r="P42" s="194" t="s">
        <v>97</v>
      </c>
      <c r="Q42" s="195" t="s">
        <v>92</v>
      </c>
      <c r="R42" s="194" t="s">
        <v>98</v>
      </c>
      <c r="S42" s="195" t="s">
        <v>212</v>
      </c>
      <c r="T42" s="194"/>
      <c r="U42" s="195" t="s">
        <v>211</v>
      </c>
      <c r="V42" s="194"/>
      <c r="W42" s="195" t="s">
        <v>292</v>
      </c>
      <c r="X42" s="194"/>
      <c r="Y42" s="195" t="s">
        <v>594</v>
      </c>
      <c r="Z42" s="194"/>
      <c r="AA42" s="245"/>
      <c r="AB42" s="397"/>
      <c r="AC42" s="397"/>
      <c r="AD42" s="265"/>
      <c r="AE42" s="379">
        <f>SUMPRODUCT(LEN($L42:$Z44)-LEN(SUBSTITUTE($L42:$Z44,"A", "")))</f>
        <v>9</v>
      </c>
      <c r="AF42" s="365">
        <f>SUMPRODUCT(LEN($AA42:$AA44)-LEN(SUBSTITUTE($AA42:$AA44,"A", "")))</f>
        <v>0</v>
      </c>
      <c r="AG42" s="365">
        <f>SUMPRODUCT(LEN($L42:$Z44)-LEN(SUBSTITUTE($L42:$Z44,"S", "")))</f>
        <v>1</v>
      </c>
      <c r="AH42" s="365">
        <f>SUMPRODUCT(LEN($AA42:$AA44)-LEN(SUBSTITUTE($AA42:$AA44,"S", "")))</f>
        <v>0</v>
      </c>
      <c r="AI42" s="365">
        <f>SUMPRODUCT(LEN($L42:$Z44)-LEN(SUBSTITUTE($L42:$Z44,"F", "")))</f>
        <v>0</v>
      </c>
      <c r="AJ42" s="365">
        <f>SUMPRODUCT(LEN($AA42:$AA44)-LEN(SUBSTITUTE($AA42:$AA44,"F", "")))</f>
        <v>0</v>
      </c>
      <c r="AK42" s="365">
        <f>SUMPRODUCT(LEN($L42:$Z44)-LEN(SUBSTITUTE($L42:$Z44,"G", "")))</f>
        <v>0</v>
      </c>
      <c r="AL42" s="365">
        <f>SUMPRODUCT(LEN($AA42:$AA44)-LEN(SUBSTITUTE($AA42:$AA44,"G", "")))</f>
        <v>0</v>
      </c>
      <c r="AM42" s="365">
        <f>SUMPRODUCT(LEN($L42:$Z44)-LEN(SUBSTITUTE($L42:$Z44,"M", "")))</f>
        <v>0</v>
      </c>
      <c r="AN42" s="382">
        <f>SUMPRODUCT(LEN($AA42:$AA44)-LEN(SUBSTITUTE($AA42:$AA44,"M", "")))</f>
        <v>0</v>
      </c>
    </row>
    <row r="43" spans="2:40" ht="20.65" customHeight="1" x14ac:dyDescent="0.2">
      <c r="B43" s="17"/>
      <c r="C43" s="406"/>
      <c r="D43" s="231"/>
      <c r="E43" s="23"/>
      <c r="F43" s="23"/>
      <c r="G43" s="191"/>
      <c r="H43" s="409"/>
      <c r="I43" s="409"/>
      <c r="J43" s="409"/>
      <c r="K43" s="190" t="s">
        <v>91</v>
      </c>
      <c r="L43" s="189" t="s">
        <v>97</v>
      </c>
      <c r="M43" s="190" t="s">
        <v>90</v>
      </c>
      <c r="N43" s="189" t="s">
        <v>97</v>
      </c>
      <c r="O43" s="190" t="s">
        <v>89</v>
      </c>
      <c r="P43" s="189" t="s">
        <v>97</v>
      </c>
      <c r="Q43" s="190" t="s">
        <v>88</v>
      </c>
      <c r="R43" s="189"/>
      <c r="S43" s="190" t="s">
        <v>210</v>
      </c>
      <c r="T43" s="189"/>
      <c r="U43" s="190" t="s">
        <v>209</v>
      </c>
      <c r="V43" s="189"/>
      <c r="W43" s="190" t="s">
        <v>291</v>
      </c>
      <c r="X43" s="189"/>
      <c r="Y43" s="190" t="s">
        <v>593</v>
      </c>
      <c r="Z43" s="189"/>
      <c r="AA43" s="244"/>
      <c r="AB43" s="366"/>
      <c r="AC43" s="366"/>
      <c r="AD43" s="264"/>
      <c r="AE43" s="390"/>
      <c r="AF43" s="392"/>
      <c r="AG43" s="392"/>
      <c r="AH43" s="392"/>
      <c r="AI43" s="392"/>
      <c r="AJ43" s="392"/>
      <c r="AK43" s="392"/>
      <c r="AL43" s="392"/>
      <c r="AM43" s="392"/>
      <c r="AN43" s="395"/>
    </row>
    <row r="44" spans="2:40" ht="20.65" customHeight="1" thickBot="1" x14ac:dyDescent="0.25">
      <c r="B44" s="17"/>
      <c r="C44" s="407"/>
      <c r="D44" s="233"/>
      <c r="E44" s="203"/>
      <c r="F44" s="203"/>
      <c r="G44" s="202"/>
      <c r="H44" s="410"/>
      <c r="I44" s="410"/>
      <c r="J44" s="410"/>
      <c r="K44" s="201" t="s">
        <v>87</v>
      </c>
      <c r="L44" s="200" t="s">
        <v>97</v>
      </c>
      <c r="M44" s="201" t="s">
        <v>86</v>
      </c>
      <c r="N44" s="200" t="s">
        <v>97</v>
      </c>
      <c r="O44" s="201" t="s">
        <v>85</v>
      </c>
      <c r="P44" s="200" t="s">
        <v>97</v>
      </c>
      <c r="Q44" s="201" t="s">
        <v>84</v>
      </c>
      <c r="R44" s="200"/>
      <c r="S44" s="201" t="s">
        <v>208</v>
      </c>
      <c r="T44" s="200"/>
      <c r="U44" s="201" t="s">
        <v>207</v>
      </c>
      <c r="V44" s="200"/>
      <c r="W44" s="201" t="s">
        <v>290</v>
      </c>
      <c r="X44" s="200"/>
      <c r="Y44" s="201" t="s">
        <v>592</v>
      </c>
      <c r="Z44" s="200"/>
      <c r="AA44" s="246"/>
      <c r="AB44" s="398"/>
      <c r="AC44" s="398"/>
      <c r="AD44" s="263"/>
      <c r="AE44" s="391"/>
      <c r="AF44" s="393"/>
      <c r="AG44" s="393"/>
      <c r="AH44" s="393"/>
      <c r="AI44" s="393"/>
      <c r="AJ44" s="393"/>
      <c r="AK44" s="393"/>
      <c r="AL44" s="393"/>
      <c r="AM44" s="393"/>
      <c r="AN44" s="396"/>
    </row>
    <row r="45" spans="2:40" ht="20.65" customHeight="1" x14ac:dyDescent="0.2">
      <c r="B45" s="17"/>
      <c r="C45" s="405">
        <v>12</v>
      </c>
      <c r="D45" s="198" t="s">
        <v>137</v>
      </c>
      <c r="E45" s="197"/>
      <c r="F45" s="197"/>
      <c r="G45" s="196"/>
      <c r="H45" s="408">
        <v>103</v>
      </c>
      <c r="I45" s="408">
        <v>22</v>
      </c>
      <c r="J45" s="408">
        <v>9</v>
      </c>
      <c r="K45" s="195" t="s">
        <v>95</v>
      </c>
      <c r="L45" s="194" t="s">
        <v>213</v>
      </c>
      <c r="M45" s="195" t="s">
        <v>94</v>
      </c>
      <c r="N45" s="194" t="s">
        <v>312</v>
      </c>
      <c r="O45" s="195" t="s">
        <v>93</v>
      </c>
      <c r="P45" s="194" t="s">
        <v>275</v>
      </c>
      <c r="Q45" s="195" t="s">
        <v>92</v>
      </c>
      <c r="R45" s="194" t="s">
        <v>97</v>
      </c>
      <c r="S45" s="195" t="s">
        <v>212</v>
      </c>
      <c r="T45" s="194" t="s">
        <v>98</v>
      </c>
      <c r="U45" s="195" t="s">
        <v>211</v>
      </c>
      <c r="V45" s="194"/>
      <c r="W45" s="195" t="s">
        <v>292</v>
      </c>
      <c r="X45" s="194"/>
      <c r="Y45" s="195" t="s">
        <v>594</v>
      </c>
      <c r="Z45" s="194"/>
      <c r="AA45" s="245" t="s">
        <v>708</v>
      </c>
      <c r="AB45" s="397">
        <v>5</v>
      </c>
      <c r="AC45" s="397"/>
      <c r="AD45" s="265"/>
      <c r="AE45" s="379">
        <f>SUMPRODUCT(LEN($L45:$Z47)-LEN(SUBSTITUTE($L45:$Z47,"A", "")))</f>
        <v>9</v>
      </c>
      <c r="AF45" s="365">
        <f>SUMPRODUCT(LEN($AA45:$AA47)-LEN(SUBSTITUTE($AA45:$AA47,"A", "")))</f>
        <v>22</v>
      </c>
      <c r="AG45" s="365">
        <f>SUMPRODUCT(LEN($L45:$Z47)-LEN(SUBSTITUTE($L45:$Z47,"S", "")))</f>
        <v>11</v>
      </c>
      <c r="AH45" s="365">
        <f>SUMPRODUCT(LEN($AA45:$AA47)-LEN(SUBSTITUTE($AA45:$AA47,"S", "")))</f>
        <v>21</v>
      </c>
      <c r="AI45" s="365">
        <f>SUMPRODUCT(LEN($L45:$Z47)-LEN(SUBSTITUTE($L45:$Z47,"F", "")))</f>
        <v>1</v>
      </c>
      <c r="AJ45" s="365">
        <f>SUMPRODUCT(LEN($AA45:$AA47)-LEN(SUBSTITUTE($AA45:$AA47,"F", "")))</f>
        <v>1</v>
      </c>
      <c r="AK45" s="365">
        <f>SUMPRODUCT(LEN($L45:$Z47)-LEN(SUBSTITUTE($L45:$Z47,"G", "")))</f>
        <v>6</v>
      </c>
      <c r="AL45" s="365">
        <f>SUMPRODUCT(LEN($AA45:$AA47)-LEN(SUBSTITUTE($AA45:$AA47,"G", "")))</f>
        <v>12</v>
      </c>
      <c r="AM45" s="365">
        <f>SUMPRODUCT(LEN($L45:$Z47)-LEN(SUBSTITUTE($L45:$Z47,"M", "")))</f>
        <v>0</v>
      </c>
      <c r="AN45" s="382">
        <f>SUMPRODUCT(LEN($AA45:$AA47)-LEN(SUBSTITUTE($AA45:$AA47,"M", "")))</f>
        <v>0</v>
      </c>
    </row>
    <row r="46" spans="2:40" ht="20.65" customHeight="1" x14ac:dyDescent="0.2">
      <c r="B46" s="17"/>
      <c r="C46" s="406"/>
      <c r="D46" s="231"/>
      <c r="E46" s="23"/>
      <c r="F46" s="23"/>
      <c r="G46" s="191"/>
      <c r="H46" s="409"/>
      <c r="I46" s="409"/>
      <c r="J46" s="409"/>
      <c r="K46" s="190" t="s">
        <v>91</v>
      </c>
      <c r="L46" s="189" t="s">
        <v>263</v>
      </c>
      <c r="M46" s="190" t="s">
        <v>90</v>
      </c>
      <c r="N46" s="189" t="s">
        <v>271</v>
      </c>
      <c r="O46" s="190" t="s">
        <v>89</v>
      </c>
      <c r="P46" s="189" t="s">
        <v>283</v>
      </c>
      <c r="Q46" s="190" t="s">
        <v>88</v>
      </c>
      <c r="R46" s="189" t="s">
        <v>98</v>
      </c>
      <c r="S46" s="190" t="s">
        <v>210</v>
      </c>
      <c r="T46" s="189"/>
      <c r="U46" s="190" t="s">
        <v>209</v>
      </c>
      <c r="V46" s="189"/>
      <c r="W46" s="190" t="s">
        <v>291</v>
      </c>
      <c r="X46" s="189"/>
      <c r="Y46" s="190" t="s">
        <v>593</v>
      </c>
      <c r="Z46" s="189"/>
      <c r="AA46" s="244" t="s">
        <v>707</v>
      </c>
      <c r="AB46" s="366"/>
      <c r="AC46" s="366"/>
      <c r="AD46" s="264"/>
      <c r="AE46" s="390"/>
      <c r="AF46" s="392"/>
      <c r="AG46" s="392"/>
      <c r="AH46" s="392"/>
      <c r="AI46" s="392"/>
      <c r="AJ46" s="392"/>
      <c r="AK46" s="392"/>
      <c r="AL46" s="392"/>
      <c r="AM46" s="392"/>
      <c r="AN46" s="395"/>
    </row>
    <row r="47" spans="2:40" ht="20.65" customHeight="1" thickBot="1" x14ac:dyDescent="0.25">
      <c r="B47" s="17"/>
      <c r="C47" s="407"/>
      <c r="D47" s="233"/>
      <c r="E47" s="203"/>
      <c r="F47" s="203"/>
      <c r="G47" s="202"/>
      <c r="H47" s="410"/>
      <c r="I47" s="410"/>
      <c r="J47" s="410"/>
      <c r="K47" s="201" t="s">
        <v>87</v>
      </c>
      <c r="L47" s="200" t="s">
        <v>97</v>
      </c>
      <c r="M47" s="201" t="s">
        <v>86</v>
      </c>
      <c r="N47" s="200" t="s">
        <v>309</v>
      </c>
      <c r="O47" s="201" t="s">
        <v>85</v>
      </c>
      <c r="P47" s="200" t="s">
        <v>227</v>
      </c>
      <c r="Q47" s="201" t="s">
        <v>84</v>
      </c>
      <c r="R47" s="200" t="s">
        <v>98</v>
      </c>
      <c r="S47" s="201" t="s">
        <v>208</v>
      </c>
      <c r="T47" s="200"/>
      <c r="U47" s="201" t="s">
        <v>207</v>
      </c>
      <c r="V47" s="200"/>
      <c r="W47" s="201" t="s">
        <v>290</v>
      </c>
      <c r="X47" s="200"/>
      <c r="Y47" s="201" t="s">
        <v>592</v>
      </c>
      <c r="Z47" s="200"/>
      <c r="AA47" s="246" t="s">
        <v>706</v>
      </c>
      <c r="AB47" s="398"/>
      <c r="AC47" s="398"/>
      <c r="AD47" s="263"/>
      <c r="AE47" s="391"/>
      <c r="AF47" s="393"/>
      <c r="AG47" s="393"/>
      <c r="AH47" s="393"/>
      <c r="AI47" s="393"/>
      <c r="AJ47" s="393"/>
      <c r="AK47" s="393"/>
      <c r="AL47" s="393"/>
      <c r="AM47" s="393"/>
      <c r="AN47" s="396"/>
    </row>
    <row r="48" spans="2:40" ht="20.65" customHeight="1" x14ac:dyDescent="0.2">
      <c r="B48" s="17"/>
      <c r="C48" s="405">
        <v>13</v>
      </c>
      <c r="D48" s="232"/>
      <c r="E48" s="197"/>
      <c r="F48" s="197"/>
      <c r="G48" s="196"/>
      <c r="H48" s="408"/>
      <c r="I48" s="408"/>
      <c r="J48" s="408"/>
      <c r="K48" s="195" t="s">
        <v>95</v>
      </c>
      <c r="L48" s="194"/>
      <c r="M48" s="195" t="s">
        <v>94</v>
      </c>
      <c r="N48" s="194"/>
      <c r="O48" s="195" t="s">
        <v>93</v>
      </c>
      <c r="P48" s="194"/>
      <c r="Q48" s="195" t="s">
        <v>92</v>
      </c>
      <c r="R48" s="194"/>
      <c r="S48" s="195" t="s">
        <v>212</v>
      </c>
      <c r="T48" s="194"/>
      <c r="U48" s="195" t="s">
        <v>211</v>
      </c>
      <c r="V48" s="194"/>
      <c r="W48" s="195" t="s">
        <v>292</v>
      </c>
      <c r="X48" s="194"/>
      <c r="Y48" s="195" t="s">
        <v>594</v>
      </c>
      <c r="Z48" s="194"/>
      <c r="AA48" s="245"/>
      <c r="AB48" s="397"/>
      <c r="AC48" s="397"/>
      <c r="AD48" s="265"/>
      <c r="AE48" s="379">
        <f>SUMPRODUCT(LEN($L48:$Z50)-LEN(SUBSTITUTE($L48:$Z50,"A", "")))</f>
        <v>0</v>
      </c>
      <c r="AF48" s="365">
        <f>SUMPRODUCT(LEN($AA48:$AA50)-LEN(SUBSTITUTE($AA48:$AA50,"A", "")))</f>
        <v>0</v>
      </c>
      <c r="AG48" s="365">
        <f>SUMPRODUCT(LEN($L48:$Z50)-LEN(SUBSTITUTE($L48:$Z50,"S", "")))</f>
        <v>0</v>
      </c>
      <c r="AH48" s="365">
        <f>SUMPRODUCT(LEN($AA48:$AA50)-LEN(SUBSTITUTE($AA48:$AA50,"S", "")))</f>
        <v>0</v>
      </c>
      <c r="AI48" s="365">
        <f>SUMPRODUCT(LEN($L48:$Z50)-LEN(SUBSTITUTE($L48:$Z50,"F", "")))</f>
        <v>0</v>
      </c>
      <c r="AJ48" s="365">
        <f>SUMPRODUCT(LEN($AA48:$AA50)-LEN(SUBSTITUTE($AA48:$AA50,"F", "")))</f>
        <v>0</v>
      </c>
      <c r="AK48" s="365">
        <f>SUMPRODUCT(LEN($L48:$Z50)-LEN(SUBSTITUTE($L48:$Z50,"G", "")))</f>
        <v>0</v>
      </c>
      <c r="AL48" s="365">
        <f>SUMPRODUCT(LEN($AA48:$AA50)-LEN(SUBSTITUTE($AA48:$AA50,"G", "")))</f>
        <v>0</v>
      </c>
      <c r="AM48" s="365">
        <f>SUMPRODUCT(LEN($L48:$Z50)-LEN(SUBSTITUTE($L48:$Z50,"M", "")))</f>
        <v>0</v>
      </c>
      <c r="AN48" s="382">
        <f>SUMPRODUCT(LEN($AA48:$AA50)-LEN(SUBSTITUTE($AA48:$AA50,"M", "")))</f>
        <v>0</v>
      </c>
    </row>
    <row r="49" spans="1:40" ht="20.65" customHeight="1" x14ac:dyDescent="0.2">
      <c r="B49" s="17"/>
      <c r="C49" s="406"/>
      <c r="D49" s="231"/>
      <c r="E49" s="23"/>
      <c r="F49" s="23"/>
      <c r="G49" s="191"/>
      <c r="H49" s="409"/>
      <c r="I49" s="409"/>
      <c r="J49" s="409"/>
      <c r="K49" s="190" t="s">
        <v>91</v>
      </c>
      <c r="L49" s="189"/>
      <c r="M49" s="190" t="s">
        <v>90</v>
      </c>
      <c r="N49" s="189"/>
      <c r="O49" s="190" t="s">
        <v>89</v>
      </c>
      <c r="P49" s="189"/>
      <c r="Q49" s="190" t="s">
        <v>88</v>
      </c>
      <c r="R49" s="189"/>
      <c r="S49" s="190" t="s">
        <v>210</v>
      </c>
      <c r="T49" s="189"/>
      <c r="U49" s="190" t="s">
        <v>209</v>
      </c>
      <c r="V49" s="189"/>
      <c r="W49" s="190" t="s">
        <v>291</v>
      </c>
      <c r="X49" s="189"/>
      <c r="Y49" s="190" t="s">
        <v>593</v>
      </c>
      <c r="Z49" s="189"/>
      <c r="AA49" s="244"/>
      <c r="AB49" s="366"/>
      <c r="AC49" s="366"/>
      <c r="AD49" s="264"/>
      <c r="AE49" s="390"/>
      <c r="AF49" s="392"/>
      <c r="AG49" s="392"/>
      <c r="AH49" s="392"/>
      <c r="AI49" s="392"/>
      <c r="AJ49" s="392"/>
      <c r="AK49" s="392"/>
      <c r="AL49" s="392"/>
      <c r="AM49" s="392"/>
      <c r="AN49" s="395"/>
    </row>
    <row r="50" spans="1:40" ht="20.65" customHeight="1" thickBot="1" x14ac:dyDescent="0.25">
      <c r="B50" s="17"/>
      <c r="C50" s="407"/>
      <c r="D50" s="233"/>
      <c r="E50" s="203"/>
      <c r="F50" s="203"/>
      <c r="G50" s="202"/>
      <c r="H50" s="410"/>
      <c r="I50" s="410"/>
      <c r="J50" s="410"/>
      <c r="K50" s="201" t="s">
        <v>87</v>
      </c>
      <c r="L50" s="200"/>
      <c r="M50" s="201" t="s">
        <v>86</v>
      </c>
      <c r="N50" s="200"/>
      <c r="O50" s="201" t="s">
        <v>85</v>
      </c>
      <c r="P50" s="200"/>
      <c r="Q50" s="201" t="s">
        <v>84</v>
      </c>
      <c r="R50" s="200"/>
      <c r="S50" s="201" t="s">
        <v>208</v>
      </c>
      <c r="T50" s="200"/>
      <c r="U50" s="201" t="s">
        <v>207</v>
      </c>
      <c r="V50" s="200"/>
      <c r="W50" s="201" t="s">
        <v>290</v>
      </c>
      <c r="X50" s="200"/>
      <c r="Y50" s="201" t="s">
        <v>592</v>
      </c>
      <c r="Z50" s="200"/>
      <c r="AA50" s="246"/>
      <c r="AB50" s="398"/>
      <c r="AC50" s="398"/>
      <c r="AD50" s="263"/>
      <c r="AE50" s="391"/>
      <c r="AF50" s="393"/>
      <c r="AG50" s="393"/>
      <c r="AH50" s="393"/>
      <c r="AI50" s="393"/>
      <c r="AJ50" s="393"/>
      <c r="AK50" s="393"/>
      <c r="AL50" s="393"/>
      <c r="AM50" s="393"/>
      <c r="AN50" s="396"/>
    </row>
    <row r="51" spans="1:40" ht="20.65" customHeight="1" x14ac:dyDescent="0.2">
      <c r="B51" s="17"/>
      <c r="C51" s="405">
        <v>14</v>
      </c>
      <c r="D51" s="232"/>
      <c r="E51" s="197"/>
      <c r="F51" s="197"/>
      <c r="G51" s="196"/>
      <c r="H51" s="408"/>
      <c r="I51" s="408"/>
      <c r="J51" s="408"/>
      <c r="K51" s="195" t="s">
        <v>95</v>
      </c>
      <c r="L51" s="194"/>
      <c r="M51" s="195" t="s">
        <v>94</v>
      </c>
      <c r="N51" s="194"/>
      <c r="O51" s="195" t="s">
        <v>93</v>
      </c>
      <c r="P51" s="194"/>
      <c r="Q51" s="195" t="s">
        <v>92</v>
      </c>
      <c r="R51" s="194"/>
      <c r="S51" s="195" t="s">
        <v>212</v>
      </c>
      <c r="T51" s="194"/>
      <c r="U51" s="195" t="s">
        <v>211</v>
      </c>
      <c r="V51" s="194"/>
      <c r="W51" s="195" t="s">
        <v>292</v>
      </c>
      <c r="X51" s="194"/>
      <c r="Y51" s="195" t="s">
        <v>594</v>
      </c>
      <c r="Z51" s="194"/>
      <c r="AA51" s="245"/>
      <c r="AB51" s="397"/>
      <c r="AC51" s="397"/>
      <c r="AD51" s="265"/>
      <c r="AE51" s="379">
        <f>SUMPRODUCT(LEN($L51:$Z53)-LEN(SUBSTITUTE($L51:$Z53,"A", "")))</f>
        <v>0</v>
      </c>
      <c r="AF51" s="365">
        <f>SUMPRODUCT(LEN($AA51:$AA53)-LEN(SUBSTITUTE($AA51:$AA53,"A", "")))</f>
        <v>0</v>
      </c>
      <c r="AG51" s="365">
        <f>SUMPRODUCT(LEN($L51:$Z53)-LEN(SUBSTITUTE($L51:$Z53,"S", "")))</f>
        <v>0</v>
      </c>
      <c r="AH51" s="365">
        <f>SUMPRODUCT(LEN($AA51:$AA53)-LEN(SUBSTITUTE($AA51:$AA53,"S", "")))</f>
        <v>0</v>
      </c>
      <c r="AI51" s="365">
        <f>SUMPRODUCT(LEN($L51:$Z53)-LEN(SUBSTITUTE($L51:$Z53,"F", "")))</f>
        <v>0</v>
      </c>
      <c r="AJ51" s="365">
        <f>SUMPRODUCT(LEN($AA51:$AA53)-LEN(SUBSTITUTE($AA51:$AA53,"F", "")))</f>
        <v>0</v>
      </c>
      <c r="AK51" s="365">
        <f>SUMPRODUCT(LEN($L51:$Z53)-LEN(SUBSTITUTE($L51:$Z53,"G", "")))</f>
        <v>0</v>
      </c>
      <c r="AL51" s="365">
        <f>SUMPRODUCT(LEN($AA51:$AA53)-LEN(SUBSTITUTE($AA51:$AA53,"G", "")))</f>
        <v>0</v>
      </c>
      <c r="AM51" s="365">
        <f>SUMPRODUCT(LEN($L51:$Z53)-LEN(SUBSTITUTE($L51:$Z53,"M", "")))</f>
        <v>0</v>
      </c>
      <c r="AN51" s="382">
        <f>SUMPRODUCT(LEN($AA51:$AA53)-LEN(SUBSTITUTE($AA51:$AA53,"M", "")))</f>
        <v>0</v>
      </c>
    </row>
    <row r="52" spans="1:40" s="58" customFormat="1" ht="20.65" customHeight="1" x14ac:dyDescent="0.2">
      <c r="A52" s="4"/>
      <c r="B52" s="17"/>
      <c r="C52" s="406"/>
      <c r="D52" s="231"/>
      <c r="E52" s="23"/>
      <c r="F52" s="23"/>
      <c r="G52" s="191"/>
      <c r="H52" s="409"/>
      <c r="I52" s="409"/>
      <c r="J52" s="409"/>
      <c r="K52" s="190" t="s">
        <v>91</v>
      </c>
      <c r="L52" s="189"/>
      <c r="M52" s="190" t="s">
        <v>90</v>
      </c>
      <c r="N52" s="189"/>
      <c r="O52" s="190" t="s">
        <v>89</v>
      </c>
      <c r="P52" s="189"/>
      <c r="Q52" s="190" t="s">
        <v>88</v>
      </c>
      <c r="R52" s="189"/>
      <c r="S52" s="190" t="s">
        <v>210</v>
      </c>
      <c r="T52" s="189"/>
      <c r="U52" s="190" t="s">
        <v>209</v>
      </c>
      <c r="V52" s="189"/>
      <c r="W52" s="190" t="s">
        <v>291</v>
      </c>
      <c r="X52" s="189"/>
      <c r="Y52" s="190" t="s">
        <v>593</v>
      </c>
      <c r="Z52" s="189"/>
      <c r="AA52" s="244"/>
      <c r="AB52" s="366"/>
      <c r="AC52" s="366"/>
      <c r="AD52" s="264"/>
      <c r="AE52" s="390"/>
      <c r="AF52" s="392"/>
      <c r="AG52" s="392"/>
      <c r="AH52" s="392"/>
      <c r="AI52" s="392"/>
      <c r="AJ52" s="392"/>
      <c r="AK52" s="392"/>
      <c r="AL52" s="392"/>
      <c r="AM52" s="392"/>
      <c r="AN52" s="395"/>
    </row>
    <row r="53" spans="1:40" ht="20.65" customHeight="1" thickBot="1" x14ac:dyDescent="0.25">
      <c r="B53" s="17"/>
      <c r="C53" s="407"/>
      <c r="D53" s="233"/>
      <c r="E53" s="203"/>
      <c r="F53" s="203"/>
      <c r="G53" s="202"/>
      <c r="H53" s="410"/>
      <c r="I53" s="410"/>
      <c r="J53" s="410"/>
      <c r="K53" s="201" t="s">
        <v>87</v>
      </c>
      <c r="L53" s="200"/>
      <c r="M53" s="201" t="s">
        <v>86</v>
      </c>
      <c r="N53" s="200"/>
      <c r="O53" s="201" t="s">
        <v>85</v>
      </c>
      <c r="P53" s="200"/>
      <c r="Q53" s="201" t="s">
        <v>84</v>
      </c>
      <c r="R53" s="200"/>
      <c r="S53" s="201" t="s">
        <v>208</v>
      </c>
      <c r="T53" s="200"/>
      <c r="U53" s="201" t="s">
        <v>207</v>
      </c>
      <c r="V53" s="200"/>
      <c r="W53" s="201" t="s">
        <v>290</v>
      </c>
      <c r="X53" s="200"/>
      <c r="Y53" s="201" t="s">
        <v>592</v>
      </c>
      <c r="Z53" s="200"/>
      <c r="AA53" s="246"/>
      <c r="AB53" s="398"/>
      <c r="AC53" s="398"/>
      <c r="AD53" s="263"/>
      <c r="AE53" s="391"/>
      <c r="AF53" s="393"/>
      <c r="AG53" s="393"/>
      <c r="AH53" s="393"/>
      <c r="AI53" s="393"/>
      <c r="AJ53" s="393"/>
      <c r="AK53" s="393"/>
      <c r="AL53" s="393"/>
      <c r="AM53" s="393"/>
      <c r="AN53" s="396"/>
    </row>
    <row r="54" spans="1:40" ht="20.65" customHeight="1" x14ac:dyDescent="0.2">
      <c r="B54" s="17"/>
      <c r="C54" s="405">
        <v>15</v>
      </c>
      <c r="D54" s="232"/>
      <c r="E54" s="197"/>
      <c r="F54" s="197"/>
      <c r="G54" s="196"/>
      <c r="H54" s="408"/>
      <c r="I54" s="408"/>
      <c r="J54" s="408"/>
      <c r="K54" s="195" t="s">
        <v>95</v>
      </c>
      <c r="L54" s="194"/>
      <c r="M54" s="195" t="s">
        <v>94</v>
      </c>
      <c r="N54" s="194"/>
      <c r="O54" s="195" t="s">
        <v>93</v>
      </c>
      <c r="P54" s="194"/>
      <c r="Q54" s="195" t="s">
        <v>92</v>
      </c>
      <c r="R54" s="194"/>
      <c r="S54" s="195" t="s">
        <v>212</v>
      </c>
      <c r="T54" s="194"/>
      <c r="U54" s="195" t="s">
        <v>211</v>
      </c>
      <c r="V54" s="194"/>
      <c r="W54" s="195" t="s">
        <v>292</v>
      </c>
      <c r="X54" s="194"/>
      <c r="Y54" s="195" t="s">
        <v>594</v>
      </c>
      <c r="Z54" s="194"/>
      <c r="AA54" s="245"/>
      <c r="AB54" s="397"/>
      <c r="AC54" s="397"/>
      <c r="AD54" s="265"/>
      <c r="AE54" s="379">
        <f>SUMPRODUCT(LEN($L54:$Z56)-LEN(SUBSTITUTE($L54:$Z56,"A", "")))</f>
        <v>0</v>
      </c>
      <c r="AF54" s="365">
        <f>SUMPRODUCT(LEN($AA54:$AA56)-LEN(SUBSTITUTE($AA54:$AA56,"A", "")))</f>
        <v>0</v>
      </c>
      <c r="AG54" s="365">
        <f>SUMPRODUCT(LEN($L54:$Z56)-LEN(SUBSTITUTE($L54:$Z56,"S", "")))</f>
        <v>0</v>
      </c>
      <c r="AH54" s="365">
        <f>SUMPRODUCT(LEN($AA54:$AA56)-LEN(SUBSTITUTE($AA54:$AA56,"S", "")))</f>
        <v>0</v>
      </c>
      <c r="AI54" s="365">
        <f>SUMPRODUCT(LEN($L54:$Z56)-LEN(SUBSTITUTE($L54:$Z56,"F", "")))</f>
        <v>0</v>
      </c>
      <c r="AJ54" s="365">
        <f>SUMPRODUCT(LEN($AA54:$AA56)-LEN(SUBSTITUTE($AA54:$AA56,"F", "")))</f>
        <v>0</v>
      </c>
      <c r="AK54" s="365">
        <f>SUMPRODUCT(LEN($L54:$Z56)-LEN(SUBSTITUTE($L54:$Z56,"G", "")))</f>
        <v>0</v>
      </c>
      <c r="AL54" s="365">
        <f>SUMPRODUCT(LEN($AA54:$AA56)-LEN(SUBSTITUTE($AA54:$AA56,"G", "")))</f>
        <v>0</v>
      </c>
      <c r="AM54" s="365">
        <f>SUMPRODUCT(LEN($L54:$Z56)-LEN(SUBSTITUTE($L54:$Z56,"M", "")))</f>
        <v>0</v>
      </c>
      <c r="AN54" s="382">
        <f>SUMPRODUCT(LEN($AA54:$AA56)-LEN(SUBSTITUTE($AA54:$AA56,"M", "")))</f>
        <v>0</v>
      </c>
    </row>
    <row r="55" spans="1:40" ht="20.65" customHeight="1" x14ac:dyDescent="0.2">
      <c r="B55" s="17"/>
      <c r="C55" s="406"/>
      <c r="D55" s="231"/>
      <c r="E55" s="23"/>
      <c r="F55" s="23"/>
      <c r="G55" s="191"/>
      <c r="H55" s="409"/>
      <c r="I55" s="409"/>
      <c r="J55" s="409"/>
      <c r="K55" s="190" t="s">
        <v>91</v>
      </c>
      <c r="L55" s="189"/>
      <c r="M55" s="190" t="s">
        <v>90</v>
      </c>
      <c r="N55" s="189"/>
      <c r="O55" s="190" t="s">
        <v>89</v>
      </c>
      <c r="P55" s="189"/>
      <c r="Q55" s="190" t="s">
        <v>88</v>
      </c>
      <c r="R55" s="189"/>
      <c r="S55" s="190" t="s">
        <v>210</v>
      </c>
      <c r="T55" s="189"/>
      <c r="U55" s="190" t="s">
        <v>209</v>
      </c>
      <c r="V55" s="189"/>
      <c r="W55" s="190" t="s">
        <v>291</v>
      </c>
      <c r="X55" s="189"/>
      <c r="Y55" s="190" t="s">
        <v>593</v>
      </c>
      <c r="Z55" s="189"/>
      <c r="AA55" s="244"/>
      <c r="AB55" s="366"/>
      <c r="AC55" s="366"/>
      <c r="AD55" s="264"/>
      <c r="AE55" s="390"/>
      <c r="AF55" s="392"/>
      <c r="AG55" s="392"/>
      <c r="AH55" s="392"/>
      <c r="AI55" s="392"/>
      <c r="AJ55" s="392"/>
      <c r="AK55" s="392"/>
      <c r="AL55" s="392"/>
      <c r="AM55" s="392"/>
      <c r="AN55" s="395"/>
    </row>
    <row r="56" spans="1:40" ht="20.65" customHeight="1" thickBot="1" x14ac:dyDescent="0.25">
      <c r="B56" s="17"/>
      <c r="C56" s="407"/>
      <c r="D56" s="233"/>
      <c r="E56" s="203"/>
      <c r="F56" s="203"/>
      <c r="G56" s="202"/>
      <c r="H56" s="410"/>
      <c r="I56" s="410"/>
      <c r="J56" s="410"/>
      <c r="K56" s="201" t="s">
        <v>87</v>
      </c>
      <c r="L56" s="200"/>
      <c r="M56" s="201" t="s">
        <v>86</v>
      </c>
      <c r="N56" s="200"/>
      <c r="O56" s="201" t="s">
        <v>85</v>
      </c>
      <c r="P56" s="200"/>
      <c r="Q56" s="201" t="s">
        <v>84</v>
      </c>
      <c r="R56" s="200"/>
      <c r="S56" s="201" t="s">
        <v>208</v>
      </c>
      <c r="T56" s="200"/>
      <c r="U56" s="201" t="s">
        <v>207</v>
      </c>
      <c r="V56" s="200"/>
      <c r="W56" s="201" t="s">
        <v>290</v>
      </c>
      <c r="X56" s="200"/>
      <c r="Y56" s="201" t="s">
        <v>592</v>
      </c>
      <c r="Z56" s="200"/>
      <c r="AA56" s="246"/>
      <c r="AB56" s="398"/>
      <c r="AC56" s="398"/>
      <c r="AD56" s="263"/>
      <c r="AE56" s="391"/>
      <c r="AF56" s="393"/>
      <c r="AG56" s="393"/>
      <c r="AH56" s="393"/>
      <c r="AI56" s="393"/>
      <c r="AJ56" s="393"/>
      <c r="AK56" s="393"/>
      <c r="AL56" s="393"/>
      <c r="AM56" s="393"/>
      <c r="AN56" s="396"/>
    </row>
    <row r="57" spans="1:40" ht="20.65" customHeight="1" x14ac:dyDescent="0.2">
      <c r="B57" s="17"/>
      <c r="C57" s="405">
        <v>16</v>
      </c>
      <c r="D57" s="232"/>
      <c r="E57" s="197"/>
      <c r="F57" s="197"/>
      <c r="G57" s="196"/>
      <c r="H57" s="408"/>
      <c r="I57" s="408"/>
      <c r="J57" s="408"/>
      <c r="K57" s="195" t="s">
        <v>95</v>
      </c>
      <c r="L57" s="194"/>
      <c r="M57" s="195" t="s">
        <v>94</v>
      </c>
      <c r="N57" s="194"/>
      <c r="O57" s="195" t="s">
        <v>93</v>
      </c>
      <c r="P57" s="194"/>
      <c r="Q57" s="195" t="s">
        <v>92</v>
      </c>
      <c r="R57" s="194"/>
      <c r="S57" s="195" t="s">
        <v>212</v>
      </c>
      <c r="T57" s="194"/>
      <c r="U57" s="195" t="s">
        <v>211</v>
      </c>
      <c r="V57" s="194"/>
      <c r="W57" s="195" t="s">
        <v>292</v>
      </c>
      <c r="X57" s="194"/>
      <c r="Y57" s="195" t="s">
        <v>594</v>
      </c>
      <c r="Z57" s="194"/>
      <c r="AA57" s="245"/>
      <c r="AB57" s="397"/>
      <c r="AC57" s="397"/>
      <c r="AD57" s="265"/>
      <c r="AE57" s="379">
        <f>SUMPRODUCT(LEN($L57:$Z59)-LEN(SUBSTITUTE($L57:$Z59,"A", "")))</f>
        <v>0</v>
      </c>
      <c r="AF57" s="365">
        <f>SUMPRODUCT(LEN($AA57:$AA59)-LEN(SUBSTITUTE($AA57:$AA59,"A", "")))</f>
        <v>0</v>
      </c>
      <c r="AG57" s="365">
        <f>SUMPRODUCT(LEN($L57:$Z59)-LEN(SUBSTITUTE($L57:$Z59,"S", "")))</f>
        <v>0</v>
      </c>
      <c r="AH57" s="365">
        <f>SUMPRODUCT(LEN($AA57:$AA59)-LEN(SUBSTITUTE($AA57:$AA59,"S", "")))</f>
        <v>0</v>
      </c>
      <c r="AI57" s="365">
        <f>SUMPRODUCT(LEN($L57:$Z59)-LEN(SUBSTITUTE($L57:$Z59,"F", "")))</f>
        <v>0</v>
      </c>
      <c r="AJ57" s="365">
        <f>SUMPRODUCT(LEN($AA57:$AA59)-LEN(SUBSTITUTE($AA57:$AA59,"F", "")))</f>
        <v>0</v>
      </c>
      <c r="AK57" s="365">
        <f>SUMPRODUCT(LEN($L57:$Z59)-LEN(SUBSTITUTE($L57:$Z59,"G", "")))</f>
        <v>0</v>
      </c>
      <c r="AL57" s="365">
        <f>SUMPRODUCT(LEN($AA57:$AA59)-LEN(SUBSTITUTE($AA57:$AA59,"G", "")))</f>
        <v>0</v>
      </c>
      <c r="AM57" s="365">
        <f>SUMPRODUCT(LEN($L57:$Z59)-LEN(SUBSTITUTE($L57:$Z59,"M", "")))</f>
        <v>0</v>
      </c>
      <c r="AN57" s="382">
        <f>SUMPRODUCT(LEN($AA57:$AA59)-LEN(SUBSTITUTE($AA57:$AA59,"M", "")))</f>
        <v>0</v>
      </c>
    </row>
    <row r="58" spans="1:40" ht="20.65" customHeight="1" x14ac:dyDescent="0.2">
      <c r="B58" s="17"/>
      <c r="C58" s="406"/>
      <c r="D58" s="231"/>
      <c r="E58" s="23"/>
      <c r="F58" s="23"/>
      <c r="G58" s="191"/>
      <c r="H58" s="409"/>
      <c r="I58" s="409"/>
      <c r="J58" s="409"/>
      <c r="K58" s="190" t="s">
        <v>91</v>
      </c>
      <c r="L58" s="189"/>
      <c r="M58" s="190" t="s">
        <v>90</v>
      </c>
      <c r="N58" s="189"/>
      <c r="O58" s="190" t="s">
        <v>89</v>
      </c>
      <c r="P58" s="189"/>
      <c r="Q58" s="190" t="s">
        <v>88</v>
      </c>
      <c r="R58" s="189"/>
      <c r="S58" s="190" t="s">
        <v>210</v>
      </c>
      <c r="T58" s="189"/>
      <c r="U58" s="190" t="s">
        <v>209</v>
      </c>
      <c r="V58" s="189"/>
      <c r="W58" s="190" t="s">
        <v>291</v>
      </c>
      <c r="X58" s="189"/>
      <c r="Y58" s="190" t="s">
        <v>593</v>
      </c>
      <c r="Z58" s="189"/>
      <c r="AA58" s="244"/>
      <c r="AB58" s="366"/>
      <c r="AC58" s="366"/>
      <c r="AD58" s="264"/>
      <c r="AE58" s="390"/>
      <c r="AF58" s="392"/>
      <c r="AG58" s="392"/>
      <c r="AH58" s="392"/>
      <c r="AI58" s="392"/>
      <c r="AJ58" s="392"/>
      <c r="AK58" s="392"/>
      <c r="AL58" s="392"/>
      <c r="AM58" s="392"/>
      <c r="AN58" s="395"/>
    </row>
    <row r="59" spans="1:40" ht="20.65" customHeight="1" thickBot="1" x14ac:dyDescent="0.25">
      <c r="B59" s="17"/>
      <c r="C59" s="407"/>
      <c r="D59" s="233"/>
      <c r="E59" s="203"/>
      <c r="F59" s="203"/>
      <c r="G59" s="202"/>
      <c r="H59" s="410"/>
      <c r="I59" s="410"/>
      <c r="J59" s="410"/>
      <c r="K59" s="201" t="s">
        <v>87</v>
      </c>
      <c r="L59" s="200"/>
      <c r="M59" s="201" t="s">
        <v>86</v>
      </c>
      <c r="N59" s="200"/>
      <c r="O59" s="201" t="s">
        <v>85</v>
      </c>
      <c r="P59" s="200"/>
      <c r="Q59" s="201" t="s">
        <v>84</v>
      </c>
      <c r="R59" s="200"/>
      <c r="S59" s="201" t="s">
        <v>208</v>
      </c>
      <c r="T59" s="200"/>
      <c r="U59" s="201" t="s">
        <v>207</v>
      </c>
      <c r="V59" s="200"/>
      <c r="W59" s="201" t="s">
        <v>290</v>
      </c>
      <c r="X59" s="200"/>
      <c r="Y59" s="201" t="s">
        <v>592</v>
      </c>
      <c r="Z59" s="200"/>
      <c r="AA59" s="246"/>
      <c r="AB59" s="398"/>
      <c r="AC59" s="398"/>
      <c r="AD59" s="263"/>
      <c r="AE59" s="391"/>
      <c r="AF59" s="393"/>
      <c r="AG59" s="393"/>
      <c r="AH59" s="393"/>
      <c r="AI59" s="393"/>
      <c r="AJ59" s="393"/>
      <c r="AK59" s="393"/>
      <c r="AL59" s="393"/>
      <c r="AM59" s="393"/>
      <c r="AN59" s="396"/>
    </row>
    <row r="60" spans="1:40" ht="20.65" customHeight="1" x14ac:dyDescent="0.2">
      <c r="B60" s="17"/>
      <c r="C60" s="405">
        <v>17</v>
      </c>
      <c r="D60" s="232"/>
      <c r="E60" s="197"/>
      <c r="F60" s="197"/>
      <c r="G60" s="196"/>
      <c r="H60" s="408"/>
      <c r="I60" s="408"/>
      <c r="J60" s="408"/>
      <c r="K60" s="195" t="s">
        <v>95</v>
      </c>
      <c r="L60" s="194"/>
      <c r="M60" s="195" t="s">
        <v>94</v>
      </c>
      <c r="N60" s="194"/>
      <c r="O60" s="195" t="s">
        <v>93</v>
      </c>
      <c r="P60" s="194"/>
      <c r="Q60" s="195" t="s">
        <v>92</v>
      </c>
      <c r="R60" s="194"/>
      <c r="S60" s="195" t="s">
        <v>212</v>
      </c>
      <c r="T60" s="194"/>
      <c r="U60" s="195" t="s">
        <v>211</v>
      </c>
      <c r="V60" s="194"/>
      <c r="W60" s="195" t="s">
        <v>292</v>
      </c>
      <c r="X60" s="194"/>
      <c r="Y60" s="195" t="s">
        <v>594</v>
      </c>
      <c r="Z60" s="194"/>
      <c r="AA60" s="245"/>
      <c r="AB60" s="397"/>
      <c r="AC60" s="397"/>
      <c r="AD60" s="265"/>
      <c r="AE60" s="379">
        <f>SUMPRODUCT(LEN($L60:$Z62)-LEN(SUBSTITUTE($L60:$Z62,"A", "")))</f>
        <v>0</v>
      </c>
      <c r="AF60" s="365">
        <f>SUMPRODUCT(LEN($AA60:$AA62)-LEN(SUBSTITUTE($AA60:$AA62,"A", "")))</f>
        <v>0</v>
      </c>
      <c r="AG60" s="365">
        <f>SUMPRODUCT(LEN($L60:$Z62)-LEN(SUBSTITUTE($L60:$Z62,"S", "")))</f>
        <v>0</v>
      </c>
      <c r="AH60" s="365">
        <f>SUMPRODUCT(LEN($AA60:$AA62)-LEN(SUBSTITUTE($AA60:$AA62,"S", "")))</f>
        <v>0</v>
      </c>
      <c r="AI60" s="365">
        <f>SUMPRODUCT(LEN($L60:$Z62)-LEN(SUBSTITUTE($L60:$Z62,"F", "")))</f>
        <v>0</v>
      </c>
      <c r="AJ60" s="365">
        <f>SUMPRODUCT(LEN($AA60:$AA62)-LEN(SUBSTITUTE($AA60:$AA62,"F", "")))</f>
        <v>0</v>
      </c>
      <c r="AK60" s="365">
        <f>SUMPRODUCT(LEN($L60:$Z62)-LEN(SUBSTITUTE($L60:$Z62,"G", "")))</f>
        <v>0</v>
      </c>
      <c r="AL60" s="365">
        <f>SUMPRODUCT(LEN($AA60:$AA62)-LEN(SUBSTITUTE($AA60:$AA62,"G", "")))</f>
        <v>0</v>
      </c>
      <c r="AM60" s="365">
        <f>SUMPRODUCT(LEN($L60:$Z62)-LEN(SUBSTITUTE($L60:$Z62,"M", "")))</f>
        <v>0</v>
      </c>
      <c r="AN60" s="382">
        <f>SUMPRODUCT(LEN($AA60:$AA62)-LEN(SUBSTITUTE($AA60:$AA62,"M", "")))</f>
        <v>0</v>
      </c>
    </row>
    <row r="61" spans="1:40" ht="20.65" customHeight="1" x14ac:dyDescent="0.2">
      <c r="B61" s="17"/>
      <c r="C61" s="406"/>
      <c r="D61" s="231"/>
      <c r="E61" s="23"/>
      <c r="F61" s="23"/>
      <c r="G61" s="191"/>
      <c r="H61" s="409"/>
      <c r="I61" s="409"/>
      <c r="J61" s="409"/>
      <c r="K61" s="190" t="s">
        <v>91</v>
      </c>
      <c r="L61" s="189"/>
      <c r="M61" s="190" t="s">
        <v>90</v>
      </c>
      <c r="N61" s="189"/>
      <c r="O61" s="190" t="s">
        <v>89</v>
      </c>
      <c r="P61" s="189"/>
      <c r="Q61" s="190" t="s">
        <v>88</v>
      </c>
      <c r="R61" s="189"/>
      <c r="S61" s="190" t="s">
        <v>210</v>
      </c>
      <c r="T61" s="189"/>
      <c r="U61" s="190" t="s">
        <v>209</v>
      </c>
      <c r="V61" s="189"/>
      <c r="W61" s="190" t="s">
        <v>291</v>
      </c>
      <c r="X61" s="189"/>
      <c r="Y61" s="190" t="s">
        <v>593</v>
      </c>
      <c r="Z61" s="189"/>
      <c r="AA61" s="244"/>
      <c r="AB61" s="366"/>
      <c r="AC61" s="366"/>
      <c r="AD61" s="264"/>
      <c r="AE61" s="390"/>
      <c r="AF61" s="392"/>
      <c r="AG61" s="392"/>
      <c r="AH61" s="392"/>
      <c r="AI61" s="392"/>
      <c r="AJ61" s="392"/>
      <c r="AK61" s="392"/>
      <c r="AL61" s="392"/>
      <c r="AM61" s="392"/>
      <c r="AN61" s="395"/>
    </row>
    <row r="62" spans="1:40" ht="20.65" customHeight="1" thickBot="1" x14ac:dyDescent="0.25">
      <c r="B62" s="17"/>
      <c r="C62" s="407"/>
      <c r="D62" s="233"/>
      <c r="E62" s="203"/>
      <c r="F62" s="203"/>
      <c r="G62" s="202"/>
      <c r="H62" s="410"/>
      <c r="I62" s="410"/>
      <c r="J62" s="410"/>
      <c r="K62" s="201" t="s">
        <v>87</v>
      </c>
      <c r="L62" s="200"/>
      <c r="M62" s="201" t="s">
        <v>86</v>
      </c>
      <c r="N62" s="200"/>
      <c r="O62" s="201" t="s">
        <v>85</v>
      </c>
      <c r="P62" s="200"/>
      <c r="Q62" s="201" t="s">
        <v>84</v>
      </c>
      <c r="R62" s="200"/>
      <c r="S62" s="201" t="s">
        <v>208</v>
      </c>
      <c r="T62" s="200"/>
      <c r="U62" s="201" t="s">
        <v>207</v>
      </c>
      <c r="V62" s="200"/>
      <c r="W62" s="201" t="s">
        <v>290</v>
      </c>
      <c r="X62" s="200"/>
      <c r="Y62" s="201" t="s">
        <v>592</v>
      </c>
      <c r="Z62" s="200"/>
      <c r="AA62" s="246"/>
      <c r="AB62" s="398"/>
      <c r="AC62" s="398"/>
      <c r="AD62" s="263"/>
      <c r="AE62" s="391"/>
      <c r="AF62" s="393"/>
      <c r="AG62" s="393"/>
      <c r="AH62" s="393"/>
      <c r="AI62" s="393"/>
      <c r="AJ62" s="393"/>
      <c r="AK62" s="393"/>
      <c r="AL62" s="393"/>
      <c r="AM62" s="393"/>
      <c r="AN62" s="396"/>
    </row>
    <row r="63" spans="1:40" ht="20.65" customHeight="1" x14ac:dyDescent="0.2">
      <c r="B63" s="17"/>
      <c r="C63" s="405">
        <v>18</v>
      </c>
      <c r="D63" s="232"/>
      <c r="E63" s="197"/>
      <c r="F63" s="197"/>
      <c r="G63" s="196"/>
      <c r="H63" s="408"/>
      <c r="I63" s="408"/>
      <c r="J63" s="408"/>
      <c r="K63" s="195" t="s">
        <v>95</v>
      </c>
      <c r="L63" s="194"/>
      <c r="M63" s="195" t="s">
        <v>94</v>
      </c>
      <c r="N63" s="194"/>
      <c r="O63" s="195" t="s">
        <v>93</v>
      </c>
      <c r="P63" s="194"/>
      <c r="Q63" s="195" t="s">
        <v>92</v>
      </c>
      <c r="R63" s="194"/>
      <c r="S63" s="195" t="s">
        <v>212</v>
      </c>
      <c r="T63" s="194"/>
      <c r="U63" s="195" t="s">
        <v>211</v>
      </c>
      <c r="V63" s="194"/>
      <c r="W63" s="195" t="s">
        <v>292</v>
      </c>
      <c r="X63" s="194"/>
      <c r="Y63" s="195" t="s">
        <v>594</v>
      </c>
      <c r="Z63" s="194"/>
      <c r="AA63" s="245"/>
      <c r="AB63" s="397"/>
      <c r="AC63" s="397"/>
      <c r="AD63" s="265"/>
      <c r="AE63" s="379">
        <f>SUMPRODUCT(LEN($L63:$Z65)-LEN(SUBSTITUTE($L63:$Z65,"A", "")))</f>
        <v>0</v>
      </c>
      <c r="AF63" s="365">
        <f>SUMPRODUCT(LEN($AA63:$AA65)-LEN(SUBSTITUTE($AA63:$AA65,"A", "")))</f>
        <v>0</v>
      </c>
      <c r="AG63" s="365">
        <f>SUMPRODUCT(LEN($L63:$Z65)-LEN(SUBSTITUTE($L63:$Z65,"S", "")))</f>
        <v>0</v>
      </c>
      <c r="AH63" s="365">
        <f>SUMPRODUCT(LEN($AA63:$AA65)-LEN(SUBSTITUTE($AA63:$AA65,"S", "")))</f>
        <v>0</v>
      </c>
      <c r="AI63" s="365">
        <f>SUMPRODUCT(LEN($L63:$Z65)-LEN(SUBSTITUTE($L63:$Z65,"F", "")))</f>
        <v>0</v>
      </c>
      <c r="AJ63" s="365">
        <f>SUMPRODUCT(LEN($AA63:$AA65)-LEN(SUBSTITUTE($AA63:$AA65,"F", "")))</f>
        <v>0</v>
      </c>
      <c r="AK63" s="365">
        <f>SUMPRODUCT(LEN($L63:$Z65)-LEN(SUBSTITUTE($L63:$Z65,"G", "")))</f>
        <v>0</v>
      </c>
      <c r="AL63" s="365">
        <f>SUMPRODUCT(LEN($AA63:$AA65)-LEN(SUBSTITUTE($AA63:$AA65,"G", "")))</f>
        <v>0</v>
      </c>
      <c r="AM63" s="365">
        <f>SUMPRODUCT(LEN($L63:$Z65)-LEN(SUBSTITUTE($L63:$Z65,"M", "")))</f>
        <v>0</v>
      </c>
      <c r="AN63" s="382">
        <f>SUMPRODUCT(LEN($AA63:$AA65)-LEN(SUBSTITUTE($AA63:$AA65,"M", "")))</f>
        <v>0</v>
      </c>
    </row>
    <row r="64" spans="1:40" ht="20.65" customHeight="1" x14ac:dyDescent="0.2">
      <c r="B64" s="17"/>
      <c r="C64" s="406"/>
      <c r="D64" s="231"/>
      <c r="E64" s="23"/>
      <c r="F64" s="23"/>
      <c r="G64" s="191"/>
      <c r="H64" s="409"/>
      <c r="I64" s="409"/>
      <c r="J64" s="409"/>
      <c r="K64" s="190" t="s">
        <v>91</v>
      </c>
      <c r="L64" s="189"/>
      <c r="M64" s="190" t="s">
        <v>90</v>
      </c>
      <c r="N64" s="189"/>
      <c r="O64" s="190" t="s">
        <v>89</v>
      </c>
      <c r="P64" s="189"/>
      <c r="Q64" s="190" t="s">
        <v>88</v>
      </c>
      <c r="R64" s="189"/>
      <c r="S64" s="190" t="s">
        <v>210</v>
      </c>
      <c r="T64" s="189"/>
      <c r="U64" s="190" t="s">
        <v>209</v>
      </c>
      <c r="V64" s="189"/>
      <c r="W64" s="190" t="s">
        <v>291</v>
      </c>
      <c r="X64" s="189"/>
      <c r="Y64" s="190" t="s">
        <v>593</v>
      </c>
      <c r="Z64" s="189"/>
      <c r="AA64" s="244"/>
      <c r="AB64" s="366"/>
      <c r="AC64" s="366"/>
      <c r="AD64" s="264"/>
      <c r="AE64" s="390"/>
      <c r="AF64" s="392"/>
      <c r="AG64" s="392"/>
      <c r="AH64" s="392"/>
      <c r="AI64" s="392"/>
      <c r="AJ64" s="392"/>
      <c r="AK64" s="392"/>
      <c r="AL64" s="392"/>
      <c r="AM64" s="392"/>
      <c r="AN64" s="395"/>
    </row>
    <row r="65" spans="2:48" ht="20.65" customHeight="1" thickBot="1" x14ac:dyDescent="0.25">
      <c r="B65" s="17"/>
      <c r="C65" s="407"/>
      <c r="D65" s="233"/>
      <c r="E65" s="203"/>
      <c r="F65" s="203"/>
      <c r="G65" s="202"/>
      <c r="H65" s="410"/>
      <c r="I65" s="410"/>
      <c r="J65" s="410"/>
      <c r="K65" s="201" t="s">
        <v>87</v>
      </c>
      <c r="L65" s="200"/>
      <c r="M65" s="201" t="s">
        <v>86</v>
      </c>
      <c r="N65" s="200"/>
      <c r="O65" s="201" t="s">
        <v>85</v>
      </c>
      <c r="P65" s="200"/>
      <c r="Q65" s="201" t="s">
        <v>84</v>
      </c>
      <c r="R65" s="200"/>
      <c r="S65" s="201" t="s">
        <v>208</v>
      </c>
      <c r="T65" s="200"/>
      <c r="U65" s="201" t="s">
        <v>207</v>
      </c>
      <c r="V65" s="200"/>
      <c r="W65" s="201" t="s">
        <v>290</v>
      </c>
      <c r="X65" s="200"/>
      <c r="Y65" s="201" t="s">
        <v>592</v>
      </c>
      <c r="Z65" s="200"/>
      <c r="AA65" s="246"/>
      <c r="AB65" s="398"/>
      <c r="AC65" s="398"/>
      <c r="AD65" s="263"/>
      <c r="AE65" s="391"/>
      <c r="AF65" s="393"/>
      <c r="AG65" s="393"/>
      <c r="AH65" s="393"/>
      <c r="AI65" s="393"/>
      <c r="AJ65" s="393"/>
      <c r="AK65" s="393"/>
      <c r="AL65" s="393"/>
      <c r="AM65" s="393"/>
      <c r="AN65" s="396"/>
    </row>
    <row r="66" spans="2:48" ht="19.899999999999999" hidden="1" customHeight="1" x14ac:dyDescent="0.2">
      <c r="B66" s="17"/>
      <c r="C66" s="405">
        <v>19</v>
      </c>
      <c r="D66" s="232"/>
      <c r="E66" s="197"/>
      <c r="F66" s="197"/>
      <c r="G66" s="196"/>
      <c r="H66" s="408"/>
      <c r="I66" s="408"/>
      <c r="J66" s="408"/>
      <c r="K66" s="195" t="s">
        <v>95</v>
      </c>
      <c r="L66" s="194"/>
      <c r="M66" s="195" t="s">
        <v>94</v>
      </c>
      <c r="N66" s="194"/>
      <c r="O66" s="195" t="s">
        <v>93</v>
      </c>
      <c r="P66" s="194"/>
      <c r="Q66" s="195" t="s">
        <v>92</v>
      </c>
      <c r="R66" s="194"/>
      <c r="S66" s="195" t="s">
        <v>212</v>
      </c>
      <c r="T66" s="194"/>
      <c r="U66" s="195" t="s">
        <v>211</v>
      </c>
      <c r="V66" s="194"/>
      <c r="W66" s="195" t="s">
        <v>292</v>
      </c>
      <c r="X66" s="194"/>
      <c r="Y66" s="195" t="s">
        <v>292</v>
      </c>
      <c r="Z66" s="194"/>
      <c r="AA66" s="245"/>
      <c r="AB66" s="397"/>
      <c r="AC66" s="397"/>
      <c r="AD66" s="193"/>
      <c r="AE66" s="242"/>
      <c r="AF66" s="242"/>
    </row>
    <row r="67" spans="2:48" ht="19.899999999999999" hidden="1" customHeight="1" x14ac:dyDescent="0.2">
      <c r="B67" s="17"/>
      <c r="C67" s="406"/>
      <c r="D67" s="231"/>
      <c r="E67" s="23"/>
      <c r="F67" s="23"/>
      <c r="G67" s="191"/>
      <c r="H67" s="409"/>
      <c r="I67" s="409"/>
      <c r="J67" s="409"/>
      <c r="K67" s="190" t="s">
        <v>91</v>
      </c>
      <c r="L67" s="189"/>
      <c r="M67" s="190" t="s">
        <v>90</v>
      </c>
      <c r="N67" s="189"/>
      <c r="O67" s="190" t="s">
        <v>89</v>
      </c>
      <c r="P67" s="189"/>
      <c r="Q67" s="190" t="s">
        <v>88</v>
      </c>
      <c r="R67" s="189"/>
      <c r="S67" s="190" t="s">
        <v>210</v>
      </c>
      <c r="T67" s="189"/>
      <c r="U67" s="190" t="s">
        <v>209</v>
      </c>
      <c r="V67" s="189"/>
      <c r="W67" s="190" t="s">
        <v>291</v>
      </c>
      <c r="X67" s="189"/>
      <c r="Y67" s="190" t="s">
        <v>291</v>
      </c>
      <c r="Z67" s="189"/>
      <c r="AA67" s="244"/>
      <c r="AB67" s="366"/>
      <c r="AC67" s="366"/>
      <c r="AD67" s="188"/>
      <c r="AE67" s="242"/>
      <c r="AF67" s="242"/>
    </row>
    <row r="68" spans="2:48" ht="19.899999999999999" hidden="1" customHeight="1" thickBot="1" x14ac:dyDescent="0.25">
      <c r="B68" s="17"/>
      <c r="C68" s="407"/>
      <c r="D68" s="233"/>
      <c r="E68" s="203"/>
      <c r="F68" s="203"/>
      <c r="G68" s="202"/>
      <c r="H68" s="410"/>
      <c r="I68" s="410"/>
      <c r="J68" s="410"/>
      <c r="K68" s="201" t="s">
        <v>87</v>
      </c>
      <c r="L68" s="200"/>
      <c r="M68" s="201" t="s">
        <v>86</v>
      </c>
      <c r="N68" s="200"/>
      <c r="O68" s="201" t="s">
        <v>85</v>
      </c>
      <c r="P68" s="200"/>
      <c r="Q68" s="201" t="s">
        <v>84</v>
      </c>
      <c r="R68" s="200"/>
      <c r="S68" s="201" t="s">
        <v>208</v>
      </c>
      <c r="T68" s="200"/>
      <c r="U68" s="201" t="s">
        <v>207</v>
      </c>
      <c r="V68" s="200"/>
      <c r="W68" s="201" t="s">
        <v>290</v>
      </c>
      <c r="X68" s="200"/>
      <c r="Y68" s="201" t="s">
        <v>290</v>
      </c>
      <c r="Z68" s="200"/>
      <c r="AA68" s="246"/>
      <c r="AB68" s="398"/>
      <c r="AC68" s="398"/>
      <c r="AD68" s="199"/>
      <c r="AE68" s="242"/>
      <c r="AF68" s="242"/>
    </row>
    <row r="69" spans="2:48" ht="19.899999999999999" hidden="1" customHeight="1" x14ac:dyDescent="0.2">
      <c r="B69" s="17"/>
      <c r="C69" s="405">
        <v>20</v>
      </c>
      <c r="D69" s="232"/>
      <c r="E69" s="197"/>
      <c r="F69" s="197"/>
      <c r="G69" s="196"/>
      <c r="H69" s="408"/>
      <c r="I69" s="408"/>
      <c r="J69" s="408"/>
      <c r="K69" s="195" t="s">
        <v>95</v>
      </c>
      <c r="L69" s="194"/>
      <c r="M69" s="195" t="s">
        <v>94</v>
      </c>
      <c r="N69" s="194"/>
      <c r="O69" s="195" t="s">
        <v>93</v>
      </c>
      <c r="P69" s="194"/>
      <c r="Q69" s="195" t="s">
        <v>92</v>
      </c>
      <c r="R69" s="194"/>
      <c r="S69" s="195" t="s">
        <v>212</v>
      </c>
      <c r="T69" s="194"/>
      <c r="U69" s="195" t="s">
        <v>211</v>
      </c>
      <c r="V69" s="194"/>
      <c r="W69" s="195" t="s">
        <v>292</v>
      </c>
      <c r="X69" s="194"/>
      <c r="Y69" s="195" t="s">
        <v>292</v>
      </c>
      <c r="Z69" s="194"/>
      <c r="AA69" s="245"/>
      <c r="AB69" s="397"/>
      <c r="AC69" s="397"/>
      <c r="AD69" s="193"/>
      <c r="AE69" s="242"/>
      <c r="AF69" s="242"/>
    </row>
    <row r="70" spans="2:48" ht="19.899999999999999" hidden="1" customHeight="1" x14ac:dyDescent="0.2">
      <c r="B70" s="17"/>
      <c r="C70" s="406"/>
      <c r="D70" s="231"/>
      <c r="E70" s="23"/>
      <c r="F70" s="23"/>
      <c r="G70" s="191"/>
      <c r="H70" s="409"/>
      <c r="I70" s="409"/>
      <c r="J70" s="409"/>
      <c r="K70" s="190" t="s">
        <v>91</v>
      </c>
      <c r="L70" s="189"/>
      <c r="M70" s="190" t="s">
        <v>90</v>
      </c>
      <c r="N70" s="189"/>
      <c r="O70" s="190" t="s">
        <v>89</v>
      </c>
      <c r="P70" s="189"/>
      <c r="Q70" s="190" t="s">
        <v>88</v>
      </c>
      <c r="R70" s="189"/>
      <c r="S70" s="190" t="s">
        <v>210</v>
      </c>
      <c r="T70" s="189"/>
      <c r="U70" s="190" t="s">
        <v>209</v>
      </c>
      <c r="V70" s="189"/>
      <c r="W70" s="190" t="s">
        <v>291</v>
      </c>
      <c r="X70" s="189"/>
      <c r="Y70" s="190" t="s">
        <v>291</v>
      </c>
      <c r="Z70" s="189"/>
      <c r="AA70" s="244"/>
      <c r="AB70" s="366"/>
      <c r="AC70" s="366"/>
      <c r="AD70" s="188"/>
      <c r="AE70" s="242"/>
      <c r="AF70" s="242"/>
    </row>
    <row r="71" spans="2:48" ht="19.899999999999999" hidden="1" customHeight="1" thickBot="1" x14ac:dyDescent="0.25">
      <c r="B71" s="151"/>
      <c r="C71" s="412"/>
      <c r="D71" s="230"/>
      <c r="E71" s="186"/>
      <c r="F71" s="186"/>
      <c r="G71" s="185"/>
      <c r="H71" s="411"/>
      <c r="I71" s="411"/>
      <c r="J71" s="411"/>
      <c r="K71" s="184" t="s">
        <v>87</v>
      </c>
      <c r="L71" s="183"/>
      <c r="M71" s="184" t="s">
        <v>86</v>
      </c>
      <c r="N71" s="183"/>
      <c r="O71" s="184" t="s">
        <v>85</v>
      </c>
      <c r="P71" s="183"/>
      <c r="Q71" s="184" t="s">
        <v>84</v>
      </c>
      <c r="R71" s="183"/>
      <c r="S71" s="184" t="s">
        <v>208</v>
      </c>
      <c r="T71" s="183"/>
      <c r="U71" s="184" t="s">
        <v>207</v>
      </c>
      <c r="V71" s="183"/>
      <c r="W71" s="201" t="s">
        <v>290</v>
      </c>
      <c r="X71" s="183"/>
      <c r="Y71" s="201" t="s">
        <v>290</v>
      </c>
      <c r="Z71" s="183"/>
      <c r="AA71" s="243"/>
      <c r="AB71" s="367"/>
      <c r="AC71" s="367"/>
      <c r="AD71" s="180"/>
      <c r="AE71" s="242"/>
      <c r="AF71" s="242"/>
    </row>
    <row r="72" spans="2:48" ht="74.45" customHeight="1" thickBot="1" x14ac:dyDescent="0.3">
      <c r="B72" s="223" t="s">
        <v>123</v>
      </c>
      <c r="C72" s="222" t="s">
        <v>122</v>
      </c>
      <c r="D72" s="222" t="s">
        <v>121</v>
      </c>
      <c r="E72" s="222" t="s">
        <v>120</v>
      </c>
      <c r="F72" s="222" t="s">
        <v>119</v>
      </c>
      <c r="G72" s="222" t="s">
        <v>118</v>
      </c>
      <c r="H72" s="222" t="s">
        <v>33</v>
      </c>
      <c r="I72" s="222" t="s">
        <v>117</v>
      </c>
      <c r="J72" s="222" t="s">
        <v>34</v>
      </c>
      <c r="K72" s="403" t="s">
        <v>116</v>
      </c>
      <c r="L72" s="413"/>
      <c r="M72" s="403" t="s">
        <v>115</v>
      </c>
      <c r="N72" s="413"/>
      <c r="O72" s="403" t="s">
        <v>115</v>
      </c>
      <c r="P72" s="404"/>
      <c r="Q72" s="403" t="s">
        <v>115</v>
      </c>
      <c r="R72" s="404"/>
      <c r="S72" s="403" t="s">
        <v>115</v>
      </c>
      <c r="T72" s="404"/>
      <c r="U72" s="403" t="s">
        <v>115</v>
      </c>
      <c r="V72" s="404"/>
      <c r="W72" s="403" t="s">
        <v>115</v>
      </c>
      <c r="X72" s="404"/>
      <c r="Y72" s="403" t="s">
        <v>115</v>
      </c>
      <c r="Z72" s="404"/>
      <c r="AA72" s="49" t="s">
        <v>114</v>
      </c>
      <c r="AB72" s="48" t="s">
        <v>113</v>
      </c>
      <c r="AC72" s="221" t="s">
        <v>221</v>
      </c>
      <c r="AD72" s="220" t="s">
        <v>112</v>
      </c>
      <c r="AE72" s="46" t="s">
        <v>111</v>
      </c>
      <c r="AF72" s="45" t="s">
        <v>110</v>
      </c>
      <c r="AG72" s="45" t="s">
        <v>109</v>
      </c>
      <c r="AH72" s="45" t="s">
        <v>108</v>
      </c>
      <c r="AI72" s="45" t="s">
        <v>107</v>
      </c>
      <c r="AJ72" s="45" t="s">
        <v>106</v>
      </c>
      <c r="AK72" s="45" t="s">
        <v>105</v>
      </c>
      <c r="AL72" s="45" t="s">
        <v>104</v>
      </c>
      <c r="AM72" s="45" t="s">
        <v>103</v>
      </c>
      <c r="AN72" s="45" t="s">
        <v>102</v>
      </c>
    </row>
    <row r="73" spans="2:48" ht="36" customHeight="1" thickBot="1" x14ac:dyDescent="0.25">
      <c r="B73" s="71" t="s">
        <v>141</v>
      </c>
      <c r="C73" s="215"/>
      <c r="D73" s="214">
        <v>216</v>
      </c>
      <c r="E73" s="213">
        <v>12</v>
      </c>
      <c r="F73" s="212">
        <v>39621.94</v>
      </c>
      <c r="G73" s="211">
        <v>1110.72</v>
      </c>
      <c r="H73" s="210"/>
      <c r="I73" s="210"/>
      <c r="J73" s="209"/>
      <c r="K73" s="208"/>
      <c r="L73" s="36"/>
      <c r="M73" s="208"/>
      <c r="N73" s="36"/>
      <c r="O73" s="208"/>
      <c r="P73" s="36"/>
      <c r="Q73" s="208"/>
      <c r="R73" s="36"/>
      <c r="S73" s="208"/>
      <c r="T73" s="36"/>
      <c r="U73" s="208"/>
      <c r="V73" s="36"/>
      <c r="W73" s="208"/>
      <c r="X73" s="36"/>
      <c r="Y73" s="208"/>
      <c r="Z73" s="36"/>
      <c r="AA73" s="36"/>
      <c r="AB73" s="206"/>
      <c r="AC73" s="206"/>
      <c r="AD73" s="205"/>
      <c r="AE73" s="33">
        <f t="shared" ref="AE73:AN73" si="1">SUM(AE74:AE133)</f>
        <v>267</v>
      </c>
      <c r="AF73" s="54">
        <f t="shared" si="1"/>
        <v>20</v>
      </c>
      <c r="AG73" s="54">
        <f t="shared" si="1"/>
        <v>82</v>
      </c>
      <c r="AH73" s="54">
        <f t="shared" si="1"/>
        <v>8</v>
      </c>
      <c r="AI73" s="54">
        <f t="shared" si="1"/>
        <v>2</v>
      </c>
      <c r="AJ73" s="54">
        <f t="shared" si="1"/>
        <v>0</v>
      </c>
      <c r="AK73" s="54">
        <f t="shared" si="1"/>
        <v>125</v>
      </c>
      <c r="AL73" s="54">
        <f t="shared" si="1"/>
        <v>20</v>
      </c>
      <c r="AM73" s="54">
        <f t="shared" si="1"/>
        <v>0</v>
      </c>
      <c r="AN73" s="53">
        <f t="shared" si="1"/>
        <v>0</v>
      </c>
      <c r="AO73" s="32" t="s">
        <v>100</v>
      </c>
      <c r="AP73" s="31">
        <f>F73/(100*102)</f>
        <v>3.8845039215686277</v>
      </c>
      <c r="AR73" s="4">
        <f>SUM(AE73:AF73)/E73</f>
        <v>23.916666666666668</v>
      </c>
      <c r="AS73" s="4">
        <f>SUM(AG73:AH73)/E73</f>
        <v>7.5</v>
      </c>
      <c r="AT73" s="4">
        <f>SUM(AI73:AJ73)/E73</f>
        <v>0.16666666666666666</v>
      </c>
      <c r="AU73" s="4">
        <f>SUM(AK73:AL73)/E73</f>
        <v>12.083333333333334</v>
      </c>
      <c r="AV73" s="4">
        <f>SUM(AM73:AN73)/E73</f>
        <v>0</v>
      </c>
    </row>
    <row r="74" spans="2:48" ht="21" customHeight="1" x14ac:dyDescent="0.2">
      <c r="B74" s="17" t="s">
        <v>82</v>
      </c>
      <c r="C74" s="405">
        <v>1</v>
      </c>
      <c r="D74" s="232"/>
      <c r="E74" s="197"/>
      <c r="F74" s="197"/>
      <c r="G74" s="196"/>
      <c r="H74" s="408">
        <v>85</v>
      </c>
      <c r="I74" s="408">
        <v>22</v>
      </c>
      <c r="J74" s="408">
        <v>6</v>
      </c>
      <c r="K74" s="195" t="s">
        <v>95</v>
      </c>
      <c r="L74" s="194" t="s">
        <v>263</v>
      </c>
      <c r="M74" s="195" t="s">
        <v>94</v>
      </c>
      <c r="N74" s="194" t="s">
        <v>275</v>
      </c>
      <c r="O74" s="195" t="s">
        <v>93</v>
      </c>
      <c r="P74" s="194" t="s">
        <v>213</v>
      </c>
      <c r="Q74" s="195" t="s">
        <v>92</v>
      </c>
      <c r="R74" s="194" t="s">
        <v>275</v>
      </c>
      <c r="S74" s="195" t="s">
        <v>212</v>
      </c>
      <c r="T74" s="194" t="s">
        <v>98</v>
      </c>
      <c r="U74" s="195" t="s">
        <v>211</v>
      </c>
      <c r="V74" s="194" t="s">
        <v>98</v>
      </c>
      <c r="W74" s="195" t="s">
        <v>292</v>
      </c>
      <c r="X74" s="194"/>
      <c r="Y74" s="195" t="s">
        <v>594</v>
      </c>
      <c r="Z74" s="194"/>
      <c r="AA74" s="245" t="s">
        <v>705</v>
      </c>
      <c r="AB74" s="397"/>
      <c r="AC74" s="397"/>
      <c r="AD74" s="193"/>
      <c r="AE74" s="379">
        <f>SUMPRODUCT(LEN($L74:$Z76)-LEN(SUBSTITUTE($L74:$Z76,"A", "")))</f>
        <v>23</v>
      </c>
      <c r="AF74" s="365">
        <f>SUMPRODUCT(LEN($AA74:$AA76)-LEN(SUBSTITUTE($AA74:$AA76,"A", "")))</f>
        <v>9</v>
      </c>
      <c r="AG74" s="365">
        <f>SUMPRODUCT(LEN($L74:$Z76)-LEN(SUBSTITUTE($L74:$Z76,"S", "")))</f>
        <v>4</v>
      </c>
      <c r="AH74" s="365">
        <f>SUMPRODUCT(LEN($AA74:$AA76)-LEN(SUBSTITUTE($AA74:$AA76,"S", "")))</f>
        <v>3</v>
      </c>
      <c r="AI74" s="365">
        <f>SUMPRODUCT(LEN($L74:$Z76)-LEN(SUBSTITUTE($L74:$Z76,"F", "")))</f>
        <v>0</v>
      </c>
      <c r="AJ74" s="365">
        <f>SUMPRODUCT(LEN($AA74:$AA76)-LEN(SUBSTITUTE($AA74:$AA76,"F", "")))</f>
        <v>0</v>
      </c>
      <c r="AK74" s="365">
        <f>SUMPRODUCT(LEN($L74:$Z76)-LEN(SUBSTITUTE($L74:$Z76,"G", "")))</f>
        <v>12</v>
      </c>
      <c r="AL74" s="365">
        <f>SUMPRODUCT(LEN($AA74:$AA76)-LEN(SUBSTITUTE($AA74:$AA76,"G", "")))</f>
        <v>10</v>
      </c>
      <c r="AM74" s="365">
        <f>SUMPRODUCT(LEN($L74:$Z76)-LEN(SUBSTITUTE($L74:$Z76,"M", "")))</f>
        <v>0</v>
      </c>
      <c r="AN74" s="382">
        <f>SUMPRODUCT(LEN($AA74:$AA76)-LEN(SUBSTITUTE($AA74:$AA76,"M", "")))</f>
        <v>0</v>
      </c>
    </row>
    <row r="75" spans="2:48" ht="21" customHeight="1" x14ac:dyDescent="0.2">
      <c r="B75" s="17"/>
      <c r="C75" s="406"/>
      <c r="D75" s="231"/>
      <c r="E75" s="23"/>
      <c r="F75" s="23"/>
      <c r="G75" s="191"/>
      <c r="H75" s="409"/>
      <c r="I75" s="409"/>
      <c r="J75" s="409"/>
      <c r="K75" s="190" t="s">
        <v>91</v>
      </c>
      <c r="L75" s="189" t="s">
        <v>319</v>
      </c>
      <c r="M75" s="190" t="s">
        <v>90</v>
      </c>
      <c r="N75" s="189" t="s">
        <v>441</v>
      </c>
      <c r="O75" s="190" t="s">
        <v>89</v>
      </c>
      <c r="P75" s="189" t="s">
        <v>441</v>
      </c>
      <c r="Q75" s="190" t="s">
        <v>88</v>
      </c>
      <c r="R75" s="189" t="s">
        <v>213</v>
      </c>
      <c r="S75" s="190" t="s">
        <v>210</v>
      </c>
      <c r="T75" s="189" t="s">
        <v>214</v>
      </c>
      <c r="U75" s="190" t="s">
        <v>209</v>
      </c>
      <c r="V75" s="189"/>
      <c r="W75" s="190" t="s">
        <v>291</v>
      </c>
      <c r="X75" s="189"/>
      <c r="Y75" s="190" t="s">
        <v>593</v>
      </c>
      <c r="Z75" s="189"/>
      <c r="AA75" s="244" t="s">
        <v>704</v>
      </c>
      <c r="AB75" s="366"/>
      <c r="AC75" s="366"/>
      <c r="AD75" s="188"/>
      <c r="AE75" s="390"/>
      <c r="AF75" s="392"/>
      <c r="AG75" s="392"/>
      <c r="AH75" s="392"/>
      <c r="AI75" s="392"/>
      <c r="AJ75" s="392"/>
      <c r="AK75" s="392"/>
      <c r="AL75" s="392"/>
      <c r="AM75" s="392"/>
      <c r="AN75" s="395"/>
    </row>
    <row r="76" spans="2:48" ht="21" customHeight="1" thickBot="1" x14ac:dyDescent="0.25">
      <c r="B76" s="17"/>
      <c r="C76" s="407"/>
      <c r="D76" s="233"/>
      <c r="E76" s="203"/>
      <c r="F76" s="203"/>
      <c r="G76" s="202"/>
      <c r="H76" s="410"/>
      <c r="I76" s="410"/>
      <c r="J76" s="410"/>
      <c r="K76" s="201" t="s">
        <v>87</v>
      </c>
      <c r="L76" s="200" t="s">
        <v>319</v>
      </c>
      <c r="M76" s="201" t="s">
        <v>86</v>
      </c>
      <c r="N76" s="200" t="s">
        <v>319</v>
      </c>
      <c r="O76" s="201" t="s">
        <v>85</v>
      </c>
      <c r="P76" s="200" t="s">
        <v>213</v>
      </c>
      <c r="Q76" s="201" t="s">
        <v>84</v>
      </c>
      <c r="R76" s="200" t="s">
        <v>263</v>
      </c>
      <c r="S76" s="201" t="s">
        <v>208</v>
      </c>
      <c r="T76" s="200" t="s">
        <v>214</v>
      </c>
      <c r="U76" s="201" t="s">
        <v>207</v>
      </c>
      <c r="V76" s="200"/>
      <c r="W76" s="201" t="s">
        <v>290</v>
      </c>
      <c r="X76" s="200"/>
      <c r="Y76" s="201" t="s">
        <v>592</v>
      </c>
      <c r="Z76" s="200"/>
      <c r="AA76" s="246" t="s">
        <v>703</v>
      </c>
      <c r="AB76" s="398"/>
      <c r="AC76" s="398"/>
      <c r="AD76" s="199"/>
      <c r="AE76" s="391"/>
      <c r="AF76" s="393"/>
      <c r="AG76" s="393"/>
      <c r="AH76" s="393"/>
      <c r="AI76" s="393"/>
      <c r="AJ76" s="393"/>
      <c r="AK76" s="393"/>
      <c r="AL76" s="393"/>
      <c r="AM76" s="393"/>
      <c r="AN76" s="396"/>
    </row>
    <row r="77" spans="2:48" ht="21" customHeight="1" x14ac:dyDescent="0.2">
      <c r="B77" s="17"/>
      <c r="C77" s="405">
        <v>2</v>
      </c>
      <c r="D77" s="232"/>
      <c r="E77" s="197"/>
      <c r="F77" s="197"/>
      <c r="G77" s="196"/>
      <c r="H77" s="408">
        <v>76</v>
      </c>
      <c r="I77" s="408">
        <v>22</v>
      </c>
      <c r="J77" s="408">
        <v>5</v>
      </c>
      <c r="K77" s="195" t="s">
        <v>95</v>
      </c>
      <c r="L77" s="194" t="s">
        <v>263</v>
      </c>
      <c r="M77" s="195" t="s">
        <v>94</v>
      </c>
      <c r="N77" s="194" t="s">
        <v>275</v>
      </c>
      <c r="O77" s="195" t="s">
        <v>93</v>
      </c>
      <c r="P77" s="194" t="s">
        <v>269</v>
      </c>
      <c r="Q77" s="195" t="s">
        <v>92</v>
      </c>
      <c r="R77" s="194" t="s">
        <v>275</v>
      </c>
      <c r="S77" s="195" t="s">
        <v>212</v>
      </c>
      <c r="T77" s="194" t="s">
        <v>213</v>
      </c>
      <c r="U77" s="195" t="s">
        <v>211</v>
      </c>
      <c r="V77" s="194" t="s">
        <v>98</v>
      </c>
      <c r="W77" s="195" t="s">
        <v>292</v>
      </c>
      <c r="X77" s="194"/>
      <c r="Y77" s="195" t="s">
        <v>594</v>
      </c>
      <c r="Z77" s="194"/>
      <c r="AA77" s="245"/>
      <c r="AB77" s="397"/>
      <c r="AC77" s="397"/>
      <c r="AD77" s="193"/>
      <c r="AE77" s="379">
        <f>SUMPRODUCT(LEN($L77:$Z79)-LEN(SUBSTITUTE($L77:$Z79,"A", "")))</f>
        <v>28</v>
      </c>
      <c r="AF77" s="365">
        <f>SUMPRODUCT(LEN($AA77:$AA79)-LEN(SUBSTITUTE($AA77:$AA79,"A", "")))</f>
        <v>0</v>
      </c>
      <c r="AG77" s="365">
        <f>SUMPRODUCT(LEN($L77:$Z79)-LEN(SUBSTITUTE($L77:$Z79,"S", "")))</f>
        <v>3</v>
      </c>
      <c r="AH77" s="365">
        <f>SUMPRODUCT(LEN($AA77:$AA79)-LEN(SUBSTITUTE($AA77:$AA79,"S", "")))</f>
        <v>0</v>
      </c>
      <c r="AI77" s="365">
        <f>SUMPRODUCT(LEN($L77:$Z79)-LEN(SUBSTITUTE($L77:$Z79,"F", "")))</f>
        <v>0</v>
      </c>
      <c r="AJ77" s="365">
        <f>SUMPRODUCT(LEN($AA77:$AA79)-LEN(SUBSTITUTE($AA77:$AA79,"F", "")))</f>
        <v>0</v>
      </c>
      <c r="AK77" s="365">
        <f>SUMPRODUCT(LEN($L77:$Z79)-LEN(SUBSTITUTE($L77:$Z79,"G", "")))</f>
        <v>10</v>
      </c>
      <c r="AL77" s="365">
        <f>SUMPRODUCT(LEN($AA77:$AA79)-LEN(SUBSTITUTE($AA77:$AA79,"G", "")))</f>
        <v>0</v>
      </c>
      <c r="AM77" s="365">
        <f>SUMPRODUCT(LEN($L77:$Z79)-LEN(SUBSTITUTE($L77:$Z79,"M", "")))</f>
        <v>0</v>
      </c>
      <c r="AN77" s="382">
        <f>SUMPRODUCT(LEN($AA77:$AA79)-LEN(SUBSTITUTE($AA77:$AA79,"M", "")))</f>
        <v>0</v>
      </c>
    </row>
    <row r="78" spans="2:48" ht="21" customHeight="1" x14ac:dyDescent="0.2">
      <c r="B78" s="17"/>
      <c r="C78" s="406"/>
      <c r="D78" s="231"/>
      <c r="E78" s="23"/>
      <c r="F78" s="23"/>
      <c r="G78" s="191"/>
      <c r="H78" s="409"/>
      <c r="I78" s="409"/>
      <c r="J78" s="409"/>
      <c r="K78" s="190" t="s">
        <v>91</v>
      </c>
      <c r="L78" s="189" t="s">
        <v>319</v>
      </c>
      <c r="M78" s="190" t="s">
        <v>90</v>
      </c>
      <c r="N78" s="189" t="s">
        <v>263</v>
      </c>
      <c r="O78" s="190" t="s">
        <v>89</v>
      </c>
      <c r="P78" s="189" t="s">
        <v>213</v>
      </c>
      <c r="Q78" s="190" t="s">
        <v>88</v>
      </c>
      <c r="R78" s="189" t="s">
        <v>213</v>
      </c>
      <c r="S78" s="190" t="s">
        <v>210</v>
      </c>
      <c r="T78" s="189" t="s">
        <v>213</v>
      </c>
      <c r="U78" s="190" t="s">
        <v>209</v>
      </c>
      <c r="V78" s="189" t="s">
        <v>98</v>
      </c>
      <c r="W78" s="190" t="s">
        <v>291</v>
      </c>
      <c r="X78" s="189"/>
      <c r="Y78" s="190" t="s">
        <v>593</v>
      </c>
      <c r="Z78" s="189"/>
      <c r="AA78" s="244"/>
      <c r="AB78" s="366"/>
      <c r="AC78" s="366"/>
      <c r="AD78" s="188"/>
      <c r="AE78" s="390"/>
      <c r="AF78" s="392"/>
      <c r="AG78" s="392"/>
      <c r="AH78" s="392"/>
      <c r="AI78" s="392"/>
      <c r="AJ78" s="392"/>
      <c r="AK78" s="392"/>
      <c r="AL78" s="392"/>
      <c r="AM78" s="392"/>
      <c r="AN78" s="395"/>
    </row>
    <row r="79" spans="2:48" ht="21" customHeight="1" thickBot="1" x14ac:dyDescent="0.25">
      <c r="B79" s="17"/>
      <c r="C79" s="407"/>
      <c r="D79" s="233"/>
      <c r="E79" s="203"/>
      <c r="F79" s="203"/>
      <c r="G79" s="202"/>
      <c r="H79" s="410"/>
      <c r="I79" s="410"/>
      <c r="J79" s="410"/>
      <c r="K79" s="201" t="s">
        <v>87</v>
      </c>
      <c r="L79" s="200" t="s">
        <v>263</v>
      </c>
      <c r="M79" s="201" t="s">
        <v>86</v>
      </c>
      <c r="N79" s="200" t="s">
        <v>224</v>
      </c>
      <c r="O79" s="201" t="s">
        <v>85</v>
      </c>
      <c r="P79" s="200" t="s">
        <v>301</v>
      </c>
      <c r="Q79" s="201" t="s">
        <v>84</v>
      </c>
      <c r="R79" s="200" t="s">
        <v>275</v>
      </c>
      <c r="S79" s="201" t="s">
        <v>208</v>
      </c>
      <c r="T79" s="200" t="s">
        <v>214</v>
      </c>
      <c r="U79" s="201" t="s">
        <v>207</v>
      </c>
      <c r="V79" s="200"/>
      <c r="W79" s="201" t="s">
        <v>290</v>
      </c>
      <c r="X79" s="200"/>
      <c r="Y79" s="201" t="s">
        <v>592</v>
      </c>
      <c r="Z79" s="200"/>
      <c r="AA79" s="246"/>
      <c r="AB79" s="398"/>
      <c r="AC79" s="398"/>
      <c r="AD79" s="199"/>
      <c r="AE79" s="391"/>
      <c r="AF79" s="393"/>
      <c r="AG79" s="393"/>
      <c r="AH79" s="393"/>
      <c r="AI79" s="393"/>
      <c r="AJ79" s="393"/>
      <c r="AK79" s="393"/>
      <c r="AL79" s="393"/>
      <c r="AM79" s="393"/>
      <c r="AN79" s="396"/>
    </row>
    <row r="80" spans="2:48" ht="21" customHeight="1" x14ac:dyDescent="0.2">
      <c r="B80" s="17"/>
      <c r="C80" s="405">
        <v>3</v>
      </c>
      <c r="D80" s="232"/>
      <c r="E80" s="197"/>
      <c r="F80" s="197"/>
      <c r="G80" s="196"/>
      <c r="H80" s="408">
        <v>90</v>
      </c>
      <c r="I80" s="408">
        <v>24</v>
      </c>
      <c r="J80" s="408">
        <v>5</v>
      </c>
      <c r="K80" s="195" t="s">
        <v>95</v>
      </c>
      <c r="L80" s="194" t="s">
        <v>271</v>
      </c>
      <c r="M80" s="195" t="s">
        <v>94</v>
      </c>
      <c r="N80" s="194" t="s">
        <v>319</v>
      </c>
      <c r="O80" s="195" t="s">
        <v>93</v>
      </c>
      <c r="P80" s="194" t="s">
        <v>275</v>
      </c>
      <c r="Q80" s="195" t="s">
        <v>92</v>
      </c>
      <c r="R80" s="194" t="s">
        <v>319</v>
      </c>
      <c r="S80" s="195" t="s">
        <v>212</v>
      </c>
      <c r="T80" s="194" t="s">
        <v>315</v>
      </c>
      <c r="U80" s="195" t="s">
        <v>211</v>
      </c>
      <c r="V80" s="194" t="s">
        <v>218</v>
      </c>
      <c r="W80" s="195" t="s">
        <v>292</v>
      </c>
      <c r="X80" s="194" t="s">
        <v>98</v>
      </c>
      <c r="Y80" s="195" t="s">
        <v>594</v>
      </c>
      <c r="Z80" s="194"/>
      <c r="AA80" s="245" t="s">
        <v>702</v>
      </c>
      <c r="AB80" s="397">
        <v>5</v>
      </c>
      <c r="AC80" s="397"/>
      <c r="AD80" s="193"/>
      <c r="AE80" s="379">
        <f>SUMPRODUCT(LEN($L80:$Z82)-LEN(SUBSTITUTE($L80:$Z82,"A", "")))</f>
        <v>18</v>
      </c>
      <c r="AF80" s="365">
        <f>SUMPRODUCT(LEN($AA80:$AA82)-LEN(SUBSTITUTE($AA80:$AA82,"A", "")))</f>
        <v>3</v>
      </c>
      <c r="AG80" s="365">
        <f>SUMPRODUCT(LEN($L80:$Z82)-LEN(SUBSTITUTE($L80:$Z82,"S", "")))</f>
        <v>10</v>
      </c>
      <c r="AH80" s="365">
        <f>SUMPRODUCT(LEN($AA80:$AA82)-LEN(SUBSTITUTE($AA80:$AA82,"S", "")))</f>
        <v>3</v>
      </c>
      <c r="AI80" s="365">
        <f>SUMPRODUCT(LEN($L80:$Z82)-LEN(SUBSTITUTE($L80:$Z82,"F", "")))</f>
        <v>1</v>
      </c>
      <c r="AJ80" s="365">
        <f>SUMPRODUCT(LEN($AA80:$AA82)-LEN(SUBSTITUTE($AA80:$AA82,"F", "")))</f>
        <v>0</v>
      </c>
      <c r="AK80" s="365">
        <f>SUMPRODUCT(LEN($L80:$Z82)-LEN(SUBSTITUTE($L80:$Z82,"G", "")))</f>
        <v>16</v>
      </c>
      <c r="AL80" s="365">
        <f>SUMPRODUCT(LEN($AA80:$AA82)-LEN(SUBSTITUTE($AA80:$AA82,"G", "")))</f>
        <v>2</v>
      </c>
      <c r="AM80" s="365">
        <f>SUMPRODUCT(LEN($L80:$Z82)-LEN(SUBSTITUTE($L80:$Z82,"M", "")))</f>
        <v>0</v>
      </c>
      <c r="AN80" s="382">
        <f>SUMPRODUCT(LEN($AA80:$AA82)-LEN(SUBSTITUTE($AA80:$AA82,"M", "")))</f>
        <v>0</v>
      </c>
    </row>
    <row r="81" spans="1:41" ht="21" customHeight="1" x14ac:dyDescent="0.2">
      <c r="B81" s="17"/>
      <c r="C81" s="406"/>
      <c r="D81" s="231"/>
      <c r="E81" s="23"/>
      <c r="F81" s="23"/>
      <c r="G81" s="191"/>
      <c r="H81" s="409"/>
      <c r="I81" s="409"/>
      <c r="J81" s="409"/>
      <c r="K81" s="190" t="s">
        <v>91</v>
      </c>
      <c r="L81" s="189" t="s">
        <v>213</v>
      </c>
      <c r="M81" s="190" t="s">
        <v>90</v>
      </c>
      <c r="N81" s="189" t="s">
        <v>263</v>
      </c>
      <c r="O81" s="190" t="s">
        <v>89</v>
      </c>
      <c r="P81" s="189" t="s">
        <v>382</v>
      </c>
      <c r="Q81" s="190" t="s">
        <v>88</v>
      </c>
      <c r="R81" s="189" t="s">
        <v>230</v>
      </c>
      <c r="S81" s="190" t="s">
        <v>210</v>
      </c>
      <c r="T81" s="189" t="s">
        <v>262</v>
      </c>
      <c r="U81" s="190" t="s">
        <v>209</v>
      </c>
      <c r="V81" s="189" t="s">
        <v>98</v>
      </c>
      <c r="W81" s="190" t="s">
        <v>291</v>
      </c>
      <c r="X81" s="189"/>
      <c r="Y81" s="190" t="s">
        <v>593</v>
      </c>
      <c r="Z81" s="189"/>
      <c r="AA81" s="244"/>
      <c r="AB81" s="366"/>
      <c r="AC81" s="366"/>
      <c r="AD81" s="188"/>
      <c r="AE81" s="390"/>
      <c r="AF81" s="392"/>
      <c r="AG81" s="392"/>
      <c r="AH81" s="392"/>
      <c r="AI81" s="392"/>
      <c r="AJ81" s="392"/>
      <c r="AK81" s="392"/>
      <c r="AL81" s="392"/>
      <c r="AM81" s="392"/>
      <c r="AN81" s="395"/>
    </row>
    <row r="82" spans="1:41" ht="21" customHeight="1" thickBot="1" x14ac:dyDescent="0.25">
      <c r="B82" s="17"/>
      <c r="C82" s="407"/>
      <c r="D82" s="233"/>
      <c r="E82" s="203"/>
      <c r="F82" s="203"/>
      <c r="G82" s="202"/>
      <c r="H82" s="410"/>
      <c r="I82" s="410"/>
      <c r="J82" s="410"/>
      <c r="K82" s="201" t="s">
        <v>87</v>
      </c>
      <c r="L82" s="200" t="s">
        <v>319</v>
      </c>
      <c r="M82" s="201" t="s">
        <v>86</v>
      </c>
      <c r="N82" s="200" t="s">
        <v>545</v>
      </c>
      <c r="O82" s="201" t="s">
        <v>85</v>
      </c>
      <c r="P82" s="200" t="s">
        <v>266</v>
      </c>
      <c r="Q82" s="201" t="s">
        <v>84</v>
      </c>
      <c r="R82" s="200" t="s">
        <v>275</v>
      </c>
      <c r="S82" s="201" t="s">
        <v>208</v>
      </c>
      <c r="T82" s="200" t="s">
        <v>218</v>
      </c>
      <c r="U82" s="201" t="s">
        <v>207</v>
      </c>
      <c r="V82" s="200" t="s">
        <v>98</v>
      </c>
      <c r="W82" s="201" t="s">
        <v>290</v>
      </c>
      <c r="X82" s="200"/>
      <c r="Y82" s="201" t="s">
        <v>592</v>
      </c>
      <c r="Z82" s="200"/>
      <c r="AA82" s="246"/>
      <c r="AB82" s="398"/>
      <c r="AC82" s="398"/>
      <c r="AD82" s="199"/>
      <c r="AE82" s="391"/>
      <c r="AF82" s="393"/>
      <c r="AG82" s="393"/>
      <c r="AH82" s="393"/>
      <c r="AI82" s="393"/>
      <c r="AJ82" s="393"/>
      <c r="AK82" s="393"/>
      <c r="AL82" s="393"/>
      <c r="AM82" s="393"/>
      <c r="AN82" s="396"/>
    </row>
    <row r="83" spans="1:41" ht="21" customHeight="1" x14ac:dyDescent="0.2">
      <c r="B83" s="17"/>
      <c r="C83" s="405">
        <v>4</v>
      </c>
      <c r="D83" s="232"/>
      <c r="E83" s="197"/>
      <c r="F83" s="197"/>
      <c r="G83" s="196"/>
      <c r="H83" s="408">
        <v>85</v>
      </c>
      <c r="I83" s="408">
        <v>22</v>
      </c>
      <c r="J83" s="408">
        <v>5</v>
      </c>
      <c r="K83" s="195" t="s">
        <v>95</v>
      </c>
      <c r="L83" s="194" t="s">
        <v>213</v>
      </c>
      <c r="M83" s="195" t="s">
        <v>94</v>
      </c>
      <c r="N83" s="194" t="s">
        <v>97</v>
      </c>
      <c r="O83" s="195" t="s">
        <v>93</v>
      </c>
      <c r="P83" s="194" t="s">
        <v>271</v>
      </c>
      <c r="Q83" s="195" t="s">
        <v>92</v>
      </c>
      <c r="R83" s="194" t="s">
        <v>213</v>
      </c>
      <c r="S83" s="195" t="s">
        <v>212</v>
      </c>
      <c r="T83" s="194" t="s">
        <v>263</v>
      </c>
      <c r="U83" s="195" t="s">
        <v>211</v>
      </c>
      <c r="V83" s="194" t="s">
        <v>214</v>
      </c>
      <c r="W83" s="195" t="s">
        <v>292</v>
      </c>
      <c r="X83" s="194"/>
      <c r="Y83" s="195" t="s">
        <v>594</v>
      </c>
      <c r="Z83" s="194"/>
      <c r="AA83" s="245" t="s">
        <v>97</v>
      </c>
      <c r="AB83" s="397"/>
      <c r="AC83" s="397"/>
      <c r="AD83" s="193"/>
      <c r="AE83" s="379">
        <f>SUMPRODUCT(LEN($L83:$Z85)-LEN(SUBSTITUTE($L83:$Z85,"A", "")))</f>
        <v>22</v>
      </c>
      <c r="AF83" s="365">
        <f>SUMPRODUCT(LEN($AA83:$AA85)-LEN(SUBSTITUTE($AA83:$AA85,"A", "")))</f>
        <v>1</v>
      </c>
      <c r="AG83" s="365">
        <f>SUMPRODUCT(LEN($L83:$Z85)-LEN(SUBSTITUTE($L83:$Z85,"S", "")))</f>
        <v>5</v>
      </c>
      <c r="AH83" s="365">
        <f>SUMPRODUCT(LEN($AA83:$AA85)-LEN(SUBSTITUTE($AA83:$AA85,"S", "")))</f>
        <v>0</v>
      </c>
      <c r="AI83" s="365">
        <f>SUMPRODUCT(LEN($L83:$Z85)-LEN(SUBSTITUTE($L83:$Z85,"F", "")))</f>
        <v>0</v>
      </c>
      <c r="AJ83" s="365">
        <f>SUMPRODUCT(LEN($AA83:$AA85)-LEN(SUBSTITUTE($AA83:$AA85,"F", "")))</f>
        <v>0</v>
      </c>
      <c r="AK83" s="365">
        <f>SUMPRODUCT(LEN($L83:$Z85)-LEN(SUBSTITUTE($L83:$Z85,"G", "")))</f>
        <v>9</v>
      </c>
      <c r="AL83" s="365">
        <f>SUMPRODUCT(LEN($AA83:$AA85)-LEN(SUBSTITUTE($AA83:$AA85,"G", "")))</f>
        <v>0</v>
      </c>
      <c r="AM83" s="365">
        <f>SUMPRODUCT(LEN($L83:$Z85)-LEN(SUBSTITUTE($L83:$Z85,"M", "")))</f>
        <v>0</v>
      </c>
      <c r="AN83" s="382">
        <f>SUMPRODUCT(LEN($AA83:$AA85)-LEN(SUBSTITUTE($AA83:$AA85,"M", "")))</f>
        <v>0</v>
      </c>
    </row>
    <row r="84" spans="1:41" ht="21" customHeight="1" x14ac:dyDescent="0.2">
      <c r="B84" s="17"/>
      <c r="C84" s="406"/>
      <c r="D84" s="231"/>
      <c r="E84" s="23"/>
      <c r="F84" s="23"/>
      <c r="G84" s="191"/>
      <c r="H84" s="409"/>
      <c r="I84" s="409"/>
      <c r="J84" s="409"/>
      <c r="K84" s="190" t="s">
        <v>91</v>
      </c>
      <c r="L84" s="189" t="s">
        <v>263</v>
      </c>
      <c r="M84" s="190" t="s">
        <v>90</v>
      </c>
      <c r="N84" s="189" t="s">
        <v>306</v>
      </c>
      <c r="O84" s="190" t="s">
        <v>89</v>
      </c>
      <c r="P84" s="189" t="s">
        <v>275</v>
      </c>
      <c r="Q84" s="190" t="s">
        <v>88</v>
      </c>
      <c r="R84" s="189" t="s">
        <v>275</v>
      </c>
      <c r="S84" s="190" t="s">
        <v>210</v>
      </c>
      <c r="T84" s="189" t="s">
        <v>226</v>
      </c>
      <c r="U84" s="190" t="s">
        <v>209</v>
      </c>
      <c r="V84" s="189" t="s">
        <v>98</v>
      </c>
      <c r="W84" s="190" t="s">
        <v>291</v>
      </c>
      <c r="X84" s="189"/>
      <c r="Y84" s="190" t="s">
        <v>593</v>
      </c>
      <c r="Z84" s="189"/>
      <c r="AA84" s="244"/>
      <c r="AB84" s="366"/>
      <c r="AC84" s="366"/>
      <c r="AD84" s="188"/>
      <c r="AE84" s="390"/>
      <c r="AF84" s="392"/>
      <c r="AG84" s="392"/>
      <c r="AH84" s="392"/>
      <c r="AI84" s="392"/>
      <c r="AJ84" s="392"/>
      <c r="AK84" s="392"/>
      <c r="AL84" s="392"/>
      <c r="AM84" s="392"/>
      <c r="AN84" s="395"/>
    </row>
    <row r="85" spans="1:41" ht="21" customHeight="1" thickBot="1" x14ac:dyDescent="0.25">
      <c r="B85" s="17"/>
      <c r="C85" s="407"/>
      <c r="D85" s="233"/>
      <c r="E85" s="203"/>
      <c r="F85" s="203"/>
      <c r="G85" s="202"/>
      <c r="H85" s="410"/>
      <c r="I85" s="410"/>
      <c r="J85" s="410"/>
      <c r="K85" s="201" t="s">
        <v>87</v>
      </c>
      <c r="L85" s="200" t="s">
        <v>263</v>
      </c>
      <c r="M85" s="201" t="s">
        <v>86</v>
      </c>
      <c r="N85" s="200" t="s">
        <v>266</v>
      </c>
      <c r="O85" s="201" t="s">
        <v>85</v>
      </c>
      <c r="P85" s="200" t="s">
        <v>275</v>
      </c>
      <c r="Q85" s="201" t="s">
        <v>84</v>
      </c>
      <c r="R85" s="200" t="s">
        <v>217</v>
      </c>
      <c r="S85" s="201" t="s">
        <v>208</v>
      </c>
      <c r="T85" s="200" t="s">
        <v>214</v>
      </c>
      <c r="U85" s="201" t="s">
        <v>207</v>
      </c>
      <c r="V85" s="200"/>
      <c r="W85" s="201" t="s">
        <v>290</v>
      </c>
      <c r="X85" s="200"/>
      <c r="Y85" s="201" t="s">
        <v>592</v>
      </c>
      <c r="Z85" s="200"/>
      <c r="AA85" s="246"/>
      <c r="AB85" s="398"/>
      <c r="AC85" s="398"/>
      <c r="AD85" s="199"/>
      <c r="AE85" s="391"/>
      <c r="AF85" s="393"/>
      <c r="AG85" s="393"/>
      <c r="AH85" s="393"/>
      <c r="AI85" s="393"/>
      <c r="AJ85" s="393"/>
      <c r="AK85" s="393"/>
      <c r="AL85" s="393"/>
      <c r="AM85" s="393"/>
      <c r="AN85" s="396"/>
    </row>
    <row r="86" spans="1:41" ht="21" customHeight="1" x14ac:dyDescent="0.2">
      <c r="B86" s="17"/>
      <c r="C86" s="405">
        <v>5</v>
      </c>
      <c r="D86" s="232"/>
      <c r="E86" s="197"/>
      <c r="F86" s="197"/>
      <c r="G86" s="196"/>
      <c r="H86" s="408">
        <v>88</v>
      </c>
      <c r="I86" s="408">
        <v>20</v>
      </c>
      <c r="J86" s="408">
        <v>7</v>
      </c>
      <c r="K86" s="195" t="s">
        <v>95</v>
      </c>
      <c r="L86" s="194" t="s">
        <v>97</v>
      </c>
      <c r="M86" s="195" t="s">
        <v>94</v>
      </c>
      <c r="N86" s="194" t="s">
        <v>271</v>
      </c>
      <c r="O86" s="195" t="s">
        <v>93</v>
      </c>
      <c r="P86" s="194" t="s">
        <v>213</v>
      </c>
      <c r="Q86" s="195" t="s">
        <v>92</v>
      </c>
      <c r="R86" s="194" t="s">
        <v>214</v>
      </c>
      <c r="S86" s="195" t="s">
        <v>212</v>
      </c>
      <c r="T86" s="194" t="s">
        <v>98</v>
      </c>
      <c r="U86" s="195" t="s">
        <v>211</v>
      </c>
      <c r="V86" s="194"/>
      <c r="W86" s="195" t="s">
        <v>292</v>
      </c>
      <c r="X86" s="194"/>
      <c r="Y86" s="195" t="s">
        <v>594</v>
      </c>
      <c r="Z86" s="194"/>
      <c r="AA86" s="245" t="s">
        <v>701</v>
      </c>
      <c r="AB86" s="397"/>
      <c r="AC86" s="397"/>
      <c r="AD86" s="193"/>
      <c r="AE86" s="379">
        <f>SUMPRODUCT(LEN($L86:$Z88)-LEN(SUBSTITUTE($L86:$Z88,"A", "")))</f>
        <v>8</v>
      </c>
      <c r="AF86" s="365">
        <f>SUMPRODUCT(LEN($AA86:$AA88)-LEN(SUBSTITUTE($AA86:$AA88,"A", "")))</f>
        <v>3</v>
      </c>
      <c r="AG86" s="365">
        <f>SUMPRODUCT(LEN($L86:$Z88)-LEN(SUBSTITUTE($L86:$Z88,"S", "")))</f>
        <v>4</v>
      </c>
      <c r="AH86" s="365">
        <f>SUMPRODUCT(LEN($AA86:$AA88)-LEN(SUBSTITUTE($AA86:$AA88,"S", "")))</f>
        <v>0</v>
      </c>
      <c r="AI86" s="365">
        <f>SUMPRODUCT(LEN($L86:$Z88)-LEN(SUBSTITUTE($L86:$Z88,"F", "")))</f>
        <v>0</v>
      </c>
      <c r="AJ86" s="365">
        <f>SUMPRODUCT(LEN($AA86:$AA88)-LEN(SUBSTITUTE($AA86:$AA88,"F", "")))</f>
        <v>0</v>
      </c>
      <c r="AK86" s="365">
        <f>SUMPRODUCT(LEN($L86:$Z88)-LEN(SUBSTITUTE($L86:$Z88,"G", "")))</f>
        <v>5</v>
      </c>
      <c r="AL86" s="365">
        <f>SUMPRODUCT(LEN($AA86:$AA88)-LEN(SUBSTITUTE($AA86:$AA88,"G", "")))</f>
        <v>5</v>
      </c>
      <c r="AM86" s="365">
        <f>SUMPRODUCT(LEN($L86:$Z88)-LEN(SUBSTITUTE($L86:$Z88,"M", "")))</f>
        <v>0</v>
      </c>
      <c r="AN86" s="382">
        <f>SUMPRODUCT(LEN($AA86:$AA88)-LEN(SUBSTITUTE($AA86:$AA88,"M", "")))</f>
        <v>0</v>
      </c>
    </row>
    <row r="87" spans="1:41" ht="21" customHeight="1" x14ac:dyDescent="0.2">
      <c r="B87" s="17"/>
      <c r="C87" s="406"/>
      <c r="D87" s="231"/>
      <c r="E87" s="23"/>
      <c r="F87" s="23"/>
      <c r="G87" s="191"/>
      <c r="H87" s="409"/>
      <c r="I87" s="409"/>
      <c r="J87" s="409"/>
      <c r="K87" s="190" t="s">
        <v>91</v>
      </c>
      <c r="L87" s="189" t="s">
        <v>367</v>
      </c>
      <c r="M87" s="190" t="s">
        <v>90</v>
      </c>
      <c r="N87" s="189" t="s">
        <v>271</v>
      </c>
      <c r="O87" s="190" t="s">
        <v>89</v>
      </c>
      <c r="P87" s="189" t="s">
        <v>263</v>
      </c>
      <c r="Q87" s="190" t="s">
        <v>88</v>
      </c>
      <c r="R87" s="189" t="s">
        <v>97</v>
      </c>
      <c r="S87" s="190" t="s">
        <v>210</v>
      </c>
      <c r="T87" s="189"/>
      <c r="U87" s="190" t="s">
        <v>209</v>
      </c>
      <c r="V87" s="189"/>
      <c r="W87" s="190" t="s">
        <v>291</v>
      </c>
      <c r="X87" s="189"/>
      <c r="Y87" s="190" t="s">
        <v>593</v>
      </c>
      <c r="Z87" s="189"/>
      <c r="AA87" s="244"/>
      <c r="AB87" s="366"/>
      <c r="AC87" s="366"/>
      <c r="AD87" s="188"/>
      <c r="AE87" s="390"/>
      <c r="AF87" s="392"/>
      <c r="AG87" s="392"/>
      <c r="AH87" s="392"/>
      <c r="AI87" s="392"/>
      <c r="AJ87" s="392"/>
      <c r="AK87" s="392"/>
      <c r="AL87" s="392"/>
      <c r="AM87" s="392"/>
      <c r="AN87" s="395"/>
    </row>
    <row r="88" spans="1:41" ht="21" customHeight="1" thickBot="1" x14ac:dyDescent="0.25">
      <c r="B88" s="17"/>
      <c r="C88" s="407"/>
      <c r="D88" s="233"/>
      <c r="E88" s="203"/>
      <c r="F88" s="203"/>
      <c r="G88" s="202"/>
      <c r="H88" s="410"/>
      <c r="I88" s="410"/>
      <c r="J88" s="410"/>
      <c r="K88" s="201" t="s">
        <v>87</v>
      </c>
      <c r="L88" s="200" t="s">
        <v>271</v>
      </c>
      <c r="M88" s="201" t="s">
        <v>86</v>
      </c>
      <c r="N88" s="200" t="s">
        <v>263</v>
      </c>
      <c r="O88" s="201" t="s">
        <v>85</v>
      </c>
      <c r="P88" s="200" t="s">
        <v>214</v>
      </c>
      <c r="Q88" s="201" t="s">
        <v>84</v>
      </c>
      <c r="R88" s="200" t="s">
        <v>98</v>
      </c>
      <c r="S88" s="201" t="s">
        <v>208</v>
      </c>
      <c r="T88" s="200"/>
      <c r="U88" s="201" t="s">
        <v>207</v>
      </c>
      <c r="V88" s="200"/>
      <c r="W88" s="201" t="s">
        <v>290</v>
      </c>
      <c r="X88" s="200"/>
      <c r="Y88" s="201" t="s">
        <v>592</v>
      </c>
      <c r="Z88" s="200"/>
      <c r="AA88" s="246"/>
      <c r="AB88" s="398"/>
      <c r="AC88" s="398"/>
      <c r="AD88" s="199"/>
      <c r="AE88" s="391"/>
      <c r="AF88" s="393"/>
      <c r="AG88" s="393"/>
      <c r="AH88" s="393"/>
      <c r="AI88" s="393"/>
      <c r="AJ88" s="393"/>
      <c r="AK88" s="393"/>
      <c r="AL88" s="393"/>
      <c r="AM88" s="393"/>
      <c r="AN88" s="396"/>
    </row>
    <row r="89" spans="1:41" ht="21" customHeight="1" x14ac:dyDescent="0.2">
      <c r="B89" s="17"/>
      <c r="C89" s="405">
        <v>6</v>
      </c>
      <c r="D89" s="232"/>
      <c r="E89" s="197"/>
      <c r="F89" s="197"/>
      <c r="G89" s="196"/>
      <c r="H89" s="408">
        <v>83</v>
      </c>
      <c r="I89" s="408">
        <v>21</v>
      </c>
      <c r="J89" s="408">
        <v>5</v>
      </c>
      <c r="K89" s="195" t="s">
        <v>95</v>
      </c>
      <c r="L89" s="194" t="s">
        <v>97</v>
      </c>
      <c r="M89" s="195" t="s">
        <v>94</v>
      </c>
      <c r="N89" s="194" t="s">
        <v>367</v>
      </c>
      <c r="O89" s="195" t="s">
        <v>93</v>
      </c>
      <c r="P89" s="194" t="s">
        <v>213</v>
      </c>
      <c r="Q89" s="195" t="s">
        <v>92</v>
      </c>
      <c r="R89" s="194" t="s">
        <v>285</v>
      </c>
      <c r="S89" s="195" t="s">
        <v>212</v>
      </c>
      <c r="T89" s="194" t="s">
        <v>213</v>
      </c>
      <c r="U89" s="195" t="s">
        <v>211</v>
      </c>
      <c r="V89" s="194" t="s">
        <v>98</v>
      </c>
      <c r="W89" s="195" t="s">
        <v>292</v>
      </c>
      <c r="X89" s="194"/>
      <c r="Y89" s="195" t="s">
        <v>594</v>
      </c>
      <c r="Z89" s="194"/>
      <c r="AA89" s="245"/>
      <c r="AB89" s="397">
        <v>6</v>
      </c>
      <c r="AC89" s="397"/>
      <c r="AD89" s="193"/>
      <c r="AE89" s="379">
        <f>SUMPRODUCT(LEN($L89:$Z91)-LEN(SUBSTITUTE($L89:$Z91,"A", "")))</f>
        <v>16</v>
      </c>
      <c r="AF89" s="365">
        <f>SUMPRODUCT(LEN($AA89:$AA91)-LEN(SUBSTITUTE($AA89:$AA91,"A", "")))</f>
        <v>0</v>
      </c>
      <c r="AG89" s="365">
        <f>SUMPRODUCT(LEN($L89:$Z91)-LEN(SUBSTITUTE($L89:$Z91,"S", "")))</f>
        <v>5</v>
      </c>
      <c r="AH89" s="365">
        <f>SUMPRODUCT(LEN($AA89:$AA91)-LEN(SUBSTITUTE($AA89:$AA91,"S", "")))</f>
        <v>0</v>
      </c>
      <c r="AI89" s="365">
        <f>SUMPRODUCT(LEN($L89:$Z91)-LEN(SUBSTITUTE($L89:$Z91,"F", "")))</f>
        <v>1</v>
      </c>
      <c r="AJ89" s="365">
        <f>SUMPRODUCT(LEN($AA89:$AA91)-LEN(SUBSTITUTE($AA89:$AA91,"F", "")))</f>
        <v>0</v>
      </c>
      <c r="AK89" s="365">
        <f>SUMPRODUCT(LEN($L89:$Z91)-LEN(SUBSTITUTE($L89:$Z91,"G", "")))</f>
        <v>2</v>
      </c>
      <c r="AL89" s="365">
        <f>SUMPRODUCT(LEN($AA89:$AA91)-LEN(SUBSTITUTE($AA89:$AA91,"G", "")))</f>
        <v>0</v>
      </c>
      <c r="AM89" s="365">
        <f>SUMPRODUCT(LEN($L89:$Z91)-LEN(SUBSTITUTE($L89:$Z91,"M", "")))</f>
        <v>0</v>
      </c>
      <c r="AN89" s="382">
        <f>SUMPRODUCT(LEN($AA89:$AA91)-LEN(SUBSTITUTE($AA89:$AA91,"M", "")))</f>
        <v>0</v>
      </c>
    </row>
    <row r="90" spans="1:41" s="58" customFormat="1" ht="21" customHeight="1" x14ac:dyDescent="0.2">
      <c r="A90" s="4"/>
      <c r="B90" s="17"/>
      <c r="C90" s="406"/>
      <c r="D90" s="231"/>
      <c r="E90" s="23"/>
      <c r="F90" s="23"/>
      <c r="G90" s="191"/>
      <c r="H90" s="409"/>
      <c r="I90" s="409"/>
      <c r="J90" s="409"/>
      <c r="K90" s="190" t="s">
        <v>91</v>
      </c>
      <c r="L90" s="189" t="s">
        <v>97</v>
      </c>
      <c r="M90" s="190" t="s">
        <v>90</v>
      </c>
      <c r="N90" s="189" t="s">
        <v>367</v>
      </c>
      <c r="O90" s="190" t="s">
        <v>89</v>
      </c>
      <c r="P90" s="189" t="s">
        <v>305</v>
      </c>
      <c r="Q90" s="190" t="s">
        <v>88</v>
      </c>
      <c r="R90" s="189" t="s">
        <v>230</v>
      </c>
      <c r="S90" s="190" t="s">
        <v>210</v>
      </c>
      <c r="T90" s="189" t="s">
        <v>98</v>
      </c>
      <c r="U90" s="190" t="s">
        <v>209</v>
      </c>
      <c r="V90" s="189"/>
      <c r="W90" s="190" t="s">
        <v>291</v>
      </c>
      <c r="X90" s="189"/>
      <c r="Y90" s="190" t="s">
        <v>593</v>
      </c>
      <c r="Z90" s="189"/>
      <c r="AA90" s="244"/>
      <c r="AB90" s="366"/>
      <c r="AC90" s="366"/>
      <c r="AD90" s="188"/>
      <c r="AE90" s="390"/>
      <c r="AF90" s="392"/>
      <c r="AG90" s="392"/>
      <c r="AH90" s="392"/>
      <c r="AI90" s="392"/>
      <c r="AJ90" s="392"/>
      <c r="AK90" s="392"/>
      <c r="AL90" s="392"/>
      <c r="AM90" s="392"/>
      <c r="AN90" s="395"/>
      <c r="AO90" s="4"/>
    </row>
    <row r="91" spans="1:41" ht="21" customHeight="1" thickBot="1" x14ac:dyDescent="0.25">
      <c r="B91" s="17"/>
      <c r="C91" s="407"/>
      <c r="D91" s="233"/>
      <c r="E91" s="203"/>
      <c r="F91" s="203"/>
      <c r="G91" s="202"/>
      <c r="H91" s="410"/>
      <c r="I91" s="410"/>
      <c r="J91" s="410"/>
      <c r="K91" s="201" t="s">
        <v>87</v>
      </c>
      <c r="L91" s="200" t="s">
        <v>367</v>
      </c>
      <c r="M91" s="201" t="s">
        <v>86</v>
      </c>
      <c r="N91" s="246" t="s">
        <v>263</v>
      </c>
      <c r="O91" s="201" t="s">
        <v>85</v>
      </c>
      <c r="P91" s="200" t="s">
        <v>213</v>
      </c>
      <c r="Q91" s="201" t="s">
        <v>84</v>
      </c>
      <c r="R91" s="200" t="s">
        <v>213</v>
      </c>
      <c r="S91" s="201" t="s">
        <v>208</v>
      </c>
      <c r="T91" s="200" t="s">
        <v>98</v>
      </c>
      <c r="U91" s="201" t="s">
        <v>207</v>
      </c>
      <c r="V91" s="200"/>
      <c r="W91" s="201" t="s">
        <v>290</v>
      </c>
      <c r="X91" s="200"/>
      <c r="Y91" s="201" t="s">
        <v>592</v>
      </c>
      <c r="Z91" s="200"/>
      <c r="AA91" s="246"/>
      <c r="AB91" s="398"/>
      <c r="AC91" s="398"/>
      <c r="AD91" s="199"/>
      <c r="AE91" s="391"/>
      <c r="AF91" s="393"/>
      <c r="AG91" s="393"/>
      <c r="AH91" s="393"/>
      <c r="AI91" s="393"/>
      <c r="AJ91" s="393"/>
      <c r="AK91" s="393"/>
      <c r="AL91" s="393"/>
      <c r="AM91" s="393"/>
      <c r="AN91" s="396"/>
    </row>
    <row r="92" spans="1:41" ht="21" customHeight="1" x14ac:dyDescent="0.2">
      <c r="B92" s="17"/>
      <c r="C92" s="405">
        <v>7</v>
      </c>
      <c r="D92" s="232"/>
      <c r="E92" s="197"/>
      <c r="F92" s="197"/>
      <c r="G92" s="196"/>
      <c r="H92" s="408">
        <v>89</v>
      </c>
      <c r="I92" s="408">
        <v>24</v>
      </c>
      <c r="J92" s="408">
        <v>5</v>
      </c>
      <c r="K92" s="195" t="s">
        <v>95</v>
      </c>
      <c r="L92" s="194" t="s">
        <v>263</v>
      </c>
      <c r="M92" s="195" t="s">
        <v>94</v>
      </c>
      <c r="N92" s="194" t="s">
        <v>451</v>
      </c>
      <c r="O92" s="195" t="s">
        <v>93</v>
      </c>
      <c r="P92" s="194" t="s">
        <v>451</v>
      </c>
      <c r="Q92" s="195" t="s">
        <v>92</v>
      </c>
      <c r="R92" s="194" t="s">
        <v>352</v>
      </c>
      <c r="S92" s="195" t="s">
        <v>212</v>
      </c>
      <c r="T92" s="194" t="s">
        <v>305</v>
      </c>
      <c r="U92" s="195" t="s">
        <v>211</v>
      </c>
      <c r="V92" s="194" t="s">
        <v>218</v>
      </c>
      <c r="W92" s="195" t="s">
        <v>292</v>
      </c>
      <c r="X92" s="194" t="s">
        <v>98</v>
      </c>
      <c r="Y92" s="195" t="s">
        <v>594</v>
      </c>
      <c r="Z92" s="194"/>
      <c r="AA92" s="245"/>
      <c r="AB92" s="397"/>
      <c r="AC92" s="397"/>
      <c r="AD92" s="193"/>
      <c r="AE92" s="379">
        <f>SUMPRODUCT(LEN($L92:$Z94)-LEN(SUBSTITUTE($L92:$Z94,"A", "")))</f>
        <v>29</v>
      </c>
      <c r="AF92" s="365">
        <f>SUMPRODUCT(LEN($AA92:$AA94)-LEN(SUBSTITUTE($AA92:$AA94,"A", "")))</f>
        <v>0</v>
      </c>
      <c r="AG92" s="365">
        <f>SUMPRODUCT(LEN($L92:$Z94)-LEN(SUBSTITUTE($L92:$Z94,"S", "")))</f>
        <v>11</v>
      </c>
      <c r="AH92" s="365">
        <f>SUMPRODUCT(LEN($AA92:$AA94)-LEN(SUBSTITUTE($AA92:$AA94,"S", "")))</f>
        <v>0</v>
      </c>
      <c r="AI92" s="365">
        <f>SUMPRODUCT(LEN($L92:$Z94)-LEN(SUBSTITUTE($L92:$Z94,"F", "")))</f>
        <v>0</v>
      </c>
      <c r="AJ92" s="365">
        <f>SUMPRODUCT(LEN($AA92:$AA94)-LEN(SUBSTITUTE($AA92:$AA94,"F", "")))</f>
        <v>0</v>
      </c>
      <c r="AK92" s="365">
        <f>SUMPRODUCT(LEN($L92:$Z94)-LEN(SUBSTITUTE($L92:$Z94,"G", "")))</f>
        <v>18</v>
      </c>
      <c r="AL92" s="365">
        <f>SUMPRODUCT(LEN($AA92:$AA94)-LEN(SUBSTITUTE($AA92:$AA94,"G", "")))</f>
        <v>0</v>
      </c>
      <c r="AM92" s="365">
        <f>SUMPRODUCT(LEN($L92:$Z94)-LEN(SUBSTITUTE($L92:$Z94,"M", "")))</f>
        <v>0</v>
      </c>
      <c r="AN92" s="382">
        <f>SUMPRODUCT(LEN($AA92:$AA94)-LEN(SUBSTITUTE($AA92:$AA94,"M", "")))</f>
        <v>0</v>
      </c>
    </row>
    <row r="93" spans="1:41" ht="21" customHeight="1" x14ac:dyDescent="0.2">
      <c r="B93" s="17"/>
      <c r="C93" s="406"/>
      <c r="D93" s="231"/>
      <c r="E93" s="23"/>
      <c r="F93" s="23"/>
      <c r="G93" s="191"/>
      <c r="H93" s="409"/>
      <c r="I93" s="409"/>
      <c r="J93" s="409"/>
      <c r="K93" s="190" t="s">
        <v>91</v>
      </c>
      <c r="L93" s="189" t="s">
        <v>545</v>
      </c>
      <c r="M93" s="190" t="s">
        <v>90</v>
      </c>
      <c r="N93" s="189" t="s">
        <v>301</v>
      </c>
      <c r="O93" s="190" t="s">
        <v>89</v>
      </c>
      <c r="P93" s="189" t="s">
        <v>425</v>
      </c>
      <c r="Q93" s="190" t="s">
        <v>88</v>
      </c>
      <c r="R93" s="189" t="s">
        <v>382</v>
      </c>
      <c r="S93" s="190" t="s">
        <v>210</v>
      </c>
      <c r="T93" s="189" t="s">
        <v>305</v>
      </c>
      <c r="U93" s="190" t="s">
        <v>209</v>
      </c>
      <c r="V93" s="189" t="s">
        <v>218</v>
      </c>
      <c r="W93" s="190" t="s">
        <v>291</v>
      </c>
      <c r="X93" s="189"/>
      <c r="Y93" s="190" t="s">
        <v>593</v>
      </c>
      <c r="Z93" s="189"/>
      <c r="AA93" s="244"/>
      <c r="AB93" s="366"/>
      <c r="AC93" s="366"/>
      <c r="AD93" s="188"/>
      <c r="AE93" s="390"/>
      <c r="AF93" s="392"/>
      <c r="AG93" s="392"/>
      <c r="AH93" s="392"/>
      <c r="AI93" s="392"/>
      <c r="AJ93" s="392"/>
      <c r="AK93" s="392"/>
      <c r="AL93" s="392"/>
      <c r="AM93" s="392"/>
      <c r="AN93" s="395"/>
    </row>
    <row r="94" spans="1:41" ht="21" customHeight="1" thickBot="1" x14ac:dyDescent="0.25">
      <c r="A94" s="62"/>
      <c r="B94" s="17"/>
      <c r="C94" s="407"/>
      <c r="D94" s="233"/>
      <c r="E94" s="203"/>
      <c r="F94" s="203"/>
      <c r="G94" s="202"/>
      <c r="H94" s="410"/>
      <c r="I94" s="410"/>
      <c r="J94" s="410"/>
      <c r="K94" s="201" t="s">
        <v>87</v>
      </c>
      <c r="L94" s="200" t="s">
        <v>263</v>
      </c>
      <c r="M94" s="201" t="s">
        <v>86</v>
      </c>
      <c r="N94" s="200" t="s">
        <v>301</v>
      </c>
      <c r="O94" s="201" t="s">
        <v>85</v>
      </c>
      <c r="P94" s="200" t="s">
        <v>301</v>
      </c>
      <c r="Q94" s="201" t="s">
        <v>84</v>
      </c>
      <c r="R94" s="200" t="s">
        <v>333</v>
      </c>
      <c r="S94" s="201" t="s">
        <v>208</v>
      </c>
      <c r="T94" s="200" t="s">
        <v>230</v>
      </c>
      <c r="U94" s="201" t="s">
        <v>207</v>
      </c>
      <c r="V94" s="200" t="s">
        <v>98</v>
      </c>
      <c r="W94" s="201" t="s">
        <v>290</v>
      </c>
      <c r="X94" s="200"/>
      <c r="Y94" s="201" t="s">
        <v>592</v>
      </c>
      <c r="Z94" s="200"/>
      <c r="AA94" s="246"/>
      <c r="AB94" s="398"/>
      <c r="AC94" s="398"/>
      <c r="AD94" s="199"/>
      <c r="AE94" s="391"/>
      <c r="AF94" s="393"/>
      <c r="AG94" s="393"/>
      <c r="AH94" s="393"/>
      <c r="AI94" s="393"/>
      <c r="AJ94" s="393"/>
      <c r="AK94" s="393"/>
      <c r="AL94" s="393"/>
      <c r="AM94" s="393"/>
      <c r="AN94" s="396"/>
    </row>
    <row r="95" spans="1:41" ht="21" customHeight="1" x14ac:dyDescent="0.2">
      <c r="A95" s="61"/>
      <c r="B95" s="17"/>
      <c r="C95" s="405">
        <v>8</v>
      </c>
      <c r="D95" s="232"/>
      <c r="E95" s="197"/>
      <c r="F95" s="197"/>
      <c r="G95" s="196"/>
      <c r="H95" s="408">
        <v>83</v>
      </c>
      <c r="I95" s="408">
        <v>23</v>
      </c>
      <c r="J95" s="408">
        <v>6</v>
      </c>
      <c r="K95" s="195" t="s">
        <v>95</v>
      </c>
      <c r="L95" s="194" t="s">
        <v>97</v>
      </c>
      <c r="M95" s="195" t="s">
        <v>94</v>
      </c>
      <c r="N95" s="194" t="s">
        <v>319</v>
      </c>
      <c r="O95" s="195" t="s">
        <v>93</v>
      </c>
      <c r="P95" s="194" t="s">
        <v>306</v>
      </c>
      <c r="Q95" s="195" t="s">
        <v>92</v>
      </c>
      <c r="R95" s="194" t="s">
        <v>213</v>
      </c>
      <c r="S95" s="195" t="s">
        <v>212</v>
      </c>
      <c r="T95" s="194" t="s">
        <v>218</v>
      </c>
      <c r="U95" s="195" t="s">
        <v>211</v>
      </c>
      <c r="V95" s="194" t="s">
        <v>98</v>
      </c>
      <c r="W95" s="195" t="s">
        <v>292</v>
      </c>
      <c r="X95" s="194"/>
      <c r="Y95" s="195" t="s">
        <v>594</v>
      </c>
      <c r="Z95" s="194"/>
      <c r="AA95" s="245"/>
      <c r="AB95" s="397"/>
      <c r="AC95" s="397"/>
      <c r="AD95" s="193"/>
      <c r="AE95" s="379">
        <f>SUMPRODUCT(LEN($L95:$Z97)-LEN(SUBSTITUTE($L95:$Z97,"A", "")))</f>
        <v>15</v>
      </c>
      <c r="AF95" s="365">
        <f>SUMPRODUCT(LEN($AA95:$AA97)-LEN(SUBSTITUTE($AA95:$AA97,"A", "")))</f>
        <v>0</v>
      </c>
      <c r="AG95" s="365">
        <f>SUMPRODUCT(LEN($L95:$Z97)-LEN(SUBSTITUTE($L95:$Z97,"S", "")))</f>
        <v>11</v>
      </c>
      <c r="AH95" s="365">
        <f>SUMPRODUCT(LEN($AA95:$AA97)-LEN(SUBSTITUTE($AA95:$AA97,"S", "")))</f>
        <v>0</v>
      </c>
      <c r="AI95" s="365">
        <f>SUMPRODUCT(LEN($L95:$Z97)-LEN(SUBSTITUTE($L95:$Z97,"F", "")))</f>
        <v>0</v>
      </c>
      <c r="AJ95" s="365">
        <f>SUMPRODUCT(LEN($AA95:$AA97)-LEN(SUBSTITUTE($AA95:$AA97,"F", "")))</f>
        <v>0</v>
      </c>
      <c r="AK95" s="365">
        <f>SUMPRODUCT(LEN($L95:$Z97)-LEN(SUBSTITUTE($L95:$Z97,"G", "")))</f>
        <v>6</v>
      </c>
      <c r="AL95" s="365">
        <f>SUMPRODUCT(LEN($AA95:$AA97)-LEN(SUBSTITUTE($AA95:$AA97,"G", "")))</f>
        <v>0</v>
      </c>
      <c r="AM95" s="365">
        <f>SUMPRODUCT(LEN($L95:$Z97)-LEN(SUBSTITUTE($L95:$Z97,"M", "")))</f>
        <v>0</v>
      </c>
      <c r="AN95" s="382">
        <f>SUMPRODUCT(LEN($AA95:$AA97)-LEN(SUBSTITUTE($AA95:$AA97,"M", "")))</f>
        <v>0</v>
      </c>
    </row>
    <row r="96" spans="1:41" ht="21" customHeight="1" x14ac:dyDescent="0.2">
      <c r="B96" s="17"/>
      <c r="C96" s="406"/>
      <c r="D96" s="231"/>
      <c r="E96" s="23"/>
      <c r="F96" s="23"/>
      <c r="G96" s="191"/>
      <c r="H96" s="409"/>
      <c r="I96" s="409"/>
      <c r="J96" s="409"/>
      <c r="K96" s="190" t="s">
        <v>91</v>
      </c>
      <c r="L96" s="189" t="s">
        <v>97</v>
      </c>
      <c r="M96" s="190" t="s">
        <v>90</v>
      </c>
      <c r="N96" s="189" t="s">
        <v>271</v>
      </c>
      <c r="O96" s="190" t="s">
        <v>89</v>
      </c>
      <c r="P96" s="189" t="s">
        <v>213</v>
      </c>
      <c r="Q96" s="190" t="s">
        <v>88</v>
      </c>
      <c r="R96" s="189" t="s">
        <v>219</v>
      </c>
      <c r="S96" s="190" t="s">
        <v>210</v>
      </c>
      <c r="T96" s="189" t="s">
        <v>214</v>
      </c>
      <c r="U96" s="190" t="s">
        <v>209</v>
      </c>
      <c r="V96" s="189" t="s">
        <v>98</v>
      </c>
      <c r="W96" s="190" t="s">
        <v>291</v>
      </c>
      <c r="X96" s="189"/>
      <c r="Y96" s="190" t="s">
        <v>593</v>
      </c>
      <c r="Z96" s="189"/>
      <c r="AA96" s="244"/>
      <c r="AB96" s="366"/>
      <c r="AC96" s="366"/>
      <c r="AD96" s="188"/>
      <c r="AE96" s="390"/>
      <c r="AF96" s="392"/>
      <c r="AG96" s="392"/>
      <c r="AH96" s="392"/>
      <c r="AI96" s="392"/>
      <c r="AJ96" s="392"/>
      <c r="AK96" s="392"/>
      <c r="AL96" s="392"/>
      <c r="AM96" s="392"/>
      <c r="AN96" s="395"/>
    </row>
    <row r="97" spans="1:40" ht="21" customHeight="1" thickBot="1" x14ac:dyDescent="0.25">
      <c r="B97" s="17"/>
      <c r="C97" s="407"/>
      <c r="D97" s="233"/>
      <c r="E97" s="203"/>
      <c r="F97" s="203"/>
      <c r="G97" s="202"/>
      <c r="H97" s="410"/>
      <c r="I97" s="410"/>
      <c r="J97" s="410"/>
      <c r="K97" s="201" t="s">
        <v>87</v>
      </c>
      <c r="L97" s="200" t="s">
        <v>97</v>
      </c>
      <c r="M97" s="201" t="s">
        <v>86</v>
      </c>
      <c r="N97" s="200" t="s">
        <v>319</v>
      </c>
      <c r="O97" s="201" t="s">
        <v>85</v>
      </c>
      <c r="P97" s="200" t="s">
        <v>225</v>
      </c>
      <c r="Q97" s="201" t="s">
        <v>84</v>
      </c>
      <c r="R97" s="200" t="s">
        <v>219</v>
      </c>
      <c r="S97" s="201" t="s">
        <v>208</v>
      </c>
      <c r="T97" s="200" t="s">
        <v>98</v>
      </c>
      <c r="U97" s="201" t="s">
        <v>207</v>
      </c>
      <c r="V97" s="200"/>
      <c r="W97" s="201" t="s">
        <v>290</v>
      </c>
      <c r="X97" s="200"/>
      <c r="Y97" s="201" t="s">
        <v>592</v>
      </c>
      <c r="Z97" s="200"/>
      <c r="AA97" s="246"/>
      <c r="AB97" s="398"/>
      <c r="AC97" s="398"/>
      <c r="AD97" s="199"/>
      <c r="AE97" s="391"/>
      <c r="AF97" s="393"/>
      <c r="AG97" s="393"/>
      <c r="AH97" s="393"/>
      <c r="AI97" s="393"/>
      <c r="AJ97" s="393"/>
      <c r="AK97" s="393"/>
      <c r="AL97" s="393"/>
      <c r="AM97" s="393"/>
      <c r="AN97" s="396"/>
    </row>
    <row r="98" spans="1:40" ht="21" customHeight="1" x14ac:dyDescent="0.4">
      <c r="A98" s="64"/>
      <c r="B98" s="17"/>
      <c r="C98" s="405">
        <v>9</v>
      </c>
      <c r="D98" s="232"/>
      <c r="E98" s="197"/>
      <c r="F98" s="197"/>
      <c r="G98" s="196"/>
      <c r="H98" s="408">
        <v>76</v>
      </c>
      <c r="I98" s="408">
        <v>21</v>
      </c>
      <c r="J98" s="408">
        <v>4</v>
      </c>
      <c r="K98" s="195" t="s">
        <v>95</v>
      </c>
      <c r="L98" s="194" t="s">
        <v>224</v>
      </c>
      <c r="M98" s="195" t="s">
        <v>94</v>
      </c>
      <c r="N98" s="194" t="s">
        <v>284</v>
      </c>
      <c r="O98" s="195" t="s">
        <v>93</v>
      </c>
      <c r="P98" s="194" t="s">
        <v>275</v>
      </c>
      <c r="Q98" s="195" t="s">
        <v>92</v>
      </c>
      <c r="R98" s="194" t="s">
        <v>224</v>
      </c>
      <c r="S98" s="195" t="s">
        <v>212</v>
      </c>
      <c r="T98" s="194" t="s">
        <v>213</v>
      </c>
      <c r="U98" s="195" t="s">
        <v>211</v>
      </c>
      <c r="V98" s="194" t="s">
        <v>97</v>
      </c>
      <c r="W98" s="195" t="s">
        <v>292</v>
      </c>
      <c r="X98" s="194"/>
      <c r="Y98" s="195" t="s">
        <v>594</v>
      </c>
      <c r="Z98" s="194"/>
      <c r="AA98" s="245"/>
      <c r="AB98" s="397"/>
      <c r="AC98" s="397"/>
      <c r="AD98" s="193"/>
      <c r="AE98" s="379">
        <f>SUMPRODUCT(LEN($L98:$Z100)-LEN(SUBSTITUTE($L98:$Z100,"A", "")))</f>
        <v>26</v>
      </c>
      <c r="AF98" s="365">
        <f>SUMPRODUCT(LEN($AA98:$AA100)-LEN(SUBSTITUTE($AA98:$AA100,"A", "")))</f>
        <v>0</v>
      </c>
      <c r="AG98" s="365">
        <f>SUMPRODUCT(LEN($L98:$Z100)-LEN(SUBSTITUTE($L98:$Z100,"S", "")))</f>
        <v>4</v>
      </c>
      <c r="AH98" s="365">
        <f>SUMPRODUCT(LEN($AA98:$AA100)-LEN(SUBSTITUTE($AA98:$AA100,"S", "")))</f>
        <v>0</v>
      </c>
      <c r="AI98" s="365">
        <f>SUMPRODUCT(LEN($L98:$Z100)-LEN(SUBSTITUTE($L98:$Z100,"F", "")))</f>
        <v>0</v>
      </c>
      <c r="AJ98" s="365">
        <f>SUMPRODUCT(LEN($AA98:$AA100)-LEN(SUBSTITUTE($AA98:$AA100,"F", "")))</f>
        <v>0</v>
      </c>
      <c r="AK98" s="365">
        <f>SUMPRODUCT(LEN($L98:$Z100)-LEN(SUBSTITUTE($L98:$Z100,"G", "")))</f>
        <v>9</v>
      </c>
      <c r="AL98" s="365">
        <f>SUMPRODUCT(LEN($AA98:$AA100)-LEN(SUBSTITUTE($AA98:$AA100,"G", "")))</f>
        <v>0</v>
      </c>
      <c r="AM98" s="365">
        <f>SUMPRODUCT(LEN($L98:$Z100)-LEN(SUBSTITUTE($L98:$Z100,"M", "")))</f>
        <v>0</v>
      </c>
      <c r="AN98" s="382">
        <f>SUMPRODUCT(LEN($AA98:$AA100)-LEN(SUBSTITUTE($AA98:$AA100,"M", "")))</f>
        <v>0</v>
      </c>
    </row>
    <row r="99" spans="1:40" ht="21" customHeight="1" x14ac:dyDescent="0.2">
      <c r="A99" s="63"/>
      <c r="B99" s="17"/>
      <c r="C99" s="406"/>
      <c r="D99" s="231"/>
      <c r="E99" s="23"/>
      <c r="F99" s="23"/>
      <c r="G99" s="191"/>
      <c r="H99" s="409"/>
      <c r="I99" s="409"/>
      <c r="J99" s="409"/>
      <c r="K99" s="190" t="s">
        <v>91</v>
      </c>
      <c r="L99" s="189" t="s">
        <v>284</v>
      </c>
      <c r="M99" s="190" t="s">
        <v>90</v>
      </c>
      <c r="N99" s="189" t="s">
        <v>263</v>
      </c>
      <c r="O99" s="190" t="s">
        <v>89</v>
      </c>
      <c r="P99" s="189" t="s">
        <v>224</v>
      </c>
      <c r="Q99" s="190" t="s">
        <v>88</v>
      </c>
      <c r="R99" s="189" t="s">
        <v>275</v>
      </c>
      <c r="S99" s="190" t="s">
        <v>210</v>
      </c>
      <c r="T99" s="189" t="s">
        <v>97</v>
      </c>
      <c r="U99" s="190" t="s">
        <v>209</v>
      </c>
      <c r="V99" s="189" t="s">
        <v>98</v>
      </c>
      <c r="W99" s="190" t="s">
        <v>291</v>
      </c>
      <c r="X99" s="189"/>
      <c r="Y99" s="190" t="s">
        <v>593</v>
      </c>
      <c r="Z99" s="189"/>
      <c r="AA99" s="244"/>
      <c r="AB99" s="366"/>
      <c r="AC99" s="366"/>
      <c r="AD99" s="188"/>
      <c r="AE99" s="390"/>
      <c r="AF99" s="392"/>
      <c r="AG99" s="392"/>
      <c r="AH99" s="392"/>
      <c r="AI99" s="392"/>
      <c r="AJ99" s="392"/>
      <c r="AK99" s="392"/>
      <c r="AL99" s="392"/>
      <c r="AM99" s="392"/>
      <c r="AN99" s="395"/>
    </row>
    <row r="100" spans="1:40" ht="21" customHeight="1" thickBot="1" x14ac:dyDescent="0.25">
      <c r="A100" s="62"/>
      <c r="B100" s="17"/>
      <c r="C100" s="407"/>
      <c r="D100" s="233"/>
      <c r="E100" s="203"/>
      <c r="F100" s="203"/>
      <c r="G100" s="202"/>
      <c r="H100" s="410"/>
      <c r="I100" s="410"/>
      <c r="J100" s="410"/>
      <c r="K100" s="201" t="s">
        <v>87</v>
      </c>
      <c r="L100" s="200" t="s">
        <v>319</v>
      </c>
      <c r="M100" s="201" t="s">
        <v>86</v>
      </c>
      <c r="N100" s="200" t="s">
        <v>224</v>
      </c>
      <c r="O100" s="201" t="s">
        <v>85</v>
      </c>
      <c r="P100" s="200" t="s">
        <v>213</v>
      </c>
      <c r="Q100" s="201" t="s">
        <v>84</v>
      </c>
      <c r="R100" s="200" t="s">
        <v>213</v>
      </c>
      <c r="S100" s="201" t="s">
        <v>208</v>
      </c>
      <c r="T100" s="200" t="s">
        <v>98</v>
      </c>
      <c r="U100" s="201" t="s">
        <v>207</v>
      </c>
      <c r="V100" s="200" t="s">
        <v>218</v>
      </c>
      <c r="W100" s="201" t="s">
        <v>290</v>
      </c>
      <c r="X100" s="200"/>
      <c r="Y100" s="201" t="s">
        <v>592</v>
      </c>
      <c r="Z100" s="200"/>
      <c r="AA100" s="246"/>
      <c r="AB100" s="398"/>
      <c r="AC100" s="398"/>
      <c r="AD100" s="199"/>
      <c r="AE100" s="391"/>
      <c r="AF100" s="393"/>
      <c r="AG100" s="393"/>
      <c r="AH100" s="393"/>
      <c r="AI100" s="393"/>
      <c r="AJ100" s="393"/>
      <c r="AK100" s="393"/>
      <c r="AL100" s="393"/>
      <c r="AM100" s="393"/>
      <c r="AN100" s="396"/>
    </row>
    <row r="101" spans="1:40" ht="21" customHeight="1" x14ac:dyDescent="0.2">
      <c r="A101" s="61"/>
      <c r="B101" s="17"/>
      <c r="C101" s="405">
        <v>10</v>
      </c>
      <c r="D101" s="232"/>
      <c r="E101" s="197"/>
      <c r="F101" s="197"/>
      <c r="G101" s="196"/>
      <c r="H101" s="408">
        <v>81</v>
      </c>
      <c r="I101" s="408">
        <v>24</v>
      </c>
      <c r="J101" s="408">
        <v>5</v>
      </c>
      <c r="K101" s="195" t="s">
        <v>95</v>
      </c>
      <c r="L101" s="194" t="s">
        <v>319</v>
      </c>
      <c r="M101" s="195" t="s">
        <v>94</v>
      </c>
      <c r="N101" s="194" t="s">
        <v>275</v>
      </c>
      <c r="O101" s="195" t="s">
        <v>93</v>
      </c>
      <c r="P101" s="194" t="s">
        <v>275</v>
      </c>
      <c r="Q101" s="195" t="s">
        <v>92</v>
      </c>
      <c r="R101" s="194" t="s">
        <v>301</v>
      </c>
      <c r="S101" s="195" t="s">
        <v>212</v>
      </c>
      <c r="T101" s="194" t="s">
        <v>275</v>
      </c>
      <c r="U101" s="195" t="s">
        <v>211</v>
      </c>
      <c r="V101" s="194" t="s">
        <v>97</v>
      </c>
      <c r="W101" s="195" t="s">
        <v>292</v>
      </c>
      <c r="X101" s="194" t="s">
        <v>98</v>
      </c>
      <c r="Y101" s="195" t="s">
        <v>594</v>
      </c>
      <c r="Z101" s="194"/>
      <c r="AA101" s="245"/>
      <c r="AB101" s="397"/>
      <c r="AC101" s="397"/>
      <c r="AD101" s="193"/>
      <c r="AE101" s="379">
        <f>SUMPRODUCT(LEN($L101:$Z103)-LEN(SUBSTITUTE($L101:$Z103,"A", "")))</f>
        <v>37</v>
      </c>
      <c r="AF101" s="365">
        <f>SUMPRODUCT(LEN($AA101:$AA103)-LEN(SUBSTITUTE($AA101:$AA103,"A", "")))</f>
        <v>0</v>
      </c>
      <c r="AG101" s="365">
        <f>SUMPRODUCT(LEN($L101:$Z103)-LEN(SUBSTITUTE($L101:$Z103,"S", "")))</f>
        <v>5</v>
      </c>
      <c r="AH101" s="365">
        <f>SUMPRODUCT(LEN($AA101:$AA103)-LEN(SUBSTITUTE($AA101:$AA103,"S", "")))</f>
        <v>0</v>
      </c>
      <c r="AI101" s="365">
        <f>SUMPRODUCT(LEN($L101:$Z103)-LEN(SUBSTITUTE($L101:$Z103,"F", "")))</f>
        <v>0</v>
      </c>
      <c r="AJ101" s="365">
        <f>SUMPRODUCT(LEN($AA101:$AA103)-LEN(SUBSTITUTE($AA101:$AA103,"F", "")))</f>
        <v>0</v>
      </c>
      <c r="AK101" s="365">
        <f>SUMPRODUCT(LEN($L101:$Z103)-LEN(SUBSTITUTE($L101:$Z103,"G", "")))</f>
        <v>13</v>
      </c>
      <c r="AL101" s="365">
        <f>SUMPRODUCT(LEN($AA101:$AA103)-LEN(SUBSTITUTE($AA101:$AA103,"G", "")))</f>
        <v>0</v>
      </c>
      <c r="AM101" s="365">
        <f>SUMPRODUCT(LEN($L101:$Z103)-LEN(SUBSTITUTE($L101:$Z103,"M", "")))</f>
        <v>0</v>
      </c>
      <c r="AN101" s="382">
        <f>SUMPRODUCT(LEN($AA101:$AA103)-LEN(SUBSTITUTE($AA101:$AA103,"M", "")))</f>
        <v>0</v>
      </c>
    </row>
    <row r="102" spans="1:40" ht="21" customHeight="1" x14ac:dyDescent="0.2">
      <c r="A102" s="62"/>
      <c r="B102" s="17"/>
      <c r="C102" s="406"/>
      <c r="D102" s="231"/>
      <c r="E102" s="23"/>
      <c r="F102" s="23"/>
      <c r="G102" s="191"/>
      <c r="H102" s="409"/>
      <c r="I102" s="409"/>
      <c r="J102" s="409"/>
      <c r="K102" s="190" t="s">
        <v>91</v>
      </c>
      <c r="L102" s="189" t="s">
        <v>555</v>
      </c>
      <c r="M102" s="190" t="s">
        <v>90</v>
      </c>
      <c r="N102" s="189" t="s">
        <v>301</v>
      </c>
      <c r="O102" s="190" t="s">
        <v>89</v>
      </c>
      <c r="P102" s="189" t="s">
        <v>425</v>
      </c>
      <c r="Q102" s="190" t="s">
        <v>88</v>
      </c>
      <c r="R102" s="189" t="s">
        <v>263</v>
      </c>
      <c r="S102" s="190" t="s">
        <v>210</v>
      </c>
      <c r="T102" s="189" t="s">
        <v>224</v>
      </c>
      <c r="U102" s="190" t="s">
        <v>209</v>
      </c>
      <c r="V102" s="189" t="s">
        <v>98</v>
      </c>
      <c r="W102" s="190" t="s">
        <v>291</v>
      </c>
      <c r="X102" s="189"/>
      <c r="Y102" s="190" t="s">
        <v>593</v>
      </c>
      <c r="Z102" s="189"/>
      <c r="AA102" s="244"/>
      <c r="AB102" s="366"/>
      <c r="AC102" s="366"/>
      <c r="AD102" s="188"/>
      <c r="AE102" s="390"/>
      <c r="AF102" s="392"/>
      <c r="AG102" s="392"/>
      <c r="AH102" s="392"/>
      <c r="AI102" s="392"/>
      <c r="AJ102" s="392"/>
      <c r="AK102" s="392"/>
      <c r="AL102" s="392"/>
      <c r="AM102" s="392"/>
      <c r="AN102" s="395"/>
    </row>
    <row r="103" spans="1:40" ht="21" customHeight="1" thickBot="1" x14ac:dyDescent="0.25">
      <c r="A103" s="61"/>
      <c r="B103" s="17"/>
      <c r="C103" s="407"/>
      <c r="D103" s="233"/>
      <c r="E103" s="203"/>
      <c r="F103" s="203"/>
      <c r="G103" s="202"/>
      <c r="H103" s="410"/>
      <c r="I103" s="410"/>
      <c r="J103" s="410"/>
      <c r="K103" s="201" t="s">
        <v>87</v>
      </c>
      <c r="L103" s="200" t="s">
        <v>275</v>
      </c>
      <c r="M103" s="201" t="s">
        <v>86</v>
      </c>
      <c r="N103" s="200" t="s">
        <v>451</v>
      </c>
      <c r="O103" s="201" t="s">
        <v>85</v>
      </c>
      <c r="P103" s="200" t="s">
        <v>425</v>
      </c>
      <c r="Q103" s="201" t="s">
        <v>84</v>
      </c>
      <c r="R103" s="200" t="s">
        <v>296</v>
      </c>
      <c r="S103" s="201" t="s">
        <v>208</v>
      </c>
      <c r="T103" s="200" t="s">
        <v>217</v>
      </c>
      <c r="U103" s="201" t="s">
        <v>207</v>
      </c>
      <c r="V103" s="200" t="s">
        <v>98</v>
      </c>
      <c r="W103" s="201" t="s">
        <v>290</v>
      </c>
      <c r="X103" s="200"/>
      <c r="Y103" s="201" t="s">
        <v>592</v>
      </c>
      <c r="Z103" s="200"/>
      <c r="AA103" s="246"/>
      <c r="AB103" s="398"/>
      <c r="AC103" s="398"/>
      <c r="AD103" s="199"/>
      <c r="AE103" s="391"/>
      <c r="AF103" s="393"/>
      <c r="AG103" s="393"/>
      <c r="AH103" s="393"/>
      <c r="AI103" s="393"/>
      <c r="AJ103" s="393"/>
      <c r="AK103" s="393"/>
      <c r="AL103" s="393"/>
      <c r="AM103" s="393"/>
      <c r="AN103" s="396"/>
    </row>
    <row r="104" spans="1:40" ht="21" customHeight="1" x14ac:dyDescent="0.2">
      <c r="B104" s="17"/>
      <c r="C104" s="405">
        <v>11</v>
      </c>
      <c r="D104" s="232"/>
      <c r="E104" s="197"/>
      <c r="F104" s="197"/>
      <c r="G104" s="196"/>
      <c r="H104" s="408">
        <v>85</v>
      </c>
      <c r="I104" s="408">
        <v>24</v>
      </c>
      <c r="J104" s="408">
        <v>5</v>
      </c>
      <c r="K104" s="195" t="s">
        <v>95</v>
      </c>
      <c r="L104" s="194" t="s">
        <v>263</v>
      </c>
      <c r="M104" s="195" t="s">
        <v>94</v>
      </c>
      <c r="N104" s="194" t="s">
        <v>263</v>
      </c>
      <c r="O104" s="195" t="s">
        <v>93</v>
      </c>
      <c r="P104" s="194" t="s">
        <v>319</v>
      </c>
      <c r="Q104" s="195" t="s">
        <v>92</v>
      </c>
      <c r="R104" s="194" t="s">
        <v>354</v>
      </c>
      <c r="S104" s="195" t="s">
        <v>212</v>
      </c>
      <c r="T104" s="194" t="s">
        <v>224</v>
      </c>
      <c r="U104" s="195" t="s">
        <v>211</v>
      </c>
      <c r="V104" s="194" t="s">
        <v>218</v>
      </c>
      <c r="W104" s="195" t="s">
        <v>292</v>
      </c>
      <c r="X104" s="194" t="s">
        <v>98</v>
      </c>
      <c r="Y104" s="195" t="s">
        <v>594</v>
      </c>
      <c r="Z104" s="194"/>
      <c r="AA104" s="245" t="s">
        <v>271</v>
      </c>
      <c r="AB104" s="397"/>
      <c r="AC104" s="397"/>
      <c r="AD104" s="193"/>
      <c r="AE104" s="379">
        <f>SUMPRODUCT(LEN($L104:$Z106)-LEN(SUBSTITUTE($L104:$Z106,"A", "")))</f>
        <v>21</v>
      </c>
      <c r="AF104" s="365">
        <f>SUMPRODUCT(LEN($AA104:$AA106)-LEN(SUBSTITUTE($AA104:$AA106,"A", "")))</f>
        <v>0</v>
      </c>
      <c r="AG104" s="365">
        <f>SUMPRODUCT(LEN($L104:$Z106)-LEN(SUBSTITUTE($L104:$Z106,"S", "")))</f>
        <v>11</v>
      </c>
      <c r="AH104" s="365">
        <f>SUMPRODUCT(LEN($AA104:$AA106)-LEN(SUBSTITUTE($AA104:$AA106,"S", "")))</f>
        <v>0</v>
      </c>
      <c r="AI104" s="365">
        <f>SUMPRODUCT(LEN($L104:$Z106)-LEN(SUBSTITUTE($L104:$Z106,"F", "")))</f>
        <v>0</v>
      </c>
      <c r="AJ104" s="365">
        <f>SUMPRODUCT(LEN($AA104:$AA106)-LEN(SUBSTITUTE($AA104:$AA106,"F", "")))</f>
        <v>0</v>
      </c>
      <c r="AK104" s="365">
        <f>SUMPRODUCT(LEN($L104:$Z106)-LEN(SUBSTITUTE($L104:$Z106,"G", "")))</f>
        <v>13</v>
      </c>
      <c r="AL104" s="365">
        <f>SUMPRODUCT(LEN($AA104:$AA106)-LEN(SUBSTITUTE($AA104:$AA106,"G", "")))</f>
        <v>1</v>
      </c>
      <c r="AM104" s="365">
        <f>SUMPRODUCT(LEN($L104:$Z106)-LEN(SUBSTITUTE($L104:$Z106,"M", "")))</f>
        <v>0</v>
      </c>
      <c r="AN104" s="382">
        <f>SUMPRODUCT(LEN($AA104:$AA106)-LEN(SUBSTITUTE($AA104:$AA106,"M", "")))</f>
        <v>0</v>
      </c>
    </row>
    <row r="105" spans="1:40" ht="21" customHeight="1" x14ac:dyDescent="0.2">
      <c r="B105" s="17"/>
      <c r="C105" s="406"/>
      <c r="D105" s="231"/>
      <c r="E105" s="23"/>
      <c r="F105" s="23"/>
      <c r="G105" s="191"/>
      <c r="H105" s="409"/>
      <c r="I105" s="409"/>
      <c r="J105" s="409"/>
      <c r="K105" s="190" t="s">
        <v>91</v>
      </c>
      <c r="L105" s="189" t="s">
        <v>306</v>
      </c>
      <c r="M105" s="190" t="s">
        <v>90</v>
      </c>
      <c r="N105" s="189" t="s">
        <v>306</v>
      </c>
      <c r="O105" s="190" t="s">
        <v>89</v>
      </c>
      <c r="P105" s="189" t="s">
        <v>306</v>
      </c>
      <c r="Q105" s="190" t="s">
        <v>88</v>
      </c>
      <c r="R105" s="189" t="s">
        <v>385</v>
      </c>
      <c r="S105" s="190" t="s">
        <v>210</v>
      </c>
      <c r="T105" s="189" t="s">
        <v>213</v>
      </c>
      <c r="U105" s="190" t="s">
        <v>209</v>
      </c>
      <c r="V105" s="189" t="s">
        <v>218</v>
      </c>
      <c r="W105" s="190" t="s">
        <v>291</v>
      </c>
      <c r="X105" s="189"/>
      <c r="Y105" s="190" t="s">
        <v>593</v>
      </c>
      <c r="Z105" s="189"/>
      <c r="AA105" s="244"/>
      <c r="AB105" s="366"/>
      <c r="AC105" s="366"/>
      <c r="AD105" s="188"/>
      <c r="AE105" s="390"/>
      <c r="AF105" s="392"/>
      <c r="AG105" s="392"/>
      <c r="AH105" s="392"/>
      <c r="AI105" s="392"/>
      <c r="AJ105" s="392"/>
      <c r="AK105" s="392"/>
      <c r="AL105" s="392"/>
      <c r="AM105" s="392"/>
      <c r="AN105" s="395"/>
    </row>
    <row r="106" spans="1:40" ht="21" customHeight="1" thickBot="1" x14ac:dyDescent="0.25">
      <c r="B106" s="17"/>
      <c r="C106" s="407"/>
      <c r="D106" s="233"/>
      <c r="E106" s="203"/>
      <c r="F106" s="203"/>
      <c r="G106" s="202"/>
      <c r="H106" s="410"/>
      <c r="I106" s="410"/>
      <c r="J106" s="410"/>
      <c r="K106" s="201" t="s">
        <v>87</v>
      </c>
      <c r="L106" s="200" t="s">
        <v>263</v>
      </c>
      <c r="M106" s="201" t="s">
        <v>86</v>
      </c>
      <c r="N106" s="200" t="s">
        <v>382</v>
      </c>
      <c r="O106" s="201" t="s">
        <v>85</v>
      </c>
      <c r="P106" s="200" t="s">
        <v>213</v>
      </c>
      <c r="Q106" s="201" t="s">
        <v>84</v>
      </c>
      <c r="R106" s="200" t="s">
        <v>333</v>
      </c>
      <c r="S106" s="201" t="s">
        <v>208</v>
      </c>
      <c r="T106" s="200" t="s">
        <v>218</v>
      </c>
      <c r="U106" s="201" t="s">
        <v>207</v>
      </c>
      <c r="V106" s="200" t="s">
        <v>98</v>
      </c>
      <c r="W106" s="201" t="s">
        <v>290</v>
      </c>
      <c r="X106" s="200"/>
      <c r="Y106" s="201" t="s">
        <v>592</v>
      </c>
      <c r="Z106" s="200"/>
      <c r="AA106" s="246"/>
      <c r="AB106" s="398"/>
      <c r="AC106" s="398"/>
      <c r="AD106" s="199"/>
      <c r="AE106" s="391"/>
      <c r="AF106" s="393"/>
      <c r="AG106" s="393"/>
      <c r="AH106" s="393"/>
      <c r="AI106" s="393"/>
      <c r="AJ106" s="393"/>
      <c r="AK106" s="393"/>
      <c r="AL106" s="393"/>
      <c r="AM106" s="393"/>
      <c r="AN106" s="396"/>
    </row>
    <row r="107" spans="1:40" ht="21" customHeight="1" x14ac:dyDescent="0.2">
      <c r="B107" s="17"/>
      <c r="C107" s="405">
        <v>12</v>
      </c>
      <c r="D107" s="232"/>
      <c r="E107" s="197"/>
      <c r="F107" s="197"/>
      <c r="G107" s="196"/>
      <c r="H107" s="408">
        <v>84</v>
      </c>
      <c r="I107" s="408">
        <v>23</v>
      </c>
      <c r="J107" s="408">
        <v>4</v>
      </c>
      <c r="K107" s="195" t="s">
        <v>95</v>
      </c>
      <c r="L107" s="194" t="s">
        <v>306</v>
      </c>
      <c r="M107" s="195" t="s">
        <v>94</v>
      </c>
      <c r="N107" s="194" t="s">
        <v>436</v>
      </c>
      <c r="O107" s="195" t="s">
        <v>93</v>
      </c>
      <c r="P107" s="194" t="s">
        <v>269</v>
      </c>
      <c r="Q107" s="195" t="s">
        <v>92</v>
      </c>
      <c r="R107" s="194" t="s">
        <v>275</v>
      </c>
      <c r="S107" s="195" t="s">
        <v>212</v>
      </c>
      <c r="T107" s="194" t="s">
        <v>213</v>
      </c>
      <c r="U107" s="195" t="s">
        <v>211</v>
      </c>
      <c r="V107" s="194" t="s">
        <v>218</v>
      </c>
      <c r="W107" s="195" t="s">
        <v>292</v>
      </c>
      <c r="X107" s="194" t="s">
        <v>98</v>
      </c>
      <c r="Y107" s="195" t="s">
        <v>594</v>
      </c>
      <c r="Z107" s="194"/>
      <c r="AA107" s="245" t="s">
        <v>263</v>
      </c>
      <c r="AB107" s="397"/>
      <c r="AC107" s="397"/>
      <c r="AD107" s="193"/>
      <c r="AE107" s="379">
        <f>SUMPRODUCT(LEN($L107:$Z109)-LEN(SUBSTITUTE($L107:$Z109,"A", "")))</f>
        <v>24</v>
      </c>
      <c r="AF107" s="365">
        <f>SUMPRODUCT(LEN($AA107:$AA109)-LEN(SUBSTITUTE($AA107:$AA109,"A", "")))</f>
        <v>4</v>
      </c>
      <c r="AG107" s="365">
        <f>SUMPRODUCT(LEN($L107:$Z109)-LEN(SUBSTITUTE($L107:$Z109,"S", "")))</f>
        <v>9</v>
      </c>
      <c r="AH107" s="365">
        <f>SUMPRODUCT(LEN($AA107:$AA109)-LEN(SUBSTITUTE($AA107:$AA109,"S", "")))</f>
        <v>2</v>
      </c>
      <c r="AI107" s="365">
        <f>SUMPRODUCT(LEN($L107:$Z109)-LEN(SUBSTITUTE($L107:$Z109,"F", "")))</f>
        <v>0</v>
      </c>
      <c r="AJ107" s="365">
        <f>SUMPRODUCT(LEN($AA107:$AA109)-LEN(SUBSTITUTE($AA107:$AA109,"F", "")))</f>
        <v>0</v>
      </c>
      <c r="AK107" s="365">
        <f>SUMPRODUCT(LEN($L107:$Z109)-LEN(SUBSTITUTE($L107:$Z109,"G", "")))</f>
        <v>12</v>
      </c>
      <c r="AL107" s="365">
        <f>SUMPRODUCT(LEN($AA107:$AA109)-LEN(SUBSTITUTE($AA107:$AA109,"G", "")))</f>
        <v>2</v>
      </c>
      <c r="AM107" s="365">
        <f>SUMPRODUCT(LEN($L107:$Z109)-LEN(SUBSTITUTE($L107:$Z109,"M", "")))</f>
        <v>0</v>
      </c>
      <c r="AN107" s="382">
        <f>SUMPRODUCT(LEN($AA107:$AA109)-LEN(SUBSTITUTE($AA107:$AA109,"M", "")))</f>
        <v>0</v>
      </c>
    </row>
    <row r="108" spans="1:40" ht="21" customHeight="1" x14ac:dyDescent="0.2">
      <c r="B108" s="17"/>
      <c r="C108" s="406"/>
      <c r="D108" s="231"/>
      <c r="E108" s="23"/>
      <c r="F108" s="23"/>
      <c r="G108" s="191"/>
      <c r="H108" s="409"/>
      <c r="I108" s="409"/>
      <c r="J108" s="409"/>
      <c r="K108" s="190" t="s">
        <v>91</v>
      </c>
      <c r="L108" s="189" t="s">
        <v>297</v>
      </c>
      <c r="M108" s="190" t="s">
        <v>90</v>
      </c>
      <c r="N108" s="189" t="s">
        <v>266</v>
      </c>
      <c r="O108" s="190" t="s">
        <v>89</v>
      </c>
      <c r="P108" s="189" t="s">
        <v>319</v>
      </c>
      <c r="Q108" s="190" t="s">
        <v>88</v>
      </c>
      <c r="R108" s="189" t="s">
        <v>213</v>
      </c>
      <c r="S108" s="190" t="s">
        <v>210</v>
      </c>
      <c r="T108" s="189" t="s">
        <v>217</v>
      </c>
      <c r="U108" s="190" t="s">
        <v>209</v>
      </c>
      <c r="V108" s="189" t="s">
        <v>98</v>
      </c>
      <c r="W108" s="190" t="s">
        <v>291</v>
      </c>
      <c r="X108" s="189"/>
      <c r="Y108" s="190" t="s">
        <v>593</v>
      </c>
      <c r="Z108" s="189"/>
      <c r="AA108" s="244" t="s">
        <v>654</v>
      </c>
      <c r="AB108" s="366"/>
      <c r="AC108" s="366"/>
      <c r="AD108" s="188"/>
      <c r="AE108" s="390"/>
      <c r="AF108" s="392"/>
      <c r="AG108" s="392"/>
      <c r="AH108" s="392"/>
      <c r="AI108" s="392"/>
      <c r="AJ108" s="392"/>
      <c r="AK108" s="392"/>
      <c r="AL108" s="392"/>
      <c r="AM108" s="392"/>
      <c r="AN108" s="395"/>
    </row>
    <row r="109" spans="1:40" ht="21" customHeight="1" thickBot="1" x14ac:dyDescent="0.25">
      <c r="B109" s="17"/>
      <c r="C109" s="407"/>
      <c r="D109" s="233"/>
      <c r="E109" s="203"/>
      <c r="F109" s="203"/>
      <c r="G109" s="202"/>
      <c r="H109" s="410"/>
      <c r="I109" s="410"/>
      <c r="J109" s="410"/>
      <c r="K109" s="201" t="s">
        <v>87</v>
      </c>
      <c r="L109" s="200" t="s">
        <v>266</v>
      </c>
      <c r="M109" s="201" t="s">
        <v>86</v>
      </c>
      <c r="N109" s="200" t="s">
        <v>436</v>
      </c>
      <c r="O109" s="201" t="s">
        <v>85</v>
      </c>
      <c r="P109" s="200" t="s">
        <v>213</v>
      </c>
      <c r="Q109" s="201" t="s">
        <v>84</v>
      </c>
      <c r="R109" s="200" t="s">
        <v>297</v>
      </c>
      <c r="S109" s="201" t="s">
        <v>208</v>
      </c>
      <c r="T109" s="200" t="s">
        <v>264</v>
      </c>
      <c r="U109" s="201" t="s">
        <v>207</v>
      </c>
      <c r="V109" s="200" t="s">
        <v>98</v>
      </c>
      <c r="W109" s="201" t="s">
        <v>290</v>
      </c>
      <c r="X109" s="200"/>
      <c r="Y109" s="201" t="s">
        <v>592</v>
      </c>
      <c r="Z109" s="200"/>
      <c r="AA109" s="246"/>
      <c r="AB109" s="398"/>
      <c r="AC109" s="398"/>
      <c r="AD109" s="199"/>
      <c r="AE109" s="391"/>
      <c r="AF109" s="393"/>
      <c r="AG109" s="393"/>
      <c r="AH109" s="393"/>
      <c r="AI109" s="393"/>
      <c r="AJ109" s="393"/>
      <c r="AK109" s="393"/>
      <c r="AL109" s="393"/>
      <c r="AM109" s="393"/>
      <c r="AN109" s="396"/>
    </row>
    <row r="110" spans="1:40" ht="21" customHeight="1" x14ac:dyDescent="0.2">
      <c r="B110" s="17"/>
      <c r="C110" s="405">
        <v>13</v>
      </c>
      <c r="D110" s="232"/>
      <c r="E110" s="197"/>
      <c r="F110" s="197"/>
      <c r="G110" s="196"/>
      <c r="H110" s="408"/>
      <c r="I110" s="408"/>
      <c r="J110" s="408"/>
      <c r="K110" s="195" t="s">
        <v>95</v>
      </c>
      <c r="L110" s="194"/>
      <c r="M110" s="195" t="s">
        <v>94</v>
      </c>
      <c r="N110" s="194"/>
      <c r="O110" s="195" t="s">
        <v>93</v>
      </c>
      <c r="P110" s="194"/>
      <c r="Q110" s="195" t="s">
        <v>92</v>
      </c>
      <c r="R110" s="194"/>
      <c r="S110" s="195" t="s">
        <v>212</v>
      </c>
      <c r="T110" s="194"/>
      <c r="U110" s="195" t="s">
        <v>211</v>
      </c>
      <c r="V110" s="194"/>
      <c r="W110" s="195" t="s">
        <v>292</v>
      </c>
      <c r="X110" s="194"/>
      <c r="Y110" s="195" t="s">
        <v>594</v>
      </c>
      <c r="Z110" s="194"/>
      <c r="AA110" s="245"/>
      <c r="AB110" s="397"/>
      <c r="AC110" s="397"/>
      <c r="AD110" s="193"/>
      <c r="AE110" s="379">
        <f>SUMPRODUCT(LEN($L110:$Z112)-LEN(SUBSTITUTE($L110:$Z112,"A", "")))</f>
        <v>0</v>
      </c>
      <c r="AF110" s="365">
        <f>SUMPRODUCT(LEN($AA110:$AA112)-LEN(SUBSTITUTE($AA110:$AA112,"A", "")))</f>
        <v>0</v>
      </c>
      <c r="AG110" s="365">
        <f>SUMPRODUCT(LEN($L110:$Z112)-LEN(SUBSTITUTE($L110:$Z112,"S", "")))</f>
        <v>0</v>
      </c>
      <c r="AH110" s="365">
        <f>SUMPRODUCT(LEN($AA110:$AA112)-LEN(SUBSTITUTE($AA110:$AA112,"S", "")))</f>
        <v>0</v>
      </c>
      <c r="AI110" s="365">
        <f>SUMPRODUCT(LEN($L110:$Z112)-LEN(SUBSTITUTE($L110:$Z112,"F", "")))</f>
        <v>0</v>
      </c>
      <c r="AJ110" s="365">
        <f>SUMPRODUCT(LEN($AA110:$AA112)-LEN(SUBSTITUTE($AA110:$AA112,"F", "")))</f>
        <v>0</v>
      </c>
      <c r="AK110" s="365">
        <f>SUMPRODUCT(LEN($L110:$Z112)-LEN(SUBSTITUTE($L110:$Z112,"G", "")))</f>
        <v>0</v>
      </c>
      <c r="AL110" s="365">
        <f>SUMPRODUCT(LEN($AA110:$AA112)-LEN(SUBSTITUTE($AA110:$AA112,"G", "")))</f>
        <v>0</v>
      </c>
      <c r="AM110" s="365">
        <f>SUMPRODUCT(LEN($L110:$Z112)-LEN(SUBSTITUTE($L110:$Z112,"M", "")))</f>
        <v>0</v>
      </c>
      <c r="AN110" s="382">
        <f>SUMPRODUCT(LEN($AA110:$AA112)-LEN(SUBSTITUTE($AA110:$AA112,"M", "")))</f>
        <v>0</v>
      </c>
    </row>
    <row r="111" spans="1:40" ht="21" customHeight="1" x14ac:dyDescent="0.2">
      <c r="B111" s="17"/>
      <c r="C111" s="406"/>
      <c r="D111" s="231"/>
      <c r="E111" s="23"/>
      <c r="F111" s="23"/>
      <c r="G111" s="191"/>
      <c r="H111" s="409"/>
      <c r="I111" s="409"/>
      <c r="J111" s="409"/>
      <c r="K111" s="190" t="s">
        <v>91</v>
      </c>
      <c r="L111" s="189"/>
      <c r="M111" s="190" t="s">
        <v>90</v>
      </c>
      <c r="N111" s="189"/>
      <c r="O111" s="190" t="s">
        <v>89</v>
      </c>
      <c r="P111" s="189"/>
      <c r="Q111" s="190" t="s">
        <v>88</v>
      </c>
      <c r="R111" s="189"/>
      <c r="S111" s="190" t="s">
        <v>210</v>
      </c>
      <c r="T111" s="189"/>
      <c r="U111" s="190" t="s">
        <v>209</v>
      </c>
      <c r="V111" s="189"/>
      <c r="W111" s="190" t="s">
        <v>291</v>
      </c>
      <c r="X111" s="189"/>
      <c r="Y111" s="190" t="s">
        <v>593</v>
      </c>
      <c r="Z111" s="189"/>
      <c r="AA111" s="244"/>
      <c r="AB111" s="366"/>
      <c r="AC111" s="366"/>
      <c r="AD111" s="188"/>
      <c r="AE111" s="390"/>
      <c r="AF111" s="392"/>
      <c r="AG111" s="392"/>
      <c r="AH111" s="392"/>
      <c r="AI111" s="392"/>
      <c r="AJ111" s="392"/>
      <c r="AK111" s="392"/>
      <c r="AL111" s="392"/>
      <c r="AM111" s="392"/>
      <c r="AN111" s="395"/>
    </row>
    <row r="112" spans="1:40" ht="21" customHeight="1" thickBot="1" x14ac:dyDescent="0.25">
      <c r="B112" s="17"/>
      <c r="C112" s="407"/>
      <c r="D112" s="233"/>
      <c r="E112" s="203"/>
      <c r="F112" s="203"/>
      <c r="G112" s="202"/>
      <c r="H112" s="410"/>
      <c r="I112" s="410"/>
      <c r="J112" s="410"/>
      <c r="K112" s="201" t="s">
        <v>87</v>
      </c>
      <c r="L112" s="200"/>
      <c r="M112" s="201" t="s">
        <v>86</v>
      </c>
      <c r="N112" s="200"/>
      <c r="O112" s="201" t="s">
        <v>85</v>
      </c>
      <c r="P112" s="200"/>
      <c r="Q112" s="201" t="s">
        <v>84</v>
      </c>
      <c r="R112" s="200"/>
      <c r="S112" s="201" t="s">
        <v>208</v>
      </c>
      <c r="T112" s="200"/>
      <c r="U112" s="201" t="s">
        <v>207</v>
      </c>
      <c r="V112" s="200"/>
      <c r="W112" s="201" t="s">
        <v>290</v>
      </c>
      <c r="X112" s="200"/>
      <c r="Y112" s="201" t="s">
        <v>592</v>
      </c>
      <c r="Z112" s="200"/>
      <c r="AA112" s="246"/>
      <c r="AB112" s="398"/>
      <c r="AC112" s="398"/>
      <c r="AD112" s="199"/>
      <c r="AE112" s="391"/>
      <c r="AF112" s="393"/>
      <c r="AG112" s="393"/>
      <c r="AH112" s="393"/>
      <c r="AI112" s="393"/>
      <c r="AJ112" s="393"/>
      <c r="AK112" s="393"/>
      <c r="AL112" s="393"/>
      <c r="AM112" s="393"/>
      <c r="AN112" s="396"/>
    </row>
    <row r="113" spans="1:41" ht="21" customHeight="1" x14ac:dyDescent="0.2">
      <c r="B113" s="17"/>
      <c r="C113" s="405">
        <v>14</v>
      </c>
      <c r="D113" s="232"/>
      <c r="E113" s="197"/>
      <c r="F113" s="197"/>
      <c r="G113" s="196"/>
      <c r="H113" s="408"/>
      <c r="I113" s="408"/>
      <c r="J113" s="408"/>
      <c r="K113" s="195" t="s">
        <v>95</v>
      </c>
      <c r="L113" s="194"/>
      <c r="M113" s="195" t="s">
        <v>94</v>
      </c>
      <c r="N113" s="194"/>
      <c r="O113" s="195" t="s">
        <v>93</v>
      </c>
      <c r="P113" s="194"/>
      <c r="Q113" s="195" t="s">
        <v>92</v>
      </c>
      <c r="R113" s="194"/>
      <c r="S113" s="195" t="s">
        <v>212</v>
      </c>
      <c r="T113" s="194"/>
      <c r="U113" s="195" t="s">
        <v>211</v>
      </c>
      <c r="V113" s="194"/>
      <c r="W113" s="195" t="s">
        <v>292</v>
      </c>
      <c r="X113" s="194"/>
      <c r="Y113" s="195" t="s">
        <v>594</v>
      </c>
      <c r="Z113" s="194"/>
      <c r="AA113" s="245"/>
      <c r="AB113" s="397"/>
      <c r="AC113" s="397"/>
      <c r="AD113" s="193"/>
      <c r="AE113" s="379">
        <f>SUMPRODUCT(LEN($L113:$Z115)-LEN(SUBSTITUTE($L113:$Z115,"A", "")))</f>
        <v>0</v>
      </c>
      <c r="AF113" s="365">
        <f>SUMPRODUCT(LEN($AA113:$AA115)-LEN(SUBSTITUTE($AA113:$AA115,"A", "")))</f>
        <v>0</v>
      </c>
      <c r="AG113" s="365">
        <f>SUMPRODUCT(LEN($L113:$Z115)-LEN(SUBSTITUTE($L113:$Z115,"S", "")))</f>
        <v>0</v>
      </c>
      <c r="AH113" s="365">
        <f>SUMPRODUCT(LEN($AA113:$AA115)-LEN(SUBSTITUTE($AA113:$AA115,"S", "")))</f>
        <v>0</v>
      </c>
      <c r="AI113" s="365">
        <f>SUMPRODUCT(LEN($L113:$Z115)-LEN(SUBSTITUTE($L113:$Z115,"F", "")))</f>
        <v>0</v>
      </c>
      <c r="AJ113" s="365">
        <f>SUMPRODUCT(LEN($AA113:$AA115)-LEN(SUBSTITUTE($AA113:$AA115,"F", "")))</f>
        <v>0</v>
      </c>
      <c r="AK113" s="365">
        <f>SUMPRODUCT(LEN($L113:$Z115)-LEN(SUBSTITUTE($L113:$Z115,"G", "")))</f>
        <v>0</v>
      </c>
      <c r="AL113" s="365">
        <f>SUMPRODUCT(LEN($AA113:$AA115)-LEN(SUBSTITUTE($AA113:$AA115,"G", "")))</f>
        <v>0</v>
      </c>
      <c r="AM113" s="365">
        <f>SUMPRODUCT(LEN($L113:$Z115)-LEN(SUBSTITUTE($L113:$Z115,"M", "")))</f>
        <v>0</v>
      </c>
      <c r="AN113" s="382">
        <f>SUMPRODUCT(LEN($AA113:$AA115)-LEN(SUBSTITUTE($AA113:$AA115,"M", "")))</f>
        <v>0</v>
      </c>
    </row>
    <row r="114" spans="1:41" ht="21" customHeight="1" x14ac:dyDescent="0.2">
      <c r="B114" s="17"/>
      <c r="C114" s="406"/>
      <c r="D114" s="231"/>
      <c r="E114" s="23"/>
      <c r="F114" s="23"/>
      <c r="G114" s="191"/>
      <c r="H114" s="409"/>
      <c r="I114" s="409"/>
      <c r="J114" s="409"/>
      <c r="K114" s="190" t="s">
        <v>91</v>
      </c>
      <c r="L114" s="189"/>
      <c r="M114" s="190" t="s">
        <v>90</v>
      </c>
      <c r="N114" s="189"/>
      <c r="O114" s="190" t="s">
        <v>89</v>
      </c>
      <c r="P114" s="189"/>
      <c r="Q114" s="190" t="s">
        <v>88</v>
      </c>
      <c r="R114" s="189"/>
      <c r="S114" s="190" t="s">
        <v>210</v>
      </c>
      <c r="T114" s="189"/>
      <c r="U114" s="190" t="s">
        <v>209</v>
      </c>
      <c r="V114" s="189"/>
      <c r="W114" s="190" t="s">
        <v>291</v>
      </c>
      <c r="X114" s="189"/>
      <c r="Y114" s="190" t="s">
        <v>593</v>
      </c>
      <c r="Z114" s="189"/>
      <c r="AA114" s="244"/>
      <c r="AB114" s="366"/>
      <c r="AC114" s="366"/>
      <c r="AD114" s="188"/>
      <c r="AE114" s="390"/>
      <c r="AF114" s="392"/>
      <c r="AG114" s="392"/>
      <c r="AH114" s="392"/>
      <c r="AI114" s="392"/>
      <c r="AJ114" s="392"/>
      <c r="AK114" s="392"/>
      <c r="AL114" s="392"/>
      <c r="AM114" s="392"/>
      <c r="AN114" s="395"/>
      <c r="AO114" s="58"/>
    </row>
    <row r="115" spans="1:41" ht="21" customHeight="1" thickBot="1" x14ac:dyDescent="0.25">
      <c r="B115" s="17"/>
      <c r="C115" s="407"/>
      <c r="D115" s="233"/>
      <c r="E115" s="203"/>
      <c r="F115" s="203"/>
      <c r="G115" s="202"/>
      <c r="H115" s="410"/>
      <c r="I115" s="410"/>
      <c r="J115" s="410"/>
      <c r="K115" s="201" t="s">
        <v>87</v>
      </c>
      <c r="L115" s="200"/>
      <c r="M115" s="201" t="s">
        <v>86</v>
      </c>
      <c r="N115" s="200"/>
      <c r="O115" s="201" t="s">
        <v>85</v>
      </c>
      <c r="P115" s="200"/>
      <c r="Q115" s="201" t="s">
        <v>84</v>
      </c>
      <c r="R115" s="200"/>
      <c r="S115" s="201" t="s">
        <v>208</v>
      </c>
      <c r="T115" s="200"/>
      <c r="U115" s="201" t="s">
        <v>207</v>
      </c>
      <c r="V115" s="200"/>
      <c r="W115" s="201" t="s">
        <v>290</v>
      </c>
      <c r="X115" s="200"/>
      <c r="Y115" s="201" t="s">
        <v>592</v>
      </c>
      <c r="Z115" s="200"/>
      <c r="AA115" s="246"/>
      <c r="AB115" s="398"/>
      <c r="AC115" s="398"/>
      <c r="AD115" s="199"/>
      <c r="AE115" s="391"/>
      <c r="AF115" s="393"/>
      <c r="AG115" s="393"/>
      <c r="AH115" s="393"/>
      <c r="AI115" s="393"/>
      <c r="AJ115" s="393"/>
      <c r="AK115" s="393"/>
      <c r="AL115" s="393"/>
      <c r="AM115" s="393"/>
      <c r="AN115" s="396"/>
    </row>
    <row r="116" spans="1:41" ht="21" customHeight="1" x14ac:dyDescent="0.2">
      <c r="B116" s="17"/>
      <c r="C116" s="405">
        <v>15</v>
      </c>
      <c r="D116" s="232"/>
      <c r="E116" s="197"/>
      <c r="F116" s="197"/>
      <c r="G116" s="196"/>
      <c r="H116" s="408"/>
      <c r="I116" s="408"/>
      <c r="J116" s="408"/>
      <c r="K116" s="195" t="s">
        <v>95</v>
      </c>
      <c r="L116" s="194"/>
      <c r="M116" s="195" t="s">
        <v>94</v>
      </c>
      <c r="N116" s="194"/>
      <c r="O116" s="195" t="s">
        <v>93</v>
      </c>
      <c r="P116" s="194"/>
      <c r="Q116" s="195" t="s">
        <v>92</v>
      </c>
      <c r="R116" s="194"/>
      <c r="S116" s="195" t="s">
        <v>212</v>
      </c>
      <c r="T116" s="194"/>
      <c r="U116" s="195" t="s">
        <v>211</v>
      </c>
      <c r="V116" s="194"/>
      <c r="W116" s="195" t="s">
        <v>292</v>
      </c>
      <c r="X116" s="194"/>
      <c r="Y116" s="195" t="s">
        <v>594</v>
      </c>
      <c r="Z116" s="194"/>
      <c r="AA116" s="245"/>
      <c r="AB116" s="397"/>
      <c r="AC116" s="397"/>
      <c r="AD116" s="193"/>
      <c r="AE116" s="379">
        <f>SUMPRODUCT(LEN($L116:$Z118)-LEN(SUBSTITUTE($L116:$Z118,"A", "")))</f>
        <v>0</v>
      </c>
      <c r="AF116" s="365">
        <f>SUMPRODUCT(LEN($AA116:$AA118)-LEN(SUBSTITUTE($AA116:$AA118,"A", "")))</f>
        <v>0</v>
      </c>
      <c r="AG116" s="365">
        <f>SUMPRODUCT(LEN($L116:$Z118)-LEN(SUBSTITUTE($L116:$Z118,"S", "")))</f>
        <v>0</v>
      </c>
      <c r="AH116" s="365">
        <f>SUMPRODUCT(LEN($AA116:$AA118)-LEN(SUBSTITUTE($AA116:$AA118,"S", "")))</f>
        <v>0</v>
      </c>
      <c r="AI116" s="365">
        <f>SUMPRODUCT(LEN($L116:$Z118)-LEN(SUBSTITUTE($L116:$Z118,"F", "")))</f>
        <v>0</v>
      </c>
      <c r="AJ116" s="365">
        <f>SUMPRODUCT(LEN($AA116:$AA118)-LEN(SUBSTITUTE($AA116:$AA118,"F", "")))</f>
        <v>0</v>
      </c>
      <c r="AK116" s="365">
        <f>SUMPRODUCT(LEN($L116:$Z118)-LEN(SUBSTITUTE($L116:$Z118,"G", "")))</f>
        <v>0</v>
      </c>
      <c r="AL116" s="365">
        <f>SUMPRODUCT(LEN($AA116:$AA118)-LEN(SUBSTITUTE($AA116:$AA118,"G", "")))</f>
        <v>0</v>
      </c>
      <c r="AM116" s="365">
        <f>SUMPRODUCT(LEN($L116:$Z118)-LEN(SUBSTITUTE($L116:$Z118,"M", "")))</f>
        <v>0</v>
      </c>
      <c r="AN116" s="382">
        <f>SUMPRODUCT(LEN($AA116:$AA118)-LEN(SUBSTITUTE($AA116:$AA118,"M", "")))</f>
        <v>0</v>
      </c>
    </row>
    <row r="117" spans="1:41" ht="21" customHeight="1" x14ac:dyDescent="0.2">
      <c r="B117" s="17"/>
      <c r="C117" s="406"/>
      <c r="D117" s="231"/>
      <c r="E117" s="23"/>
      <c r="F117" s="23"/>
      <c r="G117" s="191"/>
      <c r="H117" s="409"/>
      <c r="I117" s="409"/>
      <c r="J117" s="409"/>
      <c r="K117" s="190" t="s">
        <v>91</v>
      </c>
      <c r="L117" s="189"/>
      <c r="M117" s="190" t="s">
        <v>90</v>
      </c>
      <c r="N117" s="189"/>
      <c r="O117" s="190" t="s">
        <v>89</v>
      </c>
      <c r="P117" s="189"/>
      <c r="Q117" s="190" t="s">
        <v>88</v>
      </c>
      <c r="R117" s="189"/>
      <c r="S117" s="190" t="s">
        <v>210</v>
      </c>
      <c r="T117" s="189"/>
      <c r="U117" s="190" t="s">
        <v>209</v>
      </c>
      <c r="V117" s="189"/>
      <c r="W117" s="190" t="s">
        <v>291</v>
      </c>
      <c r="X117" s="189"/>
      <c r="Y117" s="190" t="s">
        <v>593</v>
      </c>
      <c r="Z117" s="189"/>
      <c r="AA117" s="244"/>
      <c r="AB117" s="366"/>
      <c r="AC117" s="366"/>
      <c r="AD117" s="188"/>
      <c r="AE117" s="390"/>
      <c r="AF117" s="392"/>
      <c r="AG117" s="392"/>
      <c r="AH117" s="392"/>
      <c r="AI117" s="392"/>
      <c r="AJ117" s="392"/>
      <c r="AK117" s="392"/>
      <c r="AL117" s="392"/>
      <c r="AM117" s="392"/>
      <c r="AN117" s="395"/>
    </row>
    <row r="118" spans="1:41" ht="21" customHeight="1" thickBot="1" x14ac:dyDescent="0.25">
      <c r="A118" s="62"/>
      <c r="B118" s="17"/>
      <c r="C118" s="407"/>
      <c r="D118" s="233"/>
      <c r="E118" s="203"/>
      <c r="F118" s="203"/>
      <c r="G118" s="202"/>
      <c r="H118" s="410"/>
      <c r="I118" s="410"/>
      <c r="J118" s="410"/>
      <c r="K118" s="201" t="s">
        <v>87</v>
      </c>
      <c r="L118" s="200"/>
      <c r="M118" s="201" t="s">
        <v>86</v>
      </c>
      <c r="N118" s="200"/>
      <c r="O118" s="201" t="s">
        <v>85</v>
      </c>
      <c r="P118" s="200"/>
      <c r="Q118" s="201" t="s">
        <v>84</v>
      </c>
      <c r="R118" s="200"/>
      <c r="S118" s="201" t="s">
        <v>208</v>
      </c>
      <c r="T118" s="200"/>
      <c r="U118" s="201" t="s">
        <v>207</v>
      </c>
      <c r="V118" s="200"/>
      <c r="W118" s="201" t="s">
        <v>290</v>
      </c>
      <c r="X118" s="200"/>
      <c r="Y118" s="201" t="s">
        <v>592</v>
      </c>
      <c r="Z118" s="200"/>
      <c r="AA118" s="246"/>
      <c r="AB118" s="398"/>
      <c r="AC118" s="398"/>
      <c r="AD118" s="199"/>
      <c r="AE118" s="391"/>
      <c r="AF118" s="393"/>
      <c r="AG118" s="393"/>
      <c r="AH118" s="393"/>
      <c r="AI118" s="393"/>
      <c r="AJ118" s="393"/>
      <c r="AK118" s="393"/>
      <c r="AL118" s="393"/>
      <c r="AM118" s="393"/>
      <c r="AN118" s="396"/>
    </row>
    <row r="119" spans="1:41" ht="21" customHeight="1" x14ac:dyDescent="0.2">
      <c r="A119" s="61"/>
      <c r="B119" s="17"/>
      <c r="C119" s="405">
        <v>16</v>
      </c>
      <c r="D119" s="232"/>
      <c r="E119" s="197"/>
      <c r="F119" s="197"/>
      <c r="G119" s="196"/>
      <c r="H119" s="408"/>
      <c r="I119" s="408"/>
      <c r="J119" s="408"/>
      <c r="K119" s="195" t="s">
        <v>95</v>
      </c>
      <c r="L119" s="194"/>
      <c r="M119" s="195" t="s">
        <v>94</v>
      </c>
      <c r="N119" s="194"/>
      <c r="O119" s="195" t="s">
        <v>93</v>
      </c>
      <c r="P119" s="194"/>
      <c r="Q119" s="195" t="s">
        <v>92</v>
      </c>
      <c r="R119" s="194"/>
      <c r="S119" s="195" t="s">
        <v>212</v>
      </c>
      <c r="T119" s="194"/>
      <c r="U119" s="195" t="s">
        <v>211</v>
      </c>
      <c r="V119" s="194"/>
      <c r="W119" s="195" t="s">
        <v>292</v>
      </c>
      <c r="X119" s="194"/>
      <c r="Y119" s="195" t="s">
        <v>594</v>
      </c>
      <c r="Z119" s="194"/>
      <c r="AA119" s="245"/>
      <c r="AB119" s="397"/>
      <c r="AC119" s="397"/>
      <c r="AD119" s="193"/>
      <c r="AE119" s="379">
        <f>SUMPRODUCT(LEN($L119:$Z121)-LEN(SUBSTITUTE($L119:$Z121,"A", "")))</f>
        <v>0</v>
      </c>
      <c r="AF119" s="365">
        <f>SUMPRODUCT(LEN($AA119:$AA121)-LEN(SUBSTITUTE($AA119:$AA121,"A", "")))</f>
        <v>0</v>
      </c>
      <c r="AG119" s="365">
        <f>SUMPRODUCT(LEN($L119:$Z121)-LEN(SUBSTITUTE($L119:$Z121,"S", "")))</f>
        <v>0</v>
      </c>
      <c r="AH119" s="365">
        <f>SUMPRODUCT(LEN($AA119:$AA121)-LEN(SUBSTITUTE($AA119:$AA121,"S", "")))</f>
        <v>0</v>
      </c>
      <c r="AI119" s="365">
        <f>SUMPRODUCT(LEN($L119:$Z121)-LEN(SUBSTITUTE($L119:$Z121,"F", "")))</f>
        <v>0</v>
      </c>
      <c r="AJ119" s="365">
        <f>SUMPRODUCT(LEN($AA119:$AA121)-LEN(SUBSTITUTE($AA119:$AA121,"F", "")))</f>
        <v>0</v>
      </c>
      <c r="AK119" s="365">
        <f>SUMPRODUCT(LEN($L119:$Z121)-LEN(SUBSTITUTE($L119:$Z121,"G", "")))</f>
        <v>0</v>
      </c>
      <c r="AL119" s="365">
        <f>SUMPRODUCT(LEN($AA119:$AA121)-LEN(SUBSTITUTE($AA119:$AA121,"G", "")))</f>
        <v>0</v>
      </c>
      <c r="AM119" s="365">
        <f>SUMPRODUCT(LEN($L119:$Z121)-LEN(SUBSTITUTE($L119:$Z121,"M", "")))</f>
        <v>0</v>
      </c>
      <c r="AN119" s="382">
        <f>SUMPRODUCT(LEN($AA119:$AA121)-LEN(SUBSTITUTE($AA119:$AA121,"M", "")))</f>
        <v>0</v>
      </c>
    </row>
    <row r="120" spans="1:41" ht="21" customHeight="1" x14ac:dyDescent="0.2">
      <c r="B120" s="17"/>
      <c r="C120" s="406"/>
      <c r="D120" s="231"/>
      <c r="E120" s="23"/>
      <c r="F120" s="23"/>
      <c r="G120" s="191"/>
      <c r="H120" s="409"/>
      <c r="I120" s="409"/>
      <c r="J120" s="409"/>
      <c r="K120" s="190" t="s">
        <v>91</v>
      </c>
      <c r="L120" s="189"/>
      <c r="M120" s="190" t="s">
        <v>90</v>
      </c>
      <c r="N120" s="189"/>
      <c r="O120" s="190" t="s">
        <v>89</v>
      </c>
      <c r="P120" s="189"/>
      <c r="Q120" s="190" t="s">
        <v>88</v>
      </c>
      <c r="R120" s="189"/>
      <c r="S120" s="190" t="s">
        <v>210</v>
      </c>
      <c r="T120" s="189"/>
      <c r="U120" s="190" t="s">
        <v>209</v>
      </c>
      <c r="V120" s="189"/>
      <c r="W120" s="190" t="s">
        <v>291</v>
      </c>
      <c r="X120" s="189"/>
      <c r="Y120" s="190" t="s">
        <v>593</v>
      </c>
      <c r="Z120" s="189"/>
      <c r="AA120" s="244"/>
      <c r="AB120" s="366"/>
      <c r="AC120" s="366"/>
      <c r="AD120" s="188"/>
      <c r="AE120" s="390"/>
      <c r="AF120" s="392"/>
      <c r="AG120" s="392"/>
      <c r="AH120" s="392"/>
      <c r="AI120" s="392"/>
      <c r="AJ120" s="392"/>
      <c r="AK120" s="392"/>
      <c r="AL120" s="392"/>
      <c r="AM120" s="392"/>
      <c r="AN120" s="395"/>
    </row>
    <row r="121" spans="1:41" ht="21" customHeight="1" thickBot="1" x14ac:dyDescent="0.25">
      <c r="B121" s="17"/>
      <c r="C121" s="407"/>
      <c r="D121" s="233"/>
      <c r="E121" s="203"/>
      <c r="F121" s="203"/>
      <c r="G121" s="202"/>
      <c r="H121" s="410"/>
      <c r="I121" s="410"/>
      <c r="J121" s="410"/>
      <c r="K121" s="201" t="s">
        <v>87</v>
      </c>
      <c r="L121" s="200"/>
      <c r="M121" s="201" t="s">
        <v>86</v>
      </c>
      <c r="N121" s="200"/>
      <c r="O121" s="201" t="s">
        <v>85</v>
      </c>
      <c r="P121" s="200"/>
      <c r="Q121" s="201" t="s">
        <v>84</v>
      </c>
      <c r="R121" s="200"/>
      <c r="S121" s="201" t="s">
        <v>208</v>
      </c>
      <c r="T121" s="200"/>
      <c r="U121" s="201" t="s">
        <v>207</v>
      </c>
      <c r="V121" s="200"/>
      <c r="W121" s="201" t="s">
        <v>290</v>
      </c>
      <c r="X121" s="200"/>
      <c r="Y121" s="201" t="s">
        <v>592</v>
      </c>
      <c r="Z121" s="200"/>
      <c r="AA121" s="246"/>
      <c r="AB121" s="398"/>
      <c r="AC121" s="398"/>
      <c r="AD121" s="199"/>
      <c r="AE121" s="391"/>
      <c r="AF121" s="393"/>
      <c r="AG121" s="393"/>
      <c r="AH121" s="393"/>
      <c r="AI121" s="393"/>
      <c r="AJ121" s="393"/>
      <c r="AK121" s="393"/>
      <c r="AL121" s="393"/>
      <c r="AM121" s="393"/>
      <c r="AN121" s="396"/>
    </row>
    <row r="122" spans="1:41" ht="21" customHeight="1" x14ac:dyDescent="0.4">
      <c r="A122" s="64"/>
      <c r="B122" s="17"/>
      <c r="C122" s="405">
        <v>17</v>
      </c>
      <c r="D122" s="232"/>
      <c r="E122" s="197"/>
      <c r="F122" s="197"/>
      <c r="G122" s="196"/>
      <c r="H122" s="408"/>
      <c r="I122" s="408"/>
      <c r="J122" s="408"/>
      <c r="K122" s="195" t="s">
        <v>95</v>
      </c>
      <c r="L122" s="194"/>
      <c r="M122" s="195" t="s">
        <v>94</v>
      </c>
      <c r="N122" s="194"/>
      <c r="O122" s="195" t="s">
        <v>93</v>
      </c>
      <c r="P122" s="194"/>
      <c r="Q122" s="195" t="s">
        <v>92</v>
      </c>
      <c r="R122" s="194"/>
      <c r="S122" s="195" t="s">
        <v>212</v>
      </c>
      <c r="T122" s="194"/>
      <c r="U122" s="195" t="s">
        <v>211</v>
      </c>
      <c r="V122" s="194"/>
      <c r="W122" s="195" t="s">
        <v>292</v>
      </c>
      <c r="X122" s="194"/>
      <c r="Y122" s="195" t="s">
        <v>594</v>
      </c>
      <c r="Z122" s="194"/>
      <c r="AA122" s="245"/>
      <c r="AB122" s="397"/>
      <c r="AC122" s="397"/>
      <c r="AD122" s="193"/>
      <c r="AE122" s="379">
        <f>SUMPRODUCT(LEN($L122:$Z124)-LEN(SUBSTITUTE($L122:$Z124,"A", "")))</f>
        <v>0</v>
      </c>
      <c r="AF122" s="365">
        <f>SUMPRODUCT(LEN($AA122:$AA124)-LEN(SUBSTITUTE($AA122:$AA124,"A", "")))</f>
        <v>0</v>
      </c>
      <c r="AG122" s="365">
        <f>SUMPRODUCT(LEN($L122:$Z124)-LEN(SUBSTITUTE($L122:$Z124,"S", "")))</f>
        <v>0</v>
      </c>
      <c r="AH122" s="365">
        <f>SUMPRODUCT(LEN($AA122:$AA124)-LEN(SUBSTITUTE($AA122:$AA124,"S", "")))</f>
        <v>0</v>
      </c>
      <c r="AI122" s="365">
        <f>SUMPRODUCT(LEN($L122:$Z124)-LEN(SUBSTITUTE($L122:$Z124,"F", "")))</f>
        <v>0</v>
      </c>
      <c r="AJ122" s="365">
        <f>SUMPRODUCT(LEN($AA122:$AA124)-LEN(SUBSTITUTE($AA122:$AA124,"F", "")))</f>
        <v>0</v>
      </c>
      <c r="AK122" s="365">
        <f>SUMPRODUCT(LEN($L122:$Z124)-LEN(SUBSTITUTE($L122:$Z124,"G", "")))</f>
        <v>0</v>
      </c>
      <c r="AL122" s="365">
        <f>SUMPRODUCT(LEN($AA122:$AA124)-LEN(SUBSTITUTE($AA122:$AA124,"G", "")))</f>
        <v>0</v>
      </c>
      <c r="AM122" s="365">
        <f>SUMPRODUCT(LEN($L122:$Z124)-LEN(SUBSTITUTE($L122:$Z124,"M", "")))</f>
        <v>0</v>
      </c>
      <c r="AN122" s="382">
        <f>SUMPRODUCT(LEN($AA122:$AA124)-LEN(SUBSTITUTE($AA122:$AA124,"M", "")))</f>
        <v>0</v>
      </c>
    </row>
    <row r="123" spans="1:41" ht="21" customHeight="1" x14ac:dyDescent="0.2">
      <c r="A123" s="63"/>
      <c r="B123" s="17"/>
      <c r="C123" s="406"/>
      <c r="D123" s="231"/>
      <c r="E123" s="23"/>
      <c r="F123" s="23"/>
      <c r="G123" s="191"/>
      <c r="H123" s="409"/>
      <c r="I123" s="409"/>
      <c r="J123" s="409"/>
      <c r="K123" s="190" t="s">
        <v>91</v>
      </c>
      <c r="L123" s="189"/>
      <c r="M123" s="190" t="s">
        <v>90</v>
      </c>
      <c r="N123" s="189"/>
      <c r="O123" s="190" t="s">
        <v>89</v>
      </c>
      <c r="P123" s="189"/>
      <c r="Q123" s="190" t="s">
        <v>88</v>
      </c>
      <c r="R123" s="189"/>
      <c r="S123" s="190" t="s">
        <v>210</v>
      </c>
      <c r="T123" s="189"/>
      <c r="U123" s="190" t="s">
        <v>209</v>
      </c>
      <c r="V123" s="189"/>
      <c r="W123" s="190" t="s">
        <v>291</v>
      </c>
      <c r="X123" s="189"/>
      <c r="Y123" s="190" t="s">
        <v>593</v>
      </c>
      <c r="Z123" s="189"/>
      <c r="AA123" s="244"/>
      <c r="AB123" s="366"/>
      <c r="AC123" s="366"/>
      <c r="AD123" s="188"/>
      <c r="AE123" s="390"/>
      <c r="AF123" s="392"/>
      <c r="AG123" s="392"/>
      <c r="AH123" s="392"/>
      <c r="AI123" s="392"/>
      <c r="AJ123" s="392"/>
      <c r="AK123" s="392"/>
      <c r="AL123" s="392"/>
      <c r="AM123" s="392"/>
      <c r="AN123" s="395"/>
    </row>
    <row r="124" spans="1:41" ht="21" customHeight="1" thickBot="1" x14ac:dyDescent="0.25">
      <c r="A124" s="62"/>
      <c r="B124" s="17"/>
      <c r="C124" s="407"/>
      <c r="D124" s="233"/>
      <c r="E124" s="203"/>
      <c r="F124" s="203"/>
      <c r="G124" s="202"/>
      <c r="H124" s="410"/>
      <c r="I124" s="410"/>
      <c r="J124" s="410"/>
      <c r="K124" s="201" t="s">
        <v>87</v>
      </c>
      <c r="L124" s="200"/>
      <c r="M124" s="201" t="s">
        <v>86</v>
      </c>
      <c r="N124" s="200"/>
      <c r="O124" s="201" t="s">
        <v>85</v>
      </c>
      <c r="P124" s="200"/>
      <c r="Q124" s="201" t="s">
        <v>84</v>
      </c>
      <c r="R124" s="200"/>
      <c r="S124" s="201" t="s">
        <v>208</v>
      </c>
      <c r="T124" s="200"/>
      <c r="U124" s="201" t="s">
        <v>207</v>
      </c>
      <c r="V124" s="200"/>
      <c r="W124" s="201" t="s">
        <v>290</v>
      </c>
      <c r="X124" s="200"/>
      <c r="Y124" s="201" t="s">
        <v>592</v>
      </c>
      <c r="Z124" s="200"/>
      <c r="AA124" s="246"/>
      <c r="AB124" s="398"/>
      <c r="AC124" s="398"/>
      <c r="AD124" s="199"/>
      <c r="AE124" s="391"/>
      <c r="AF124" s="393"/>
      <c r="AG124" s="393"/>
      <c r="AH124" s="393"/>
      <c r="AI124" s="393"/>
      <c r="AJ124" s="393"/>
      <c r="AK124" s="393"/>
      <c r="AL124" s="393"/>
      <c r="AM124" s="393"/>
      <c r="AN124" s="396"/>
    </row>
    <row r="125" spans="1:41" ht="21" customHeight="1" x14ac:dyDescent="0.2">
      <c r="A125" s="61"/>
      <c r="B125" s="17"/>
      <c r="C125" s="405">
        <v>18</v>
      </c>
      <c r="D125" s="232"/>
      <c r="E125" s="197"/>
      <c r="F125" s="197"/>
      <c r="G125" s="196"/>
      <c r="H125" s="408"/>
      <c r="I125" s="408"/>
      <c r="J125" s="408"/>
      <c r="K125" s="195" t="s">
        <v>95</v>
      </c>
      <c r="L125" s="194"/>
      <c r="M125" s="195" t="s">
        <v>94</v>
      </c>
      <c r="N125" s="194"/>
      <c r="O125" s="195" t="s">
        <v>93</v>
      </c>
      <c r="P125" s="194"/>
      <c r="Q125" s="195" t="s">
        <v>92</v>
      </c>
      <c r="R125" s="194"/>
      <c r="S125" s="195" t="s">
        <v>212</v>
      </c>
      <c r="T125" s="194"/>
      <c r="U125" s="195" t="s">
        <v>211</v>
      </c>
      <c r="V125" s="194"/>
      <c r="W125" s="195" t="s">
        <v>292</v>
      </c>
      <c r="X125" s="194"/>
      <c r="Y125" s="195" t="s">
        <v>594</v>
      </c>
      <c r="Z125" s="194"/>
      <c r="AA125" s="245"/>
      <c r="AB125" s="397"/>
      <c r="AC125" s="397"/>
      <c r="AD125" s="193"/>
      <c r="AE125" s="379">
        <f>SUMPRODUCT(LEN($L125:$Z127)-LEN(SUBSTITUTE($L125:$Z127,"A", "")))</f>
        <v>0</v>
      </c>
      <c r="AF125" s="365">
        <f>SUMPRODUCT(LEN($AA125:$AA127)-LEN(SUBSTITUTE($AA125:$AA127,"A", "")))</f>
        <v>0</v>
      </c>
      <c r="AG125" s="365">
        <f>SUMPRODUCT(LEN($L125:$Z127)-LEN(SUBSTITUTE($L125:$Z127,"S", "")))</f>
        <v>0</v>
      </c>
      <c r="AH125" s="365">
        <f>SUMPRODUCT(LEN($AA125:$AA127)-LEN(SUBSTITUTE($AA125:$AA127,"S", "")))</f>
        <v>0</v>
      </c>
      <c r="AI125" s="365">
        <f>SUMPRODUCT(LEN($L125:$Z127)-LEN(SUBSTITUTE($L125:$Z127,"F", "")))</f>
        <v>0</v>
      </c>
      <c r="AJ125" s="365">
        <f>SUMPRODUCT(LEN($AA125:$AA127)-LEN(SUBSTITUTE($AA125:$AA127,"F", "")))</f>
        <v>0</v>
      </c>
      <c r="AK125" s="365">
        <f>SUMPRODUCT(LEN($L125:$Z127)-LEN(SUBSTITUTE($L125:$Z127,"G", "")))</f>
        <v>0</v>
      </c>
      <c r="AL125" s="365">
        <f>SUMPRODUCT(LEN($AA125:$AA127)-LEN(SUBSTITUTE($AA125:$AA127,"G", "")))</f>
        <v>0</v>
      </c>
      <c r="AM125" s="365">
        <f>SUMPRODUCT(LEN($L125:$Z127)-LEN(SUBSTITUTE($L125:$Z127,"M", "")))</f>
        <v>0</v>
      </c>
      <c r="AN125" s="382">
        <f>SUMPRODUCT(LEN($AA125:$AA127)-LEN(SUBSTITUTE($AA125:$AA127,"M", "")))</f>
        <v>0</v>
      </c>
    </row>
    <row r="126" spans="1:41" ht="21" customHeight="1" x14ac:dyDescent="0.2">
      <c r="A126" s="62"/>
      <c r="B126" s="17"/>
      <c r="C126" s="406"/>
      <c r="D126" s="231"/>
      <c r="E126" s="23"/>
      <c r="F126" s="23"/>
      <c r="G126" s="191"/>
      <c r="H126" s="409"/>
      <c r="I126" s="409"/>
      <c r="J126" s="409"/>
      <c r="K126" s="190" t="s">
        <v>91</v>
      </c>
      <c r="L126" s="189"/>
      <c r="M126" s="190" t="s">
        <v>90</v>
      </c>
      <c r="N126" s="189"/>
      <c r="O126" s="190" t="s">
        <v>89</v>
      </c>
      <c r="P126" s="189"/>
      <c r="Q126" s="190" t="s">
        <v>88</v>
      </c>
      <c r="R126" s="189"/>
      <c r="S126" s="190" t="s">
        <v>210</v>
      </c>
      <c r="T126" s="189"/>
      <c r="U126" s="190" t="s">
        <v>209</v>
      </c>
      <c r="V126" s="189"/>
      <c r="W126" s="190" t="s">
        <v>291</v>
      </c>
      <c r="X126" s="189"/>
      <c r="Y126" s="190" t="s">
        <v>593</v>
      </c>
      <c r="Z126" s="189"/>
      <c r="AA126" s="244"/>
      <c r="AB126" s="366"/>
      <c r="AC126" s="366"/>
      <c r="AD126" s="188"/>
      <c r="AE126" s="390"/>
      <c r="AF126" s="392"/>
      <c r="AG126" s="392"/>
      <c r="AH126" s="392"/>
      <c r="AI126" s="392"/>
      <c r="AJ126" s="392"/>
      <c r="AK126" s="392"/>
      <c r="AL126" s="392"/>
      <c r="AM126" s="392"/>
      <c r="AN126" s="395"/>
    </row>
    <row r="127" spans="1:41" ht="21" customHeight="1" thickBot="1" x14ac:dyDescent="0.25">
      <c r="A127" s="61"/>
      <c r="B127" s="17"/>
      <c r="C127" s="407"/>
      <c r="D127" s="233"/>
      <c r="E127" s="203"/>
      <c r="F127" s="203"/>
      <c r="G127" s="202"/>
      <c r="H127" s="410"/>
      <c r="I127" s="410"/>
      <c r="J127" s="410"/>
      <c r="K127" s="201" t="s">
        <v>87</v>
      </c>
      <c r="L127" s="200"/>
      <c r="M127" s="201" t="s">
        <v>86</v>
      </c>
      <c r="N127" s="200"/>
      <c r="O127" s="201" t="s">
        <v>85</v>
      </c>
      <c r="P127" s="200"/>
      <c r="Q127" s="201" t="s">
        <v>84</v>
      </c>
      <c r="R127" s="200"/>
      <c r="S127" s="201" t="s">
        <v>208</v>
      </c>
      <c r="T127" s="200"/>
      <c r="U127" s="201" t="s">
        <v>207</v>
      </c>
      <c r="V127" s="200"/>
      <c r="W127" s="201" t="s">
        <v>290</v>
      </c>
      <c r="X127" s="200"/>
      <c r="Y127" s="201" t="s">
        <v>592</v>
      </c>
      <c r="Z127" s="200"/>
      <c r="AA127" s="246"/>
      <c r="AB127" s="398"/>
      <c r="AC127" s="398"/>
      <c r="AD127" s="199"/>
      <c r="AE127" s="391"/>
      <c r="AF127" s="393"/>
      <c r="AG127" s="393"/>
      <c r="AH127" s="393"/>
      <c r="AI127" s="393"/>
      <c r="AJ127" s="393"/>
      <c r="AK127" s="393"/>
      <c r="AL127" s="393"/>
      <c r="AM127" s="393"/>
      <c r="AN127" s="396"/>
    </row>
    <row r="128" spans="1:41" ht="21" customHeight="1" x14ac:dyDescent="0.2">
      <c r="B128" s="17"/>
      <c r="C128" s="405">
        <v>19</v>
      </c>
      <c r="D128" s="232"/>
      <c r="E128" s="197"/>
      <c r="F128" s="197"/>
      <c r="G128" s="196"/>
      <c r="H128" s="408"/>
      <c r="I128" s="408"/>
      <c r="J128" s="408"/>
      <c r="K128" s="195" t="s">
        <v>95</v>
      </c>
      <c r="L128" s="194"/>
      <c r="M128" s="195" t="s">
        <v>94</v>
      </c>
      <c r="N128" s="194"/>
      <c r="O128" s="195" t="s">
        <v>93</v>
      </c>
      <c r="P128" s="194"/>
      <c r="Q128" s="195" t="s">
        <v>92</v>
      </c>
      <c r="R128" s="194"/>
      <c r="S128" s="195" t="s">
        <v>212</v>
      </c>
      <c r="T128" s="194"/>
      <c r="U128" s="195" t="s">
        <v>211</v>
      </c>
      <c r="V128" s="194"/>
      <c r="W128" s="195" t="s">
        <v>292</v>
      </c>
      <c r="X128" s="194"/>
      <c r="Y128" s="195" t="s">
        <v>594</v>
      </c>
      <c r="Z128" s="194"/>
      <c r="AA128" s="245"/>
      <c r="AB128" s="397"/>
      <c r="AC128" s="397"/>
      <c r="AD128" s="193"/>
      <c r="AE128" s="379">
        <f>SUMPRODUCT(LEN($L128:$Z130)-LEN(SUBSTITUTE($L128:$Z130,"A", "")))</f>
        <v>0</v>
      </c>
      <c r="AF128" s="365">
        <f>SUMPRODUCT(LEN($AA128:$AA130)-LEN(SUBSTITUTE($AA128:$AA130,"A", "")))</f>
        <v>0</v>
      </c>
      <c r="AG128" s="365">
        <f>SUMPRODUCT(LEN($L128:$Z130)-LEN(SUBSTITUTE($L128:$Z130,"S", "")))</f>
        <v>0</v>
      </c>
      <c r="AH128" s="365">
        <f>SUMPRODUCT(LEN($AA128:$AA130)-LEN(SUBSTITUTE($AA128:$AA130,"S", "")))</f>
        <v>0</v>
      </c>
      <c r="AI128" s="365">
        <f>SUMPRODUCT(LEN($L128:$Z130)-LEN(SUBSTITUTE($L128:$Z130,"F", "")))</f>
        <v>0</v>
      </c>
      <c r="AJ128" s="365">
        <f>SUMPRODUCT(LEN($AA128:$AA130)-LEN(SUBSTITUTE($AA128:$AA130,"F", "")))</f>
        <v>0</v>
      </c>
      <c r="AK128" s="365">
        <f>SUMPRODUCT(LEN($L128:$Z130)-LEN(SUBSTITUTE($L128:$Z130,"G", "")))</f>
        <v>0</v>
      </c>
      <c r="AL128" s="365">
        <f>SUMPRODUCT(LEN($AA128:$AA130)-LEN(SUBSTITUTE($AA128:$AA130,"G", "")))</f>
        <v>0</v>
      </c>
      <c r="AM128" s="365">
        <f>SUMPRODUCT(LEN($L128:$Z130)-LEN(SUBSTITUTE($L128:$Z130,"M", "")))</f>
        <v>0</v>
      </c>
      <c r="AN128" s="382">
        <f>SUMPRODUCT(LEN($AA128:$AA130)-LEN(SUBSTITUTE($AA128:$AA130,"M", "")))</f>
        <v>0</v>
      </c>
    </row>
    <row r="129" spans="2:48" ht="21" customHeight="1" x14ac:dyDescent="0.2">
      <c r="B129" s="17"/>
      <c r="C129" s="406"/>
      <c r="D129" s="231"/>
      <c r="E129" s="23"/>
      <c r="F129" s="23"/>
      <c r="G129" s="191"/>
      <c r="H129" s="409"/>
      <c r="I129" s="409"/>
      <c r="J129" s="409"/>
      <c r="K129" s="190" t="s">
        <v>91</v>
      </c>
      <c r="L129" s="189"/>
      <c r="M129" s="190" t="s">
        <v>90</v>
      </c>
      <c r="N129" s="189"/>
      <c r="O129" s="190" t="s">
        <v>89</v>
      </c>
      <c r="P129" s="189"/>
      <c r="Q129" s="190" t="s">
        <v>88</v>
      </c>
      <c r="R129" s="189"/>
      <c r="S129" s="190" t="s">
        <v>210</v>
      </c>
      <c r="T129" s="189"/>
      <c r="U129" s="190" t="s">
        <v>209</v>
      </c>
      <c r="V129" s="189"/>
      <c r="W129" s="190" t="s">
        <v>291</v>
      </c>
      <c r="X129" s="189"/>
      <c r="Y129" s="190" t="s">
        <v>593</v>
      </c>
      <c r="Z129" s="189"/>
      <c r="AA129" s="244"/>
      <c r="AB129" s="366"/>
      <c r="AC129" s="366"/>
      <c r="AD129" s="188"/>
      <c r="AE129" s="390"/>
      <c r="AF129" s="392"/>
      <c r="AG129" s="392"/>
      <c r="AH129" s="392"/>
      <c r="AI129" s="392"/>
      <c r="AJ129" s="392"/>
      <c r="AK129" s="392"/>
      <c r="AL129" s="392"/>
      <c r="AM129" s="392"/>
      <c r="AN129" s="395"/>
    </row>
    <row r="130" spans="2:48" ht="21" customHeight="1" thickBot="1" x14ac:dyDescent="0.25">
      <c r="B130" s="17"/>
      <c r="C130" s="407"/>
      <c r="D130" s="233"/>
      <c r="E130" s="203"/>
      <c r="F130" s="203"/>
      <c r="G130" s="202"/>
      <c r="H130" s="410"/>
      <c r="I130" s="410"/>
      <c r="J130" s="410"/>
      <c r="K130" s="201" t="s">
        <v>87</v>
      </c>
      <c r="L130" s="200"/>
      <c r="M130" s="201" t="s">
        <v>86</v>
      </c>
      <c r="N130" s="200"/>
      <c r="O130" s="201" t="s">
        <v>85</v>
      </c>
      <c r="P130" s="200"/>
      <c r="Q130" s="201" t="s">
        <v>84</v>
      </c>
      <c r="R130" s="200"/>
      <c r="S130" s="201" t="s">
        <v>208</v>
      </c>
      <c r="T130" s="200"/>
      <c r="U130" s="201" t="s">
        <v>207</v>
      </c>
      <c r="V130" s="200"/>
      <c r="W130" s="201" t="s">
        <v>290</v>
      </c>
      <c r="X130" s="200"/>
      <c r="Y130" s="201" t="s">
        <v>592</v>
      </c>
      <c r="Z130" s="200"/>
      <c r="AA130" s="246"/>
      <c r="AB130" s="398"/>
      <c r="AC130" s="398"/>
      <c r="AD130" s="199"/>
      <c r="AE130" s="391"/>
      <c r="AF130" s="393"/>
      <c r="AG130" s="393"/>
      <c r="AH130" s="393"/>
      <c r="AI130" s="393"/>
      <c r="AJ130" s="393"/>
      <c r="AK130" s="393"/>
      <c r="AL130" s="393"/>
      <c r="AM130" s="393"/>
      <c r="AN130" s="396"/>
    </row>
    <row r="131" spans="2:48" ht="21" customHeight="1" x14ac:dyDescent="0.2">
      <c r="B131" s="17"/>
      <c r="C131" s="405">
        <v>20</v>
      </c>
      <c r="D131" s="232"/>
      <c r="E131" s="197"/>
      <c r="F131" s="197"/>
      <c r="G131" s="196"/>
      <c r="H131" s="408"/>
      <c r="I131" s="408"/>
      <c r="J131" s="408"/>
      <c r="K131" s="195" t="s">
        <v>95</v>
      </c>
      <c r="L131" s="194"/>
      <c r="M131" s="195" t="s">
        <v>94</v>
      </c>
      <c r="N131" s="194"/>
      <c r="O131" s="195" t="s">
        <v>93</v>
      </c>
      <c r="P131" s="194"/>
      <c r="Q131" s="195" t="s">
        <v>92</v>
      </c>
      <c r="R131" s="194"/>
      <c r="S131" s="195" t="s">
        <v>212</v>
      </c>
      <c r="T131" s="194"/>
      <c r="U131" s="195" t="s">
        <v>211</v>
      </c>
      <c r="V131" s="194"/>
      <c r="W131" s="195" t="s">
        <v>292</v>
      </c>
      <c r="X131" s="194"/>
      <c r="Y131" s="195" t="s">
        <v>594</v>
      </c>
      <c r="Z131" s="194"/>
      <c r="AA131" s="245"/>
      <c r="AB131" s="397"/>
      <c r="AC131" s="397"/>
      <c r="AD131" s="193"/>
      <c r="AE131" s="379">
        <f>SUMPRODUCT(LEN($L131:$Z133)-LEN(SUBSTITUTE($L131:$Z133,"A", "")))</f>
        <v>0</v>
      </c>
      <c r="AF131" s="365">
        <f>SUMPRODUCT(LEN($AA131:$AA133)-LEN(SUBSTITUTE($AA131:$AA133,"A", "")))</f>
        <v>0</v>
      </c>
      <c r="AG131" s="365">
        <f>SUMPRODUCT(LEN($L131:$Z133)-LEN(SUBSTITUTE($L131:$Z133,"S", "")))</f>
        <v>0</v>
      </c>
      <c r="AH131" s="365">
        <f>SUMPRODUCT(LEN($AA131:$AA133)-LEN(SUBSTITUTE($AA131:$AA133,"S", "")))</f>
        <v>0</v>
      </c>
      <c r="AI131" s="365">
        <f>SUMPRODUCT(LEN($L131:$Z133)-LEN(SUBSTITUTE($L131:$Z133,"F", "")))</f>
        <v>0</v>
      </c>
      <c r="AJ131" s="365">
        <f>SUMPRODUCT(LEN($AA131:$AA133)-LEN(SUBSTITUTE($AA131:$AA133,"F", "")))</f>
        <v>0</v>
      </c>
      <c r="AK131" s="365">
        <f>SUMPRODUCT(LEN($L131:$Z133)-LEN(SUBSTITUTE($L131:$Z133,"G", "")))</f>
        <v>0</v>
      </c>
      <c r="AL131" s="365">
        <f>SUMPRODUCT(LEN($AA131:$AA133)-LEN(SUBSTITUTE($AA131:$AA133,"G", "")))</f>
        <v>0</v>
      </c>
      <c r="AM131" s="365">
        <f>SUMPRODUCT(LEN($L131:$Z133)-LEN(SUBSTITUTE($L131:$Z133,"M", "")))</f>
        <v>0</v>
      </c>
      <c r="AN131" s="382">
        <f>SUMPRODUCT(LEN($AA131:$AA133)-LEN(SUBSTITUTE($AA131:$AA133,"M", "")))</f>
        <v>0</v>
      </c>
    </row>
    <row r="132" spans="2:48" ht="21" customHeight="1" x14ac:dyDescent="0.2">
      <c r="B132" s="17"/>
      <c r="C132" s="406"/>
      <c r="D132" s="231"/>
      <c r="E132" s="23"/>
      <c r="F132" s="23"/>
      <c r="G132" s="191"/>
      <c r="H132" s="409"/>
      <c r="I132" s="409"/>
      <c r="J132" s="409"/>
      <c r="K132" s="190" t="s">
        <v>91</v>
      </c>
      <c r="L132" s="189"/>
      <c r="M132" s="190" t="s">
        <v>90</v>
      </c>
      <c r="N132" s="189"/>
      <c r="O132" s="190" t="s">
        <v>89</v>
      </c>
      <c r="P132" s="189"/>
      <c r="Q132" s="190" t="s">
        <v>88</v>
      </c>
      <c r="R132" s="189"/>
      <c r="S132" s="190" t="s">
        <v>210</v>
      </c>
      <c r="T132" s="189"/>
      <c r="U132" s="190" t="s">
        <v>209</v>
      </c>
      <c r="V132" s="189"/>
      <c r="W132" s="190" t="s">
        <v>291</v>
      </c>
      <c r="X132" s="189"/>
      <c r="Y132" s="190" t="s">
        <v>593</v>
      </c>
      <c r="Z132" s="189"/>
      <c r="AA132" s="244"/>
      <c r="AB132" s="366"/>
      <c r="AC132" s="366"/>
      <c r="AD132" s="188"/>
      <c r="AE132" s="390"/>
      <c r="AF132" s="392"/>
      <c r="AG132" s="392"/>
      <c r="AH132" s="392"/>
      <c r="AI132" s="392"/>
      <c r="AJ132" s="392"/>
      <c r="AK132" s="392"/>
      <c r="AL132" s="392"/>
      <c r="AM132" s="392"/>
      <c r="AN132" s="395"/>
    </row>
    <row r="133" spans="2:48" ht="21" customHeight="1" thickBot="1" x14ac:dyDescent="0.25">
      <c r="B133" s="151"/>
      <c r="C133" s="412"/>
      <c r="D133" s="230"/>
      <c r="E133" s="186"/>
      <c r="F133" s="186"/>
      <c r="G133" s="185"/>
      <c r="H133" s="411"/>
      <c r="I133" s="411"/>
      <c r="J133" s="411"/>
      <c r="K133" s="184" t="s">
        <v>87</v>
      </c>
      <c r="L133" s="183"/>
      <c r="M133" s="184" t="s">
        <v>86</v>
      </c>
      <c r="N133" s="183"/>
      <c r="O133" s="184" t="s">
        <v>85</v>
      </c>
      <c r="P133" s="183"/>
      <c r="Q133" s="184" t="s">
        <v>84</v>
      </c>
      <c r="R133" s="183"/>
      <c r="S133" s="184" t="s">
        <v>208</v>
      </c>
      <c r="T133" s="183"/>
      <c r="U133" s="184" t="s">
        <v>207</v>
      </c>
      <c r="V133" s="183"/>
      <c r="W133" s="201" t="s">
        <v>290</v>
      </c>
      <c r="X133" s="183"/>
      <c r="Y133" s="201" t="s">
        <v>592</v>
      </c>
      <c r="Z133" s="183"/>
      <c r="AA133" s="243"/>
      <c r="AB133" s="367"/>
      <c r="AC133" s="367"/>
      <c r="AD133" s="180"/>
      <c r="AE133" s="391"/>
      <c r="AF133" s="393"/>
      <c r="AG133" s="393"/>
      <c r="AH133" s="393"/>
      <c r="AI133" s="393"/>
      <c r="AJ133" s="393"/>
      <c r="AK133" s="393"/>
      <c r="AL133" s="393"/>
      <c r="AM133" s="393"/>
      <c r="AN133" s="396"/>
    </row>
    <row r="134" spans="2:48" ht="74.45" customHeight="1" thickBot="1" x14ac:dyDescent="0.3">
      <c r="B134" s="223" t="s">
        <v>123</v>
      </c>
      <c r="C134" s="222" t="s">
        <v>122</v>
      </c>
      <c r="D134" s="222" t="s">
        <v>121</v>
      </c>
      <c r="E134" s="222" t="s">
        <v>120</v>
      </c>
      <c r="F134" s="222" t="s">
        <v>119</v>
      </c>
      <c r="G134" s="222" t="s">
        <v>118</v>
      </c>
      <c r="H134" s="222" t="s">
        <v>33</v>
      </c>
      <c r="I134" s="222" t="s">
        <v>117</v>
      </c>
      <c r="J134" s="222" t="s">
        <v>34</v>
      </c>
      <c r="K134" s="403" t="s">
        <v>116</v>
      </c>
      <c r="L134" s="413"/>
      <c r="M134" s="403" t="s">
        <v>115</v>
      </c>
      <c r="N134" s="413"/>
      <c r="O134" s="403" t="s">
        <v>115</v>
      </c>
      <c r="P134" s="404"/>
      <c r="Q134" s="403" t="s">
        <v>115</v>
      </c>
      <c r="R134" s="404"/>
      <c r="S134" s="403" t="s">
        <v>115</v>
      </c>
      <c r="T134" s="404"/>
      <c r="U134" s="403" t="s">
        <v>115</v>
      </c>
      <c r="V134" s="404"/>
      <c r="W134" s="403" t="s">
        <v>115</v>
      </c>
      <c r="X134" s="404"/>
      <c r="Y134" s="403" t="s">
        <v>115</v>
      </c>
      <c r="Z134" s="404"/>
      <c r="AA134" s="49" t="s">
        <v>114</v>
      </c>
      <c r="AB134" s="48" t="s">
        <v>113</v>
      </c>
      <c r="AC134" s="221" t="s">
        <v>221</v>
      </c>
      <c r="AD134" s="220" t="s">
        <v>112</v>
      </c>
      <c r="AE134" s="46" t="s">
        <v>111</v>
      </c>
      <c r="AF134" s="45" t="s">
        <v>110</v>
      </c>
      <c r="AG134" s="45" t="s">
        <v>109</v>
      </c>
      <c r="AH134" s="45" t="s">
        <v>108</v>
      </c>
      <c r="AI134" s="45" t="s">
        <v>107</v>
      </c>
      <c r="AJ134" s="45" t="s">
        <v>106</v>
      </c>
      <c r="AK134" s="45" t="s">
        <v>105</v>
      </c>
      <c r="AL134" s="45" t="s">
        <v>104</v>
      </c>
      <c r="AM134" s="45" t="s">
        <v>103</v>
      </c>
      <c r="AN134" s="45" t="s">
        <v>102</v>
      </c>
    </row>
    <row r="135" spans="2:48" ht="36" customHeight="1" thickBot="1" x14ac:dyDescent="0.25">
      <c r="B135" s="71" t="s">
        <v>138</v>
      </c>
      <c r="C135" s="215"/>
      <c r="D135" s="214">
        <v>216</v>
      </c>
      <c r="E135" s="213">
        <v>10</v>
      </c>
      <c r="F135" s="212">
        <v>44968.800000000003</v>
      </c>
      <c r="G135" s="211">
        <v>1189.54</v>
      </c>
      <c r="H135" s="210"/>
      <c r="I135" s="210"/>
      <c r="J135" s="209"/>
      <c r="K135" s="208"/>
      <c r="L135" s="36"/>
      <c r="M135" s="208"/>
      <c r="N135" s="36"/>
      <c r="O135" s="208"/>
      <c r="P135" s="36"/>
      <c r="Q135" s="208"/>
      <c r="R135" s="36"/>
      <c r="S135" s="208"/>
      <c r="T135" s="36"/>
      <c r="U135" s="208"/>
      <c r="V135" s="36"/>
      <c r="W135" s="208"/>
      <c r="X135" s="36"/>
      <c r="Y135" s="208"/>
      <c r="Z135" s="36"/>
      <c r="AA135" s="36"/>
      <c r="AB135" s="206"/>
      <c r="AC135" s="206"/>
      <c r="AD135" s="205"/>
      <c r="AE135" s="33">
        <f t="shared" ref="AE135:AN135" si="2">SUM(AE136:AE190)</f>
        <v>188</v>
      </c>
      <c r="AF135" s="54">
        <f t="shared" si="2"/>
        <v>44</v>
      </c>
      <c r="AG135" s="54">
        <f t="shared" si="2"/>
        <v>101</v>
      </c>
      <c r="AH135" s="54">
        <f t="shared" si="2"/>
        <v>35</v>
      </c>
      <c r="AI135" s="54">
        <f t="shared" si="2"/>
        <v>3</v>
      </c>
      <c r="AJ135" s="54">
        <f t="shared" si="2"/>
        <v>2</v>
      </c>
      <c r="AK135" s="54">
        <f t="shared" si="2"/>
        <v>117</v>
      </c>
      <c r="AL135" s="54">
        <f t="shared" si="2"/>
        <v>45</v>
      </c>
      <c r="AM135" s="54">
        <f t="shared" si="2"/>
        <v>0</v>
      </c>
      <c r="AN135" s="53">
        <f t="shared" si="2"/>
        <v>0</v>
      </c>
      <c r="AO135" s="32" t="s">
        <v>100</v>
      </c>
      <c r="AP135" s="31">
        <f>F135/(100*102)</f>
        <v>4.4087058823529413</v>
      </c>
      <c r="AR135" s="4">
        <f>SUM(AE135:AF135)/E135</f>
        <v>23.2</v>
      </c>
      <c r="AS135" s="4">
        <f>SUM(AG135:AH135)/E135</f>
        <v>13.6</v>
      </c>
      <c r="AT135" s="4">
        <f>SUM(AI135:AJ135)/E135</f>
        <v>0.5</v>
      </c>
      <c r="AU135" s="4">
        <f>SUM(AK135:AL135)/E135</f>
        <v>16.2</v>
      </c>
      <c r="AV135" s="4">
        <f>SUM(AM135:AN135)/E135</f>
        <v>0</v>
      </c>
    </row>
    <row r="136" spans="2:48" ht="21" customHeight="1" x14ac:dyDescent="0.2">
      <c r="B136" s="17" t="s">
        <v>129</v>
      </c>
      <c r="C136" s="405">
        <v>1</v>
      </c>
      <c r="D136" s="198" t="s">
        <v>700</v>
      </c>
      <c r="E136" s="197"/>
      <c r="F136" s="197"/>
      <c r="G136" s="196"/>
      <c r="H136" s="408">
        <v>90</v>
      </c>
      <c r="I136" s="408">
        <v>18</v>
      </c>
      <c r="J136" s="408">
        <v>9</v>
      </c>
      <c r="K136" s="195" t="s">
        <v>95</v>
      </c>
      <c r="L136" s="194" t="s">
        <v>97</v>
      </c>
      <c r="M136" s="195" t="s">
        <v>94</v>
      </c>
      <c r="N136" s="194" t="s">
        <v>263</v>
      </c>
      <c r="O136" s="195" t="s">
        <v>93</v>
      </c>
      <c r="P136" s="194" t="s">
        <v>98</v>
      </c>
      <c r="Q136" s="195" t="s">
        <v>92</v>
      </c>
      <c r="R136" s="194"/>
      <c r="S136" s="195" t="s">
        <v>212</v>
      </c>
      <c r="T136" s="194"/>
      <c r="U136" s="195" t="s">
        <v>211</v>
      </c>
      <c r="V136" s="194"/>
      <c r="W136" s="195" t="s">
        <v>292</v>
      </c>
      <c r="X136" s="194"/>
      <c r="Y136" s="195" t="s">
        <v>594</v>
      </c>
      <c r="Z136" s="194"/>
      <c r="AA136" s="245" t="s">
        <v>699</v>
      </c>
      <c r="AB136" s="397"/>
      <c r="AC136" s="397"/>
      <c r="AD136" s="193"/>
      <c r="AE136" s="379">
        <f>SUMPRODUCT(LEN($L136:$Z138)-LEN(SUBSTITUTE($L136:$Z138,"A", "")))</f>
        <v>4</v>
      </c>
      <c r="AF136" s="365">
        <f>SUMPRODUCT(LEN($AA136:$AA138)-LEN(SUBSTITUTE($AA136:$AA138,"A", "")))</f>
        <v>9</v>
      </c>
      <c r="AG136" s="365">
        <f>SUMPRODUCT(LEN($L136:$Z138)-LEN(SUBSTITUTE($L136:$Z138,"S", "")))</f>
        <v>5</v>
      </c>
      <c r="AH136" s="365">
        <f>SUMPRODUCT(LEN($AA136:$AA138)-LEN(SUBSTITUTE($AA136:$AA138,"S", "")))</f>
        <v>13</v>
      </c>
      <c r="AI136" s="365">
        <f>SUMPRODUCT(LEN($L136:$Z138)-LEN(SUBSTITUTE($L136:$Z138,"F", "")))</f>
        <v>0</v>
      </c>
      <c r="AJ136" s="365">
        <f>SUMPRODUCT(LEN($AA136:$AA138)-LEN(SUBSTITUTE($AA136:$AA138,"F", "")))</f>
        <v>0</v>
      </c>
      <c r="AK136" s="365">
        <f>SUMPRODUCT(LEN($L136:$Z138)-LEN(SUBSTITUTE($L136:$Z138,"G", "")))</f>
        <v>2</v>
      </c>
      <c r="AL136" s="365">
        <f>SUMPRODUCT(LEN($AA136:$AA138)-LEN(SUBSTITUTE($AA136:$AA138,"G", "")))</f>
        <v>7</v>
      </c>
      <c r="AM136" s="365">
        <f>SUMPRODUCT(LEN($L136:$Z138)-LEN(SUBSTITUTE($L136:$Z138,"M", "")))</f>
        <v>0</v>
      </c>
      <c r="AN136" s="382">
        <f>SUMPRODUCT(LEN($AA136:$AA138)-LEN(SUBSTITUTE($AA136:$AA138,"M", "")))</f>
        <v>0</v>
      </c>
    </row>
    <row r="137" spans="2:48" ht="21" customHeight="1" x14ac:dyDescent="0.2">
      <c r="B137" s="17"/>
      <c r="C137" s="406"/>
      <c r="D137" s="231"/>
      <c r="E137" s="23"/>
      <c r="F137" s="23"/>
      <c r="G137" s="191"/>
      <c r="H137" s="409"/>
      <c r="I137" s="409"/>
      <c r="J137" s="409"/>
      <c r="K137" s="190" t="s">
        <v>91</v>
      </c>
      <c r="L137" s="189" t="s">
        <v>306</v>
      </c>
      <c r="M137" s="190" t="s">
        <v>90</v>
      </c>
      <c r="N137" s="189" t="s">
        <v>98</v>
      </c>
      <c r="O137" s="190" t="s">
        <v>89</v>
      </c>
      <c r="P137" s="189" t="s">
        <v>98</v>
      </c>
      <c r="Q137" s="190" t="s">
        <v>88</v>
      </c>
      <c r="R137" s="189"/>
      <c r="S137" s="190" t="s">
        <v>210</v>
      </c>
      <c r="T137" s="189"/>
      <c r="U137" s="190" t="s">
        <v>209</v>
      </c>
      <c r="V137" s="189"/>
      <c r="W137" s="190" t="s">
        <v>291</v>
      </c>
      <c r="X137" s="189"/>
      <c r="Y137" s="190" t="s">
        <v>593</v>
      </c>
      <c r="Z137" s="189"/>
      <c r="AA137" s="244" t="s">
        <v>698</v>
      </c>
      <c r="AB137" s="366"/>
      <c r="AC137" s="366"/>
      <c r="AD137" s="188"/>
      <c r="AE137" s="390"/>
      <c r="AF137" s="392"/>
      <c r="AG137" s="392"/>
      <c r="AH137" s="392"/>
      <c r="AI137" s="392"/>
      <c r="AJ137" s="392"/>
      <c r="AK137" s="392"/>
      <c r="AL137" s="392"/>
      <c r="AM137" s="392"/>
      <c r="AN137" s="395"/>
    </row>
    <row r="138" spans="2:48" ht="21" customHeight="1" thickBot="1" x14ac:dyDescent="0.25">
      <c r="B138" s="17"/>
      <c r="C138" s="407"/>
      <c r="D138" s="233"/>
      <c r="E138" s="203"/>
      <c r="F138" s="203"/>
      <c r="G138" s="202"/>
      <c r="H138" s="410"/>
      <c r="I138" s="410"/>
      <c r="J138" s="410"/>
      <c r="K138" s="201" t="s">
        <v>87</v>
      </c>
      <c r="L138" s="200" t="s">
        <v>97</v>
      </c>
      <c r="M138" s="201" t="s">
        <v>86</v>
      </c>
      <c r="N138" s="200" t="s">
        <v>98</v>
      </c>
      <c r="O138" s="201" t="s">
        <v>85</v>
      </c>
      <c r="P138" s="200" t="s">
        <v>98</v>
      </c>
      <c r="Q138" s="201" t="s">
        <v>84</v>
      </c>
      <c r="R138" s="200"/>
      <c r="S138" s="201" t="s">
        <v>208</v>
      </c>
      <c r="T138" s="200"/>
      <c r="U138" s="201" t="s">
        <v>207</v>
      </c>
      <c r="V138" s="200"/>
      <c r="W138" s="201" t="s">
        <v>290</v>
      </c>
      <c r="X138" s="200"/>
      <c r="Y138" s="201" t="s">
        <v>592</v>
      </c>
      <c r="Z138" s="200"/>
      <c r="AA138" s="246" t="s">
        <v>697</v>
      </c>
      <c r="AB138" s="398"/>
      <c r="AC138" s="398"/>
      <c r="AD138" s="199"/>
      <c r="AE138" s="391"/>
      <c r="AF138" s="393"/>
      <c r="AG138" s="393"/>
      <c r="AH138" s="393"/>
      <c r="AI138" s="393"/>
      <c r="AJ138" s="393"/>
      <c r="AK138" s="393"/>
      <c r="AL138" s="393"/>
      <c r="AM138" s="393"/>
      <c r="AN138" s="396"/>
    </row>
    <row r="139" spans="2:48" ht="21" customHeight="1" x14ac:dyDescent="0.2">
      <c r="B139" s="17"/>
      <c r="C139" s="405">
        <v>2</v>
      </c>
      <c r="D139" s="232"/>
      <c r="E139" s="197"/>
      <c r="F139" s="197"/>
      <c r="G139" s="196"/>
      <c r="H139" s="408">
        <v>90</v>
      </c>
      <c r="I139" s="408">
        <v>22</v>
      </c>
      <c r="J139" s="408">
        <v>6</v>
      </c>
      <c r="K139" s="195" t="s">
        <v>95</v>
      </c>
      <c r="L139" s="194" t="s">
        <v>263</v>
      </c>
      <c r="M139" s="195" t="s">
        <v>94</v>
      </c>
      <c r="N139" s="194" t="s">
        <v>275</v>
      </c>
      <c r="O139" s="195" t="s">
        <v>93</v>
      </c>
      <c r="P139" s="194" t="s">
        <v>425</v>
      </c>
      <c r="Q139" s="195" t="s">
        <v>92</v>
      </c>
      <c r="R139" s="194" t="s">
        <v>313</v>
      </c>
      <c r="S139" s="195" t="s">
        <v>212</v>
      </c>
      <c r="T139" s="194" t="s">
        <v>214</v>
      </c>
      <c r="U139" s="195" t="s">
        <v>211</v>
      </c>
      <c r="V139" s="194" t="s">
        <v>98</v>
      </c>
      <c r="W139" s="195" t="s">
        <v>292</v>
      </c>
      <c r="X139" s="194"/>
      <c r="Y139" s="195" t="s">
        <v>594</v>
      </c>
      <c r="Z139" s="194"/>
      <c r="AA139" s="245" t="s">
        <v>97</v>
      </c>
      <c r="AB139" s="397"/>
      <c r="AC139" s="397"/>
      <c r="AD139" s="193"/>
      <c r="AE139" s="379">
        <f>SUMPRODUCT(LEN($L139:$Z141)-LEN(SUBSTITUTE($L139:$Z141,"A", "")))</f>
        <v>18</v>
      </c>
      <c r="AF139" s="365">
        <f>SUMPRODUCT(LEN($AA139:$AA141)-LEN(SUBSTITUTE($AA139:$AA141,"A", "")))</f>
        <v>1</v>
      </c>
      <c r="AG139" s="365">
        <f>SUMPRODUCT(LEN($L139:$Z141)-LEN(SUBSTITUTE($L139:$Z141,"S", "")))</f>
        <v>9</v>
      </c>
      <c r="AH139" s="365">
        <f>SUMPRODUCT(LEN($AA139:$AA141)-LEN(SUBSTITUTE($AA139:$AA141,"S", "")))</f>
        <v>0</v>
      </c>
      <c r="AI139" s="365">
        <f>SUMPRODUCT(LEN($L139:$Z141)-LEN(SUBSTITUTE($L139:$Z141,"F", "")))</f>
        <v>0</v>
      </c>
      <c r="AJ139" s="365">
        <f>SUMPRODUCT(LEN($AA139:$AA141)-LEN(SUBSTITUTE($AA139:$AA141,"F", "")))</f>
        <v>0</v>
      </c>
      <c r="AK139" s="365">
        <f>SUMPRODUCT(LEN($L139:$Z141)-LEN(SUBSTITUTE($L139:$Z141,"G", "")))</f>
        <v>13</v>
      </c>
      <c r="AL139" s="365">
        <f>SUMPRODUCT(LEN($AA139:$AA141)-LEN(SUBSTITUTE($AA139:$AA141,"G", "")))</f>
        <v>0</v>
      </c>
      <c r="AM139" s="365">
        <f>SUMPRODUCT(LEN($L139:$Z141)-LEN(SUBSTITUTE($L139:$Z141,"M", "")))</f>
        <v>0</v>
      </c>
      <c r="AN139" s="382">
        <f>SUMPRODUCT(LEN($AA139:$AA141)-LEN(SUBSTITUTE($AA139:$AA141,"M", "")))</f>
        <v>0</v>
      </c>
    </row>
    <row r="140" spans="2:48" ht="21" customHeight="1" x14ac:dyDescent="0.2">
      <c r="B140" s="17"/>
      <c r="C140" s="406"/>
      <c r="D140" s="231"/>
      <c r="E140" s="23"/>
      <c r="F140" s="23"/>
      <c r="G140" s="191"/>
      <c r="H140" s="409"/>
      <c r="I140" s="409"/>
      <c r="J140" s="409"/>
      <c r="K140" s="190" t="s">
        <v>91</v>
      </c>
      <c r="L140" s="189" t="s">
        <v>284</v>
      </c>
      <c r="M140" s="190" t="s">
        <v>90</v>
      </c>
      <c r="N140" s="189" t="s">
        <v>301</v>
      </c>
      <c r="O140" s="190" t="s">
        <v>89</v>
      </c>
      <c r="P140" s="189" t="s">
        <v>319</v>
      </c>
      <c r="Q140" s="190" t="s">
        <v>88</v>
      </c>
      <c r="R140" s="189" t="s">
        <v>264</v>
      </c>
      <c r="S140" s="190" t="s">
        <v>210</v>
      </c>
      <c r="T140" s="189" t="s">
        <v>98</v>
      </c>
      <c r="U140" s="190" t="s">
        <v>209</v>
      </c>
      <c r="V140" s="189"/>
      <c r="W140" s="190" t="s">
        <v>291</v>
      </c>
      <c r="X140" s="189"/>
      <c r="Y140" s="190" t="s">
        <v>593</v>
      </c>
      <c r="Z140" s="189"/>
      <c r="AA140" s="244"/>
      <c r="AB140" s="366"/>
      <c r="AC140" s="366"/>
      <c r="AD140" s="188"/>
      <c r="AE140" s="390"/>
      <c r="AF140" s="392"/>
      <c r="AG140" s="392"/>
      <c r="AH140" s="392"/>
      <c r="AI140" s="392"/>
      <c r="AJ140" s="392"/>
      <c r="AK140" s="392"/>
      <c r="AL140" s="392"/>
      <c r="AM140" s="392"/>
      <c r="AN140" s="395"/>
    </row>
    <row r="141" spans="2:48" ht="21" customHeight="1" thickBot="1" x14ac:dyDescent="0.25">
      <c r="B141" s="17"/>
      <c r="C141" s="407"/>
      <c r="D141" s="233"/>
      <c r="E141" s="203"/>
      <c r="F141" s="203"/>
      <c r="G141" s="202"/>
      <c r="H141" s="410"/>
      <c r="I141" s="410"/>
      <c r="J141" s="410"/>
      <c r="K141" s="201" t="s">
        <v>87</v>
      </c>
      <c r="L141" s="200" t="s">
        <v>319</v>
      </c>
      <c r="M141" s="201" t="s">
        <v>86</v>
      </c>
      <c r="N141" s="200" t="s">
        <v>382</v>
      </c>
      <c r="O141" s="201" t="s">
        <v>85</v>
      </c>
      <c r="P141" s="200" t="s">
        <v>305</v>
      </c>
      <c r="Q141" s="201" t="s">
        <v>84</v>
      </c>
      <c r="R141" s="200" t="s">
        <v>98</v>
      </c>
      <c r="S141" s="201" t="s">
        <v>208</v>
      </c>
      <c r="T141" s="200" t="s">
        <v>98</v>
      </c>
      <c r="U141" s="201" t="s">
        <v>207</v>
      </c>
      <c r="V141" s="200"/>
      <c r="W141" s="201" t="s">
        <v>290</v>
      </c>
      <c r="X141" s="200"/>
      <c r="Y141" s="201" t="s">
        <v>592</v>
      </c>
      <c r="Z141" s="200"/>
      <c r="AA141" s="246"/>
      <c r="AB141" s="398"/>
      <c r="AC141" s="398"/>
      <c r="AD141" s="199"/>
      <c r="AE141" s="391"/>
      <c r="AF141" s="393"/>
      <c r="AG141" s="393"/>
      <c r="AH141" s="393"/>
      <c r="AI141" s="393"/>
      <c r="AJ141" s="393"/>
      <c r="AK141" s="393"/>
      <c r="AL141" s="393"/>
      <c r="AM141" s="393"/>
      <c r="AN141" s="396"/>
    </row>
    <row r="142" spans="2:48" ht="21" customHeight="1" x14ac:dyDescent="0.2">
      <c r="B142" s="17"/>
      <c r="C142" s="405">
        <v>3</v>
      </c>
      <c r="D142" s="232"/>
      <c r="E142" s="197"/>
      <c r="F142" s="197"/>
      <c r="G142" s="196"/>
      <c r="H142" s="408">
        <v>90</v>
      </c>
      <c r="I142" s="408">
        <v>25</v>
      </c>
      <c r="J142" s="408">
        <v>9</v>
      </c>
      <c r="K142" s="195" t="s">
        <v>95</v>
      </c>
      <c r="L142" s="194" t="s">
        <v>271</v>
      </c>
      <c r="M142" s="195" t="s">
        <v>94</v>
      </c>
      <c r="N142" s="194" t="s">
        <v>263</v>
      </c>
      <c r="O142" s="195" t="s">
        <v>93</v>
      </c>
      <c r="P142" s="194" t="s">
        <v>296</v>
      </c>
      <c r="Q142" s="195" t="s">
        <v>92</v>
      </c>
      <c r="R142" s="194" t="s">
        <v>220</v>
      </c>
      <c r="S142" s="195" t="s">
        <v>212</v>
      </c>
      <c r="T142" s="194" t="s">
        <v>569</v>
      </c>
      <c r="U142" s="195" t="s">
        <v>211</v>
      </c>
      <c r="V142" s="194" t="s">
        <v>98</v>
      </c>
      <c r="W142" s="195" t="s">
        <v>292</v>
      </c>
      <c r="X142" s="194"/>
      <c r="Y142" s="195" t="s">
        <v>594</v>
      </c>
      <c r="Z142" s="194"/>
      <c r="AA142" s="245"/>
      <c r="AB142" s="397"/>
      <c r="AC142" s="397"/>
      <c r="AD142" s="193"/>
      <c r="AE142" s="379">
        <f>SUMPRODUCT(LEN($L142:$Z144)-LEN(SUBSTITUTE($L142:$Z144,"A", "")))</f>
        <v>14</v>
      </c>
      <c r="AF142" s="365">
        <f>SUMPRODUCT(LEN($AA142:$AA144)-LEN(SUBSTITUTE($AA142:$AA144,"A", "")))</f>
        <v>0</v>
      </c>
      <c r="AG142" s="365">
        <f>SUMPRODUCT(LEN($L142:$Z144)-LEN(SUBSTITUTE($L142:$Z144,"S", "")))</f>
        <v>11</v>
      </c>
      <c r="AH142" s="365">
        <f>SUMPRODUCT(LEN($AA142:$AA144)-LEN(SUBSTITUTE($AA142:$AA144,"S", "")))</f>
        <v>0</v>
      </c>
      <c r="AI142" s="365">
        <f>SUMPRODUCT(LEN($L142:$Z144)-LEN(SUBSTITUTE($L142:$Z144,"F", "")))</f>
        <v>0</v>
      </c>
      <c r="AJ142" s="365">
        <f>SUMPRODUCT(LEN($AA142:$AA144)-LEN(SUBSTITUTE($AA142:$AA144,"F", "")))</f>
        <v>0</v>
      </c>
      <c r="AK142" s="365">
        <f>SUMPRODUCT(LEN($L142:$Z144)-LEN(SUBSTITUTE($L142:$Z144,"G", "")))</f>
        <v>11</v>
      </c>
      <c r="AL142" s="365">
        <f>SUMPRODUCT(LEN($AA142:$AA144)-LEN(SUBSTITUTE($AA142:$AA144,"G", "")))</f>
        <v>0</v>
      </c>
      <c r="AM142" s="365">
        <f>SUMPRODUCT(LEN($L142:$Z144)-LEN(SUBSTITUTE($L142:$Z144,"M", "")))</f>
        <v>0</v>
      </c>
      <c r="AN142" s="382">
        <f>SUMPRODUCT(LEN($AA142:$AA144)-LEN(SUBSTITUTE($AA142:$AA144,"M", "")))</f>
        <v>0</v>
      </c>
    </row>
    <row r="143" spans="2:48" ht="21" customHeight="1" x14ac:dyDescent="0.2">
      <c r="B143" s="17"/>
      <c r="C143" s="406"/>
      <c r="D143" s="231"/>
      <c r="E143" s="23"/>
      <c r="F143" s="23"/>
      <c r="G143" s="191"/>
      <c r="H143" s="409"/>
      <c r="I143" s="409"/>
      <c r="J143" s="409"/>
      <c r="K143" s="190" t="s">
        <v>91</v>
      </c>
      <c r="L143" s="189" t="s">
        <v>436</v>
      </c>
      <c r="M143" s="190" t="s">
        <v>90</v>
      </c>
      <c r="N143" s="189" t="s">
        <v>319</v>
      </c>
      <c r="O143" s="190" t="s">
        <v>89</v>
      </c>
      <c r="P143" s="189" t="s">
        <v>383</v>
      </c>
      <c r="Q143" s="190" t="s">
        <v>88</v>
      </c>
      <c r="R143" s="189" t="s">
        <v>263</v>
      </c>
      <c r="S143" s="190" t="s">
        <v>210</v>
      </c>
      <c r="T143" s="189" t="s">
        <v>98</v>
      </c>
      <c r="U143" s="190" t="s">
        <v>209</v>
      </c>
      <c r="V143" s="189"/>
      <c r="W143" s="190" t="s">
        <v>291</v>
      </c>
      <c r="X143" s="189"/>
      <c r="Y143" s="190" t="s">
        <v>593</v>
      </c>
      <c r="Z143" s="189"/>
      <c r="AA143" s="244"/>
      <c r="AB143" s="366"/>
      <c r="AC143" s="366"/>
      <c r="AD143" s="188"/>
      <c r="AE143" s="390"/>
      <c r="AF143" s="392"/>
      <c r="AG143" s="392"/>
      <c r="AH143" s="392"/>
      <c r="AI143" s="392"/>
      <c r="AJ143" s="392"/>
      <c r="AK143" s="392"/>
      <c r="AL143" s="392"/>
      <c r="AM143" s="392"/>
      <c r="AN143" s="395"/>
    </row>
    <row r="144" spans="2:48" ht="21" customHeight="1" thickBot="1" x14ac:dyDescent="0.25">
      <c r="B144" s="17"/>
      <c r="C144" s="407"/>
      <c r="D144" s="233"/>
      <c r="E144" s="203"/>
      <c r="F144" s="203"/>
      <c r="G144" s="202"/>
      <c r="H144" s="410"/>
      <c r="I144" s="410"/>
      <c r="J144" s="410"/>
      <c r="K144" s="201" t="s">
        <v>87</v>
      </c>
      <c r="L144" s="200" t="s">
        <v>275</v>
      </c>
      <c r="M144" s="201" t="s">
        <v>86</v>
      </c>
      <c r="N144" s="200" t="s">
        <v>275</v>
      </c>
      <c r="O144" s="201" t="s">
        <v>85</v>
      </c>
      <c r="P144" s="200" t="s">
        <v>315</v>
      </c>
      <c r="Q144" s="201" t="s">
        <v>84</v>
      </c>
      <c r="R144" s="200" t="s">
        <v>218</v>
      </c>
      <c r="S144" s="201" t="s">
        <v>208</v>
      </c>
      <c r="T144" s="200" t="s">
        <v>98</v>
      </c>
      <c r="U144" s="201" t="s">
        <v>207</v>
      </c>
      <c r="V144" s="200"/>
      <c r="W144" s="201" t="s">
        <v>290</v>
      </c>
      <c r="X144" s="200"/>
      <c r="Y144" s="201" t="s">
        <v>592</v>
      </c>
      <c r="Z144" s="200"/>
      <c r="AA144" s="246"/>
      <c r="AB144" s="398"/>
      <c r="AC144" s="398"/>
      <c r="AD144" s="199"/>
      <c r="AE144" s="391"/>
      <c r="AF144" s="393"/>
      <c r="AG144" s="393"/>
      <c r="AH144" s="393"/>
      <c r="AI144" s="393"/>
      <c r="AJ144" s="393"/>
      <c r="AK144" s="393"/>
      <c r="AL144" s="393"/>
      <c r="AM144" s="393"/>
      <c r="AN144" s="396"/>
    </row>
    <row r="145" spans="2:40" ht="21" customHeight="1" x14ac:dyDescent="0.2">
      <c r="B145" s="17"/>
      <c r="C145" s="405">
        <v>4</v>
      </c>
      <c r="D145" s="232"/>
      <c r="E145" s="197"/>
      <c r="F145" s="197"/>
      <c r="G145" s="196"/>
      <c r="H145" s="408">
        <v>95</v>
      </c>
      <c r="I145" s="408">
        <v>25</v>
      </c>
      <c r="J145" s="408">
        <v>6</v>
      </c>
      <c r="K145" s="195" t="s">
        <v>95</v>
      </c>
      <c r="L145" s="194" t="s">
        <v>306</v>
      </c>
      <c r="M145" s="195" t="s">
        <v>94</v>
      </c>
      <c r="N145" s="194" t="s">
        <v>463</v>
      </c>
      <c r="O145" s="195" t="s">
        <v>93</v>
      </c>
      <c r="P145" s="194" t="s">
        <v>425</v>
      </c>
      <c r="Q145" s="195" t="s">
        <v>92</v>
      </c>
      <c r="R145" s="194" t="s">
        <v>312</v>
      </c>
      <c r="S145" s="195" t="s">
        <v>212</v>
      </c>
      <c r="T145" s="194" t="s">
        <v>220</v>
      </c>
      <c r="U145" s="195" t="s">
        <v>211</v>
      </c>
      <c r="V145" s="194" t="s">
        <v>219</v>
      </c>
      <c r="W145" s="195" t="s">
        <v>292</v>
      </c>
      <c r="X145" s="194" t="s">
        <v>98</v>
      </c>
      <c r="Y145" s="195" t="s">
        <v>594</v>
      </c>
      <c r="Z145" s="194"/>
      <c r="AA145" s="245" t="s">
        <v>696</v>
      </c>
      <c r="AB145" s="397">
        <v>5</v>
      </c>
      <c r="AC145" s="397"/>
      <c r="AD145" s="193"/>
      <c r="AE145" s="379">
        <f>SUMPRODUCT(LEN($L145:$Z147)-LEN(SUBSTITUTE($L145:$Z147,"A", "")))</f>
        <v>27</v>
      </c>
      <c r="AF145" s="365">
        <f>SUMPRODUCT(LEN($AA145:$AA147)-LEN(SUBSTITUTE($AA145:$AA147,"A", "")))</f>
        <v>7</v>
      </c>
      <c r="AG145" s="365">
        <f>SUMPRODUCT(LEN($L145:$Z147)-LEN(SUBSTITUTE($L145:$Z147,"S", "")))</f>
        <v>17</v>
      </c>
      <c r="AH145" s="365">
        <f>SUMPRODUCT(LEN($AA145:$AA147)-LEN(SUBSTITUTE($AA145:$AA147,"S", "")))</f>
        <v>5</v>
      </c>
      <c r="AI145" s="365">
        <f>SUMPRODUCT(LEN($L145:$Z147)-LEN(SUBSTITUTE($L145:$Z147,"F", "")))</f>
        <v>1</v>
      </c>
      <c r="AJ145" s="365">
        <f>SUMPRODUCT(LEN($AA145:$AA147)-LEN(SUBSTITUTE($AA145:$AA147,"F", "")))</f>
        <v>1</v>
      </c>
      <c r="AK145" s="365">
        <f>SUMPRODUCT(LEN($L145:$Z147)-LEN(SUBSTITUTE($L145:$Z147,"G", "")))</f>
        <v>13</v>
      </c>
      <c r="AL145" s="365">
        <f>SUMPRODUCT(LEN($AA145:$AA147)-LEN(SUBSTITUTE($AA145:$AA147,"G", "")))</f>
        <v>5</v>
      </c>
      <c r="AM145" s="365">
        <f>SUMPRODUCT(LEN($L145:$Z147)-LEN(SUBSTITUTE($L145:$Z147,"M", "")))</f>
        <v>0</v>
      </c>
      <c r="AN145" s="382">
        <f>SUMPRODUCT(LEN($AA145:$AA147)-LEN(SUBSTITUTE($AA145:$AA147,"M", "")))</f>
        <v>0</v>
      </c>
    </row>
    <row r="146" spans="2:40" ht="21" customHeight="1" x14ac:dyDescent="0.2">
      <c r="B146" s="17"/>
      <c r="C146" s="406"/>
      <c r="D146" s="231"/>
      <c r="E146" s="23"/>
      <c r="F146" s="23"/>
      <c r="G146" s="191"/>
      <c r="H146" s="409"/>
      <c r="I146" s="409"/>
      <c r="J146" s="409"/>
      <c r="K146" s="190" t="s">
        <v>91</v>
      </c>
      <c r="L146" s="189" t="s">
        <v>263</v>
      </c>
      <c r="M146" s="190" t="s">
        <v>90</v>
      </c>
      <c r="N146" s="189" t="s">
        <v>301</v>
      </c>
      <c r="O146" s="190" t="s">
        <v>89</v>
      </c>
      <c r="P146" s="189" t="s">
        <v>425</v>
      </c>
      <c r="Q146" s="190" t="s">
        <v>88</v>
      </c>
      <c r="R146" s="189" t="s">
        <v>308</v>
      </c>
      <c r="S146" s="190" t="s">
        <v>210</v>
      </c>
      <c r="T146" s="189" t="s">
        <v>283</v>
      </c>
      <c r="U146" s="190" t="s">
        <v>209</v>
      </c>
      <c r="V146" s="189" t="s">
        <v>218</v>
      </c>
      <c r="W146" s="190" t="s">
        <v>291</v>
      </c>
      <c r="X146" s="189"/>
      <c r="Y146" s="190" t="s">
        <v>593</v>
      </c>
      <c r="Z146" s="189"/>
      <c r="AA146" s="244" t="s">
        <v>695</v>
      </c>
      <c r="AB146" s="366"/>
      <c r="AC146" s="366"/>
      <c r="AD146" s="188"/>
      <c r="AE146" s="390"/>
      <c r="AF146" s="392"/>
      <c r="AG146" s="392"/>
      <c r="AH146" s="392"/>
      <c r="AI146" s="392"/>
      <c r="AJ146" s="392"/>
      <c r="AK146" s="392"/>
      <c r="AL146" s="392"/>
      <c r="AM146" s="392"/>
      <c r="AN146" s="395"/>
    </row>
    <row r="147" spans="2:40" ht="21" customHeight="1" thickBot="1" x14ac:dyDescent="0.25">
      <c r="B147" s="17"/>
      <c r="C147" s="407"/>
      <c r="D147" s="233"/>
      <c r="E147" s="203"/>
      <c r="F147" s="203"/>
      <c r="G147" s="202"/>
      <c r="H147" s="410"/>
      <c r="I147" s="410"/>
      <c r="J147" s="410"/>
      <c r="K147" s="201" t="s">
        <v>87</v>
      </c>
      <c r="L147" s="200" t="s">
        <v>451</v>
      </c>
      <c r="M147" s="201" t="s">
        <v>86</v>
      </c>
      <c r="N147" s="200" t="s">
        <v>266</v>
      </c>
      <c r="O147" s="201" t="s">
        <v>85</v>
      </c>
      <c r="P147" s="200" t="s">
        <v>269</v>
      </c>
      <c r="Q147" s="201" t="s">
        <v>84</v>
      </c>
      <c r="R147" s="200" t="s">
        <v>241</v>
      </c>
      <c r="S147" s="201" t="s">
        <v>208</v>
      </c>
      <c r="T147" s="200" t="s">
        <v>219</v>
      </c>
      <c r="U147" s="201" t="s">
        <v>207</v>
      </c>
      <c r="V147" s="200" t="s">
        <v>98</v>
      </c>
      <c r="W147" s="201" t="s">
        <v>290</v>
      </c>
      <c r="X147" s="200"/>
      <c r="Y147" s="201" t="s">
        <v>592</v>
      </c>
      <c r="Z147" s="200"/>
      <c r="AA147" s="246"/>
      <c r="AB147" s="398"/>
      <c r="AC147" s="398"/>
      <c r="AD147" s="199"/>
      <c r="AE147" s="391"/>
      <c r="AF147" s="393"/>
      <c r="AG147" s="393"/>
      <c r="AH147" s="393"/>
      <c r="AI147" s="393"/>
      <c r="AJ147" s="393"/>
      <c r="AK147" s="393"/>
      <c r="AL147" s="393"/>
      <c r="AM147" s="393"/>
      <c r="AN147" s="396"/>
    </row>
    <row r="148" spans="2:40" ht="21" customHeight="1" x14ac:dyDescent="0.2">
      <c r="B148" s="17"/>
      <c r="C148" s="405">
        <v>5</v>
      </c>
      <c r="D148" s="232"/>
      <c r="E148" s="197"/>
      <c r="F148" s="197"/>
      <c r="G148" s="196"/>
      <c r="H148" s="408">
        <v>85</v>
      </c>
      <c r="I148" s="408">
        <v>25</v>
      </c>
      <c r="J148" s="408">
        <v>7</v>
      </c>
      <c r="K148" s="195" t="s">
        <v>95</v>
      </c>
      <c r="L148" s="194" t="s">
        <v>263</v>
      </c>
      <c r="M148" s="195" t="s">
        <v>94</v>
      </c>
      <c r="N148" s="194" t="s">
        <v>319</v>
      </c>
      <c r="O148" s="195" t="s">
        <v>93</v>
      </c>
      <c r="P148" s="194" t="s">
        <v>319</v>
      </c>
      <c r="Q148" s="195" t="s">
        <v>92</v>
      </c>
      <c r="R148" s="194" t="s">
        <v>230</v>
      </c>
      <c r="S148" s="195" t="s">
        <v>212</v>
      </c>
      <c r="T148" s="194" t="s">
        <v>213</v>
      </c>
      <c r="U148" s="195" t="s">
        <v>211</v>
      </c>
      <c r="V148" s="194" t="s">
        <v>214</v>
      </c>
      <c r="W148" s="195" t="s">
        <v>292</v>
      </c>
      <c r="X148" s="194"/>
      <c r="Y148" s="195" t="s">
        <v>594</v>
      </c>
      <c r="Z148" s="194"/>
      <c r="AA148" s="245" t="s">
        <v>275</v>
      </c>
      <c r="AB148" s="397"/>
      <c r="AC148" s="397"/>
      <c r="AD148" s="193"/>
      <c r="AE148" s="379">
        <f>SUMPRODUCT(LEN($L148:$Z150)-LEN(SUBSTITUTE($L148:$Z150,"A", "")))</f>
        <v>27</v>
      </c>
      <c r="AF148" s="365">
        <f>SUMPRODUCT(LEN($AA148:$AA150)-LEN(SUBSTITUTE($AA148:$AA150,"A", "")))</f>
        <v>6</v>
      </c>
      <c r="AG148" s="365">
        <f>SUMPRODUCT(LEN($L148:$Z150)-LEN(SUBSTITUTE($L148:$Z150,"S", "")))</f>
        <v>11</v>
      </c>
      <c r="AH148" s="365">
        <f>SUMPRODUCT(LEN($AA148:$AA150)-LEN(SUBSTITUTE($AA148:$AA150,"S", "")))</f>
        <v>4</v>
      </c>
      <c r="AI148" s="365">
        <f>SUMPRODUCT(LEN($L148:$Z150)-LEN(SUBSTITUTE($L148:$Z150,"F", "")))</f>
        <v>0</v>
      </c>
      <c r="AJ148" s="365">
        <f>SUMPRODUCT(LEN($AA148:$AA150)-LEN(SUBSTITUTE($AA148:$AA150,"F", "")))</f>
        <v>0</v>
      </c>
      <c r="AK148" s="365">
        <f>SUMPRODUCT(LEN($L148:$Z150)-LEN(SUBSTITUTE($L148:$Z150,"G", "")))</f>
        <v>13</v>
      </c>
      <c r="AL148" s="365">
        <f>SUMPRODUCT(LEN($AA148:$AA150)-LEN(SUBSTITUTE($AA148:$AA150,"G", "")))</f>
        <v>6</v>
      </c>
      <c r="AM148" s="365">
        <f>SUMPRODUCT(LEN($L148:$Z150)-LEN(SUBSTITUTE($L148:$Z150,"M", "")))</f>
        <v>0</v>
      </c>
      <c r="AN148" s="382">
        <f>SUMPRODUCT(LEN($AA148:$AA150)-LEN(SUBSTITUTE($AA148:$AA150,"M", "")))</f>
        <v>0</v>
      </c>
    </row>
    <row r="149" spans="2:40" ht="21" customHeight="1" x14ac:dyDescent="0.2">
      <c r="B149" s="17"/>
      <c r="C149" s="406"/>
      <c r="D149" s="231"/>
      <c r="E149" s="23"/>
      <c r="F149" s="23"/>
      <c r="G149" s="191"/>
      <c r="H149" s="409"/>
      <c r="I149" s="409"/>
      <c r="J149" s="409"/>
      <c r="K149" s="190" t="s">
        <v>91</v>
      </c>
      <c r="L149" s="189" t="s">
        <v>275</v>
      </c>
      <c r="M149" s="190" t="s">
        <v>90</v>
      </c>
      <c r="N149" s="189" t="s">
        <v>301</v>
      </c>
      <c r="O149" s="190" t="s">
        <v>89</v>
      </c>
      <c r="P149" s="189" t="s">
        <v>466</v>
      </c>
      <c r="Q149" s="190" t="s">
        <v>88</v>
      </c>
      <c r="R149" s="189" t="s">
        <v>230</v>
      </c>
      <c r="S149" s="190" t="s">
        <v>210</v>
      </c>
      <c r="T149" s="189" t="s">
        <v>219</v>
      </c>
      <c r="U149" s="190" t="s">
        <v>209</v>
      </c>
      <c r="V149" s="189" t="s">
        <v>98</v>
      </c>
      <c r="W149" s="190" t="s">
        <v>291</v>
      </c>
      <c r="X149" s="189"/>
      <c r="Y149" s="190" t="s">
        <v>593</v>
      </c>
      <c r="Z149" s="189"/>
      <c r="AA149" s="244" t="s">
        <v>263</v>
      </c>
      <c r="AB149" s="366"/>
      <c r="AC149" s="366"/>
      <c r="AD149" s="188"/>
      <c r="AE149" s="390"/>
      <c r="AF149" s="392"/>
      <c r="AG149" s="392"/>
      <c r="AH149" s="392"/>
      <c r="AI149" s="392"/>
      <c r="AJ149" s="392"/>
      <c r="AK149" s="392"/>
      <c r="AL149" s="392"/>
      <c r="AM149" s="392"/>
      <c r="AN149" s="395"/>
    </row>
    <row r="150" spans="2:40" ht="21" customHeight="1" thickBot="1" x14ac:dyDescent="0.25">
      <c r="B150" s="17"/>
      <c r="C150" s="407"/>
      <c r="D150" s="233"/>
      <c r="E150" s="203"/>
      <c r="F150" s="203"/>
      <c r="G150" s="202"/>
      <c r="H150" s="410"/>
      <c r="I150" s="410"/>
      <c r="J150" s="410"/>
      <c r="K150" s="201" t="s">
        <v>87</v>
      </c>
      <c r="L150" s="200" t="s">
        <v>425</v>
      </c>
      <c r="M150" s="201" t="s">
        <v>86</v>
      </c>
      <c r="N150" s="200" t="s">
        <v>319</v>
      </c>
      <c r="O150" s="201" t="s">
        <v>85</v>
      </c>
      <c r="P150" s="200" t="s">
        <v>303</v>
      </c>
      <c r="Q150" s="201" t="s">
        <v>84</v>
      </c>
      <c r="R150" s="200" t="s">
        <v>220</v>
      </c>
      <c r="S150" s="201" t="s">
        <v>208</v>
      </c>
      <c r="T150" s="200" t="s">
        <v>226</v>
      </c>
      <c r="U150" s="201" t="s">
        <v>207</v>
      </c>
      <c r="V150" s="200" t="s">
        <v>98</v>
      </c>
      <c r="W150" s="201" t="s">
        <v>290</v>
      </c>
      <c r="X150" s="200"/>
      <c r="Y150" s="201" t="s">
        <v>592</v>
      </c>
      <c r="Z150" s="200"/>
      <c r="AA150" s="246" t="s">
        <v>694</v>
      </c>
      <c r="AB150" s="398"/>
      <c r="AC150" s="398"/>
      <c r="AD150" s="199"/>
      <c r="AE150" s="391"/>
      <c r="AF150" s="393"/>
      <c r="AG150" s="393"/>
      <c r="AH150" s="393"/>
      <c r="AI150" s="393"/>
      <c r="AJ150" s="393"/>
      <c r="AK150" s="393"/>
      <c r="AL150" s="393"/>
      <c r="AM150" s="393"/>
      <c r="AN150" s="396"/>
    </row>
    <row r="151" spans="2:40" ht="21" customHeight="1" x14ac:dyDescent="0.2">
      <c r="B151" s="17"/>
      <c r="C151" s="405">
        <v>6</v>
      </c>
      <c r="D151" s="232"/>
      <c r="E151" s="197"/>
      <c r="F151" s="197"/>
      <c r="G151" s="196"/>
      <c r="H151" s="408">
        <v>83</v>
      </c>
      <c r="I151" s="408">
        <v>20</v>
      </c>
      <c r="J151" s="408">
        <v>5</v>
      </c>
      <c r="K151" s="195" t="s">
        <v>95</v>
      </c>
      <c r="L151" s="194" t="s">
        <v>97</v>
      </c>
      <c r="M151" s="195" t="s">
        <v>94</v>
      </c>
      <c r="N151" s="194" t="s">
        <v>275</v>
      </c>
      <c r="O151" s="195" t="s">
        <v>93</v>
      </c>
      <c r="P151" s="194" t="s">
        <v>269</v>
      </c>
      <c r="Q151" s="195" t="s">
        <v>92</v>
      </c>
      <c r="R151" s="194" t="s">
        <v>220</v>
      </c>
      <c r="S151" s="195" t="s">
        <v>212</v>
      </c>
      <c r="T151" s="194" t="s">
        <v>218</v>
      </c>
      <c r="U151" s="195" t="s">
        <v>211</v>
      </c>
      <c r="V151" s="194" t="s">
        <v>98</v>
      </c>
      <c r="W151" s="195" t="s">
        <v>292</v>
      </c>
      <c r="X151" s="194"/>
      <c r="Y151" s="195" t="s">
        <v>594</v>
      </c>
      <c r="Z151" s="194"/>
      <c r="AA151" s="245"/>
      <c r="AB151" s="397"/>
      <c r="AC151" s="397"/>
      <c r="AD151" s="193"/>
      <c r="AE151" s="379">
        <f>SUMPRODUCT(LEN($L151:$Z153)-LEN(SUBSTITUTE($L151:$Z153,"A", "")))</f>
        <v>14</v>
      </c>
      <c r="AF151" s="365">
        <f>SUMPRODUCT(LEN($AA151:$AA153)-LEN(SUBSTITUTE($AA151:$AA153,"A", "")))</f>
        <v>0</v>
      </c>
      <c r="AG151" s="365">
        <f>SUMPRODUCT(LEN($L151:$Z153)-LEN(SUBSTITUTE($L151:$Z153,"S", "")))</f>
        <v>10</v>
      </c>
      <c r="AH151" s="365">
        <f>SUMPRODUCT(LEN($AA151:$AA153)-LEN(SUBSTITUTE($AA151:$AA153,"S", "")))</f>
        <v>0</v>
      </c>
      <c r="AI151" s="365">
        <f>SUMPRODUCT(LEN($L151:$Z153)-LEN(SUBSTITUTE($L151:$Z153,"F", "")))</f>
        <v>0</v>
      </c>
      <c r="AJ151" s="365">
        <f>SUMPRODUCT(LEN($AA151:$AA153)-LEN(SUBSTITUTE($AA151:$AA153,"F", "")))</f>
        <v>0</v>
      </c>
      <c r="AK151" s="365">
        <f>SUMPRODUCT(LEN($L151:$Z153)-LEN(SUBSTITUTE($L151:$Z153,"G", "")))</f>
        <v>10</v>
      </c>
      <c r="AL151" s="365">
        <f>SUMPRODUCT(LEN($AA151:$AA153)-LEN(SUBSTITUTE($AA151:$AA153,"G", "")))</f>
        <v>0</v>
      </c>
      <c r="AM151" s="365">
        <f>SUMPRODUCT(LEN($L151:$Z153)-LEN(SUBSTITUTE($L151:$Z153,"M", "")))</f>
        <v>0</v>
      </c>
      <c r="AN151" s="382">
        <f>SUMPRODUCT(LEN($AA151:$AA153)-LEN(SUBSTITUTE($AA151:$AA153,"M", "")))</f>
        <v>0</v>
      </c>
    </row>
    <row r="152" spans="2:40" ht="21" customHeight="1" x14ac:dyDescent="0.2">
      <c r="B152" s="17"/>
      <c r="C152" s="406"/>
      <c r="D152" s="231"/>
      <c r="E152" s="23"/>
      <c r="F152" s="23"/>
      <c r="G152" s="191"/>
      <c r="H152" s="409"/>
      <c r="I152" s="409"/>
      <c r="J152" s="409"/>
      <c r="K152" s="190" t="s">
        <v>91</v>
      </c>
      <c r="L152" s="189" t="s">
        <v>271</v>
      </c>
      <c r="M152" s="190" t="s">
        <v>90</v>
      </c>
      <c r="N152" s="189" t="s">
        <v>271</v>
      </c>
      <c r="O152" s="190" t="s">
        <v>89</v>
      </c>
      <c r="P152" s="189" t="s">
        <v>306</v>
      </c>
      <c r="Q152" s="190" t="s">
        <v>88</v>
      </c>
      <c r="R152" s="189" t="s">
        <v>263</v>
      </c>
      <c r="S152" s="190" t="s">
        <v>210</v>
      </c>
      <c r="T152" s="189" t="s">
        <v>218</v>
      </c>
      <c r="U152" s="190" t="s">
        <v>209</v>
      </c>
      <c r="V152" s="189" t="s">
        <v>98</v>
      </c>
      <c r="W152" s="190" t="s">
        <v>291</v>
      </c>
      <c r="X152" s="189"/>
      <c r="Y152" s="190" t="s">
        <v>593</v>
      </c>
      <c r="Z152" s="189"/>
      <c r="AA152" s="244"/>
      <c r="AB152" s="366"/>
      <c r="AC152" s="366"/>
      <c r="AD152" s="188"/>
      <c r="AE152" s="390"/>
      <c r="AF152" s="392"/>
      <c r="AG152" s="392"/>
      <c r="AH152" s="392"/>
      <c r="AI152" s="392"/>
      <c r="AJ152" s="392"/>
      <c r="AK152" s="392"/>
      <c r="AL152" s="392"/>
      <c r="AM152" s="392"/>
      <c r="AN152" s="395"/>
    </row>
    <row r="153" spans="2:40" ht="21" customHeight="1" thickBot="1" x14ac:dyDescent="0.25">
      <c r="B153" s="17"/>
      <c r="C153" s="407"/>
      <c r="D153" s="233"/>
      <c r="E153" s="203"/>
      <c r="F153" s="203"/>
      <c r="G153" s="202"/>
      <c r="H153" s="410"/>
      <c r="I153" s="410"/>
      <c r="J153" s="410"/>
      <c r="K153" s="201" t="s">
        <v>87</v>
      </c>
      <c r="L153" s="200" t="s">
        <v>271</v>
      </c>
      <c r="M153" s="201" t="s">
        <v>86</v>
      </c>
      <c r="N153" s="200" t="s">
        <v>263</v>
      </c>
      <c r="O153" s="201" t="s">
        <v>85</v>
      </c>
      <c r="P153" s="200" t="s">
        <v>319</v>
      </c>
      <c r="Q153" s="201" t="s">
        <v>84</v>
      </c>
      <c r="R153" s="200" t="s">
        <v>226</v>
      </c>
      <c r="S153" s="201" t="s">
        <v>208</v>
      </c>
      <c r="T153" s="200" t="s">
        <v>214</v>
      </c>
      <c r="U153" s="201" t="s">
        <v>207</v>
      </c>
      <c r="V153" s="200"/>
      <c r="W153" s="201" t="s">
        <v>290</v>
      </c>
      <c r="X153" s="200"/>
      <c r="Y153" s="201" t="s">
        <v>592</v>
      </c>
      <c r="Z153" s="200"/>
      <c r="AA153" s="246"/>
      <c r="AB153" s="398"/>
      <c r="AC153" s="398"/>
      <c r="AD153" s="199"/>
      <c r="AE153" s="391"/>
      <c r="AF153" s="393"/>
      <c r="AG153" s="393"/>
      <c r="AH153" s="393"/>
      <c r="AI153" s="393"/>
      <c r="AJ153" s="393"/>
      <c r="AK153" s="393"/>
      <c r="AL153" s="393"/>
      <c r="AM153" s="393"/>
      <c r="AN153" s="396"/>
    </row>
    <row r="154" spans="2:40" ht="21" customHeight="1" x14ac:dyDescent="0.2">
      <c r="B154" s="17"/>
      <c r="C154" s="405">
        <v>7</v>
      </c>
      <c r="D154" s="198"/>
      <c r="E154" s="197"/>
      <c r="F154" s="197"/>
      <c r="G154" s="196"/>
      <c r="H154" s="408">
        <v>82</v>
      </c>
      <c r="I154" s="408">
        <v>21</v>
      </c>
      <c r="J154" s="408">
        <v>6</v>
      </c>
      <c r="K154" s="195" t="s">
        <v>95</v>
      </c>
      <c r="L154" s="194" t="s">
        <v>284</v>
      </c>
      <c r="M154" s="195" t="s">
        <v>94</v>
      </c>
      <c r="N154" s="194" t="s">
        <v>555</v>
      </c>
      <c r="O154" s="195" t="s">
        <v>93</v>
      </c>
      <c r="P154" s="194" t="s">
        <v>600</v>
      </c>
      <c r="Q154" s="195" t="s">
        <v>92</v>
      </c>
      <c r="R154" s="194" t="s">
        <v>367</v>
      </c>
      <c r="S154" s="195" t="s">
        <v>212</v>
      </c>
      <c r="T154" s="194" t="s">
        <v>97</v>
      </c>
      <c r="U154" s="195" t="s">
        <v>211</v>
      </c>
      <c r="V154" s="194"/>
      <c r="W154" s="195" t="s">
        <v>292</v>
      </c>
      <c r="X154" s="194"/>
      <c r="Y154" s="195" t="s">
        <v>594</v>
      </c>
      <c r="Z154" s="194"/>
      <c r="AA154" s="245" t="s">
        <v>693</v>
      </c>
      <c r="AB154" s="397"/>
      <c r="AC154" s="397"/>
      <c r="AD154" s="193"/>
      <c r="AE154" s="379">
        <f>SUMPRODUCT(LEN($L154:$Z157)-LEN(SUBSTITUTE($L154:$Z157,"A", "")))</f>
        <v>23</v>
      </c>
      <c r="AF154" s="365">
        <f>SUMPRODUCT(LEN($AA154:$AA156)-LEN(SUBSTITUTE($AA154:$AA156,"A", "")))</f>
        <v>14</v>
      </c>
      <c r="AG154" s="365">
        <f>SUMPRODUCT(LEN($L154:$Z156)-LEN(SUBSTITUTE($L154:$Z156,"S", "")))</f>
        <v>5</v>
      </c>
      <c r="AH154" s="365">
        <f>SUMPRODUCT(LEN($AA154:$AA157)-LEN(SUBSTITUTE($AA154:$AA157,"S", "")))</f>
        <v>7</v>
      </c>
      <c r="AI154" s="365">
        <f>SUMPRODUCT(LEN($L154:$Z156)-LEN(SUBSTITUTE($L154:$Z156,"F", "")))</f>
        <v>0</v>
      </c>
      <c r="AJ154" s="365">
        <f>SUMPRODUCT(LEN($AA154:$AA157)-LEN(SUBSTITUTE($AA154:$AA157,"F", "")))</f>
        <v>0</v>
      </c>
      <c r="AK154" s="365">
        <f>SUMPRODUCT(LEN($L154:$Z156)-LEN(SUBSTITUTE($L154:$Z156,"G", "")))</f>
        <v>15</v>
      </c>
      <c r="AL154" s="365">
        <f>SUMPRODUCT(LEN($AA154:$AA157)-LEN(SUBSTITUTE($AA154:$AA157,"G", "")))</f>
        <v>16</v>
      </c>
      <c r="AM154" s="365">
        <f>SUMPRODUCT(LEN($L154:$Z156)-LEN(SUBSTITUTE($L154:$Z156,"M", "")))</f>
        <v>0</v>
      </c>
      <c r="AN154" s="382">
        <f>SUMPRODUCT(LEN($AA154:$AA157)-LEN(SUBSTITUTE($AA154:$AA157,"M", "")))</f>
        <v>0</v>
      </c>
    </row>
    <row r="155" spans="2:40" ht="21" customHeight="1" x14ac:dyDescent="0.2">
      <c r="B155" s="17"/>
      <c r="C155" s="406"/>
      <c r="D155" s="23"/>
      <c r="E155" s="23"/>
      <c r="F155" s="23"/>
      <c r="G155" s="191"/>
      <c r="H155" s="409"/>
      <c r="I155" s="409"/>
      <c r="J155" s="409"/>
      <c r="K155" s="190" t="s">
        <v>91</v>
      </c>
      <c r="L155" s="189" t="s">
        <v>382</v>
      </c>
      <c r="M155" s="190" t="s">
        <v>90</v>
      </c>
      <c r="N155" s="189" t="s">
        <v>600</v>
      </c>
      <c r="O155" s="190" t="s">
        <v>89</v>
      </c>
      <c r="P155" s="189" t="s">
        <v>213</v>
      </c>
      <c r="Q155" s="190" t="s">
        <v>88</v>
      </c>
      <c r="R155" s="189" t="s">
        <v>97</v>
      </c>
      <c r="S155" s="190" t="s">
        <v>210</v>
      </c>
      <c r="T155" s="189" t="s">
        <v>98</v>
      </c>
      <c r="U155" s="190" t="s">
        <v>209</v>
      </c>
      <c r="V155" s="189"/>
      <c r="W155" s="190" t="s">
        <v>291</v>
      </c>
      <c r="X155" s="189"/>
      <c r="Y155" s="190" t="s">
        <v>593</v>
      </c>
      <c r="Z155" s="189"/>
      <c r="AA155" s="244" t="s">
        <v>692</v>
      </c>
      <c r="AB155" s="366"/>
      <c r="AC155" s="366"/>
      <c r="AD155" s="188"/>
      <c r="AE155" s="390"/>
      <c r="AF155" s="392"/>
      <c r="AG155" s="392"/>
      <c r="AH155" s="392"/>
      <c r="AI155" s="392"/>
      <c r="AJ155" s="392"/>
      <c r="AK155" s="392"/>
      <c r="AL155" s="392"/>
      <c r="AM155" s="392"/>
      <c r="AN155" s="395"/>
    </row>
    <row r="156" spans="2:40" ht="21" customHeight="1" x14ac:dyDescent="0.2">
      <c r="B156" s="17"/>
      <c r="C156" s="415"/>
      <c r="D156" s="252"/>
      <c r="E156" s="240"/>
      <c r="F156" s="240"/>
      <c r="G156" s="239"/>
      <c r="H156" s="416"/>
      <c r="I156" s="416"/>
      <c r="J156" s="416"/>
      <c r="K156" s="238" t="s">
        <v>87</v>
      </c>
      <c r="L156" s="237" t="s">
        <v>541</v>
      </c>
      <c r="M156" s="238" t="s">
        <v>86</v>
      </c>
      <c r="N156" s="237" t="s">
        <v>490</v>
      </c>
      <c r="O156" s="238" t="s">
        <v>85</v>
      </c>
      <c r="P156" s="237" t="s">
        <v>492</v>
      </c>
      <c r="Q156" s="238" t="s">
        <v>84</v>
      </c>
      <c r="R156" s="237" t="s">
        <v>97</v>
      </c>
      <c r="S156" s="238" t="s">
        <v>208</v>
      </c>
      <c r="T156" s="237"/>
      <c r="U156" s="238" t="s">
        <v>207</v>
      </c>
      <c r="V156" s="237"/>
      <c r="W156" s="238" t="s">
        <v>290</v>
      </c>
      <c r="X156" s="237"/>
      <c r="Y156" s="238" t="s">
        <v>592</v>
      </c>
      <c r="Z156" s="237"/>
      <c r="AA156" s="244" t="s">
        <v>691</v>
      </c>
      <c r="AB156" s="366"/>
      <c r="AC156" s="366"/>
      <c r="AD156" s="188"/>
      <c r="AE156" s="390"/>
      <c r="AF156" s="392"/>
      <c r="AG156" s="392"/>
      <c r="AH156" s="392"/>
      <c r="AI156" s="392"/>
      <c r="AJ156" s="392"/>
      <c r="AK156" s="392"/>
      <c r="AL156" s="392"/>
      <c r="AM156" s="392"/>
      <c r="AN156" s="395"/>
    </row>
    <row r="157" spans="2:40" ht="21" customHeight="1" thickBot="1" x14ac:dyDescent="0.25">
      <c r="B157" s="17"/>
      <c r="C157" s="262"/>
      <c r="D157" s="261" t="s">
        <v>690</v>
      </c>
      <c r="E157" s="260"/>
      <c r="F157" s="260"/>
      <c r="G157" s="259"/>
      <c r="H157" s="181"/>
      <c r="I157" s="181"/>
      <c r="J157" s="181"/>
      <c r="K157" s="258"/>
      <c r="L157" s="246"/>
      <c r="M157" s="258"/>
      <c r="N157" s="246"/>
      <c r="O157" s="258"/>
      <c r="P157" s="246"/>
      <c r="Q157" s="258"/>
      <c r="R157" s="246"/>
      <c r="S157" s="258"/>
      <c r="T157" s="246"/>
      <c r="U157" s="258"/>
      <c r="V157" s="246"/>
      <c r="W157" s="258"/>
      <c r="X157" s="246"/>
      <c r="Y157" s="258"/>
      <c r="Z157" s="246"/>
      <c r="AA157" s="257" t="s">
        <v>689</v>
      </c>
      <c r="AB157" s="147"/>
      <c r="AC157" s="147"/>
      <c r="AD157" s="188"/>
      <c r="AE157" s="154"/>
      <c r="AF157" s="153"/>
      <c r="AG157" s="153"/>
      <c r="AH157" s="153"/>
      <c r="AI157" s="153"/>
      <c r="AJ157" s="153"/>
      <c r="AK157" s="153"/>
      <c r="AL157" s="153"/>
      <c r="AM157" s="153"/>
      <c r="AN157" s="152"/>
    </row>
    <row r="158" spans="2:40" ht="21" customHeight="1" x14ac:dyDescent="0.2">
      <c r="B158" s="17"/>
      <c r="C158" s="405">
        <v>8</v>
      </c>
      <c r="D158" s="232"/>
      <c r="E158" s="197"/>
      <c r="F158" s="197"/>
      <c r="G158" s="196"/>
      <c r="H158" s="408">
        <v>88</v>
      </c>
      <c r="I158" s="408">
        <v>22</v>
      </c>
      <c r="J158" s="408">
        <v>5</v>
      </c>
      <c r="K158" s="195" t="s">
        <v>95</v>
      </c>
      <c r="L158" s="194" t="s">
        <v>97</v>
      </c>
      <c r="M158" s="195" t="s">
        <v>94</v>
      </c>
      <c r="N158" s="194" t="s">
        <v>224</v>
      </c>
      <c r="O158" s="195" t="s">
        <v>93</v>
      </c>
      <c r="P158" s="194" t="s">
        <v>451</v>
      </c>
      <c r="Q158" s="195" t="s">
        <v>92</v>
      </c>
      <c r="R158" s="194" t="s">
        <v>275</v>
      </c>
      <c r="S158" s="195" t="s">
        <v>212</v>
      </c>
      <c r="T158" s="194" t="s">
        <v>263</v>
      </c>
      <c r="U158" s="195" t="s">
        <v>211</v>
      </c>
      <c r="V158" s="194" t="s">
        <v>98</v>
      </c>
      <c r="W158" s="195" t="s">
        <v>292</v>
      </c>
      <c r="X158" s="194"/>
      <c r="Y158" s="195" t="s">
        <v>594</v>
      </c>
      <c r="Z158" s="194"/>
      <c r="AA158" s="245" t="s">
        <v>688</v>
      </c>
      <c r="AB158" s="397"/>
      <c r="AC158" s="397"/>
      <c r="AD158" s="193"/>
      <c r="AE158" s="379">
        <f>SUMPRODUCT(LEN($L158:$Z160)-LEN(SUBSTITUTE($L158:$Z160,"A", "")))</f>
        <v>23</v>
      </c>
      <c r="AF158" s="365">
        <f>SUMPRODUCT(LEN($AA158:$AA160)-LEN(SUBSTITUTE($AA158:$AA160,"A", "")))</f>
        <v>2</v>
      </c>
      <c r="AG158" s="365">
        <f>SUMPRODUCT(LEN($L158:$Z160)-LEN(SUBSTITUTE($L158:$Z160,"S", "")))</f>
        <v>6</v>
      </c>
      <c r="AH158" s="365">
        <f>SUMPRODUCT(LEN($AA158:$AA160)-LEN(SUBSTITUTE($AA158:$AA160,"S", "")))</f>
        <v>3</v>
      </c>
      <c r="AI158" s="365">
        <f>SUMPRODUCT(LEN($L158:$Z160)-LEN(SUBSTITUTE($L158:$Z160,"F", "")))</f>
        <v>0</v>
      </c>
      <c r="AJ158" s="365">
        <f>SUMPRODUCT(LEN($AA158:$AA160)-LEN(SUBSTITUTE($AA158:$AA160,"F", "")))</f>
        <v>0</v>
      </c>
      <c r="AK158" s="365">
        <f>SUMPRODUCT(LEN($L158:$Z160)-LEN(SUBSTITUTE($L158:$Z160,"G", "")))</f>
        <v>11</v>
      </c>
      <c r="AL158" s="365">
        <f>SUMPRODUCT(LEN($AA158:$AA160)-LEN(SUBSTITUTE($AA158:$AA160,"G", "")))</f>
        <v>4</v>
      </c>
      <c r="AM158" s="365">
        <f>SUMPRODUCT(LEN($L158:$Z160)-LEN(SUBSTITUTE($L158:$Z160,"M", "")))</f>
        <v>0</v>
      </c>
      <c r="AN158" s="382">
        <f>SUMPRODUCT(LEN($AA158:$AA160)-LEN(SUBSTITUTE($AA158:$AA160,"M", "")))</f>
        <v>0</v>
      </c>
    </row>
    <row r="159" spans="2:40" ht="21" customHeight="1" x14ac:dyDescent="0.2">
      <c r="B159" s="17"/>
      <c r="C159" s="406"/>
      <c r="D159" s="231"/>
      <c r="E159" s="23"/>
      <c r="F159" s="23"/>
      <c r="G159" s="191"/>
      <c r="H159" s="409"/>
      <c r="I159" s="409"/>
      <c r="J159" s="409"/>
      <c r="K159" s="190" t="s">
        <v>91</v>
      </c>
      <c r="L159" s="189" t="s">
        <v>266</v>
      </c>
      <c r="M159" s="190" t="s">
        <v>90</v>
      </c>
      <c r="N159" s="189" t="s">
        <v>224</v>
      </c>
      <c r="O159" s="190" t="s">
        <v>89</v>
      </c>
      <c r="P159" s="189" t="s">
        <v>319</v>
      </c>
      <c r="Q159" s="190" t="s">
        <v>88</v>
      </c>
      <c r="R159" s="189" t="s">
        <v>264</v>
      </c>
      <c r="S159" s="190" t="s">
        <v>210</v>
      </c>
      <c r="T159" s="189" t="s">
        <v>226</v>
      </c>
      <c r="U159" s="190" t="s">
        <v>209</v>
      </c>
      <c r="V159" s="189" t="s">
        <v>98</v>
      </c>
      <c r="W159" s="190" t="s">
        <v>291</v>
      </c>
      <c r="X159" s="189"/>
      <c r="Y159" s="190" t="s">
        <v>593</v>
      </c>
      <c r="Z159" s="189"/>
      <c r="AA159" s="244"/>
      <c r="AB159" s="366"/>
      <c r="AC159" s="366"/>
      <c r="AD159" s="188"/>
      <c r="AE159" s="390"/>
      <c r="AF159" s="392"/>
      <c r="AG159" s="392"/>
      <c r="AH159" s="392"/>
      <c r="AI159" s="392"/>
      <c r="AJ159" s="392"/>
      <c r="AK159" s="392"/>
      <c r="AL159" s="392"/>
      <c r="AM159" s="392"/>
      <c r="AN159" s="395"/>
    </row>
    <row r="160" spans="2:40" ht="21" customHeight="1" thickBot="1" x14ac:dyDescent="0.25">
      <c r="B160" s="17"/>
      <c r="C160" s="407"/>
      <c r="D160" s="233"/>
      <c r="E160" s="203"/>
      <c r="F160" s="203"/>
      <c r="G160" s="202"/>
      <c r="H160" s="410"/>
      <c r="I160" s="410"/>
      <c r="J160" s="410"/>
      <c r="K160" s="201" t="s">
        <v>87</v>
      </c>
      <c r="L160" s="200" t="s">
        <v>213</v>
      </c>
      <c r="M160" s="201" t="s">
        <v>86</v>
      </c>
      <c r="N160" s="200" t="s">
        <v>271</v>
      </c>
      <c r="O160" s="201" t="s">
        <v>85</v>
      </c>
      <c r="P160" s="200" t="s">
        <v>385</v>
      </c>
      <c r="Q160" s="201" t="s">
        <v>84</v>
      </c>
      <c r="R160" s="200" t="s">
        <v>263</v>
      </c>
      <c r="S160" s="201" t="s">
        <v>208</v>
      </c>
      <c r="T160" s="200" t="s">
        <v>214</v>
      </c>
      <c r="U160" s="201" t="s">
        <v>207</v>
      </c>
      <c r="V160" s="200"/>
      <c r="W160" s="201" t="s">
        <v>290</v>
      </c>
      <c r="X160" s="200"/>
      <c r="Y160" s="201" t="s">
        <v>592</v>
      </c>
      <c r="Z160" s="200"/>
      <c r="AA160" s="246"/>
      <c r="AB160" s="398"/>
      <c r="AC160" s="398"/>
      <c r="AD160" s="199"/>
      <c r="AE160" s="391"/>
      <c r="AF160" s="393"/>
      <c r="AG160" s="393"/>
      <c r="AH160" s="393"/>
      <c r="AI160" s="393"/>
      <c r="AJ160" s="393"/>
      <c r="AK160" s="393"/>
      <c r="AL160" s="393"/>
      <c r="AM160" s="393"/>
      <c r="AN160" s="396"/>
    </row>
    <row r="161" spans="2:40" ht="21" customHeight="1" x14ac:dyDescent="0.2">
      <c r="B161" s="17"/>
      <c r="C161" s="405">
        <v>9</v>
      </c>
      <c r="D161" s="232"/>
      <c r="E161" s="197"/>
      <c r="F161" s="197"/>
      <c r="G161" s="196"/>
      <c r="H161" s="408">
        <v>102</v>
      </c>
      <c r="I161" s="408">
        <v>25</v>
      </c>
      <c r="J161" s="408">
        <v>6</v>
      </c>
      <c r="K161" s="195" t="s">
        <v>95</v>
      </c>
      <c r="L161" s="194" t="s">
        <v>213</v>
      </c>
      <c r="M161" s="195" t="s">
        <v>94</v>
      </c>
      <c r="N161" s="194" t="s">
        <v>435</v>
      </c>
      <c r="O161" s="195" t="s">
        <v>93</v>
      </c>
      <c r="P161" s="194" t="s">
        <v>451</v>
      </c>
      <c r="Q161" s="195" t="s">
        <v>92</v>
      </c>
      <c r="R161" s="194" t="s">
        <v>312</v>
      </c>
      <c r="S161" s="195" t="s">
        <v>212</v>
      </c>
      <c r="T161" s="194" t="s">
        <v>322</v>
      </c>
      <c r="U161" s="195" t="s">
        <v>211</v>
      </c>
      <c r="V161" s="194" t="s">
        <v>218</v>
      </c>
      <c r="W161" s="195" t="s">
        <v>292</v>
      </c>
      <c r="X161" s="194" t="s">
        <v>98</v>
      </c>
      <c r="Y161" s="195" t="s">
        <v>594</v>
      </c>
      <c r="Z161" s="194"/>
      <c r="AA161" s="245" t="s">
        <v>687</v>
      </c>
      <c r="AB161" s="397">
        <v>5</v>
      </c>
      <c r="AC161" s="397"/>
      <c r="AD161" s="193"/>
      <c r="AE161" s="379">
        <f>SUMPRODUCT(LEN($L161:$Z163)-LEN(SUBSTITUTE($L161:$Z163,"A", "")))</f>
        <v>19</v>
      </c>
      <c r="AF161" s="365">
        <f>SUMPRODUCT(LEN($AA161:$AA163)-LEN(SUBSTITUTE($AA161:$AA163,"A", "")))</f>
        <v>2</v>
      </c>
      <c r="AG161" s="365">
        <f>SUMPRODUCT(LEN($L161:$Z163)-LEN(SUBSTITUTE($L161:$Z163,"S", "")))</f>
        <v>21</v>
      </c>
      <c r="AH161" s="365">
        <f>SUMPRODUCT(LEN($AA161:$AA163)-LEN(SUBSTITUTE($AA161:$AA163,"S", "")))</f>
        <v>3</v>
      </c>
      <c r="AI161" s="365">
        <f>SUMPRODUCT(LEN($L161:$Z163)-LEN(SUBSTITUTE($L161:$Z163,"F", "")))</f>
        <v>2</v>
      </c>
      <c r="AJ161" s="365">
        <f>SUMPRODUCT(LEN($AA161:$AA163)-LEN(SUBSTITUTE($AA161:$AA163,"F", "")))</f>
        <v>1</v>
      </c>
      <c r="AK161" s="365">
        <f>SUMPRODUCT(LEN($L161:$Z163)-LEN(SUBSTITUTE($L161:$Z163,"G", "")))</f>
        <v>22</v>
      </c>
      <c r="AL161" s="365">
        <f>SUMPRODUCT(LEN($AA161:$AA163)-LEN(SUBSTITUTE($AA161:$AA163,"G", "")))</f>
        <v>6</v>
      </c>
      <c r="AM161" s="365">
        <f>SUMPRODUCT(LEN($L161:$Z163)-LEN(SUBSTITUTE($L161:$Z163,"M", "")))</f>
        <v>0</v>
      </c>
      <c r="AN161" s="382">
        <f>SUMPRODUCT(LEN($AA161:$AA163)-LEN(SUBSTITUTE($AA161:$AA163,"M", "")))</f>
        <v>0</v>
      </c>
    </row>
    <row r="162" spans="2:40" ht="21" customHeight="1" x14ac:dyDescent="0.2">
      <c r="B162" s="17"/>
      <c r="C162" s="406"/>
      <c r="D162" s="231"/>
      <c r="E162" s="23"/>
      <c r="F162" s="23"/>
      <c r="G162" s="191"/>
      <c r="H162" s="409"/>
      <c r="I162" s="409"/>
      <c r="J162" s="409"/>
      <c r="K162" s="190" t="s">
        <v>91</v>
      </c>
      <c r="L162" s="189" t="s">
        <v>263</v>
      </c>
      <c r="M162" s="190" t="s">
        <v>90</v>
      </c>
      <c r="N162" s="189" t="s">
        <v>510</v>
      </c>
      <c r="O162" s="190" t="s">
        <v>89</v>
      </c>
      <c r="P162" s="189" t="s">
        <v>541</v>
      </c>
      <c r="Q162" s="190" t="s">
        <v>88</v>
      </c>
      <c r="R162" s="189" t="s">
        <v>312</v>
      </c>
      <c r="S162" s="190" t="s">
        <v>210</v>
      </c>
      <c r="T162" s="189" t="s">
        <v>282</v>
      </c>
      <c r="U162" s="190" t="s">
        <v>209</v>
      </c>
      <c r="V162" s="189" t="s">
        <v>218</v>
      </c>
      <c r="W162" s="190" t="s">
        <v>291</v>
      </c>
      <c r="X162" s="189"/>
      <c r="Y162" s="190" t="s">
        <v>593</v>
      </c>
      <c r="Z162" s="189"/>
      <c r="AA162" s="244" t="s">
        <v>271</v>
      </c>
      <c r="AB162" s="366"/>
      <c r="AC162" s="366"/>
      <c r="AD162" s="188"/>
      <c r="AE162" s="390"/>
      <c r="AF162" s="392"/>
      <c r="AG162" s="392"/>
      <c r="AH162" s="392"/>
      <c r="AI162" s="392"/>
      <c r="AJ162" s="392"/>
      <c r="AK162" s="392"/>
      <c r="AL162" s="392"/>
      <c r="AM162" s="392"/>
      <c r="AN162" s="395"/>
    </row>
    <row r="163" spans="2:40" ht="21" customHeight="1" thickBot="1" x14ac:dyDescent="0.25">
      <c r="B163" s="17"/>
      <c r="C163" s="407"/>
      <c r="D163" s="233"/>
      <c r="E163" s="203"/>
      <c r="F163" s="203"/>
      <c r="G163" s="202"/>
      <c r="H163" s="410"/>
      <c r="I163" s="410"/>
      <c r="J163" s="410"/>
      <c r="K163" s="201" t="s">
        <v>87</v>
      </c>
      <c r="L163" s="200" t="s">
        <v>436</v>
      </c>
      <c r="M163" s="201" t="s">
        <v>86</v>
      </c>
      <c r="N163" s="200" t="s">
        <v>584</v>
      </c>
      <c r="O163" s="201" t="s">
        <v>85</v>
      </c>
      <c r="P163" s="200" t="s">
        <v>686</v>
      </c>
      <c r="Q163" s="201" t="s">
        <v>84</v>
      </c>
      <c r="R163" s="200" t="s">
        <v>331</v>
      </c>
      <c r="S163" s="201" t="s">
        <v>208</v>
      </c>
      <c r="T163" s="200" t="s">
        <v>228</v>
      </c>
      <c r="U163" s="201" t="s">
        <v>207</v>
      </c>
      <c r="V163" s="200" t="s">
        <v>98</v>
      </c>
      <c r="W163" s="201" t="s">
        <v>290</v>
      </c>
      <c r="X163" s="200"/>
      <c r="Y163" s="201" t="s">
        <v>592</v>
      </c>
      <c r="Z163" s="200"/>
      <c r="AA163" s="246"/>
      <c r="AB163" s="398"/>
      <c r="AC163" s="398"/>
      <c r="AD163" s="199"/>
      <c r="AE163" s="391"/>
      <c r="AF163" s="393"/>
      <c r="AG163" s="393"/>
      <c r="AH163" s="393"/>
      <c r="AI163" s="393"/>
      <c r="AJ163" s="393"/>
      <c r="AK163" s="393"/>
      <c r="AL163" s="393"/>
      <c r="AM163" s="393"/>
      <c r="AN163" s="396"/>
    </row>
    <row r="164" spans="2:40" ht="21" customHeight="1" x14ac:dyDescent="0.2">
      <c r="B164" s="17"/>
      <c r="C164" s="405">
        <v>10</v>
      </c>
      <c r="D164" s="232"/>
      <c r="E164" s="197"/>
      <c r="F164" s="197"/>
      <c r="G164" s="196"/>
      <c r="H164" s="408">
        <v>79</v>
      </c>
      <c r="I164" s="408">
        <v>22</v>
      </c>
      <c r="J164" s="408">
        <v>5</v>
      </c>
      <c r="K164" s="195" t="s">
        <v>95</v>
      </c>
      <c r="L164" s="194" t="s">
        <v>97</v>
      </c>
      <c r="M164" s="195" t="s">
        <v>94</v>
      </c>
      <c r="N164" s="194" t="s">
        <v>284</v>
      </c>
      <c r="O164" s="195" t="s">
        <v>93</v>
      </c>
      <c r="P164" s="194" t="s">
        <v>224</v>
      </c>
      <c r="Q164" s="195" t="s">
        <v>92</v>
      </c>
      <c r="R164" s="194" t="s">
        <v>263</v>
      </c>
      <c r="S164" s="195" t="s">
        <v>212</v>
      </c>
      <c r="T164" s="194" t="s">
        <v>98</v>
      </c>
      <c r="U164" s="195" t="s">
        <v>211</v>
      </c>
      <c r="V164" s="194" t="s">
        <v>98</v>
      </c>
      <c r="W164" s="195" t="s">
        <v>292</v>
      </c>
      <c r="X164" s="194"/>
      <c r="Y164" s="195" t="s">
        <v>594</v>
      </c>
      <c r="Z164" s="194"/>
      <c r="AA164" s="245" t="s">
        <v>269</v>
      </c>
      <c r="AB164" s="397"/>
      <c r="AC164" s="397"/>
      <c r="AD164" s="193"/>
      <c r="AE164" s="379">
        <f>SUMPRODUCT(LEN($L164:$Z166)-LEN(SUBSTITUTE($L164:$Z166,"A", "")))</f>
        <v>19</v>
      </c>
      <c r="AF164" s="365">
        <f>SUMPRODUCT(LEN($AA164:$AA166)-LEN(SUBSTITUTE($AA164:$AA166,"A", "")))</f>
        <v>3</v>
      </c>
      <c r="AG164" s="365">
        <f>SUMPRODUCT(LEN($L164:$Z166)-LEN(SUBSTITUTE($L164:$Z166,"S", "")))</f>
        <v>6</v>
      </c>
      <c r="AH164" s="365">
        <f>SUMPRODUCT(LEN($AA164:$AA166)-LEN(SUBSTITUTE($AA164:$AA166,"S", "")))</f>
        <v>0</v>
      </c>
      <c r="AI164" s="365">
        <f>SUMPRODUCT(LEN($L164:$Z166)-LEN(SUBSTITUTE($L164:$Z166,"F", "")))</f>
        <v>0</v>
      </c>
      <c r="AJ164" s="365">
        <f>SUMPRODUCT(LEN($AA164:$AA166)-LEN(SUBSTITUTE($AA164:$AA166,"F", "")))</f>
        <v>0</v>
      </c>
      <c r="AK164" s="365">
        <f>SUMPRODUCT(LEN($L164:$Z166)-LEN(SUBSTITUTE($L164:$Z166,"G", "")))</f>
        <v>7</v>
      </c>
      <c r="AL164" s="365">
        <f>SUMPRODUCT(LEN($AA164:$AA166)-LEN(SUBSTITUTE($AA164:$AA166,"G", "")))</f>
        <v>1</v>
      </c>
      <c r="AM164" s="365">
        <f>SUMPRODUCT(LEN($L164:$Z166)-LEN(SUBSTITUTE($L164:$Z166,"M", "")))</f>
        <v>0</v>
      </c>
      <c r="AN164" s="382">
        <f>SUMPRODUCT(LEN($AA164:$AA166)-LEN(SUBSTITUTE($AA164:$AA166,"M", "")))</f>
        <v>0</v>
      </c>
    </row>
    <row r="165" spans="2:40" ht="21" customHeight="1" x14ac:dyDescent="0.2">
      <c r="B165" s="17"/>
      <c r="C165" s="406"/>
      <c r="D165" s="231"/>
      <c r="E165" s="23"/>
      <c r="F165" s="23"/>
      <c r="G165" s="191"/>
      <c r="H165" s="409"/>
      <c r="I165" s="409"/>
      <c r="J165" s="409"/>
      <c r="K165" s="190" t="s">
        <v>91</v>
      </c>
      <c r="L165" s="189" t="s">
        <v>263</v>
      </c>
      <c r="M165" s="190" t="s">
        <v>90</v>
      </c>
      <c r="N165" s="189" t="s">
        <v>275</v>
      </c>
      <c r="O165" s="190" t="s">
        <v>89</v>
      </c>
      <c r="P165" s="189" t="s">
        <v>213</v>
      </c>
      <c r="Q165" s="190" t="s">
        <v>88</v>
      </c>
      <c r="R165" s="189" t="s">
        <v>217</v>
      </c>
      <c r="S165" s="190" t="s">
        <v>210</v>
      </c>
      <c r="T165" s="189" t="s">
        <v>214</v>
      </c>
      <c r="U165" s="190" t="s">
        <v>209</v>
      </c>
      <c r="V165" s="189" t="s">
        <v>98</v>
      </c>
      <c r="W165" s="190" t="s">
        <v>291</v>
      </c>
      <c r="X165" s="189"/>
      <c r="Y165" s="190" t="s">
        <v>593</v>
      </c>
      <c r="Z165" s="189"/>
      <c r="AA165" s="244"/>
      <c r="AB165" s="366"/>
      <c r="AC165" s="366"/>
      <c r="AD165" s="188"/>
      <c r="AE165" s="390"/>
      <c r="AF165" s="392"/>
      <c r="AG165" s="392"/>
      <c r="AH165" s="392"/>
      <c r="AI165" s="392"/>
      <c r="AJ165" s="392"/>
      <c r="AK165" s="392"/>
      <c r="AL165" s="392"/>
      <c r="AM165" s="392"/>
      <c r="AN165" s="395"/>
    </row>
    <row r="166" spans="2:40" ht="21" customHeight="1" thickBot="1" x14ac:dyDescent="0.25">
      <c r="B166" s="17"/>
      <c r="C166" s="407"/>
      <c r="D166" s="233"/>
      <c r="E166" s="203"/>
      <c r="F166" s="203"/>
      <c r="G166" s="202"/>
      <c r="H166" s="410"/>
      <c r="I166" s="410"/>
      <c r="J166" s="410"/>
      <c r="K166" s="201" t="s">
        <v>87</v>
      </c>
      <c r="L166" s="200" t="s">
        <v>263</v>
      </c>
      <c r="M166" s="201" t="s">
        <v>86</v>
      </c>
      <c r="N166" s="200" t="s">
        <v>275</v>
      </c>
      <c r="O166" s="201" t="s">
        <v>85</v>
      </c>
      <c r="P166" s="200" t="s">
        <v>224</v>
      </c>
      <c r="Q166" s="201" t="s">
        <v>84</v>
      </c>
      <c r="R166" s="200" t="s">
        <v>97</v>
      </c>
      <c r="S166" s="201" t="s">
        <v>208</v>
      </c>
      <c r="T166" s="200" t="s">
        <v>98</v>
      </c>
      <c r="U166" s="201" t="s">
        <v>207</v>
      </c>
      <c r="V166" s="200"/>
      <c r="W166" s="201" t="s">
        <v>290</v>
      </c>
      <c r="X166" s="200"/>
      <c r="Y166" s="201" t="s">
        <v>592</v>
      </c>
      <c r="Z166" s="200"/>
      <c r="AA166" s="246"/>
      <c r="AB166" s="398"/>
      <c r="AC166" s="398"/>
      <c r="AD166" s="199"/>
      <c r="AE166" s="391"/>
      <c r="AF166" s="393"/>
      <c r="AG166" s="393"/>
      <c r="AH166" s="393"/>
      <c r="AI166" s="393"/>
      <c r="AJ166" s="393"/>
      <c r="AK166" s="393"/>
      <c r="AL166" s="393"/>
      <c r="AM166" s="393"/>
      <c r="AN166" s="396"/>
    </row>
    <row r="167" spans="2:40" ht="21" customHeight="1" x14ac:dyDescent="0.2">
      <c r="B167" s="17"/>
      <c r="C167" s="405">
        <v>11</v>
      </c>
      <c r="D167" s="232"/>
      <c r="E167" s="197"/>
      <c r="F167" s="197"/>
      <c r="G167" s="196"/>
      <c r="H167" s="408"/>
      <c r="I167" s="408"/>
      <c r="J167" s="408"/>
      <c r="K167" s="195" t="s">
        <v>95</v>
      </c>
      <c r="L167" s="194"/>
      <c r="M167" s="195" t="s">
        <v>94</v>
      </c>
      <c r="N167" s="194"/>
      <c r="O167" s="195" t="s">
        <v>93</v>
      </c>
      <c r="P167" s="194"/>
      <c r="Q167" s="195" t="s">
        <v>92</v>
      </c>
      <c r="R167" s="194"/>
      <c r="S167" s="195" t="s">
        <v>212</v>
      </c>
      <c r="T167" s="194"/>
      <c r="U167" s="195" t="s">
        <v>211</v>
      </c>
      <c r="V167" s="194"/>
      <c r="W167" s="195" t="s">
        <v>292</v>
      </c>
      <c r="X167" s="194"/>
      <c r="Y167" s="195" t="s">
        <v>594</v>
      </c>
      <c r="Z167" s="194"/>
      <c r="AA167" s="245"/>
      <c r="AB167" s="397"/>
      <c r="AC167" s="397"/>
      <c r="AD167" s="193"/>
      <c r="AE167" s="379">
        <f>SUMPRODUCT(LEN($L167:$Z169)-LEN(SUBSTITUTE($L167:$Z169,"A", "")))</f>
        <v>0</v>
      </c>
      <c r="AF167" s="365">
        <f>SUMPRODUCT(LEN($AA167:$AA169)-LEN(SUBSTITUTE($AA167:$AA169,"A", "")))</f>
        <v>0</v>
      </c>
      <c r="AG167" s="365">
        <f>SUMPRODUCT(LEN($L167:$Z169)-LEN(SUBSTITUTE($L167:$Z169,"S", "")))</f>
        <v>0</v>
      </c>
      <c r="AH167" s="365">
        <f>SUMPRODUCT(LEN($AA167:$AA169)-LEN(SUBSTITUTE($AA167:$AA169,"S", "")))</f>
        <v>0</v>
      </c>
      <c r="AI167" s="365">
        <f>SUMPRODUCT(LEN($L167:$Z169)-LEN(SUBSTITUTE($L167:$Z169,"F", "")))</f>
        <v>0</v>
      </c>
      <c r="AJ167" s="365">
        <f>SUMPRODUCT(LEN($AA167:$AA169)-LEN(SUBSTITUTE($AA167:$AA169,"F", "")))</f>
        <v>0</v>
      </c>
      <c r="AK167" s="365">
        <f>SUMPRODUCT(LEN($L167:$Z169)-LEN(SUBSTITUTE($L167:$Z169,"G", "")))</f>
        <v>0</v>
      </c>
      <c r="AL167" s="365">
        <f>SUMPRODUCT(LEN($AA167:$AA169)-LEN(SUBSTITUTE($AA167:$AA169,"G", "")))</f>
        <v>0</v>
      </c>
      <c r="AM167" s="365">
        <f>SUMPRODUCT(LEN($L167:$Z169)-LEN(SUBSTITUTE($L167:$Z169,"M", "")))</f>
        <v>0</v>
      </c>
      <c r="AN167" s="382">
        <f>SUMPRODUCT(LEN($AA167:$AA169)-LEN(SUBSTITUTE($AA167:$AA169,"M", "")))</f>
        <v>0</v>
      </c>
    </row>
    <row r="168" spans="2:40" ht="21" customHeight="1" x14ac:dyDescent="0.2">
      <c r="B168" s="17"/>
      <c r="C168" s="406"/>
      <c r="D168" s="231"/>
      <c r="E168" s="23"/>
      <c r="F168" s="23"/>
      <c r="G168" s="191"/>
      <c r="H168" s="409"/>
      <c r="I168" s="409"/>
      <c r="J168" s="409"/>
      <c r="K168" s="190" t="s">
        <v>91</v>
      </c>
      <c r="L168" s="189"/>
      <c r="M168" s="190" t="s">
        <v>90</v>
      </c>
      <c r="N168" s="189"/>
      <c r="O168" s="190" t="s">
        <v>89</v>
      </c>
      <c r="P168" s="189"/>
      <c r="Q168" s="190" t="s">
        <v>88</v>
      </c>
      <c r="R168" s="189"/>
      <c r="S168" s="190" t="s">
        <v>210</v>
      </c>
      <c r="T168" s="189"/>
      <c r="U168" s="190" t="s">
        <v>209</v>
      </c>
      <c r="V168" s="189"/>
      <c r="W168" s="190" t="s">
        <v>291</v>
      </c>
      <c r="X168" s="189"/>
      <c r="Y168" s="190" t="s">
        <v>593</v>
      </c>
      <c r="Z168" s="189"/>
      <c r="AA168" s="244"/>
      <c r="AB168" s="366"/>
      <c r="AC168" s="366"/>
      <c r="AD168" s="188"/>
      <c r="AE168" s="390"/>
      <c r="AF168" s="392"/>
      <c r="AG168" s="392"/>
      <c r="AH168" s="392"/>
      <c r="AI168" s="392"/>
      <c r="AJ168" s="392"/>
      <c r="AK168" s="392"/>
      <c r="AL168" s="392"/>
      <c r="AM168" s="392"/>
      <c r="AN168" s="395"/>
    </row>
    <row r="169" spans="2:40" ht="21" customHeight="1" thickBot="1" x14ac:dyDescent="0.25">
      <c r="B169" s="17"/>
      <c r="C169" s="407"/>
      <c r="D169" s="233"/>
      <c r="E169" s="203"/>
      <c r="F169" s="203"/>
      <c r="G169" s="202"/>
      <c r="H169" s="410"/>
      <c r="I169" s="410"/>
      <c r="J169" s="410"/>
      <c r="K169" s="201" t="s">
        <v>87</v>
      </c>
      <c r="L169" s="200"/>
      <c r="M169" s="201" t="s">
        <v>86</v>
      </c>
      <c r="N169" s="200"/>
      <c r="O169" s="201" t="s">
        <v>85</v>
      </c>
      <c r="P169" s="200"/>
      <c r="Q169" s="201" t="s">
        <v>84</v>
      </c>
      <c r="R169" s="200"/>
      <c r="S169" s="201" t="s">
        <v>208</v>
      </c>
      <c r="T169" s="200"/>
      <c r="U169" s="201" t="s">
        <v>207</v>
      </c>
      <c r="V169" s="200"/>
      <c r="W169" s="201" t="s">
        <v>290</v>
      </c>
      <c r="X169" s="200"/>
      <c r="Y169" s="201" t="s">
        <v>592</v>
      </c>
      <c r="Z169" s="200"/>
      <c r="AA169" s="246"/>
      <c r="AB169" s="398"/>
      <c r="AC169" s="398"/>
      <c r="AD169" s="199"/>
      <c r="AE169" s="391"/>
      <c r="AF169" s="393"/>
      <c r="AG169" s="393"/>
      <c r="AH169" s="393"/>
      <c r="AI169" s="393"/>
      <c r="AJ169" s="393"/>
      <c r="AK169" s="393"/>
      <c r="AL169" s="393"/>
      <c r="AM169" s="393"/>
      <c r="AN169" s="396"/>
    </row>
    <row r="170" spans="2:40" ht="21" customHeight="1" x14ac:dyDescent="0.2">
      <c r="B170" s="17"/>
      <c r="C170" s="405">
        <v>12</v>
      </c>
      <c r="D170" s="232"/>
      <c r="E170" s="197"/>
      <c r="F170" s="197"/>
      <c r="G170" s="196"/>
      <c r="H170" s="408"/>
      <c r="I170" s="408"/>
      <c r="J170" s="408"/>
      <c r="K170" s="195" t="s">
        <v>95</v>
      </c>
      <c r="L170" s="194"/>
      <c r="M170" s="195" t="s">
        <v>94</v>
      </c>
      <c r="N170" s="194"/>
      <c r="O170" s="195" t="s">
        <v>93</v>
      </c>
      <c r="P170" s="194"/>
      <c r="Q170" s="195" t="s">
        <v>92</v>
      </c>
      <c r="R170" s="194"/>
      <c r="S170" s="195" t="s">
        <v>212</v>
      </c>
      <c r="T170" s="194"/>
      <c r="U170" s="195" t="s">
        <v>211</v>
      </c>
      <c r="V170" s="194"/>
      <c r="W170" s="195" t="s">
        <v>292</v>
      </c>
      <c r="X170" s="194"/>
      <c r="Y170" s="195" t="s">
        <v>594</v>
      </c>
      <c r="Z170" s="194"/>
      <c r="AA170" s="245"/>
      <c r="AB170" s="397"/>
      <c r="AC170" s="397"/>
      <c r="AD170" s="193"/>
      <c r="AE170" s="379">
        <f>SUMPRODUCT(LEN($L170:$Z172)-LEN(SUBSTITUTE($L170:$Z172,"A", "")))</f>
        <v>0</v>
      </c>
      <c r="AF170" s="365">
        <f>SUMPRODUCT(LEN($AA170:$AA172)-LEN(SUBSTITUTE($AA170:$AA172,"A", "")))</f>
        <v>0</v>
      </c>
      <c r="AG170" s="365">
        <f>SUMPRODUCT(LEN($L170:$Z172)-LEN(SUBSTITUTE($L170:$Z172,"S", "")))</f>
        <v>0</v>
      </c>
      <c r="AH170" s="365">
        <f>SUMPRODUCT(LEN($AA170:$AA172)-LEN(SUBSTITUTE($AA170:$AA172,"S", "")))</f>
        <v>0</v>
      </c>
      <c r="AI170" s="365">
        <f>SUMPRODUCT(LEN($L170:$Z172)-LEN(SUBSTITUTE($L170:$Z172,"F", "")))</f>
        <v>0</v>
      </c>
      <c r="AJ170" s="365">
        <f>SUMPRODUCT(LEN($AA170:$AA172)-LEN(SUBSTITUTE($AA170:$AA172,"F", "")))</f>
        <v>0</v>
      </c>
      <c r="AK170" s="365">
        <f>SUMPRODUCT(LEN($L170:$Z172)-LEN(SUBSTITUTE($L170:$Z172,"G", "")))</f>
        <v>0</v>
      </c>
      <c r="AL170" s="365">
        <f>SUMPRODUCT(LEN($AA170:$AA172)-LEN(SUBSTITUTE($AA170:$AA172,"G", "")))</f>
        <v>0</v>
      </c>
      <c r="AM170" s="365">
        <f>SUMPRODUCT(LEN($L170:$Z172)-LEN(SUBSTITUTE($L170:$Z172,"M", "")))</f>
        <v>0</v>
      </c>
      <c r="AN170" s="382">
        <f>SUMPRODUCT(LEN($AA170:$AA172)-LEN(SUBSTITUTE($AA170:$AA172,"M", "")))</f>
        <v>0</v>
      </c>
    </row>
    <row r="171" spans="2:40" ht="21" customHeight="1" x14ac:dyDescent="0.2">
      <c r="B171" s="17"/>
      <c r="C171" s="406"/>
      <c r="D171" s="231"/>
      <c r="E171" s="23"/>
      <c r="F171" s="23"/>
      <c r="G171" s="191"/>
      <c r="H171" s="409"/>
      <c r="I171" s="409"/>
      <c r="J171" s="409"/>
      <c r="K171" s="190" t="s">
        <v>91</v>
      </c>
      <c r="L171" s="189"/>
      <c r="M171" s="190" t="s">
        <v>90</v>
      </c>
      <c r="N171" s="189"/>
      <c r="O171" s="190" t="s">
        <v>89</v>
      </c>
      <c r="P171" s="189"/>
      <c r="Q171" s="190" t="s">
        <v>88</v>
      </c>
      <c r="R171" s="189"/>
      <c r="S171" s="190" t="s">
        <v>210</v>
      </c>
      <c r="T171" s="189"/>
      <c r="U171" s="190" t="s">
        <v>209</v>
      </c>
      <c r="V171" s="189"/>
      <c r="W171" s="190" t="s">
        <v>291</v>
      </c>
      <c r="X171" s="189"/>
      <c r="Y171" s="190" t="s">
        <v>593</v>
      </c>
      <c r="Z171" s="189"/>
      <c r="AA171" s="244"/>
      <c r="AB171" s="366"/>
      <c r="AC171" s="366"/>
      <c r="AD171" s="188"/>
      <c r="AE171" s="390"/>
      <c r="AF171" s="392"/>
      <c r="AG171" s="392"/>
      <c r="AH171" s="392"/>
      <c r="AI171" s="392"/>
      <c r="AJ171" s="392"/>
      <c r="AK171" s="392"/>
      <c r="AL171" s="392"/>
      <c r="AM171" s="392"/>
      <c r="AN171" s="395"/>
    </row>
    <row r="172" spans="2:40" ht="21" customHeight="1" thickBot="1" x14ac:dyDescent="0.25">
      <c r="B172" s="17"/>
      <c r="C172" s="407"/>
      <c r="D172" s="233"/>
      <c r="E172" s="203"/>
      <c r="F172" s="203"/>
      <c r="G172" s="202"/>
      <c r="H172" s="410"/>
      <c r="I172" s="410"/>
      <c r="J172" s="410"/>
      <c r="K172" s="201" t="s">
        <v>87</v>
      </c>
      <c r="L172" s="200"/>
      <c r="M172" s="201" t="s">
        <v>86</v>
      </c>
      <c r="N172" s="200"/>
      <c r="O172" s="201" t="s">
        <v>85</v>
      </c>
      <c r="P172" s="200"/>
      <c r="Q172" s="201" t="s">
        <v>84</v>
      </c>
      <c r="R172" s="200"/>
      <c r="S172" s="201" t="s">
        <v>208</v>
      </c>
      <c r="T172" s="200"/>
      <c r="U172" s="201" t="s">
        <v>207</v>
      </c>
      <c r="V172" s="200"/>
      <c r="W172" s="201" t="s">
        <v>290</v>
      </c>
      <c r="X172" s="200"/>
      <c r="Y172" s="201" t="s">
        <v>592</v>
      </c>
      <c r="Z172" s="200"/>
      <c r="AA172" s="246"/>
      <c r="AB172" s="398"/>
      <c r="AC172" s="398"/>
      <c r="AD172" s="199"/>
      <c r="AE172" s="391"/>
      <c r="AF172" s="393"/>
      <c r="AG172" s="393"/>
      <c r="AH172" s="393"/>
      <c r="AI172" s="393"/>
      <c r="AJ172" s="393"/>
      <c r="AK172" s="393"/>
      <c r="AL172" s="393"/>
      <c r="AM172" s="393"/>
      <c r="AN172" s="396"/>
    </row>
    <row r="173" spans="2:40" ht="21" customHeight="1" x14ac:dyDescent="0.2">
      <c r="B173" s="17"/>
      <c r="C173" s="405">
        <v>13</v>
      </c>
      <c r="D173" s="232"/>
      <c r="E173" s="197"/>
      <c r="F173" s="197"/>
      <c r="G173" s="196"/>
      <c r="H173" s="408"/>
      <c r="I173" s="408"/>
      <c r="J173" s="408"/>
      <c r="K173" s="195" t="s">
        <v>95</v>
      </c>
      <c r="L173" s="194"/>
      <c r="M173" s="195" t="s">
        <v>94</v>
      </c>
      <c r="N173" s="194"/>
      <c r="O173" s="195" t="s">
        <v>93</v>
      </c>
      <c r="P173" s="194"/>
      <c r="Q173" s="195" t="s">
        <v>92</v>
      </c>
      <c r="R173" s="194"/>
      <c r="S173" s="195" t="s">
        <v>212</v>
      </c>
      <c r="T173" s="194"/>
      <c r="U173" s="195" t="s">
        <v>211</v>
      </c>
      <c r="V173" s="194"/>
      <c r="W173" s="195" t="s">
        <v>292</v>
      </c>
      <c r="X173" s="194"/>
      <c r="Y173" s="195" t="s">
        <v>594</v>
      </c>
      <c r="Z173" s="194"/>
      <c r="AA173" s="245"/>
      <c r="AB173" s="397"/>
      <c r="AC173" s="397"/>
      <c r="AD173" s="193"/>
      <c r="AE173" s="379">
        <f>SUMPRODUCT(LEN($L173:$Z175)-LEN(SUBSTITUTE($L173:$Z175,"A", "")))</f>
        <v>0</v>
      </c>
      <c r="AF173" s="365">
        <f>SUMPRODUCT(LEN($AA173:$AA175)-LEN(SUBSTITUTE($AA173:$AA175,"A", "")))</f>
        <v>0</v>
      </c>
      <c r="AG173" s="365">
        <f>SUMPRODUCT(LEN($L173:$Z175)-LEN(SUBSTITUTE($L173:$Z175,"S", "")))</f>
        <v>0</v>
      </c>
      <c r="AH173" s="365">
        <f>SUMPRODUCT(LEN($AA173:$AA175)-LEN(SUBSTITUTE($AA173:$AA175,"S", "")))</f>
        <v>0</v>
      </c>
      <c r="AI173" s="365">
        <f>SUMPRODUCT(LEN($L173:$Z175)-LEN(SUBSTITUTE($L173:$Z175,"F", "")))</f>
        <v>0</v>
      </c>
      <c r="AJ173" s="365">
        <f>SUMPRODUCT(LEN($AA173:$AA175)-LEN(SUBSTITUTE($AA173:$AA175,"F", "")))</f>
        <v>0</v>
      </c>
      <c r="AK173" s="365">
        <f>SUMPRODUCT(LEN($L173:$Z175)-LEN(SUBSTITUTE($L173:$Z175,"G", "")))</f>
        <v>0</v>
      </c>
      <c r="AL173" s="365">
        <f>SUMPRODUCT(LEN($AA173:$AA175)-LEN(SUBSTITUTE($AA173:$AA175,"G", "")))</f>
        <v>0</v>
      </c>
      <c r="AM173" s="365">
        <f>SUMPRODUCT(LEN($L173:$Z175)-LEN(SUBSTITUTE($L173:$Z175,"M", "")))</f>
        <v>0</v>
      </c>
      <c r="AN173" s="382">
        <f>SUMPRODUCT(LEN($AA173:$AA175)-LEN(SUBSTITUTE($AA173:$AA175,"M", "")))</f>
        <v>0</v>
      </c>
    </row>
    <row r="174" spans="2:40" ht="21" customHeight="1" x14ac:dyDescent="0.2">
      <c r="B174" s="17"/>
      <c r="C174" s="406"/>
      <c r="D174" s="231"/>
      <c r="E174" s="23"/>
      <c r="F174" s="23"/>
      <c r="G174" s="191"/>
      <c r="H174" s="409"/>
      <c r="I174" s="409"/>
      <c r="J174" s="409"/>
      <c r="K174" s="190" t="s">
        <v>91</v>
      </c>
      <c r="L174" s="189"/>
      <c r="M174" s="190" t="s">
        <v>90</v>
      </c>
      <c r="N174" s="189"/>
      <c r="O174" s="190" t="s">
        <v>89</v>
      </c>
      <c r="P174" s="189"/>
      <c r="Q174" s="190" t="s">
        <v>88</v>
      </c>
      <c r="R174" s="189"/>
      <c r="S174" s="190" t="s">
        <v>210</v>
      </c>
      <c r="T174" s="189"/>
      <c r="U174" s="190" t="s">
        <v>209</v>
      </c>
      <c r="V174" s="189"/>
      <c r="W174" s="190" t="s">
        <v>291</v>
      </c>
      <c r="X174" s="189"/>
      <c r="Y174" s="190" t="s">
        <v>593</v>
      </c>
      <c r="Z174" s="189"/>
      <c r="AA174" s="244"/>
      <c r="AB174" s="366"/>
      <c r="AC174" s="366"/>
      <c r="AD174" s="188"/>
      <c r="AE174" s="390"/>
      <c r="AF174" s="392"/>
      <c r="AG174" s="392"/>
      <c r="AH174" s="392"/>
      <c r="AI174" s="392"/>
      <c r="AJ174" s="392"/>
      <c r="AK174" s="392"/>
      <c r="AL174" s="392"/>
      <c r="AM174" s="392"/>
      <c r="AN174" s="395"/>
    </row>
    <row r="175" spans="2:40" ht="21" customHeight="1" thickBot="1" x14ac:dyDescent="0.25">
      <c r="B175" s="17"/>
      <c r="C175" s="407"/>
      <c r="D175" s="233"/>
      <c r="E175" s="203"/>
      <c r="F175" s="203"/>
      <c r="G175" s="202"/>
      <c r="H175" s="410"/>
      <c r="I175" s="410"/>
      <c r="J175" s="410"/>
      <c r="K175" s="201" t="s">
        <v>87</v>
      </c>
      <c r="L175" s="200"/>
      <c r="M175" s="201" t="s">
        <v>86</v>
      </c>
      <c r="N175" s="200"/>
      <c r="O175" s="201" t="s">
        <v>85</v>
      </c>
      <c r="P175" s="200"/>
      <c r="Q175" s="201" t="s">
        <v>84</v>
      </c>
      <c r="R175" s="200"/>
      <c r="S175" s="201" t="s">
        <v>208</v>
      </c>
      <c r="T175" s="200"/>
      <c r="U175" s="201" t="s">
        <v>207</v>
      </c>
      <c r="V175" s="200"/>
      <c r="W175" s="201" t="s">
        <v>290</v>
      </c>
      <c r="X175" s="200"/>
      <c r="Y175" s="201" t="s">
        <v>592</v>
      </c>
      <c r="Z175" s="200"/>
      <c r="AA175" s="246"/>
      <c r="AB175" s="398"/>
      <c r="AC175" s="398"/>
      <c r="AD175" s="199"/>
      <c r="AE175" s="391"/>
      <c r="AF175" s="393"/>
      <c r="AG175" s="393"/>
      <c r="AH175" s="393"/>
      <c r="AI175" s="393"/>
      <c r="AJ175" s="393"/>
      <c r="AK175" s="393"/>
      <c r="AL175" s="393"/>
      <c r="AM175" s="393"/>
      <c r="AN175" s="396"/>
    </row>
    <row r="176" spans="2:40" ht="21" customHeight="1" x14ac:dyDescent="0.2">
      <c r="B176" s="17"/>
      <c r="C176" s="405">
        <v>14</v>
      </c>
      <c r="D176" s="232"/>
      <c r="E176" s="197"/>
      <c r="F176" s="197"/>
      <c r="G176" s="196"/>
      <c r="H176" s="408"/>
      <c r="I176" s="408"/>
      <c r="J176" s="408"/>
      <c r="K176" s="195" t="s">
        <v>95</v>
      </c>
      <c r="L176" s="194"/>
      <c r="M176" s="195" t="s">
        <v>94</v>
      </c>
      <c r="N176" s="194"/>
      <c r="O176" s="195" t="s">
        <v>93</v>
      </c>
      <c r="P176" s="194"/>
      <c r="Q176" s="195" t="s">
        <v>92</v>
      </c>
      <c r="R176" s="194"/>
      <c r="S176" s="195" t="s">
        <v>212</v>
      </c>
      <c r="T176" s="194"/>
      <c r="U176" s="195" t="s">
        <v>211</v>
      </c>
      <c r="V176" s="194"/>
      <c r="W176" s="195" t="s">
        <v>292</v>
      </c>
      <c r="X176" s="194"/>
      <c r="Y176" s="195" t="s">
        <v>594</v>
      </c>
      <c r="Z176" s="194"/>
      <c r="AA176" s="245"/>
      <c r="AB176" s="397"/>
      <c r="AC176" s="397"/>
      <c r="AD176" s="193"/>
      <c r="AE176" s="379">
        <f>SUMPRODUCT(LEN($L176:$Z178)-LEN(SUBSTITUTE($L176:$Z178,"A", "")))</f>
        <v>0</v>
      </c>
      <c r="AF176" s="365">
        <f>SUMPRODUCT(LEN($AA176:$AA178)-LEN(SUBSTITUTE($AA176:$AA178,"A", "")))</f>
        <v>0</v>
      </c>
      <c r="AG176" s="365">
        <f>SUMPRODUCT(LEN($L176:$Z178)-LEN(SUBSTITUTE($L176:$Z178,"S", "")))</f>
        <v>0</v>
      </c>
      <c r="AH176" s="365">
        <f>SUMPRODUCT(LEN($AA176:$AA178)-LEN(SUBSTITUTE($AA176:$AA178,"S", "")))</f>
        <v>0</v>
      </c>
      <c r="AI176" s="365">
        <f>SUMPRODUCT(LEN($L176:$Z178)-LEN(SUBSTITUTE($L176:$Z178,"F", "")))</f>
        <v>0</v>
      </c>
      <c r="AJ176" s="365">
        <f>SUMPRODUCT(LEN($AA176:$AA178)-LEN(SUBSTITUTE($AA176:$AA178,"F", "")))</f>
        <v>0</v>
      </c>
      <c r="AK176" s="365">
        <f>SUMPRODUCT(LEN($L176:$Z178)-LEN(SUBSTITUTE($L176:$Z178,"G", "")))</f>
        <v>0</v>
      </c>
      <c r="AL176" s="365">
        <f>SUMPRODUCT(LEN($AA176:$AA178)-LEN(SUBSTITUTE($AA176:$AA178,"G", "")))</f>
        <v>0</v>
      </c>
      <c r="AM176" s="365">
        <f>SUMPRODUCT(LEN($L176:$Z178)-LEN(SUBSTITUTE($L176:$Z178,"M", "")))</f>
        <v>0</v>
      </c>
      <c r="AN176" s="382">
        <f>SUMPRODUCT(LEN($AA176:$AA178)-LEN(SUBSTITUTE($AA176:$AA178,"M", "")))</f>
        <v>0</v>
      </c>
    </row>
    <row r="177" spans="2:41" ht="21" customHeight="1" x14ac:dyDescent="0.2">
      <c r="B177" s="17"/>
      <c r="C177" s="406"/>
      <c r="D177" s="231"/>
      <c r="E177" s="23"/>
      <c r="F177" s="23"/>
      <c r="G177" s="191"/>
      <c r="H177" s="409"/>
      <c r="I177" s="409"/>
      <c r="J177" s="409"/>
      <c r="K177" s="190" t="s">
        <v>91</v>
      </c>
      <c r="L177" s="189"/>
      <c r="M177" s="190" t="s">
        <v>90</v>
      </c>
      <c r="N177" s="189"/>
      <c r="O177" s="190" t="s">
        <v>89</v>
      </c>
      <c r="P177" s="189"/>
      <c r="Q177" s="190" t="s">
        <v>88</v>
      </c>
      <c r="R177" s="189"/>
      <c r="S177" s="190" t="s">
        <v>210</v>
      </c>
      <c r="T177" s="189"/>
      <c r="U177" s="190" t="s">
        <v>209</v>
      </c>
      <c r="V177" s="189"/>
      <c r="W177" s="190" t="s">
        <v>291</v>
      </c>
      <c r="X177" s="189"/>
      <c r="Y177" s="190" t="s">
        <v>593</v>
      </c>
      <c r="Z177" s="189"/>
      <c r="AA177" s="244"/>
      <c r="AB177" s="366"/>
      <c r="AC177" s="366"/>
      <c r="AD177" s="188"/>
      <c r="AE177" s="390"/>
      <c r="AF177" s="392"/>
      <c r="AG177" s="392"/>
      <c r="AH177" s="392"/>
      <c r="AI177" s="392"/>
      <c r="AJ177" s="392"/>
      <c r="AK177" s="392"/>
      <c r="AL177" s="392"/>
      <c r="AM177" s="392"/>
      <c r="AN177" s="395"/>
      <c r="AO177" s="58"/>
    </row>
    <row r="178" spans="2:41" ht="21" customHeight="1" thickBot="1" x14ac:dyDescent="0.25">
      <c r="B178" s="17"/>
      <c r="C178" s="407"/>
      <c r="D178" s="233"/>
      <c r="E178" s="203"/>
      <c r="F178" s="203"/>
      <c r="G178" s="202"/>
      <c r="H178" s="410"/>
      <c r="I178" s="410"/>
      <c r="J178" s="410"/>
      <c r="K178" s="201" t="s">
        <v>87</v>
      </c>
      <c r="L178" s="200"/>
      <c r="M178" s="201" t="s">
        <v>86</v>
      </c>
      <c r="N178" s="200"/>
      <c r="O178" s="201" t="s">
        <v>85</v>
      </c>
      <c r="P178" s="200"/>
      <c r="Q178" s="201" t="s">
        <v>84</v>
      </c>
      <c r="R178" s="200"/>
      <c r="S178" s="201" t="s">
        <v>208</v>
      </c>
      <c r="T178" s="200"/>
      <c r="U178" s="201" t="s">
        <v>207</v>
      </c>
      <c r="V178" s="200"/>
      <c r="W178" s="201" t="s">
        <v>290</v>
      </c>
      <c r="X178" s="200"/>
      <c r="Y178" s="201" t="s">
        <v>592</v>
      </c>
      <c r="Z178" s="200"/>
      <c r="AA178" s="246"/>
      <c r="AB178" s="398"/>
      <c r="AC178" s="398"/>
      <c r="AD178" s="199"/>
      <c r="AE178" s="391"/>
      <c r="AF178" s="393"/>
      <c r="AG178" s="393"/>
      <c r="AH178" s="393"/>
      <c r="AI178" s="393"/>
      <c r="AJ178" s="393"/>
      <c r="AK178" s="393"/>
      <c r="AL178" s="393"/>
      <c r="AM178" s="393"/>
      <c r="AN178" s="396"/>
    </row>
    <row r="179" spans="2:41" ht="21" customHeight="1" x14ac:dyDescent="0.2">
      <c r="B179" s="17"/>
      <c r="C179" s="405">
        <v>15</v>
      </c>
      <c r="D179" s="232"/>
      <c r="E179" s="197"/>
      <c r="F179" s="197"/>
      <c r="G179" s="196"/>
      <c r="H179" s="408"/>
      <c r="I179" s="408"/>
      <c r="J179" s="408"/>
      <c r="K179" s="195" t="s">
        <v>95</v>
      </c>
      <c r="L179" s="194"/>
      <c r="M179" s="195" t="s">
        <v>94</v>
      </c>
      <c r="N179" s="194"/>
      <c r="O179" s="195" t="s">
        <v>93</v>
      </c>
      <c r="P179" s="194"/>
      <c r="Q179" s="195" t="s">
        <v>92</v>
      </c>
      <c r="R179" s="194"/>
      <c r="S179" s="195" t="s">
        <v>212</v>
      </c>
      <c r="T179" s="194"/>
      <c r="U179" s="195" t="s">
        <v>211</v>
      </c>
      <c r="V179" s="194"/>
      <c r="W179" s="195" t="s">
        <v>292</v>
      </c>
      <c r="X179" s="194"/>
      <c r="Y179" s="195" t="s">
        <v>594</v>
      </c>
      <c r="Z179" s="194"/>
      <c r="AA179" s="245"/>
      <c r="AB179" s="397"/>
      <c r="AC179" s="397"/>
      <c r="AD179" s="193"/>
      <c r="AE179" s="379">
        <f>SUMPRODUCT(LEN($L179:$Z181)-LEN(SUBSTITUTE($L179:$Z181,"A", "")))</f>
        <v>0</v>
      </c>
      <c r="AF179" s="365">
        <f>SUMPRODUCT(LEN($AA179:$AA181)-LEN(SUBSTITUTE($AA179:$AA181,"A", "")))</f>
        <v>0</v>
      </c>
      <c r="AG179" s="365">
        <f>SUMPRODUCT(LEN($L179:$Z181)-LEN(SUBSTITUTE($L179:$Z181,"S", "")))</f>
        <v>0</v>
      </c>
      <c r="AH179" s="365">
        <f>SUMPRODUCT(LEN($AA179:$AA181)-LEN(SUBSTITUTE($AA179:$AA181,"S", "")))</f>
        <v>0</v>
      </c>
      <c r="AI179" s="365">
        <f>SUMPRODUCT(LEN($L179:$Z181)-LEN(SUBSTITUTE($L179:$Z181,"F", "")))</f>
        <v>0</v>
      </c>
      <c r="AJ179" s="365">
        <f>SUMPRODUCT(LEN($AA179:$AA181)-LEN(SUBSTITUTE($AA179:$AA181,"F", "")))</f>
        <v>0</v>
      </c>
      <c r="AK179" s="365">
        <f>SUMPRODUCT(LEN($L179:$Z181)-LEN(SUBSTITUTE($L179:$Z181,"G", "")))</f>
        <v>0</v>
      </c>
      <c r="AL179" s="365">
        <f>SUMPRODUCT(LEN($AA179:$AA181)-LEN(SUBSTITUTE($AA179:$AA181,"G", "")))</f>
        <v>0</v>
      </c>
      <c r="AM179" s="365">
        <f>SUMPRODUCT(LEN($L179:$Z181)-LEN(SUBSTITUTE($L179:$Z181,"M", "")))</f>
        <v>0</v>
      </c>
      <c r="AN179" s="382">
        <f>SUMPRODUCT(LEN($AA179:$AA181)-LEN(SUBSTITUTE($AA179:$AA181,"M", "")))</f>
        <v>0</v>
      </c>
    </row>
    <row r="180" spans="2:41" ht="21" customHeight="1" x14ac:dyDescent="0.2">
      <c r="B180" s="17"/>
      <c r="C180" s="406"/>
      <c r="D180" s="231"/>
      <c r="E180" s="23"/>
      <c r="F180" s="23"/>
      <c r="G180" s="191"/>
      <c r="H180" s="409"/>
      <c r="I180" s="409"/>
      <c r="J180" s="409"/>
      <c r="K180" s="190" t="s">
        <v>91</v>
      </c>
      <c r="L180" s="189"/>
      <c r="M180" s="190" t="s">
        <v>90</v>
      </c>
      <c r="N180" s="189"/>
      <c r="O180" s="190" t="s">
        <v>89</v>
      </c>
      <c r="P180" s="189"/>
      <c r="Q180" s="190" t="s">
        <v>88</v>
      </c>
      <c r="R180" s="189"/>
      <c r="S180" s="190" t="s">
        <v>210</v>
      </c>
      <c r="T180" s="189"/>
      <c r="U180" s="190" t="s">
        <v>209</v>
      </c>
      <c r="V180" s="189"/>
      <c r="W180" s="190" t="s">
        <v>291</v>
      </c>
      <c r="X180" s="189"/>
      <c r="Y180" s="190" t="s">
        <v>593</v>
      </c>
      <c r="Z180" s="189"/>
      <c r="AA180" s="244"/>
      <c r="AB180" s="366"/>
      <c r="AC180" s="366"/>
      <c r="AD180" s="188"/>
      <c r="AE180" s="390"/>
      <c r="AF180" s="392"/>
      <c r="AG180" s="392"/>
      <c r="AH180" s="392"/>
      <c r="AI180" s="392"/>
      <c r="AJ180" s="392"/>
      <c r="AK180" s="392"/>
      <c r="AL180" s="392"/>
      <c r="AM180" s="392"/>
      <c r="AN180" s="395"/>
    </row>
    <row r="181" spans="2:41" ht="21" customHeight="1" thickBot="1" x14ac:dyDescent="0.25">
      <c r="B181" s="17"/>
      <c r="C181" s="407"/>
      <c r="D181" s="233"/>
      <c r="E181" s="203"/>
      <c r="F181" s="203"/>
      <c r="G181" s="202"/>
      <c r="H181" s="410"/>
      <c r="I181" s="410"/>
      <c r="J181" s="410"/>
      <c r="K181" s="201" t="s">
        <v>87</v>
      </c>
      <c r="L181" s="200"/>
      <c r="M181" s="201" t="s">
        <v>86</v>
      </c>
      <c r="N181" s="200"/>
      <c r="O181" s="201" t="s">
        <v>85</v>
      </c>
      <c r="P181" s="200"/>
      <c r="Q181" s="201" t="s">
        <v>84</v>
      </c>
      <c r="R181" s="200"/>
      <c r="S181" s="201" t="s">
        <v>208</v>
      </c>
      <c r="T181" s="200"/>
      <c r="U181" s="201" t="s">
        <v>207</v>
      </c>
      <c r="V181" s="200"/>
      <c r="W181" s="201" t="s">
        <v>290</v>
      </c>
      <c r="X181" s="200"/>
      <c r="Y181" s="201" t="s">
        <v>592</v>
      </c>
      <c r="Z181" s="200"/>
      <c r="AA181" s="246"/>
      <c r="AB181" s="398"/>
      <c r="AC181" s="398"/>
      <c r="AD181" s="199"/>
      <c r="AE181" s="391"/>
      <c r="AF181" s="393"/>
      <c r="AG181" s="393"/>
      <c r="AH181" s="393"/>
      <c r="AI181" s="393"/>
      <c r="AJ181" s="393"/>
      <c r="AK181" s="393"/>
      <c r="AL181" s="393"/>
      <c r="AM181" s="393"/>
      <c r="AN181" s="396"/>
    </row>
    <row r="182" spans="2:41" ht="21" customHeight="1" x14ac:dyDescent="0.2">
      <c r="B182" s="17"/>
      <c r="C182" s="405">
        <v>16</v>
      </c>
      <c r="D182" s="232"/>
      <c r="E182" s="197"/>
      <c r="F182" s="197"/>
      <c r="G182" s="196"/>
      <c r="H182" s="408"/>
      <c r="I182" s="408"/>
      <c r="J182" s="408"/>
      <c r="K182" s="195" t="s">
        <v>95</v>
      </c>
      <c r="L182" s="194"/>
      <c r="M182" s="195" t="s">
        <v>94</v>
      </c>
      <c r="N182" s="194"/>
      <c r="O182" s="195" t="s">
        <v>93</v>
      </c>
      <c r="P182" s="194"/>
      <c r="Q182" s="195" t="s">
        <v>92</v>
      </c>
      <c r="R182" s="194"/>
      <c r="S182" s="195" t="s">
        <v>212</v>
      </c>
      <c r="T182" s="194"/>
      <c r="U182" s="195" t="s">
        <v>211</v>
      </c>
      <c r="V182" s="194"/>
      <c r="W182" s="195" t="s">
        <v>292</v>
      </c>
      <c r="X182" s="194"/>
      <c r="Y182" s="195" t="s">
        <v>594</v>
      </c>
      <c r="Z182" s="194"/>
      <c r="AA182" s="245"/>
      <c r="AB182" s="397"/>
      <c r="AC182" s="397"/>
      <c r="AD182" s="193"/>
      <c r="AE182" s="379">
        <f>SUMPRODUCT(LEN($L182:$Z184)-LEN(SUBSTITUTE($L182:$Z184,"A", "")))</f>
        <v>0</v>
      </c>
      <c r="AF182" s="365">
        <f>SUMPRODUCT(LEN($AA182:$AA184)-LEN(SUBSTITUTE($AA182:$AA184,"A", "")))</f>
        <v>0</v>
      </c>
      <c r="AG182" s="365">
        <f>SUMPRODUCT(LEN($L182:$Z184)-LEN(SUBSTITUTE($L182:$Z184,"S", "")))</f>
        <v>0</v>
      </c>
      <c r="AH182" s="365">
        <f>SUMPRODUCT(LEN($AA182:$AA184)-LEN(SUBSTITUTE($AA182:$AA184,"S", "")))</f>
        <v>0</v>
      </c>
      <c r="AI182" s="365">
        <f>SUMPRODUCT(LEN($L182:$Z184)-LEN(SUBSTITUTE($L182:$Z184,"F", "")))</f>
        <v>0</v>
      </c>
      <c r="AJ182" s="365">
        <f>SUMPRODUCT(LEN($AA182:$AA184)-LEN(SUBSTITUTE($AA182:$AA184,"F", "")))</f>
        <v>0</v>
      </c>
      <c r="AK182" s="365">
        <f>SUMPRODUCT(LEN($L182:$Z184)-LEN(SUBSTITUTE($L182:$Z184,"G", "")))</f>
        <v>0</v>
      </c>
      <c r="AL182" s="365">
        <f>SUMPRODUCT(LEN($AA182:$AA184)-LEN(SUBSTITUTE($AA182:$AA184,"G", "")))</f>
        <v>0</v>
      </c>
      <c r="AM182" s="365">
        <f>SUMPRODUCT(LEN($L182:$Z184)-LEN(SUBSTITUTE($L182:$Z184,"M", "")))</f>
        <v>0</v>
      </c>
      <c r="AN182" s="382">
        <f>SUMPRODUCT(LEN($AA182:$AA184)-LEN(SUBSTITUTE($AA182:$AA184,"M", "")))</f>
        <v>0</v>
      </c>
    </row>
    <row r="183" spans="2:41" ht="21" customHeight="1" x14ac:dyDescent="0.2">
      <c r="B183" s="17"/>
      <c r="C183" s="406"/>
      <c r="D183" s="231"/>
      <c r="E183" s="23"/>
      <c r="F183" s="23"/>
      <c r="G183" s="191"/>
      <c r="H183" s="409"/>
      <c r="I183" s="409"/>
      <c r="J183" s="409"/>
      <c r="K183" s="190" t="s">
        <v>91</v>
      </c>
      <c r="L183" s="189"/>
      <c r="M183" s="190" t="s">
        <v>90</v>
      </c>
      <c r="N183" s="189"/>
      <c r="O183" s="190" t="s">
        <v>89</v>
      </c>
      <c r="P183" s="189"/>
      <c r="Q183" s="190" t="s">
        <v>88</v>
      </c>
      <c r="R183" s="189"/>
      <c r="S183" s="190" t="s">
        <v>210</v>
      </c>
      <c r="T183" s="189"/>
      <c r="U183" s="190" t="s">
        <v>209</v>
      </c>
      <c r="V183" s="189"/>
      <c r="W183" s="190" t="s">
        <v>291</v>
      </c>
      <c r="X183" s="189"/>
      <c r="Y183" s="190" t="s">
        <v>593</v>
      </c>
      <c r="Z183" s="189"/>
      <c r="AA183" s="244"/>
      <c r="AB183" s="366"/>
      <c r="AC183" s="366"/>
      <c r="AD183" s="188"/>
      <c r="AE183" s="390"/>
      <c r="AF183" s="392"/>
      <c r="AG183" s="392"/>
      <c r="AH183" s="392"/>
      <c r="AI183" s="392"/>
      <c r="AJ183" s="392"/>
      <c r="AK183" s="392"/>
      <c r="AL183" s="392"/>
      <c r="AM183" s="392"/>
      <c r="AN183" s="395"/>
    </row>
    <row r="184" spans="2:41" ht="21" customHeight="1" thickBot="1" x14ac:dyDescent="0.25">
      <c r="B184" s="17"/>
      <c r="C184" s="407"/>
      <c r="D184" s="233"/>
      <c r="E184" s="203"/>
      <c r="F184" s="203"/>
      <c r="G184" s="202"/>
      <c r="H184" s="410"/>
      <c r="I184" s="410"/>
      <c r="J184" s="410"/>
      <c r="K184" s="201" t="s">
        <v>87</v>
      </c>
      <c r="L184" s="200"/>
      <c r="M184" s="201" t="s">
        <v>86</v>
      </c>
      <c r="N184" s="200"/>
      <c r="O184" s="201" t="s">
        <v>85</v>
      </c>
      <c r="P184" s="200"/>
      <c r="Q184" s="201" t="s">
        <v>84</v>
      </c>
      <c r="R184" s="200"/>
      <c r="S184" s="201" t="s">
        <v>208</v>
      </c>
      <c r="T184" s="200"/>
      <c r="U184" s="201" t="s">
        <v>207</v>
      </c>
      <c r="V184" s="200"/>
      <c r="W184" s="201" t="s">
        <v>290</v>
      </c>
      <c r="X184" s="200"/>
      <c r="Y184" s="201" t="s">
        <v>592</v>
      </c>
      <c r="Z184" s="200"/>
      <c r="AA184" s="246"/>
      <c r="AB184" s="398"/>
      <c r="AC184" s="398"/>
      <c r="AD184" s="199"/>
      <c r="AE184" s="391"/>
      <c r="AF184" s="393"/>
      <c r="AG184" s="393"/>
      <c r="AH184" s="393"/>
      <c r="AI184" s="393"/>
      <c r="AJ184" s="393"/>
      <c r="AK184" s="393"/>
      <c r="AL184" s="393"/>
      <c r="AM184" s="393"/>
      <c r="AN184" s="396"/>
    </row>
    <row r="185" spans="2:41" ht="21" customHeight="1" x14ac:dyDescent="0.2">
      <c r="B185" s="17"/>
      <c r="C185" s="405">
        <v>17</v>
      </c>
      <c r="D185" s="232"/>
      <c r="E185" s="197"/>
      <c r="F185" s="197"/>
      <c r="G185" s="196"/>
      <c r="H185" s="408"/>
      <c r="I185" s="408"/>
      <c r="J185" s="408"/>
      <c r="K185" s="195" t="s">
        <v>95</v>
      </c>
      <c r="L185" s="194"/>
      <c r="M185" s="195" t="s">
        <v>94</v>
      </c>
      <c r="N185" s="194"/>
      <c r="O185" s="195" t="s">
        <v>93</v>
      </c>
      <c r="P185" s="194"/>
      <c r="Q185" s="195" t="s">
        <v>92</v>
      </c>
      <c r="R185" s="194"/>
      <c r="S185" s="195" t="s">
        <v>212</v>
      </c>
      <c r="T185" s="194"/>
      <c r="U185" s="195" t="s">
        <v>211</v>
      </c>
      <c r="V185" s="194"/>
      <c r="W185" s="195" t="s">
        <v>292</v>
      </c>
      <c r="X185" s="194"/>
      <c r="Y185" s="195" t="s">
        <v>594</v>
      </c>
      <c r="Z185" s="194"/>
      <c r="AA185" s="245"/>
      <c r="AB185" s="397"/>
      <c r="AC185" s="397"/>
      <c r="AD185" s="193"/>
      <c r="AE185" s="379">
        <f>SUMPRODUCT(LEN($L185:$Z187)-LEN(SUBSTITUTE($L185:$Z187,"A", "")))</f>
        <v>0</v>
      </c>
      <c r="AF185" s="365">
        <f>SUMPRODUCT(LEN($AA185:$AA187)-LEN(SUBSTITUTE($AA185:$AA187,"A", "")))</f>
        <v>0</v>
      </c>
      <c r="AG185" s="365">
        <f>SUMPRODUCT(LEN($L185:$Z187)-LEN(SUBSTITUTE($L185:$Z187,"S", "")))</f>
        <v>0</v>
      </c>
      <c r="AH185" s="365">
        <f>SUMPRODUCT(LEN($AA185:$AA187)-LEN(SUBSTITUTE($AA185:$AA187,"S", "")))</f>
        <v>0</v>
      </c>
      <c r="AI185" s="365">
        <f>SUMPRODUCT(LEN($L185:$Z187)-LEN(SUBSTITUTE($L185:$Z187,"F", "")))</f>
        <v>0</v>
      </c>
      <c r="AJ185" s="365">
        <f>SUMPRODUCT(LEN($AA185:$AA187)-LEN(SUBSTITUTE($AA185:$AA187,"F", "")))</f>
        <v>0</v>
      </c>
      <c r="AK185" s="365">
        <f>SUMPRODUCT(LEN($L185:$Z187)-LEN(SUBSTITUTE($L185:$Z187,"G", "")))</f>
        <v>0</v>
      </c>
      <c r="AL185" s="365">
        <f>SUMPRODUCT(LEN($AA185:$AA187)-LEN(SUBSTITUTE($AA185:$AA187,"G", "")))</f>
        <v>0</v>
      </c>
      <c r="AM185" s="365">
        <f>SUMPRODUCT(LEN($L185:$Z187)-LEN(SUBSTITUTE($L185:$Z187,"M", "")))</f>
        <v>0</v>
      </c>
      <c r="AN185" s="382">
        <f>SUMPRODUCT(LEN($AA185:$AA187)-LEN(SUBSTITUTE($AA185:$AA187,"M", "")))</f>
        <v>0</v>
      </c>
    </row>
    <row r="186" spans="2:41" ht="21" customHeight="1" x14ac:dyDescent="0.2">
      <c r="B186" s="17"/>
      <c r="C186" s="406"/>
      <c r="D186" s="231"/>
      <c r="E186" s="23"/>
      <c r="F186" s="23"/>
      <c r="G186" s="191"/>
      <c r="H186" s="409"/>
      <c r="I186" s="409"/>
      <c r="J186" s="409"/>
      <c r="K186" s="190" t="s">
        <v>91</v>
      </c>
      <c r="L186" s="189"/>
      <c r="M186" s="190" t="s">
        <v>90</v>
      </c>
      <c r="N186" s="189"/>
      <c r="O186" s="190" t="s">
        <v>89</v>
      </c>
      <c r="P186" s="189"/>
      <c r="Q186" s="190" t="s">
        <v>88</v>
      </c>
      <c r="R186" s="189"/>
      <c r="S186" s="190" t="s">
        <v>210</v>
      </c>
      <c r="T186" s="189"/>
      <c r="U186" s="190" t="s">
        <v>209</v>
      </c>
      <c r="V186" s="189"/>
      <c r="W186" s="190" t="s">
        <v>291</v>
      </c>
      <c r="X186" s="189"/>
      <c r="Y186" s="190" t="s">
        <v>593</v>
      </c>
      <c r="Z186" s="189"/>
      <c r="AA186" s="244"/>
      <c r="AB186" s="366"/>
      <c r="AC186" s="366"/>
      <c r="AD186" s="188"/>
      <c r="AE186" s="390"/>
      <c r="AF186" s="392"/>
      <c r="AG186" s="392"/>
      <c r="AH186" s="392"/>
      <c r="AI186" s="392"/>
      <c r="AJ186" s="392"/>
      <c r="AK186" s="392"/>
      <c r="AL186" s="392"/>
      <c r="AM186" s="392"/>
      <c r="AN186" s="395"/>
    </row>
    <row r="187" spans="2:41" ht="21" customHeight="1" thickBot="1" x14ac:dyDescent="0.25">
      <c r="B187" s="17"/>
      <c r="C187" s="407"/>
      <c r="D187" s="233"/>
      <c r="E187" s="203"/>
      <c r="F187" s="203"/>
      <c r="G187" s="202"/>
      <c r="H187" s="410"/>
      <c r="I187" s="410"/>
      <c r="J187" s="410"/>
      <c r="K187" s="201" t="s">
        <v>87</v>
      </c>
      <c r="L187" s="200"/>
      <c r="M187" s="201" t="s">
        <v>86</v>
      </c>
      <c r="N187" s="200"/>
      <c r="O187" s="201" t="s">
        <v>85</v>
      </c>
      <c r="P187" s="200"/>
      <c r="Q187" s="201" t="s">
        <v>84</v>
      </c>
      <c r="R187" s="200"/>
      <c r="S187" s="201" t="s">
        <v>208</v>
      </c>
      <c r="T187" s="200"/>
      <c r="U187" s="201" t="s">
        <v>207</v>
      </c>
      <c r="V187" s="200"/>
      <c r="W187" s="201" t="s">
        <v>290</v>
      </c>
      <c r="X187" s="200"/>
      <c r="Y187" s="201" t="s">
        <v>592</v>
      </c>
      <c r="Z187" s="200"/>
      <c r="AA187" s="246"/>
      <c r="AB187" s="398"/>
      <c r="AC187" s="398"/>
      <c r="AD187" s="199"/>
      <c r="AE187" s="391"/>
      <c r="AF187" s="393"/>
      <c r="AG187" s="393"/>
      <c r="AH187" s="393"/>
      <c r="AI187" s="393"/>
      <c r="AJ187" s="393"/>
      <c r="AK187" s="393"/>
      <c r="AL187" s="393"/>
      <c r="AM187" s="393"/>
      <c r="AN187" s="396"/>
    </row>
    <row r="188" spans="2:41" ht="21" customHeight="1" x14ac:dyDescent="0.2">
      <c r="B188" s="17"/>
      <c r="C188" s="405">
        <v>18</v>
      </c>
      <c r="D188" s="232"/>
      <c r="E188" s="197"/>
      <c r="F188" s="197"/>
      <c r="G188" s="196"/>
      <c r="H188" s="408"/>
      <c r="I188" s="408"/>
      <c r="J188" s="408"/>
      <c r="K188" s="195" t="s">
        <v>95</v>
      </c>
      <c r="L188" s="194"/>
      <c r="M188" s="195" t="s">
        <v>94</v>
      </c>
      <c r="N188" s="194"/>
      <c r="O188" s="195" t="s">
        <v>93</v>
      </c>
      <c r="P188" s="194"/>
      <c r="Q188" s="195" t="s">
        <v>92</v>
      </c>
      <c r="R188" s="194"/>
      <c r="S188" s="195" t="s">
        <v>212</v>
      </c>
      <c r="T188" s="194"/>
      <c r="U188" s="195" t="s">
        <v>211</v>
      </c>
      <c r="V188" s="194"/>
      <c r="W188" s="195" t="s">
        <v>292</v>
      </c>
      <c r="X188" s="194"/>
      <c r="Y188" s="195" t="s">
        <v>594</v>
      </c>
      <c r="Z188" s="194"/>
      <c r="AA188" s="245"/>
      <c r="AB188" s="397"/>
      <c r="AC188" s="397"/>
      <c r="AD188" s="193"/>
      <c r="AE188" s="379">
        <f>SUMPRODUCT(LEN($L188:$Z190)-LEN(SUBSTITUTE($L188:$Z190,"A", "")))</f>
        <v>0</v>
      </c>
      <c r="AF188" s="365">
        <f>SUMPRODUCT(LEN($AA188:$AA190)-LEN(SUBSTITUTE($AA188:$AA190,"A", "")))</f>
        <v>0</v>
      </c>
      <c r="AG188" s="365">
        <f>SUMPRODUCT(LEN($L188:$Z190)-LEN(SUBSTITUTE($L188:$Z190,"S", "")))</f>
        <v>0</v>
      </c>
      <c r="AH188" s="365">
        <f>SUMPRODUCT(LEN($AA188:$AA190)-LEN(SUBSTITUTE($AA188:$AA190,"S", "")))</f>
        <v>0</v>
      </c>
      <c r="AI188" s="365">
        <f>SUMPRODUCT(LEN($L188:$Z190)-LEN(SUBSTITUTE($L188:$Z190,"F", "")))</f>
        <v>0</v>
      </c>
      <c r="AJ188" s="365">
        <f>SUMPRODUCT(LEN($AA188:$AA190)-LEN(SUBSTITUTE($AA188:$AA190,"F", "")))</f>
        <v>0</v>
      </c>
      <c r="AK188" s="365">
        <f>SUMPRODUCT(LEN($L188:$Z190)-LEN(SUBSTITUTE($L188:$Z190,"G", "")))</f>
        <v>0</v>
      </c>
      <c r="AL188" s="365">
        <f>SUMPRODUCT(LEN($AA188:$AA190)-LEN(SUBSTITUTE($AA188:$AA190,"G", "")))</f>
        <v>0</v>
      </c>
      <c r="AM188" s="365">
        <f>SUMPRODUCT(LEN($L188:$Z190)-LEN(SUBSTITUTE($L188:$Z190,"M", "")))</f>
        <v>0</v>
      </c>
      <c r="AN188" s="382">
        <f>SUMPRODUCT(LEN($AA188:$AA190)-LEN(SUBSTITUTE($AA188:$AA190,"M", "")))</f>
        <v>0</v>
      </c>
    </row>
    <row r="189" spans="2:41" ht="21" customHeight="1" x14ac:dyDescent="0.2">
      <c r="B189" s="17"/>
      <c r="C189" s="406"/>
      <c r="D189" s="231"/>
      <c r="E189" s="23"/>
      <c r="F189" s="23"/>
      <c r="G189" s="191"/>
      <c r="H189" s="409"/>
      <c r="I189" s="409"/>
      <c r="J189" s="409"/>
      <c r="K189" s="190" t="s">
        <v>91</v>
      </c>
      <c r="L189" s="189"/>
      <c r="M189" s="190" t="s">
        <v>90</v>
      </c>
      <c r="N189" s="189"/>
      <c r="O189" s="190" t="s">
        <v>89</v>
      </c>
      <c r="P189" s="189"/>
      <c r="Q189" s="190" t="s">
        <v>88</v>
      </c>
      <c r="R189" s="189"/>
      <c r="S189" s="190" t="s">
        <v>210</v>
      </c>
      <c r="T189" s="189"/>
      <c r="U189" s="190" t="s">
        <v>209</v>
      </c>
      <c r="V189" s="189"/>
      <c r="W189" s="190" t="s">
        <v>291</v>
      </c>
      <c r="X189" s="189"/>
      <c r="Y189" s="190" t="s">
        <v>593</v>
      </c>
      <c r="Z189" s="189"/>
      <c r="AA189" s="244"/>
      <c r="AB189" s="366"/>
      <c r="AC189" s="366"/>
      <c r="AD189" s="188"/>
      <c r="AE189" s="390"/>
      <c r="AF189" s="392"/>
      <c r="AG189" s="392"/>
      <c r="AH189" s="392"/>
      <c r="AI189" s="392"/>
      <c r="AJ189" s="392"/>
      <c r="AK189" s="392"/>
      <c r="AL189" s="392"/>
      <c r="AM189" s="392"/>
      <c r="AN189" s="395"/>
    </row>
    <row r="190" spans="2:41" ht="21" customHeight="1" thickBot="1" x14ac:dyDescent="0.25">
      <c r="B190" s="17"/>
      <c r="C190" s="407"/>
      <c r="D190" s="233"/>
      <c r="E190" s="203"/>
      <c r="F190" s="203"/>
      <c r="G190" s="202"/>
      <c r="H190" s="410"/>
      <c r="I190" s="410"/>
      <c r="J190" s="410"/>
      <c r="K190" s="201" t="s">
        <v>87</v>
      </c>
      <c r="L190" s="200"/>
      <c r="M190" s="201" t="s">
        <v>86</v>
      </c>
      <c r="N190" s="200"/>
      <c r="O190" s="201" t="s">
        <v>85</v>
      </c>
      <c r="P190" s="200"/>
      <c r="Q190" s="201" t="s">
        <v>84</v>
      </c>
      <c r="R190" s="200"/>
      <c r="S190" s="201" t="s">
        <v>208</v>
      </c>
      <c r="T190" s="200"/>
      <c r="U190" s="201" t="s">
        <v>207</v>
      </c>
      <c r="V190" s="200"/>
      <c r="W190" s="201" t="s">
        <v>290</v>
      </c>
      <c r="X190" s="200"/>
      <c r="Y190" s="201" t="s">
        <v>592</v>
      </c>
      <c r="Z190" s="200"/>
      <c r="AA190" s="246"/>
      <c r="AB190" s="398"/>
      <c r="AC190" s="398"/>
      <c r="AD190" s="199"/>
      <c r="AE190" s="391"/>
      <c r="AF190" s="393"/>
      <c r="AG190" s="393"/>
      <c r="AH190" s="393"/>
      <c r="AI190" s="393"/>
      <c r="AJ190" s="393"/>
      <c r="AK190" s="393"/>
      <c r="AL190" s="393"/>
      <c r="AM190" s="393"/>
      <c r="AN190" s="396"/>
    </row>
    <row r="191" spans="2:41" ht="21" customHeight="1" x14ac:dyDescent="0.2">
      <c r="B191" s="17"/>
      <c r="C191" s="405">
        <v>19</v>
      </c>
      <c r="D191" s="232"/>
      <c r="E191" s="197"/>
      <c r="F191" s="197"/>
      <c r="G191" s="196"/>
      <c r="H191" s="408"/>
      <c r="I191" s="408"/>
      <c r="J191" s="408"/>
      <c r="K191" s="195" t="s">
        <v>95</v>
      </c>
      <c r="L191" s="194"/>
      <c r="M191" s="195" t="s">
        <v>94</v>
      </c>
      <c r="N191" s="194"/>
      <c r="O191" s="195" t="s">
        <v>93</v>
      </c>
      <c r="P191" s="194"/>
      <c r="Q191" s="195" t="s">
        <v>92</v>
      </c>
      <c r="R191" s="194"/>
      <c r="S191" s="195" t="s">
        <v>212</v>
      </c>
      <c r="T191" s="194"/>
      <c r="U191" s="195" t="s">
        <v>211</v>
      </c>
      <c r="V191" s="194"/>
      <c r="W191" s="195" t="s">
        <v>292</v>
      </c>
      <c r="X191" s="194"/>
      <c r="Y191" s="195" t="s">
        <v>594</v>
      </c>
      <c r="Z191" s="194"/>
      <c r="AA191" s="245"/>
      <c r="AB191" s="397"/>
      <c r="AC191" s="397"/>
      <c r="AD191" s="193"/>
      <c r="AE191" s="379">
        <f>SUMPRODUCT(LEN($L191:$Z193)-LEN(SUBSTITUTE($L191:$Z193,"A", "")))</f>
        <v>0</v>
      </c>
      <c r="AF191" s="365">
        <f>SUMPRODUCT(LEN($AA191:$AA193)-LEN(SUBSTITUTE($AA191:$AA193,"A", "")))</f>
        <v>0</v>
      </c>
      <c r="AG191" s="365">
        <f>SUMPRODUCT(LEN($L191:$Z193)-LEN(SUBSTITUTE($L191:$Z193,"S", "")))</f>
        <v>0</v>
      </c>
      <c r="AH191" s="365">
        <f>SUMPRODUCT(LEN($AA191:$AA193)-LEN(SUBSTITUTE($AA191:$AA193,"S", "")))</f>
        <v>0</v>
      </c>
      <c r="AI191" s="365">
        <f>SUMPRODUCT(LEN($L191:$Z193)-LEN(SUBSTITUTE($L191:$Z193,"F", "")))</f>
        <v>0</v>
      </c>
      <c r="AJ191" s="365">
        <f>SUMPRODUCT(LEN($AA191:$AA193)-LEN(SUBSTITUTE($AA191:$AA193,"F", "")))</f>
        <v>0</v>
      </c>
      <c r="AK191" s="365">
        <f>SUMPRODUCT(LEN($L191:$Z193)-LEN(SUBSTITUTE($L191:$Z193,"G", "")))</f>
        <v>0</v>
      </c>
      <c r="AL191" s="365">
        <f>SUMPRODUCT(LEN($AA191:$AA193)-LEN(SUBSTITUTE($AA191:$AA193,"G", "")))</f>
        <v>0</v>
      </c>
      <c r="AM191" s="365">
        <f>SUMPRODUCT(LEN($L191:$Z193)-LEN(SUBSTITUTE($L191:$Z193,"M", "")))</f>
        <v>0</v>
      </c>
      <c r="AN191" s="382">
        <f>SUMPRODUCT(LEN($AA191:$AA193)-LEN(SUBSTITUTE($AA191:$AA193,"M", "")))</f>
        <v>0</v>
      </c>
    </row>
    <row r="192" spans="2:41" ht="21" customHeight="1" x14ac:dyDescent="0.2">
      <c r="B192" s="17"/>
      <c r="C192" s="406"/>
      <c r="D192" s="231"/>
      <c r="E192" s="23"/>
      <c r="F192" s="23"/>
      <c r="G192" s="191"/>
      <c r="H192" s="409"/>
      <c r="I192" s="409"/>
      <c r="J192" s="409"/>
      <c r="K192" s="190" t="s">
        <v>91</v>
      </c>
      <c r="L192" s="189"/>
      <c r="M192" s="190" t="s">
        <v>90</v>
      </c>
      <c r="N192" s="189"/>
      <c r="O192" s="190" t="s">
        <v>89</v>
      </c>
      <c r="P192" s="189"/>
      <c r="Q192" s="190" t="s">
        <v>88</v>
      </c>
      <c r="R192" s="189"/>
      <c r="S192" s="190" t="s">
        <v>210</v>
      </c>
      <c r="T192" s="189"/>
      <c r="U192" s="190" t="s">
        <v>209</v>
      </c>
      <c r="V192" s="189"/>
      <c r="W192" s="190" t="s">
        <v>291</v>
      </c>
      <c r="X192" s="189"/>
      <c r="Y192" s="190" t="s">
        <v>593</v>
      </c>
      <c r="Z192" s="189"/>
      <c r="AA192" s="244"/>
      <c r="AB192" s="366"/>
      <c r="AC192" s="366"/>
      <c r="AD192" s="188"/>
      <c r="AE192" s="390"/>
      <c r="AF192" s="392"/>
      <c r="AG192" s="392"/>
      <c r="AH192" s="392"/>
      <c r="AI192" s="392"/>
      <c r="AJ192" s="392"/>
      <c r="AK192" s="392"/>
      <c r="AL192" s="392"/>
      <c r="AM192" s="392"/>
      <c r="AN192" s="395"/>
    </row>
    <row r="193" spans="2:48" ht="21" customHeight="1" thickBot="1" x14ac:dyDescent="0.25">
      <c r="B193" s="17"/>
      <c r="C193" s="407"/>
      <c r="D193" s="233"/>
      <c r="E193" s="203"/>
      <c r="F193" s="203"/>
      <c r="G193" s="202"/>
      <c r="H193" s="410"/>
      <c r="I193" s="410"/>
      <c r="J193" s="410"/>
      <c r="K193" s="201" t="s">
        <v>87</v>
      </c>
      <c r="L193" s="200"/>
      <c r="M193" s="201" t="s">
        <v>86</v>
      </c>
      <c r="N193" s="200"/>
      <c r="O193" s="201" t="s">
        <v>85</v>
      </c>
      <c r="P193" s="200"/>
      <c r="Q193" s="201" t="s">
        <v>84</v>
      </c>
      <c r="R193" s="200"/>
      <c r="S193" s="201" t="s">
        <v>208</v>
      </c>
      <c r="T193" s="200"/>
      <c r="U193" s="201" t="s">
        <v>207</v>
      </c>
      <c r="V193" s="200"/>
      <c r="W193" s="201" t="s">
        <v>290</v>
      </c>
      <c r="X193" s="200"/>
      <c r="Y193" s="201" t="s">
        <v>592</v>
      </c>
      <c r="Z193" s="200"/>
      <c r="AA193" s="246"/>
      <c r="AB193" s="398"/>
      <c r="AC193" s="398"/>
      <c r="AD193" s="199"/>
      <c r="AE193" s="391"/>
      <c r="AF193" s="393"/>
      <c r="AG193" s="393"/>
      <c r="AH193" s="393"/>
      <c r="AI193" s="393"/>
      <c r="AJ193" s="393"/>
      <c r="AK193" s="393"/>
      <c r="AL193" s="393"/>
      <c r="AM193" s="393"/>
      <c r="AN193" s="396"/>
    </row>
    <row r="194" spans="2:48" ht="21" customHeight="1" x14ac:dyDescent="0.2">
      <c r="B194" s="17"/>
      <c r="C194" s="405">
        <v>20</v>
      </c>
      <c r="D194" s="232"/>
      <c r="E194" s="197"/>
      <c r="F194" s="197"/>
      <c r="G194" s="196"/>
      <c r="H194" s="408"/>
      <c r="I194" s="408"/>
      <c r="J194" s="408"/>
      <c r="K194" s="195" t="s">
        <v>95</v>
      </c>
      <c r="L194" s="194"/>
      <c r="M194" s="195" t="s">
        <v>94</v>
      </c>
      <c r="N194" s="194"/>
      <c r="O194" s="195" t="s">
        <v>93</v>
      </c>
      <c r="P194" s="194"/>
      <c r="Q194" s="195" t="s">
        <v>92</v>
      </c>
      <c r="R194" s="194"/>
      <c r="S194" s="195" t="s">
        <v>212</v>
      </c>
      <c r="T194" s="194"/>
      <c r="U194" s="195" t="s">
        <v>211</v>
      </c>
      <c r="V194" s="194"/>
      <c r="W194" s="195" t="s">
        <v>292</v>
      </c>
      <c r="X194" s="194"/>
      <c r="Y194" s="195" t="s">
        <v>594</v>
      </c>
      <c r="Z194" s="194"/>
      <c r="AA194" s="245"/>
      <c r="AB194" s="397"/>
      <c r="AC194" s="397"/>
      <c r="AD194" s="193"/>
      <c r="AE194" s="379">
        <f>SUMPRODUCT(LEN($L194:$Z196)-LEN(SUBSTITUTE($L194:$Z196,"A", "")))</f>
        <v>0</v>
      </c>
      <c r="AF194" s="365">
        <f>SUMPRODUCT(LEN($AA194:$AA196)-LEN(SUBSTITUTE($AA194:$AA196,"A", "")))</f>
        <v>0</v>
      </c>
      <c r="AG194" s="365">
        <f>SUMPRODUCT(LEN($L194:$Z196)-LEN(SUBSTITUTE($L194:$Z196,"S", "")))</f>
        <v>0</v>
      </c>
      <c r="AH194" s="365">
        <f>SUMPRODUCT(LEN($AA194:$AA196)-LEN(SUBSTITUTE($AA194:$AA196,"S", "")))</f>
        <v>0</v>
      </c>
      <c r="AI194" s="365">
        <f>SUMPRODUCT(LEN($L194:$Z196)-LEN(SUBSTITUTE($L194:$Z196,"F", "")))</f>
        <v>0</v>
      </c>
      <c r="AJ194" s="365">
        <f>SUMPRODUCT(LEN($AA194:$AA196)-LEN(SUBSTITUTE($AA194:$AA196,"F", "")))</f>
        <v>0</v>
      </c>
      <c r="AK194" s="365">
        <f>SUMPRODUCT(LEN($L194:$Z196)-LEN(SUBSTITUTE($L194:$Z196,"G", "")))</f>
        <v>0</v>
      </c>
      <c r="AL194" s="365">
        <f>SUMPRODUCT(LEN($AA194:$AA196)-LEN(SUBSTITUTE($AA194:$AA196,"G", "")))</f>
        <v>0</v>
      </c>
      <c r="AM194" s="365">
        <f>SUMPRODUCT(LEN($L194:$Z196)-LEN(SUBSTITUTE($L194:$Z196,"M", "")))</f>
        <v>0</v>
      </c>
      <c r="AN194" s="382">
        <f>SUMPRODUCT(LEN($AA194:$AA196)-LEN(SUBSTITUTE($AA194:$AA196,"M", "")))</f>
        <v>0</v>
      </c>
    </row>
    <row r="195" spans="2:48" ht="21" customHeight="1" x14ac:dyDescent="0.2">
      <c r="B195" s="17"/>
      <c r="C195" s="406"/>
      <c r="D195" s="231"/>
      <c r="E195" s="23"/>
      <c r="F195" s="23"/>
      <c r="G195" s="191"/>
      <c r="H195" s="409"/>
      <c r="I195" s="409"/>
      <c r="J195" s="409"/>
      <c r="K195" s="190" t="s">
        <v>91</v>
      </c>
      <c r="L195" s="189"/>
      <c r="M195" s="190" t="s">
        <v>90</v>
      </c>
      <c r="N195" s="189"/>
      <c r="O195" s="190" t="s">
        <v>89</v>
      </c>
      <c r="P195" s="189"/>
      <c r="Q195" s="190" t="s">
        <v>88</v>
      </c>
      <c r="R195" s="189"/>
      <c r="S195" s="190" t="s">
        <v>210</v>
      </c>
      <c r="T195" s="189"/>
      <c r="U195" s="190" t="s">
        <v>209</v>
      </c>
      <c r="V195" s="189"/>
      <c r="W195" s="190" t="s">
        <v>291</v>
      </c>
      <c r="X195" s="189"/>
      <c r="Y195" s="190" t="s">
        <v>593</v>
      </c>
      <c r="Z195" s="189"/>
      <c r="AA195" s="244"/>
      <c r="AB195" s="366"/>
      <c r="AC195" s="366"/>
      <c r="AD195" s="188"/>
      <c r="AE195" s="390"/>
      <c r="AF195" s="392"/>
      <c r="AG195" s="392"/>
      <c r="AH195" s="392"/>
      <c r="AI195" s="392"/>
      <c r="AJ195" s="392"/>
      <c r="AK195" s="392"/>
      <c r="AL195" s="392"/>
      <c r="AM195" s="392"/>
      <c r="AN195" s="395"/>
    </row>
    <row r="196" spans="2:48" ht="21" customHeight="1" thickBot="1" x14ac:dyDescent="0.25">
      <c r="B196" s="151"/>
      <c r="C196" s="412"/>
      <c r="D196" s="230"/>
      <c r="E196" s="186"/>
      <c r="F196" s="186"/>
      <c r="G196" s="185"/>
      <c r="H196" s="411"/>
      <c r="I196" s="411"/>
      <c r="J196" s="411"/>
      <c r="K196" s="184" t="s">
        <v>87</v>
      </c>
      <c r="L196" s="183"/>
      <c r="M196" s="184" t="s">
        <v>86</v>
      </c>
      <c r="N196" s="183"/>
      <c r="O196" s="184" t="s">
        <v>85</v>
      </c>
      <c r="P196" s="183"/>
      <c r="Q196" s="184" t="s">
        <v>84</v>
      </c>
      <c r="R196" s="183"/>
      <c r="S196" s="184" t="s">
        <v>208</v>
      </c>
      <c r="T196" s="183"/>
      <c r="U196" s="184" t="s">
        <v>207</v>
      </c>
      <c r="V196" s="183"/>
      <c r="W196" s="201" t="s">
        <v>290</v>
      </c>
      <c r="X196" s="183"/>
      <c r="Y196" s="201" t="s">
        <v>592</v>
      </c>
      <c r="Z196" s="183"/>
      <c r="AA196" s="243"/>
      <c r="AB196" s="367"/>
      <c r="AC196" s="367"/>
      <c r="AD196" s="180"/>
      <c r="AE196" s="391"/>
      <c r="AF196" s="393"/>
      <c r="AG196" s="393"/>
      <c r="AH196" s="393"/>
      <c r="AI196" s="393"/>
      <c r="AJ196" s="393"/>
      <c r="AK196" s="393"/>
      <c r="AL196" s="393"/>
      <c r="AM196" s="393"/>
      <c r="AN196" s="396"/>
    </row>
    <row r="197" spans="2:48" ht="74.45" customHeight="1" thickBot="1" x14ac:dyDescent="0.3">
      <c r="B197" s="223" t="s">
        <v>123</v>
      </c>
      <c r="C197" s="222" t="s">
        <v>122</v>
      </c>
      <c r="D197" s="222" t="s">
        <v>121</v>
      </c>
      <c r="E197" s="222" t="s">
        <v>120</v>
      </c>
      <c r="F197" s="222" t="s">
        <v>119</v>
      </c>
      <c r="G197" s="222" t="s">
        <v>118</v>
      </c>
      <c r="H197" s="222" t="s">
        <v>33</v>
      </c>
      <c r="I197" s="222" t="s">
        <v>117</v>
      </c>
      <c r="J197" s="222" t="s">
        <v>34</v>
      </c>
      <c r="K197" s="403" t="s">
        <v>116</v>
      </c>
      <c r="L197" s="413"/>
      <c r="M197" s="403" t="s">
        <v>115</v>
      </c>
      <c r="N197" s="413"/>
      <c r="O197" s="403" t="s">
        <v>115</v>
      </c>
      <c r="P197" s="404"/>
      <c r="Q197" s="403" t="s">
        <v>115</v>
      </c>
      <c r="R197" s="404"/>
      <c r="S197" s="403" t="s">
        <v>115</v>
      </c>
      <c r="T197" s="404"/>
      <c r="U197" s="403" t="s">
        <v>115</v>
      </c>
      <c r="V197" s="404"/>
      <c r="W197" s="403" t="s">
        <v>115</v>
      </c>
      <c r="X197" s="404"/>
      <c r="Y197" s="403" t="s">
        <v>115</v>
      </c>
      <c r="Z197" s="404"/>
      <c r="AA197" s="49" t="s">
        <v>114</v>
      </c>
      <c r="AB197" s="48" t="s">
        <v>113</v>
      </c>
      <c r="AC197" s="221" t="s">
        <v>221</v>
      </c>
      <c r="AD197" s="220" t="s">
        <v>112</v>
      </c>
      <c r="AE197" s="46" t="s">
        <v>111</v>
      </c>
      <c r="AF197" s="45" t="s">
        <v>110</v>
      </c>
      <c r="AG197" s="45" t="s">
        <v>109</v>
      </c>
      <c r="AH197" s="45" t="s">
        <v>108</v>
      </c>
      <c r="AI197" s="45" t="s">
        <v>107</v>
      </c>
      <c r="AJ197" s="45" t="s">
        <v>106</v>
      </c>
      <c r="AK197" s="45" t="s">
        <v>105</v>
      </c>
      <c r="AL197" s="45" t="s">
        <v>104</v>
      </c>
      <c r="AM197" s="45" t="s">
        <v>103</v>
      </c>
      <c r="AN197" s="45" t="s">
        <v>102</v>
      </c>
    </row>
    <row r="198" spans="2:48" ht="36" customHeight="1" thickBot="1" x14ac:dyDescent="0.25">
      <c r="B198" s="71" t="s">
        <v>136</v>
      </c>
      <c r="C198" s="215"/>
      <c r="D198" s="214">
        <v>216</v>
      </c>
      <c r="E198" s="213">
        <v>11</v>
      </c>
      <c r="F198" s="212">
        <v>44443.08</v>
      </c>
      <c r="G198" s="211">
        <v>1178.24</v>
      </c>
      <c r="H198" s="210"/>
      <c r="I198" s="210"/>
      <c r="J198" s="209"/>
      <c r="K198" s="208"/>
      <c r="L198" s="36"/>
      <c r="M198" s="208"/>
      <c r="N198" s="36"/>
      <c r="O198" s="208"/>
      <c r="P198" s="36"/>
      <c r="Q198" s="208"/>
      <c r="R198" s="36"/>
      <c r="S198" s="208"/>
      <c r="T198" s="36"/>
      <c r="U198" s="208"/>
      <c r="V198" s="36"/>
      <c r="W198" s="208"/>
      <c r="X198" s="36"/>
      <c r="Y198" s="208"/>
      <c r="Z198" s="36"/>
      <c r="AA198" s="36"/>
      <c r="AB198" s="206"/>
      <c r="AC198" s="206"/>
      <c r="AD198" s="205"/>
      <c r="AE198" s="33">
        <f t="shared" ref="AE198:AN198" si="3">SUM(AE199:AE252)</f>
        <v>210</v>
      </c>
      <c r="AF198" s="54">
        <f t="shared" si="3"/>
        <v>43</v>
      </c>
      <c r="AG198" s="54">
        <f t="shared" si="3"/>
        <v>101</v>
      </c>
      <c r="AH198" s="54">
        <f t="shared" si="3"/>
        <v>26</v>
      </c>
      <c r="AI198" s="54">
        <f t="shared" si="3"/>
        <v>3</v>
      </c>
      <c r="AJ198" s="54">
        <f t="shared" si="3"/>
        <v>1</v>
      </c>
      <c r="AK198" s="54">
        <f t="shared" si="3"/>
        <v>141</v>
      </c>
      <c r="AL198" s="54">
        <f t="shared" si="3"/>
        <v>36</v>
      </c>
      <c r="AM198" s="54">
        <f t="shared" si="3"/>
        <v>0</v>
      </c>
      <c r="AN198" s="53">
        <f t="shared" si="3"/>
        <v>0</v>
      </c>
      <c r="AO198" s="32" t="s">
        <v>100</v>
      </c>
      <c r="AP198" s="31">
        <f>F198/(100*102)</f>
        <v>4.3571647058823535</v>
      </c>
      <c r="AR198" s="4">
        <f>SUM(AE198:AF198)/E198</f>
        <v>23</v>
      </c>
      <c r="AS198" s="4">
        <f>SUM(AG198:AH198)/E198</f>
        <v>11.545454545454545</v>
      </c>
      <c r="AT198" s="4">
        <f>SUM(AI198:AJ198)/E198</f>
        <v>0.36363636363636365</v>
      </c>
      <c r="AU198" s="4">
        <f>SUM(AK198:AL198)/E198</f>
        <v>16.09090909090909</v>
      </c>
      <c r="AV198" s="4">
        <f>SUM(AM198:AN198)/E198</f>
        <v>0</v>
      </c>
    </row>
    <row r="199" spans="2:48" ht="21" customHeight="1" x14ac:dyDescent="0.2">
      <c r="B199" s="17" t="s">
        <v>129</v>
      </c>
      <c r="C199" s="405">
        <v>1</v>
      </c>
      <c r="D199" s="232"/>
      <c r="E199" s="197"/>
      <c r="F199" s="197"/>
      <c r="G199" s="196"/>
      <c r="H199" s="408">
        <v>81</v>
      </c>
      <c r="I199" s="408">
        <v>21</v>
      </c>
      <c r="J199" s="408">
        <v>3</v>
      </c>
      <c r="K199" s="195" t="s">
        <v>95</v>
      </c>
      <c r="L199" s="194" t="s">
        <v>271</v>
      </c>
      <c r="M199" s="195" t="s">
        <v>94</v>
      </c>
      <c r="N199" s="194" t="s">
        <v>213</v>
      </c>
      <c r="O199" s="195" t="s">
        <v>93</v>
      </c>
      <c r="P199" s="194" t="s">
        <v>263</v>
      </c>
      <c r="Q199" s="195" t="s">
        <v>92</v>
      </c>
      <c r="R199" s="194" t="s">
        <v>275</v>
      </c>
      <c r="S199" s="195" t="s">
        <v>212</v>
      </c>
      <c r="T199" s="194" t="s">
        <v>97</v>
      </c>
      <c r="U199" s="195" t="s">
        <v>211</v>
      </c>
      <c r="V199" s="194" t="s">
        <v>98</v>
      </c>
      <c r="W199" s="195" t="s">
        <v>292</v>
      </c>
      <c r="X199" s="194"/>
      <c r="Y199" s="195" t="s">
        <v>594</v>
      </c>
      <c r="Z199" s="194"/>
      <c r="AA199" s="245" t="s">
        <v>425</v>
      </c>
      <c r="AB199" s="397"/>
      <c r="AC199" s="397"/>
      <c r="AD199" s="193"/>
      <c r="AE199" s="379">
        <f>SUMPRODUCT(LEN($L199:$Z201)-LEN(SUBSTITUTE($L199:$Z201,"A", "")))</f>
        <v>17</v>
      </c>
      <c r="AF199" s="365">
        <f>SUMPRODUCT(LEN($AA199:$AA201)-LEN(SUBSTITUTE($AA199:$AA201,"A", "")))</f>
        <v>4</v>
      </c>
      <c r="AG199" s="365">
        <f>SUMPRODUCT(LEN($L199:$Z201)-LEN(SUBSTITUTE($L199:$Z201,"S", "")))</f>
        <v>3</v>
      </c>
      <c r="AH199" s="365">
        <f>SUMPRODUCT(LEN($AA199:$AA201)-LEN(SUBSTITUTE($AA199:$AA201,"S", "")))</f>
        <v>0</v>
      </c>
      <c r="AI199" s="365">
        <f>SUMPRODUCT(LEN($L199:$Z201)-LEN(SUBSTITUTE($L199:$Z201,"F", "")))</f>
        <v>0</v>
      </c>
      <c r="AJ199" s="365">
        <f>SUMPRODUCT(LEN($AA199:$AA201)-LEN(SUBSTITUTE($AA199:$AA201,"F", "")))</f>
        <v>0</v>
      </c>
      <c r="AK199" s="365">
        <f>SUMPRODUCT(LEN($L199:$Z201)-LEN(SUBSTITUTE($L199:$Z201,"G", "")))</f>
        <v>13</v>
      </c>
      <c r="AL199" s="365">
        <f>SUMPRODUCT(LEN($AA199:$AA201)-LEN(SUBSTITUTE($AA199:$AA201,"G", "")))</f>
        <v>0</v>
      </c>
      <c r="AM199" s="365">
        <f>SUMPRODUCT(LEN($L199:$Z201)-LEN(SUBSTITUTE($L199:$Z201,"M", "")))</f>
        <v>0</v>
      </c>
      <c r="AN199" s="382">
        <f>SUMPRODUCT(LEN($AA199:$AA201)-LEN(SUBSTITUTE($AA199:$AA201,"M", "")))</f>
        <v>0</v>
      </c>
    </row>
    <row r="200" spans="2:48" ht="21" customHeight="1" x14ac:dyDescent="0.2">
      <c r="B200" s="17"/>
      <c r="C200" s="406"/>
      <c r="D200" s="231"/>
      <c r="E200" s="23"/>
      <c r="F200" s="23"/>
      <c r="G200" s="191"/>
      <c r="H200" s="409"/>
      <c r="I200" s="409"/>
      <c r="J200" s="409"/>
      <c r="K200" s="190" t="s">
        <v>91</v>
      </c>
      <c r="L200" s="189" t="s">
        <v>263</v>
      </c>
      <c r="M200" s="190" t="s">
        <v>90</v>
      </c>
      <c r="N200" s="189" t="s">
        <v>266</v>
      </c>
      <c r="O200" s="190" t="s">
        <v>89</v>
      </c>
      <c r="P200" s="189" t="s">
        <v>319</v>
      </c>
      <c r="Q200" s="190" t="s">
        <v>88</v>
      </c>
      <c r="R200" s="189" t="s">
        <v>263</v>
      </c>
      <c r="S200" s="190" t="s">
        <v>210</v>
      </c>
      <c r="T200" s="189" t="s">
        <v>97</v>
      </c>
      <c r="U200" s="190" t="s">
        <v>209</v>
      </c>
      <c r="V200" s="189" t="s">
        <v>98</v>
      </c>
      <c r="W200" s="190" t="s">
        <v>291</v>
      </c>
      <c r="X200" s="189"/>
      <c r="Y200" s="190" t="s">
        <v>593</v>
      </c>
      <c r="Z200" s="189"/>
      <c r="AA200" s="244"/>
      <c r="AB200" s="366"/>
      <c r="AC200" s="366"/>
      <c r="AD200" s="188"/>
      <c r="AE200" s="390"/>
      <c r="AF200" s="392"/>
      <c r="AG200" s="392"/>
      <c r="AH200" s="392"/>
      <c r="AI200" s="392"/>
      <c r="AJ200" s="392"/>
      <c r="AK200" s="392"/>
      <c r="AL200" s="392"/>
      <c r="AM200" s="392"/>
      <c r="AN200" s="395"/>
    </row>
    <row r="201" spans="2:48" ht="21" customHeight="1" thickBot="1" x14ac:dyDescent="0.25">
      <c r="B201" s="17"/>
      <c r="C201" s="407"/>
      <c r="D201" s="233"/>
      <c r="E201" s="203"/>
      <c r="F201" s="203"/>
      <c r="G201" s="202"/>
      <c r="H201" s="410"/>
      <c r="I201" s="410"/>
      <c r="J201" s="410"/>
      <c r="K201" s="201" t="s">
        <v>87</v>
      </c>
      <c r="L201" s="200" t="s">
        <v>284</v>
      </c>
      <c r="M201" s="201" t="s">
        <v>86</v>
      </c>
      <c r="N201" s="200" t="s">
        <v>263</v>
      </c>
      <c r="O201" s="201" t="s">
        <v>85</v>
      </c>
      <c r="P201" s="200" t="s">
        <v>263</v>
      </c>
      <c r="Q201" s="201" t="s">
        <v>84</v>
      </c>
      <c r="R201" s="200" t="s">
        <v>275</v>
      </c>
      <c r="S201" s="201" t="s">
        <v>208</v>
      </c>
      <c r="T201" s="200" t="s">
        <v>97</v>
      </c>
      <c r="U201" s="201" t="s">
        <v>207</v>
      </c>
      <c r="V201" s="200" t="s">
        <v>98</v>
      </c>
      <c r="W201" s="201" t="s">
        <v>290</v>
      </c>
      <c r="X201" s="200"/>
      <c r="Y201" s="201" t="s">
        <v>592</v>
      </c>
      <c r="Z201" s="200"/>
      <c r="AA201" s="246"/>
      <c r="AB201" s="398"/>
      <c r="AC201" s="398"/>
      <c r="AD201" s="199"/>
      <c r="AE201" s="391"/>
      <c r="AF201" s="393"/>
      <c r="AG201" s="393"/>
      <c r="AH201" s="393"/>
      <c r="AI201" s="393"/>
      <c r="AJ201" s="393"/>
      <c r="AK201" s="393"/>
      <c r="AL201" s="393"/>
      <c r="AM201" s="393"/>
      <c r="AN201" s="396"/>
    </row>
    <row r="202" spans="2:48" ht="21" customHeight="1" x14ac:dyDescent="0.2">
      <c r="B202" s="17"/>
      <c r="C202" s="405">
        <v>2</v>
      </c>
      <c r="D202" s="232"/>
      <c r="E202" s="197"/>
      <c r="F202" s="197"/>
      <c r="G202" s="196"/>
      <c r="H202" s="408">
        <v>90</v>
      </c>
      <c r="I202" s="408">
        <v>24</v>
      </c>
      <c r="J202" s="408">
        <v>5</v>
      </c>
      <c r="K202" s="195" t="s">
        <v>95</v>
      </c>
      <c r="L202" s="194" t="s">
        <v>306</v>
      </c>
      <c r="M202" s="195" t="s">
        <v>94</v>
      </c>
      <c r="N202" s="194" t="s">
        <v>266</v>
      </c>
      <c r="O202" s="195" t="s">
        <v>93</v>
      </c>
      <c r="P202" s="194" t="s">
        <v>490</v>
      </c>
      <c r="Q202" s="195" t="s">
        <v>92</v>
      </c>
      <c r="R202" s="194" t="s">
        <v>352</v>
      </c>
      <c r="S202" s="195" t="s">
        <v>212</v>
      </c>
      <c r="T202" s="194" t="s">
        <v>305</v>
      </c>
      <c r="U202" s="195" t="s">
        <v>211</v>
      </c>
      <c r="V202" s="194" t="s">
        <v>214</v>
      </c>
      <c r="W202" s="195" t="s">
        <v>292</v>
      </c>
      <c r="X202" s="194" t="s">
        <v>98</v>
      </c>
      <c r="Y202" s="195" t="s">
        <v>594</v>
      </c>
      <c r="Z202" s="194"/>
      <c r="AA202" s="245"/>
      <c r="AB202" s="397">
        <v>5</v>
      </c>
      <c r="AC202" s="397"/>
      <c r="AD202" s="193"/>
      <c r="AE202" s="379">
        <f>SUMPRODUCT(LEN($L202:$Z204)-LEN(SUBSTITUTE($L202:$Z204,"A", "")))</f>
        <v>24</v>
      </c>
      <c r="AF202" s="365">
        <f>SUMPRODUCT(LEN($AA202:$AA204)-LEN(SUBSTITUTE($AA202:$AA204,"A", "")))</f>
        <v>0</v>
      </c>
      <c r="AG202" s="365">
        <f>SUMPRODUCT(LEN($L202:$Z204)-LEN(SUBSTITUTE($L202:$Z204,"S", "")))</f>
        <v>11</v>
      </c>
      <c r="AH202" s="365">
        <f>SUMPRODUCT(LEN($AA202:$AA204)-LEN(SUBSTITUTE($AA202:$AA204,"S", "")))</f>
        <v>0</v>
      </c>
      <c r="AI202" s="365">
        <f>SUMPRODUCT(LEN($L202:$Z204)-LEN(SUBSTITUTE($L202:$Z204,"F", "")))</f>
        <v>1</v>
      </c>
      <c r="AJ202" s="365">
        <f>SUMPRODUCT(LEN($AA202:$AA204)-LEN(SUBSTITUTE($AA202:$AA204,"F", "")))</f>
        <v>0</v>
      </c>
      <c r="AK202" s="365">
        <f>SUMPRODUCT(LEN($L202:$Z204)-LEN(SUBSTITUTE($L202:$Z204,"G", "")))</f>
        <v>19</v>
      </c>
      <c r="AL202" s="365">
        <f>SUMPRODUCT(LEN($AA202:$AA204)-LEN(SUBSTITUTE($AA202:$AA204,"G", "")))</f>
        <v>0</v>
      </c>
      <c r="AM202" s="365">
        <f>SUMPRODUCT(LEN($L202:$Z204)-LEN(SUBSTITUTE($L202:$Z204,"M", "")))</f>
        <v>0</v>
      </c>
      <c r="AN202" s="382">
        <f>SUMPRODUCT(LEN($AA202:$AA204)-LEN(SUBSTITUTE($AA202:$AA204,"M", "")))</f>
        <v>0</v>
      </c>
    </row>
    <row r="203" spans="2:48" ht="21" customHeight="1" x14ac:dyDescent="0.2">
      <c r="B203" s="17"/>
      <c r="C203" s="406"/>
      <c r="D203" s="231"/>
      <c r="E203" s="23"/>
      <c r="F203" s="23"/>
      <c r="G203" s="191"/>
      <c r="H203" s="409"/>
      <c r="I203" s="409"/>
      <c r="J203" s="409"/>
      <c r="K203" s="190" t="s">
        <v>91</v>
      </c>
      <c r="L203" s="189" t="s">
        <v>263</v>
      </c>
      <c r="M203" s="190" t="s">
        <v>90</v>
      </c>
      <c r="N203" s="189" t="s">
        <v>382</v>
      </c>
      <c r="O203" s="190" t="s">
        <v>89</v>
      </c>
      <c r="P203" s="189" t="s">
        <v>463</v>
      </c>
      <c r="Q203" s="190" t="s">
        <v>88</v>
      </c>
      <c r="R203" s="189" t="s">
        <v>309</v>
      </c>
      <c r="S203" s="190" t="s">
        <v>210</v>
      </c>
      <c r="T203" s="189" t="s">
        <v>262</v>
      </c>
      <c r="U203" s="190" t="s">
        <v>209</v>
      </c>
      <c r="V203" s="189" t="s">
        <v>214</v>
      </c>
      <c r="W203" s="190" t="s">
        <v>291</v>
      </c>
      <c r="X203" s="189"/>
      <c r="Y203" s="190" t="s">
        <v>593</v>
      </c>
      <c r="Z203" s="189"/>
      <c r="AA203" s="244"/>
      <c r="AB203" s="366"/>
      <c r="AC203" s="366"/>
      <c r="AD203" s="188"/>
      <c r="AE203" s="390"/>
      <c r="AF203" s="392"/>
      <c r="AG203" s="392"/>
      <c r="AH203" s="392"/>
      <c r="AI203" s="392"/>
      <c r="AJ203" s="392"/>
      <c r="AK203" s="392"/>
      <c r="AL203" s="392"/>
      <c r="AM203" s="392"/>
      <c r="AN203" s="395"/>
    </row>
    <row r="204" spans="2:48" ht="21" customHeight="1" thickBot="1" x14ac:dyDescent="0.25">
      <c r="B204" s="17"/>
      <c r="C204" s="407"/>
      <c r="D204" s="233"/>
      <c r="E204" s="203"/>
      <c r="F204" s="203"/>
      <c r="G204" s="202"/>
      <c r="H204" s="410"/>
      <c r="I204" s="410"/>
      <c r="J204" s="410"/>
      <c r="K204" s="201" t="s">
        <v>87</v>
      </c>
      <c r="L204" s="200" t="s">
        <v>306</v>
      </c>
      <c r="M204" s="201" t="s">
        <v>86</v>
      </c>
      <c r="N204" s="200" t="s">
        <v>643</v>
      </c>
      <c r="O204" s="201" t="s">
        <v>85</v>
      </c>
      <c r="P204" s="200" t="s">
        <v>498</v>
      </c>
      <c r="Q204" s="201" t="s">
        <v>84</v>
      </c>
      <c r="R204" s="200" t="s">
        <v>305</v>
      </c>
      <c r="S204" s="201" t="s">
        <v>208</v>
      </c>
      <c r="T204" s="200" t="s">
        <v>226</v>
      </c>
      <c r="U204" s="201" t="s">
        <v>207</v>
      </c>
      <c r="V204" s="200" t="s">
        <v>98</v>
      </c>
      <c r="W204" s="201" t="s">
        <v>290</v>
      </c>
      <c r="X204" s="200"/>
      <c r="Y204" s="201" t="s">
        <v>592</v>
      </c>
      <c r="Z204" s="200"/>
      <c r="AA204" s="246"/>
      <c r="AB204" s="398"/>
      <c r="AC204" s="398"/>
      <c r="AD204" s="199"/>
      <c r="AE204" s="391"/>
      <c r="AF204" s="393"/>
      <c r="AG204" s="393"/>
      <c r="AH204" s="393"/>
      <c r="AI204" s="393"/>
      <c r="AJ204" s="393"/>
      <c r="AK204" s="393"/>
      <c r="AL204" s="393"/>
      <c r="AM204" s="393"/>
      <c r="AN204" s="396"/>
    </row>
    <row r="205" spans="2:48" ht="21" customHeight="1" x14ac:dyDescent="0.2">
      <c r="B205" s="17"/>
      <c r="C205" s="405">
        <v>3</v>
      </c>
      <c r="D205" s="232"/>
      <c r="E205" s="197"/>
      <c r="F205" s="197"/>
      <c r="G205" s="196"/>
      <c r="H205" s="408">
        <v>78</v>
      </c>
      <c r="I205" s="408">
        <v>23</v>
      </c>
      <c r="J205" s="408">
        <v>6</v>
      </c>
      <c r="K205" s="195" t="s">
        <v>95</v>
      </c>
      <c r="L205" s="194" t="s">
        <v>284</v>
      </c>
      <c r="M205" s="195" t="s">
        <v>94</v>
      </c>
      <c r="N205" s="194" t="s">
        <v>319</v>
      </c>
      <c r="O205" s="195" t="s">
        <v>93</v>
      </c>
      <c r="P205" s="194" t="s">
        <v>301</v>
      </c>
      <c r="Q205" s="195" t="s">
        <v>92</v>
      </c>
      <c r="R205" s="194" t="s">
        <v>213</v>
      </c>
      <c r="S205" s="195" t="s">
        <v>212</v>
      </c>
      <c r="T205" s="194" t="s">
        <v>97</v>
      </c>
      <c r="U205" s="195" t="s">
        <v>211</v>
      </c>
      <c r="V205" s="194" t="s">
        <v>98</v>
      </c>
      <c r="W205" s="195" t="s">
        <v>292</v>
      </c>
      <c r="X205" s="194"/>
      <c r="Y205" s="195" t="s">
        <v>594</v>
      </c>
      <c r="Z205" s="194"/>
      <c r="AA205" s="245" t="s">
        <v>213</v>
      </c>
      <c r="AB205" s="397"/>
      <c r="AC205" s="397"/>
      <c r="AD205" s="193"/>
      <c r="AE205" s="379">
        <f>SUMPRODUCT(LEN($L205:$Z207)-LEN(SUBSTITUTE($L205:$Z207,"A", "")))</f>
        <v>18</v>
      </c>
      <c r="AF205" s="365">
        <f>SUMPRODUCT(LEN($AA205:$AA207)-LEN(SUBSTITUTE($AA205:$AA207,"A", "")))</f>
        <v>2</v>
      </c>
      <c r="AG205" s="365">
        <f>SUMPRODUCT(LEN($L205:$Z207)-LEN(SUBSTITUTE($L205:$Z207,"S", "")))</f>
        <v>5</v>
      </c>
      <c r="AH205" s="365">
        <f>SUMPRODUCT(LEN($AA205:$AA207)-LEN(SUBSTITUTE($AA205:$AA207,"S", "")))</f>
        <v>0</v>
      </c>
      <c r="AI205" s="365">
        <f>SUMPRODUCT(LEN($L205:$Z207)-LEN(SUBSTITUTE($L205:$Z207,"F", "")))</f>
        <v>0</v>
      </c>
      <c r="AJ205" s="365">
        <f>SUMPRODUCT(LEN($AA205:$AA207)-LEN(SUBSTITUTE($AA205:$AA207,"F", "")))</f>
        <v>0</v>
      </c>
      <c r="AK205" s="365">
        <f>SUMPRODUCT(LEN($L205:$Z207)-LEN(SUBSTITUTE($L205:$Z207,"G", "")))</f>
        <v>14</v>
      </c>
      <c r="AL205" s="365">
        <f>SUMPRODUCT(LEN($AA205:$AA207)-LEN(SUBSTITUTE($AA205:$AA207,"G", "")))</f>
        <v>0</v>
      </c>
      <c r="AM205" s="365">
        <f>SUMPRODUCT(LEN($L205:$Z207)-LEN(SUBSTITUTE($L205:$Z207,"M", "")))</f>
        <v>0</v>
      </c>
      <c r="AN205" s="382">
        <f>SUMPRODUCT(LEN($AA205:$AA207)-LEN(SUBSTITUTE($AA205:$AA207,"M", "")))</f>
        <v>0</v>
      </c>
    </row>
    <row r="206" spans="2:48" ht="21" customHeight="1" x14ac:dyDescent="0.2">
      <c r="B206" s="17"/>
      <c r="C206" s="406"/>
      <c r="D206" s="231"/>
      <c r="E206" s="23"/>
      <c r="F206" s="23"/>
      <c r="G206" s="191"/>
      <c r="H206" s="409"/>
      <c r="I206" s="409"/>
      <c r="J206" s="409"/>
      <c r="K206" s="190" t="s">
        <v>91</v>
      </c>
      <c r="L206" s="189" t="s">
        <v>263</v>
      </c>
      <c r="M206" s="190" t="s">
        <v>90</v>
      </c>
      <c r="N206" s="189" t="s">
        <v>275</v>
      </c>
      <c r="O206" s="190" t="s">
        <v>89</v>
      </c>
      <c r="P206" s="189" t="s">
        <v>263</v>
      </c>
      <c r="Q206" s="190" t="s">
        <v>88</v>
      </c>
      <c r="R206" s="189" t="s">
        <v>213</v>
      </c>
      <c r="S206" s="190" t="s">
        <v>210</v>
      </c>
      <c r="T206" s="189" t="s">
        <v>214</v>
      </c>
      <c r="U206" s="190" t="s">
        <v>209</v>
      </c>
      <c r="V206" s="189" t="s">
        <v>98</v>
      </c>
      <c r="W206" s="190" t="s">
        <v>291</v>
      </c>
      <c r="X206" s="189"/>
      <c r="Y206" s="190" t="s">
        <v>593</v>
      </c>
      <c r="Z206" s="189"/>
      <c r="AA206" s="244"/>
      <c r="AB206" s="366"/>
      <c r="AC206" s="366"/>
      <c r="AD206" s="188"/>
      <c r="AE206" s="390"/>
      <c r="AF206" s="392"/>
      <c r="AG206" s="392"/>
      <c r="AH206" s="392"/>
      <c r="AI206" s="392"/>
      <c r="AJ206" s="392"/>
      <c r="AK206" s="392"/>
      <c r="AL206" s="392"/>
      <c r="AM206" s="392"/>
      <c r="AN206" s="395"/>
    </row>
    <row r="207" spans="2:48" ht="21" customHeight="1" thickBot="1" x14ac:dyDescent="0.25">
      <c r="B207" s="17"/>
      <c r="C207" s="407"/>
      <c r="D207" s="233"/>
      <c r="E207" s="203"/>
      <c r="F207" s="203"/>
      <c r="G207" s="202"/>
      <c r="H207" s="410"/>
      <c r="I207" s="410"/>
      <c r="J207" s="410"/>
      <c r="K207" s="201" t="s">
        <v>87</v>
      </c>
      <c r="L207" s="200" t="s">
        <v>271</v>
      </c>
      <c r="M207" s="201" t="s">
        <v>86</v>
      </c>
      <c r="N207" s="200" t="s">
        <v>382</v>
      </c>
      <c r="O207" s="201" t="s">
        <v>85</v>
      </c>
      <c r="P207" s="200" t="s">
        <v>319</v>
      </c>
      <c r="Q207" s="201" t="s">
        <v>84</v>
      </c>
      <c r="R207" s="200" t="s">
        <v>305</v>
      </c>
      <c r="S207" s="201" t="s">
        <v>208</v>
      </c>
      <c r="T207" s="200" t="s">
        <v>98</v>
      </c>
      <c r="U207" s="201" t="s">
        <v>207</v>
      </c>
      <c r="V207" s="200"/>
      <c r="W207" s="201" t="s">
        <v>290</v>
      </c>
      <c r="X207" s="200"/>
      <c r="Y207" s="201" t="s">
        <v>592</v>
      </c>
      <c r="Z207" s="200"/>
      <c r="AA207" s="246"/>
      <c r="AB207" s="398"/>
      <c r="AC207" s="398"/>
      <c r="AD207" s="199"/>
      <c r="AE207" s="391"/>
      <c r="AF207" s="393"/>
      <c r="AG207" s="393"/>
      <c r="AH207" s="393"/>
      <c r="AI207" s="393"/>
      <c r="AJ207" s="393"/>
      <c r="AK207" s="393"/>
      <c r="AL207" s="393"/>
      <c r="AM207" s="393"/>
      <c r="AN207" s="396"/>
    </row>
    <row r="208" spans="2:48" ht="21" customHeight="1" x14ac:dyDescent="0.2">
      <c r="B208" s="17"/>
      <c r="C208" s="405">
        <v>4</v>
      </c>
      <c r="D208" s="232"/>
      <c r="E208" s="197"/>
      <c r="F208" s="197"/>
      <c r="G208" s="196"/>
      <c r="H208" s="408">
        <v>77</v>
      </c>
      <c r="I208" s="408">
        <v>18</v>
      </c>
      <c r="J208" s="408">
        <v>8</v>
      </c>
      <c r="K208" s="195" t="s">
        <v>95</v>
      </c>
      <c r="L208" s="194" t="s">
        <v>271</v>
      </c>
      <c r="M208" s="195" t="s">
        <v>94</v>
      </c>
      <c r="N208" s="194" t="s">
        <v>214</v>
      </c>
      <c r="O208" s="195" t="s">
        <v>93</v>
      </c>
      <c r="P208" s="194" t="s">
        <v>214</v>
      </c>
      <c r="Q208" s="195" t="s">
        <v>92</v>
      </c>
      <c r="R208" s="194" t="s">
        <v>98</v>
      </c>
      <c r="S208" s="195" t="s">
        <v>212</v>
      </c>
      <c r="T208" s="194"/>
      <c r="U208" s="195" t="s">
        <v>211</v>
      </c>
      <c r="V208" s="194"/>
      <c r="W208" s="195" t="s">
        <v>292</v>
      </c>
      <c r="X208" s="194"/>
      <c r="Y208" s="195" t="s">
        <v>594</v>
      </c>
      <c r="Z208" s="194"/>
      <c r="AA208" s="245" t="s">
        <v>306</v>
      </c>
      <c r="AB208" s="397"/>
      <c r="AC208" s="397"/>
      <c r="AD208" s="193"/>
      <c r="AE208" s="379">
        <f>SUMPRODUCT(LEN($L208:$Z210)-LEN(SUBSTITUTE($L208:$Z210,"A", "")))</f>
        <v>5</v>
      </c>
      <c r="AF208" s="365">
        <f>SUMPRODUCT(LEN($AA208:$AA210)-LEN(SUBSTITUTE($AA208:$AA210,"A", "")))</f>
        <v>1</v>
      </c>
      <c r="AG208" s="365">
        <f>SUMPRODUCT(LEN($L208:$Z210)-LEN(SUBSTITUTE($L208:$Z210,"S", "")))</f>
        <v>8</v>
      </c>
      <c r="AH208" s="365">
        <f>SUMPRODUCT(LEN($AA208:$AA210)-LEN(SUBSTITUTE($AA208:$AA210,"S", "")))</f>
        <v>0</v>
      </c>
      <c r="AI208" s="365">
        <f>SUMPRODUCT(LEN($L208:$Z210)-LEN(SUBSTITUTE($L208:$Z210,"F", "")))</f>
        <v>0</v>
      </c>
      <c r="AJ208" s="365">
        <f>SUMPRODUCT(LEN($AA208:$AA210)-LEN(SUBSTITUTE($AA208:$AA210,"F", "")))</f>
        <v>0</v>
      </c>
      <c r="AK208" s="365">
        <f>SUMPRODUCT(LEN($L208:$Z210)-LEN(SUBSTITUTE($L208:$Z210,"G", "")))</f>
        <v>2</v>
      </c>
      <c r="AL208" s="365">
        <f>SUMPRODUCT(LEN($AA208:$AA210)-LEN(SUBSTITUTE($AA208:$AA210,"G", "")))</f>
        <v>1</v>
      </c>
      <c r="AM208" s="365">
        <f>SUMPRODUCT(LEN($L208:$Z210)-LEN(SUBSTITUTE($L208:$Z210,"M", "")))</f>
        <v>0</v>
      </c>
      <c r="AN208" s="382">
        <f>SUMPRODUCT(LEN($AA208:$AA210)-LEN(SUBSTITUTE($AA208:$AA210,"M", "")))</f>
        <v>0</v>
      </c>
    </row>
    <row r="209" spans="2:40" ht="21" customHeight="1" x14ac:dyDescent="0.2">
      <c r="B209" s="17"/>
      <c r="C209" s="406"/>
      <c r="D209" s="231"/>
      <c r="E209" s="23"/>
      <c r="F209" s="23"/>
      <c r="G209" s="191"/>
      <c r="H209" s="409"/>
      <c r="I209" s="409"/>
      <c r="J209" s="409"/>
      <c r="K209" s="190" t="s">
        <v>91</v>
      </c>
      <c r="L209" s="189" t="s">
        <v>97</v>
      </c>
      <c r="M209" s="190" t="s">
        <v>90</v>
      </c>
      <c r="N209" s="189" t="s">
        <v>214</v>
      </c>
      <c r="O209" s="190" t="s">
        <v>89</v>
      </c>
      <c r="P209" s="189" t="s">
        <v>98</v>
      </c>
      <c r="Q209" s="190" t="s">
        <v>88</v>
      </c>
      <c r="R209" s="189"/>
      <c r="S209" s="190" t="s">
        <v>210</v>
      </c>
      <c r="T209" s="189"/>
      <c r="U209" s="190" t="s">
        <v>209</v>
      </c>
      <c r="V209" s="189"/>
      <c r="W209" s="190" t="s">
        <v>291</v>
      </c>
      <c r="X209" s="189"/>
      <c r="Y209" s="190" t="s">
        <v>593</v>
      </c>
      <c r="Z209" s="189"/>
      <c r="AA209" s="244"/>
      <c r="AB209" s="366"/>
      <c r="AC209" s="366"/>
      <c r="AD209" s="188"/>
      <c r="AE209" s="390"/>
      <c r="AF209" s="392"/>
      <c r="AG209" s="392"/>
      <c r="AH209" s="392"/>
      <c r="AI209" s="392"/>
      <c r="AJ209" s="392"/>
      <c r="AK209" s="392"/>
      <c r="AL209" s="392"/>
      <c r="AM209" s="392"/>
      <c r="AN209" s="395"/>
    </row>
    <row r="210" spans="2:40" ht="21" customHeight="1" thickBot="1" x14ac:dyDescent="0.25">
      <c r="B210" s="17"/>
      <c r="C210" s="407"/>
      <c r="D210" s="233"/>
      <c r="E210" s="203"/>
      <c r="F210" s="203"/>
      <c r="G210" s="202"/>
      <c r="H210" s="410"/>
      <c r="I210" s="410"/>
      <c r="J210" s="410"/>
      <c r="K210" s="201" t="s">
        <v>87</v>
      </c>
      <c r="L210" s="200" t="s">
        <v>263</v>
      </c>
      <c r="M210" s="201" t="s">
        <v>86</v>
      </c>
      <c r="N210" s="200" t="s">
        <v>218</v>
      </c>
      <c r="O210" s="201" t="s">
        <v>85</v>
      </c>
      <c r="P210" s="200" t="s">
        <v>98</v>
      </c>
      <c r="Q210" s="201" t="s">
        <v>84</v>
      </c>
      <c r="R210" s="200"/>
      <c r="S210" s="201" t="s">
        <v>208</v>
      </c>
      <c r="T210" s="200"/>
      <c r="U210" s="201" t="s">
        <v>207</v>
      </c>
      <c r="V210" s="200"/>
      <c r="W210" s="201" t="s">
        <v>290</v>
      </c>
      <c r="X210" s="200"/>
      <c r="Y210" s="201" t="s">
        <v>592</v>
      </c>
      <c r="Z210" s="200"/>
      <c r="AA210" s="246"/>
      <c r="AB210" s="398"/>
      <c r="AC210" s="398"/>
      <c r="AD210" s="199"/>
      <c r="AE210" s="391"/>
      <c r="AF210" s="393"/>
      <c r="AG210" s="393"/>
      <c r="AH210" s="393"/>
      <c r="AI210" s="393"/>
      <c r="AJ210" s="393"/>
      <c r="AK210" s="393"/>
      <c r="AL210" s="393"/>
      <c r="AM210" s="393"/>
      <c r="AN210" s="396"/>
    </row>
    <row r="211" spans="2:40" ht="21" customHeight="1" x14ac:dyDescent="0.2">
      <c r="B211" s="17"/>
      <c r="C211" s="405">
        <v>5</v>
      </c>
      <c r="D211" s="232"/>
      <c r="E211" s="197"/>
      <c r="F211" s="197"/>
      <c r="G211" s="196"/>
      <c r="H211" s="408">
        <v>83</v>
      </c>
      <c r="I211" s="408">
        <v>23</v>
      </c>
      <c r="J211" s="408">
        <v>6</v>
      </c>
      <c r="K211" s="195" t="s">
        <v>95</v>
      </c>
      <c r="L211" s="194" t="s">
        <v>275</v>
      </c>
      <c r="M211" s="195" t="s">
        <v>94</v>
      </c>
      <c r="N211" s="194" t="s">
        <v>275</v>
      </c>
      <c r="O211" s="195" t="s">
        <v>93</v>
      </c>
      <c r="P211" s="194" t="s">
        <v>213</v>
      </c>
      <c r="Q211" s="195" t="s">
        <v>92</v>
      </c>
      <c r="R211" s="194" t="s">
        <v>263</v>
      </c>
      <c r="S211" s="195" t="s">
        <v>212</v>
      </c>
      <c r="T211" s="194" t="s">
        <v>97</v>
      </c>
      <c r="U211" s="195" t="s">
        <v>211</v>
      </c>
      <c r="V211" s="194" t="s">
        <v>97</v>
      </c>
      <c r="W211" s="195" t="s">
        <v>292</v>
      </c>
      <c r="X211" s="194"/>
      <c r="Y211" s="195" t="s">
        <v>594</v>
      </c>
      <c r="Z211" s="194"/>
      <c r="AA211" s="245"/>
      <c r="AB211" s="397"/>
      <c r="AC211" s="397"/>
      <c r="AD211" s="193"/>
      <c r="AE211" s="379">
        <f>SUMPRODUCT(LEN($L211:$Z213)-LEN(SUBSTITUTE($L211:$Z213,"A", "")))</f>
        <v>20</v>
      </c>
      <c r="AF211" s="365">
        <f>SUMPRODUCT(LEN($AA211:$AA213)-LEN(SUBSTITUTE($AA211:$AA213,"A", "")))</f>
        <v>0</v>
      </c>
      <c r="AG211" s="365">
        <f>SUMPRODUCT(LEN($L211:$Z213)-LEN(SUBSTITUTE($L211:$Z213,"S", "")))</f>
        <v>4</v>
      </c>
      <c r="AH211" s="365">
        <f>SUMPRODUCT(LEN($AA211:$AA213)-LEN(SUBSTITUTE($AA211:$AA213,"S", "")))</f>
        <v>0</v>
      </c>
      <c r="AI211" s="365">
        <f>SUMPRODUCT(LEN($L211:$Z213)-LEN(SUBSTITUTE($L211:$Z213,"F", "")))</f>
        <v>0</v>
      </c>
      <c r="AJ211" s="365">
        <f>SUMPRODUCT(LEN($AA211:$AA213)-LEN(SUBSTITUTE($AA211:$AA213,"F", "")))</f>
        <v>0</v>
      </c>
      <c r="AK211" s="365">
        <f>SUMPRODUCT(LEN($L211:$Z213)-LEN(SUBSTITUTE($L211:$Z213,"G", "")))</f>
        <v>9</v>
      </c>
      <c r="AL211" s="365">
        <f>SUMPRODUCT(LEN($AA211:$AA213)-LEN(SUBSTITUTE($AA211:$AA213,"G", "")))</f>
        <v>0</v>
      </c>
      <c r="AM211" s="365">
        <f>SUMPRODUCT(LEN($L211:$Z213)-LEN(SUBSTITUTE($L211:$Z213,"M", "")))</f>
        <v>0</v>
      </c>
      <c r="AN211" s="382">
        <f>SUMPRODUCT(LEN($AA211:$AA213)-LEN(SUBSTITUTE($AA211:$AA213,"M", "")))</f>
        <v>0</v>
      </c>
    </row>
    <row r="212" spans="2:40" ht="21" customHeight="1" x14ac:dyDescent="0.2">
      <c r="B212" s="17"/>
      <c r="C212" s="406"/>
      <c r="D212" s="231"/>
      <c r="E212" s="23"/>
      <c r="F212" s="23"/>
      <c r="G212" s="191"/>
      <c r="H212" s="409"/>
      <c r="I212" s="409"/>
      <c r="J212" s="409"/>
      <c r="K212" s="190" t="s">
        <v>91</v>
      </c>
      <c r="L212" s="189" t="s">
        <v>263</v>
      </c>
      <c r="M212" s="190" t="s">
        <v>90</v>
      </c>
      <c r="N212" s="189" t="s">
        <v>263</v>
      </c>
      <c r="O212" s="190" t="s">
        <v>89</v>
      </c>
      <c r="P212" s="189" t="s">
        <v>263</v>
      </c>
      <c r="Q212" s="190" t="s">
        <v>88</v>
      </c>
      <c r="R212" s="189" t="s">
        <v>263</v>
      </c>
      <c r="S212" s="190" t="s">
        <v>210</v>
      </c>
      <c r="T212" s="189" t="s">
        <v>214</v>
      </c>
      <c r="U212" s="190" t="s">
        <v>209</v>
      </c>
      <c r="V212" s="189" t="s">
        <v>98</v>
      </c>
      <c r="W212" s="190" t="s">
        <v>291</v>
      </c>
      <c r="X212" s="189"/>
      <c r="Y212" s="190" t="s">
        <v>593</v>
      </c>
      <c r="Z212" s="189"/>
      <c r="AA212" s="244"/>
      <c r="AB212" s="366"/>
      <c r="AC212" s="366"/>
      <c r="AD212" s="188"/>
      <c r="AE212" s="390"/>
      <c r="AF212" s="392"/>
      <c r="AG212" s="392"/>
      <c r="AH212" s="392"/>
      <c r="AI212" s="392"/>
      <c r="AJ212" s="392"/>
      <c r="AK212" s="392"/>
      <c r="AL212" s="392"/>
      <c r="AM212" s="392"/>
      <c r="AN212" s="395"/>
    </row>
    <row r="213" spans="2:40" ht="21" customHeight="1" thickBot="1" x14ac:dyDescent="0.25">
      <c r="B213" s="17"/>
      <c r="C213" s="407"/>
      <c r="D213" s="233"/>
      <c r="E213" s="203"/>
      <c r="F213" s="203"/>
      <c r="G213" s="202"/>
      <c r="H213" s="410"/>
      <c r="I213" s="410"/>
      <c r="J213" s="410"/>
      <c r="K213" s="201" t="s">
        <v>87</v>
      </c>
      <c r="L213" s="200" t="s">
        <v>263</v>
      </c>
      <c r="M213" s="201" t="s">
        <v>86</v>
      </c>
      <c r="N213" s="200" t="s">
        <v>275</v>
      </c>
      <c r="O213" s="201" t="s">
        <v>85</v>
      </c>
      <c r="P213" s="200" t="s">
        <v>213</v>
      </c>
      <c r="Q213" s="201" t="s">
        <v>84</v>
      </c>
      <c r="R213" s="200" t="s">
        <v>97</v>
      </c>
      <c r="S213" s="201" t="s">
        <v>208</v>
      </c>
      <c r="T213" s="200" t="s">
        <v>218</v>
      </c>
      <c r="U213" s="201" t="s">
        <v>207</v>
      </c>
      <c r="V213" s="200"/>
      <c r="W213" s="201" t="s">
        <v>290</v>
      </c>
      <c r="X213" s="200"/>
      <c r="Y213" s="201" t="s">
        <v>592</v>
      </c>
      <c r="Z213" s="200"/>
      <c r="AA213" s="246"/>
      <c r="AB213" s="398"/>
      <c r="AC213" s="398"/>
      <c r="AD213" s="199"/>
      <c r="AE213" s="391"/>
      <c r="AF213" s="393"/>
      <c r="AG213" s="393"/>
      <c r="AH213" s="393"/>
      <c r="AI213" s="393"/>
      <c r="AJ213" s="393"/>
      <c r="AK213" s="393"/>
      <c r="AL213" s="393"/>
      <c r="AM213" s="393"/>
      <c r="AN213" s="396"/>
    </row>
    <row r="214" spans="2:40" ht="21" customHeight="1" x14ac:dyDescent="0.2">
      <c r="B214" s="17"/>
      <c r="C214" s="405">
        <v>6</v>
      </c>
      <c r="D214" s="232"/>
      <c r="E214" s="197"/>
      <c r="F214" s="197"/>
      <c r="G214" s="196"/>
      <c r="H214" s="408">
        <v>86</v>
      </c>
      <c r="I214" s="408">
        <v>22</v>
      </c>
      <c r="J214" s="408">
        <v>5</v>
      </c>
      <c r="K214" s="195" t="s">
        <v>95</v>
      </c>
      <c r="L214" s="194" t="s">
        <v>97</v>
      </c>
      <c r="M214" s="195" t="s">
        <v>94</v>
      </c>
      <c r="N214" s="194" t="s">
        <v>263</v>
      </c>
      <c r="O214" s="195" t="s">
        <v>93</v>
      </c>
      <c r="P214" s="194" t="s">
        <v>275</v>
      </c>
      <c r="Q214" s="195" t="s">
        <v>92</v>
      </c>
      <c r="R214" s="194" t="s">
        <v>266</v>
      </c>
      <c r="S214" s="195" t="s">
        <v>212</v>
      </c>
      <c r="T214" s="194" t="s">
        <v>263</v>
      </c>
      <c r="U214" s="195" t="s">
        <v>211</v>
      </c>
      <c r="V214" s="194" t="s">
        <v>98</v>
      </c>
      <c r="W214" s="195" t="s">
        <v>292</v>
      </c>
      <c r="X214" s="194"/>
      <c r="Y214" s="195" t="s">
        <v>594</v>
      </c>
      <c r="Z214" s="194"/>
      <c r="AA214" s="245"/>
      <c r="AB214" s="397"/>
      <c r="AC214" s="397"/>
      <c r="AD214" s="193"/>
      <c r="AE214" s="379">
        <f>SUMPRODUCT(LEN($L214:$Z216)-LEN(SUBSTITUTE($L214:$Z216,"A", "")))</f>
        <v>18</v>
      </c>
      <c r="AF214" s="365">
        <f>SUMPRODUCT(LEN($AA214:$AA216)-LEN(SUBSTITUTE($AA214:$AA216,"A", "")))</f>
        <v>0</v>
      </c>
      <c r="AG214" s="365">
        <f>SUMPRODUCT(LEN($L214:$Z216)-LEN(SUBSTITUTE($L214:$Z216,"S", "")))</f>
        <v>4</v>
      </c>
      <c r="AH214" s="365">
        <f>SUMPRODUCT(LEN($AA214:$AA216)-LEN(SUBSTITUTE($AA214:$AA216,"S", "")))</f>
        <v>0</v>
      </c>
      <c r="AI214" s="365">
        <f>SUMPRODUCT(LEN($L214:$Z216)-LEN(SUBSTITUTE($L214:$Z216,"F", "")))</f>
        <v>0</v>
      </c>
      <c r="AJ214" s="365">
        <f>SUMPRODUCT(LEN($AA214:$AA216)-LEN(SUBSTITUTE($AA214:$AA216,"F", "")))</f>
        <v>0</v>
      </c>
      <c r="AK214" s="365">
        <f>SUMPRODUCT(LEN($L214:$Z216)-LEN(SUBSTITUTE($L214:$Z216,"G", "")))</f>
        <v>12</v>
      </c>
      <c r="AL214" s="365">
        <f>SUMPRODUCT(LEN($AA214:$AA216)-LEN(SUBSTITUTE($AA214:$AA216,"G", "")))</f>
        <v>0</v>
      </c>
      <c r="AM214" s="365">
        <f>SUMPRODUCT(LEN($L214:$Z216)-LEN(SUBSTITUTE($L214:$Z216,"M", "")))</f>
        <v>0</v>
      </c>
      <c r="AN214" s="382">
        <f>SUMPRODUCT(LEN($AA214:$AA216)-LEN(SUBSTITUTE($AA214:$AA216,"M", "")))</f>
        <v>0</v>
      </c>
    </row>
    <row r="215" spans="2:40" ht="21" customHeight="1" x14ac:dyDescent="0.2">
      <c r="B215" s="17"/>
      <c r="C215" s="406"/>
      <c r="D215" s="231"/>
      <c r="E215" s="23"/>
      <c r="F215" s="23"/>
      <c r="G215" s="191"/>
      <c r="H215" s="409"/>
      <c r="I215" s="409"/>
      <c r="J215" s="409"/>
      <c r="K215" s="190" t="s">
        <v>91</v>
      </c>
      <c r="L215" s="189" t="s">
        <v>97</v>
      </c>
      <c r="M215" s="190" t="s">
        <v>90</v>
      </c>
      <c r="N215" s="189" t="s">
        <v>263</v>
      </c>
      <c r="O215" s="190" t="s">
        <v>89</v>
      </c>
      <c r="P215" s="189" t="s">
        <v>275</v>
      </c>
      <c r="Q215" s="190" t="s">
        <v>88</v>
      </c>
      <c r="R215" s="189" t="s">
        <v>213</v>
      </c>
      <c r="S215" s="190" t="s">
        <v>210</v>
      </c>
      <c r="T215" s="189" t="s">
        <v>214</v>
      </c>
      <c r="U215" s="190" t="s">
        <v>209</v>
      </c>
      <c r="V215" s="189" t="s">
        <v>98</v>
      </c>
      <c r="W215" s="190" t="s">
        <v>291</v>
      </c>
      <c r="X215" s="189"/>
      <c r="Y215" s="190" t="s">
        <v>593</v>
      </c>
      <c r="Z215" s="189"/>
      <c r="AA215" s="244"/>
      <c r="AB215" s="366"/>
      <c r="AC215" s="366"/>
      <c r="AD215" s="188"/>
      <c r="AE215" s="390"/>
      <c r="AF215" s="392"/>
      <c r="AG215" s="392"/>
      <c r="AH215" s="392"/>
      <c r="AI215" s="392"/>
      <c r="AJ215" s="392"/>
      <c r="AK215" s="392"/>
      <c r="AL215" s="392"/>
      <c r="AM215" s="392"/>
      <c r="AN215" s="395"/>
    </row>
    <row r="216" spans="2:40" ht="21" customHeight="1" thickBot="1" x14ac:dyDescent="0.25">
      <c r="B216" s="17"/>
      <c r="C216" s="407"/>
      <c r="D216" s="233"/>
      <c r="E216" s="203"/>
      <c r="F216" s="203"/>
      <c r="G216" s="202"/>
      <c r="H216" s="410"/>
      <c r="I216" s="410"/>
      <c r="J216" s="410"/>
      <c r="K216" s="201" t="s">
        <v>87</v>
      </c>
      <c r="L216" s="200" t="s">
        <v>284</v>
      </c>
      <c r="M216" s="201" t="s">
        <v>86</v>
      </c>
      <c r="N216" s="200" t="s">
        <v>319</v>
      </c>
      <c r="O216" s="201" t="s">
        <v>85</v>
      </c>
      <c r="P216" s="200" t="s">
        <v>266</v>
      </c>
      <c r="Q216" s="201" t="s">
        <v>84</v>
      </c>
      <c r="R216" s="200" t="s">
        <v>263</v>
      </c>
      <c r="S216" s="201" t="s">
        <v>208</v>
      </c>
      <c r="T216" s="200" t="s">
        <v>98</v>
      </c>
      <c r="U216" s="201" t="s">
        <v>207</v>
      </c>
      <c r="V216" s="200"/>
      <c r="W216" s="201" t="s">
        <v>290</v>
      </c>
      <c r="X216" s="200"/>
      <c r="Y216" s="201" t="s">
        <v>592</v>
      </c>
      <c r="Z216" s="200"/>
      <c r="AA216" s="246"/>
      <c r="AB216" s="398"/>
      <c r="AC216" s="398"/>
      <c r="AD216" s="199"/>
      <c r="AE216" s="391"/>
      <c r="AF216" s="393"/>
      <c r="AG216" s="393"/>
      <c r="AH216" s="393"/>
      <c r="AI216" s="393"/>
      <c r="AJ216" s="393"/>
      <c r="AK216" s="393"/>
      <c r="AL216" s="393"/>
      <c r="AM216" s="393"/>
      <c r="AN216" s="396"/>
    </row>
    <row r="217" spans="2:40" ht="21" customHeight="1" x14ac:dyDescent="0.2">
      <c r="B217" s="17"/>
      <c r="C217" s="405">
        <v>7</v>
      </c>
      <c r="D217" s="232"/>
      <c r="E217" s="197"/>
      <c r="F217" s="197"/>
      <c r="G217" s="196"/>
      <c r="H217" s="408">
        <v>98</v>
      </c>
      <c r="I217" s="408">
        <v>25</v>
      </c>
      <c r="J217" s="408">
        <v>6</v>
      </c>
      <c r="K217" s="195" t="s">
        <v>95</v>
      </c>
      <c r="L217" s="194" t="s">
        <v>263</v>
      </c>
      <c r="M217" s="195" t="s">
        <v>94</v>
      </c>
      <c r="N217" s="194" t="s">
        <v>498</v>
      </c>
      <c r="O217" s="195" t="s">
        <v>93</v>
      </c>
      <c r="P217" s="194" t="s">
        <v>325</v>
      </c>
      <c r="Q217" s="195" t="s">
        <v>92</v>
      </c>
      <c r="R217" s="194" t="s">
        <v>337</v>
      </c>
      <c r="S217" s="195" t="s">
        <v>212</v>
      </c>
      <c r="T217" s="194" t="s">
        <v>322</v>
      </c>
      <c r="U217" s="195" t="s">
        <v>211</v>
      </c>
      <c r="V217" s="194" t="s">
        <v>218</v>
      </c>
      <c r="W217" s="195" t="s">
        <v>292</v>
      </c>
      <c r="X217" s="194" t="s">
        <v>98</v>
      </c>
      <c r="Y217" s="195" t="s">
        <v>594</v>
      </c>
      <c r="Z217" s="194"/>
      <c r="AA217" s="245" t="s">
        <v>312</v>
      </c>
      <c r="AB217" s="397"/>
      <c r="AC217" s="397"/>
      <c r="AD217" s="193"/>
      <c r="AE217" s="379">
        <f>SUMPRODUCT(LEN($L217:$Z219)-LEN(SUBSTITUTE($L217:$Z219,"A", "")))</f>
        <v>27</v>
      </c>
      <c r="AF217" s="365">
        <f>SUMPRODUCT(LEN($AA217:$AA219)-LEN(SUBSTITUTE($AA217:$AA219,"A", "")))</f>
        <v>1</v>
      </c>
      <c r="AG217" s="365">
        <f>SUMPRODUCT(LEN($L217:$Z219)-LEN(SUBSTITUTE($L217:$Z219,"S", "")))</f>
        <v>23</v>
      </c>
      <c r="AH217" s="365">
        <f>SUMPRODUCT(LEN($AA217:$AA219)-LEN(SUBSTITUTE($AA217:$AA219,"S", "")))</f>
        <v>3</v>
      </c>
      <c r="AI217" s="365">
        <f>SUMPRODUCT(LEN($L217:$Z219)-LEN(SUBSTITUTE($L217:$Z219,"F", "")))</f>
        <v>1</v>
      </c>
      <c r="AJ217" s="365">
        <f>SUMPRODUCT(LEN($AA217:$AA219)-LEN(SUBSTITUTE($AA217:$AA219,"F", "")))</f>
        <v>0</v>
      </c>
      <c r="AK217" s="365">
        <f>SUMPRODUCT(LEN($L217:$Z219)-LEN(SUBSTITUTE($L217:$Z219,"G", "")))</f>
        <v>12</v>
      </c>
      <c r="AL217" s="365">
        <f>SUMPRODUCT(LEN($AA217:$AA219)-LEN(SUBSTITUTE($AA217:$AA219,"G", "")))</f>
        <v>4</v>
      </c>
      <c r="AM217" s="365">
        <f>SUMPRODUCT(LEN($L217:$Z219)-LEN(SUBSTITUTE($L217:$Z219,"M", "")))</f>
        <v>0</v>
      </c>
      <c r="AN217" s="382">
        <f>SUMPRODUCT(LEN($AA217:$AA219)-LEN(SUBSTITUTE($AA217:$AA219,"M", "")))</f>
        <v>0</v>
      </c>
    </row>
    <row r="218" spans="2:40" ht="21" customHeight="1" x14ac:dyDescent="0.2">
      <c r="B218" s="17"/>
      <c r="C218" s="406"/>
      <c r="D218" s="231"/>
      <c r="E218" s="23"/>
      <c r="F218" s="23"/>
      <c r="G218" s="191"/>
      <c r="H218" s="409"/>
      <c r="I218" s="409"/>
      <c r="J218" s="409"/>
      <c r="K218" s="190" t="s">
        <v>91</v>
      </c>
      <c r="L218" s="189" t="s">
        <v>213</v>
      </c>
      <c r="M218" s="190" t="s">
        <v>90</v>
      </c>
      <c r="N218" s="189" t="s">
        <v>425</v>
      </c>
      <c r="O218" s="190" t="s">
        <v>89</v>
      </c>
      <c r="P218" s="189" t="s">
        <v>424</v>
      </c>
      <c r="Q218" s="190" t="s">
        <v>88</v>
      </c>
      <c r="R218" s="189" t="s">
        <v>356</v>
      </c>
      <c r="S218" s="190" t="s">
        <v>210</v>
      </c>
      <c r="T218" s="189" t="s">
        <v>219</v>
      </c>
      <c r="U218" s="190" t="s">
        <v>209</v>
      </c>
      <c r="V218" s="189" t="s">
        <v>214</v>
      </c>
      <c r="W218" s="190" t="s">
        <v>291</v>
      </c>
      <c r="X218" s="189"/>
      <c r="Y218" s="190" t="s">
        <v>593</v>
      </c>
      <c r="Z218" s="189"/>
      <c r="AA218" s="244" t="s">
        <v>352</v>
      </c>
      <c r="AB218" s="366"/>
      <c r="AC218" s="366"/>
      <c r="AD218" s="188"/>
      <c r="AE218" s="390"/>
      <c r="AF218" s="392"/>
      <c r="AG218" s="392"/>
      <c r="AH218" s="392"/>
      <c r="AI218" s="392"/>
      <c r="AJ218" s="392"/>
      <c r="AK218" s="392"/>
      <c r="AL218" s="392"/>
      <c r="AM218" s="392"/>
      <c r="AN218" s="395"/>
    </row>
    <row r="219" spans="2:40" ht="21" customHeight="1" thickBot="1" x14ac:dyDescent="0.25">
      <c r="B219" s="17"/>
      <c r="C219" s="407"/>
      <c r="D219" s="233"/>
      <c r="E219" s="203"/>
      <c r="F219" s="203"/>
      <c r="G219" s="202"/>
      <c r="H219" s="410"/>
      <c r="I219" s="410"/>
      <c r="J219" s="410"/>
      <c r="K219" s="201" t="s">
        <v>87</v>
      </c>
      <c r="L219" s="200" t="s">
        <v>301</v>
      </c>
      <c r="M219" s="201" t="s">
        <v>86</v>
      </c>
      <c r="N219" s="200" t="s">
        <v>516</v>
      </c>
      <c r="O219" s="201" t="s">
        <v>85</v>
      </c>
      <c r="P219" s="200" t="s">
        <v>319</v>
      </c>
      <c r="Q219" s="201" t="s">
        <v>84</v>
      </c>
      <c r="R219" s="200" t="s">
        <v>309</v>
      </c>
      <c r="S219" s="201" t="s">
        <v>208</v>
      </c>
      <c r="T219" s="200" t="s">
        <v>219</v>
      </c>
      <c r="U219" s="201" t="s">
        <v>207</v>
      </c>
      <c r="V219" s="200" t="s">
        <v>98</v>
      </c>
      <c r="W219" s="201" t="s">
        <v>290</v>
      </c>
      <c r="X219" s="200"/>
      <c r="Y219" s="201" t="s">
        <v>592</v>
      </c>
      <c r="Z219" s="200"/>
      <c r="AA219" s="246"/>
      <c r="AB219" s="398"/>
      <c r="AC219" s="398"/>
      <c r="AD219" s="199"/>
      <c r="AE219" s="391"/>
      <c r="AF219" s="393"/>
      <c r="AG219" s="393"/>
      <c r="AH219" s="393"/>
      <c r="AI219" s="393"/>
      <c r="AJ219" s="393"/>
      <c r="AK219" s="393"/>
      <c r="AL219" s="393"/>
      <c r="AM219" s="393"/>
      <c r="AN219" s="396"/>
    </row>
    <row r="220" spans="2:40" ht="21" customHeight="1" x14ac:dyDescent="0.2">
      <c r="B220" s="17"/>
      <c r="C220" s="405">
        <v>8</v>
      </c>
      <c r="D220" s="232"/>
      <c r="E220" s="197"/>
      <c r="F220" s="197"/>
      <c r="G220" s="196"/>
      <c r="H220" s="408">
        <v>83</v>
      </c>
      <c r="I220" s="408">
        <v>22</v>
      </c>
      <c r="J220" s="408">
        <v>6</v>
      </c>
      <c r="K220" s="195" t="s">
        <v>95</v>
      </c>
      <c r="L220" s="194" t="s">
        <v>97</v>
      </c>
      <c r="M220" s="195" t="s">
        <v>94</v>
      </c>
      <c r="N220" s="194" t="s">
        <v>263</v>
      </c>
      <c r="O220" s="195" t="s">
        <v>93</v>
      </c>
      <c r="P220" s="194" t="s">
        <v>263</v>
      </c>
      <c r="Q220" s="195" t="s">
        <v>92</v>
      </c>
      <c r="R220" s="194" t="s">
        <v>263</v>
      </c>
      <c r="S220" s="195" t="s">
        <v>212</v>
      </c>
      <c r="T220" s="194" t="s">
        <v>98</v>
      </c>
      <c r="U220" s="195" t="s">
        <v>211</v>
      </c>
      <c r="V220" s="194"/>
      <c r="W220" s="195" t="s">
        <v>292</v>
      </c>
      <c r="X220" s="194"/>
      <c r="Y220" s="195" t="s">
        <v>594</v>
      </c>
      <c r="Z220" s="194"/>
      <c r="AA220" s="245"/>
      <c r="AB220" s="397"/>
      <c r="AC220" s="397"/>
      <c r="AD220" s="193"/>
      <c r="AE220" s="379">
        <f>SUMPRODUCT(LEN($L220:$Z222)-LEN(SUBSTITUTE($L220:$Z222,"A", "")))</f>
        <v>12</v>
      </c>
      <c r="AF220" s="365">
        <f>SUMPRODUCT(LEN($AA220:$AA222)-LEN(SUBSTITUTE($AA220:$AA222,"A", "")))</f>
        <v>0</v>
      </c>
      <c r="AG220" s="365">
        <f>SUMPRODUCT(LEN($L220:$Z222)-LEN(SUBSTITUTE($L220:$Z222,"S", "")))</f>
        <v>5</v>
      </c>
      <c r="AH220" s="365">
        <f>SUMPRODUCT(LEN($AA220:$AA222)-LEN(SUBSTITUTE($AA220:$AA222,"S", "")))</f>
        <v>0</v>
      </c>
      <c r="AI220" s="365">
        <f>SUMPRODUCT(LEN($L220:$Z222)-LEN(SUBSTITUTE($L220:$Z222,"F", "")))</f>
        <v>0</v>
      </c>
      <c r="AJ220" s="365">
        <f>SUMPRODUCT(LEN($AA220:$AA222)-LEN(SUBSTITUTE($AA220:$AA222,"F", "")))</f>
        <v>0</v>
      </c>
      <c r="AK220" s="365">
        <f>SUMPRODUCT(LEN($L220:$Z222)-LEN(SUBSTITUTE($L220:$Z222,"G", "")))</f>
        <v>7</v>
      </c>
      <c r="AL220" s="365">
        <f>SUMPRODUCT(LEN($AA220:$AA222)-LEN(SUBSTITUTE($AA220:$AA222,"G", "")))</f>
        <v>0</v>
      </c>
      <c r="AM220" s="365">
        <f>SUMPRODUCT(LEN($L220:$Z222)-LEN(SUBSTITUTE($L220:$Z222,"M", "")))</f>
        <v>0</v>
      </c>
      <c r="AN220" s="382">
        <f>SUMPRODUCT(LEN($AA220:$AA222)-LEN(SUBSTITUTE($AA220:$AA222,"M", "")))</f>
        <v>0</v>
      </c>
    </row>
    <row r="221" spans="2:40" ht="21" customHeight="1" x14ac:dyDescent="0.2">
      <c r="B221" s="17"/>
      <c r="C221" s="406"/>
      <c r="D221" s="231"/>
      <c r="E221" s="23"/>
      <c r="F221" s="23"/>
      <c r="G221" s="191"/>
      <c r="H221" s="409"/>
      <c r="I221" s="409"/>
      <c r="J221" s="409"/>
      <c r="K221" s="190" t="s">
        <v>91</v>
      </c>
      <c r="L221" s="189" t="s">
        <v>263</v>
      </c>
      <c r="M221" s="190" t="s">
        <v>90</v>
      </c>
      <c r="N221" s="189" t="s">
        <v>213</v>
      </c>
      <c r="O221" s="190" t="s">
        <v>89</v>
      </c>
      <c r="P221" s="189" t="s">
        <v>217</v>
      </c>
      <c r="Q221" s="190" t="s">
        <v>88</v>
      </c>
      <c r="R221" s="189" t="s">
        <v>98</v>
      </c>
      <c r="S221" s="190" t="s">
        <v>210</v>
      </c>
      <c r="T221" s="189" t="s">
        <v>98</v>
      </c>
      <c r="U221" s="190" t="s">
        <v>209</v>
      </c>
      <c r="V221" s="189"/>
      <c r="W221" s="190" t="s">
        <v>291</v>
      </c>
      <c r="X221" s="189"/>
      <c r="Y221" s="190" t="s">
        <v>593</v>
      </c>
      <c r="Z221" s="189"/>
      <c r="AA221" s="244"/>
      <c r="AB221" s="366"/>
      <c r="AC221" s="366"/>
      <c r="AD221" s="188"/>
      <c r="AE221" s="390"/>
      <c r="AF221" s="392"/>
      <c r="AG221" s="392"/>
      <c r="AH221" s="392"/>
      <c r="AI221" s="392"/>
      <c r="AJ221" s="392"/>
      <c r="AK221" s="392"/>
      <c r="AL221" s="392"/>
      <c r="AM221" s="392"/>
      <c r="AN221" s="395"/>
    </row>
    <row r="222" spans="2:40" ht="21" customHeight="1" thickBot="1" x14ac:dyDescent="0.25">
      <c r="B222" s="17"/>
      <c r="C222" s="407"/>
      <c r="D222" s="233"/>
      <c r="E222" s="203"/>
      <c r="F222" s="203"/>
      <c r="G222" s="202"/>
      <c r="H222" s="410"/>
      <c r="I222" s="410"/>
      <c r="J222" s="410"/>
      <c r="K222" s="201" t="s">
        <v>87</v>
      </c>
      <c r="L222" s="200" t="s">
        <v>263</v>
      </c>
      <c r="M222" s="201" t="s">
        <v>86</v>
      </c>
      <c r="N222" s="200" t="s">
        <v>263</v>
      </c>
      <c r="O222" s="201" t="s">
        <v>85</v>
      </c>
      <c r="P222" s="200" t="s">
        <v>263</v>
      </c>
      <c r="Q222" s="201" t="s">
        <v>84</v>
      </c>
      <c r="R222" s="200" t="s">
        <v>97</v>
      </c>
      <c r="S222" s="201" t="s">
        <v>208</v>
      </c>
      <c r="T222" s="200" t="s">
        <v>98</v>
      </c>
      <c r="U222" s="201" t="s">
        <v>207</v>
      </c>
      <c r="V222" s="200"/>
      <c r="W222" s="201" t="s">
        <v>290</v>
      </c>
      <c r="X222" s="200"/>
      <c r="Y222" s="201" t="s">
        <v>592</v>
      </c>
      <c r="Z222" s="200"/>
      <c r="AA222" s="246"/>
      <c r="AB222" s="398"/>
      <c r="AC222" s="398"/>
      <c r="AD222" s="199"/>
      <c r="AE222" s="391"/>
      <c r="AF222" s="393"/>
      <c r="AG222" s="393"/>
      <c r="AH222" s="393"/>
      <c r="AI222" s="393"/>
      <c r="AJ222" s="393"/>
      <c r="AK222" s="393"/>
      <c r="AL222" s="393"/>
      <c r="AM222" s="393"/>
      <c r="AN222" s="396"/>
    </row>
    <row r="223" spans="2:40" ht="21" customHeight="1" x14ac:dyDescent="0.2">
      <c r="B223" s="17"/>
      <c r="C223" s="405">
        <v>9</v>
      </c>
      <c r="D223" s="232"/>
      <c r="E223" s="197"/>
      <c r="F223" s="197"/>
      <c r="G223" s="196"/>
      <c r="H223" s="408">
        <v>85</v>
      </c>
      <c r="I223" s="408">
        <v>21</v>
      </c>
      <c r="J223" s="408">
        <v>4</v>
      </c>
      <c r="K223" s="195" t="s">
        <v>95</v>
      </c>
      <c r="L223" s="194" t="s">
        <v>271</v>
      </c>
      <c r="M223" s="195" t="s">
        <v>94</v>
      </c>
      <c r="N223" s="194" t="s">
        <v>284</v>
      </c>
      <c r="O223" s="195" t="s">
        <v>93</v>
      </c>
      <c r="P223" s="194" t="s">
        <v>319</v>
      </c>
      <c r="Q223" s="195" t="s">
        <v>92</v>
      </c>
      <c r="R223" s="194" t="s">
        <v>271</v>
      </c>
      <c r="S223" s="195" t="s">
        <v>212</v>
      </c>
      <c r="T223" s="194" t="s">
        <v>305</v>
      </c>
      <c r="U223" s="195" t="s">
        <v>211</v>
      </c>
      <c r="V223" s="194" t="s">
        <v>97</v>
      </c>
      <c r="W223" s="195" t="s">
        <v>292</v>
      </c>
      <c r="X223" s="194"/>
      <c r="Y223" s="195" t="s">
        <v>594</v>
      </c>
      <c r="Z223" s="194"/>
      <c r="AA223" s="245" t="s">
        <v>685</v>
      </c>
      <c r="AB223" s="397"/>
      <c r="AC223" s="397"/>
      <c r="AD223" s="193"/>
      <c r="AE223" s="379">
        <f>SUMPRODUCT(LEN($L223:$Z225)-LEN(SUBSTITUTE($L223:$Z225,"A", "")))</f>
        <v>20</v>
      </c>
      <c r="AF223" s="365">
        <f>SUMPRODUCT(LEN($AA223:$AA225)-LEN(SUBSTITUTE($AA223:$AA225,"A", "")))</f>
        <v>9</v>
      </c>
      <c r="AG223" s="365">
        <f>SUMPRODUCT(LEN($L223:$Z225)-LEN(SUBSTITUTE($L223:$Z225,"S", "")))</f>
        <v>5</v>
      </c>
      <c r="AH223" s="365">
        <f>SUMPRODUCT(LEN($AA223:$AA225)-LEN(SUBSTITUTE($AA223:$AA225,"S", "")))</f>
        <v>2</v>
      </c>
      <c r="AI223" s="365">
        <f>SUMPRODUCT(LEN($L223:$Z225)-LEN(SUBSTITUTE($L223:$Z225,"F", "")))</f>
        <v>0</v>
      </c>
      <c r="AJ223" s="365">
        <f>SUMPRODUCT(LEN($AA223:$AA225)-LEN(SUBSTITUTE($AA223:$AA225,"F", "")))</f>
        <v>0</v>
      </c>
      <c r="AK223" s="365">
        <f>SUMPRODUCT(LEN($L223:$Z225)-LEN(SUBSTITUTE($L223:$Z225,"G", "")))</f>
        <v>13</v>
      </c>
      <c r="AL223" s="365">
        <f>SUMPRODUCT(LEN($AA223:$AA225)-LEN(SUBSTITUTE($AA223:$AA225,"G", "")))</f>
        <v>4</v>
      </c>
      <c r="AM223" s="365">
        <f>SUMPRODUCT(LEN($L223:$Z225)-LEN(SUBSTITUTE($L223:$Z225,"M", "")))</f>
        <v>0</v>
      </c>
      <c r="AN223" s="382">
        <f>SUMPRODUCT(LEN($AA223:$AA225)-LEN(SUBSTITUTE($AA223:$AA225,"M", "")))</f>
        <v>0</v>
      </c>
    </row>
    <row r="224" spans="2:40" ht="21" customHeight="1" x14ac:dyDescent="0.2">
      <c r="B224" s="17"/>
      <c r="C224" s="406"/>
      <c r="D224" s="231"/>
      <c r="E224" s="23"/>
      <c r="F224" s="23"/>
      <c r="G224" s="191"/>
      <c r="H224" s="409"/>
      <c r="I224" s="409"/>
      <c r="J224" s="409"/>
      <c r="K224" s="190" t="s">
        <v>91</v>
      </c>
      <c r="L224" s="189" t="s">
        <v>97</v>
      </c>
      <c r="M224" s="190" t="s">
        <v>90</v>
      </c>
      <c r="N224" s="189" t="s">
        <v>319</v>
      </c>
      <c r="O224" s="190" t="s">
        <v>89</v>
      </c>
      <c r="P224" s="189" t="s">
        <v>425</v>
      </c>
      <c r="Q224" s="190" t="s">
        <v>88</v>
      </c>
      <c r="R224" s="189" t="s">
        <v>224</v>
      </c>
      <c r="S224" s="190" t="s">
        <v>210</v>
      </c>
      <c r="T224" s="189" t="s">
        <v>218</v>
      </c>
      <c r="U224" s="190" t="s">
        <v>209</v>
      </c>
      <c r="V224" s="189" t="s">
        <v>98</v>
      </c>
      <c r="W224" s="190" t="s">
        <v>291</v>
      </c>
      <c r="X224" s="189"/>
      <c r="Y224" s="190" t="s">
        <v>593</v>
      </c>
      <c r="Z224" s="189"/>
      <c r="AA224" s="244" t="s">
        <v>684</v>
      </c>
      <c r="AB224" s="366"/>
      <c r="AC224" s="366"/>
      <c r="AD224" s="188"/>
      <c r="AE224" s="390"/>
      <c r="AF224" s="392"/>
      <c r="AG224" s="392"/>
      <c r="AH224" s="392"/>
      <c r="AI224" s="392"/>
      <c r="AJ224" s="392"/>
      <c r="AK224" s="392"/>
      <c r="AL224" s="392"/>
      <c r="AM224" s="392"/>
      <c r="AN224" s="395"/>
    </row>
    <row r="225" spans="2:41" ht="21" customHeight="1" thickBot="1" x14ac:dyDescent="0.25">
      <c r="B225" s="17"/>
      <c r="C225" s="407"/>
      <c r="D225" s="233"/>
      <c r="E225" s="203"/>
      <c r="F225" s="203"/>
      <c r="G225" s="202"/>
      <c r="H225" s="410"/>
      <c r="I225" s="410"/>
      <c r="J225" s="410"/>
      <c r="K225" s="201" t="s">
        <v>87</v>
      </c>
      <c r="L225" s="200" t="s">
        <v>213</v>
      </c>
      <c r="M225" s="201" t="s">
        <v>86</v>
      </c>
      <c r="N225" s="200" t="s">
        <v>582</v>
      </c>
      <c r="O225" s="201" t="s">
        <v>85</v>
      </c>
      <c r="P225" s="200" t="s">
        <v>266</v>
      </c>
      <c r="Q225" s="201" t="s">
        <v>84</v>
      </c>
      <c r="R225" s="200" t="s">
        <v>263</v>
      </c>
      <c r="S225" s="201" t="s">
        <v>208</v>
      </c>
      <c r="T225" s="200" t="s">
        <v>214</v>
      </c>
      <c r="U225" s="201" t="s">
        <v>207</v>
      </c>
      <c r="V225" s="200"/>
      <c r="W225" s="201" t="s">
        <v>290</v>
      </c>
      <c r="X225" s="200"/>
      <c r="Y225" s="201" t="s">
        <v>592</v>
      </c>
      <c r="Z225" s="200"/>
      <c r="AA225" s="246"/>
      <c r="AB225" s="398"/>
      <c r="AC225" s="398"/>
      <c r="AD225" s="199"/>
      <c r="AE225" s="391"/>
      <c r="AF225" s="393"/>
      <c r="AG225" s="393"/>
      <c r="AH225" s="393"/>
      <c r="AI225" s="393"/>
      <c r="AJ225" s="393"/>
      <c r="AK225" s="393"/>
      <c r="AL225" s="393"/>
      <c r="AM225" s="393"/>
      <c r="AN225" s="396"/>
    </row>
    <row r="226" spans="2:41" ht="21" customHeight="1" x14ac:dyDescent="0.2">
      <c r="B226" s="17"/>
      <c r="C226" s="405">
        <v>10</v>
      </c>
      <c r="D226" s="198" t="s">
        <v>137</v>
      </c>
      <c r="E226" s="197"/>
      <c r="F226" s="197"/>
      <c r="G226" s="196"/>
      <c r="H226" s="408">
        <v>90</v>
      </c>
      <c r="I226" s="408">
        <v>20</v>
      </c>
      <c r="J226" s="408">
        <v>4</v>
      </c>
      <c r="K226" s="195" t="s">
        <v>95</v>
      </c>
      <c r="L226" s="194" t="s">
        <v>271</v>
      </c>
      <c r="M226" s="195" t="s">
        <v>94</v>
      </c>
      <c r="N226" s="194" t="s">
        <v>213</v>
      </c>
      <c r="O226" s="195" t="s">
        <v>93</v>
      </c>
      <c r="P226" s="194" t="s">
        <v>263</v>
      </c>
      <c r="Q226" s="195" t="s">
        <v>92</v>
      </c>
      <c r="R226" s="194" t="s">
        <v>263</v>
      </c>
      <c r="S226" s="195" t="s">
        <v>212</v>
      </c>
      <c r="T226" s="194" t="s">
        <v>98</v>
      </c>
      <c r="U226" s="195" t="s">
        <v>211</v>
      </c>
      <c r="V226" s="194" t="s">
        <v>98</v>
      </c>
      <c r="W226" s="195" t="s">
        <v>292</v>
      </c>
      <c r="X226" s="194"/>
      <c r="Y226" s="195" t="s">
        <v>594</v>
      </c>
      <c r="Z226" s="194"/>
      <c r="AA226" s="245" t="s">
        <v>683</v>
      </c>
      <c r="AB226" s="397"/>
      <c r="AC226" s="397"/>
      <c r="AD226" s="193"/>
      <c r="AE226" s="379">
        <f>SUMPRODUCT(LEN($L226:$Z228)-LEN(SUBSTITUTE($L226:$Z228,"A", "")))</f>
        <v>12</v>
      </c>
      <c r="AF226" s="365">
        <f>SUMPRODUCT(LEN($AA226:$AA228)-LEN(SUBSTITUTE($AA226:$AA228,"A", "")))</f>
        <v>10</v>
      </c>
      <c r="AG226" s="365">
        <f>SUMPRODUCT(LEN($L226:$Z228)-LEN(SUBSTITUTE($L226:$Z228,"S", "")))</f>
        <v>6</v>
      </c>
      <c r="AH226" s="365">
        <f>SUMPRODUCT(LEN($AA226:$AA228)-LEN(SUBSTITUTE($AA226:$AA228,"S", "")))</f>
        <v>4</v>
      </c>
      <c r="AI226" s="365">
        <f>SUMPRODUCT(LEN($L226:$Z228)-LEN(SUBSTITUTE($L226:$Z228,"F", "")))</f>
        <v>0</v>
      </c>
      <c r="AJ226" s="365">
        <f>SUMPRODUCT(LEN($AA226:$AA228)-LEN(SUBSTITUTE($AA226:$AA228,"F", "")))</f>
        <v>0</v>
      </c>
      <c r="AK226" s="365">
        <f>SUMPRODUCT(LEN($L226:$Z228)-LEN(SUBSTITUTE($L226:$Z228,"G", "")))</f>
        <v>12</v>
      </c>
      <c r="AL226" s="365">
        <f>SUMPRODUCT(LEN($AA226:$AA228)-LEN(SUBSTITUTE($AA226:$AA228,"G", "")))</f>
        <v>10</v>
      </c>
      <c r="AM226" s="365">
        <f>SUMPRODUCT(LEN($L226:$Z228)-LEN(SUBSTITUTE($L226:$Z228,"M", "")))</f>
        <v>0</v>
      </c>
      <c r="AN226" s="382">
        <f>SUMPRODUCT(LEN($AA226:$AA228)-LEN(SUBSTITUTE($AA226:$AA228,"M", "")))</f>
        <v>0</v>
      </c>
    </row>
    <row r="227" spans="2:41" ht="21" customHeight="1" x14ac:dyDescent="0.2">
      <c r="B227" s="17"/>
      <c r="C227" s="406"/>
      <c r="D227" s="231"/>
      <c r="E227" s="23"/>
      <c r="F227" s="23"/>
      <c r="G227" s="191"/>
      <c r="H227" s="409"/>
      <c r="I227" s="409"/>
      <c r="J227" s="409"/>
      <c r="K227" s="190" t="s">
        <v>91</v>
      </c>
      <c r="L227" s="189" t="s">
        <v>263</v>
      </c>
      <c r="M227" s="190" t="s">
        <v>90</v>
      </c>
      <c r="N227" s="189" t="s">
        <v>319</v>
      </c>
      <c r="O227" s="190" t="s">
        <v>89</v>
      </c>
      <c r="P227" s="189" t="s">
        <v>319</v>
      </c>
      <c r="Q227" s="190" t="s">
        <v>88</v>
      </c>
      <c r="R227" s="189" t="s">
        <v>213</v>
      </c>
      <c r="S227" s="190" t="s">
        <v>210</v>
      </c>
      <c r="T227" s="189" t="s">
        <v>214</v>
      </c>
      <c r="U227" s="190" t="s">
        <v>209</v>
      </c>
      <c r="V227" s="189"/>
      <c r="W227" s="190" t="s">
        <v>291</v>
      </c>
      <c r="X227" s="189"/>
      <c r="Y227" s="190" t="s">
        <v>593</v>
      </c>
      <c r="Z227" s="189"/>
      <c r="AA227" s="244"/>
      <c r="AB227" s="366"/>
      <c r="AC227" s="366"/>
      <c r="AD227" s="188"/>
      <c r="AE227" s="390"/>
      <c r="AF227" s="392"/>
      <c r="AG227" s="392"/>
      <c r="AH227" s="392"/>
      <c r="AI227" s="392"/>
      <c r="AJ227" s="392"/>
      <c r="AK227" s="392"/>
      <c r="AL227" s="392"/>
      <c r="AM227" s="392"/>
      <c r="AN227" s="395"/>
    </row>
    <row r="228" spans="2:41" ht="21" customHeight="1" thickBot="1" x14ac:dyDescent="0.25">
      <c r="B228" s="17"/>
      <c r="C228" s="407"/>
      <c r="D228" s="233"/>
      <c r="E228" s="203"/>
      <c r="F228" s="203"/>
      <c r="G228" s="202"/>
      <c r="H228" s="410"/>
      <c r="I228" s="410"/>
      <c r="J228" s="410"/>
      <c r="K228" s="201" t="s">
        <v>87</v>
      </c>
      <c r="L228" s="200" t="s">
        <v>284</v>
      </c>
      <c r="M228" s="201" t="s">
        <v>86</v>
      </c>
      <c r="N228" s="200" t="s">
        <v>263</v>
      </c>
      <c r="O228" s="201" t="s">
        <v>85</v>
      </c>
      <c r="P228" s="200" t="s">
        <v>263</v>
      </c>
      <c r="Q228" s="201" t="s">
        <v>84</v>
      </c>
      <c r="R228" s="200" t="s">
        <v>218</v>
      </c>
      <c r="S228" s="201" t="s">
        <v>208</v>
      </c>
      <c r="T228" s="200" t="s">
        <v>98</v>
      </c>
      <c r="U228" s="201" t="s">
        <v>207</v>
      </c>
      <c r="V228" s="200"/>
      <c r="W228" s="201" t="s">
        <v>290</v>
      </c>
      <c r="X228" s="200"/>
      <c r="Y228" s="201" t="s">
        <v>592</v>
      </c>
      <c r="Z228" s="200"/>
      <c r="AA228" s="246"/>
      <c r="AB228" s="398"/>
      <c r="AC228" s="398"/>
      <c r="AD228" s="199"/>
      <c r="AE228" s="391"/>
      <c r="AF228" s="393"/>
      <c r="AG228" s="393"/>
      <c r="AH228" s="393"/>
      <c r="AI228" s="393"/>
      <c r="AJ228" s="393"/>
      <c r="AK228" s="393"/>
      <c r="AL228" s="393"/>
      <c r="AM228" s="393"/>
      <c r="AN228" s="396"/>
    </row>
    <row r="229" spans="2:41" ht="21" customHeight="1" x14ac:dyDescent="0.2">
      <c r="B229" s="17"/>
      <c r="C229" s="405">
        <v>11</v>
      </c>
      <c r="D229" s="198" t="s">
        <v>682</v>
      </c>
      <c r="E229" s="197"/>
      <c r="F229" s="197"/>
      <c r="G229" s="196"/>
      <c r="H229" s="408">
        <v>100</v>
      </c>
      <c r="I229" s="408">
        <v>27</v>
      </c>
      <c r="J229" s="408">
        <v>4</v>
      </c>
      <c r="K229" s="195" t="s">
        <v>95</v>
      </c>
      <c r="L229" s="194" t="s">
        <v>436</v>
      </c>
      <c r="M229" s="195" t="s">
        <v>94</v>
      </c>
      <c r="N229" s="194" t="s">
        <v>681</v>
      </c>
      <c r="O229" s="195" t="s">
        <v>93</v>
      </c>
      <c r="P229" s="194" t="s">
        <v>213</v>
      </c>
      <c r="Q229" s="195" t="s">
        <v>92</v>
      </c>
      <c r="R229" s="194" t="s">
        <v>680</v>
      </c>
      <c r="S229" s="195" t="s">
        <v>212</v>
      </c>
      <c r="T229" s="194" t="s">
        <v>679</v>
      </c>
      <c r="U229" s="195" t="s">
        <v>211</v>
      </c>
      <c r="V229" s="194" t="s">
        <v>312</v>
      </c>
      <c r="W229" s="195" t="s">
        <v>292</v>
      </c>
      <c r="X229" s="194" t="s">
        <v>228</v>
      </c>
      <c r="Y229" s="195" t="s">
        <v>594</v>
      </c>
      <c r="Z229" s="194" t="s">
        <v>218</v>
      </c>
      <c r="AA229" s="245" t="s">
        <v>678</v>
      </c>
      <c r="AB229" s="397"/>
      <c r="AC229" s="397"/>
      <c r="AD229" s="193"/>
      <c r="AE229" s="379">
        <f>SUMPRODUCT(LEN($L229:$Z231)-LEN(SUBSTITUTE($L229:$Z231,"A", "")))</f>
        <v>37</v>
      </c>
      <c r="AF229" s="365">
        <f>SUMPRODUCT(LEN($AA229:$AA231)-LEN(SUBSTITUTE($AA229:$AA231,"A", "")))</f>
        <v>16</v>
      </c>
      <c r="AG229" s="365">
        <f>SUMPRODUCT(LEN($L229:$Z231)-LEN(SUBSTITUTE($L229:$Z231,"S", "")))</f>
        <v>27</v>
      </c>
      <c r="AH229" s="365">
        <f>SUMPRODUCT(LEN($AA229:$AA231)-LEN(SUBSTITUTE($AA229:$AA231,"S", "")))</f>
        <v>17</v>
      </c>
      <c r="AI229" s="365">
        <f>SUMPRODUCT(LEN($L229:$Z231)-LEN(SUBSTITUTE($L229:$Z231,"F", "")))</f>
        <v>1</v>
      </c>
      <c r="AJ229" s="365">
        <f>SUMPRODUCT(LEN($AA229:$AA231)-LEN(SUBSTITUTE($AA229:$AA231,"F", "")))</f>
        <v>1</v>
      </c>
      <c r="AK229" s="365">
        <f>SUMPRODUCT(LEN($L229:$Z231)-LEN(SUBSTITUTE($L229:$Z231,"G", "")))</f>
        <v>28</v>
      </c>
      <c r="AL229" s="365">
        <f>SUMPRODUCT(LEN($AA229:$AA231)-LEN(SUBSTITUTE($AA229:$AA231,"G", "")))</f>
        <v>17</v>
      </c>
      <c r="AM229" s="365">
        <f>SUMPRODUCT(LEN($L229:$Z231)-LEN(SUBSTITUTE($L229:$Z231,"M", "")))</f>
        <v>0</v>
      </c>
      <c r="AN229" s="382">
        <f>SUMPRODUCT(LEN($AA229:$AA231)-LEN(SUBSTITUTE($AA229:$AA231,"M", "")))</f>
        <v>0</v>
      </c>
    </row>
    <row r="230" spans="2:41" ht="21" customHeight="1" x14ac:dyDescent="0.2">
      <c r="B230" s="17"/>
      <c r="C230" s="406"/>
      <c r="D230" s="231"/>
      <c r="E230" s="23"/>
      <c r="F230" s="23"/>
      <c r="G230" s="191"/>
      <c r="H230" s="409"/>
      <c r="I230" s="409"/>
      <c r="J230" s="409"/>
      <c r="K230" s="190" t="s">
        <v>91</v>
      </c>
      <c r="L230" s="189" t="s">
        <v>677</v>
      </c>
      <c r="M230" s="190" t="s">
        <v>90</v>
      </c>
      <c r="N230" s="189" t="s">
        <v>97</v>
      </c>
      <c r="O230" s="190" t="s">
        <v>89</v>
      </c>
      <c r="P230" s="189" t="s">
        <v>676</v>
      </c>
      <c r="Q230" s="190" t="s">
        <v>88</v>
      </c>
      <c r="R230" s="189" t="s">
        <v>675</v>
      </c>
      <c r="S230" s="190" t="s">
        <v>210</v>
      </c>
      <c r="T230" s="189" t="s">
        <v>464</v>
      </c>
      <c r="U230" s="190" t="s">
        <v>209</v>
      </c>
      <c r="V230" s="189" t="s">
        <v>333</v>
      </c>
      <c r="W230" s="190" t="s">
        <v>291</v>
      </c>
      <c r="X230" s="189" t="s">
        <v>228</v>
      </c>
      <c r="Y230" s="190" t="s">
        <v>593</v>
      </c>
      <c r="Z230" s="189" t="s">
        <v>98</v>
      </c>
      <c r="AA230" s="244" t="s">
        <v>674</v>
      </c>
      <c r="AB230" s="366"/>
      <c r="AC230" s="366"/>
      <c r="AD230" s="188"/>
      <c r="AE230" s="390"/>
      <c r="AF230" s="392"/>
      <c r="AG230" s="392"/>
      <c r="AH230" s="392"/>
      <c r="AI230" s="392"/>
      <c r="AJ230" s="392"/>
      <c r="AK230" s="392"/>
      <c r="AL230" s="392"/>
      <c r="AM230" s="392"/>
      <c r="AN230" s="395"/>
    </row>
    <row r="231" spans="2:41" ht="21" customHeight="1" thickBot="1" x14ac:dyDescent="0.25">
      <c r="B231" s="17"/>
      <c r="C231" s="407"/>
      <c r="D231" s="233"/>
      <c r="E231" s="203"/>
      <c r="F231" s="203"/>
      <c r="G231" s="202"/>
      <c r="H231" s="410"/>
      <c r="I231" s="410"/>
      <c r="J231" s="410"/>
      <c r="K231" s="201" t="s">
        <v>87</v>
      </c>
      <c r="L231" s="200" t="s">
        <v>630</v>
      </c>
      <c r="M231" s="201" t="s">
        <v>86</v>
      </c>
      <c r="N231" s="200" t="s">
        <v>673</v>
      </c>
      <c r="O231" s="201" t="s">
        <v>85</v>
      </c>
      <c r="P231" s="200" t="s">
        <v>584</v>
      </c>
      <c r="Q231" s="201" t="s">
        <v>84</v>
      </c>
      <c r="R231" s="200" t="s">
        <v>672</v>
      </c>
      <c r="S231" s="201" t="s">
        <v>208</v>
      </c>
      <c r="T231" s="200" t="s">
        <v>312</v>
      </c>
      <c r="U231" s="201" t="s">
        <v>207</v>
      </c>
      <c r="V231" s="200" t="s">
        <v>322</v>
      </c>
      <c r="W231" s="201" t="s">
        <v>290</v>
      </c>
      <c r="X231" s="200" t="s">
        <v>218</v>
      </c>
      <c r="Y231" s="201" t="s">
        <v>592</v>
      </c>
      <c r="Z231" s="200"/>
      <c r="AA231" s="246"/>
      <c r="AB231" s="398"/>
      <c r="AC231" s="398"/>
      <c r="AD231" s="199"/>
      <c r="AE231" s="391"/>
      <c r="AF231" s="393"/>
      <c r="AG231" s="393"/>
      <c r="AH231" s="393"/>
      <c r="AI231" s="393"/>
      <c r="AJ231" s="393"/>
      <c r="AK231" s="393"/>
      <c r="AL231" s="393"/>
      <c r="AM231" s="393"/>
      <c r="AN231" s="396"/>
    </row>
    <row r="232" spans="2:41" ht="21" customHeight="1" x14ac:dyDescent="0.2">
      <c r="B232" s="17"/>
      <c r="C232" s="405">
        <v>12</v>
      </c>
      <c r="D232" s="232"/>
      <c r="E232" s="197"/>
      <c r="F232" s="197"/>
      <c r="G232" s="196"/>
      <c r="H232" s="408"/>
      <c r="I232" s="408"/>
      <c r="J232" s="408"/>
      <c r="K232" s="195" t="s">
        <v>95</v>
      </c>
      <c r="L232" s="194"/>
      <c r="M232" s="195" t="s">
        <v>94</v>
      </c>
      <c r="N232" s="194"/>
      <c r="O232" s="195" t="s">
        <v>93</v>
      </c>
      <c r="P232" s="194"/>
      <c r="Q232" s="195" t="s">
        <v>92</v>
      </c>
      <c r="R232" s="194"/>
      <c r="S232" s="195" t="s">
        <v>212</v>
      </c>
      <c r="T232" s="194"/>
      <c r="U232" s="195" t="s">
        <v>211</v>
      </c>
      <c r="V232" s="194"/>
      <c r="W232" s="195" t="s">
        <v>292</v>
      </c>
      <c r="X232" s="194"/>
      <c r="Y232" s="195" t="s">
        <v>594</v>
      </c>
      <c r="Z232" s="194"/>
      <c r="AA232" s="245"/>
      <c r="AB232" s="397"/>
      <c r="AC232" s="397"/>
      <c r="AD232" s="193"/>
      <c r="AE232" s="379">
        <f>SUMPRODUCT(LEN($L232:$Z234)-LEN(SUBSTITUTE($L232:$Z234,"A", "")))</f>
        <v>0</v>
      </c>
      <c r="AF232" s="365">
        <f>SUMPRODUCT(LEN($AA232:$AA234)-LEN(SUBSTITUTE($AA232:$AA234,"A", "")))</f>
        <v>0</v>
      </c>
      <c r="AG232" s="365">
        <f>SUMPRODUCT(LEN($L232:$Z234)-LEN(SUBSTITUTE($L232:$Z234,"S", "")))</f>
        <v>0</v>
      </c>
      <c r="AH232" s="365">
        <f>SUMPRODUCT(LEN($AA232:$AA234)-LEN(SUBSTITUTE($AA232:$AA234,"S", "")))</f>
        <v>0</v>
      </c>
      <c r="AI232" s="365">
        <f>SUMPRODUCT(LEN($L232:$Z234)-LEN(SUBSTITUTE($L232:$Z234,"F", "")))</f>
        <v>0</v>
      </c>
      <c r="AJ232" s="365">
        <f>SUMPRODUCT(LEN($AA232:$AA234)-LEN(SUBSTITUTE($AA232:$AA234,"F", "")))</f>
        <v>0</v>
      </c>
      <c r="AK232" s="365">
        <f>SUMPRODUCT(LEN($L232:$Z234)-LEN(SUBSTITUTE($L232:$Z234,"G", "")))</f>
        <v>0</v>
      </c>
      <c r="AL232" s="365">
        <f>SUMPRODUCT(LEN($AA232:$AA234)-LEN(SUBSTITUTE($AA232:$AA234,"G", "")))</f>
        <v>0</v>
      </c>
      <c r="AM232" s="365">
        <f>SUMPRODUCT(LEN($L232:$Z234)-LEN(SUBSTITUTE($L232:$Z234,"M", "")))</f>
        <v>0</v>
      </c>
      <c r="AN232" s="382">
        <f>SUMPRODUCT(LEN($AA232:$AA234)-LEN(SUBSTITUTE($AA232:$AA234,"M", "")))</f>
        <v>0</v>
      </c>
    </row>
    <row r="233" spans="2:41" ht="21" customHeight="1" x14ac:dyDescent="0.2">
      <c r="B233" s="17"/>
      <c r="C233" s="406"/>
      <c r="D233" s="231"/>
      <c r="E233" s="23"/>
      <c r="F233" s="23"/>
      <c r="G233" s="191"/>
      <c r="H233" s="409"/>
      <c r="I233" s="409"/>
      <c r="J233" s="409"/>
      <c r="K233" s="190" t="s">
        <v>91</v>
      </c>
      <c r="L233" s="189"/>
      <c r="M233" s="190" t="s">
        <v>90</v>
      </c>
      <c r="N233" s="189"/>
      <c r="O233" s="190" t="s">
        <v>89</v>
      </c>
      <c r="P233" s="189"/>
      <c r="Q233" s="190" t="s">
        <v>88</v>
      </c>
      <c r="R233" s="189"/>
      <c r="S233" s="190" t="s">
        <v>210</v>
      </c>
      <c r="T233" s="189"/>
      <c r="U233" s="190" t="s">
        <v>209</v>
      </c>
      <c r="V233" s="189"/>
      <c r="W233" s="190" t="s">
        <v>291</v>
      </c>
      <c r="X233" s="189"/>
      <c r="Y233" s="190" t="s">
        <v>593</v>
      </c>
      <c r="Z233" s="189"/>
      <c r="AA233" s="244"/>
      <c r="AB233" s="366"/>
      <c r="AC233" s="366"/>
      <c r="AD233" s="188"/>
      <c r="AE233" s="390"/>
      <c r="AF233" s="392"/>
      <c r="AG233" s="392"/>
      <c r="AH233" s="392"/>
      <c r="AI233" s="392"/>
      <c r="AJ233" s="392"/>
      <c r="AK233" s="392"/>
      <c r="AL233" s="392"/>
      <c r="AM233" s="392"/>
      <c r="AN233" s="395"/>
    </row>
    <row r="234" spans="2:41" ht="21" customHeight="1" thickBot="1" x14ac:dyDescent="0.25">
      <c r="B234" s="17"/>
      <c r="C234" s="407"/>
      <c r="D234" s="233"/>
      <c r="E234" s="203"/>
      <c r="F234" s="203"/>
      <c r="G234" s="202"/>
      <c r="H234" s="410"/>
      <c r="I234" s="410"/>
      <c r="J234" s="410"/>
      <c r="K234" s="201" t="s">
        <v>87</v>
      </c>
      <c r="L234" s="200"/>
      <c r="M234" s="201" t="s">
        <v>86</v>
      </c>
      <c r="N234" s="200"/>
      <c r="O234" s="201" t="s">
        <v>85</v>
      </c>
      <c r="P234" s="200"/>
      <c r="Q234" s="201" t="s">
        <v>84</v>
      </c>
      <c r="R234" s="200"/>
      <c r="S234" s="201" t="s">
        <v>208</v>
      </c>
      <c r="T234" s="200"/>
      <c r="U234" s="201" t="s">
        <v>207</v>
      </c>
      <c r="V234" s="200"/>
      <c r="W234" s="201" t="s">
        <v>290</v>
      </c>
      <c r="X234" s="200"/>
      <c r="Y234" s="201" t="s">
        <v>592</v>
      </c>
      <c r="Z234" s="200"/>
      <c r="AA234" s="246"/>
      <c r="AB234" s="398"/>
      <c r="AC234" s="398"/>
      <c r="AD234" s="199"/>
      <c r="AE234" s="391"/>
      <c r="AF234" s="393"/>
      <c r="AG234" s="393"/>
      <c r="AH234" s="393"/>
      <c r="AI234" s="393"/>
      <c r="AJ234" s="393"/>
      <c r="AK234" s="393"/>
      <c r="AL234" s="393"/>
      <c r="AM234" s="393"/>
      <c r="AN234" s="396"/>
    </row>
    <row r="235" spans="2:41" ht="21" customHeight="1" x14ac:dyDescent="0.2">
      <c r="B235" s="17"/>
      <c r="C235" s="405">
        <v>13</v>
      </c>
      <c r="D235" s="232"/>
      <c r="E235" s="197"/>
      <c r="F235" s="197"/>
      <c r="G235" s="196"/>
      <c r="H235" s="408"/>
      <c r="I235" s="408"/>
      <c r="J235" s="408"/>
      <c r="K235" s="195" t="s">
        <v>95</v>
      </c>
      <c r="L235" s="194"/>
      <c r="M235" s="195" t="s">
        <v>94</v>
      </c>
      <c r="N235" s="194"/>
      <c r="O235" s="195" t="s">
        <v>93</v>
      </c>
      <c r="P235" s="194"/>
      <c r="Q235" s="195" t="s">
        <v>92</v>
      </c>
      <c r="R235" s="194"/>
      <c r="S235" s="195" t="s">
        <v>212</v>
      </c>
      <c r="T235" s="194"/>
      <c r="U235" s="195" t="s">
        <v>211</v>
      </c>
      <c r="V235" s="194"/>
      <c r="W235" s="195" t="s">
        <v>292</v>
      </c>
      <c r="X235" s="194"/>
      <c r="Y235" s="195" t="s">
        <v>594</v>
      </c>
      <c r="Z235" s="194"/>
      <c r="AA235" s="245"/>
      <c r="AB235" s="397"/>
      <c r="AC235" s="397"/>
      <c r="AD235" s="193"/>
      <c r="AE235" s="379">
        <f>SUMPRODUCT(LEN($L235:$Z237)-LEN(SUBSTITUTE($L235:$Z237,"A", "")))</f>
        <v>0</v>
      </c>
      <c r="AF235" s="365">
        <f>SUMPRODUCT(LEN($AA235:$AA237)-LEN(SUBSTITUTE($AA235:$AA237,"A", "")))</f>
        <v>0</v>
      </c>
      <c r="AG235" s="365">
        <f>SUMPRODUCT(LEN($L235:$Z237)-LEN(SUBSTITUTE($L235:$Z237,"S", "")))</f>
        <v>0</v>
      </c>
      <c r="AH235" s="365">
        <f>SUMPRODUCT(LEN($AA235:$AA237)-LEN(SUBSTITUTE($AA235:$AA237,"S", "")))</f>
        <v>0</v>
      </c>
      <c r="AI235" s="365">
        <f>SUMPRODUCT(LEN($L235:$Z237)-LEN(SUBSTITUTE($L235:$Z237,"F", "")))</f>
        <v>0</v>
      </c>
      <c r="AJ235" s="365">
        <f>SUMPRODUCT(LEN($AA235:$AA237)-LEN(SUBSTITUTE($AA235:$AA237,"F", "")))</f>
        <v>0</v>
      </c>
      <c r="AK235" s="365">
        <f>SUMPRODUCT(LEN($L235:$Z237)-LEN(SUBSTITUTE($L235:$Z237,"G", "")))</f>
        <v>0</v>
      </c>
      <c r="AL235" s="365">
        <f>SUMPRODUCT(LEN($AA235:$AA237)-LEN(SUBSTITUTE($AA235:$AA237,"G", "")))</f>
        <v>0</v>
      </c>
      <c r="AM235" s="365">
        <f>SUMPRODUCT(LEN($L235:$Z237)-LEN(SUBSTITUTE($L235:$Z237,"M", "")))</f>
        <v>0</v>
      </c>
      <c r="AN235" s="382">
        <f>SUMPRODUCT(LEN($AA235:$AA237)-LEN(SUBSTITUTE($AA235:$AA237,"M", "")))</f>
        <v>0</v>
      </c>
    </row>
    <row r="236" spans="2:41" ht="21" customHeight="1" x14ac:dyDescent="0.2">
      <c r="B236" s="17"/>
      <c r="C236" s="406"/>
      <c r="D236" s="231"/>
      <c r="E236" s="23"/>
      <c r="F236" s="23"/>
      <c r="G236" s="191"/>
      <c r="H236" s="409"/>
      <c r="I236" s="409"/>
      <c r="J236" s="409"/>
      <c r="K236" s="190" t="s">
        <v>91</v>
      </c>
      <c r="L236" s="189"/>
      <c r="M236" s="190" t="s">
        <v>90</v>
      </c>
      <c r="N236" s="189"/>
      <c r="O236" s="190" t="s">
        <v>89</v>
      </c>
      <c r="P236" s="189"/>
      <c r="Q236" s="190" t="s">
        <v>88</v>
      </c>
      <c r="R236" s="189"/>
      <c r="S236" s="190" t="s">
        <v>210</v>
      </c>
      <c r="T236" s="189"/>
      <c r="U236" s="190" t="s">
        <v>209</v>
      </c>
      <c r="V236" s="189"/>
      <c r="W236" s="190" t="s">
        <v>291</v>
      </c>
      <c r="X236" s="189"/>
      <c r="Y236" s="190" t="s">
        <v>593</v>
      </c>
      <c r="Z236" s="189"/>
      <c r="AA236" s="244"/>
      <c r="AB236" s="366"/>
      <c r="AC236" s="366"/>
      <c r="AD236" s="188"/>
      <c r="AE236" s="390"/>
      <c r="AF236" s="392"/>
      <c r="AG236" s="392"/>
      <c r="AH236" s="392"/>
      <c r="AI236" s="392"/>
      <c r="AJ236" s="392"/>
      <c r="AK236" s="392"/>
      <c r="AL236" s="392"/>
      <c r="AM236" s="392"/>
      <c r="AN236" s="395"/>
    </row>
    <row r="237" spans="2:41" ht="21" customHeight="1" thickBot="1" x14ac:dyDescent="0.25">
      <c r="B237" s="17"/>
      <c r="C237" s="407"/>
      <c r="D237" s="233"/>
      <c r="E237" s="203"/>
      <c r="F237" s="203"/>
      <c r="G237" s="202"/>
      <c r="H237" s="410"/>
      <c r="I237" s="410"/>
      <c r="J237" s="410"/>
      <c r="K237" s="201" t="s">
        <v>87</v>
      </c>
      <c r="L237" s="200"/>
      <c r="M237" s="201" t="s">
        <v>86</v>
      </c>
      <c r="N237" s="200"/>
      <c r="O237" s="201" t="s">
        <v>85</v>
      </c>
      <c r="P237" s="200"/>
      <c r="Q237" s="201" t="s">
        <v>84</v>
      </c>
      <c r="R237" s="200"/>
      <c r="S237" s="201" t="s">
        <v>208</v>
      </c>
      <c r="T237" s="200"/>
      <c r="U237" s="201" t="s">
        <v>207</v>
      </c>
      <c r="V237" s="200"/>
      <c r="W237" s="201" t="s">
        <v>290</v>
      </c>
      <c r="X237" s="200"/>
      <c r="Y237" s="201" t="s">
        <v>592</v>
      </c>
      <c r="Z237" s="200"/>
      <c r="AA237" s="246"/>
      <c r="AB237" s="398"/>
      <c r="AC237" s="398"/>
      <c r="AD237" s="199"/>
      <c r="AE237" s="391"/>
      <c r="AF237" s="393"/>
      <c r="AG237" s="393"/>
      <c r="AH237" s="393"/>
      <c r="AI237" s="393"/>
      <c r="AJ237" s="393"/>
      <c r="AK237" s="393"/>
      <c r="AL237" s="393"/>
      <c r="AM237" s="393"/>
      <c r="AN237" s="396"/>
    </row>
    <row r="238" spans="2:41" ht="21" customHeight="1" x14ac:dyDescent="0.2">
      <c r="B238" s="17"/>
      <c r="C238" s="405">
        <v>14</v>
      </c>
      <c r="D238" s="232"/>
      <c r="E238" s="197"/>
      <c r="F238" s="197"/>
      <c r="G238" s="196"/>
      <c r="H238" s="408"/>
      <c r="I238" s="408"/>
      <c r="J238" s="408"/>
      <c r="K238" s="195" t="s">
        <v>95</v>
      </c>
      <c r="L238" s="194"/>
      <c r="M238" s="195" t="s">
        <v>94</v>
      </c>
      <c r="N238" s="194"/>
      <c r="O238" s="195" t="s">
        <v>93</v>
      </c>
      <c r="P238" s="194"/>
      <c r="Q238" s="195" t="s">
        <v>92</v>
      </c>
      <c r="R238" s="194"/>
      <c r="S238" s="195" t="s">
        <v>212</v>
      </c>
      <c r="T238" s="194"/>
      <c r="U238" s="195" t="s">
        <v>211</v>
      </c>
      <c r="V238" s="194"/>
      <c r="W238" s="195" t="s">
        <v>292</v>
      </c>
      <c r="X238" s="194"/>
      <c r="Y238" s="195" t="s">
        <v>594</v>
      </c>
      <c r="Z238" s="194"/>
      <c r="AA238" s="245"/>
      <c r="AB238" s="397"/>
      <c r="AC238" s="397"/>
      <c r="AD238" s="193"/>
      <c r="AE238" s="379">
        <f>SUMPRODUCT(LEN($L238:$Z240)-LEN(SUBSTITUTE($L238:$Z240,"A", "")))</f>
        <v>0</v>
      </c>
      <c r="AF238" s="365">
        <f>SUMPRODUCT(LEN($AA238:$AA240)-LEN(SUBSTITUTE($AA238:$AA240,"A", "")))</f>
        <v>0</v>
      </c>
      <c r="AG238" s="365">
        <f>SUMPRODUCT(LEN($L238:$Z240)-LEN(SUBSTITUTE($L238:$Z240,"S", "")))</f>
        <v>0</v>
      </c>
      <c r="AH238" s="365">
        <f>SUMPRODUCT(LEN($AA238:$AA240)-LEN(SUBSTITUTE($AA238:$AA240,"S", "")))</f>
        <v>0</v>
      </c>
      <c r="AI238" s="365">
        <f>SUMPRODUCT(LEN($L238:$Z240)-LEN(SUBSTITUTE($L238:$Z240,"F", "")))</f>
        <v>0</v>
      </c>
      <c r="AJ238" s="365">
        <f>SUMPRODUCT(LEN($AA238:$AA240)-LEN(SUBSTITUTE($AA238:$AA240,"F", "")))</f>
        <v>0</v>
      </c>
      <c r="AK238" s="365">
        <f>SUMPRODUCT(LEN($L238:$Z240)-LEN(SUBSTITUTE($L238:$Z240,"G", "")))</f>
        <v>0</v>
      </c>
      <c r="AL238" s="365">
        <f>SUMPRODUCT(LEN($AA238:$AA240)-LEN(SUBSTITUTE($AA238:$AA240,"G", "")))</f>
        <v>0</v>
      </c>
      <c r="AM238" s="365">
        <f>SUMPRODUCT(LEN($L238:$Z240)-LEN(SUBSTITUTE($L238:$Z240,"M", "")))</f>
        <v>0</v>
      </c>
      <c r="AN238" s="382">
        <f>SUMPRODUCT(LEN($AA238:$AA240)-LEN(SUBSTITUTE($AA238:$AA240,"M", "")))</f>
        <v>0</v>
      </c>
    </row>
    <row r="239" spans="2:41" ht="21" customHeight="1" x14ac:dyDescent="0.2">
      <c r="B239" s="17"/>
      <c r="C239" s="406"/>
      <c r="D239" s="231"/>
      <c r="E239" s="23"/>
      <c r="F239" s="23"/>
      <c r="G239" s="191"/>
      <c r="H239" s="409"/>
      <c r="I239" s="409"/>
      <c r="J239" s="409"/>
      <c r="K239" s="190" t="s">
        <v>91</v>
      </c>
      <c r="L239" s="189"/>
      <c r="M239" s="190" t="s">
        <v>90</v>
      </c>
      <c r="N239" s="189"/>
      <c r="O239" s="190" t="s">
        <v>89</v>
      </c>
      <c r="P239" s="189"/>
      <c r="Q239" s="190" t="s">
        <v>88</v>
      </c>
      <c r="R239" s="189"/>
      <c r="S239" s="190" t="s">
        <v>210</v>
      </c>
      <c r="T239" s="189"/>
      <c r="U239" s="190" t="s">
        <v>209</v>
      </c>
      <c r="V239" s="189"/>
      <c r="W239" s="190" t="s">
        <v>291</v>
      </c>
      <c r="X239" s="189"/>
      <c r="Y239" s="190" t="s">
        <v>593</v>
      </c>
      <c r="Z239" s="189"/>
      <c r="AA239" s="244"/>
      <c r="AB239" s="366"/>
      <c r="AC239" s="366"/>
      <c r="AD239" s="188"/>
      <c r="AE239" s="390"/>
      <c r="AF239" s="392"/>
      <c r="AG239" s="392"/>
      <c r="AH239" s="392"/>
      <c r="AI239" s="392"/>
      <c r="AJ239" s="392"/>
      <c r="AK239" s="392"/>
      <c r="AL239" s="392"/>
      <c r="AM239" s="392"/>
      <c r="AN239" s="395"/>
      <c r="AO239" s="58"/>
    </row>
    <row r="240" spans="2:41" ht="21" customHeight="1" thickBot="1" x14ac:dyDescent="0.25">
      <c r="B240" s="17"/>
      <c r="C240" s="407"/>
      <c r="D240" s="233"/>
      <c r="E240" s="203"/>
      <c r="F240" s="203"/>
      <c r="G240" s="202"/>
      <c r="H240" s="410"/>
      <c r="I240" s="410"/>
      <c r="J240" s="410"/>
      <c r="K240" s="201" t="s">
        <v>87</v>
      </c>
      <c r="L240" s="200"/>
      <c r="M240" s="201" t="s">
        <v>86</v>
      </c>
      <c r="N240" s="200"/>
      <c r="O240" s="201" t="s">
        <v>85</v>
      </c>
      <c r="P240" s="200"/>
      <c r="Q240" s="201" t="s">
        <v>84</v>
      </c>
      <c r="R240" s="200"/>
      <c r="S240" s="201" t="s">
        <v>208</v>
      </c>
      <c r="T240" s="200"/>
      <c r="U240" s="201" t="s">
        <v>207</v>
      </c>
      <c r="V240" s="200"/>
      <c r="W240" s="201" t="s">
        <v>290</v>
      </c>
      <c r="X240" s="200"/>
      <c r="Y240" s="201" t="s">
        <v>592</v>
      </c>
      <c r="Z240" s="200"/>
      <c r="AA240" s="246"/>
      <c r="AB240" s="398"/>
      <c r="AC240" s="398"/>
      <c r="AD240" s="199"/>
      <c r="AE240" s="391"/>
      <c r="AF240" s="393"/>
      <c r="AG240" s="393"/>
      <c r="AH240" s="393"/>
      <c r="AI240" s="393"/>
      <c r="AJ240" s="393"/>
      <c r="AK240" s="393"/>
      <c r="AL240" s="393"/>
      <c r="AM240" s="393"/>
      <c r="AN240" s="396"/>
    </row>
    <row r="241" spans="2:40" ht="21" customHeight="1" x14ac:dyDescent="0.2">
      <c r="B241" s="17"/>
      <c r="C241" s="405">
        <v>15</v>
      </c>
      <c r="D241" s="232"/>
      <c r="E241" s="197"/>
      <c r="F241" s="197"/>
      <c r="G241" s="196"/>
      <c r="H241" s="408"/>
      <c r="I241" s="408"/>
      <c r="J241" s="408"/>
      <c r="K241" s="195" t="s">
        <v>95</v>
      </c>
      <c r="L241" s="194"/>
      <c r="M241" s="195" t="s">
        <v>94</v>
      </c>
      <c r="N241" s="194"/>
      <c r="O241" s="195" t="s">
        <v>93</v>
      </c>
      <c r="P241" s="194"/>
      <c r="Q241" s="195" t="s">
        <v>92</v>
      </c>
      <c r="R241" s="194"/>
      <c r="S241" s="195" t="s">
        <v>212</v>
      </c>
      <c r="T241" s="194"/>
      <c r="U241" s="195" t="s">
        <v>211</v>
      </c>
      <c r="V241" s="194"/>
      <c r="W241" s="195" t="s">
        <v>292</v>
      </c>
      <c r="X241" s="194"/>
      <c r="Y241" s="195" t="s">
        <v>594</v>
      </c>
      <c r="Z241" s="194"/>
      <c r="AA241" s="245"/>
      <c r="AB241" s="397"/>
      <c r="AC241" s="397"/>
      <c r="AD241" s="193"/>
      <c r="AE241" s="379">
        <f>SUMPRODUCT(LEN($L241:$Z243)-LEN(SUBSTITUTE($L241:$Z243,"A", "")))</f>
        <v>0</v>
      </c>
      <c r="AF241" s="365">
        <f>SUMPRODUCT(LEN($AA241:$AA243)-LEN(SUBSTITUTE($AA241:$AA243,"A", "")))</f>
        <v>0</v>
      </c>
      <c r="AG241" s="365">
        <f>SUMPRODUCT(LEN($L241:$Z243)-LEN(SUBSTITUTE($L241:$Z243,"S", "")))</f>
        <v>0</v>
      </c>
      <c r="AH241" s="365">
        <f>SUMPRODUCT(LEN($AA241:$AA243)-LEN(SUBSTITUTE($AA241:$AA243,"S", "")))</f>
        <v>0</v>
      </c>
      <c r="AI241" s="365">
        <f>SUMPRODUCT(LEN($L241:$Z243)-LEN(SUBSTITUTE($L241:$Z243,"F", "")))</f>
        <v>0</v>
      </c>
      <c r="AJ241" s="365">
        <f>SUMPRODUCT(LEN($AA241:$AA243)-LEN(SUBSTITUTE($AA241:$AA243,"F", "")))</f>
        <v>0</v>
      </c>
      <c r="AK241" s="365">
        <f>SUMPRODUCT(LEN($L241:$Z243)-LEN(SUBSTITUTE($L241:$Z243,"G", "")))</f>
        <v>0</v>
      </c>
      <c r="AL241" s="365">
        <f>SUMPRODUCT(LEN($AA241:$AA243)-LEN(SUBSTITUTE($AA241:$AA243,"G", "")))</f>
        <v>0</v>
      </c>
      <c r="AM241" s="365">
        <f>SUMPRODUCT(LEN($L241:$Z243)-LEN(SUBSTITUTE($L241:$Z243,"M", "")))</f>
        <v>0</v>
      </c>
      <c r="AN241" s="382">
        <f>SUMPRODUCT(LEN($AA241:$AA243)-LEN(SUBSTITUTE($AA241:$AA243,"M", "")))</f>
        <v>0</v>
      </c>
    </row>
    <row r="242" spans="2:40" ht="21" customHeight="1" x14ac:dyDescent="0.2">
      <c r="B242" s="17"/>
      <c r="C242" s="406"/>
      <c r="D242" s="231"/>
      <c r="E242" s="23"/>
      <c r="F242" s="23"/>
      <c r="G242" s="191"/>
      <c r="H242" s="409"/>
      <c r="I242" s="409"/>
      <c r="J242" s="409"/>
      <c r="K242" s="190" t="s">
        <v>91</v>
      </c>
      <c r="L242" s="189"/>
      <c r="M242" s="190" t="s">
        <v>90</v>
      </c>
      <c r="N242" s="189"/>
      <c r="O242" s="190" t="s">
        <v>89</v>
      </c>
      <c r="P242" s="189"/>
      <c r="Q242" s="190" t="s">
        <v>88</v>
      </c>
      <c r="R242" s="189"/>
      <c r="S242" s="190" t="s">
        <v>210</v>
      </c>
      <c r="T242" s="189"/>
      <c r="U242" s="190" t="s">
        <v>209</v>
      </c>
      <c r="V242" s="189"/>
      <c r="W242" s="190" t="s">
        <v>291</v>
      </c>
      <c r="X242" s="189"/>
      <c r="Y242" s="190" t="s">
        <v>593</v>
      </c>
      <c r="Z242" s="189"/>
      <c r="AA242" s="244"/>
      <c r="AB242" s="366"/>
      <c r="AC242" s="366"/>
      <c r="AD242" s="188"/>
      <c r="AE242" s="390"/>
      <c r="AF242" s="392"/>
      <c r="AG242" s="392"/>
      <c r="AH242" s="392"/>
      <c r="AI242" s="392"/>
      <c r="AJ242" s="392"/>
      <c r="AK242" s="392"/>
      <c r="AL242" s="392"/>
      <c r="AM242" s="392"/>
      <c r="AN242" s="395"/>
    </row>
    <row r="243" spans="2:40" ht="21" customHeight="1" thickBot="1" x14ac:dyDescent="0.25">
      <c r="B243" s="17"/>
      <c r="C243" s="407"/>
      <c r="D243" s="233"/>
      <c r="E243" s="203"/>
      <c r="F243" s="203"/>
      <c r="G243" s="202"/>
      <c r="H243" s="410"/>
      <c r="I243" s="410"/>
      <c r="J243" s="410"/>
      <c r="K243" s="201" t="s">
        <v>87</v>
      </c>
      <c r="L243" s="200"/>
      <c r="M243" s="201" t="s">
        <v>86</v>
      </c>
      <c r="N243" s="200"/>
      <c r="O243" s="201" t="s">
        <v>85</v>
      </c>
      <c r="P243" s="200"/>
      <c r="Q243" s="201" t="s">
        <v>84</v>
      </c>
      <c r="R243" s="200"/>
      <c r="S243" s="201" t="s">
        <v>208</v>
      </c>
      <c r="T243" s="200"/>
      <c r="U243" s="201" t="s">
        <v>207</v>
      </c>
      <c r="V243" s="200"/>
      <c r="W243" s="201" t="s">
        <v>290</v>
      </c>
      <c r="X243" s="200"/>
      <c r="Y243" s="201" t="s">
        <v>592</v>
      </c>
      <c r="Z243" s="200"/>
      <c r="AA243" s="246"/>
      <c r="AB243" s="398"/>
      <c r="AC243" s="398"/>
      <c r="AD243" s="199"/>
      <c r="AE243" s="391"/>
      <c r="AF243" s="393"/>
      <c r="AG243" s="393"/>
      <c r="AH243" s="393"/>
      <c r="AI243" s="393"/>
      <c r="AJ243" s="393"/>
      <c r="AK243" s="393"/>
      <c r="AL243" s="393"/>
      <c r="AM243" s="393"/>
      <c r="AN243" s="396"/>
    </row>
    <row r="244" spans="2:40" ht="21" customHeight="1" x14ac:dyDescent="0.2">
      <c r="B244" s="17"/>
      <c r="C244" s="405">
        <v>16</v>
      </c>
      <c r="D244" s="232"/>
      <c r="E244" s="197"/>
      <c r="F244" s="197"/>
      <c r="G244" s="196"/>
      <c r="H244" s="408"/>
      <c r="I244" s="408"/>
      <c r="J244" s="408"/>
      <c r="K244" s="195" t="s">
        <v>95</v>
      </c>
      <c r="L244" s="194"/>
      <c r="M244" s="195" t="s">
        <v>94</v>
      </c>
      <c r="N244" s="194"/>
      <c r="O244" s="195" t="s">
        <v>93</v>
      </c>
      <c r="P244" s="194"/>
      <c r="Q244" s="195" t="s">
        <v>92</v>
      </c>
      <c r="R244" s="194"/>
      <c r="S244" s="195" t="s">
        <v>212</v>
      </c>
      <c r="T244" s="194"/>
      <c r="U244" s="195" t="s">
        <v>211</v>
      </c>
      <c r="V244" s="194"/>
      <c r="W244" s="195" t="s">
        <v>292</v>
      </c>
      <c r="X244" s="194"/>
      <c r="Y244" s="195" t="s">
        <v>594</v>
      </c>
      <c r="Z244" s="194"/>
      <c r="AA244" s="245"/>
      <c r="AB244" s="397"/>
      <c r="AC244" s="397"/>
      <c r="AD244" s="193"/>
      <c r="AE244" s="379">
        <f>SUMPRODUCT(LEN($L244:$Z246)-LEN(SUBSTITUTE($L244:$Z246,"A", "")))</f>
        <v>0</v>
      </c>
      <c r="AF244" s="365">
        <f>SUMPRODUCT(LEN($AA244:$AA246)-LEN(SUBSTITUTE($AA244:$AA246,"A", "")))</f>
        <v>0</v>
      </c>
      <c r="AG244" s="365">
        <f>SUMPRODUCT(LEN($L244:$Z246)-LEN(SUBSTITUTE($L244:$Z246,"S", "")))</f>
        <v>0</v>
      </c>
      <c r="AH244" s="365">
        <f>SUMPRODUCT(LEN($AA244:$AA246)-LEN(SUBSTITUTE($AA244:$AA246,"S", "")))</f>
        <v>0</v>
      </c>
      <c r="AI244" s="365">
        <f>SUMPRODUCT(LEN($L244:$Z246)-LEN(SUBSTITUTE($L244:$Z246,"F", "")))</f>
        <v>0</v>
      </c>
      <c r="AJ244" s="365">
        <f>SUMPRODUCT(LEN($AA244:$AA246)-LEN(SUBSTITUTE($AA244:$AA246,"F", "")))</f>
        <v>0</v>
      </c>
      <c r="AK244" s="365">
        <f>SUMPRODUCT(LEN($L244:$Z246)-LEN(SUBSTITUTE($L244:$Z246,"G", "")))</f>
        <v>0</v>
      </c>
      <c r="AL244" s="365">
        <f>SUMPRODUCT(LEN($AA244:$AA246)-LEN(SUBSTITUTE($AA244:$AA246,"G", "")))</f>
        <v>0</v>
      </c>
      <c r="AM244" s="365">
        <f>SUMPRODUCT(LEN($L244:$Z246)-LEN(SUBSTITUTE($L244:$Z246,"M", "")))</f>
        <v>0</v>
      </c>
      <c r="AN244" s="382">
        <f>SUMPRODUCT(LEN($AA244:$AA246)-LEN(SUBSTITUTE($AA244:$AA246,"M", "")))</f>
        <v>0</v>
      </c>
    </row>
    <row r="245" spans="2:40" ht="21" customHeight="1" x14ac:dyDescent="0.2">
      <c r="B245" s="17"/>
      <c r="C245" s="406"/>
      <c r="D245" s="231"/>
      <c r="E245" s="23"/>
      <c r="F245" s="23"/>
      <c r="G245" s="191"/>
      <c r="H245" s="409"/>
      <c r="I245" s="409"/>
      <c r="J245" s="409"/>
      <c r="K245" s="190" t="s">
        <v>91</v>
      </c>
      <c r="L245" s="189"/>
      <c r="M245" s="190" t="s">
        <v>90</v>
      </c>
      <c r="N245" s="189"/>
      <c r="O245" s="190" t="s">
        <v>89</v>
      </c>
      <c r="P245" s="189"/>
      <c r="Q245" s="190" t="s">
        <v>88</v>
      </c>
      <c r="R245" s="189"/>
      <c r="S245" s="190" t="s">
        <v>210</v>
      </c>
      <c r="T245" s="189"/>
      <c r="U245" s="190" t="s">
        <v>209</v>
      </c>
      <c r="V245" s="189"/>
      <c r="W245" s="190" t="s">
        <v>291</v>
      </c>
      <c r="X245" s="189"/>
      <c r="Y245" s="190" t="s">
        <v>593</v>
      </c>
      <c r="Z245" s="189"/>
      <c r="AA245" s="244"/>
      <c r="AB245" s="366"/>
      <c r="AC245" s="366"/>
      <c r="AD245" s="188"/>
      <c r="AE245" s="390"/>
      <c r="AF245" s="392"/>
      <c r="AG245" s="392"/>
      <c r="AH245" s="392"/>
      <c r="AI245" s="392"/>
      <c r="AJ245" s="392"/>
      <c r="AK245" s="392"/>
      <c r="AL245" s="392"/>
      <c r="AM245" s="392"/>
      <c r="AN245" s="395"/>
    </row>
    <row r="246" spans="2:40" ht="21" customHeight="1" thickBot="1" x14ac:dyDescent="0.25">
      <c r="B246" s="17"/>
      <c r="C246" s="407"/>
      <c r="D246" s="233"/>
      <c r="E246" s="203"/>
      <c r="F246" s="203"/>
      <c r="G246" s="202"/>
      <c r="H246" s="410"/>
      <c r="I246" s="410"/>
      <c r="J246" s="410"/>
      <c r="K246" s="201" t="s">
        <v>87</v>
      </c>
      <c r="L246" s="200"/>
      <c r="M246" s="201" t="s">
        <v>86</v>
      </c>
      <c r="N246" s="200"/>
      <c r="O246" s="201" t="s">
        <v>85</v>
      </c>
      <c r="P246" s="200"/>
      <c r="Q246" s="201" t="s">
        <v>84</v>
      </c>
      <c r="R246" s="200"/>
      <c r="S246" s="201" t="s">
        <v>208</v>
      </c>
      <c r="T246" s="200"/>
      <c r="U246" s="201" t="s">
        <v>207</v>
      </c>
      <c r="V246" s="200"/>
      <c r="W246" s="201" t="s">
        <v>290</v>
      </c>
      <c r="X246" s="200"/>
      <c r="Y246" s="201" t="s">
        <v>592</v>
      </c>
      <c r="Z246" s="200"/>
      <c r="AA246" s="246"/>
      <c r="AB246" s="398"/>
      <c r="AC246" s="398"/>
      <c r="AD246" s="199"/>
      <c r="AE246" s="391"/>
      <c r="AF246" s="393"/>
      <c r="AG246" s="393"/>
      <c r="AH246" s="393"/>
      <c r="AI246" s="393"/>
      <c r="AJ246" s="393"/>
      <c r="AK246" s="393"/>
      <c r="AL246" s="393"/>
      <c r="AM246" s="393"/>
      <c r="AN246" s="396"/>
    </row>
    <row r="247" spans="2:40" ht="21" customHeight="1" x14ac:dyDescent="0.2">
      <c r="B247" s="17"/>
      <c r="C247" s="405">
        <v>17</v>
      </c>
      <c r="D247" s="232"/>
      <c r="E247" s="197"/>
      <c r="F247" s="197"/>
      <c r="G247" s="196"/>
      <c r="H247" s="408"/>
      <c r="I247" s="408"/>
      <c r="J247" s="408"/>
      <c r="K247" s="195" t="s">
        <v>95</v>
      </c>
      <c r="L247" s="194"/>
      <c r="M247" s="195" t="s">
        <v>94</v>
      </c>
      <c r="N247" s="194"/>
      <c r="O247" s="195" t="s">
        <v>93</v>
      </c>
      <c r="P247" s="194"/>
      <c r="Q247" s="195" t="s">
        <v>92</v>
      </c>
      <c r="R247" s="194"/>
      <c r="S247" s="195" t="s">
        <v>212</v>
      </c>
      <c r="T247" s="194"/>
      <c r="U247" s="195" t="s">
        <v>211</v>
      </c>
      <c r="V247" s="194"/>
      <c r="W247" s="195" t="s">
        <v>292</v>
      </c>
      <c r="X247" s="194"/>
      <c r="Y247" s="195" t="s">
        <v>594</v>
      </c>
      <c r="Z247" s="194"/>
      <c r="AA247" s="245"/>
      <c r="AB247" s="397"/>
      <c r="AC247" s="397"/>
      <c r="AD247" s="193"/>
      <c r="AE247" s="379">
        <f>SUMPRODUCT(LEN($L247:$Z249)-LEN(SUBSTITUTE($L247:$Z249,"A", "")))</f>
        <v>0</v>
      </c>
      <c r="AF247" s="365">
        <f>SUMPRODUCT(LEN($AA247:$AA249)-LEN(SUBSTITUTE($AA247:$AA249,"A", "")))</f>
        <v>0</v>
      </c>
      <c r="AG247" s="365">
        <f>SUMPRODUCT(LEN($L247:$Z249)-LEN(SUBSTITUTE($L247:$Z249,"S", "")))</f>
        <v>0</v>
      </c>
      <c r="AH247" s="365">
        <f>SUMPRODUCT(LEN($AA247:$AA249)-LEN(SUBSTITUTE($AA247:$AA249,"S", "")))</f>
        <v>0</v>
      </c>
      <c r="AI247" s="365">
        <f>SUMPRODUCT(LEN($L247:$Z249)-LEN(SUBSTITUTE($L247:$Z249,"F", "")))</f>
        <v>0</v>
      </c>
      <c r="AJ247" s="365">
        <f>SUMPRODUCT(LEN($AA247:$AA249)-LEN(SUBSTITUTE($AA247:$AA249,"F", "")))</f>
        <v>0</v>
      </c>
      <c r="AK247" s="365">
        <f>SUMPRODUCT(LEN($L247:$Z249)-LEN(SUBSTITUTE($L247:$Z249,"G", "")))</f>
        <v>0</v>
      </c>
      <c r="AL247" s="365">
        <f>SUMPRODUCT(LEN($AA247:$AA249)-LEN(SUBSTITUTE($AA247:$AA249,"G", "")))</f>
        <v>0</v>
      </c>
      <c r="AM247" s="365">
        <f>SUMPRODUCT(LEN($L247:$Z249)-LEN(SUBSTITUTE($L247:$Z249,"M", "")))</f>
        <v>0</v>
      </c>
      <c r="AN247" s="382">
        <f>SUMPRODUCT(LEN($AA247:$AA249)-LEN(SUBSTITUTE($AA247:$AA249,"M", "")))</f>
        <v>0</v>
      </c>
    </row>
    <row r="248" spans="2:40" ht="21" customHeight="1" x14ac:dyDescent="0.2">
      <c r="B248" s="17"/>
      <c r="C248" s="406"/>
      <c r="D248" s="231"/>
      <c r="E248" s="23"/>
      <c r="F248" s="23"/>
      <c r="G248" s="191"/>
      <c r="H248" s="409"/>
      <c r="I248" s="409"/>
      <c r="J248" s="409"/>
      <c r="K248" s="190" t="s">
        <v>91</v>
      </c>
      <c r="L248" s="189"/>
      <c r="M248" s="190" t="s">
        <v>90</v>
      </c>
      <c r="N248" s="189"/>
      <c r="O248" s="190" t="s">
        <v>89</v>
      </c>
      <c r="P248" s="189"/>
      <c r="Q248" s="190" t="s">
        <v>88</v>
      </c>
      <c r="R248" s="189"/>
      <c r="S248" s="190" t="s">
        <v>210</v>
      </c>
      <c r="T248" s="189"/>
      <c r="U248" s="190" t="s">
        <v>209</v>
      </c>
      <c r="V248" s="189"/>
      <c r="W248" s="190" t="s">
        <v>291</v>
      </c>
      <c r="X248" s="189"/>
      <c r="Y248" s="190" t="s">
        <v>593</v>
      </c>
      <c r="Z248" s="189"/>
      <c r="AA248" s="244"/>
      <c r="AB248" s="366"/>
      <c r="AC248" s="366"/>
      <c r="AD248" s="188"/>
      <c r="AE248" s="390"/>
      <c r="AF248" s="392"/>
      <c r="AG248" s="392"/>
      <c r="AH248" s="392"/>
      <c r="AI248" s="392"/>
      <c r="AJ248" s="392"/>
      <c r="AK248" s="392"/>
      <c r="AL248" s="392"/>
      <c r="AM248" s="392"/>
      <c r="AN248" s="395"/>
    </row>
    <row r="249" spans="2:40" ht="21" customHeight="1" thickBot="1" x14ac:dyDescent="0.25">
      <c r="B249" s="17"/>
      <c r="C249" s="407"/>
      <c r="D249" s="233"/>
      <c r="E249" s="203"/>
      <c r="F249" s="203"/>
      <c r="G249" s="202"/>
      <c r="H249" s="410"/>
      <c r="I249" s="410"/>
      <c r="J249" s="410"/>
      <c r="K249" s="201" t="s">
        <v>87</v>
      </c>
      <c r="L249" s="200"/>
      <c r="M249" s="201" t="s">
        <v>86</v>
      </c>
      <c r="N249" s="200"/>
      <c r="O249" s="201" t="s">
        <v>85</v>
      </c>
      <c r="P249" s="200"/>
      <c r="Q249" s="201" t="s">
        <v>84</v>
      </c>
      <c r="R249" s="200"/>
      <c r="S249" s="201" t="s">
        <v>208</v>
      </c>
      <c r="T249" s="200"/>
      <c r="U249" s="201" t="s">
        <v>207</v>
      </c>
      <c r="V249" s="200"/>
      <c r="W249" s="201" t="s">
        <v>290</v>
      </c>
      <c r="X249" s="200"/>
      <c r="Y249" s="201" t="s">
        <v>592</v>
      </c>
      <c r="Z249" s="200"/>
      <c r="AA249" s="246"/>
      <c r="AB249" s="398"/>
      <c r="AC249" s="398"/>
      <c r="AD249" s="199"/>
      <c r="AE249" s="391"/>
      <c r="AF249" s="393"/>
      <c r="AG249" s="393"/>
      <c r="AH249" s="393"/>
      <c r="AI249" s="393"/>
      <c r="AJ249" s="393"/>
      <c r="AK249" s="393"/>
      <c r="AL249" s="393"/>
      <c r="AM249" s="393"/>
      <c r="AN249" s="396"/>
    </row>
    <row r="250" spans="2:40" ht="21" customHeight="1" x14ac:dyDescent="0.2">
      <c r="B250" s="17"/>
      <c r="C250" s="405">
        <v>18</v>
      </c>
      <c r="D250" s="232"/>
      <c r="E250" s="197"/>
      <c r="F250" s="197"/>
      <c r="G250" s="196"/>
      <c r="H250" s="408"/>
      <c r="I250" s="408"/>
      <c r="J250" s="408"/>
      <c r="K250" s="195" t="s">
        <v>95</v>
      </c>
      <c r="L250" s="194"/>
      <c r="M250" s="195" t="s">
        <v>94</v>
      </c>
      <c r="N250" s="194"/>
      <c r="O250" s="195" t="s">
        <v>93</v>
      </c>
      <c r="P250" s="194"/>
      <c r="Q250" s="195" t="s">
        <v>92</v>
      </c>
      <c r="R250" s="194"/>
      <c r="S250" s="195" t="s">
        <v>212</v>
      </c>
      <c r="T250" s="194"/>
      <c r="U250" s="195" t="s">
        <v>211</v>
      </c>
      <c r="V250" s="194"/>
      <c r="W250" s="195" t="s">
        <v>292</v>
      </c>
      <c r="X250" s="194"/>
      <c r="Y250" s="195" t="s">
        <v>594</v>
      </c>
      <c r="Z250" s="194"/>
      <c r="AA250" s="245"/>
      <c r="AB250" s="397"/>
      <c r="AC250" s="397"/>
      <c r="AD250" s="193"/>
      <c r="AE250" s="379">
        <f>SUMPRODUCT(LEN($L250:$Z252)-LEN(SUBSTITUTE($L250:$Z252,"A", "")))</f>
        <v>0</v>
      </c>
      <c r="AF250" s="365">
        <f>SUMPRODUCT(LEN($AA250:$AA252)-LEN(SUBSTITUTE($AA250:$AA252,"A", "")))</f>
        <v>0</v>
      </c>
      <c r="AG250" s="365">
        <f>SUMPRODUCT(LEN($L250:$Z252)-LEN(SUBSTITUTE($L250:$Z252,"S", "")))</f>
        <v>0</v>
      </c>
      <c r="AH250" s="365">
        <f>SUMPRODUCT(LEN($AA250:$AA252)-LEN(SUBSTITUTE($AA250:$AA252,"S", "")))</f>
        <v>0</v>
      </c>
      <c r="AI250" s="365">
        <f>SUMPRODUCT(LEN($L250:$Z252)-LEN(SUBSTITUTE($L250:$Z252,"F", "")))</f>
        <v>0</v>
      </c>
      <c r="AJ250" s="365">
        <f>SUMPRODUCT(LEN($AA250:$AA252)-LEN(SUBSTITUTE($AA250:$AA252,"F", "")))</f>
        <v>0</v>
      </c>
      <c r="AK250" s="365">
        <f>SUMPRODUCT(LEN($L250:$Z252)-LEN(SUBSTITUTE($L250:$Z252,"G", "")))</f>
        <v>0</v>
      </c>
      <c r="AL250" s="365">
        <f>SUMPRODUCT(LEN($AA250:$AA252)-LEN(SUBSTITUTE($AA250:$AA252,"G", "")))</f>
        <v>0</v>
      </c>
      <c r="AM250" s="365">
        <f>SUMPRODUCT(LEN($L250:$Z252)-LEN(SUBSTITUTE($L250:$Z252,"M", "")))</f>
        <v>0</v>
      </c>
      <c r="AN250" s="382">
        <f>SUMPRODUCT(LEN($AA250:$AA252)-LEN(SUBSTITUTE($AA250:$AA252,"M", "")))</f>
        <v>0</v>
      </c>
    </row>
    <row r="251" spans="2:40" ht="21" customHeight="1" x14ac:dyDescent="0.2">
      <c r="B251" s="17"/>
      <c r="C251" s="406"/>
      <c r="D251" s="231"/>
      <c r="E251" s="23"/>
      <c r="F251" s="23"/>
      <c r="G251" s="191"/>
      <c r="H251" s="409"/>
      <c r="I251" s="409"/>
      <c r="J251" s="409"/>
      <c r="K251" s="190" t="s">
        <v>91</v>
      </c>
      <c r="L251" s="189"/>
      <c r="M251" s="190" t="s">
        <v>90</v>
      </c>
      <c r="N251" s="189"/>
      <c r="O251" s="190" t="s">
        <v>89</v>
      </c>
      <c r="P251" s="189"/>
      <c r="Q251" s="190" t="s">
        <v>88</v>
      </c>
      <c r="R251" s="189"/>
      <c r="S251" s="190" t="s">
        <v>210</v>
      </c>
      <c r="T251" s="189"/>
      <c r="U251" s="190" t="s">
        <v>209</v>
      </c>
      <c r="V251" s="189"/>
      <c r="W251" s="190" t="s">
        <v>291</v>
      </c>
      <c r="X251" s="189"/>
      <c r="Y251" s="190" t="s">
        <v>593</v>
      </c>
      <c r="Z251" s="189"/>
      <c r="AA251" s="244"/>
      <c r="AB251" s="366"/>
      <c r="AC251" s="366"/>
      <c r="AD251" s="188"/>
      <c r="AE251" s="390"/>
      <c r="AF251" s="392"/>
      <c r="AG251" s="392"/>
      <c r="AH251" s="392"/>
      <c r="AI251" s="392"/>
      <c r="AJ251" s="392"/>
      <c r="AK251" s="392"/>
      <c r="AL251" s="392"/>
      <c r="AM251" s="392"/>
      <c r="AN251" s="395"/>
    </row>
    <row r="252" spans="2:40" ht="21" customHeight="1" thickBot="1" x14ac:dyDescent="0.25">
      <c r="B252" s="17"/>
      <c r="C252" s="407"/>
      <c r="D252" s="233"/>
      <c r="E252" s="203"/>
      <c r="F252" s="203"/>
      <c r="G252" s="202"/>
      <c r="H252" s="410"/>
      <c r="I252" s="410"/>
      <c r="J252" s="410"/>
      <c r="K252" s="201" t="s">
        <v>87</v>
      </c>
      <c r="L252" s="200"/>
      <c r="M252" s="201" t="s">
        <v>86</v>
      </c>
      <c r="N252" s="200"/>
      <c r="O252" s="201" t="s">
        <v>85</v>
      </c>
      <c r="P252" s="200"/>
      <c r="Q252" s="201" t="s">
        <v>84</v>
      </c>
      <c r="R252" s="200"/>
      <c r="S252" s="201" t="s">
        <v>208</v>
      </c>
      <c r="T252" s="200"/>
      <c r="U252" s="201" t="s">
        <v>207</v>
      </c>
      <c r="V252" s="200"/>
      <c r="W252" s="201" t="s">
        <v>290</v>
      </c>
      <c r="X252" s="200"/>
      <c r="Y252" s="201" t="s">
        <v>592</v>
      </c>
      <c r="Z252" s="200"/>
      <c r="AA252" s="246"/>
      <c r="AB252" s="398"/>
      <c r="AC252" s="398"/>
      <c r="AD252" s="199"/>
      <c r="AE252" s="391"/>
      <c r="AF252" s="393"/>
      <c r="AG252" s="393"/>
      <c r="AH252" s="393"/>
      <c r="AI252" s="393"/>
      <c r="AJ252" s="393"/>
      <c r="AK252" s="393"/>
      <c r="AL252" s="393"/>
      <c r="AM252" s="393"/>
      <c r="AN252" s="396"/>
    </row>
    <row r="253" spans="2:40" ht="21" customHeight="1" x14ac:dyDescent="0.2">
      <c r="B253" s="17"/>
      <c r="C253" s="405">
        <v>19</v>
      </c>
      <c r="D253" s="232"/>
      <c r="E253" s="197"/>
      <c r="F253" s="197"/>
      <c r="G253" s="196"/>
      <c r="H253" s="408"/>
      <c r="I253" s="408"/>
      <c r="J253" s="408"/>
      <c r="K253" s="195" t="s">
        <v>95</v>
      </c>
      <c r="L253" s="194"/>
      <c r="M253" s="195" t="s">
        <v>94</v>
      </c>
      <c r="N253" s="194"/>
      <c r="O253" s="195" t="s">
        <v>93</v>
      </c>
      <c r="P253" s="194"/>
      <c r="Q253" s="195" t="s">
        <v>92</v>
      </c>
      <c r="R253" s="194"/>
      <c r="S253" s="195" t="s">
        <v>212</v>
      </c>
      <c r="T253" s="194"/>
      <c r="U253" s="195" t="s">
        <v>211</v>
      </c>
      <c r="V253" s="194"/>
      <c r="W253" s="195" t="s">
        <v>292</v>
      </c>
      <c r="X253" s="194"/>
      <c r="Y253" s="195" t="s">
        <v>594</v>
      </c>
      <c r="Z253" s="194"/>
      <c r="AA253" s="245"/>
      <c r="AB253" s="397"/>
      <c r="AC253" s="397"/>
      <c r="AD253" s="193"/>
      <c r="AE253" s="379">
        <f>SUMPRODUCT(LEN($L253:$Z255)-LEN(SUBSTITUTE($L253:$Z255,"A", "")))</f>
        <v>0</v>
      </c>
      <c r="AF253" s="365">
        <f>SUMPRODUCT(LEN($AA253:$AA255)-LEN(SUBSTITUTE($AA253:$AA255,"A", "")))</f>
        <v>0</v>
      </c>
      <c r="AG253" s="365">
        <f>SUMPRODUCT(LEN($L253:$Z255)-LEN(SUBSTITUTE($L253:$Z255,"S", "")))</f>
        <v>0</v>
      </c>
      <c r="AH253" s="365">
        <f>SUMPRODUCT(LEN($AA253:$AA255)-LEN(SUBSTITUTE($AA253:$AA255,"S", "")))</f>
        <v>0</v>
      </c>
      <c r="AI253" s="365">
        <f>SUMPRODUCT(LEN($L253:$Z255)-LEN(SUBSTITUTE($L253:$Z255,"F", "")))</f>
        <v>0</v>
      </c>
      <c r="AJ253" s="365">
        <f>SUMPRODUCT(LEN($AA253:$AA255)-LEN(SUBSTITUTE($AA253:$AA255,"F", "")))</f>
        <v>0</v>
      </c>
      <c r="AK253" s="365">
        <f>SUMPRODUCT(LEN($L253:$Z255)-LEN(SUBSTITUTE($L253:$Z255,"G", "")))</f>
        <v>0</v>
      </c>
      <c r="AL253" s="365">
        <f>SUMPRODUCT(LEN($AA253:$AA255)-LEN(SUBSTITUTE($AA253:$AA255,"G", "")))</f>
        <v>0</v>
      </c>
      <c r="AM253" s="365">
        <f>SUMPRODUCT(LEN($L253:$Z255)-LEN(SUBSTITUTE($L253:$Z255,"M", "")))</f>
        <v>0</v>
      </c>
      <c r="AN253" s="382">
        <f>SUMPRODUCT(LEN($AA253:$AA255)-LEN(SUBSTITUTE($AA253:$AA255,"M", "")))</f>
        <v>0</v>
      </c>
    </row>
    <row r="254" spans="2:40" ht="21" customHeight="1" x14ac:dyDescent="0.2">
      <c r="B254" s="17"/>
      <c r="C254" s="406"/>
      <c r="D254" s="231"/>
      <c r="E254" s="23"/>
      <c r="F254" s="23"/>
      <c r="G254" s="191"/>
      <c r="H254" s="409"/>
      <c r="I254" s="409"/>
      <c r="J254" s="409"/>
      <c r="K254" s="190" t="s">
        <v>91</v>
      </c>
      <c r="L254" s="189"/>
      <c r="M254" s="190" t="s">
        <v>90</v>
      </c>
      <c r="N254" s="189"/>
      <c r="O254" s="190" t="s">
        <v>89</v>
      </c>
      <c r="P254" s="189"/>
      <c r="Q254" s="190" t="s">
        <v>88</v>
      </c>
      <c r="R254" s="189"/>
      <c r="S254" s="190" t="s">
        <v>210</v>
      </c>
      <c r="T254" s="189"/>
      <c r="U254" s="190" t="s">
        <v>209</v>
      </c>
      <c r="V254" s="189"/>
      <c r="W254" s="190" t="s">
        <v>291</v>
      </c>
      <c r="X254" s="189"/>
      <c r="Y254" s="190" t="s">
        <v>593</v>
      </c>
      <c r="Z254" s="189"/>
      <c r="AA254" s="244"/>
      <c r="AB254" s="366"/>
      <c r="AC254" s="366"/>
      <c r="AD254" s="188"/>
      <c r="AE254" s="390"/>
      <c r="AF254" s="392"/>
      <c r="AG254" s="392"/>
      <c r="AH254" s="392"/>
      <c r="AI254" s="392"/>
      <c r="AJ254" s="392"/>
      <c r="AK254" s="392"/>
      <c r="AL254" s="392"/>
      <c r="AM254" s="392"/>
      <c r="AN254" s="395"/>
    </row>
    <row r="255" spans="2:40" ht="21" customHeight="1" thickBot="1" x14ac:dyDescent="0.25">
      <c r="B255" s="17"/>
      <c r="C255" s="407"/>
      <c r="D255" s="233"/>
      <c r="E255" s="203"/>
      <c r="F255" s="203"/>
      <c r="G255" s="202"/>
      <c r="H255" s="410"/>
      <c r="I255" s="410"/>
      <c r="J255" s="410"/>
      <c r="K255" s="201" t="s">
        <v>87</v>
      </c>
      <c r="L255" s="200"/>
      <c r="M255" s="201" t="s">
        <v>86</v>
      </c>
      <c r="N255" s="200"/>
      <c r="O255" s="201" t="s">
        <v>85</v>
      </c>
      <c r="P255" s="200"/>
      <c r="Q255" s="201" t="s">
        <v>84</v>
      </c>
      <c r="R255" s="200"/>
      <c r="S255" s="201" t="s">
        <v>208</v>
      </c>
      <c r="T255" s="200"/>
      <c r="U255" s="201" t="s">
        <v>207</v>
      </c>
      <c r="V255" s="200"/>
      <c r="W255" s="201" t="s">
        <v>290</v>
      </c>
      <c r="X255" s="200"/>
      <c r="Y255" s="201" t="s">
        <v>592</v>
      </c>
      <c r="Z255" s="200"/>
      <c r="AA255" s="246"/>
      <c r="AB255" s="398"/>
      <c r="AC255" s="398"/>
      <c r="AD255" s="199"/>
      <c r="AE255" s="391"/>
      <c r="AF255" s="393"/>
      <c r="AG255" s="393"/>
      <c r="AH255" s="393"/>
      <c r="AI255" s="393"/>
      <c r="AJ255" s="393"/>
      <c r="AK255" s="393"/>
      <c r="AL255" s="393"/>
      <c r="AM255" s="393"/>
      <c r="AN255" s="396"/>
    </row>
    <row r="256" spans="2:40" ht="21" customHeight="1" x14ac:dyDescent="0.2">
      <c r="B256" s="17"/>
      <c r="C256" s="405">
        <v>20</v>
      </c>
      <c r="D256" s="232"/>
      <c r="E256" s="197"/>
      <c r="F256" s="197"/>
      <c r="G256" s="196"/>
      <c r="H256" s="408"/>
      <c r="I256" s="408"/>
      <c r="J256" s="408"/>
      <c r="K256" s="195" t="s">
        <v>95</v>
      </c>
      <c r="L256" s="194"/>
      <c r="M256" s="195" t="s">
        <v>94</v>
      </c>
      <c r="N256" s="194"/>
      <c r="O256" s="195" t="s">
        <v>93</v>
      </c>
      <c r="P256" s="194"/>
      <c r="Q256" s="195" t="s">
        <v>92</v>
      </c>
      <c r="R256" s="194"/>
      <c r="S256" s="195" t="s">
        <v>212</v>
      </c>
      <c r="T256" s="194"/>
      <c r="U256" s="195" t="s">
        <v>211</v>
      </c>
      <c r="V256" s="194"/>
      <c r="W256" s="195" t="s">
        <v>292</v>
      </c>
      <c r="X256" s="194"/>
      <c r="Y256" s="195" t="s">
        <v>594</v>
      </c>
      <c r="Z256" s="194"/>
      <c r="AA256" s="245"/>
      <c r="AB256" s="397"/>
      <c r="AC256" s="397"/>
      <c r="AD256" s="193"/>
      <c r="AE256" s="379">
        <f>SUMPRODUCT(LEN($L256:$Z258)-LEN(SUBSTITUTE($L256:$Z258,"A", "")))</f>
        <v>0</v>
      </c>
      <c r="AF256" s="365">
        <f>SUMPRODUCT(LEN($AA256:$AA258)-LEN(SUBSTITUTE($AA256:$AA258,"A", "")))</f>
        <v>0</v>
      </c>
      <c r="AG256" s="365">
        <f>SUMPRODUCT(LEN($L256:$Z258)-LEN(SUBSTITUTE($L256:$Z258,"S", "")))</f>
        <v>0</v>
      </c>
      <c r="AH256" s="365">
        <f>SUMPRODUCT(LEN($AA256:$AA258)-LEN(SUBSTITUTE($AA256:$AA258,"S", "")))</f>
        <v>0</v>
      </c>
      <c r="AI256" s="365">
        <f>SUMPRODUCT(LEN($L256:$Z258)-LEN(SUBSTITUTE($L256:$Z258,"F", "")))</f>
        <v>0</v>
      </c>
      <c r="AJ256" s="365">
        <f>SUMPRODUCT(LEN($AA256:$AA258)-LEN(SUBSTITUTE($AA256:$AA258,"F", "")))</f>
        <v>0</v>
      </c>
      <c r="AK256" s="365">
        <f>SUMPRODUCT(LEN($L256:$Z258)-LEN(SUBSTITUTE($L256:$Z258,"G", "")))</f>
        <v>0</v>
      </c>
      <c r="AL256" s="365">
        <f>SUMPRODUCT(LEN($AA256:$AA258)-LEN(SUBSTITUTE($AA256:$AA258,"G", "")))</f>
        <v>0</v>
      </c>
      <c r="AM256" s="365">
        <f>SUMPRODUCT(LEN($L256:$Z258)-LEN(SUBSTITUTE($L256:$Z258,"M", "")))</f>
        <v>0</v>
      </c>
      <c r="AN256" s="382">
        <f>SUMPRODUCT(LEN($AA256:$AA258)-LEN(SUBSTITUTE($AA256:$AA258,"M", "")))</f>
        <v>0</v>
      </c>
    </row>
    <row r="257" spans="2:48" ht="21" customHeight="1" x14ac:dyDescent="0.2">
      <c r="B257" s="17"/>
      <c r="C257" s="406"/>
      <c r="D257" s="231"/>
      <c r="E257" s="23"/>
      <c r="F257" s="23"/>
      <c r="G257" s="191"/>
      <c r="H257" s="409"/>
      <c r="I257" s="409"/>
      <c r="J257" s="409"/>
      <c r="K257" s="190" t="s">
        <v>91</v>
      </c>
      <c r="L257" s="189"/>
      <c r="M257" s="190" t="s">
        <v>90</v>
      </c>
      <c r="N257" s="189"/>
      <c r="O257" s="190" t="s">
        <v>89</v>
      </c>
      <c r="P257" s="189"/>
      <c r="Q257" s="190" t="s">
        <v>88</v>
      </c>
      <c r="R257" s="189"/>
      <c r="S257" s="190" t="s">
        <v>210</v>
      </c>
      <c r="T257" s="189"/>
      <c r="U257" s="190" t="s">
        <v>209</v>
      </c>
      <c r="V257" s="189"/>
      <c r="W257" s="190" t="s">
        <v>291</v>
      </c>
      <c r="X257" s="189"/>
      <c r="Y257" s="190" t="s">
        <v>593</v>
      </c>
      <c r="Z257" s="189"/>
      <c r="AA257" s="244"/>
      <c r="AB257" s="366"/>
      <c r="AC257" s="366"/>
      <c r="AD257" s="188"/>
      <c r="AE257" s="390"/>
      <c r="AF257" s="392"/>
      <c r="AG257" s="392"/>
      <c r="AH257" s="392"/>
      <c r="AI257" s="392"/>
      <c r="AJ257" s="392"/>
      <c r="AK257" s="392"/>
      <c r="AL257" s="392"/>
      <c r="AM257" s="392"/>
      <c r="AN257" s="395"/>
    </row>
    <row r="258" spans="2:48" ht="21" customHeight="1" thickBot="1" x14ac:dyDescent="0.25">
      <c r="B258" s="151"/>
      <c r="C258" s="412"/>
      <c r="D258" s="230"/>
      <c r="E258" s="186"/>
      <c r="F258" s="186"/>
      <c r="G258" s="185"/>
      <c r="H258" s="411"/>
      <c r="I258" s="411"/>
      <c r="J258" s="411"/>
      <c r="K258" s="184" t="s">
        <v>87</v>
      </c>
      <c r="L258" s="183"/>
      <c r="M258" s="184" t="s">
        <v>86</v>
      </c>
      <c r="N258" s="183"/>
      <c r="O258" s="184" t="s">
        <v>85</v>
      </c>
      <c r="P258" s="183"/>
      <c r="Q258" s="184" t="s">
        <v>84</v>
      </c>
      <c r="R258" s="183"/>
      <c r="S258" s="184" t="s">
        <v>208</v>
      </c>
      <c r="T258" s="183"/>
      <c r="U258" s="184" t="s">
        <v>207</v>
      </c>
      <c r="V258" s="183"/>
      <c r="W258" s="201" t="s">
        <v>290</v>
      </c>
      <c r="X258" s="183"/>
      <c r="Y258" s="201" t="s">
        <v>592</v>
      </c>
      <c r="Z258" s="183"/>
      <c r="AA258" s="243"/>
      <c r="AB258" s="367"/>
      <c r="AC258" s="367"/>
      <c r="AD258" s="180"/>
      <c r="AE258" s="391"/>
      <c r="AF258" s="393"/>
      <c r="AG258" s="393"/>
      <c r="AH258" s="393"/>
      <c r="AI258" s="393"/>
      <c r="AJ258" s="393"/>
      <c r="AK258" s="393"/>
      <c r="AL258" s="393"/>
      <c r="AM258" s="393"/>
      <c r="AN258" s="396"/>
    </row>
    <row r="259" spans="2:48" ht="74.45" customHeight="1" thickBot="1" x14ac:dyDescent="0.3">
      <c r="B259" s="223" t="s">
        <v>123</v>
      </c>
      <c r="C259" s="222" t="s">
        <v>122</v>
      </c>
      <c r="D259" s="222" t="s">
        <v>121</v>
      </c>
      <c r="E259" s="222" t="s">
        <v>120</v>
      </c>
      <c r="F259" s="222" t="s">
        <v>119</v>
      </c>
      <c r="G259" s="222" t="s">
        <v>118</v>
      </c>
      <c r="H259" s="222" t="s">
        <v>33</v>
      </c>
      <c r="I259" s="222" t="s">
        <v>117</v>
      </c>
      <c r="J259" s="222" t="s">
        <v>34</v>
      </c>
      <c r="K259" s="403" t="s">
        <v>116</v>
      </c>
      <c r="L259" s="413"/>
      <c r="M259" s="403" t="s">
        <v>115</v>
      </c>
      <c r="N259" s="413"/>
      <c r="O259" s="403" t="s">
        <v>115</v>
      </c>
      <c r="P259" s="404"/>
      <c r="Q259" s="403" t="s">
        <v>115</v>
      </c>
      <c r="R259" s="404"/>
      <c r="S259" s="403" t="s">
        <v>115</v>
      </c>
      <c r="T259" s="404"/>
      <c r="U259" s="403" t="s">
        <v>115</v>
      </c>
      <c r="V259" s="404"/>
      <c r="W259" s="403" t="s">
        <v>115</v>
      </c>
      <c r="X259" s="404"/>
      <c r="Y259" s="403" t="s">
        <v>115</v>
      </c>
      <c r="Z259" s="404"/>
      <c r="AA259" s="49" t="s">
        <v>114</v>
      </c>
      <c r="AB259" s="48" t="s">
        <v>113</v>
      </c>
      <c r="AC259" s="221" t="s">
        <v>221</v>
      </c>
      <c r="AD259" s="220" t="s">
        <v>112</v>
      </c>
      <c r="AE259" s="46" t="s">
        <v>111</v>
      </c>
      <c r="AF259" s="45" t="s">
        <v>110</v>
      </c>
      <c r="AG259" s="45" t="s">
        <v>109</v>
      </c>
      <c r="AH259" s="45" t="s">
        <v>108</v>
      </c>
      <c r="AI259" s="45" t="s">
        <v>107</v>
      </c>
      <c r="AJ259" s="45" t="s">
        <v>106</v>
      </c>
      <c r="AK259" s="45" t="s">
        <v>105</v>
      </c>
      <c r="AL259" s="45" t="s">
        <v>104</v>
      </c>
      <c r="AM259" s="45" t="s">
        <v>103</v>
      </c>
      <c r="AN259" s="45" t="s">
        <v>102</v>
      </c>
    </row>
    <row r="260" spans="2:48" ht="36" customHeight="1" thickBot="1" x14ac:dyDescent="0.25">
      <c r="B260" s="71" t="s">
        <v>135</v>
      </c>
      <c r="C260" s="215"/>
      <c r="D260" s="214">
        <v>217</v>
      </c>
      <c r="E260" s="213">
        <v>13</v>
      </c>
      <c r="F260" s="212">
        <v>38349</v>
      </c>
      <c r="G260" s="211">
        <v>1255</v>
      </c>
      <c r="H260" s="210"/>
      <c r="I260" s="210"/>
      <c r="J260" s="209"/>
      <c r="K260" s="208"/>
      <c r="L260" s="36"/>
      <c r="M260" s="208"/>
      <c r="N260" s="36"/>
      <c r="O260" s="208"/>
      <c r="P260" s="36"/>
      <c r="Q260" s="208"/>
      <c r="R260" s="36"/>
      <c r="S260" s="208"/>
      <c r="T260" s="36"/>
      <c r="U260" s="208"/>
      <c r="V260" s="36"/>
      <c r="W260" s="208"/>
      <c r="X260" s="36"/>
      <c r="Y260" s="208"/>
      <c r="Z260" s="36"/>
      <c r="AA260" s="36"/>
      <c r="AB260" s="206"/>
      <c r="AC260" s="206"/>
      <c r="AD260" s="205"/>
      <c r="AE260" s="33">
        <f t="shared" ref="AE260:AN260" si="4">SUM(AE261:AE314)</f>
        <v>262</v>
      </c>
      <c r="AF260" s="54">
        <f t="shared" si="4"/>
        <v>16</v>
      </c>
      <c r="AG260" s="54">
        <f t="shared" si="4"/>
        <v>42</v>
      </c>
      <c r="AH260" s="54">
        <f t="shared" si="4"/>
        <v>4</v>
      </c>
      <c r="AI260" s="54">
        <f t="shared" si="4"/>
        <v>2</v>
      </c>
      <c r="AJ260" s="54">
        <f t="shared" si="4"/>
        <v>0</v>
      </c>
      <c r="AK260" s="54">
        <f t="shared" si="4"/>
        <v>126</v>
      </c>
      <c r="AL260" s="54">
        <f t="shared" si="4"/>
        <v>13</v>
      </c>
      <c r="AM260" s="54">
        <f t="shared" si="4"/>
        <v>0</v>
      </c>
      <c r="AN260" s="53">
        <f t="shared" si="4"/>
        <v>0</v>
      </c>
      <c r="AO260" s="32" t="s">
        <v>100</v>
      </c>
      <c r="AP260" s="31">
        <f>F260/(100*102)</f>
        <v>3.7597058823529412</v>
      </c>
      <c r="AR260" s="4">
        <f>SUM(AE260:AF260)/E260</f>
        <v>21.384615384615383</v>
      </c>
      <c r="AS260" s="4">
        <f>SUM(AG260:AH260)/E260</f>
        <v>3.5384615384615383</v>
      </c>
      <c r="AT260" s="4">
        <f>SUM(AI260:AJ260)/E260</f>
        <v>0.15384615384615385</v>
      </c>
      <c r="AU260" s="4">
        <f>SUM(AK260:AL260)/E260</f>
        <v>10.692307692307692</v>
      </c>
      <c r="AV260" s="4">
        <f>SUM(AM260:AN260)/E260</f>
        <v>0</v>
      </c>
    </row>
    <row r="261" spans="2:48" ht="21" customHeight="1" x14ac:dyDescent="0.2">
      <c r="B261" s="17" t="s">
        <v>99</v>
      </c>
      <c r="C261" s="405">
        <v>1</v>
      </c>
      <c r="D261" s="232"/>
      <c r="E261" s="197"/>
      <c r="F261" s="197"/>
      <c r="G261" s="196"/>
      <c r="H261" s="408">
        <v>80</v>
      </c>
      <c r="I261" s="408">
        <v>22</v>
      </c>
      <c r="J261" s="408">
        <v>6</v>
      </c>
      <c r="K261" s="195" t="s">
        <v>95</v>
      </c>
      <c r="L261" s="194" t="s">
        <v>97</v>
      </c>
      <c r="M261" s="195" t="s">
        <v>94</v>
      </c>
      <c r="N261" s="194" t="s">
        <v>275</v>
      </c>
      <c r="O261" s="195" t="s">
        <v>93</v>
      </c>
      <c r="P261" s="194" t="s">
        <v>275</v>
      </c>
      <c r="Q261" s="195" t="s">
        <v>92</v>
      </c>
      <c r="R261" s="194" t="s">
        <v>263</v>
      </c>
      <c r="S261" s="195" t="s">
        <v>212</v>
      </c>
      <c r="T261" s="194" t="s">
        <v>213</v>
      </c>
      <c r="U261" s="195" t="s">
        <v>211</v>
      </c>
      <c r="V261" s="194" t="s">
        <v>98</v>
      </c>
      <c r="W261" s="195" t="s">
        <v>292</v>
      </c>
      <c r="X261" s="194"/>
      <c r="Y261" s="195" t="s">
        <v>594</v>
      </c>
      <c r="Z261" s="194"/>
      <c r="AA261" s="245" t="s">
        <v>271</v>
      </c>
      <c r="AB261" s="397"/>
      <c r="AC261" s="397"/>
      <c r="AD261" s="193"/>
      <c r="AE261" s="379">
        <f>SUMPRODUCT(LEN($L261:$Z263)-LEN(SUBSTITUTE($L261:$Z263,"A", "")))</f>
        <v>21</v>
      </c>
      <c r="AF261" s="365">
        <f>SUMPRODUCT(LEN($AA261:$AA263)-LEN(SUBSTITUTE($AA261:$AA263,"A", "")))</f>
        <v>1</v>
      </c>
      <c r="AG261" s="365">
        <f>SUMPRODUCT(LEN($L261:$Z263)-LEN(SUBSTITUTE($L261:$Z263,"S", "")))</f>
        <v>5</v>
      </c>
      <c r="AH261" s="365">
        <f>SUMPRODUCT(LEN($AA261:$AA263)-LEN(SUBSTITUTE($AA261:$AA263,"S", "")))</f>
        <v>0</v>
      </c>
      <c r="AI261" s="365">
        <f>SUMPRODUCT(LEN($L261:$Z263)-LEN(SUBSTITUTE($L261:$Z263,"F", "")))</f>
        <v>0</v>
      </c>
      <c r="AJ261" s="365">
        <f>SUMPRODUCT(LEN($AA261:$AA263)-LEN(SUBSTITUTE($AA261:$AA263,"F", "")))</f>
        <v>0</v>
      </c>
      <c r="AK261" s="365">
        <f>SUMPRODUCT(LEN($L261:$Z263)-LEN(SUBSTITUTE($L261:$Z263,"G", "")))</f>
        <v>9</v>
      </c>
      <c r="AL261" s="365">
        <f>SUMPRODUCT(LEN($AA261:$AA263)-LEN(SUBSTITUTE($AA261:$AA263,"G", "")))</f>
        <v>1</v>
      </c>
      <c r="AM261" s="365">
        <f>SUMPRODUCT(LEN($L261:$Z263)-LEN(SUBSTITUTE($L261:$Z263,"M", "")))</f>
        <v>0</v>
      </c>
      <c r="AN261" s="382">
        <f>SUMPRODUCT(LEN($AA261:$AA263)-LEN(SUBSTITUTE($AA261:$AA263,"M", "")))</f>
        <v>0</v>
      </c>
    </row>
    <row r="262" spans="2:48" ht="21" customHeight="1" x14ac:dyDescent="0.2">
      <c r="B262" s="17"/>
      <c r="C262" s="406"/>
      <c r="D262" s="231"/>
      <c r="E262" s="23"/>
      <c r="F262" s="23"/>
      <c r="G262" s="191"/>
      <c r="H262" s="409"/>
      <c r="I262" s="409"/>
      <c r="J262" s="409"/>
      <c r="K262" s="190" t="s">
        <v>91</v>
      </c>
      <c r="L262" s="189" t="s">
        <v>306</v>
      </c>
      <c r="M262" s="190" t="s">
        <v>90</v>
      </c>
      <c r="N262" s="189" t="s">
        <v>275</v>
      </c>
      <c r="O262" s="190" t="s">
        <v>89</v>
      </c>
      <c r="P262" s="189" t="s">
        <v>263</v>
      </c>
      <c r="Q262" s="190" t="s">
        <v>88</v>
      </c>
      <c r="R262" s="189" t="s">
        <v>97</v>
      </c>
      <c r="S262" s="190" t="s">
        <v>210</v>
      </c>
      <c r="T262" s="189" t="s">
        <v>98</v>
      </c>
      <c r="U262" s="190" t="s">
        <v>209</v>
      </c>
      <c r="V262" s="189" t="s">
        <v>98</v>
      </c>
      <c r="W262" s="190" t="s">
        <v>291</v>
      </c>
      <c r="X262" s="189"/>
      <c r="Y262" s="190" t="s">
        <v>593</v>
      </c>
      <c r="Z262" s="189"/>
      <c r="AA262" s="244" t="s">
        <v>97</v>
      </c>
      <c r="AB262" s="366"/>
      <c r="AC262" s="366"/>
      <c r="AD262" s="188"/>
      <c r="AE262" s="390"/>
      <c r="AF262" s="392"/>
      <c r="AG262" s="392"/>
      <c r="AH262" s="392"/>
      <c r="AI262" s="392"/>
      <c r="AJ262" s="392"/>
      <c r="AK262" s="392"/>
      <c r="AL262" s="392"/>
      <c r="AM262" s="392"/>
      <c r="AN262" s="395"/>
    </row>
    <row r="263" spans="2:48" ht="21" customHeight="1" thickBot="1" x14ac:dyDescent="0.25">
      <c r="B263" s="17"/>
      <c r="C263" s="407"/>
      <c r="D263" s="233"/>
      <c r="E263" s="203"/>
      <c r="F263" s="203"/>
      <c r="G263" s="202"/>
      <c r="H263" s="410"/>
      <c r="I263" s="410"/>
      <c r="J263" s="410"/>
      <c r="K263" s="201" t="s">
        <v>87</v>
      </c>
      <c r="L263" s="200" t="s">
        <v>275</v>
      </c>
      <c r="M263" s="201" t="s">
        <v>86</v>
      </c>
      <c r="N263" s="200" t="s">
        <v>319</v>
      </c>
      <c r="O263" s="201" t="s">
        <v>85</v>
      </c>
      <c r="P263" s="200" t="s">
        <v>224</v>
      </c>
      <c r="Q263" s="201" t="s">
        <v>84</v>
      </c>
      <c r="R263" s="200" t="s">
        <v>230</v>
      </c>
      <c r="S263" s="201" t="s">
        <v>208</v>
      </c>
      <c r="T263" s="200" t="s">
        <v>98</v>
      </c>
      <c r="U263" s="201" t="s">
        <v>207</v>
      </c>
      <c r="V263" s="200"/>
      <c r="W263" s="201" t="s">
        <v>290</v>
      </c>
      <c r="X263" s="200"/>
      <c r="Y263" s="201" t="s">
        <v>592</v>
      </c>
      <c r="Z263" s="200"/>
      <c r="AA263" s="246"/>
      <c r="AB263" s="398"/>
      <c r="AC263" s="398"/>
      <c r="AD263" s="199"/>
      <c r="AE263" s="391"/>
      <c r="AF263" s="393"/>
      <c r="AG263" s="393"/>
      <c r="AH263" s="393"/>
      <c r="AI263" s="393"/>
      <c r="AJ263" s="393"/>
      <c r="AK263" s="393"/>
      <c r="AL263" s="393"/>
      <c r="AM263" s="393"/>
      <c r="AN263" s="396"/>
    </row>
    <row r="264" spans="2:48" ht="21" customHeight="1" x14ac:dyDescent="0.2">
      <c r="B264" s="17"/>
      <c r="C264" s="405">
        <v>2</v>
      </c>
      <c r="D264" s="232"/>
      <c r="E264" s="197"/>
      <c r="F264" s="197"/>
      <c r="G264" s="196"/>
      <c r="H264" s="408">
        <v>49</v>
      </c>
      <c r="I264" s="408">
        <v>14</v>
      </c>
      <c r="J264" s="408">
        <v>14</v>
      </c>
      <c r="K264" s="195" t="s">
        <v>95</v>
      </c>
      <c r="L264" s="194"/>
      <c r="M264" s="195" t="s">
        <v>94</v>
      </c>
      <c r="N264" s="194"/>
      <c r="O264" s="195" t="s">
        <v>93</v>
      </c>
      <c r="P264" s="194"/>
      <c r="Q264" s="195" t="s">
        <v>92</v>
      </c>
      <c r="R264" s="194"/>
      <c r="S264" s="195" t="s">
        <v>212</v>
      </c>
      <c r="T264" s="194"/>
      <c r="U264" s="195" t="s">
        <v>211</v>
      </c>
      <c r="V264" s="194"/>
      <c r="W264" s="195" t="s">
        <v>292</v>
      </c>
      <c r="X264" s="194"/>
      <c r="Y264" s="195" t="s">
        <v>594</v>
      </c>
      <c r="Z264" s="194"/>
      <c r="AA264" s="245"/>
      <c r="AB264" s="397"/>
      <c r="AC264" s="397"/>
      <c r="AD264" s="193"/>
      <c r="AE264" s="379">
        <f>SUMPRODUCT(LEN($L264:$Z266)-LEN(SUBSTITUTE($L264:$Z266,"A", "")))</f>
        <v>0</v>
      </c>
      <c r="AF264" s="365">
        <f>SUMPRODUCT(LEN($AA264:$AA266)-LEN(SUBSTITUTE($AA264:$AA266,"A", "")))</f>
        <v>0</v>
      </c>
      <c r="AG264" s="365">
        <f>SUMPRODUCT(LEN($L264:$Z266)-LEN(SUBSTITUTE($L264:$Z266,"S", "")))</f>
        <v>0</v>
      </c>
      <c r="AH264" s="365">
        <f>SUMPRODUCT(LEN($AA264:$AA266)-LEN(SUBSTITUTE($AA264:$AA266,"S", "")))</f>
        <v>0</v>
      </c>
      <c r="AI264" s="365">
        <f>SUMPRODUCT(LEN($L264:$Z266)-LEN(SUBSTITUTE($L264:$Z266,"F", "")))</f>
        <v>0</v>
      </c>
      <c r="AJ264" s="365">
        <f>SUMPRODUCT(LEN($AA264:$AA266)-LEN(SUBSTITUTE($AA264:$AA266,"F", "")))</f>
        <v>0</v>
      </c>
      <c r="AK264" s="365">
        <f>SUMPRODUCT(LEN($L264:$Z266)-LEN(SUBSTITUTE($L264:$Z266,"G", "")))</f>
        <v>0</v>
      </c>
      <c r="AL264" s="365">
        <f>SUMPRODUCT(LEN($AA264:$AA266)-LEN(SUBSTITUTE($AA264:$AA266,"G", "")))</f>
        <v>0</v>
      </c>
      <c r="AM264" s="365">
        <f>SUMPRODUCT(LEN($L264:$Z266)-LEN(SUBSTITUTE($L264:$Z266,"M", "")))</f>
        <v>0</v>
      </c>
      <c r="AN264" s="382">
        <f>SUMPRODUCT(LEN($AA264:$AA266)-LEN(SUBSTITUTE($AA264:$AA266,"M", "")))</f>
        <v>0</v>
      </c>
    </row>
    <row r="265" spans="2:48" ht="21" customHeight="1" x14ac:dyDescent="0.2">
      <c r="B265" s="17"/>
      <c r="C265" s="406"/>
      <c r="D265" s="231"/>
      <c r="E265" s="23"/>
      <c r="F265" s="23"/>
      <c r="G265" s="191"/>
      <c r="H265" s="409"/>
      <c r="I265" s="409"/>
      <c r="J265" s="409"/>
      <c r="K265" s="190" t="s">
        <v>91</v>
      </c>
      <c r="L265" s="189"/>
      <c r="M265" s="190" t="s">
        <v>90</v>
      </c>
      <c r="N265" s="189"/>
      <c r="O265" s="190" t="s">
        <v>89</v>
      </c>
      <c r="P265" s="189"/>
      <c r="Q265" s="190" t="s">
        <v>88</v>
      </c>
      <c r="R265" s="189"/>
      <c r="S265" s="190" t="s">
        <v>210</v>
      </c>
      <c r="T265" s="189"/>
      <c r="U265" s="190" t="s">
        <v>209</v>
      </c>
      <c r="V265" s="189"/>
      <c r="W265" s="190" t="s">
        <v>291</v>
      </c>
      <c r="X265" s="189"/>
      <c r="Y265" s="190" t="s">
        <v>593</v>
      </c>
      <c r="Z265" s="189"/>
      <c r="AA265" s="244"/>
      <c r="AB265" s="366"/>
      <c r="AC265" s="366"/>
      <c r="AD265" s="188"/>
      <c r="AE265" s="390"/>
      <c r="AF265" s="392"/>
      <c r="AG265" s="392"/>
      <c r="AH265" s="392"/>
      <c r="AI265" s="392"/>
      <c r="AJ265" s="392"/>
      <c r="AK265" s="392"/>
      <c r="AL265" s="392"/>
      <c r="AM265" s="392"/>
      <c r="AN265" s="395"/>
    </row>
    <row r="266" spans="2:48" ht="21" customHeight="1" thickBot="1" x14ac:dyDescent="0.25">
      <c r="B266" s="17"/>
      <c r="C266" s="407"/>
      <c r="D266" s="233"/>
      <c r="E266" s="203"/>
      <c r="F266" s="203"/>
      <c r="G266" s="202"/>
      <c r="H266" s="410"/>
      <c r="I266" s="410"/>
      <c r="J266" s="410"/>
      <c r="K266" s="201" t="s">
        <v>87</v>
      </c>
      <c r="L266" s="200"/>
      <c r="M266" s="201" t="s">
        <v>86</v>
      </c>
      <c r="N266" s="200"/>
      <c r="O266" s="201" t="s">
        <v>85</v>
      </c>
      <c r="P266" s="200"/>
      <c r="Q266" s="201" t="s">
        <v>84</v>
      </c>
      <c r="R266" s="200"/>
      <c r="S266" s="201" t="s">
        <v>208</v>
      </c>
      <c r="T266" s="200"/>
      <c r="U266" s="201" t="s">
        <v>207</v>
      </c>
      <c r="V266" s="200"/>
      <c r="W266" s="201" t="s">
        <v>290</v>
      </c>
      <c r="X266" s="200"/>
      <c r="Y266" s="201" t="s">
        <v>592</v>
      </c>
      <c r="Z266" s="200"/>
      <c r="AA266" s="246"/>
      <c r="AB266" s="398"/>
      <c r="AC266" s="398"/>
      <c r="AD266" s="199"/>
      <c r="AE266" s="391"/>
      <c r="AF266" s="393"/>
      <c r="AG266" s="393"/>
      <c r="AH266" s="393"/>
      <c r="AI266" s="393"/>
      <c r="AJ266" s="393"/>
      <c r="AK266" s="393"/>
      <c r="AL266" s="393"/>
      <c r="AM266" s="393"/>
      <c r="AN266" s="396"/>
    </row>
    <row r="267" spans="2:48" ht="21" customHeight="1" x14ac:dyDescent="0.2">
      <c r="B267" s="17"/>
      <c r="C267" s="405">
        <v>3</v>
      </c>
      <c r="D267" s="232"/>
      <c r="E267" s="197"/>
      <c r="F267" s="197"/>
      <c r="G267" s="196"/>
      <c r="H267" s="408">
        <v>75</v>
      </c>
      <c r="I267" s="408">
        <v>20</v>
      </c>
      <c r="J267" s="408">
        <v>5</v>
      </c>
      <c r="K267" s="195" t="s">
        <v>95</v>
      </c>
      <c r="L267" s="194" t="s">
        <v>263</v>
      </c>
      <c r="M267" s="195" t="s">
        <v>94</v>
      </c>
      <c r="N267" s="194" t="s">
        <v>275</v>
      </c>
      <c r="O267" s="195" t="s">
        <v>93</v>
      </c>
      <c r="P267" s="194" t="s">
        <v>263</v>
      </c>
      <c r="Q267" s="195" t="s">
        <v>92</v>
      </c>
      <c r="R267" s="194" t="s">
        <v>97</v>
      </c>
      <c r="S267" s="195" t="s">
        <v>212</v>
      </c>
      <c r="T267" s="194" t="s">
        <v>98</v>
      </c>
      <c r="U267" s="195" t="s">
        <v>211</v>
      </c>
      <c r="V267" s="194"/>
      <c r="W267" s="195" t="s">
        <v>292</v>
      </c>
      <c r="X267" s="194"/>
      <c r="Y267" s="195" t="s">
        <v>594</v>
      </c>
      <c r="Z267" s="194"/>
      <c r="AA267" s="245"/>
      <c r="AB267" s="397"/>
      <c r="AC267" s="397"/>
      <c r="AD267" s="193"/>
      <c r="AE267" s="379">
        <f>SUMPRODUCT(LEN($L267:$Z269)-LEN(SUBSTITUTE($L267:$Z269,"A", "")))</f>
        <v>16</v>
      </c>
      <c r="AF267" s="365">
        <f>SUMPRODUCT(LEN($AA267:$AA269)-LEN(SUBSTITUTE($AA267:$AA269,"A", "")))</f>
        <v>0</v>
      </c>
      <c r="AG267" s="365">
        <f>SUMPRODUCT(LEN($L267:$Z269)-LEN(SUBSTITUTE($L267:$Z269,"S", "")))</f>
        <v>2</v>
      </c>
      <c r="AH267" s="365">
        <f>SUMPRODUCT(LEN($AA267:$AA269)-LEN(SUBSTITUTE($AA267:$AA269,"S", "")))</f>
        <v>0</v>
      </c>
      <c r="AI267" s="365">
        <f>SUMPRODUCT(LEN($L267:$Z269)-LEN(SUBSTITUTE($L267:$Z269,"F", "")))</f>
        <v>0</v>
      </c>
      <c r="AJ267" s="365">
        <f>SUMPRODUCT(LEN($AA267:$AA269)-LEN(SUBSTITUTE($AA267:$AA269,"F", "")))</f>
        <v>0</v>
      </c>
      <c r="AK267" s="365">
        <f>SUMPRODUCT(LEN($L267:$Z269)-LEN(SUBSTITUTE($L267:$Z269,"G", "")))</f>
        <v>8</v>
      </c>
      <c r="AL267" s="365">
        <f>SUMPRODUCT(LEN($AA267:$AA269)-LEN(SUBSTITUTE($AA267:$AA269,"G", "")))</f>
        <v>0</v>
      </c>
      <c r="AM267" s="365">
        <f>SUMPRODUCT(LEN($L267:$Z269)-LEN(SUBSTITUTE($L267:$Z269,"M", "")))</f>
        <v>0</v>
      </c>
      <c r="AN267" s="382">
        <f>SUMPRODUCT(LEN($AA267:$AA269)-LEN(SUBSTITUTE($AA267:$AA269,"M", "")))</f>
        <v>0</v>
      </c>
    </row>
    <row r="268" spans="2:48" ht="21" customHeight="1" x14ac:dyDescent="0.2">
      <c r="B268" s="17"/>
      <c r="C268" s="406"/>
      <c r="D268" s="231"/>
      <c r="E268" s="23"/>
      <c r="F268" s="23"/>
      <c r="G268" s="191"/>
      <c r="H268" s="409"/>
      <c r="I268" s="409"/>
      <c r="J268" s="409"/>
      <c r="K268" s="190" t="s">
        <v>91</v>
      </c>
      <c r="L268" s="189" t="s">
        <v>306</v>
      </c>
      <c r="M268" s="190" t="s">
        <v>90</v>
      </c>
      <c r="N268" s="189" t="s">
        <v>284</v>
      </c>
      <c r="O268" s="190" t="s">
        <v>89</v>
      </c>
      <c r="P268" s="189" t="s">
        <v>263</v>
      </c>
      <c r="Q268" s="190" t="s">
        <v>88</v>
      </c>
      <c r="R268" s="189" t="s">
        <v>97</v>
      </c>
      <c r="S268" s="190" t="s">
        <v>210</v>
      </c>
      <c r="T268" s="189" t="s">
        <v>98</v>
      </c>
      <c r="U268" s="190" t="s">
        <v>209</v>
      </c>
      <c r="V268" s="189"/>
      <c r="W268" s="190" t="s">
        <v>291</v>
      </c>
      <c r="X268" s="189"/>
      <c r="Y268" s="190" t="s">
        <v>593</v>
      </c>
      <c r="Z268" s="189"/>
      <c r="AA268" s="244"/>
      <c r="AB268" s="366"/>
      <c r="AC268" s="366"/>
      <c r="AD268" s="188"/>
      <c r="AE268" s="390"/>
      <c r="AF268" s="392"/>
      <c r="AG268" s="392"/>
      <c r="AH268" s="392"/>
      <c r="AI268" s="392"/>
      <c r="AJ268" s="392"/>
      <c r="AK268" s="392"/>
      <c r="AL268" s="392"/>
      <c r="AM268" s="392"/>
      <c r="AN268" s="395"/>
    </row>
    <row r="269" spans="2:48" ht="21" customHeight="1" thickBot="1" x14ac:dyDescent="0.25">
      <c r="B269" s="17"/>
      <c r="C269" s="407"/>
      <c r="D269" s="233"/>
      <c r="E269" s="203"/>
      <c r="F269" s="203"/>
      <c r="G269" s="202"/>
      <c r="H269" s="410"/>
      <c r="I269" s="410"/>
      <c r="J269" s="410"/>
      <c r="K269" s="201" t="s">
        <v>87</v>
      </c>
      <c r="L269" s="200" t="s">
        <v>224</v>
      </c>
      <c r="M269" s="201" t="s">
        <v>86</v>
      </c>
      <c r="N269" s="200" t="s">
        <v>436</v>
      </c>
      <c r="O269" s="201" t="s">
        <v>85</v>
      </c>
      <c r="P269" s="200" t="s">
        <v>213</v>
      </c>
      <c r="Q269" s="201" t="s">
        <v>84</v>
      </c>
      <c r="R269" s="200" t="s">
        <v>97</v>
      </c>
      <c r="S269" s="201" t="s">
        <v>208</v>
      </c>
      <c r="T269" s="200"/>
      <c r="U269" s="201" t="s">
        <v>207</v>
      </c>
      <c r="V269" s="200"/>
      <c r="W269" s="201" t="s">
        <v>290</v>
      </c>
      <c r="X269" s="200"/>
      <c r="Y269" s="201" t="s">
        <v>592</v>
      </c>
      <c r="Z269" s="200"/>
      <c r="AA269" s="246"/>
      <c r="AB269" s="398"/>
      <c r="AC269" s="398"/>
      <c r="AD269" s="199"/>
      <c r="AE269" s="391"/>
      <c r="AF269" s="393"/>
      <c r="AG269" s="393"/>
      <c r="AH269" s="393"/>
      <c r="AI269" s="393"/>
      <c r="AJ269" s="393"/>
      <c r="AK269" s="393"/>
      <c r="AL269" s="393"/>
      <c r="AM269" s="393"/>
      <c r="AN269" s="396"/>
    </row>
    <row r="270" spans="2:48" ht="21" customHeight="1" x14ac:dyDescent="0.2">
      <c r="B270" s="17"/>
      <c r="C270" s="405">
        <v>4</v>
      </c>
      <c r="D270" s="232"/>
      <c r="E270" s="197"/>
      <c r="F270" s="197"/>
      <c r="G270" s="196"/>
      <c r="H270" s="408">
        <v>76</v>
      </c>
      <c r="I270" s="408">
        <v>21</v>
      </c>
      <c r="J270" s="408">
        <v>5</v>
      </c>
      <c r="K270" s="195" t="s">
        <v>95</v>
      </c>
      <c r="L270" s="194" t="s">
        <v>319</v>
      </c>
      <c r="M270" s="195" t="s">
        <v>94</v>
      </c>
      <c r="N270" s="194" t="s">
        <v>213</v>
      </c>
      <c r="O270" s="195" t="s">
        <v>93</v>
      </c>
      <c r="P270" s="194" t="s">
        <v>224</v>
      </c>
      <c r="Q270" s="195" t="s">
        <v>92</v>
      </c>
      <c r="R270" s="194" t="s">
        <v>213</v>
      </c>
      <c r="S270" s="195" t="s">
        <v>212</v>
      </c>
      <c r="T270" s="194" t="s">
        <v>214</v>
      </c>
      <c r="U270" s="195" t="s">
        <v>211</v>
      </c>
      <c r="V270" s="194" t="s">
        <v>98</v>
      </c>
      <c r="W270" s="195" t="s">
        <v>292</v>
      </c>
      <c r="X270" s="194"/>
      <c r="Y270" s="195" t="s">
        <v>594</v>
      </c>
      <c r="Z270" s="194"/>
      <c r="AA270" s="245"/>
      <c r="AB270" s="397"/>
      <c r="AC270" s="397"/>
      <c r="AD270" s="193"/>
      <c r="AE270" s="379">
        <f>SUMPRODUCT(LEN($L270:$Z272)-LEN(SUBSTITUTE($L270:$Z272,"A", "")))</f>
        <v>21</v>
      </c>
      <c r="AF270" s="365">
        <f>SUMPRODUCT(LEN($AA270:$AA272)-LEN(SUBSTITUTE($AA270:$AA272,"A", "")))</f>
        <v>0</v>
      </c>
      <c r="AG270" s="365">
        <f>SUMPRODUCT(LEN($L270:$Z272)-LEN(SUBSTITUTE($L270:$Z272,"S", "")))</f>
        <v>2</v>
      </c>
      <c r="AH270" s="365">
        <f>SUMPRODUCT(LEN($AA270:$AA272)-LEN(SUBSTITUTE($AA270:$AA272,"S", "")))</f>
        <v>0</v>
      </c>
      <c r="AI270" s="365">
        <f>SUMPRODUCT(LEN($L270:$Z272)-LEN(SUBSTITUTE($L270:$Z272,"F", "")))</f>
        <v>0</v>
      </c>
      <c r="AJ270" s="365">
        <f>SUMPRODUCT(LEN($AA270:$AA272)-LEN(SUBSTITUTE($AA270:$AA272,"F", "")))</f>
        <v>0</v>
      </c>
      <c r="AK270" s="365">
        <f>SUMPRODUCT(LEN($L270:$Z272)-LEN(SUBSTITUTE($L270:$Z272,"G", "")))</f>
        <v>9</v>
      </c>
      <c r="AL270" s="365">
        <f>SUMPRODUCT(LEN($AA270:$AA272)-LEN(SUBSTITUTE($AA270:$AA272,"G", "")))</f>
        <v>0</v>
      </c>
      <c r="AM270" s="365">
        <f>SUMPRODUCT(LEN($L270:$Z272)-LEN(SUBSTITUTE($L270:$Z272,"M", "")))</f>
        <v>0</v>
      </c>
      <c r="AN270" s="382">
        <f>SUMPRODUCT(LEN($AA270:$AA272)-LEN(SUBSTITUTE($AA270:$AA272,"M", "")))</f>
        <v>0</v>
      </c>
    </row>
    <row r="271" spans="2:48" ht="21" customHeight="1" x14ac:dyDescent="0.2">
      <c r="B271" s="17"/>
      <c r="C271" s="406"/>
      <c r="D271" s="231"/>
      <c r="E271" s="23"/>
      <c r="F271" s="23"/>
      <c r="G271" s="191"/>
      <c r="H271" s="409"/>
      <c r="I271" s="409"/>
      <c r="J271" s="409"/>
      <c r="K271" s="190" t="s">
        <v>91</v>
      </c>
      <c r="L271" s="189" t="s">
        <v>306</v>
      </c>
      <c r="M271" s="190" t="s">
        <v>90</v>
      </c>
      <c r="N271" s="189" t="s">
        <v>213</v>
      </c>
      <c r="O271" s="190" t="s">
        <v>89</v>
      </c>
      <c r="P271" s="189" t="s">
        <v>275</v>
      </c>
      <c r="Q271" s="190" t="s">
        <v>88</v>
      </c>
      <c r="R271" s="189" t="s">
        <v>97</v>
      </c>
      <c r="S271" s="190" t="s">
        <v>210</v>
      </c>
      <c r="T271" s="189" t="s">
        <v>97</v>
      </c>
      <c r="U271" s="190" t="s">
        <v>209</v>
      </c>
      <c r="V271" s="189"/>
      <c r="W271" s="190" t="s">
        <v>291</v>
      </c>
      <c r="X271" s="189"/>
      <c r="Y271" s="190" t="s">
        <v>593</v>
      </c>
      <c r="Z271" s="189"/>
      <c r="AA271" s="244"/>
      <c r="AB271" s="366"/>
      <c r="AC271" s="366"/>
      <c r="AD271" s="188"/>
      <c r="AE271" s="390"/>
      <c r="AF271" s="392"/>
      <c r="AG271" s="392"/>
      <c r="AH271" s="392"/>
      <c r="AI271" s="392"/>
      <c r="AJ271" s="392"/>
      <c r="AK271" s="392"/>
      <c r="AL271" s="392"/>
      <c r="AM271" s="392"/>
      <c r="AN271" s="395"/>
    </row>
    <row r="272" spans="2:48" ht="21" customHeight="1" thickBot="1" x14ac:dyDescent="0.25">
      <c r="B272" s="17"/>
      <c r="C272" s="407"/>
      <c r="D272" s="233"/>
      <c r="E272" s="203"/>
      <c r="F272" s="203"/>
      <c r="G272" s="202"/>
      <c r="H272" s="410"/>
      <c r="I272" s="410"/>
      <c r="J272" s="410"/>
      <c r="K272" s="201" t="s">
        <v>87</v>
      </c>
      <c r="L272" s="200" t="s">
        <v>284</v>
      </c>
      <c r="M272" s="201" t="s">
        <v>86</v>
      </c>
      <c r="N272" s="200" t="s">
        <v>275</v>
      </c>
      <c r="O272" s="201" t="s">
        <v>85</v>
      </c>
      <c r="P272" s="200" t="s">
        <v>263</v>
      </c>
      <c r="Q272" s="201" t="s">
        <v>84</v>
      </c>
      <c r="R272" s="200" t="s">
        <v>263</v>
      </c>
      <c r="S272" s="201" t="s">
        <v>208</v>
      </c>
      <c r="T272" s="200" t="s">
        <v>97</v>
      </c>
      <c r="U272" s="201" t="s">
        <v>207</v>
      </c>
      <c r="V272" s="200"/>
      <c r="W272" s="201" t="s">
        <v>290</v>
      </c>
      <c r="X272" s="200"/>
      <c r="Y272" s="201" t="s">
        <v>592</v>
      </c>
      <c r="Z272" s="200"/>
      <c r="AA272" s="246"/>
      <c r="AB272" s="398"/>
      <c r="AC272" s="398"/>
      <c r="AD272" s="199"/>
      <c r="AE272" s="391"/>
      <c r="AF272" s="393"/>
      <c r="AG272" s="393"/>
      <c r="AH272" s="393"/>
      <c r="AI272" s="393"/>
      <c r="AJ272" s="393"/>
      <c r="AK272" s="393"/>
      <c r="AL272" s="393"/>
      <c r="AM272" s="393"/>
      <c r="AN272" s="396"/>
    </row>
    <row r="273" spans="2:40" ht="21" customHeight="1" x14ac:dyDescent="0.2">
      <c r="B273" s="17"/>
      <c r="C273" s="405">
        <v>5</v>
      </c>
      <c r="D273" s="232"/>
      <c r="E273" s="197"/>
      <c r="F273" s="197"/>
      <c r="G273" s="196"/>
      <c r="H273" s="408">
        <v>70</v>
      </c>
      <c r="I273" s="408">
        <v>20</v>
      </c>
      <c r="J273" s="408">
        <v>6</v>
      </c>
      <c r="K273" s="195" t="s">
        <v>95</v>
      </c>
      <c r="L273" s="194" t="s">
        <v>271</v>
      </c>
      <c r="M273" s="195" t="s">
        <v>94</v>
      </c>
      <c r="N273" s="194" t="s">
        <v>271</v>
      </c>
      <c r="O273" s="195" t="s">
        <v>93</v>
      </c>
      <c r="P273" s="194" t="s">
        <v>213</v>
      </c>
      <c r="Q273" s="195" t="s">
        <v>92</v>
      </c>
      <c r="R273" s="194" t="s">
        <v>97</v>
      </c>
      <c r="S273" s="195" t="s">
        <v>212</v>
      </c>
      <c r="T273" s="194" t="s">
        <v>97</v>
      </c>
      <c r="U273" s="195" t="s">
        <v>211</v>
      </c>
      <c r="V273" s="194"/>
      <c r="W273" s="195" t="s">
        <v>292</v>
      </c>
      <c r="X273" s="194"/>
      <c r="Y273" s="195" t="s">
        <v>594</v>
      </c>
      <c r="Z273" s="194"/>
      <c r="AA273" s="245"/>
      <c r="AB273" s="397"/>
      <c r="AC273" s="397"/>
      <c r="AD273" s="193"/>
      <c r="AE273" s="379">
        <f>SUMPRODUCT(LEN($L273:$Z275)-LEN(SUBSTITUTE($L273:$Z275,"A", "")))</f>
        <v>10</v>
      </c>
      <c r="AF273" s="365">
        <f>SUMPRODUCT(LEN($AA273:$AA275)-LEN(SUBSTITUTE($AA273:$AA275,"A", "")))</f>
        <v>0</v>
      </c>
      <c r="AG273" s="365">
        <f>SUMPRODUCT(LEN($L273:$Z275)-LEN(SUBSTITUTE($L273:$Z275,"S", "")))</f>
        <v>1</v>
      </c>
      <c r="AH273" s="365">
        <f>SUMPRODUCT(LEN($AA273:$AA275)-LEN(SUBSTITUTE($AA273:$AA275,"S", "")))</f>
        <v>0</v>
      </c>
      <c r="AI273" s="365">
        <f>SUMPRODUCT(LEN($L273:$Z275)-LEN(SUBSTITUTE($L273:$Z275,"F", "")))</f>
        <v>0</v>
      </c>
      <c r="AJ273" s="365">
        <f>SUMPRODUCT(LEN($AA273:$AA275)-LEN(SUBSTITUTE($AA273:$AA275,"F", "")))</f>
        <v>0</v>
      </c>
      <c r="AK273" s="365">
        <f>SUMPRODUCT(LEN($L273:$Z275)-LEN(SUBSTITUTE($L273:$Z275,"G", "")))</f>
        <v>7</v>
      </c>
      <c r="AL273" s="365">
        <f>SUMPRODUCT(LEN($AA273:$AA275)-LEN(SUBSTITUTE($AA273:$AA275,"G", "")))</f>
        <v>0</v>
      </c>
      <c r="AM273" s="365">
        <f>SUMPRODUCT(LEN($L273:$Z275)-LEN(SUBSTITUTE($L273:$Z275,"M", "")))</f>
        <v>0</v>
      </c>
      <c r="AN273" s="382">
        <f>SUMPRODUCT(LEN($AA273:$AA275)-LEN(SUBSTITUTE($AA273:$AA275,"M", "")))</f>
        <v>0</v>
      </c>
    </row>
    <row r="274" spans="2:40" ht="21" customHeight="1" x14ac:dyDescent="0.2">
      <c r="B274" s="17"/>
      <c r="C274" s="406"/>
      <c r="D274" s="231"/>
      <c r="E274" s="23"/>
      <c r="F274" s="23"/>
      <c r="G274" s="191"/>
      <c r="H274" s="409"/>
      <c r="I274" s="409"/>
      <c r="J274" s="409"/>
      <c r="K274" s="190" t="s">
        <v>91</v>
      </c>
      <c r="L274" s="189" t="s">
        <v>271</v>
      </c>
      <c r="M274" s="190" t="s">
        <v>90</v>
      </c>
      <c r="N274" s="189" t="s">
        <v>284</v>
      </c>
      <c r="O274" s="190" t="s">
        <v>89</v>
      </c>
      <c r="P274" s="189" t="s">
        <v>263</v>
      </c>
      <c r="Q274" s="190" t="s">
        <v>88</v>
      </c>
      <c r="R274" s="189" t="s">
        <v>97</v>
      </c>
      <c r="S274" s="190" t="s">
        <v>210</v>
      </c>
      <c r="T274" s="189" t="s">
        <v>98</v>
      </c>
      <c r="U274" s="190" t="s">
        <v>209</v>
      </c>
      <c r="V274" s="189"/>
      <c r="W274" s="190" t="s">
        <v>291</v>
      </c>
      <c r="X274" s="189"/>
      <c r="Y274" s="190" t="s">
        <v>593</v>
      </c>
      <c r="Z274" s="189"/>
      <c r="AA274" s="244"/>
      <c r="AB274" s="366"/>
      <c r="AC274" s="366"/>
      <c r="AD274" s="188"/>
      <c r="AE274" s="390"/>
      <c r="AF274" s="392"/>
      <c r="AG274" s="392"/>
      <c r="AH274" s="392"/>
      <c r="AI274" s="392"/>
      <c r="AJ274" s="392"/>
      <c r="AK274" s="392"/>
      <c r="AL274" s="392"/>
      <c r="AM274" s="392"/>
      <c r="AN274" s="395"/>
    </row>
    <row r="275" spans="2:40" ht="21" customHeight="1" thickBot="1" x14ac:dyDescent="0.25">
      <c r="B275" s="17"/>
      <c r="C275" s="407"/>
      <c r="D275" s="233"/>
      <c r="E275" s="203"/>
      <c r="F275" s="203"/>
      <c r="G275" s="202"/>
      <c r="H275" s="410"/>
      <c r="I275" s="410"/>
      <c r="J275" s="410"/>
      <c r="K275" s="201" t="s">
        <v>87</v>
      </c>
      <c r="L275" s="200" t="s">
        <v>97</v>
      </c>
      <c r="M275" s="201" t="s">
        <v>86</v>
      </c>
      <c r="N275" s="200" t="s">
        <v>213</v>
      </c>
      <c r="O275" s="201" t="s">
        <v>85</v>
      </c>
      <c r="P275" s="200" t="s">
        <v>271</v>
      </c>
      <c r="Q275" s="201" t="s">
        <v>84</v>
      </c>
      <c r="R275" s="200" t="s">
        <v>97</v>
      </c>
      <c r="S275" s="201" t="s">
        <v>208</v>
      </c>
      <c r="T275" s="200"/>
      <c r="U275" s="201" t="s">
        <v>207</v>
      </c>
      <c r="V275" s="200"/>
      <c r="W275" s="201" t="s">
        <v>290</v>
      </c>
      <c r="X275" s="200"/>
      <c r="Y275" s="201" t="s">
        <v>592</v>
      </c>
      <c r="Z275" s="200"/>
      <c r="AA275" s="246"/>
      <c r="AB275" s="398"/>
      <c r="AC275" s="398"/>
      <c r="AD275" s="199"/>
      <c r="AE275" s="391"/>
      <c r="AF275" s="393"/>
      <c r="AG275" s="393"/>
      <c r="AH275" s="393"/>
      <c r="AI275" s="393"/>
      <c r="AJ275" s="393"/>
      <c r="AK275" s="393"/>
      <c r="AL275" s="393"/>
      <c r="AM275" s="393"/>
      <c r="AN275" s="396"/>
    </row>
    <row r="276" spans="2:40" ht="21" customHeight="1" x14ac:dyDescent="0.2">
      <c r="B276" s="17"/>
      <c r="C276" s="405">
        <v>6</v>
      </c>
      <c r="D276" s="198" t="s">
        <v>671</v>
      </c>
      <c r="E276" s="197"/>
      <c r="F276" s="197"/>
      <c r="G276" s="196"/>
      <c r="H276" s="408">
        <v>97</v>
      </c>
      <c r="I276" s="408">
        <v>24</v>
      </c>
      <c r="J276" s="408">
        <v>5</v>
      </c>
      <c r="K276" s="195" t="s">
        <v>95</v>
      </c>
      <c r="L276" s="194" t="s">
        <v>213</v>
      </c>
      <c r="M276" s="195" t="s">
        <v>94</v>
      </c>
      <c r="N276" s="194" t="s">
        <v>624</v>
      </c>
      <c r="O276" s="195" t="s">
        <v>93</v>
      </c>
      <c r="P276" s="194" t="s">
        <v>555</v>
      </c>
      <c r="Q276" s="195" t="s">
        <v>92</v>
      </c>
      <c r="R276" s="194" t="s">
        <v>466</v>
      </c>
      <c r="S276" s="195" t="s">
        <v>212</v>
      </c>
      <c r="T276" s="194" t="s">
        <v>301</v>
      </c>
      <c r="U276" s="195" t="s">
        <v>211</v>
      </c>
      <c r="V276" s="194" t="s">
        <v>263</v>
      </c>
      <c r="W276" s="195" t="s">
        <v>292</v>
      </c>
      <c r="X276" s="194" t="s">
        <v>98</v>
      </c>
      <c r="Y276" s="195" t="s">
        <v>594</v>
      </c>
      <c r="Z276" s="194"/>
      <c r="AA276" s="245" t="s">
        <v>670</v>
      </c>
      <c r="AB276" s="397"/>
      <c r="AC276" s="397"/>
      <c r="AD276" s="193"/>
      <c r="AE276" s="379">
        <f>SUMPRODUCT(LEN($L276:$Z278)-LEN(SUBSTITUTE($L276:$Z278,"A", "")))</f>
        <v>41</v>
      </c>
      <c r="AF276" s="365">
        <f>SUMPRODUCT(LEN($AA276:$AA278)-LEN(SUBSTITUTE($AA276:$AA278,"A", "")))</f>
        <v>3</v>
      </c>
      <c r="AG276" s="365">
        <f>SUMPRODUCT(LEN($L276:$Z278)-LEN(SUBSTITUTE($L276:$Z278,"S", "")))</f>
        <v>4</v>
      </c>
      <c r="AH276" s="365">
        <f>SUMPRODUCT(LEN($AA276:$AA278)-LEN(SUBSTITUTE($AA276:$AA278,"S", "")))</f>
        <v>1</v>
      </c>
      <c r="AI276" s="365">
        <f>SUMPRODUCT(LEN($L276:$Z278)-LEN(SUBSTITUTE($L276:$Z278,"F", "")))</f>
        <v>0</v>
      </c>
      <c r="AJ276" s="365">
        <f>SUMPRODUCT(LEN($AA276:$AA278)-LEN(SUBSTITUTE($AA276:$AA278,"F", "")))</f>
        <v>0</v>
      </c>
      <c r="AK276" s="365">
        <f>SUMPRODUCT(LEN($L276:$Z278)-LEN(SUBSTITUTE($L276:$Z278,"G", "")))</f>
        <v>17</v>
      </c>
      <c r="AL276" s="365">
        <f>SUMPRODUCT(LEN($AA276:$AA278)-LEN(SUBSTITUTE($AA276:$AA278,"G", "")))</f>
        <v>2</v>
      </c>
      <c r="AM276" s="365">
        <f>SUMPRODUCT(LEN($L276:$Z278)-LEN(SUBSTITUTE($L276:$Z278,"M", "")))</f>
        <v>0</v>
      </c>
      <c r="AN276" s="382">
        <f>SUMPRODUCT(LEN($AA276:$AA278)-LEN(SUBSTITUTE($AA276:$AA278,"M", "")))</f>
        <v>0</v>
      </c>
    </row>
    <row r="277" spans="2:40" ht="21" customHeight="1" x14ac:dyDescent="0.2">
      <c r="B277" s="17"/>
      <c r="C277" s="406"/>
      <c r="D277" s="231"/>
      <c r="E277" s="23"/>
      <c r="F277" s="23"/>
      <c r="G277" s="191"/>
      <c r="H277" s="409"/>
      <c r="I277" s="409"/>
      <c r="J277" s="409"/>
      <c r="K277" s="190" t="s">
        <v>91</v>
      </c>
      <c r="L277" s="189" t="s">
        <v>213</v>
      </c>
      <c r="M277" s="190" t="s">
        <v>90</v>
      </c>
      <c r="N277" s="189" t="s">
        <v>643</v>
      </c>
      <c r="O277" s="190" t="s">
        <v>89</v>
      </c>
      <c r="P277" s="189" t="s">
        <v>669</v>
      </c>
      <c r="Q277" s="190" t="s">
        <v>88</v>
      </c>
      <c r="R277" s="189" t="s">
        <v>451</v>
      </c>
      <c r="S277" s="190" t="s">
        <v>210</v>
      </c>
      <c r="T277" s="189" t="s">
        <v>97</v>
      </c>
      <c r="U277" s="190" t="s">
        <v>209</v>
      </c>
      <c r="V277" s="189" t="s">
        <v>98</v>
      </c>
      <c r="W277" s="190" t="s">
        <v>291</v>
      </c>
      <c r="X277" s="189"/>
      <c r="Y277" s="190" t="s">
        <v>593</v>
      </c>
      <c r="Z277" s="189"/>
      <c r="AA277" s="244"/>
      <c r="AB277" s="366"/>
      <c r="AC277" s="366"/>
      <c r="AD277" s="188"/>
      <c r="AE277" s="390"/>
      <c r="AF277" s="392"/>
      <c r="AG277" s="392"/>
      <c r="AH277" s="392"/>
      <c r="AI277" s="392"/>
      <c r="AJ277" s="392"/>
      <c r="AK277" s="392"/>
      <c r="AL277" s="392"/>
      <c r="AM277" s="392"/>
      <c r="AN277" s="395"/>
    </row>
    <row r="278" spans="2:40" ht="21" customHeight="1" thickBot="1" x14ac:dyDescent="0.25">
      <c r="B278" s="17"/>
      <c r="C278" s="407"/>
      <c r="D278" s="233"/>
      <c r="E278" s="203"/>
      <c r="F278" s="203"/>
      <c r="G278" s="202"/>
      <c r="H278" s="410"/>
      <c r="I278" s="410"/>
      <c r="J278" s="410"/>
      <c r="K278" s="201" t="s">
        <v>87</v>
      </c>
      <c r="L278" s="200" t="s">
        <v>213</v>
      </c>
      <c r="M278" s="201" t="s">
        <v>86</v>
      </c>
      <c r="N278" s="200" t="s">
        <v>490</v>
      </c>
      <c r="O278" s="201" t="s">
        <v>85</v>
      </c>
      <c r="P278" s="200" t="s">
        <v>448</v>
      </c>
      <c r="Q278" s="201" t="s">
        <v>84</v>
      </c>
      <c r="R278" s="200" t="s">
        <v>301</v>
      </c>
      <c r="S278" s="201" t="s">
        <v>208</v>
      </c>
      <c r="T278" s="200" t="s">
        <v>305</v>
      </c>
      <c r="U278" s="201" t="s">
        <v>207</v>
      </c>
      <c r="V278" s="200" t="s">
        <v>98</v>
      </c>
      <c r="W278" s="201" t="s">
        <v>290</v>
      </c>
      <c r="X278" s="200"/>
      <c r="Y278" s="201" t="s">
        <v>592</v>
      </c>
      <c r="Z278" s="200"/>
      <c r="AA278" s="246"/>
      <c r="AB278" s="398"/>
      <c r="AC278" s="398"/>
      <c r="AD278" s="199"/>
      <c r="AE278" s="391"/>
      <c r="AF278" s="393"/>
      <c r="AG278" s="393"/>
      <c r="AH278" s="393"/>
      <c r="AI278" s="393"/>
      <c r="AJ278" s="393"/>
      <c r="AK278" s="393"/>
      <c r="AL278" s="393"/>
      <c r="AM278" s="393"/>
      <c r="AN278" s="396"/>
    </row>
    <row r="279" spans="2:40" ht="21" customHeight="1" x14ac:dyDescent="0.2">
      <c r="B279" s="17"/>
      <c r="C279" s="405">
        <v>7</v>
      </c>
      <c r="D279" s="232"/>
      <c r="E279" s="197"/>
      <c r="F279" s="197"/>
      <c r="G279" s="196"/>
      <c r="H279" s="408">
        <v>84</v>
      </c>
      <c r="I279" s="408">
        <v>23</v>
      </c>
      <c r="J279" s="408">
        <v>6</v>
      </c>
      <c r="K279" s="195" t="s">
        <v>95</v>
      </c>
      <c r="L279" s="194" t="s">
        <v>306</v>
      </c>
      <c r="M279" s="195" t="s">
        <v>94</v>
      </c>
      <c r="N279" s="194" t="s">
        <v>319</v>
      </c>
      <c r="O279" s="195" t="s">
        <v>93</v>
      </c>
      <c r="P279" s="194" t="s">
        <v>224</v>
      </c>
      <c r="Q279" s="195" t="s">
        <v>92</v>
      </c>
      <c r="R279" s="194" t="s">
        <v>312</v>
      </c>
      <c r="S279" s="195" t="s">
        <v>212</v>
      </c>
      <c r="T279" s="194" t="s">
        <v>315</v>
      </c>
      <c r="U279" s="195" t="s">
        <v>211</v>
      </c>
      <c r="V279" s="194" t="s">
        <v>98</v>
      </c>
      <c r="W279" s="195" t="s">
        <v>292</v>
      </c>
      <c r="X279" s="194"/>
      <c r="Y279" s="195" t="s">
        <v>594</v>
      </c>
      <c r="Z279" s="194"/>
      <c r="AA279" s="245" t="s">
        <v>437</v>
      </c>
      <c r="AB279" s="397"/>
      <c r="AC279" s="397"/>
      <c r="AD279" s="193"/>
      <c r="AE279" s="379">
        <f>SUMPRODUCT(LEN($L279:$Z281)-LEN(SUBSTITUTE($L279:$Z281,"A", "")))</f>
        <v>16</v>
      </c>
      <c r="AF279" s="365">
        <f>SUMPRODUCT(LEN($AA279:$AA281)-LEN(SUBSTITUTE($AA279:$AA281,"A", "")))</f>
        <v>1</v>
      </c>
      <c r="AG279" s="365">
        <f>SUMPRODUCT(LEN($L279:$Z281)-LEN(SUBSTITUTE($L279:$Z281,"S", "")))</f>
        <v>10</v>
      </c>
      <c r="AH279" s="365">
        <f>SUMPRODUCT(LEN($AA279:$AA281)-LEN(SUBSTITUTE($AA279:$AA281,"S", "")))</f>
        <v>1</v>
      </c>
      <c r="AI279" s="365">
        <f>SUMPRODUCT(LEN($L279:$Z281)-LEN(SUBSTITUTE($L279:$Z281,"F", "")))</f>
        <v>0</v>
      </c>
      <c r="AJ279" s="365">
        <f>SUMPRODUCT(LEN($AA279:$AA281)-LEN(SUBSTITUTE($AA279:$AA281,"F", "")))</f>
        <v>0</v>
      </c>
      <c r="AK279" s="365">
        <f>SUMPRODUCT(LEN($L279:$Z281)-LEN(SUBSTITUTE($L279:$Z281,"G", "")))</f>
        <v>16</v>
      </c>
      <c r="AL279" s="365">
        <f>SUMPRODUCT(LEN($AA279:$AA281)-LEN(SUBSTITUTE($AA279:$AA281,"G", "")))</f>
        <v>2</v>
      </c>
      <c r="AM279" s="365">
        <f>SUMPRODUCT(LEN($L279:$Z281)-LEN(SUBSTITUTE($L279:$Z281,"M", "")))</f>
        <v>0</v>
      </c>
      <c r="AN279" s="382">
        <f>SUMPRODUCT(LEN($AA279:$AA281)-LEN(SUBSTITUTE($AA279:$AA281,"M", "")))</f>
        <v>0</v>
      </c>
    </row>
    <row r="280" spans="2:40" ht="21" customHeight="1" x14ac:dyDescent="0.2">
      <c r="B280" s="17"/>
      <c r="C280" s="406"/>
      <c r="D280" s="231"/>
      <c r="E280" s="23"/>
      <c r="F280" s="23"/>
      <c r="G280" s="191"/>
      <c r="H280" s="409"/>
      <c r="I280" s="409"/>
      <c r="J280" s="409"/>
      <c r="K280" s="190" t="s">
        <v>91</v>
      </c>
      <c r="L280" s="189" t="s">
        <v>306</v>
      </c>
      <c r="M280" s="190" t="s">
        <v>90</v>
      </c>
      <c r="N280" s="189" t="s">
        <v>462</v>
      </c>
      <c r="O280" s="190" t="s">
        <v>89</v>
      </c>
      <c r="P280" s="189" t="s">
        <v>466</v>
      </c>
      <c r="Q280" s="190" t="s">
        <v>88</v>
      </c>
      <c r="R280" s="189" t="s">
        <v>263</v>
      </c>
      <c r="S280" s="190" t="s">
        <v>210</v>
      </c>
      <c r="T280" s="189" t="s">
        <v>98</v>
      </c>
      <c r="U280" s="190" t="s">
        <v>209</v>
      </c>
      <c r="V280" s="189" t="s">
        <v>98</v>
      </c>
      <c r="W280" s="190" t="s">
        <v>291</v>
      </c>
      <c r="X280" s="189"/>
      <c r="Y280" s="190" t="s">
        <v>593</v>
      </c>
      <c r="Z280" s="189"/>
      <c r="AA280" s="244"/>
      <c r="AB280" s="366"/>
      <c r="AC280" s="366"/>
      <c r="AD280" s="188"/>
      <c r="AE280" s="390"/>
      <c r="AF280" s="392"/>
      <c r="AG280" s="392"/>
      <c r="AH280" s="392"/>
      <c r="AI280" s="392"/>
      <c r="AJ280" s="392"/>
      <c r="AK280" s="392"/>
      <c r="AL280" s="392"/>
      <c r="AM280" s="392"/>
      <c r="AN280" s="395"/>
    </row>
    <row r="281" spans="2:40" ht="21" customHeight="1" thickBot="1" x14ac:dyDescent="0.25">
      <c r="B281" s="17"/>
      <c r="C281" s="407"/>
      <c r="D281" s="233"/>
      <c r="E281" s="203"/>
      <c r="F281" s="203"/>
      <c r="G281" s="202"/>
      <c r="H281" s="410"/>
      <c r="I281" s="410"/>
      <c r="J281" s="410"/>
      <c r="K281" s="201" t="s">
        <v>87</v>
      </c>
      <c r="L281" s="200" t="s">
        <v>213</v>
      </c>
      <c r="M281" s="201" t="s">
        <v>86</v>
      </c>
      <c r="N281" s="200" t="s">
        <v>266</v>
      </c>
      <c r="O281" s="201" t="s">
        <v>85</v>
      </c>
      <c r="P281" s="200" t="s">
        <v>266</v>
      </c>
      <c r="Q281" s="201" t="s">
        <v>84</v>
      </c>
      <c r="R281" s="200" t="s">
        <v>305</v>
      </c>
      <c r="S281" s="201" t="s">
        <v>208</v>
      </c>
      <c r="T281" s="200" t="s">
        <v>218</v>
      </c>
      <c r="U281" s="201" t="s">
        <v>207</v>
      </c>
      <c r="V281" s="200"/>
      <c r="W281" s="201" t="s">
        <v>290</v>
      </c>
      <c r="X281" s="200"/>
      <c r="Y281" s="201" t="s">
        <v>592</v>
      </c>
      <c r="Z281" s="200"/>
      <c r="AA281" s="246"/>
      <c r="AB281" s="398"/>
      <c r="AC281" s="398"/>
      <c r="AD281" s="199"/>
      <c r="AE281" s="391"/>
      <c r="AF281" s="393"/>
      <c r="AG281" s="393"/>
      <c r="AH281" s="393"/>
      <c r="AI281" s="393"/>
      <c r="AJ281" s="393"/>
      <c r="AK281" s="393"/>
      <c r="AL281" s="393"/>
      <c r="AM281" s="393"/>
      <c r="AN281" s="396"/>
    </row>
    <row r="282" spans="2:40" ht="21" customHeight="1" x14ac:dyDescent="0.2">
      <c r="B282" s="17"/>
      <c r="C282" s="405">
        <v>8</v>
      </c>
      <c r="D282" s="198" t="s">
        <v>131</v>
      </c>
      <c r="E282" s="197"/>
      <c r="F282" s="197"/>
      <c r="G282" s="196"/>
      <c r="H282" s="408">
        <v>59</v>
      </c>
      <c r="I282" s="408">
        <v>14</v>
      </c>
      <c r="J282" s="408">
        <v>5</v>
      </c>
      <c r="K282" s="195" t="s">
        <v>95</v>
      </c>
      <c r="L282" s="194" t="s">
        <v>441</v>
      </c>
      <c r="M282" s="195" t="s">
        <v>94</v>
      </c>
      <c r="N282" s="194" t="s">
        <v>263</v>
      </c>
      <c r="O282" s="195" t="s">
        <v>93</v>
      </c>
      <c r="P282" s="194" t="s">
        <v>97</v>
      </c>
      <c r="Q282" s="195" t="s">
        <v>92</v>
      </c>
      <c r="R282" s="194"/>
      <c r="S282" s="195" t="s">
        <v>212</v>
      </c>
      <c r="T282" s="194"/>
      <c r="U282" s="195" t="s">
        <v>211</v>
      </c>
      <c r="V282" s="194"/>
      <c r="W282" s="195" t="s">
        <v>292</v>
      </c>
      <c r="X282" s="194"/>
      <c r="Y282" s="195" t="s">
        <v>594</v>
      </c>
      <c r="Z282" s="194"/>
      <c r="AA282" s="245" t="s">
        <v>668</v>
      </c>
      <c r="AB282" s="397"/>
      <c r="AC282" s="397"/>
      <c r="AD282" s="193"/>
      <c r="AE282" s="379">
        <f>SUMPRODUCT(LEN($L282:$Z284)-LEN(SUBSTITUTE($L282:$Z284,"A", "")))</f>
        <v>13</v>
      </c>
      <c r="AF282" s="365">
        <f>SUMPRODUCT(LEN($AA282:$AA284)-LEN(SUBSTITUTE($AA282:$AA284,"A", "")))</f>
        <v>6</v>
      </c>
      <c r="AG282" s="365">
        <f>SUMPRODUCT(LEN($L282:$Z284)-LEN(SUBSTITUTE($L282:$Z284,"S", "")))</f>
        <v>0</v>
      </c>
      <c r="AH282" s="365">
        <f>SUMPRODUCT(LEN($AA282:$AA284)-LEN(SUBSTITUTE($AA282:$AA284,"S", "")))</f>
        <v>0</v>
      </c>
      <c r="AI282" s="365">
        <f>SUMPRODUCT(LEN($L282:$Z284)-LEN(SUBSTITUTE($L282:$Z284,"F", "")))</f>
        <v>0</v>
      </c>
      <c r="AJ282" s="365">
        <f>SUMPRODUCT(LEN($AA282:$AA284)-LEN(SUBSTITUTE($AA282:$AA284,"F", "")))</f>
        <v>0</v>
      </c>
      <c r="AK282" s="365">
        <f>SUMPRODUCT(LEN($L282:$Z284)-LEN(SUBSTITUTE($L282:$Z284,"G", "")))</f>
        <v>3</v>
      </c>
      <c r="AL282" s="365">
        <f>SUMPRODUCT(LEN($AA282:$AA284)-LEN(SUBSTITUTE($AA282:$AA284,"G", "")))</f>
        <v>3</v>
      </c>
      <c r="AM282" s="365">
        <f>SUMPRODUCT(LEN($L282:$Z284)-LEN(SUBSTITUTE($L282:$Z284,"M", "")))</f>
        <v>0</v>
      </c>
      <c r="AN282" s="382">
        <f>SUMPRODUCT(LEN($AA282:$AA284)-LEN(SUBSTITUTE($AA282:$AA284,"M", "")))</f>
        <v>0</v>
      </c>
    </row>
    <row r="283" spans="2:40" ht="21" customHeight="1" x14ac:dyDescent="0.2">
      <c r="B283" s="17"/>
      <c r="C283" s="406"/>
      <c r="D283" s="231"/>
      <c r="E283" s="23"/>
      <c r="F283" s="23"/>
      <c r="G283" s="191"/>
      <c r="H283" s="409"/>
      <c r="I283" s="409"/>
      <c r="J283" s="409"/>
      <c r="K283" s="190" t="s">
        <v>91</v>
      </c>
      <c r="L283" s="189" t="s">
        <v>263</v>
      </c>
      <c r="M283" s="190" t="s">
        <v>90</v>
      </c>
      <c r="N283" s="189" t="s">
        <v>97</v>
      </c>
      <c r="O283" s="190" t="s">
        <v>89</v>
      </c>
      <c r="P283" s="189" t="s">
        <v>97</v>
      </c>
      <c r="Q283" s="190" t="s">
        <v>88</v>
      </c>
      <c r="R283" s="189"/>
      <c r="S283" s="190" t="s">
        <v>210</v>
      </c>
      <c r="T283" s="189"/>
      <c r="U283" s="190" t="s">
        <v>209</v>
      </c>
      <c r="V283" s="189"/>
      <c r="W283" s="190" t="s">
        <v>291</v>
      </c>
      <c r="X283" s="189"/>
      <c r="Y283" s="190" t="s">
        <v>593</v>
      </c>
      <c r="Z283" s="189"/>
      <c r="AA283" s="244"/>
      <c r="AB283" s="366"/>
      <c r="AC283" s="366"/>
      <c r="AD283" s="188"/>
      <c r="AE283" s="390"/>
      <c r="AF283" s="392"/>
      <c r="AG283" s="392"/>
      <c r="AH283" s="392"/>
      <c r="AI283" s="392"/>
      <c r="AJ283" s="392"/>
      <c r="AK283" s="392"/>
      <c r="AL283" s="392"/>
      <c r="AM283" s="392"/>
      <c r="AN283" s="395"/>
    </row>
    <row r="284" spans="2:40" ht="21" customHeight="1" thickBot="1" x14ac:dyDescent="0.25">
      <c r="B284" s="17"/>
      <c r="C284" s="407"/>
      <c r="D284" s="233"/>
      <c r="E284" s="203"/>
      <c r="F284" s="203"/>
      <c r="G284" s="202"/>
      <c r="H284" s="410"/>
      <c r="I284" s="410"/>
      <c r="J284" s="410"/>
      <c r="K284" s="201" t="s">
        <v>87</v>
      </c>
      <c r="L284" s="200" t="s">
        <v>213</v>
      </c>
      <c r="M284" s="201" t="s">
        <v>86</v>
      </c>
      <c r="N284" s="200" t="s">
        <v>213</v>
      </c>
      <c r="O284" s="201" t="s">
        <v>85</v>
      </c>
      <c r="P284" s="200" t="s">
        <v>97</v>
      </c>
      <c r="Q284" s="201" t="s">
        <v>84</v>
      </c>
      <c r="R284" s="200"/>
      <c r="S284" s="201" t="s">
        <v>208</v>
      </c>
      <c r="T284" s="200"/>
      <c r="U284" s="201" t="s">
        <v>207</v>
      </c>
      <c r="V284" s="200"/>
      <c r="W284" s="201" t="s">
        <v>290</v>
      </c>
      <c r="X284" s="200"/>
      <c r="Y284" s="201" t="s">
        <v>592</v>
      </c>
      <c r="Z284" s="200"/>
      <c r="AA284" s="246"/>
      <c r="AB284" s="398"/>
      <c r="AC284" s="398"/>
      <c r="AD284" s="199"/>
      <c r="AE284" s="391"/>
      <c r="AF284" s="393"/>
      <c r="AG284" s="393"/>
      <c r="AH284" s="393"/>
      <c r="AI284" s="393"/>
      <c r="AJ284" s="393"/>
      <c r="AK284" s="393"/>
      <c r="AL284" s="393"/>
      <c r="AM284" s="393"/>
      <c r="AN284" s="396"/>
    </row>
    <row r="285" spans="2:40" ht="21" customHeight="1" x14ac:dyDescent="0.2">
      <c r="B285" s="17"/>
      <c r="C285" s="405">
        <v>9</v>
      </c>
      <c r="D285" s="232"/>
      <c r="E285" s="197"/>
      <c r="F285" s="197"/>
      <c r="G285" s="196"/>
      <c r="H285" s="408">
        <v>93</v>
      </c>
      <c r="I285" s="408">
        <v>26</v>
      </c>
      <c r="J285" s="408">
        <v>5</v>
      </c>
      <c r="K285" s="195" t="s">
        <v>95</v>
      </c>
      <c r="L285" s="194" t="s">
        <v>97</v>
      </c>
      <c r="M285" s="195" t="s">
        <v>94</v>
      </c>
      <c r="N285" s="194" t="s">
        <v>511</v>
      </c>
      <c r="O285" s="195" t="s">
        <v>93</v>
      </c>
      <c r="P285" s="194" t="s">
        <v>448</v>
      </c>
      <c r="Q285" s="195" t="s">
        <v>92</v>
      </c>
      <c r="R285" s="194" t="s">
        <v>213</v>
      </c>
      <c r="S285" s="195" t="s">
        <v>212</v>
      </c>
      <c r="T285" s="194" t="s">
        <v>352</v>
      </c>
      <c r="U285" s="195" t="s">
        <v>211</v>
      </c>
      <c r="V285" s="194" t="s">
        <v>263</v>
      </c>
      <c r="W285" s="195" t="s">
        <v>292</v>
      </c>
      <c r="X285" s="194" t="s">
        <v>97</v>
      </c>
      <c r="Y285" s="195" t="s">
        <v>594</v>
      </c>
      <c r="Z285" s="194"/>
      <c r="AA285" s="245" t="s">
        <v>303</v>
      </c>
      <c r="AB285" s="397"/>
      <c r="AC285" s="397"/>
      <c r="AD285" s="193"/>
      <c r="AE285" s="379">
        <f>SUMPRODUCT(LEN($L285:$Z287)-LEN(SUBSTITUTE($L285:$Z287,"A", "")))</f>
        <v>33</v>
      </c>
      <c r="AF285" s="365">
        <f>SUMPRODUCT(LEN($AA285:$AA287)-LEN(SUBSTITUTE($AA285:$AA287,"A", "")))</f>
        <v>2</v>
      </c>
      <c r="AG285" s="365">
        <f>SUMPRODUCT(LEN($L285:$Z287)-LEN(SUBSTITUTE($L285:$Z287,"S", "")))</f>
        <v>8</v>
      </c>
      <c r="AH285" s="365">
        <f>SUMPRODUCT(LEN($AA285:$AA287)-LEN(SUBSTITUTE($AA285:$AA287,"S", "")))</f>
        <v>1</v>
      </c>
      <c r="AI285" s="365">
        <f>SUMPRODUCT(LEN($L285:$Z287)-LEN(SUBSTITUTE($L285:$Z287,"F", "")))</f>
        <v>1</v>
      </c>
      <c r="AJ285" s="365">
        <f>SUMPRODUCT(LEN($AA285:$AA287)-LEN(SUBSTITUTE($AA285:$AA287,"F", "")))</f>
        <v>0</v>
      </c>
      <c r="AK285" s="365">
        <f>SUMPRODUCT(LEN($L285:$Z287)-LEN(SUBSTITUTE($L285:$Z287,"G", "")))</f>
        <v>18</v>
      </c>
      <c r="AL285" s="365">
        <f>SUMPRODUCT(LEN($AA285:$AA287)-LEN(SUBSTITUTE($AA285:$AA287,"G", "")))</f>
        <v>1</v>
      </c>
      <c r="AM285" s="365">
        <f>SUMPRODUCT(LEN($L285:$Z287)-LEN(SUBSTITUTE($L285:$Z287,"M", "")))</f>
        <v>0</v>
      </c>
      <c r="AN285" s="382">
        <f>SUMPRODUCT(LEN($AA285:$AA287)-LEN(SUBSTITUTE($AA285:$AA287,"M", "")))</f>
        <v>0</v>
      </c>
    </row>
    <row r="286" spans="2:40" ht="21" customHeight="1" x14ac:dyDescent="0.2">
      <c r="B286" s="17"/>
      <c r="C286" s="406"/>
      <c r="D286" s="231"/>
      <c r="E286" s="23"/>
      <c r="F286" s="23"/>
      <c r="G286" s="191"/>
      <c r="H286" s="409"/>
      <c r="I286" s="409"/>
      <c r="J286" s="409"/>
      <c r="K286" s="190" t="s">
        <v>91</v>
      </c>
      <c r="L286" s="189" t="s">
        <v>284</v>
      </c>
      <c r="M286" s="190" t="s">
        <v>90</v>
      </c>
      <c r="N286" s="189" t="s">
        <v>441</v>
      </c>
      <c r="O286" s="190" t="s">
        <v>89</v>
      </c>
      <c r="P286" s="189" t="s">
        <v>435</v>
      </c>
      <c r="Q286" s="190" t="s">
        <v>88</v>
      </c>
      <c r="R286" s="189" t="s">
        <v>545</v>
      </c>
      <c r="S286" s="190" t="s">
        <v>210</v>
      </c>
      <c r="T286" s="189" t="s">
        <v>266</v>
      </c>
      <c r="U286" s="190" t="s">
        <v>209</v>
      </c>
      <c r="V286" s="189" t="s">
        <v>262</v>
      </c>
      <c r="W286" s="190" t="s">
        <v>291</v>
      </c>
      <c r="X286" s="189" t="s">
        <v>98</v>
      </c>
      <c r="Y286" s="190" t="s">
        <v>593</v>
      </c>
      <c r="Z286" s="189"/>
      <c r="AA286" s="244"/>
      <c r="AB286" s="366"/>
      <c r="AC286" s="366"/>
      <c r="AD286" s="188"/>
      <c r="AE286" s="390"/>
      <c r="AF286" s="392"/>
      <c r="AG286" s="392"/>
      <c r="AH286" s="392"/>
      <c r="AI286" s="392"/>
      <c r="AJ286" s="392"/>
      <c r="AK286" s="392"/>
      <c r="AL286" s="392"/>
      <c r="AM286" s="392"/>
      <c r="AN286" s="395"/>
    </row>
    <row r="287" spans="2:40" ht="21" customHeight="1" thickBot="1" x14ac:dyDescent="0.25">
      <c r="B287" s="17"/>
      <c r="C287" s="407"/>
      <c r="D287" s="233"/>
      <c r="E287" s="203"/>
      <c r="F287" s="203"/>
      <c r="G287" s="202"/>
      <c r="H287" s="410"/>
      <c r="I287" s="410"/>
      <c r="J287" s="410"/>
      <c r="K287" s="201" t="s">
        <v>87</v>
      </c>
      <c r="L287" s="200" t="s">
        <v>319</v>
      </c>
      <c r="M287" s="201" t="s">
        <v>86</v>
      </c>
      <c r="N287" s="200" t="s">
        <v>269</v>
      </c>
      <c r="O287" s="201" t="s">
        <v>85</v>
      </c>
      <c r="P287" s="200" t="s">
        <v>378</v>
      </c>
      <c r="Q287" s="201" t="s">
        <v>84</v>
      </c>
      <c r="R287" s="200" t="s">
        <v>297</v>
      </c>
      <c r="S287" s="201" t="s">
        <v>208</v>
      </c>
      <c r="T287" s="200" t="s">
        <v>297</v>
      </c>
      <c r="U287" s="201" t="s">
        <v>207</v>
      </c>
      <c r="V287" s="200" t="s">
        <v>218</v>
      </c>
      <c r="W287" s="201" t="s">
        <v>290</v>
      </c>
      <c r="X287" s="200" t="s">
        <v>98</v>
      </c>
      <c r="Y287" s="201" t="s">
        <v>592</v>
      </c>
      <c r="Z287" s="200"/>
      <c r="AA287" s="246"/>
      <c r="AB287" s="398"/>
      <c r="AC287" s="398"/>
      <c r="AD287" s="199"/>
      <c r="AE287" s="391"/>
      <c r="AF287" s="393"/>
      <c r="AG287" s="393"/>
      <c r="AH287" s="393"/>
      <c r="AI287" s="393"/>
      <c r="AJ287" s="393"/>
      <c r="AK287" s="393"/>
      <c r="AL287" s="393"/>
      <c r="AM287" s="393"/>
      <c r="AN287" s="396"/>
    </row>
    <row r="288" spans="2:40" ht="21" customHeight="1" x14ac:dyDescent="0.2">
      <c r="B288" s="17"/>
      <c r="C288" s="405">
        <v>10</v>
      </c>
      <c r="D288" s="232"/>
      <c r="E288" s="197"/>
      <c r="F288" s="197"/>
      <c r="G288" s="196"/>
      <c r="H288" s="408">
        <v>89</v>
      </c>
      <c r="I288" s="408">
        <v>23</v>
      </c>
      <c r="J288" s="408">
        <v>6</v>
      </c>
      <c r="K288" s="195" t="s">
        <v>95</v>
      </c>
      <c r="L288" s="194" t="s">
        <v>97</v>
      </c>
      <c r="M288" s="195" t="s">
        <v>94</v>
      </c>
      <c r="N288" s="194" t="s">
        <v>266</v>
      </c>
      <c r="O288" s="195" t="s">
        <v>93</v>
      </c>
      <c r="P288" s="194" t="s">
        <v>516</v>
      </c>
      <c r="Q288" s="195" t="s">
        <v>92</v>
      </c>
      <c r="R288" s="194" t="s">
        <v>319</v>
      </c>
      <c r="S288" s="195" t="s">
        <v>212</v>
      </c>
      <c r="T288" s="194" t="s">
        <v>263</v>
      </c>
      <c r="U288" s="195" t="s">
        <v>211</v>
      </c>
      <c r="V288" s="194" t="s">
        <v>98</v>
      </c>
      <c r="W288" s="195" t="s">
        <v>292</v>
      </c>
      <c r="X288" s="194"/>
      <c r="Y288" s="195" t="s">
        <v>594</v>
      </c>
      <c r="Z288" s="194"/>
      <c r="AA288" s="245" t="s">
        <v>97</v>
      </c>
      <c r="AB288" s="397"/>
      <c r="AC288" s="397"/>
      <c r="AD288" s="193"/>
      <c r="AE288" s="379">
        <f>SUMPRODUCT(LEN($L288:$Z290)-LEN(SUBSTITUTE($L288:$Z290,"A", "")))</f>
        <v>24</v>
      </c>
      <c r="AF288" s="365">
        <f>SUMPRODUCT(LEN($AA288:$AA290)-LEN(SUBSTITUTE($AA288:$AA290,"A", "")))</f>
        <v>3</v>
      </c>
      <c r="AG288" s="365">
        <f>SUMPRODUCT(LEN($L288:$Z290)-LEN(SUBSTITUTE($L288:$Z290,"S", "")))</f>
        <v>5</v>
      </c>
      <c r="AH288" s="365">
        <f>SUMPRODUCT(LEN($AA288:$AA290)-LEN(SUBSTITUTE($AA288:$AA290,"S", "")))</f>
        <v>1</v>
      </c>
      <c r="AI288" s="365">
        <f>SUMPRODUCT(LEN($L288:$Z290)-LEN(SUBSTITUTE($L288:$Z290,"F", "")))</f>
        <v>0</v>
      </c>
      <c r="AJ288" s="365">
        <f>SUMPRODUCT(LEN($AA288:$AA290)-LEN(SUBSTITUTE($AA288:$AA290,"F", "")))</f>
        <v>0</v>
      </c>
      <c r="AK288" s="365">
        <f>SUMPRODUCT(LEN($L288:$Z290)-LEN(SUBSTITUTE($L288:$Z290,"G", "")))</f>
        <v>11</v>
      </c>
      <c r="AL288" s="365">
        <f>SUMPRODUCT(LEN($AA288:$AA290)-LEN(SUBSTITUTE($AA288:$AA290,"G", "")))</f>
        <v>4</v>
      </c>
      <c r="AM288" s="365">
        <f>SUMPRODUCT(LEN($L288:$Z290)-LEN(SUBSTITUTE($L288:$Z290,"M", "")))</f>
        <v>0</v>
      </c>
      <c r="AN288" s="382">
        <f>SUMPRODUCT(LEN($AA288:$AA290)-LEN(SUBSTITUTE($AA288:$AA290,"M", "")))</f>
        <v>0</v>
      </c>
    </row>
    <row r="289" spans="2:41" ht="21" customHeight="1" x14ac:dyDescent="0.2">
      <c r="B289" s="17"/>
      <c r="C289" s="406"/>
      <c r="D289" s="231"/>
      <c r="E289" s="23"/>
      <c r="F289" s="23"/>
      <c r="G289" s="191"/>
      <c r="H289" s="409"/>
      <c r="I289" s="409"/>
      <c r="J289" s="409"/>
      <c r="K289" s="190" t="s">
        <v>91</v>
      </c>
      <c r="L289" s="189" t="s">
        <v>213</v>
      </c>
      <c r="M289" s="190" t="s">
        <v>90</v>
      </c>
      <c r="N289" s="189" t="s">
        <v>263</v>
      </c>
      <c r="O289" s="190" t="s">
        <v>89</v>
      </c>
      <c r="P289" s="189" t="s">
        <v>319</v>
      </c>
      <c r="Q289" s="190" t="s">
        <v>88</v>
      </c>
      <c r="R289" s="189" t="s">
        <v>297</v>
      </c>
      <c r="S289" s="190" t="s">
        <v>210</v>
      </c>
      <c r="T289" s="189" t="s">
        <v>213</v>
      </c>
      <c r="U289" s="190" t="s">
        <v>209</v>
      </c>
      <c r="V289" s="189" t="s">
        <v>98</v>
      </c>
      <c r="W289" s="190" t="s">
        <v>291</v>
      </c>
      <c r="X289" s="189"/>
      <c r="Y289" s="190" t="s">
        <v>593</v>
      </c>
      <c r="Z289" s="189"/>
      <c r="AA289" s="244" t="s">
        <v>667</v>
      </c>
      <c r="AB289" s="366"/>
      <c r="AC289" s="366"/>
      <c r="AD289" s="188"/>
      <c r="AE289" s="390"/>
      <c r="AF289" s="392"/>
      <c r="AG289" s="392"/>
      <c r="AH289" s="392"/>
      <c r="AI289" s="392"/>
      <c r="AJ289" s="392"/>
      <c r="AK289" s="392"/>
      <c r="AL289" s="392"/>
      <c r="AM289" s="392"/>
      <c r="AN289" s="395"/>
    </row>
    <row r="290" spans="2:41" ht="21" customHeight="1" thickBot="1" x14ac:dyDescent="0.25">
      <c r="B290" s="17"/>
      <c r="C290" s="407"/>
      <c r="D290" s="233"/>
      <c r="E290" s="203"/>
      <c r="F290" s="203"/>
      <c r="G290" s="202"/>
      <c r="H290" s="410"/>
      <c r="I290" s="410"/>
      <c r="J290" s="410"/>
      <c r="K290" s="201" t="s">
        <v>87</v>
      </c>
      <c r="L290" s="200" t="s">
        <v>319</v>
      </c>
      <c r="M290" s="201" t="s">
        <v>86</v>
      </c>
      <c r="N290" s="200" t="s">
        <v>213</v>
      </c>
      <c r="O290" s="201" t="s">
        <v>85</v>
      </c>
      <c r="P290" s="200" t="s">
        <v>425</v>
      </c>
      <c r="Q290" s="201" t="s">
        <v>84</v>
      </c>
      <c r="R290" s="200" t="s">
        <v>264</v>
      </c>
      <c r="S290" s="201" t="s">
        <v>208</v>
      </c>
      <c r="T290" s="200" t="s">
        <v>98</v>
      </c>
      <c r="U290" s="201" t="s">
        <v>207</v>
      </c>
      <c r="V290" s="200"/>
      <c r="W290" s="201" t="s">
        <v>290</v>
      </c>
      <c r="X290" s="200"/>
      <c r="Y290" s="201" t="s">
        <v>592</v>
      </c>
      <c r="Z290" s="200"/>
      <c r="AA290" s="246"/>
      <c r="AB290" s="398"/>
      <c r="AC290" s="398"/>
      <c r="AD290" s="199"/>
      <c r="AE290" s="391"/>
      <c r="AF290" s="393"/>
      <c r="AG290" s="393"/>
      <c r="AH290" s="393"/>
      <c r="AI290" s="393"/>
      <c r="AJ290" s="393"/>
      <c r="AK290" s="393"/>
      <c r="AL290" s="393"/>
      <c r="AM290" s="393"/>
      <c r="AN290" s="396"/>
    </row>
    <row r="291" spans="2:41" ht="21" customHeight="1" x14ac:dyDescent="0.2">
      <c r="B291" s="17"/>
      <c r="C291" s="405">
        <v>11</v>
      </c>
      <c r="D291" s="232"/>
      <c r="E291" s="197"/>
      <c r="F291" s="197"/>
      <c r="G291" s="196"/>
      <c r="H291" s="408">
        <v>83</v>
      </c>
      <c r="I291" s="408">
        <v>23</v>
      </c>
      <c r="J291" s="408">
        <v>6</v>
      </c>
      <c r="K291" s="195" t="s">
        <v>95</v>
      </c>
      <c r="L291" s="194" t="s">
        <v>555</v>
      </c>
      <c r="M291" s="195" t="s">
        <v>94</v>
      </c>
      <c r="N291" s="194" t="s">
        <v>425</v>
      </c>
      <c r="O291" s="195" t="s">
        <v>93</v>
      </c>
      <c r="P291" s="194" t="s">
        <v>269</v>
      </c>
      <c r="Q291" s="195" t="s">
        <v>92</v>
      </c>
      <c r="R291" s="194" t="s">
        <v>301</v>
      </c>
      <c r="S291" s="195" t="s">
        <v>212</v>
      </c>
      <c r="T291" s="194" t="s">
        <v>213</v>
      </c>
      <c r="U291" s="195" t="s">
        <v>211</v>
      </c>
      <c r="V291" s="194" t="s">
        <v>97</v>
      </c>
      <c r="W291" s="195" t="s">
        <v>292</v>
      </c>
      <c r="X291" s="194"/>
      <c r="Y291" s="195" t="s">
        <v>594</v>
      </c>
      <c r="Z291" s="194"/>
      <c r="AA291" s="245"/>
      <c r="AB291" s="397"/>
      <c r="AC291" s="397"/>
      <c r="AD291" s="193"/>
      <c r="AE291" s="379">
        <f>SUMPRODUCT(LEN($L291:$Z293)-LEN(SUBSTITUTE($L291:$Z293,"A", "")))</f>
        <v>35</v>
      </c>
      <c r="AF291" s="365">
        <f>SUMPRODUCT(LEN($AA291:$AA293)-LEN(SUBSTITUTE($AA291:$AA293,"A", "")))</f>
        <v>0</v>
      </c>
      <c r="AG291" s="365">
        <f>SUMPRODUCT(LEN($L291:$Z293)-LEN(SUBSTITUTE($L291:$Z293,"S", "")))</f>
        <v>1</v>
      </c>
      <c r="AH291" s="365">
        <f>SUMPRODUCT(LEN($AA291:$AA293)-LEN(SUBSTITUTE($AA291:$AA293,"S", "")))</f>
        <v>0</v>
      </c>
      <c r="AI291" s="365">
        <f>SUMPRODUCT(LEN($L291:$Z293)-LEN(SUBSTITUTE($L291:$Z293,"F", "")))</f>
        <v>0</v>
      </c>
      <c r="AJ291" s="365">
        <f>SUMPRODUCT(LEN($AA291:$AA293)-LEN(SUBSTITUTE($AA291:$AA293,"F", "")))</f>
        <v>0</v>
      </c>
      <c r="AK291" s="365">
        <f>SUMPRODUCT(LEN($L291:$Z293)-LEN(SUBSTITUTE($L291:$Z293,"G", "")))</f>
        <v>12</v>
      </c>
      <c r="AL291" s="365">
        <f>SUMPRODUCT(LEN($AA291:$AA293)-LEN(SUBSTITUTE($AA291:$AA293,"G", "")))</f>
        <v>0</v>
      </c>
      <c r="AM291" s="365">
        <f>SUMPRODUCT(LEN($L291:$Z293)-LEN(SUBSTITUTE($L291:$Z293,"M", "")))</f>
        <v>0</v>
      </c>
      <c r="AN291" s="382">
        <f>SUMPRODUCT(LEN($AA291:$AA293)-LEN(SUBSTITUTE($AA291:$AA293,"M", "")))</f>
        <v>0</v>
      </c>
    </row>
    <row r="292" spans="2:41" ht="21" customHeight="1" x14ac:dyDescent="0.2">
      <c r="B292" s="17"/>
      <c r="C292" s="406"/>
      <c r="D292" s="231"/>
      <c r="E292" s="23"/>
      <c r="F292" s="23"/>
      <c r="G292" s="191"/>
      <c r="H292" s="409"/>
      <c r="I292" s="409"/>
      <c r="J292" s="409"/>
      <c r="K292" s="190" t="s">
        <v>91</v>
      </c>
      <c r="L292" s="189" t="s">
        <v>263</v>
      </c>
      <c r="M292" s="190" t="s">
        <v>90</v>
      </c>
      <c r="N292" s="189" t="s">
        <v>213</v>
      </c>
      <c r="O292" s="190" t="s">
        <v>89</v>
      </c>
      <c r="P292" s="189" t="s">
        <v>319</v>
      </c>
      <c r="Q292" s="190" t="s">
        <v>88</v>
      </c>
      <c r="R292" s="189" t="s">
        <v>275</v>
      </c>
      <c r="S292" s="190" t="s">
        <v>210</v>
      </c>
      <c r="T292" s="189" t="s">
        <v>263</v>
      </c>
      <c r="U292" s="190" t="s">
        <v>209</v>
      </c>
      <c r="V292" s="189" t="s">
        <v>97</v>
      </c>
      <c r="W292" s="190" t="s">
        <v>291</v>
      </c>
      <c r="X292" s="189"/>
      <c r="Y292" s="190" t="s">
        <v>593</v>
      </c>
      <c r="Z292" s="189"/>
      <c r="AA292" s="244"/>
      <c r="AB292" s="366"/>
      <c r="AC292" s="366"/>
      <c r="AD292" s="188"/>
      <c r="AE292" s="390"/>
      <c r="AF292" s="392"/>
      <c r="AG292" s="392"/>
      <c r="AH292" s="392"/>
      <c r="AI292" s="392"/>
      <c r="AJ292" s="392"/>
      <c r="AK292" s="392"/>
      <c r="AL292" s="392"/>
      <c r="AM292" s="392"/>
      <c r="AN292" s="395"/>
    </row>
    <row r="293" spans="2:41" ht="21" customHeight="1" thickBot="1" x14ac:dyDescent="0.25">
      <c r="B293" s="17"/>
      <c r="C293" s="407"/>
      <c r="D293" s="233"/>
      <c r="E293" s="203"/>
      <c r="F293" s="203"/>
      <c r="G293" s="202"/>
      <c r="H293" s="410"/>
      <c r="I293" s="410"/>
      <c r="J293" s="410"/>
      <c r="K293" s="201" t="s">
        <v>87</v>
      </c>
      <c r="L293" s="200" t="s">
        <v>382</v>
      </c>
      <c r="M293" s="201" t="s">
        <v>86</v>
      </c>
      <c r="N293" s="200" t="s">
        <v>266</v>
      </c>
      <c r="O293" s="201" t="s">
        <v>85</v>
      </c>
      <c r="P293" s="200" t="s">
        <v>425</v>
      </c>
      <c r="Q293" s="201" t="s">
        <v>84</v>
      </c>
      <c r="R293" s="200" t="s">
        <v>224</v>
      </c>
      <c r="S293" s="201" t="s">
        <v>208</v>
      </c>
      <c r="T293" s="200" t="s">
        <v>98</v>
      </c>
      <c r="U293" s="201" t="s">
        <v>207</v>
      </c>
      <c r="V293" s="200"/>
      <c r="W293" s="201" t="s">
        <v>290</v>
      </c>
      <c r="X293" s="200"/>
      <c r="Y293" s="201" t="s">
        <v>592</v>
      </c>
      <c r="Z293" s="200"/>
      <c r="AA293" s="246"/>
      <c r="AB293" s="398"/>
      <c r="AC293" s="398"/>
      <c r="AD293" s="199"/>
      <c r="AE293" s="391"/>
      <c r="AF293" s="393"/>
      <c r="AG293" s="393"/>
      <c r="AH293" s="393"/>
      <c r="AI293" s="393"/>
      <c r="AJ293" s="393"/>
      <c r="AK293" s="393"/>
      <c r="AL293" s="393"/>
      <c r="AM293" s="393"/>
      <c r="AN293" s="396"/>
    </row>
    <row r="294" spans="2:41" ht="21" customHeight="1" x14ac:dyDescent="0.2">
      <c r="B294" s="17"/>
      <c r="C294" s="405">
        <v>12</v>
      </c>
      <c r="D294" s="232"/>
      <c r="E294" s="197"/>
      <c r="F294" s="197"/>
      <c r="G294" s="196"/>
      <c r="H294" s="408">
        <v>81</v>
      </c>
      <c r="I294" s="408">
        <v>20</v>
      </c>
      <c r="J294" s="408">
        <v>6</v>
      </c>
      <c r="K294" s="195" t="s">
        <v>95</v>
      </c>
      <c r="L294" s="194" t="s">
        <v>97</v>
      </c>
      <c r="M294" s="195" t="s">
        <v>94</v>
      </c>
      <c r="N294" s="194" t="s">
        <v>263</v>
      </c>
      <c r="O294" s="195" t="s">
        <v>93</v>
      </c>
      <c r="P294" s="194" t="s">
        <v>213</v>
      </c>
      <c r="Q294" s="195" t="s">
        <v>92</v>
      </c>
      <c r="R294" s="194" t="s">
        <v>97</v>
      </c>
      <c r="S294" s="195" t="s">
        <v>212</v>
      </c>
      <c r="T294" s="194" t="s">
        <v>98</v>
      </c>
      <c r="U294" s="195" t="s">
        <v>211</v>
      </c>
      <c r="V294" s="194"/>
      <c r="W294" s="195" t="s">
        <v>292</v>
      </c>
      <c r="X294" s="194"/>
      <c r="Y294" s="195" t="s">
        <v>594</v>
      </c>
      <c r="Z294" s="194"/>
      <c r="AA294" s="245"/>
      <c r="AB294" s="397"/>
      <c r="AC294" s="397"/>
      <c r="AD294" s="193"/>
      <c r="AE294" s="379">
        <f>SUMPRODUCT(LEN($L294:$Z296)-LEN(SUBSTITUTE($L294:$Z296,"A", "")))</f>
        <v>13</v>
      </c>
      <c r="AF294" s="365">
        <f>SUMPRODUCT(LEN($AA294:$AA296)-LEN(SUBSTITUTE($AA294:$AA296,"A", "")))</f>
        <v>0</v>
      </c>
      <c r="AG294" s="365">
        <f>SUMPRODUCT(LEN($L294:$Z296)-LEN(SUBSTITUTE($L294:$Z296,"S", "")))</f>
        <v>2</v>
      </c>
      <c r="AH294" s="365">
        <f>SUMPRODUCT(LEN($AA294:$AA296)-LEN(SUBSTITUTE($AA294:$AA296,"S", "")))</f>
        <v>0</v>
      </c>
      <c r="AI294" s="365">
        <f>SUMPRODUCT(LEN($L294:$Z296)-LEN(SUBSTITUTE($L294:$Z296,"F", "")))</f>
        <v>0</v>
      </c>
      <c r="AJ294" s="365">
        <f>SUMPRODUCT(LEN($AA294:$AA296)-LEN(SUBSTITUTE($AA294:$AA296,"F", "")))</f>
        <v>0</v>
      </c>
      <c r="AK294" s="365">
        <f>SUMPRODUCT(LEN($L294:$Z296)-LEN(SUBSTITUTE($L294:$Z296,"G", "")))</f>
        <v>6</v>
      </c>
      <c r="AL294" s="365">
        <f>SUMPRODUCT(LEN($AA294:$AA296)-LEN(SUBSTITUTE($AA294:$AA296,"G", "")))</f>
        <v>0</v>
      </c>
      <c r="AM294" s="365">
        <f>SUMPRODUCT(LEN($L294:$Z296)-LEN(SUBSTITUTE($L294:$Z296,"M", "")))</f>
        <v>0</v>
      </c>
      <c r="AN294" s="382">
        <f>SUMPRODUCT(LEN($AA294:$AA296)-LEN(SUBSTITUTE($AA294:$AA296,"M", "")))</f>
        <v>0</v>
      </c>
    </row>
    <row r="295" spans="2:41" ht="21" customHeight="1" x14ac:dyDescent="0.2">
      <c r="B295" s="17"/>
      <c r="C295" s="406"/>
      <c r="D295" s="231"/>
      <c r="E295" s="23"/>
      <c r="F295" s="23"/>
      <c r="G295" s="191"/>
      <c r="H295" s="409"/>
      <c r="I295" s="409"/>
      <c r="J295" s="409"/>
      <c r="K295" s="190" t="s">
        <v>91</v>
      </c>
      <c r="L295" s="189" t="s">
        <v>97</v>
      </c>
      <c r="M295" s="190" t="s">
        <v>90</v>
      </c>
      <c r="N295" s="189" t="s">
        <v>263</v>
      </c>
      <c r="O295" s="190" t="s">
        <v>89</v>
      </c>
      <c r="P295" s="189" t="s">
        <v>263</v>
      </c>
      <c r="Q295" s="190" t="s">
        <v>88</v>
      </c>
      <c r="R295" s="189" t="s">
        <v>97</v>
      </c>
      <c r="S295" s="190" t="s">
        <v>210</v>
      </c>
      <c r="T295" s="189" t="s">
        <v>98</v>
      </c>
      <c r="U295" s="190" t="s">
        <v>209</v>
      </c>
      <c r="V295" s="189"/>
      <c r="W295" s="190" t="s">
        <v>291</v>
      </c>
      <c r="X295" s="189"/>
      <c r="Y295" s="190" t="s">
        <v>593</v>
      </c>
      <c r="Z295" s="189"/>
      <c r="AA295" s="244"/>
      <c r="AB295" s="366"/>
      <c r="AC295" s="366"/>
      <c r="AD295" s="188"/>
      <c r="AE295" s="390"/>
      <c r="AF295" s="392"/>
      <c r="AG295" s="392"/>
      <c r="AH295" s="392"/>
      <c r="AI295" s="392"/>
      <c r="AJ295" s="392"/>
      <c r="AK295" s="392"/>
      <c r="AL295" s="392"/>
      <c r="AM295" s="392"/>
      <c r="AN295" s="395"/>
    </row>
    <row r="296" spans="2:41" ht="21" customHeight="1" thickBot="1" x14ac:dyDescent="0.25">
      <c r="B296" s="17"/>
      <c r="C296" s="407"/>
      <c r="D296" s="233"/>
      <c r="E296" s="203"/>
      <c r="F296" s="203"/>
      <c r="G296" s="202"/>
      <c r="H296" s="410"/>
      <c r="I296" s="410"/>
      <c r="J296" s="410"/>
      <c r="K296" s="201" t="s">
        <v>87</v>
      </c>
      <c r="L296" s="200" t="s">
        <v>97</v>
      </c>
      <c r="M296" s="201" t="s">
        <v>86</v>
      </c>
      <c r="N296" s="200" t="s">
        <v>275</v>
      </c>
      <c r="O296" s="201" t="s">
        <v>85</v>
      </c>
      <c r="P296" s="200" t="s">
        <v>284</v>
      </c>
      <c r="Q296" s="201" t="s">
        <v>84</v>
      </c>
      <c r="R296" s="200" t="s">
        <v>97</v>
      </c>
      <c r="S296" s="201" t="s">
        <v>208</v>
      </c>
      <c r="T296" s="200"/>
      <c r="U296" s="201" t="s">
        <v>207</v>
      </c>
      <c r="V296" s="200"/>
      <c r="W296" s="201" t="s">
        <v>290</v>
      </c>
      <c r="X296" s="200"/>
      <c r="Y296" s="201" t="s">
        <v>592</v>
      </c>
      <c r="Z296" s="200"/>
      <c r="AA296" s="246"/>
      <c r="AB296" s="398"/>
      <c r="AC296" s="398"/>
      <c r="AD296" s="199"/>
      <c r="AE296" s="391"/>
      <c r="AF296" s="393"/>
      <c r="AG296" s="393"/>
      <c r="AH296" s="393"/>
      <c r="AI296" s="393"/>
      <c r="AJ296" s="393"/>
      <c r="AK296" s="393"/>
      <c r="AL296" s="393"/>
      <c r="AM296" s="393"/>
      <c r="AN296" s="396"/>
    </row>
    <row r="297" spans="2:41" ht="21" customHeight="1" x14ac:dyDescent="0.2">
      <c r="B297" s="17"/>
      <c r="C297" s="405">
        <v>13</v>
      </c>
      <c r="D297" s="232"/>
      <c r="E297" s="197"/>
      <c r="F297" s="197"/>
      <c r="G297" s="196"/>
      <c r="H297" s="408">
        <v>85</v>
      </c>
      <c r="I297" s="408">
        <v>22</v>
      </c>
      <c r="J297" s="408">
        <v>6</v>
      </c>
      <c r="K297" s="195" t="s">
        <v>95</v>
      </c>
      <c r="L297" s="194" t="s">
        <v>213</v>
      </c>
      <c r="M297" s="195" t="s">
        <v>94</v>
      </c>
      <c r="N297" s="194" t="s">
        <v>271</v>
      </c>
      <c r="O297" s="195" t="s">
        <v>93</v>
      </c>
      <c r="P297" s="194" t="s">
        <v>263</v>
      </c>
      <c r="Q297" s="195" t="s">
        <v>92</v>
      </c>
      <c r="R297" s="194" t="s">
        <v>275</v>
      </c>
      <c r="S297" s="195" t="s">
        <v>212</v>
      </c>
      <c r="T297" s="194" t="s">
        <v>262</v>
      </c>
      <c r="U297" s="195" t="s">
        <v>211</v>
      </c>
      <c r="V297" s="194" t="s">
        <v>98</v>
      </c>
      <c r="W297" s="195" t="s">
        <v>292</v>
      </c>
      <c r="X297" s="194"/>
      <c r="Y297" s="195" t="s">
        <v>594</v>
      </c>
      <c r="Z297" s="194"/>
      <c r="AA297" s="245"/>
      <c r="AB297" s="397">
        <v>3</v>
      </c>
      <c r="AC297" s="397"/>
      <c r="AD297" s="193"/>
      <c r="AE297" s="379">
        <f>SUMPRODUCT(LEN($L297:$Z299)-LEN(SUBSTITUTE($L297:$Z299,"A", "")))</f>
        <v>19</v>
      </c>
      <c r="AF297" s="365">
        <f>SUMPRODUCT(LEN($AA297:$AA299)-LEN(SUBSTITUTE($AA297:$AA299,"A", "")))</f>
        <v>0</v>
      </c>
      <c r="AG297" s="365">
        <f>SUMPRODUCT(LEN($L297:$Z299)-LEN(SUBSTITUTE($L297:$Z299,"S", "")))</f>
        <v>2</v>
      </c>
      <c r="AH297" s="365">
        <f>SUMPRODUCT(LEN($AA297:$AA299)-LEN(SUBSTITUTE($AA297:$AA299,"S", "")))</f>
        <v>0</v>
      </c>
      <c r="AI297" s="365">
        <f>SUMPRODUCT(LEN($L297:$Z299)-LEN(SUBSTITUTE($L297:$Z299,"F", "")))</f>
        <v>1</v>
      </c>
      <c r="AJ297" s="365">
        <f>SUMPRODUCT(LEN($AA297:$AA299)-LEN(SUBSTITUTE($AA297:$AA299,"F", "")))</f>
        <v>0</v>
      </c>
      <c r="AK297" s="365">
        <f>SUMPRODUCT(LEN($L297:$Z299)-LEN(SUBSTITUTE($L297:$Z299,"G", "")))</f>
        <v>10</v>
      </c>
      <c r="AL297" s="365">
        <f>SUMPRODUCT(LEN($AA297:$AA299)-LEN(SUBSTITUTE($AA297:$AA299,"G", "")))</f>
        <v>0</v>
      </c>
      <c r="AM297" s="365">
        <f>SUMPRODUCT(LEN($L297:$Z299)-LEN(SUBSTITUTE($L297:$Z299,"M", "")))</f>
        <v>0</v>
      </c>
      <c r="AN297" s="382">
        <f>SUMPRODUCT(LEN($AA297:$AA299)-LEN(SUBSTITUTE($AA297:$AA299,"M", "")))</f>
        <v>0</v>
      </c>
    </row>
    <row r="298" spans="2:41" ht="21" customHeight="1" x14ac:dyDescent="0.2">
      <c r="B298" s="17"/>
      <c r="C298" s="406"/>
      <c r="D298" s="231"/>
      <c r="E298" s="23"/>
      <c r="F298" s="23"/>
      <c r="G298" s="191"/>
      <c r="H298" s="409"/>
      <c r="I298" s="409"/>
      <c r="J298" s="409"/>
      <c r="K298" s="190" t="s">
        <v>91</v>
      </c>
      <c r="L298" s="189" t="s">
        <v>263</v>
      </c>
      <c r="M298" s="190" t="s">
        <v>90</v>
      </c>
      <c r="N298" s="189" t="s">
        <v>319</v>
      </c>
      <c r="O298" s="190" t="s">
        <v>89</v>
      </c>
      <c r="P298" s="189" t="s">
        <v>275</v>
      </c>
      <c r="Q298" s="190" t="s">
        <v>88</v>
      </c>
      <c r="R298" s="189" t="s">
        <v>213</v>
      </c>
      <c r="S298" s="190" t="s">
        <v>210</v>
      </c>
      <c r="T298" s="189" t="s">
        <v>97</v>
      </c>
      <c r="U298" s="190" t="s">
        <v>209</v>
      </c>
      <c r="V298" s="189"/>
      <c r="W298" s="190" t="s">
        <v>291</v>
      </c>
      <c r="X298" s="189"/>
      <c r="Y298" s="190" t="s">
        <v>593</v>
      </c>
      <c r="Z298" s="189"/>
      <c r="AA298" s="244"/>
      <c r="AB298" s="366"/>
      <c r="AC298" s="366"/>
      <c r="AD298" s="188"/>
      <c r="AE298" s="390"/>
      <c r="AF298" s="392"/>
      <c r="AG298" s="392"/>
      <c r="AH298" s="392"/>
      <c r="AI298" s="392"/>
      <c r="AJ298" s="392"/>
      <c r="AK298" s="392"/>
      <c r="AL298" s="392"/>
      <c r="AM298" s="392"/>
      <c r="AN298" s="395"/>
    </row>
    <row r="299" spans="2:41" ht="21" customHeight="1" thickBot="1" x14ac:dyDescent="0.25">
      <c r="B299" s="17"/>
      <c r="C299" s="407"/>
      <c r="D299" s="233"/>
      <c r="E299" s="203"/>
      <c r="F299" s="203"/>
      <c r="G299" s="202"/>
      <c r="H299" s="410"/>
      <c r="I299" s="410"/>
      <c r="J299" s="410"/>
      <c r="K299" s="201" t="s">
        <v>87</v>
      </c>
      <c r="L299" s="200" t="s">
        <v>271</v>
      </c>
      <c r="M299" s="201" t="s">
        <v>86</v>
      </c>
      <c r="N299" s="200" t="s">
        <v>301</v>
      </c>
      <c r="O299" s="201" t="s">
        <v>85</v>
      </c>
      <c r="P299" s="200" t="s">
        <v>213</v>
      </c>
      <c r="Q299" s="201" t="s">
        <v>84</v>
      </c>
      <c r="R299" s="200" t="s">
        <v>263</v>
      </c>
      <c r="S299" s="201" t="s">
        <v>208</v>
      </c>
      <c r="T299" s="200" t="s">
        <v>98</v>
      </c>
      <c r="U299" s="201" t="s">
        <v>207</v>
      </c>
      <c r="V299" s="200"/>
      <c r="W299" s="201" t="s">
        <v>290</v>
      </c>
      <c r="X299" s="200"/>
      <c r="Y299" s="201" t="s">
        <v>592</v>
      </c>
      <c r="Z299" s="200"/>
      <c r="AA299" s="246"/>
      <c r="AB299" s="398"/>
      <c r="AC299" s="398"/>
      <c r="AD299" s="199"/>
      <c r="AE299" s="391"/>
      <c r="AF299" s="393"/>
      <c r="AG299" s="393"/>
      <c r="AH299" s="393"/>
      <c r="AI299" s="393"/>
      <c r="AJ299" s="393"/>
      <c r="AK299" s="393"/>
      <c r="AL299" s="393"/>
      <c r="AM299" s="393"/>
      <c r="AN299" s="396"/>
    </row>
    <row r="300" spans="2:41" ht="21" customHeight="1" x14ac:dyDescent="0.2">
      <c r="B300" s="17"/>
      <c r="C300" s="405">
        <v>14</v>
      </c>
      <c r="D300" s="232"/>
      <c r="E300" s="197"/>
      <c r="F300" s="197"/>
      <c r="G300" s="196"/>
      <c r="H300" s="408"/>
      <c r="I300" s="408"/>
      <c r="J300" s="408"/>
      <c r="K300" s="195" t="s">
        <v>95</v>
      </c>
      <c r="L300" s="194"/>
      <c r="M300" s="195" t="s">
        <v>94</v>
      </c>
      <c r="N300" s="194"/>
      <c r="O300" s="195" t="s">
        <v>93</v>
      </c>
      <c r="P300" s="194"/>
      <c r="Q300" s="195" t="s">
        <v>92</v>
      </c>
      <c r="R300" s="194"/>
      <c r="S300" s="195" t="s">
        <v>212</v>
      </c>
      <c r="T300" s="194"/>
      <c r="U300" s="195" t="s">
        <v>211</v>
      </c>
      <c r="V300" s="194"/>
      <c r="W300" s="195" t="s">
        <v>292</v>
      </c>
      <c r="X300" s="194"/>
      <c r="Y300" s="195" t="s">
        <v>594</v>
      </c>
      <c r="Z300" s="194"/>
      <c r="AA300" s="245"/>
      <c r="AB300" s="397"/>
      <c r="AC300" s="397"/>
      <c r="AD300" s="193"/>
      <c r="AE300" s="379">
        <f>SUMPRODUCT(LEN($L300:$Z302)-LEN(SUBSTITUTE($L300:$Z302,"A", "")))</f>
        <v>0</v>
      </c>
      <c r="AF300" s="365">
        <f>SUMPRODUCT(LEN($AA300:$AA302)-LEN(SUBSTITUTE($AA300:$AA302,"A", "")))</f>
        <v>0</v>
      </c>
      <c r="AG300" s="365">
        <f>SUMPRODUCT(LEN($L300:$Z302)-LEN(SUBSTITUTE($L300:$Z302,"S", "")))</f>
        <v>0</v>
      </c>
      <c r="AH300" s="365">
        <f>SUMPRODUCT(LEN($AA300:$AA302)-LEN(SUBSTITUTE($AA300:$AA302,"S", "")))</f>
        <v>0</v>
      </c>
      <c r="AI300" s="365">
        <f>SUMPRODUCT(LEN($L300:$Z302)-LEN(SUBSTITUTE($L300:$Z302,"F", "")))</f>
        <v>0</v>
      </c>
      <c r="AJ300" s="365">
        <f>SUMPRODUCT(LEN($AA300:$AA302)-LEN(SUBSTITUTE($AA300:$AA302,"F", "")))</f>
        <v>0</v>
      </c>
      <c r="AK300" s="365">
        <f>SUMPRODUCT(LEN($L300:$Z302)-LEN(SUBSTITUTE($L300:$Z302,"G", "")))</f>
        <v>0</v>
      </c>
      <c r="AL300" s="365">
        <f>SUMPRODUCT(LEN($AA300:$AA302)-LEN(SUBSTITUTE($AA300:$AA302,"G", "")))</f>
        <v>0</v>
      </c>
      <c r="AM300" s="365">
        <f>SUMPRODUCT(LEN($L300:$Z302)-LEN(SUBSTITUTE($L300:$Z302,"M", "")))</f>
        <v>0</v>
      </c>
      <c r="AN300" s="382">
        <f>SUMPRODUCT(LEN($AA300:$AA302)-LEN(SUBSTITUTE($AA300:$AA302,"M", "")))</f>
        <v>0</v>
      </c>
    </row>
    <row r="301" spans="2:41" ht="21" customHeight="1" x14ac:dyDescent="0.2">
      <c r="B301" s="17"/>
      <c r="C301" s="406"/>
      <c r="D301" s="231"/>
      <c r="E301" s="23"/>
      <c r="F301" s="23"/>
      <c r="G301" s="191"/>
      <c r="H301" s="409"/>
      <c r="I301" s="409"/>
      <c r="J301" s="409"/>
      <c r="K301" s="190" t="s">
        <v>91</v>
      </c>
      <c r="L301" s="189"/>
      <c r="M301" s="190" t="s">
        <v>90</v>
      </c>
      <c r="N301" s="189"/>
      <c r="O301" s="190" t="s">
        <v>89</v>
      </c>
      <c r="P301" s="189"/>
      <c r="Q301" s="190" t="s">
        <v>88</v>
      </c>
      <c r="R301" s="189"/>
      <c r="S301" s="190" t="s">
        <v>210</v>
      </c>
      <c r="T301" s="189"/>
      <c r="U301" s="190" t="s">
        <v>209</v>
      </c>
      <c r="V301" s="189"/>
      <c r="W301" s="190" t="s">
        <v>291</v>
      </c>
      <c r="X301" s="189"/>
      <c r="Y301" s="190" t="s">
        <v>593</v>
      </c>
      <c r="Z301" s="189"/>
      <c r="AA301" s="244"/>
      <c r="AB301" s="366"/>
      <c r="AC301" s="366"/>
      <c r="AD301" s="188"/>
      <c r="AE301" s="390"/>
      <c r="AF301" s="392"/>
      <c r="AG301" s="392"/>
      <c r="AH301" s="392"/>
      <c r="AI301" s="392"/>
      <c r="AJ301" s="392"/>
      <c r="AK301" s="392"/>
      <c r="AL301" s="392"/>
      <c r="AM301" s="392"/>
      <c r="AN301" s="395"/>
      <c r="AO301" s="58"/>
    </row>
    <row r="302" spans="2:41" ht="21" customHeight="1" thickBot="1" x14ac:dyDescent="0.25">
      <c r="B302" s="17"/>
      <c r="C302" s="407"/>
      <c r="D302" s="233"/>
      <c r="E302" s="203"/>
      <c r="F302" s="203"/>
      <c r="G302" s="202"/>
      <c r="H302" s="410"/>
      <c r="I302" s="410"/>
      <c r="J302" s="410"/>
      <c r="K302" s="201" t="s">
        <v>87</v>
      </c>
      <c r="L302" s="200"/>
      <c r="M302" s="201" t="s">
        <v>86</v>
      </c>
      <c r="N302" s="200"/>
      <c r="O302" s="201" t="s">
        <v>85</v>
      </c>
      <c r="P302" s="200"/>
      <c r="Q302" s="201" t="s">
        <v>84</v>
      </c>
      <c r="R302" s="200"/>
      <c r="S302" s="201" t="s">
        <v>208</v>
      </c>
      <c r="T302" s="200"/>
      <c r="U302" s="201" t="s">
        <v>207</v>
      </c>
      <c r="V302" s="200"/>
      <c r="W302" s="201" t="s">
        <v>290</v>
      </c>
      <c r="X302" s="200"/>
      <c r="Y302" s="201" t="s">
        <v>592</v>
      </c>
      <c r="Z302" s="200"/>
      <c r="AA302" s="246"/>
      <c r="AB302" s="398"/>
      <c r="AC302" s="398"/>
      <c r="AD302" s="199"/>
      <c r="AE302" s="391"/>
      <c r="AF302" s="393"/>
      <c r="AG302" s="393"/>
      <c r="AH302" s="393"/>
      <c r="AI302" s="393"/>
      <c r="AJ302" s="393"/>
      <c r="AK302" s="393"/>
      <c r="AL302" s="393"/>
      <c r="AM302" s="393"/>
      <c r="AN302" s="396"/>
    </row>
    <row r="303" spans="2:41" ht="21" customHeight="1" x14ac:dyDescent="0.2">
      <c r="B303" s="17"/>
      <c r="C303" s="405">
        <v>15</v>
      </c>
      <c r="D303" s="232"/>
      <c r="E303" s="197"/>
      <c r="F303" s="197"/>
      <c r="G303" s="196"/>
      <c r="H303" s="408"/>
      <c r="I303" s="408"/>
      <c r="J303" s="408"/>
      <c r="K303" s="195" t="s">
        <v>95</v>
      </c>
      <c r="L303" s="194"/>
      <c r="M303" s="195" t="s">
        <v>94</v>
      </c>
      <c r="N303" s="194"/>
      <c r="O303" s="195" t="s">
        <v>93</v>
      </c>
      <c r="P303" s="194"/>
      <c r="Q303" s="195" t="s">
        <v>92</v>
      </c>
      <c r="R303" s="194"/>
      <c r="S303" s="195" t="s">
        <v>212</v>
      </c>
      <c r="T303" s="194"/>
      <c r="U303" s="195" t="s">
        <v>211</v>
      </c>
      <c r="V303" s="194"/>
      <c r="W303" s="195" t="s">
        <v>292</v>
      </c>
      <c r="X303" s="194"/>
      <c r="Y303" s="195" t="s">
        <v>594</v>
      </c>
      <c r="Z303" s="194"/>
      <c r="AA303" s="245"/>
      <c r="AB303" s="397"/>
      <c r="AC303" s="397"/>
      <c r="AD303" s="193"/>
      <c r="AE303" s="379">
        <f>SUMPRODUCT(LEN($L303:$Z305)-LEN(SUBSTITUTE($L303:$Z305,"A", "")))</f>
        <v>0</v>
      </c>
      <c r="AF303" s="365">
        <f>SUMPRODUCT(LEN($AA303:$AA305)-LEN(SUBSTITUTE($AA303:$AA305,"A", "")))</f>
        <v>0</v>
      </c>
      <c r="AG303" s="365">
        <f>SUMPRODUCT(LEN($L303:$Z305)-LEN(SUBSTITUTE($L303:$Z305,"S", "")))</f>
        <v>0</v>
      </c>
      <c r="AH303" s="365">
        <f>SUMPRODUCT(LEN($AA303:$AA305)-LEN(SUBSTITUTE($AA303:$AA305,"S", "")))</f>
        <v>0</v>
      </c>
      <c r="AI303" s="365">
        <f>SUMPRODUCT(LEN($L303:$Z305)-LEN(SUBSTITUTE($L303:$Z305,"F", "")))</f>
        <v>0</v>
      </c>
      <c r="AJ303" s="365">
        <f>SUMPRODUCT(LEN($AA303:$AA305)-LEN(SUBSTITUTE($AA303:$AA305,"F", "")))</f>
        <v>0</v>
      </c>
      <c r="AK303" s="365">
        <f>SUMPRODUCT(LEN($L303:$Z305)-LEN(SUBSTITUTE($L303:$Z305,"G", "")))</f>
        <v>0</v>
      </c>
      <c r="AL303" s="365">
        <f>SUMPRODUCT(LEN($AA303:$AA305)-LEN(SUBSTITUTE($AA303:$AA305,"G", "")))</f>
        <v>0</v>
      </c>
      <c r="AM303" s="365">
        <f>SUMPRODUCT(LEN($L303:$Z305)-LEN(SUBSTITUTE($L303:$Z305,"M", "")))</f>
        <v>0</v>
      </c>
      <c r="AN303" s="382">
        <f>SUMPRODUCT(LEN($AA303:$AA305)-LEN(SUBSTITUTE($AA303:$AA305,"M", "")))</f>
        <v>0</v>
      </c>
    </row>
    <row r="304" spans="2:41" ht="21" customHeight="1" x14ac:dyDescent="0.2">
      <c r="B304" s="17"/>
      <c r="C304" s="406"/>
      <c r="D304" s="231"/>
      <c r="E304" s="23"/>
      <c r="F304" s="23"/>
      <c r="G304" s="191"/>
      <c r="H304" s="409"/>
      <c r="I304" s="409"/>
      <c r="J304" s="409"/>
      <c r="K304" s="190" t="s">
        <v>91</v>
      </c>
      <c r="L304" s="189"/>
      <c r="M304" s="190" t="s">
        <v>90</v>
      </c>
      <c r="N304" s="189"/>
      <c r="O304" s="190" t="s">
        <v>89</v>
      </c>
      <c r="P304" s="189"/>
      <c r="Q304" s="190" t="s">
        <v>88</v>
      </c>
      <c r="R304" s="189"/>
      <c r="S304" s="190" t="s">
        <v>210</v>
      </c>
      <c r="T304" s="189"/>
      <c r="U304" s="190" t="s">
        <v>209</v>
      </c>
      <c r="V304" s="189"/>
      <c r="W304" s="190" t="s">
        <v>291</v>
      </c>
      <c r="X304" s="189"/>
      <c r="Y304" s="190" t="s">
        <v>593</v>
      </c>
      <c r="Z304" s="189"/>
      <c r="AA304" s="244"/>
      <c r="AB304" s="366"/>
      <c r="AC304" s="366"/>
      <c r="AD304" s="188"/>
      <c r="AE304" s="390"/>
      <c r="AF304" s="392"/>
      <c r="AG304" s="392"/>
      <c r="AH304" s="392"/>
      <c r="AI304" s="392"/>
      <c r="AJ304" s="392"/>
      <c r="AK304" s="392"/>
      <c r="AL304" s="392"/>
      <c r="AM304" s="392"/>
      <c r="AN304" s="395"/>
    </row>
    <row r="305" spans="2:40" ht="21" customHeight="1" thickBot="1" x14ac:dyDescent="0.25">
      <c r="B305" s="17"/>
      <c r="C305" s="407"/>
      <c r="D305" s="233"/>
      <c r="E305" s="203"/>
      <c r="F305" s="203"/>
      <c r="G305" s="202"/>
      <c r="H305" s="410"/>
      <c r="I305" s="410"/>
      <c r="J305" s="410"/>
      <c r="K305" s="201" t="s">
        <v>87</v>
      </c>
      <c r="L305" s="200"/>
      <c r="M305" s="201" t="s">
        <v>86</v>
      </c>
      <c r="N305" s="200"/>
      <c r="O305" s="201" t="s">
        <v>85</v>
      </c>
      <c r="P305" s="200"/>
      <c r="Q305" s="201" t="s">
        <v>84</v>
      </c>
      <c r="R305" s="200"/>
      <c r="S305" s="201" t="s">
        <v>208</v>
      </c>
      <c r="T305" s="200"/>
      <c r="U305" s="201" t="s">
        <v>207</v>
      </c>
      <c r="V305" s="200"/>
      <c r="W305" s="201" t="s">
        <v>290</v>
      </c>
      <c r="X305" s="200"/>
      <c r="Y305" s="201" t="s">
        <v>592</v>
      </c>
      <c r="Z305" s="200"/>
      <c r="AA305" s="246"/>
      <c r="AB305" s="398"/>
      <c r="AC305" s="398"/>
      <c r="AD305" s="199"/>
      <c r="AE305" s="391"/>
      <c r="AF305" s="393"/>
      <c r="AG305" s="393"/>
      <c r="AH305" s="393"/>
      <c r="AI305" s="393"/>
      <c r="AJ305" s="393"/>
      <c r="AK305" s="393"/>
      <c r="AL305" s="393"/>
      <c r="AM305" s="393"/>
      <c r="AN305" s="396"/>
    </row>
    <row r="306" spans="2:40" ht="21" customHeight="1" x14ac:dyDescent="0.2">
      <c r="B306" s="17"/>
      <c r="C306" s="405">
        <v>16</v>
      </c>
      <c r="D306" s="232"/>
      <c r="E306" s="197"/>
      <c r="F306" s="197"/>
      <c r="G306" s="196"/>
      <c r="H306" s="408"/>
      <c r="I306" s="408"/>
      <c r="J306" s="408"/>
      <c r="K306" s="195" t="s">
        <v>95</v>
      </c>
      <c r="L306" s="194"/>
      <c r="M306" s="195" t="s">
        <v>94</v>
      </c>
      <c r="N306" s="194"/>
      <c r="O306" s="195" t="s">
        <v>93</v>
      </c>
      <c r="P306" s="194"/>
      <c r="Q306" s="195" t="s">
        <v>92</v>
      </c>
      <c r="R306" s="194"/>
      <c r="S306" s="195" t="s">
        <v>212</v>
      </c>
      <c r="T306" s="194"/>
      <c r="U306" s="195" t="s">
        <v>211</v>
      </c>
      <c r="V306" s="194"/>
      <c r="W306" s="195" t="s">
        <v>292</v>
      </c>
      <c r="X306" s="194"/>
      <c r="Y306" s="195" t="s">
        <v>594</v>
      </c>
      <c r="Z306" s="194"/>
      <c r="AA306" s="245"/>
      <c r="AB306" s="397"/>
      <c r="AC306" s="397"/>
      <c r="AD306" s="193"/>
      <c r="AE306" s="379">
        <f>SUMPRODUCT(LEN($L306:$Z308)-LEN(SUBSTITUTE($L306:$Z308,"A", "")))</f>
        <v>0</v>
      </c>
      <c r="AF306" s="365">
        <f>SUMPRODUCT(LEN($AA306:$AA308)-LEN(SUBSTITUTE($AA306:$AA308,"A", "")))</f>
        <v>0</v>
      </c>
      <c r="AG306" s="365">
        <f>SUMPRODUCT(LEN($L306:$Z308)-LEN(SUBSTITUTE($L306:$Z308,"S", "")))</f>
        <v>0</v>
      </c>
      <c r="AH306" s="365">
        <f>SUMPRODUCT(LEN($AA306:$AA308)-LEN(SUBSTITUTE($AA306:$AA308,"S", "")))</f>
        <v>0</v>
      </c>
      <c r="AI306" s="365">
        <f>SUMPRODUCT(LEN($L306:$Z308)-LEN(SUBSTITUTE($L306:$Z308,"F", "")))</f>
        <v>0</v>
      </c>
      <c r="AJ306" s="365">
        <f>SUMPRODUCT(LEN($AA306:$AA308)-LEN(SUBSTITUTE($AA306:$AA308,"F", "")))</f>
        <v>0</v>
      </c>
      <c r="AK306" s="365">
        <f>SUMPRODUCT(LEN($L306:$Z308)-LEN(SUBSTITUTE($L306:$Z308,"G", "")))</f>
        <v>0</v>
      </c>
      <c r="AL306" s="365">
        <f>SUMPRODUCT(LEN($AA306:$AA308)-LEN(SUBSTITUTE($AA306:$AA308,"G", "")))</f>
        <v>0</v>
      </c>
      <c r="AM306" s="365">
        <f>SUMPRODUCT(LEN($L306:$Z308)-LEN(SUBSTITUTE($L306:$Z308,"M", "")))</f>
        <v>0</v>
      </c>
      <c r="AN306" s="382">
        <f>SUMPRODUCT(LEN($AA306:$AA308)-LEN(SUBSTITUTE($AA306:$AA308,"M", "")))</f>
        <v>0</v>
      </c>
    </row>
    <row r="307" spans="2:40" ht="21" customHeight="1" x14ac:dyDescent="0.2">
      <c r="B307" s="17"/>
      <c r="C307" s="406"/>
      <c r="D307" s="231"/>
      <c r="E307" s="23"/>
      <c r="F307" s="23"/>
      <c r="G307" s="191"/>
      <c r="H307" s="409"/>
      <c r="I307" s="409"/>
      <c r="J307" s="409"/>
      <c r="K307" s="190" t="s">
        <v>91</v>
      </c>
      <c r="L307" s="189"/>
      <c r="M307" s="190" t="s">
        <v>90</v>
      </c>
      <c r="N307" s="189"/>
      <c r="O307" s="190" t="s">
        <v>89</v>
      </c>
      <c r="P307" s="189"/>
      <c r="Q307" s="190" t="s">
        <v>88</v>
      </c>
      <c r="R307" s="189"/>
      <c r="S307" s="190" t="s">
        <v>210</v>
      </c>
      <c r="T307" s="189"/>
      <c r="U307" s="190" t="s">
        <v>209</v>
      </c>
      <c r="V307" s="189"/>
      <c r="W307" s="190" t="s">
        <v>291</v>
      </c>
      <c r="X307" s="189"/>
      <c r="Y307" s="190" t="s">
        <v>593</v>
      </c>
      <c r="Z307" s="189"/>
      <c r="AA307" s="244"/>
      <c r="AB307" s="366"/>
      <c r="AC307" s="366"/>
      <c r="AD307" s="188"/>
      <c r="AE307" s="390"/>
      <c r="AF307" s="392"/>
      <c r="AG307" s="392"/>
      <c r="AH307" s="392"/>
      <c r="AI307" s="392"/>
      <c r="AJ307" s="392"/>
      <c r="AK307" s="392"/>
      <c r="AL307" s="392"/>
      <c r="AM307" s="392"/>
      <c r="AN307" s="395"/>
    </row>
    <row r="308" spans="2:40" ht="21" customHeight="1" thickBot="1" x14ac:dyDescent="0.25">
      <c r="B308" s="17"/>
      <c r="C308" s="407"/>
      <c r="D308" s="233"/>
      <c r="E308" s="203"/>
      <c r="F308" s="203"/>
      <c r="G308" s="202"/>
      <c r="H308" s="410"/>
      <c r="I308" s="410"/>
      <c r="J308" s="410"/>
      <c r="K308" s="201" t="s">
        <v>87</v>
      </c>
      <c r="L308" s="200"/>
      <c r="M308" s="201" t="s">
        <v>86</v>
      </c>
      <c r="N308" s="200"/>
      <c r="O308" s="201" t="s">
        <v>85</v>
      </c>
      <c r="P308" s="200"/>
      <c r="Q308" s="201" t="s">
        <v>84</v>
      </c>
      <c r="R308" s="200"/>
      <c r="S308" s="201" t="s">
        <v>208</v>
      </c>
      <c r="T308" s="200"/>
      <c r="U308" s="201" t="s">
        <v>207</v>
      </c>
      <c r="V308" s="200"/>
      <c r="W308" s="201" t="s">
        <v>290</v>
      </c>
      <c r="X308" s="200"/>
      <c r="Y308" s="201" t="s">
        <v>592</v>
      </c>
      <c r="Z308" s="200"/>
      <c r="AA308" s="246"/>
      <c r="AB308" s="398"/>
      <c r="AC308" s="398"/>
      <c r="AD308" s="199"/>
      <c r="AE308" s="391"/>
      <c r="AF308" s="393"/>
      <c r="AG308" s="393"/>
      <c r="AH308" s="393"/>
      <c r="AI308" s="393"/>
      <c r="AJ308" s="393"/>
      <c r="AK308" s="393"/>
      <c r="AL308" s="393"/>
      <c r="AM308" s="393"/>
      <c r="AN308" s="396"/>
    </row>
    <row r="309" spans="2:40" ht="21" customHeight="1" x14ac:dyDescent="0.2">
      <c r="B309" s="17"/>
      <c r="C309" s="405">
        <v>17</v>
      </c>
      <c r="D309" s="232"/>
      <c r="E309" s="197"/>
      <c r="F309" s="197"/>
      <c r="G309" s="196"/>
      <c r="H309" s="408"/>
      <c r="I309" s="408"/>
      <c r="J309" s="408"/>
      <c r="K309" s="195" t="s">
        <v>95</v>
      </c>
      <c r="L309" s="194"/>
      <c r="M309" s="195" t="s">
        <v>94</v>
      </c>
      <c r="N309" s="194"/>
      <c r="O309" s="195" t="s">
        <v>93</v>
      </c>
      <c r="P309" s="194"/>
      <c r="Q309" s="195" t="s">
        <v>92</v>
      </c>
      <c r="R309" s="194"/>
      <c r="S309" s="195" t="s">
        <v>212</v>
      </c>
      <c r="T309" s="194"/>
      <c r="U309" s="195" t="s">
        <v>211</v>
      </c>
      <c r="V309" s="194"/>
      <c r="W309" s="195" t="s">
        <v>292</v>
      </c>
      <c r="X309" s="194"/>
      <c r="Y309" s="195" t="s">
        <v>594</v>
      </c>
      <c r="Z309" s="194"/>
      <c r="AA309" s="245"/>
      <c r="AB309" s="397"/>
      <c r="AC309" s="397"/>
      <c r="AD309" s="193"/>
      <c r="AE309" s="379">
        <f>SUMPRODUCT(LEN($L309:$Z311)-LEN(SUBSTITUTE($L309:$Z311,"A", "")))</f>
        <v>0</v>
      </c>
      <c r="AF309" s="365">
        <f>SUMPRODUCT(LEN($AA309:$AA311)-LEN(SUBSTITUTE($AA309:$AA311,"A", "")))</f>
        <v>0</v>
      </c>
      <c r="AG309" s="365">
        <f>SUMPRODUCT(LEN($L309:$Z311)-LEN(SUBSTITUTE($L309:$Z311,"S", "")))</f>
        <v>0</v>
      </c>
      <c r="AH309" s="365">
        <f>SUMPRODUCT(LEN($AA309:$AA311)-LEN(SUBSTITUTE($AA309:$AA311,"S", "")))</f>
        <v>0</v>
      </c>
      <c r="AI309" s="365">
        <f>SUMPRODUCT(LEN($L309:$Z311)-LEN(SUBSTITUTE($L309:$Z311,"F", "")))</f>
        <v>0</v>
      </c>
      <c r="AJ309" s="365">
        <f>SUMPRODUCT(LEN($AA309:$AA311)-LEN(SUBSTITUTE($AA309:$AA311,"F", "")))</f>
        <v>0</v>
      </c>
      <c r="AK309" s="365">
        <f>SUMPRODUCT(LEN($L309:$Z311)-LEN(SUBSTITUTE($L309:$Z311,"G", "")))</f>
        <v>0</v>
      </c>
      <c r="AL309" s="365">
        <f>SUMPRODUCT(LEN($AA309:$AA311)-LEN(SUBSTITUTE($AA309:$AA311,"G", "")))</f>
        <v>0</v>
      </c>
      <c r="AM309" s="365">
        <f>SUMPRODUCT(LEN($L309:$Z311)-LEN(SUBSTITUTE($L309:$Z311,"M", "")))</f>
        <v>0</v>
      </c>
      <c r="AN309" s="382">
        <f>SUMPRODUCT(LEN($AA309:$AA311)-LEN(SUBSTITUTE($AA309:$AA311,"M", "")))</f>
        <v>0</v>
      </c>
    </row>
    <row r="310" spans="2:40" ht="21" customHeight="1" x14ac:dyDescent="0.2">
      <c r="B310" s="17"/>
      <c r="C310" s="406"/>
      <c r="D310" s="231"/>
      <c r="E310" s="23"/>
      <c r="F310" s="23"/>
      <c r="G310" s="191"/>
      <c r="H310" s="409"/>
      <c r="I310" s="409"/>
      <c r="J310" s="409"/>
      <c r="K310" s="190" t="s">
        <v>91</v>
      </c>
      <c r="L310" s="189"/>
      <c r="M310" s="190" t="s">
        <v>90</v>
      </c>
      <c r="N310" s="189"/>
      <c r="O310" s="190" t="s">
        <v>89</v>
      </c>
      <c r="P310" s="189"/>
      <c r="Q310" s="190" t="s">
        <v>88</v>
      </c>
      <c r="R310" s="189"/>
      <c r="S310" s="190" t="s">
        <v>210</v>
      </c>
      <c r="T310" s="189"/>
      <c r="U310" s="190" t="s">
        <v>209</v>
      </c>
      <c r="V310" s="189"/>
      <c r="W310" s="190" t="s">
        <v>291</v>
      </c>
      <c r="X310" s="189"/>
      <c r="Y310" s="190" t="s">
        <v>593</v>
      </c>
      <c r="Z310" s="189"/>
      <c r="AA310" s="244"/>
      <c r="AB310" s="366"/>
      <c r="AC310" s="366"/>
      <c r="AD310" s="188"/>
      <c r="AE310" s="390"/>
      <c r="AF310" s="392"/>
      <c r="AG310" s="392"/>
      <c r="AH310" s="392"/>
      <c r="AI310" s="392"/>
      <c r="AJ310" s="392"/>
      <c r="AK310" s="392"/>
      <c r="AL310" s="392"/>
      <c r="AM310" s="392"/>
      <c r="AN310" s="395"/>
    </row>
    <row r="311" spans="2:40" ht="21" customHeight="1" thickBot="1" x14ac:dyDescent="0.25">
      <c r="B311" s="17"/>
      <c r="C311" s="407"/>
      <c r="D311" s="233"/>
      <c r="E311" s="203"/>
      <c r="F311" s="203"/>
      <c r="G311" s="202"/>
      <c r="H311" s="410"/>
      <c r="I311" s="410"/>
      <c r="J311" s="410"/>
      <c r="K311" s="201" t="s">
        <v>87</v>
      </c>
      <c r="L311" s="200"/>
      <c r="M311" s="201" t="s">
        <v>86</v>
      </c>
      <c r="N311" s="200"/>
      <c r="O311" s="201" t="s">
        <v>85</v>
      </c>
      <c r="P311" s="200"/>
      <c r="Q311" s="201" t="s">
        <v>84</v>
      </c>
      <c r="R311" s="200"/>
      <c r="S311" s="201" t="s">
        <v>208</v>
      </c>
      <c r="T311" s="200"/>
      <c r="U311" s="201" t="s">
        <v>207</v>
      </c>
      <c r="V311" s="200"/>
      <c r="W311" s="201" t="s">
        <v>290</v>
      </c>
      <c r="X311" s="200"/>
      <c r="Y311" s="201" t="s">
        <v>592</v>
      </c>
      <c r="Z311" s="200"/>
      <c r="AA311" s="246"/>
      <c r="AB311" s="398"/>
      <c r="AC311" s="398"/>
      <c r="AD311" s="199"/>
      <c r="AE311" s="391"/>
      <c r="AF311" s="393"/>
      <c r="AG311" s="393"/>
      <c r="AH311" s="393"/>
      <c r="AI311" s="393"/>
      <c r="AJ311" s="393"/>
      <c r="AK311" s="393"/>
      <c r="AL311" s="393"/>
      <c r="AM311" s="393"/>
      <c r="AN311" s="396"/>
    </row>
    <row r="312" spans="2:40" ht="21" customHeight="1" x14ac:dyDescent="0.2">
      <c r="B312" s="17"/>
      <c r="C312" s="405">
        <v>18</v>
      </c>
      <c r="D312" s="232"/>
      <c r="E312" s="197"/>
      <c r="F312" s="197"/>
      <c r="G312" s="196"/>
      <c r="H312" s="408"/>
      <c r="I312" s="408"/>
      <c r="J312" s="408"/>
      <c r="K312" s="195" t="s">
        <v>95</v>
      </c>
      <c r="L312" s="194"/>
      <c r="M312" s="195" t="s">
        <v>94</v>
      </c>
      <c r="N312" s="194"/>
      <c r="O312" s="195" t="s">
        <v>93</v>
      </c>
      <c r="P312" s="194"/>
      <c r="Q312" s="195" t="s">
        <v>92</v>
      </c>
      <c r="R312" s="194"/>
      <c r="S312" s="195" t="s">
        <v>212</v>
      </c>
      <c r="T312" s="194"/>
      <c r="U312" s="195" t="s">
        <v>211</v>
      </c>
      <c r="V312" s="194"/>
      <c r="W312" s="195" t="s">
        <v>292</v>
      </c>
      <c r="X312" s="194"/>
      <c r="Y312" s="195" t="s">
        <v>594</v>
      </c>
      <c r="Z312" s="194"/>
      <c r="AA312" s="245"/>
      <c r="AB312" s="397"/>
      <c r="AC312" s="397"/>
      <c r="AD312" s="193"/>
      <c r="AE312" s="379">
        <f>SUMPRODUCT(LEN($L312:$Z314)-LEN(SUBSTITUTE($L312:$Z314,"A", "")))</f>
        <v>0</v>
      </c>
      <c r="AF312" s="365">
        <f>SUMPRODUCT(LEN($AA312:$AA314)-LEN(SUBSTITUTE($AA312:$AA314,"A", "")))</f>
        <v>0</v>
      </c>
      <c r="AG312" s="365">
        <f>SUMPRODUCT(LEN($L312:$Z314)-LEN(SUBSTITUTE($L312:$Z314,"S", "")))</f>
        <v>0</v>
      </c>
      <c r="AH312" s="365">
        <f>SUMPRODUCT(LEN($AA312:$AA314)-LEN(SUBSTITUTE($AA312:$AA314,"S", "")))</f>
        <v>0</v>
      </c>
      <c r="AI312" s="365">
        <f>SUMPRODUCT(LEN($L312:$Z314)-LEN(SUBSTITUTE($L312:$Z314,"F", "")))</f>
        <v>0</v>
      </c>
      <c r="AJ312" s="365">
        <f>SUMPRODUCT(LEN($AA312:$AA314)-LEN(SUBSTITUTE($AA312:$AA314,"F", "")))</f>
        <v>0</v>
      </c>
      <c r="AK312" s="365">
        <f>SUMPRODUCT(LEN($L312:$Z314)-LEN(SUBSTITUTE($L312:$Z314,"G", "")))</f>
        <v>0</v>
      </c>
      <c r="AL312" s="365">
        <f>SUMPRODUCT(LEN($AA312:$AA314)-LEN(SUBSTITUTE($AA312:$AA314,"G", "")))</f>
        <v>0</v>
      </c>
      <c r="AM312" s="365">
        <f>SUMPRODUCT(LEN($L312:$Z314)-LEN(SUBSTITUTE($L312:$Z314,"M", "")))</f>
        <v>0</v>
      </c>
      <c r="AN312" s="382">
        <f>SUMPRODUCT(LEN($AA312:$AA314)-LEN(SUBSTITUTE($AA312:$AA314,"M", "")))</f>
        <v>0</v>
      </c>
    </row>
    <row r="313" spans="2:40" ht="21" customHeight="1" x14ac:dyDescent="0.2">
      <c r="B313" s="17"/>
      <c r="C313" s="406"/>
      <c r="D313" s="231"/>
      <c r="E313" s="23"/>
      <c r="F313" s="23"/>
      <c r="G313" s="191"/>
      <c r="H313" s="409"/>
      <c r="I313" s="409"/>
      <c r="J313" s="409"/>
      <c r="K313" s="190" t="s">
        <v>91</v>
      </c>
      <c r="L313" s="189"/>
      <c r="M313" s="190" t="s">
        <v>90</v>
      </c>
      <c r="N313" s="189"/>
      <c r="O313" s="190" t="s">
        <v>89</v>
      </c>
      <c r="P313" s="189"/>
      <c r="Q313" s="190" t="s">
        <v>88</v>
      </c>
      <c r="R313" s="189"/>
      <c r="S313" s="190" t="s">
        <v>210</v>
      </c>
      <c r="T313" s="189"/>
      <c r="U313" s="190" t="s">
        <v>209</v>
      </c>
      <c r="V313" s="189"/>
      <c r="W313" s="190" t="s">
        <v>291</v>
      </c>
      <c r="X313" s="189"/>
      <c r="Y313" s="190" t="s">
        <v>593</v>
      </c>
      <c r="Z313" s="189"/>
      <c r="AA313" s="244"/>
      <c r="AB313" s="366"/>
      <c r="AC313" s="366"/>
      <c r="AD313" s="188"/>
      <c r="AE313" s="390"/>
      <c r="AF313" s="392"/>
      <c r="AG313" s="392"/>
      <c r="AH313" s="392"/>
      <c r="AI313" s="392"/>
      <c r="AJ313" s="392"/>
      <c r="AK313" s="392"/>
      <c r="AL313" s="392"/>
      <c r="AM313" s="392"/>
      <c r="AN313" s="395"/>
    </row>
    <row r="314" spans="2:40" ht="21" customHeight="1" thickBot="1" x14ac:dyDescent="0.25">
      <c r="B314" s="17"/>
      <c r="C314" s="407"/>
      <c r="D314" s="233"/>
      <c r="E314" s="203"/>
      <c r="F314" s="203"/>
      <c r="G314" s="202"/>
      <c r="H314" s="410"/>
      <c r="I314" s="410"/>
      <c r="J314" s="410"/>
      <c r="K314" s="201" t="s">
        <v>87</v>
      </c>
      <c r="L314" s="200"/>
      <c r="M314" s="201" t="s">
        <v>86</v>
      </c>
      <c r="N314" s="200"/>
      <c r="O314" s="201" t="s">
        <v>85</v>
      </c>
      <c r="P314" s="200"/>
      <c r="Q314" s="201" t="s">
        <v>84</v>
      </c>
      <c r="R314" s="200"/>
      <c r="S314" s="201" t="s">
        <v>208</v>
      </c>
      <c r="T314" s="200"/>
      <c r="U314" s="201" t="s">
        <v>207</v>
      </c>
      <c r="V314" s="200"/>
      <c r="W314" s="201" t="s">
        <v>290</v>
      </c>
      <c r="X314" s="200"/>
      <c r="Y314" s="201" t="s">
        <v>592</v>
      </c>
      <c r="Z314" s="200"/>
      <c r="AA314" s="246"/>
      <c r="AB314" s="398"/>
      <c r="AC314" s="398"/>
      <c r="AD314" s="199"/>
      <c r="AE314" s="391"/>
      <c r="AF314" s="393"/>
      <c r="AG314" s="393"/>
      <c r="AH314" s="393"/>
      <c r="AI314" s="393"/>
      <c r="AJ314" s="393"/>
      <c r="AK314" s="393"/>
      <c r="AL314" s="393"/>
      <c r="AM314" s="393"/>
      <c r="AN314" s="396"/>
    </row>
    <row r="315" spans="2:40" ht="21" customHeight="1" x14ac:dyDescent="0.2">
      <c r="B315" s="17"/>
      <c r="C315" s="405">
        <v>19</v>
      </c>
      <c r="D315" s="232"/>
      <c r="E315" s="197"/>
      <c r="F315" s="197"/>
      <c r="G315" s="196"/>
      <c r="H315" s="408"/>
      <c r="I315" s="408"/>
      <c r="J315" s="408"/>
      <c r="K315" s="195" t="s">
        <v>95</v>
      </c>
      <c r="L315" s="194"/>
      <c r="M315" s="195" t="s">
        <v>94</v>
      </c>
      <c r="N315" s="194"/>
      <c r="O315" s="195" t="s">
        <v>93</v>
      </c>
      <c r="P315" s="194"/>
      <c r="Q315" s="195" t="s">
        <v>92</v>
      </c>
      <c r="R315" s="194"/>
      <c r="S315" s="195" t="s">
        <v>212</v>
      </c>
      <c r="T315" s="194"/>
      <c r="U315" s="195" t="s">
        <v>211</v>
      </c>
      <c r="V315" s="194"/>
      <c r="W315" s="195" t="s">
        <v>292</v>
      </c>
      <c r="X315" s="194"/>
      <c r="Y315" s="195" t="s">
        <v>594</v>
      </c>
      <c r="Z315" s="194"/>
      <c r="AA315" s="245"/>
      <c r="AB315" s="397"/>
      <c r="AC315" s="397"/>
      <c r="AD315" s="193"/>
      <c r="AE315" s="379">
        <f>SUMPRODUCT(LEN($L315:$Z317)-LEN(SUBSTITUTE($L315:$Z317,"A", "")))</f>
        <v>0</v>
      </c>
      <c r="AF315" s="365">
        <f>SUMPRODUCT(LEN($AA315:$AA317)-LEN(SUBSTITUTE($AA315:$AA317,"A", "")))</f>
        <v>0</v>
      </c>
      <c r="AG315" s="365">
        <f>SUMPRODUCT(LEN($L315:$Z317)-LEN(SUBSTITUTE($L315:$Z317,"S", "")))</f>
        <v>0</v>
      </c>
      <c r="AH315" s="365">
        <f>SUMPRODUCT(LEN($AA315:$AA317)-LEN(SUBSTITUTE($AA315:$AA317,"S", "")))</f>
        <v>0</v>
      </c>
      <c r="AI315" s="365">
        <f>SUMPRODUCT(LEN($L315:$Z317)-LEN(SUBSTITUTE($L315:$Z317,"F", "")))</f>
        <v>0</v>
      </c>
      <c r="AJ315" s="365">
        <f>SUMPRODUCT(LEN($AA315:$AA317)-LEN(SUBSTITUTE($AA315:$AA317,"F", "")))</f>
        <v>0</v>
      </c>
      <c r="AK315" s="365">
        <f>SUMPRODUCT(LEN($L315:$Z317)-LEN(SUBSTITUTE($L315:$Z317,"G", "")))</f>
        <v>0</v>
      </c>
      <c r="AL315" s="365">
        <f>SUMPRODUCT(LEN($AA315:$AA317)-LEN(SUBSTITUTE($AA315:$AA317,"G", "")))</f>
        <v>0</v>
      </c>
      <c r="AM315" s="365">
        <f>SUMPRODUCT(LEN($L315:$Z317)-LEN(SUBSTITUTE($L315:$Z317,"M", "")))</f>
        <v>0</v>
      </c>
      <c r="AN315" s="382">
        <f>SUMPRODUCT(LEN($AA315:$AA317)-LEN(SUBSTITUTE($AA315:$AA317,"M", "")))</f>
        <v>0</v>
      </c>
    </row>
    <row r="316" spans="2:40" ht="21" customHeight="1" x14ac:dyDescent="0.2">
      <c r="B316" s="17"/>
      <c r="C316" s="406"/>
      <c r="D316" s="231"/>
      <c r="E316" s="23"/>
      <c r="F316" s="23"/>
      <c r="G316" s="191"/>
      <c r="H316" s="409"/>
      <c r="I316" s="409"/>
      <c r="J316" s="409"/>
      <c r="K316" s="190" t="s">
        <v>91</v>
      </c>
      <c r="L316" s="189"/>
      <c r="M316" s="190" t="s">
        <v>90</v>
      </c>
      <c r="N316" s="189"/>
      <c r="O316" s="190" t="s">
        <v>89</v>
      </c>
      <c r="P316" s="189"/>
      <c r="Q316" s="190" t="s">
        <v>88</v>
      </c>
      <c r="R316" s="189"/>
      <c r="S316" s="190" t="s">
        <v>210</v>
      </c>
      <c r="T316" s="189"/>
      <c r="U316" s="190" t="s">
        <v>209</v>
      </c>
      <c r="V316" s="189"/>
      <c r="W316" s="190" t="s">
        <v>291</v>
      </c>
      <c r="X316" s="189"/>
      <c r="Y316" s="190" t="s">
        <v>593</v>
      </c>
      <c r="Z316" s="189"/>
      <c r="AA316" s="244"/>
      <c r="AB316" s="366"/>
      <c r="AC316" s="366"/>
      <c r="AD316" s="188"/>
      <c r="AE316" s="390"/>
      <c r="AF316" s="392"/>
      <c r="AG316" s="392"/>
      <c r="AH316" s="392"/>
      <c r="AI316" s="392"/>
      <c r="AJ316" s="392"/>
      <c r="AK316" s="392"/>
      <c r="AL316" s="392"/>
      <c r="AM316" s="392"/>
      <c r="AN316" s="395"/>
    </row>
    <row r="317" spans="2:40" ht="21" customHeight="1" thickBot="1" x14ac:dyDescent="0.25">
      <c r="B317" s="17"/>
      <c r="C317" s="407"/>
      <c r="D317" s="233"/>
      <c r="E317" s="203"/>
      <c r="F317" s="203"/>
      <c r="G317" s="202"/>
      <c r="H317" s="410"/>
      <c r="I317" s="410"/>
      <c r="J317" s="410"/>
      <c r="K317" s="201" t="s">
        <v>87</v>
      </c>
      <c r="L317" s="200"/>
      <c r="M317" s="201" t="s">
        <v>86</v>
      </c>
      <c r="N317" s="200"/>
      <c r="O317" s="201" t="s">
        <v>85</v>
      </c>
      <c r="P317" s="200"/>
      <c r="Q317" s="201" t="s">
        <v>84</v>
      </c>
      <c r="R317" s="200"/>
      <c r="S317" s="201" t="s">
        <v>208</v>
      </c>
      <c r="T317" s="200"/>
      <c r="U317" s="201" t="s">
        <v>207</v>
      </c>
      <c r="V317" s="200"/>
      <c r="W317" s="201" t="s">
        <v>290</v>
      </c>
      <c r="X317" s="200"/>
      <c r="Y317" s="201" t="s">
        <v>592</v>
      </c>
      <c r="Z317" s="200"/>
      <c r="AA317" s="246"/>
      <c r="AB317" s="398"/>
      <c r="AC317" s="398"/>
      <c r="AD317" s="199"/>
      <c r="AE317" s="391"/>
      <c r="AF317" s="393"/>
      <c r="AG317" s="393"/>
      <c r="AH317" s="393"/>
      <c r="AI317" s="393"/>
      <c r="AJ317" s="393"/>
      <c r="AK317" s="393"/>
      <c r="AL317" s="393"/>
      <c r="AM317" s="393"/>
      <c r="AN317" s="396"/>
    </row>
    <row r="318" spans="2:40" ht="21" customHeight="1" x14ac:dyDescent="0.2">
      <c r="B318" s="17"/>
      <c r="C318" s="405">
        <v>20</v>
      </c>
      <c r="D318" s="232"/>
      <c r="E318" s="197"/>
      <c r="F318" s="197"/>
      <c r="G318" s="196"/>
      <c r="H318" s="408"/>
      <c r="I318" s="408"/>
      <c r="J318" s="408"/>
      <c r="K318" s="195" t="s">
        <v>95</v>
      </c>
      <c r="L318" s="194"/>
      <c r="M318" s="195" t="s">
        <v>94</v>
      </c>
      <c r="N318" s="194"/>
      <c r="O318" s="195" t="s">
        <v>93</v>
      </c>
      <c r="P318" s="194"/>
      <c r="Q318" s="195" t="s">
        <v>92</v>
      </c>
      <c r="R318" s="194"/>
      <c r="S318" s="195" t="s">
        <v>212</v>
      </c>
      <c r="T318" s="194"/>
      <c r="U318" s="195" t="s">
        <v>211</v>
      </c>
      <c r="V318" s="194"/>
      <c r="W318" s="195" t="s">
        <v>292</v>
      </c>
      <c r="X318" s="194"/>
      <c r="Y318" s="195" t="s">
        <v>594</v>
      </c>
      <c r="Z318" s="194"/>
      <c r="AA318" s="245"/>
      <c r="AB318" s="397"/>
      <c r="AC318" s="397"/>
      <c r="AD318" s="193"/>
      <c r="AE318" s="379">
        <f>SUMPRODUCT(LEN($L318:$Z320)-LEN(SUBSTITUTE($L318:$Z320,"A", "")))</f>
        <v>0</v>
      </c>
      <c r="AF318" s="365">
        <f>SUMPRODUCT(LEN($AA318:$AA320)-LEN(SUBSTITUTE($AA318:$AA320,"A", "")))</f>
        <v>0</v>
      </c>
      <c r="AG318" s="365">
        <f>SUMPRODUCT(LEN($L318:$Z320)-LEN(SUBSTITUTE($L318:$Z320,"S", "")))</f>
        <v>0</v>
      </c>
      <c r="AH318" s="365">
        <f>SUMPRODUCT(LEN($AA318:$AA320)-LEN(SUBSTITUTE($AA318:$AA320,"S", "")))</f>
        <v>0</v>
      </c>
      <c r="AI318" s="365">
        <f>SUMPRODUCT(LEN($L318:$Z320)-LEN(SUBSTITUTE($L318:$Z320,"F", "")))</f>
        <v>0</v>
      </c>
      <c r="AJ318" s="365">
        <f>SUMPRODUCT(LEN($AA318:$AA320)-LEN(SUBSTITUTE($AA318:$AA320,"F", "")))</f>
        <v>0</v>
      </c>
      <c r="AK318" s="365">
        <f>SUMPRODUCT(LEN($L318:$Z320)-LEN(SUBSTITUTE($L318:$Z320,"G", "")))</f>
        <v>0</v>
      </c>
      <c r="AL318" s="365">
        <f>SUMPRODUCT(LEN($AA318:$AA320)-LEN(SUBSTITUTE($AA318:$AA320,"G", "")))</f>
        <v>0</v>
      </c>
      <c r="AM318" s="365">
        <f>SUMPRODUCT(LEN($L318:$Z320)-LEN(SUBSTITUTE($L318:$Z320,"M", "")))</f>
        <v>0</v>
      </c>
      <c r="AN318" s="382">
        <f>SUMPRODUCT(LEN($AA318:$AA320)-LEN(SUBSTITUTE($AA318:$AA320,"M", "")))</f>
        <v>0</v>
      </c>
    </row>
    <row r="319" spans="2:40" ht="21" customHeight="1" x14ac:dyDescent="0.2">
      <c r="B319" s="17"/>
      <c r="C319" s="406"/>
      <c r="D319" s="231"/>
      <c r="E319" s="23"/>
      <c r="F319" s="23"/>
      <c r="G319" s="191"/>
      <c r="H319" s="409"/>
      <c r="I319" s="409"/>
      <c r="J319" s="409"/>
      <c r="K319" s="190" t="s">
        <v>91</v>
      </c>
      <c r="L319" s="189"/>
      <c r="M319" s="190" t="s">
        <v>90</v>
      </c>
      <c r="N319" s="189"/>
      <c r="O319" s="190" t="s">
        <v>89</v>
      </c>
      <c r="P319" s="189"/>
      <c r="Q319" s="190" t="s">
        <v>88</v>
      </c>
      <c r="R319" s="189"/>
      <c r="S319" s="190" t="s">
        <v>210</v>
      </c>
      <c r="T319" s="189"/>
      <c r="U319" s="190" t="s">
        <v>209</v>
      </c>
      <c r="V319" s="189"/>
      <c r="W319" s="190" t="s">
        <v>291</v>
      </c>
      <c r="X319" s="189"/>
      <c r="Y319" s="190" t="s">
        <v>593</v>
      </c>
      <c r="Z319" s="189"/>
      <c r="AA319" s="244"/>
      <c r="AB319" s="366"/>
      <c r="AC319" s="366"/>
      <c r="AD319" s="188"/>
      <c r="AE319" s="390"/>
      <c r="AF319" s="392"/>
      <c r="AG319" s="392"/>
      <c r="AH319" s="392"/>
      <c r="AI319" s="392"/>
      <c r="AJ319" s="392"/>
      <c r="AK319" s="392"/>
      <c r="AL319" s="392"/>
      <c r="AM319" s="392"/>
      <c r="AN319" s="395"/>
    </row>
    <row r="320" spans="2:40" ht="21" customHeight="1" thickBot="1" x14ac:dyDescent="0.25">
      <c r="B320" s="151"/>
      <c r="C320" s="412"/>
      <c r="D320" s="230"/>
      <c r="E320" s="186"/>
      <c r="F320" s="186"/>
      <c r="G320" s="185"/>
      <c r="H320" s="411"/>
      <c r="I320" s="411"/>
      <c r="J320" s="411"/>
      <c r="K320" s="184" t="s">
        <v>87</v>
      </c>
      <c r="L320" s="183"/>
      <c r="M320" s="184" t="s">
        <v>86</v>
      </c>
      <c r="N320" s="183"/>
      <c r="O320" s="184" t="s">
        <v>85</v>
      </c>
      <c r="P320" s="183"/>
      <c r="Q320" s="184" t="s">
        <v>84</v>
      </c>
      <c r="R320" s="183"/>
      <c r="S320" s="184" t="s">
        <v>208</v>
      </c>
      <c r="T320" s="183"/>
      <c r="U320" s="184" t="s">
        <v>207</v>
      </c>
      <c r="V320" s="183"/>
      <c r="W320" s="201" t="s">
        <v>290</v>
      </c>
      <c r="X320" s="183"/>
      <c r="Y320" s="201" t="s">
        <v>592</v>
      </c>
      <c r="Z320" s="183"/>
      <c r="AA320" s="243"/>
      <c r="AB320" s="367"/>
      <c r="AC320" s="367"/>
      <c r="AD320" s="180"/>
      <c r="AE320" s="391"/>
      <c r="AF320" s="393"/>
      <c r="AG320" s="393"/>
      <c r="AH320" s="393"/>
      <c r="AI320" s="393"/>
      <c r="AJ320" s="393"/>
      <c r="AK320" s="393"/>
      <c r="AL320" s="393"/>
      <c r="AM320" s="393"/>
      <c r="AN320" s="396"/>
    </row>
    <row r="321" spans="2:48" ht="74.45" customHeight="1" thickBot="1" x14ac:dyDescent="0.3">
      <c r="B321" s="223" t="s">
        <v>123</v>
      </c>
      <c r="C321" s="222" t="s">
        <v>122</v>
      </c>
      <c r="D321" s="222" t="s">
        <v>121</v>
      </c>
      <c r="E321" s="222" t="s">
        <v>120</v>
      </c>
      <c r="F321" s="222" t="s">
        <v>119</v>
      </c>
      <c r="G321" s="222" t="s">
        <v>118</v>
      </c>
      <c r="H321" s="222" t="s">
        <v>33</v>
      </c>
      <c r="I321" s="222" t="s">
        <v>117</v>
      </c>
      <c r="J321" s="222" t="s">
        <v>34</v>
      </c>
      <c r="K321" s="403" t="s">
        <v>116</v>
      </c>
      <c r="L321" s="413"/>
      <c r="M321" s="403" t="s">
        <v>115</v>
      </c>
      <c r="N321" s="413"/>
      <c r="O321" s="403" t="s">
        <v>115</v>
      </c>
      <c r="P321" s="404"/>
      <c r="Q321" s="403" t="s">
        <v>115</v>
      </c>
      <c r="R321" s="404"/>
      <c r="S321" s="403" t="s">
        <v>115</v>
      </c>
      <c r="T321" s="404"/>
      <c r="U321" s="403" t="s">
        <v>115</v>
      </c>
      <c r="V321" s="404"/>
      <c r="W321" s="403" t="s">
        <v>115</v>
      </c>
      <c r="X321" s="404"/>
      <c r="Y321" s="403" t="s">
        <v>115</v>
      </c>
      <c r="Z321" s="404"/>
      <c r="AA321" s="49" t="s">
        <v>114</v>
      </c>
      <c r="AB321" s="48" t="s">
        <v>113</v>
      </c>
      <c r="AC321" s="221" t="s">
        <v>221</v>
      </c>
      <c r="AD321" s="220" t="s">
        <v>112</v>
      </c>
      <c r="AE321" s="46" t="s">
        <v>111</v>
      </c>
      <c r="AF321" s="45" t="s">
        <v>110</v>
      </c>
      <c r="AG321" s="45" t="s">
        <v>109</v>
      </c>
      <c r="AH321" s="45" t="s">
        <v>108</v>
      </c>
      <c r="AI321" s="45" t="s">
        <v>107</v>
      </c>
      <c r="AJ321" s="45" t="s">
        <v>106</v>
      </c>
      <c r="AK321" s="45" t="s">
        <v>105</v>
      </c>
      <c r="AL321" s="45" t="s">
        <v>104</v>
      </c>
      <c r="AM321" s="45" t="s">
        <v>103</v>
      </c>
      <c r="AN321" s="45" t="s">
        <v>102</v>
      </c>
    </row>
    <row r="322" spans="2:48" ht="36" customHeight="1" thickBot="1" x14ac:dyDescent="0.25">
      <c r="B322" s="71" t="s">
        <v>134</v>
      </c>
      <c r="C322" s="215"/>
      <c r="D322" s="214">
        <v>217</v>
      </c>
      <c r="E322" s="213">
        <v>12</v>
      </c>
      <c r="F322" s="212">
        <v>28175</v>
      </c>
      <c r="G322" s="211">
        <v>1035</v>
      </c>
      <c r="H322" s="210"/>
      <c r="I322" s="210"/>
      <c r="J322" s="209"/>
      <c r="K322" s="208"/>
      <c r="L322" s="36"/>
      <c r="M322" s="208"/>
      <c r="N322" s="36"/>
      <c r="O322" s="208"/>
      <c r="P322" s="36"/>
      <c r="Q322" s="208"/>
      <c r="R322" s="36"/>
      <c r="S322" s="208"/>
      <c r="T322" s="36"/>
      <c r="U322" s="208"/>
      <c r="V322" s="36"/>
      <c r="W322" s="208"/>
      <c r="X322" s="36"/>
      <c r="Y322" s="208"/>
      <c r="Z322" s="36"/>
      <c r="AA322" s="36"/>
      <c r="AB322" s="206"/>
      <c r="AC322" s="206"/>
      <c r="AD322" s="205"/>
      <c r="AE322" s="33">
        <f t="shared" ref="AE322:AN322" si="5">SUM(AE323:AE376)</f>
        <v>189</v>
      </c>
      <c r="AF322" s="54">
        <f t="shared" si="5"/>
        <v>36</v>
      </c>
      <c r="AG322" s="54">
        <f t="shared" si="5"/>
        <v>28</v>
      </c>
      <c r="AH322" s="54">
        <f t="shared" si="5"/>
        <v>10</v>
      </c>
      <c r="AI322" s="54">
        <f t="shared" si="5"/>
        <v>0</v>
      </c>
      <c r="AJ322" s="54">
        <f t="shared" si="5"/>
        <v>0</v>
      </c>
      <c r="AK322" s="54">
        <f t="shared" si="5"/>
        <v>84</v>
      </c>
      <c r="AL322" s="54">
        <f t="shared" si="5"/>
        <v>19</v>
      </c>
      <c r="AM322" s="54">
        <f t="shared" si="5"/>
        <v>1</v>
      </c>
      <c r="AN322" s="53">
        <f t="shared" si="5"/>
        <v>0</v>
      </c>
      <c r="AO322" s="32" t="s">
        <v>100</v>
      </c>
      <c r="AP322" s="31">
        <f>F322/(100*102)</f>
        <v>2.7622549019607843</v>
      </c>
      <c r="AR322" s="4">
        <f>SUM(AE322:AF322)/E322</f>
        <v>18.75</v>
      </c>
      <c r="AS322" s="4">
        <f>SUM(AG322:AH322)/E322</f>
        <v>3.1666666666666665</v>
      </c>
      <c r="AT322" s="4">
        <f>SUM(AI322:AJ322)/E322</f>
        <v>0</v>
      </c>
      <c r="AU322" s="4">
        <f>SUM(AK322:AL322)/E322</f>
        <v>8.5833333333333339</v>
      </c>
      <c r="AV322" s="4">
        <f>SUM(AM322:AN322)/E322</f>
        <v>8.3333333333333329E-2</v>
      </c>
    </row>
    <row r="323" spans="2:48" ht="21" customHeight="1" x14ac:dyDescent="0.2">
      <c r="B323" s="17" t="s">
        <v>99</v>
      </c>
      <c r="C323" s="405">
        <v>1</v>
      </c>
      <c r="D323" s="232"/>
      <c r="E323" s="197"/>
      <c r="F323" s="197"/>
      <c r="G323" s="196"/>
      <c r="H323" s="408">
        <v>66</v>
      </c>
      <c r="I323" s="408">
        <v>19</v>
      </c>
      <c r="J323" s="408">
        <v>6</v>
      </c>
      <c r="K323" s="195" t="s">
        <v>95</v>
      </c>
      <c r="L323" s="194" t="s">
        <v>263</v>
      </c>
      <c r="M323" s="195" t="s">
        <v>94</v>
      </c>
      <c r="N323" s="194" t="s">
        <v>271</v>
      </c>
      <c r="O323" s="195" t="s">
        <v>93</v>
      </c>
      <c r="P323" s="194" t="s">
        <v>263</v>
      </c>
      <c r="Q323" s="195" t="s">
        <v>92</v>
      </c>
      <c r="R323" s="194" t="s">
        <v>97</v>
      </c>
      <c r="S323" s="195" t="s">
        <v>212</v>
      </c>
      <c r="T323" s="194"/>
      <c r="U323" s="195" t="s">
        <v>211</v>
      </c>
      <c r="V323" s="194"/>
      <c r="W323" s="195" t="s">
        <v>292</v>
      </c>
      <c r="X323" s="194"/>
      <c r="Y323" s="195" t="s">
        <v>594</v>
      </c>
      <c r="Z323" s="194"/>
      <c r="AA323" s="245"/>
      <c r="AB323" s="397"/>
      <c r="AC323" s="397"/>
      <c r="AD323" s="193"/>
      <c r="AE323" s="379">
        <f>SUMPRODUCT(LEN($L323:$Z325)-LEN(SUBSTITUTE($L323:$Z325,"A", "")))</f>
        <v>10</v>
      </c>
      <c r="AF323" s="365">
        <f>SUMPRODUCT(LEN($AA323:$AA325)-LEN(SUBSTITUTE($AA323:$AA325,"A", "")))</f>
        <v>0</v>
      </c>
      <c r="AG323" s="365">
        <f>SUMPRODUCT(LEN($L323:$Z325)-LEN(SUBSTITUTE($L323:$Z325,"S", "")))</f>
        <v>1</v>
      </c>
      <c r="AH323" s="365">
        <f>SUMPRODUCT(LEN($AA323:$AA325)-LEN(SUBSTITUTE($AA323:$AA325,"S", "")))</f>
        <v>0</v>
      </c>
      <c r="AI323" s="365">
        <f>SUMPRODUCT(LEN($L323:$Z325)-LEN(SUBSTITUTE($L323:$Z325,"F", "")))</f>
        <v>0</v>
      </c>
      <c r="AJ323" s="365">
        <f>SUMPRODUCT(LEN($AA323:$AA325)-LEN(SUBSTITUTE($AA323:$AA325,"F", "")))</f>
        <v>0</v>
      </c>
      <c r="AK323" s="365">
        <f>SUMPRODUCT(LEN($L323:$Z325)-LEN(SUBSTITUTE($L323:$Z325,"G", "")))</f>
        <v>7</v>
      </c>
      <c r="AL323" s="365">
        <f>SUMPRODUCT(LEN($AA323:$AA325)-LEN(SUBSTITUTE($AA323:$AA325,"G", "")))</f>
        <v>0</v>
      </c>
      <c r="AM323" s="365">
        <f>SUMPRODUCT(LEN($L323:$Z325)-LEN(SUBSTITUTE($L323:$Z325,"M", "")))</f>
        <v>0</v>
      </c>
      <c r="AN323" s="382">
        <f>SUMPRODUCT(LEN($AA323:$AA325)-LEN(SUBSTITUTE($AA323:$AA325,"M", "")))</f>
        <v>0</v>
      </c>
    </row>
    <row r="324" spans="2:48" ht="21" customHeight="1" x14ac:dyDescent="0.2">
      <c r="B324" s="17"/>
      <c r="C324" s="406"/>
      <c r="D324" s="231"/>
      <c r="E324" s="23"/>
      <c r="F324" s="23"/>
      <c r="G324" s="191"/>
      <c r="H324" s="409"/>
      <c r="I324" s="409"/>
      <c r="J324" s="409"/>
      <c r="K324" s="190" t="s">
        <v>91</v>
      </c>
      <c r="L324" s="189" t="s">
        <v>271</v>
      </c>
      <c r="M324" s="190" t="s">
        <v>90</v>
      </c>
      <c r="N324" s="189" t="s">
        <v>213</v>
      </c>
      <c r="O324" s="190" t="s">
        <v>89</v>
      </c>
      <c r="P324" s="189" t="s">
        <v>263</v>
      </c>
      <c r="Q324" s="190" t="s">
        <v>88</v>
      </c>
      <c r="R324" s="189" t="s">
        <v>97</v>
      </c>
      <c r="S324" s="190" t="s">
        <v>210</v>
      </c>
      <c r="T324" s="189"/>
      <c r="U324" s="190" t="s">
        <v>209</v>
      </c>
      <c r="V324" s="189"/>
      <c r="W324" s="190" t="s">
        <v>291</v>
      </c>
      <c r="X324" s="189"/>
      <c r="Y324" s="190" t="s">
        <v>593</v>
      </c>
      <c r="Z324" s="189"/>
      <c r="AA324" s="244"/>
      <c r="AB324" s="366"/>
      <c r="AC324" s="366"/>
      <c r="AD324" s="188"/>
      <c r="AE324" s="390"/>
      <c r="AF324" s="392"/>
      <c r="AG324" s="392"/>
      <c r="AH324" s="392"/>
      <c r="AI324" s="392"/>
      <c r="AJ324" s="392"/>
      <c r="AK324" s="392"/>
      <c r="AL324" s="392"/>
      <c r="AM324" s="392"/>
      <c r="AN324" s="395"/>
    </row>
    <row r="325" spans="2:48" ht="21" customHeight="1" thickBot="1" x14ac:dyDescent="0.25">
      <c r="B325" s="17"/>
      <c r="C325" s="407"/>
      <c r="D325" s="233"/>
      <c r="E325" s="203"/>
      <c r="F325" s="203"/>
      <c r="G325" s="202"/>
      <c r="H325" s="410"/>
      <c r="I325" s="410"/>
      <c r="J325" s="410"/>
      <c r="K325" s="201" t="s">
        <v>87</v>
      </c>
      <c r="L325" s="200" t="s">
        <v>263</v>
      </c>
      <c r="M325" s="201" t="s">
        <v>86</v>
      </c>
      <c r="N325" s="200" t="s">
        <v>306</v>
      </c>
      <c r="O325" s="201" t="s">
        <v>85</v>
      </c>
      <c r="P325" s="200" t="s">
        <v>97</v>
      </c>
      <c r="Q325" s="201" t="s">
        <v>84</v>
      </c>
      <c r="R325" s="200" t="s">
        <v>98</v>
      </c>
      <c r="S325" s="201" t="s">
        <v>208</v>
      </c>
      <c r="T325" s="200"/>
      <c r="U325" s="201" t="s">
        <v>207</v>
      </c>
      <c r="V325" s="200"/>
      <c r="W325" s="201" t="s">
        <v>290</v>
      </c>
      <c r="X325" s="200"/>
      <c r="Y325" s="201" t="s">
        <v>592</v>
      </c>
      <c r="Z325" s="200"/>
      <c r="AA325" s="246"/>
      <c r="AB325" s="398"/>
      <c r="AC325" s="398"/>
      <c r="AD325" s="199"/>
      <c r="AE325" s="391"/>
      <c r="AF325" s="393"/>
      <c r="AG325" s="393"/>
      <c r="AH325" s="393"/>
      <c r="AI325" s="393"/>
      <c r="AJ325" s="393"/>
      <c r="AK325" s="393"/>
      <c r="AL325" s="393"/>
      <c r="AM325" s="393"/>
      <c r="AN325" s="396"/>
    </row>
    <row r="326" spans="2:48" ht="21" customHeight="1" x14ac:dyDescent="0.2">
      <c r="B326" s="17"/>
      <c r="C326" s="405">
        <v>2</v>
      </c>
      <c r="D326" s="232"/>
      <c r="E326" s="197"/>
      <c r="F326" s="197"/>
      <c r="G326" s="196"/>
      <c r="H326" s="408">
        <v>71</v>
      </c>
      <c r="I326" s="408">
        <v>21</v>
      </c>
      <c r="J326" s="408">
        <v>6</v>
      </c>
      <c r="K326" s="195" t="s">
        <v>95</v>
      </c>
      <c r="L326" s="194" t="s">
        <v>284</v>
      </c>
      <c r="M326" s="195" t="s">
        <v>94</v>
      </c>
      <c r="N326" s="194" t="s">
        <v>275</v>
      </c>
      <c r="O326" s="195" t="s">
        <v>93</v>
      </c>
      <c r="P326" s="194" t="s">
        <v>266</v>
      </c>
      <c r="Q326" s="195" t="s">
        <v>92</v>
      </c>
      <c r="R326" s="194" t="s">
        <v>263</v>
      </c>
      <c r="S326" s="195" t="s">
        <v>212</v>
      </c>
      <c r="T326" s="194" t="s">
        <v>97</v>
      </c>
      <c r="U326" s="195" t="s">
        <v>211</v>
      </c>
      <c r="V326" s="194"/>
      <c r="W326" s="195" t="s">
        <v>292</v>
      </c>
      <c r="X326" s="194"/>
      <c r="Y326" s="195" t="s">
        <v>594</v>
      </c>
      <c r="Z326" s="194"/>
      <c r="AA326" s="245" t="s">
        <v>666</v>
      </c>
      <c r="AB326" s="397"/>
      <c r="AC326" s="397"/>
      <c r="AD326" s="193"/>
      <c r="AE326" s="379">
        <f>SUMPRODUCT(LEN($L326:$Z328)-LEN(SUBSTITUTE($L326:$Z328,"A", "")))</f>
        <v>17</v>
      </c>
      <c r="AF326" s="365">
        <f>SUMPRODUCT(LEN($AA326:$AA328)-LEN(SUBSTITUTE($AA326:$AA328,"A", "")))</f>
        <v>12</v>
      </c>
      <c r="AG326" s="365">
        <f>SUMPRODUCT(LEN($L326:$Z328)-LEN(SUBSTITUTE($L326:$Z328,"S", "")))</f>
        <v>1</v>
      </c>
      <c r="AH326" s="365">
        <f>SUMPRODUCT(LEN($AA326:$AA328)-LEN(SUBSTITUTE($AA326:$AA328,"S", "")))</f>
        <v>3</v>
      </c>
      <c r="AI326" s="365">
        <f>SUMPRODUCT(LEN($L326:$Z328)-LEN(SUBSTITUTE($L326:$Z328,"F", "")))</f>
        <v>0</v>
      </c>
      <c r="AJ326" s="365">
        <f>SUMPRODUCT(LEN($AA326:$AA328)-LEN(SUBSTITUTE($AA326:$AA328,"F", "")))</f>
        <v>0</v>
      </c>
      <c r="AK326" s="365">
        <f>SUMPRODUCT(LEN($L326:$Z328)-LEN(SUBSTITUTE($L326:$Z328,"G", "")))</f>
        <v>11</v>
      </c>
      <c r="AL326" s="365">
        <f>SUMPRODUCT(LEN($AA326:$AA328)-LEN(SUBSTITUTE($AA326:$AA328,"G", "")))</f>
        <v>7</v>
      </c>
      <c r="AM326" s="365">
        <f>SUMPRODUCT(LEN($L326:$Z328)-LEN(SUBSTITUTE($L326:$Z328,"M", "")))</f>
        <v>0</v>
      </c>
      <c r="AN326" s="382">
        <f>SUMPRODUCT(LEN($AA326:$AA328)-LEN(SUBSTITUTE($AA326:$AA328,"M", "")))</f>
        <v>0</v>
      </c>
    </row>
    <row r="327" spans="2:48" ht="21" customHeight="1" x14ac:dyDescent="0.2">
      <c r="B327" s="17"/>
      <c r="C327" s="406"/>
      <c r="D327" s="231"/>
      <c r="E327" s="23"/>
      <c r="F327" s="23"/>
      <c r="G327" s="191"/>
      <c r="H327" s="409"/>
      <c r="I327" s="409"/>
      <c r="J327" s="409"/>
      <c r="K327" s="190" t="s">
        <v>91</v>
      </c>
      <c r="L327" s="189" t="s">
        <v>284</v>
      </c>
      <c r="M327" s="190" t="s">
        <v>90</v>
      </c>
      <c r="N327" s="189" t="s">
        <v>263</v>
      </c>
      <c r="O327" s="190" t="s">
        <v>89</v>
      </c>
      <c r="P327" s="189" t="s">
        <v>284</v>
      </c>
      <c r="Q327" s="190" t="s">
        <v>88</v>
      </c>
      <c r="R327" s="189" t="s">
        <v>97</v>
      </c>
      <c r="S327" s="190" t="s">
        <v>210</v>
      </c>
      <c r="T327" s="189" t="s">
        <v>97</v>
      </c>
      <c r="U327" s="190" t="s">
        <v>209</v>
      </c>
      <c r="V327" s="189"/>
      <c r="W327" s="190" t="s">
        <v>291</v>
      </c>
      <c r="X327" s="189"/>
      <c r="Y327" s="190" t="s">
        <v>593</v>
      </c>
      <c r="Z327" s="189"/>
      <c r="AA327" s="244" t="s">
        <v>665</v>
      </c>
      <c r="AB327" s="366"/>
      <c r="AC327" s="366"/>
      <c r="AD327" s="188"/>
      <c r="AE327" s="390"/>
      <c r="AF327" s="392"/>
      <c r="AG327" s="392"/>
      <c r="AH327" s="392"/>
      <c r="AI327" s="392"/>
      <c r="AJ327" s="392"/>
      <c r="AK327" s="392"/>
      <c r="AL327" s="392"/>
      <c r="AM327" s="392"/>
      <c r="AN327" s="395"/>
    </row>
    <row r="328" spans="2:48" ht="21" customHeight="1" thickBot="1" x14ac:dyDescent="0.25">
      <c r="B328" s="17"/>
      <c r="C328" s="407"/>
      <c r="D328" s="233"/>
      <c r="E328" s="203"/>
      <c r="F328" s="203"/>
      <c r="G328" s="202"/>
      <c r="H328" s="410"/>
      <c r="I328" s="410"/>
      <c r="J328" s="410"/>
      <c r="K328" s="201" t="s">
        <v>87</v>
      </c>
      <c r="L328" s="200" t="s">
        <v>224</v>
      </c>
      <c r="M328" s="201" t="s">
        <v>86</v>
      </c>
      <c r="N328" s="200" t="s">
        <v>224</v>
      </c>
      <c r="O328" s="201" t="s">
        <v>85</v>
      </c>
      <c r="P328" s="200" t="s">
        <v>263</v>
      </c>
      <c r="Q328" s="201" t="s">
        <v>84</v>
      </c>
      <c r="R328" s="200" t="s">
        <v>97</v>
      </c>
      <c r="S328" s="201" t="s">
        <v>208</v>
      </c>
      <c r="T328" s="200" t="s">
        <v>98</v>
      </c>
      <c r="U328" s="201" t="s">
        <v>207</v>
      </c>
      <c r="V328" s="200"/>
      <c r="W328" s="201" t="s">
        <v>290</v>
      </c>
      <c r="X328" s="200"/>
      <c r="Y328" s="201" t="s">
        <v>592</v>
      </c>
      <c r="Z328" s="200"/>
      <c r="AA328" s="246" t="s">
        <v>664</v>
      </c>
      <c r="AB328" s="398"/>
      <c r="AC328" s="398"/>
      <c r="AD328" s="199"/>
      <c r="AE328" s="391"/>
      <c r="AF328" s="393"/>
      <c r="AG328" s="393"/>
      <c r="AH328" s="393"/>
      <c r="AI328" s="393"/>
      <c r="AJ328" s="393"/>
      <c r="AK328" s="393"/>
      <c r="AL328" s="393"/>
      <c r="AM328" s="393"/>
      <c r="AN328" s="396"/>
    </row>
    <row r="329" spans="2:48" ht="21" customHeight="1" x14ac:dyDescent="0.2">
      <c r="B329" s="17"/>
      <c r="C329" s="405">
        <v>3</v>
      </c>
      <c r="D329" s="198" t="s">
        <v>137</v>
      </c>
      <c r="E329" s="197"/>
      <c r="F329" s="197"/>
      <c r="G329" s="196"/>
      <c r="H329" s="408">
        <v>72</v>
      </c>
      <c r="I329" s="408">
        <v>19</v>
      </c>
      <c r="J329" s="408">
        <v>7</v>
      </c>
      <c r="K329" s="195" t="s">
        <v>95</v>
      </c>
      <c r="L329" s="194" t="s">
        <v>263</v>
      </c>
      <c r="M329" s="195" t="s">
        <v>94</v>
      </c>
      <c r="N329" s="194" t="s">
        <v>263</v>
      </c>
      <c r="O329" s="195" t="s">
        <v>93</v>
      </c>
      <c r="P329" s="194" t="s">
        <v>97</v>
      </c>
      <c r="Q329" s="195" t="s">
        <v>92</v>
      </c>
      <c r="R329" s="194" t="s">
        <v>97</v>
      </c>
      <c r="S329" s="195" t="s">
        <v>212</v>
      </c>
      <c r="T329" s="194"/>
      <c r="U329" s="195" t="s">
        <v>211</v>
      </c>
      <c r="V329" s="194"/>
      <c r="W329" s="195" t="s">
        <v>292</v>
      </c>
      <c r="X329" s="194"/>
      <c r="Y329" s="195" t="s">
        <v>594</v>
      </c>
      <c r="Z329" s="194"/>
      <c r="AA329" s="245" t="s">
        <v>663</v>
      </c>
      <c r="AB329" s="397"/>
      <c r="AC329" s="397"/>
      <c r="AD329" s="193"/>
      <c r="AE329" s="379">
        <f>SUMPRODUCT(LEN($L329:$Z331)-LEN(SUBSTITUTE($L329:$Z331,"A", "")))</f>
        <v>12</v>
      </c>
      <c r="AF329" s="365">
        <f>SUMPRODUCT(LEN($AA329:$AA331)-LEN(SUBSTITUTE($AA329:$AA331,"A", "")))</f>
        <v>4</v>
      </c>
      <c r="AG329" s="365">
        <f>SUMPRODUCT(LEN($L329:$Z331)-LEN(SUBSTITUTE($L329:$Z331,"S", "")))</f>
        <v>1</v>
      </c>
      <c r="AH329" s="365">
        <f>SUMPRODUCT(LEN($AA329:$AA331)-LEN(SUBSTITUTE($AA329:$AA331,"S", "")))</f>
        <v>0</v>
      </c>
      <c r="AI329" s="365">
        <f>SUMPRODUCT(LEN($L329:$Z331)-LEN(SUBSTITUTE($L329:$Z331,"F", "")))</f>
        <v>0</v>
      </c>
      <c r="AJ329" s="365">
        <f>SUMPRODUCT(LEN($AA329:$AA331)-LEN(SUBSTITUTE($AA329:$AA331,"F", "")))</f>
        <v>0</v>
      </c>
      <c r="AK329" s="365">
        <f>SUMPRODUCT(LEN($L329:$Z331)-LEN(SUBSTITUTE($L329:$Z331,"G", "")))</f>
        <v>4</v>
      </c>
      <c r="AL329" s="365">
        <f>SUMPRODUCT(LEN($AA329:$AA331)-LEN(SUBSTITUTE($AA329:$AA331,"G", "")))</f>
        <v>2</v>
      </c>
      <c r="AM329" s="365">
        <f>SUMPRODUCT(LEN($L329:$Z331)-LEN(SUBSTITUTE($L329:$Z331,"M", "")))</f>
        <v>0</v>
      </c>
      <c r="AN329" s="382">
        <f>SUMPRODUCT(LEN($AA329:$AA331)-LEN(SUBSTITUTE($AA329:$AA331,"M", "")))</f>
        <v>0</v>
      </c>
    </row>
    <row r="330" spans="2:48" ht="21" customHeight="1" x14ac:dyDescent="0.2">
      <c r="B330" s="17"/>
      <c r="C330" s="406"/>
      <c r="D330" s="231"/>
      <c r="E330" s="23"/>
      <c r="F330" s="23"/>
      <c r="G330" s="191"/>
      <c r="H330" s="409"/>
      <c r="I330" s="409"/>
      <c r="J330" s="409"/>
      <c r="K330" s="190" t="s">
        <v>91</v>
      </c>
      <c r="L330" s="189" t="s">
        <v>213</v>
      </c>
      <c r="M330" s="190" t="s">
        <v>90</v>
      </c>
      <c r="N330" s="189" t="s">
        <v>263</v>
      </c>
      <c r="O330" s="190" t="s">
        <v>89</v>
      </c>
      <c r="P330" s="189" t="s">
        <v>97</v>
      </c>
      <c r="Q330" s="190" t="s">
        <v>88</v>
      </c>
      <c r="R330" s="189" t="s">
        <v>97</v>
      </c>
      <c r="S330" s="190" t="s">
        <v>210</v>
      </c>
      <c r="T330" s="189"/>
      <c r="U330" s="190" t="s">
        <v>209</v>
      </c>
      <c r="V330" s="189"/>
      <c r="W330" s="190" t="s">
        <v>291</v>
      </c>
      <c r="X330" s="189"/>
      <c r="Y330" s="190" t="s">
        <v>593</v>
      </c>
      <c r="Z330" s="189"/>
      <c r="AA330" s="244"/>
      <c r="AB330" s="366"/>
      <c r="AC330" s="366"/>
      <c r="AD330" s="188"/>
      <c r="AE330" s="390"/>
      <c r="AF330" s="392"/>
      <c r="AG330" s="392"/>
      <c r="AH330" s="392"/>
      <c r="AI330" s="392"/>
      <c r="AJ330" s="392"/>
      <c r="AK330" s="392"/>
      <c r="AL330" s="392"/>
      <c r="AM330" s="392"/>
      <c r="AN330" s="395"/>
    </row>
    <row r="331" spans="2:48" ht="21" customHeight="1" thickBot="1" x14ac:dyDescent="0.25">
      <c r="B331" s="17"/>
      <c r="C331" s="407"/>
      <c r="D331" s="233"/>
      <c r="E331" s="203"/>
      <c r="F331" s="203"/>
      <c r="G331" s="202"/>
      <c r="H331" s="410"/>
      <c r="I331" s="410"/>
      <c r="J331" s="410"/>
      <c r="K331" s="201" t="s">
        <v>87</v>
      </c>
      <c r="L331" s="200" t="s">
        <v>97</v>
      </c>
      <c r="M331" s="201" t="s">
        <v>86</v>
      </c>
      <c r="N331" s="200" t="s">
        <v>263</v>
      </c>
      <c r="O331" s="201" t="s">
        <v>85</v>
      </c>
      <c r="P331" s="200" t="s">
        <v>97</v>
      </c>
      <c r="Q331" s="201" t="s">
        <v>84</v>
      </c>
      <c r="R331" s="200" t="s">
        <v>98</v>
      </c>
      <c r="S331" s="201" t="s">
        <v>208</v>
      </c>
      <c r="T331" s="200"/>
      <c r="U331" s="201" t="s">
        <v>207</v>
      </c>
      <c r="V331" s="200"/>
      <c r="W331" s="201" t="s">
        <v>290</v>
      </c>
      <c r="X331" s="200"/>
      <c r="Y331" s="201" t="s">
        <v>592</v>
      </c>
      <c r="Z331" s="200"/>
      <c r="AA331" s="246"/>
      <c r="AB331" s="398"/>
      <c r="AC331" s="398"/>
      <c r="AD331" s="199"/>
      <c r="AE331" s="391"/>
      <c r="AF331" s="393"/>
      <c r="AG331" s="393"/>
      <c r="AH331" s="393"/>
      <c r="AI331" s="393"/>
      <c r="AJ331" s="393"/>
      <c r="AK331" s="393"/>
      <c r="AL331" s="393"/>
      <c r="AM331" s="393"/>
      <c r="AN331" s="396"/>
    </row>
    <row r="332" spans="2:48" ht="21" customHeight="1" x14ac:dyDescent="0.2">
      <c r="B332" s="17"/>
      <c r="C332" s="405">
        <v>4</v>
      </c>
      <c r="D332" s="232"/>
      <c r="E332" s="197"/>
      <c r="F332" s="197"/>
      <c r="G332" s="196"/>
      <c r="H332" s="408">
        <v>75</v>
      </c>
      <c r="I332" s="408">
        <v>21</v>
      </c>
      <c r="J332" s="408">
        <v>5</v>
      </c>
      <c r="K332" s="195" t="s">
        <v>95</v>
      </c>
      <c r="L332" s="194" t="s">
        <v>284</v>
      </c>
      <c r="M332" s="195" t="s">
        <v>94</v>
      </c>
      <c r="N332" s="194" t="s">
        <v>263</v>
      </c>
      <c r="O332" s="195" t="s">
        <v>93</v>
      </c>
      <c r="P332" s="194" t="s">
        <v>266</v>
      </c>
      <c r="Q332" s="195" t="s">
        <v>92</v>
      </c>
      <c r="R332" s="194" t="s">
        <v>275</v>
      </c>
      <c r="S332" s="195" t="s">
        <v>212</v>
      </c>
      <c r="T332" s="194" t="s">
        <v>213</v>
      </c>
      <c r="U332" s="195" t="s">
        <v>211</v>
      </c>
      <c r="V332" s="194" t="s">
        <v>98</v>
      </c>
      <c r="W332" s="195" t="s">
        <v>292</v>
      </c>
      <c r="X332" s="194"/>
      <c r="Y332" s="195" t="s">
        <v>594</v>
      </c>
      <c r="Z332" s="194"/>
      <c r="AA332" s="245" t="s">
        <v>662</v>
      </c>
      <c r="AB332" s="397"/>
      <c r="AC332" s="397"/>
      <c r="AD332" s="193"/>
      <c r="AE332" s="379">
        <f>SUMPRODUCT(LEN($L332:$Z334)-LEN(SUBSTITUTE($L332:$Z334,"A", "")))</f>
        <v>23</v>
      </c>
      <c r="AF332" s="365">
        <f>SUMPRODUCT(LEN($AA332:$AA334)-LEN(SUBSTITUTE($AA332:$AA334,"A", "")))</f>
        <v>7</v>
      </c>
      <c r="AG332" s="365">
        <f>SUMPRODUCT(LEN($L332:$Z334)-LEN(SUBSTITUTE($L332:$Z334,"S", "")))</f>
        <v>1</v>
      </c>
      <c r="AH332" s="365">
        <f>SUMPRODUCT(LEN($AA332:$AA334)-LEN(SUBSTITUTE($AA332:$AA334,"S", "")))</f>
        <v>2</v>
      </c>
      <c r="AI332" s="365">
        <f>SUMPRODUCT(LEN($L332:$Z334)-LEN(SUBSTITUTE($L332:$Z334,"F", "")))</f>
        <v>0</v>
      </c>
      <c r="AJ332" s="365">
        <f>SUMPRODUCT(LEN($AA332:$AA334)-LEN(SUBSTITUTE($AA332:$AA334,"F", "")))</f>
        <v>0</v>
      </c>
      <c r="AK332" s="365">
        <f>SUMPRODUCT(LEN($L332:$Z334)-LEN(SUBSTITUTE($L332:$Z334,"G", "")))</f>
        <v>11</v>
      </c>
      <c r="AL332" s="365">
        <f>SUMPRODUCT(LEN($AA332:$AA334)-LEN(SUBSTITUTE($AA332:$AA334,"G", "")))</f>
        <v>1</v>
      </c>
      <c r="AM332" s="365">
        <f>SUMPRODUCT(LEN($L332:$Z334)-LEN(SUBSTITUTE($L332:$Z334,"M", "")))</f>
        <v>0</v>
      </c>
      <c r="AN332" s="382">
        <f>SUMPRODUCT(LEN($AA332:$AA334)-LEN(SUBSTITUTE($AA332:$AA334,"M", "")))</f>
        <v>0</v>
      </c>
    </row>
    <row r="333" spans="2:48" ht="21" customHeight="1" x14ac:dyDescent="0.2">
      <c r="B333" s="17"/>
      <c r="C333" s="406"/>
      <c r="D333" s="231"/>
      <c r="E333" s="23"/>
      <c r="F333" s="23"/>
      <c r="G333" s="191"/>
      <c r="H333" s="409"/>
      <c r="I333" s="409"/>
      <c r="J333" s="409"/>
      <c r="K333" s="190" t="s">
        <v>91</v>
      </c>
      <c r="L333" s="189" t="s">
        <v>263</v>
      </c>
      <c r="M333" s="190" t="s">
        <v>90</v>
      </c>
      <c r="N333" s="189" t="s">
        <v>213</v>
      </c>
      <c r="O333" s="190" t="s">
        <v>89</v>
      </c>
      <c r="P333" s="189" t="s">
        <v>266</v>
      </c>
      <c r="Q333" s="190" t="s">
        <v>88</v>
      </c>
      <c r="R333" s="189" t="s">
        <v>263</v>
      </c>
      <c r="S333" s="190" t="s">
        <v>210</v>
      </c>
      <c r="T333" s="189" t="s">
        <v>97</v>
      </c>
      <c r="U333" s="190" t="s">
        <v>209</v>
      </c>
      <c r="V333" s="189"/>
      <c r="W333" s="190" t="s">
        <v>291</v>
      </c>
      <c r="X333" s="189"/>
      <c r="Y333" s="190" t="s">
        <v>593</v>
      </c>
      <c r="Z333" s="189"/>
      <c r="AA333" s="244"/>
      <c r="AB333" s="366"/>
      <c r="AC333" s="366"/>
      <c r="AD333" s="188"/>
      <c r="AE333" s="390"/>
      <c r="AF333" s="392"/>
      <c r="AG333" s="392"/>
      <c r="AH333" s="392"/>
      <c r="AI333" s="392"/>
      <c r="AJ333" s="392"/>
      <c r="AK333" s="392"/>
      <c r="AL333" s="392"/>
      <c r="AM333" s="392"/>
      <c r="AN333" s="395"/>
    </row>
    <row r="334" spans="2:48" ht="21" customHeight="1" thickBot="1" x14ac:dyDescent="0.25">
      <c r="B334" s="17"/>
      <c r="C334" s="407"/>
      <c r="D334" s="233"/>
      <c r="E334" s="203"/>
      <c r="F334" s="203"/>
      <c r="G334" s="202"/>
      <c r="H334" s="410"/>
      <c r="I334" s="410"/>
      <c r="J334" s="410"/>
      <c r="K334" s="201" t="s">
        <v>87</v>
      </c>
      <c r="L334" s="200" t="s">
        <v>263</v>
      </c>
      <c r="M334" s="201" t="s">
        <v>86</v>
      </c>
      <c r="N334" s="200" t="s">
        <v>275</v>
      </c>
      <c r="O334" s="201" t="s">
        <v>85</v>
      </c>
      <c r="P334" s="200" t="s">
        <v>301</v>
      </c>
      <c r="Q334" s="201" t="s">
        <v>84</v>
      </c>
      <c r="R334" s="200" t="s">
        <v>213</v>
      </c>
      <c r="S334" s="201" t="s">
        <v>208</v>
      </c>
      <c r="T334" s="200" t="s">
        <v>97</v>
      </c>
      <c r="U334" s="201" t="s">
        <v>207</v>
      </c>
      <c r="V334" s="200"/>
      <c r="W334" s="201" t="s">
        <v>290</v>
      </c>
      <c r="X334" s="200"/>
      <c r="Y334" s="201" t="s">
        <v>592</v>
      </c>
      <c r="Z334" s="200"/>
      <c r="AA334" s="246"/>
      <c r="AB334" s="398"/>
      <c r="AC334" s="398"/>
      <c r="AD334" s="199"/>
      <c r="AE334" s="391"/>
      <c r="AF334" s="393"/>
      <c r="AG334" s="393"/>
      <c r="AH334" s="393"/>
      <c r="AI334" s="393"/>
      <c r="AJ334" s="393"/>
      <c r="AK334" s="393"/>
      <c r="AL334" s="393"/>
      <c r="AM334" s="393"/>
      <c r="AN334" s="396"/>
    </row>
    <row r="335" spans="2:48" ht="21" customHeight="1" x14ac:dyDescent="0.2">
      <c r="B335" s="17"/>
      <c r="C335" s="405">
        <v>5</v>
      </c>
      <c r="D335" s="232"/>
      <c r="E335" s="197"/>
      <c r="F335" s="197"/>
      <c r="G335" s="196"/>
      <c r="H335" s="408">
        <v>86</v>
      </c>
      <c r="I335" s="408">
        <v>24</v>
      </c>
      <c r="J335" s="408">
        <v>7</v>
      </c>
      <c r="K335" s="195" t="s">
        <v>95</v>
      </c>
      <c r="L335" s="194" t="s">
        <v>97</v>
      </c>
      <c r="M335" s="195" t="s">
        <v>94</v>
      </c>
      <c r="N335" s="194" t="s">
        <v>284</v>
      </c>
      <c r="O335" s="195" t="s">
        <v>93</v>
      </c>
      <c r="P335" s="194" t="s">
        <v>97</v>
      </c>
      <c r="Q335" s="195" t="s">
        <v>92</v>
      </c>
      <c r="R335" s="194" t="s">
        <v>297</v>
      </c>
      <c r="S335" s="195" t="s">
        <v>212</v>
      </c>
      <c r="T335" s="194" t="s">
        <v>315</v>
      </c>
      <c r="U335" s="195" t="s">
        <v>211</v>
      </c>
      <c r="V335" s="194" t="s">
        <v>97</v>
      </c>
      <c r="W335" s="195" t="s">
        <v>292</v>
      </c>
      <c r="X335" s="194"/>
      <c r="Y335" s="195" t="s">
        <v>594</v>
      </c>
      <c r="Z335" s="194"/>
      <c r="AA335" s="245" t="s">
        <v>661</v>
      </c>
      <c r="AB335" s="397"/>
      <c r="AC335" s="397"/>
      <c r="AD335" s="193"/>
      <c r="AE335" s="379">
        <f>SUMPRODUCT(LEN($L335:$Z337)-LEN(SUBSTITUTE($L335:$Z337,"A", "")))</f>
        <v>17</v>
      </c>
      <c r="AF335" s="365">
        <f>SUMPRODUCT(LEN($AA335:$AA337)-LEN(SUBSTITUTE($AA335:$AA337,"A", "")))</f>
        <v>1</v>
      </c>
      <c r="AG335" s="365">
        <f>SUMPRODUCT(LEN($L335:$Z337)-LEN(SUBSTITUTE($L335:$Z337,"S", "")))</f>
        <v>11</v>
      </c>
      <c r="AH335" s="365">
        <f>SUMPRODUCT(LEN($AA335:$AA337)-LEN(SUBSTITUTE($AA335:$AA337,"S", "")))</f>
        <v>4</v>
      </c>
      <c r="AI335" s="365">
        <f>SUMPRODUCT(LEN($L335:$Z337)-LEN(SUBSTITUTE($L335:$Z337,"F", "")))</f>
        <v>0</v>
      </c>
      <c r="AJ335" s="365">
        <f>SUMPRODUCT(LEN($AA335:$AA337)-LEN(SUBSTITUTE($AA335:$AA337,"F", "")))</f>
        <v>0</v>
      </c>
      <c r="AK335" s="365">
        <f>SUMPRODUCT(LEN($L335:$Z337)-LEN(SUBSTITUTE($L335:$Z337,"G", "")))</f>
        <v>10</v>
      </c>
      <c r="AL335" s="365">
        <f>SUMPRODUCT(LEN($AA335:$AA337)-LEN(SUBSTITUTE($AA335:$AA337,"G", "")))</f>
        <v>1</v>
      </c>
      <c r="AM335" s="365">
        <f>SUMPRODUCT(LEN($L335:$Z337)-LEN(SUBSTITUTE($L335:$Z337,"M", "")))</f>
        <v>0</v>
      </c>
      <c r="AN335" s="382">
        <f>SUMPRODUCT(LEN($AA335:$AA337)-LEN(SUBSTITUTE($AA335:$AA337,"M", "")))</f>
        <v>0</v>
      </c>
    </row>
    <row r="336" spans="2:48" ht="21" customHeight="1" x14ac:dyDescent="0.2">
      <c r="B336" s="17"/>
      <c r="C336" s="406"/>
      <c r="D336" s="231"/>
      <c r="E336" s="23"/>
      <c r="F336" s="23"/>
      <c r="G336" s="191"/>
      <c r="H336" s="409"/>
      <c r="I336" s="409"/>
      <c r="J336" s="409"/>
      <c r="K336" s="190" t="s">
        <v>91</v>
      </c>
      <c r="L336" s="189" t="s">
        <v>213</v>
      </c>
      <c r="M336" s="190" t="s">
        <v>90</v>
      </c>
      <c r="N336" s="189" t="s">
        <v>263</v>
      </c>
      <c r="O336" s="190" t="s">
        <v>89</v>
      </c>
      <c r="P336" s="189" t="s">
        <v>275</v>
      </c>
      <c r="Q336" s="190" t="s">
        <v>88</v>
      </c>
      <c r="R336" s="189" t="s">
        <v>297</v>
      </c>
      <c r="S336" s="190" t="s">
        <v>210</v>
      </c>
      <c r="T336" s="189" t="s">
        <v>218</v>
      </c>
      <c r="U336" s="190" t="s">
        <v>209</v>
      </c>
      <c r="V336" s="189" t="s">
        <v>98</v>
      </c>
      <c r="W336" s="190" t="s">
        <v>291</v>
      </c>
      <c r="X336" s="189"/>
      <c r="Y336" s="190" t="s">
        <v>593</v>
      </c>
      <c r="Z336" s="189"/>
      <c r="AA336" s="244"/>
      <c r="AB336" s="366"/>
      <c r="AC336" s="366"/>
      <c r="AD336" s="188"/>
      <c r="AE336" s="390"/>
      <c r="AF336" s="392"/>
      <c r="AG336" s="392"/>
      <c r="AH336" s="392"/>
      <c r="AI336" s="392"/>
      <c r="AJ336" s="392"/>
      <c r="AK336" s="392"/>
      <c r="AL336" s="392"/>
      <c r="AM336" s="392"/>
      <c r="AN336" s="395"/>
    </row>
    <row r="337" spans="2:40" ht="21" customHeight="1" thickBot="1" x14ac:dyDescent="0.25">
      <c r="B337" s="17"/>
      <c r="C337" s="407"/>
      <c r="D337" s="233"/>
      <c r="E337" s="203"/>
      <c r="F337" s="203"/>
      <c r="G337" s="202"/>
      <c r="H337" s="410"/>
      <c r="I337" s="410"/>
      <c r="J337" s="410"/>
      <c r="K337" s="201" t="s">
        <v>87</v>
      </c>
      <c r="L337" s="200" t="s">
        <v>436</v>
      </c>
      <c r="M337" s="201" t="s">
        <v>86</v>
      </c>
      <c r="N337" s="200" t="s">
        <v>275</v>
      </c>
      <c r="O337" s="201" t="s">
        <v>85</v>
      </c>
      <c r="P337" s="200" t="s">
        <v>275</v>
      </c>
      <c r="Q337" s="201" t="s">
        <v>84</v>
      </c>
      <c r="R337" s="200" t="s">
        <v>220</v>
      </c>
      <c r="S337" s="201" t="s">
        <v>208</v>
      </c>
      <c r="T337" s="200" t="s">
        <v>218</v>
      </c>
      <c r="U337" s="201" t="s">
        <v>207</v>
      </c>
      <c r="V337" s="200"/>
      <c r="W337" s="201" t="s">
        <v>290</v>
      </c>
      <c r="X337" s="200"/>
      <c r="Y337" s="201" t="s">
        <v>592</v>
      </c>
      <c r="Z337" s="200"/>
      <c r="AA337" s="246"/>
      <c r="AB337" s="398"/>
      <c r="AC337" s="398"/>
      <c r="AD337" s="199"/>
      <c r="AE337" s="391"/>
      <c r="AF337" s="393"/>
      <c r="AG337" s="393"/>
      <c r="AH337" s="393"/>
      <c r="AI337" s="393"/>
      <c r="AJ337" s="393"/>
      <c r="AK337" s="393"/>
      <c r="AL337" s="393"/>
      <c r="AM337" s="393"/>
      <c r="AN337" s="396"/>
    </row>
    <row r="338" spans="2:40" ht="21" customHeight="1" x14ac:dyDescent="0.2">
      <c r="B338" s="17"/>
      <c r="C338" s="405">
        <v>6</v>
      </c>
      <c r="D338" s="232"/>
      <c r="E338" s="197"/>
      <c r="F338" s="197"/>
      <c r="G338" s="196"/>
      <c r="H338" s="408">
        <v>64</v>
      </c>
      <c r="I338" s="408">
        <v>15</v>
      </c>
      <c r="J338" s="408">
        <v>5</v>
      </c>
      <c r="K338" s="195" t="s">
        <v>95</v>
      </c>
      <c r="L338" s="194" t="s">
        <v>271</v>
      </c>
      <c r="M338" s="195" t="s">
        <v>94</v>
      </c>
      <c r="N338" s="194" t="s">
        <v>97</v>
      </c>
      <c r="O338" s="195" t="s">
        <v>93</v>
      </c>
      <c r="P338" s="194" t="s">
        <v>271</v>
      </c>
      <c r="Q338" s="195" t="s">
        <v>92</v>
      </c>
      <c r="R338" s="194" t="s">
        <v>98</v>
      </c>
      <c r="S338" s="195" t="s">
        <v>212</v>
      </c>
      <c r="T338" s="194"/>
      <c r="U338" s="195" t="s">
        <v>211</v>
      </c>
      <c r="V338" s="194"/>
      <c r="W338" s="195" t="s">
        <v>292</v>
      </c>
      <c r="X338" s="194"/>
      <c r="Y338" s="195" t="s">
        <v>594</v>
      </c>
      <c r="Z338" s="194"/>
      <c r="AA338" s="245" t="s">
        <v>269</v>
      </c>
      <c r="AB338" s="397">
        <v>3</v>
      </c>
      <c r="AC338" s="397"/>
      <c r="AD338" s="193"/>
      <c r="AE338" s="379">
        <f>SUMPRODUCT(LEN($L338:$Z340)-LEN(SUBSTITUTE($L338:$Z340,"A", "")))</f>
        <v>4</v>
      </c>
      <c r="AF338" s="365">
        <f>SUMPRODUCT(LEN($AA338:$AA340)-LEN(SUBSTITUTE($AA338:$AA340,"A", "")))</f>
        <v>3</v>
      </c>
      <c r="AG338" s="365">
        <f>SUMPRODUCT(LEN($L338:$Z340)-LEN(SUBSTITUTE($L338:$Z340,"S", "")))</f>
        <v>2</v>
      </c>
      <c r="AH338" s="365">
        <f>SUMPRODUCT(LEN($AA338:$AA340)-LEN(SUBSTITUTE($AA338:$AA340,"S", "")))</f>
        <v>0</v>
      </c>
      <c r="AI338" s="365">
        <f>SUMPRODUCT(LEN($L338:$Z340)-LEN(SUBSTITUTE($L338:$Z340,"F", "")))</f>
        <v>0</v>
      </c>
      <c r="AJ338" s="365">
        <f>SUMPRODUCT(LEN($AA338:$AA340)-LEN(SUBSTITUTE($AA338:$AA340,"F", "")))</f>
        <v>0</v>
      </c>
      <c r="AK338" s="365">
        <f>SUMPRODUCT(LEN($L338:$Z340)-LEN(SUBSTITUTE($L338:$Z340,"G", "")))</f>
        <v>3</v>
      </c>
      <c r="AL338" s="365">
        <f>SUMPRODUCT(LEN($AA338:$AA340)-LEN(SUBSTITUTE($AA338:$AA340,"G", "")))</f>
        <v>1</v>
      </c>
      <c r="AM338" s="365">
        <f>SUMPRODUCT(LEN($L338:$Z340)-LEN(SUBSTITUTE($L338:$Z340,"M", "")))</f>
        <v>0</v>
      </c>
      <c r="AN338" s="382">
        <f>SUMPRODUCT(LEN($AA338:$AA340)-LEN(SUBSTITUTE($AA338:$AA340,"M", "")))</f>
        <v>0</v>
      </c>
    </row>
    <row r="339" spans="2:40" ht="21" customHeight="1" x14ac:dyDescent="0.2">
      <c r="B339" s="17"/>
      <c r="C339" s="406"/>
      <c r="D339" s="231"/>
      <c r="E339" s="23"/>
      <c r="F339" s="23"/>
      <c r="G339" s="191"/>
      <c r="H339" s="409"/>
      <c r="I339" s="409"/>
      <c r="J339" s="409"/>
      <c r="K339" s="190" t="s">
        <v>91</v>
      </c>
      <c r="L339" s="189" t="s">
        <v>367</v>
      </c>
      <c r="M339" s="190" t="s">
        <v>90</v>
      </c>
      <c r="N339" s="189" t="s">
        <v>97</v>
      </c>
      <c r="O339" s="190" t="s">
        <v>89</v>
      </c>
      <c r="P339" s="189" t="s">
        <v>97</v>
      </c>
      <c r="Q339" s="190" t="s">
        <v>88</v>
      </c>
      <c r="R339" s="189"/>
      <c r="S339" s="190" t="s">
        <v>210</v>
      </c>
      <c r="T339" s="189"/>
      <c r="U339" s="190" t="s">
        <v>209</v>
      </c>
      <c r="V339" s="189"/>
      <c r="W339" s="190" t="s">
        <v>291</v>
      </c>
      <c r="X339" s="189"/>
      <c r="Y339" s="190" t="s">
        <v>593</v>
      </c>
      <c r="Z339" s="189"/>
      <c r="AA339" s="244"/>
      <c r="AB339" s="366"/>
      <c r="AC339" s="366"/>
      <c r="AD339" s="188"/>
      <c r="AE339" s="390"/>
      <c r="AF339" s="392"/>
      <c r="AG339" s="392"/>
      <c r="AH339" s="392"/>
      <c r="AI339" s="392"/>
      <c r="AJ339" s="392"/>
      <c r="AK339" s="392"/>
      <c r="AL339" s="392"/>
      <c r="AM339" s="392"/>
      <c r="AN339" s="395"/>
    </row>
    <row r="340" spans="2:40" ht="21" customHeight="1" thickBot="1" x14ac:dyDescent="0.25">
      <c r="B340" s="17"/>
      <c r="C340" s="407"/>
      <c r="D340" s="233"/>
      <c r="E340" s="203"/>
      <c r="F340" s="203"/>
      <c r="G340" s="202"/>
      <c r="H340" s="410"/>
      <c r="I340" s="410"/>
      <c r="J340" s="410"/>
      <c r="K340" s="201" t="s">
        <v>87</v>
      </c>
      <c r="L340" s="200" t="s">
        <v>271</v>
      </c>
      <c r="M340" s="201" t="s">
        <v>86</v>
      </c>
      <c r="N340" s="200" t="s">
        <v>97</v>
      </c>
      <c r="O340" s="201" t="s">
        <v>85</v>
      </c>
      <c r="P340" s="200" t="s">
        <v>98</v>
      </c>
      <c r="Q340" s="201" t="s">
        <v>84</v>
      </c>
      <c r="R340" s="200"/>
      <c r="S340" s="201" t="s">
        <v>208</v>
      </c>
      <c r="T340" s="200"/>
      <c r="U340" s="201" t="s">
        <v>207</v>
      </c>
      <c r="V340" s="200"/>
      <c r="W340" s="201" t="s">
        <v>290</v>
      </c>
      <c r="X340" s="200"/>
      <c r="Y340" s="201" t="s">
        <v>592</v>
      </c>
      <c r="Z340" s="200"/>
      <c r="AA340" s="246"/>
      <c r="AB340" s="398"/>
      <c r="AC340" s="398"/>
      <c r="AD340" s="199"/>
      <c r="AE340" s="391"/>
      <c r="AF340" s="393"/>
      <c r="AG340" s="393"/>
      <c r="AH340" s="393"/>
      <c r="AI340" s="393"/>
      <c r="AJ340" s="393"/>
      <c r="AK340" s="393"/>
      <c r="AL340" s="393"/>
      <c r="AM340" s="393"/>
      <c r="AN340" s="396"/>
    </row>
    <row r="341" spans="2:40" ht="21" customHeight="1" x14ac:dyDescent="0.2">
      <c r="B341" s="17"/>
      <c r="C341" s="405">
        <v>7</v>
      </c>
      <c r="D341" s="232"/>
      <c r="E341" s="197"/>
      <c r="F341" s="197"/>
      <c r="G341" s="196"/>
      <c r="H341" s="408">
        <v>74</v>
      </c>
      <c r="I341" s="408">
        <v>21</v>
      </c>
      <c r="J341" s="408">
        <v>5</v>
      </c>
      <c r="K341" s="195" t="s">
        <v>95</v>
      </c>
      <c r="L341" s="194" t="s">
        <v>97</v>
      </c>
      <c r="M341" s="195" t="s">
        <v>94</v>
      </c>
      <c r="N341" s="194" t="s">
        <v>319</v>
      </c>
      <c r="O341" s="195" t="s">
        <v>93</v>
      </c>
      <c r="P341" s="194" t="s">
        <v>224</v>
      </c>
      <c r="Q341" s="195" t="s">
        <v>92</v>
      </c>
      <c r="R341" s="194" t="s">
        <v>306</v>
      </c>
      <c r="S341" s="195" t="s">
        <v>212</v>
      </c>
      <c r="T341" s="194" t="s">
        <v>263</v>
      </c>
      <c r="U341" s="195" t="s">
        <v>211</v>
      </c>
      <c r="V341" s="194" t="s">
        <v>98</v>
      </c>
      <c r="W341" s="195" t="s">
        <v>292</v>
      </c>
      <c r="X341" s="194"/>
      <c r="Y341" s="195" t="s">
        <v>594</v>
      </c>
      <c r="Z341" s="194"/>
      <c r="AA341" s="245"/>
      <c r="AB341" s="397"/>
      <c r="AC341" s="397"/>
      <c r="AD341" s="193"/>
      <c r="AE341" s="379">
        <f>SUMPRODUCT(LEN($L341:$Z343)-LEN(SUBSTITUTE($L341:$Z343,"A", "")))</f>
        <v>21</v>
      </c>
      <c r="AF341" s="365">
        <f>SUMPRODUCT(LEN($AA341:$AA343)-LEN(SUBSTITUTE($AA341:$AA343,"A", "")))</f>
        <v>0</v>
      </c>
      <c r="AG341" s="365">
        <f>SUMPRODUCT(LEN($L341:$Z343)-LEN(SUBSTITUTE($L341:$Z343,"S", "")))</f>
        <v>2</v>
      </c>
      <c r="AH341" s="365">
        <f>SUMPRODUCT(LEN($AA341:$AA343)-LEN(SUBSTITUTE($AA341:$AA343,"S", "")))</f>
        <v>0</v>
      </c>
      <c r="AI341" s="365">
        <f>SUMPRODUCT(LEN($L341:$Z343)-LEN(SUBSTITUTE($L341:$Z343,"F", "")))</f>
        <v>0</v>
      </c>
      <c r="AJ341" s="365">
        <f>SUMPRODUCT(LEN($AA341:$AA343)-LEN(SUBSTITUTE($AA341:$AA343,"F", "")))</f>
        <v>0</v>
      </c>
      <c r="AK341" s="365">
        <f>SUMPRODUCT(LEN($L341:$Z343)-LEN(SUBSTITUTE($L341:$Z343,"G", "")))</f>
        <v>9</v>
      </c>
      <c r="AL341" s="365">
        <f>SUMPRODUCT(LEN($AA341:$AA343)-LEN(SUBSTITUTE($AA341:$AA343,"G", "")))</f>
        <v>0</v>
      </c>
      <c r="AM341" s="365">
        <f>SUMPRODUCT(LEN($L341:$Z343)-LEN(SUBSTITUTE($L341:$Z343,"M", "")))</f>
        <v>0</v>
      </c>
      <c r="AN341" s="382">
        <f>SUMPRODUCT(LEN($AA341:$AA343)-LEN(SUBSTITUTE($AA341:$AA343,"M", "")))</f>
        <v>0</v>
      </c>
    </row>
    <row r="342" spans="2:40" ht="21" customHeight="1" x14ac:dyDescent="0.2">
      <c r="B342" s="17"/>
      <c r="C342" s="406"/>
      <c r="D342" s="231"/>
      <c r="E342" s="23"/>
      <c r="F342" s="23"/>
      <c r="G342" s="191"/>
      <c r="H342" s="409"/>
      <c r="I342" s="409"/>
      <c r="J342" s="409"/>
      <c r="K342" s="190" t="s">
        <v>91</v>
      </c>
      <c r="L342" s="189" t="s">
        <v>97</v>
      </c>
      <c r="M342" s="190" t="s">
        <v>90</v>
      </c>
      <c r="N342" s="189" t="s">
        <v>425</v>
      </c>
      <c r="O342" s="190" t="s">
        <v>89</v>
      </c>
      <c r="P342" s="189" t="s">
        <v>266</v>
      </c>
      <c r="Q342" s="190" t="s">
        <v>88</v>
      </c>
      <c r="R342" s="189" t="s">
        <v>263</v>
      </c>
      <c r="S342" s="190" t="s">
        <v>210</v>
      </c>
      <c r="T342" s="189" t="s">
        <v>98</v>
      </c>
      <c r="U342" s="190" t="s">
        <v>209</v>
      </c>
      <c r="V342" s="189"/>
      <c r="W342" s="190" t="s">
        <v>291</v>
      </c>
      <c r="X342" s="189"/>
      <c r="Y342" s="190" t="s">
        <v>593</v>
      </c>
      <c r="Z342" s="189"/>
      <c r="AA342" s="244"/>
      <c r="AB342" s="366"/>
      <c r="AC342" s="366"/>
      <c r="AD342" s="188"/>
      <c r="AE342" s="390"/>
      <c r="AF342" s="392"/>
      <c r="AG342" s="392"/>
      <c r="AH342" s="392"/>
      <c r="AI342" s="392"/>
      <c r="AJ342" s="392"/>
      <c r="AK342" s="392"/>
      <c r="AL342" s="392"/>
      <c r="AM342" s="392"/>
      <c r="AN342" s="395"/>
    </row>
    <row r="343" spans="2:40" ht="21" customHeight="1" thickBot="1" x14ac:dyDescent="0.25">
      <c r="B343" s="17"/>
      <c r="C343" s="407"/>
      <c r="D343" s="233"/>
      <c r="E343" s="203"/>
      <c r="F343" s="203"/>
      <c r="G343" s="202"/>
      <c r="H343" s="410"/>
      <c r="I343" s="410"/>
      <c r="J343" s="410"/>
      <c r="K343" s="201" t="s">
        <v>87</v>
      </c>
      <c r="L343" s="200" t="s">
        <v>284</v>
      </c>
      <c r="M343" s="201" t="s">
        <v>86</v>
      </c>
      <c r="N343" s="200" t="s">
        <v>224</v>
      </c>
      <c r="O343" s="201" t="s">
        <v>85</v>
      </c>
      <c r="P343" s="200" t="s">
        <v>263</v>
      </c>
      <c r="Q343" s="201" t="s">
        <v>84</v>
      </c>
      <c r="R343" s="200" t="s">
        <v>97</v>
      </c>
      <c r="S343" s="201" t="s">
        <v>208</v>
      </c>
      <c r="T343" s="200" t="s">
        <v>97</v>
      </c>
      <c r="U343" s="201" t="s">
        <v>207</v>
      </c>
      <c r="V343" s="200"/>
      <c r="W343" s="201" t="s">
        <v>290</v>
      </c>
      <c r="X343" s="200"/>
      <c r="Y343" s="201" t="s">
        <v>592</v>
      </c>
      <c r="Z343" s="200"/>
      <c r="AA343" s="246"/>
      <c r="AB343" s="398"/>
      <c r="AC343" s="398"/>
      <c r="AD343" s="199"/>
      <c r="AE343" s="391"/>
      <c r="AF343" s="393"/>
      <c r="AG343" s="393"/>
      <c r="AH343" s="393"/>
      <c r="AI343" s="393"/>
      <c r="AJ343" s="393"/>
      <c r="AK343" s="393"/>
      <c r="AL343" s="393"/>
      <c r="AM343" s="393"/>
      <c r="AN343" s="396"/>
    </row>
    <row r="344" spans="2:40" ht="21" customHeight="1" x14ac:dyDescent="0.2">
      <c r="B344" s="17"/>
      <c r="C344" s="405">
        <v>8</v>
      </c>
      <c r="D344" s="232"/>
      <c r="E344" s="197"/>
      <c r="F344" s="197"/>
      <c r="G344" s="196"/>
      <c r="H344" s="408">
        <v>65</v>
      </c>
      <c r="I344" s="408">
        <v>20</v>
      </c>
      <c r="J344" s="408">
        <v>6</v>
      </c>
      <c r="K344" s="195" t="s">
        <v>95</v>
      </c>
      <c r="L344" s="194" t="s">
        <v>271</v>
      </c>
      <c r="M344" s="195" t="s">
        <v>94</v>
      </c>
      <c r="N344" s="194" t="s">
        <v>263</v>
      </c>
      <c r="O344" s="195" t="s">
        <v>93</v>
      </c>
      <c r="P344" s="194" t="s">
        <v>213</v>
      </c>
      <c r="Q344" s="195" t="s">
        <v>92</v>
      </c>
      <c r="R344" s="194" t="s">
        <v>97</v>
      </c>
      <c r="S344" s="195" t="s">
        <v>212</v>
      </c>
      <c r="T344" s="194" t="s">
        <v>98</v>
      </c>
      <c r="U344" s="195" t="s">
        <v>211</v>
      </c>
      <c r="V344" s="194"/>
      <c r="W344" s="195" t="s">
        <v>292</v>
      </c>
      <c r="X344" s="194"/>
      <c r="Y344" s="195" t="s">
        <v>594</v>
      </c>
      <c r="Z344" s="194"/>
      <c r="AA344" s="245"/>
      <c r="AB344" s="397"/>
      <c r="AC344" s="397"/>
      <c r="AD344" s="193"/>
      <c r="AE344" s="379">
        <f>SUMPRODUCT(LEN($L344:$Z346)-LEN(SUBSTITUTE($L344:$Z346,"A", "")))</f>
        <v>13</v>
      </c>
      <c r="AF344" s="365">
        <f>SUMPRODUCT(LEN($AA344:$AA346)-LEN(SUBSTITUTE($AA344:$AA346,"A", "")))</f>
        <v>0</v>
      </c>
      <c r="AG344" s="365">
        <f>SUMPRODUCT(LEN($L344:$Z346)-LEN(SUBSTITUTE($L344:$Z346,"S", "")))</f>
        <v>2</v>
      </c>
      <c r="AH344" s="365">
        <f>SUMPRODUCT(LEN($AA344:$AA346)-LEN(SUBSTITUTE($AA344:$AA346,"S", "")))</f>
        <v>0</v>
      </c>
      <c r="AI344" s="365">
        <f>SUMPRODUCT(LEN($L344:$Z346)-LEN(SUBSTITUTE($L344:$Z346,"F", "")))</f>
        <v>0</v>
      </c>
      <c r="AJ344" s="365">
        <f>SUMPRODUCT(LEN($AA344:$AA346)-LEN(SUBSTITUTE($AA344:$AA346,"F", "")))</f>
        <v>0</v>
      </c>
      <c r="AK344" s="365">
        <f>SUMPRODUCT(LEN($L344:$Z346)-LEN(SUBSTITUTE($L344:$Z346,"G", "")))</f>
        <v>6</v>
      </c>
      <c r="AL344" s="365">
        <f>SUMPRODUCT(LEN($AA344:$AA346)-LEN(SUBSTITUTE($AA344:$AA346,"G", "")))</f>
        <v>0</v>
      </c>
      <c r="AM344" s="365">
        <f>SUMPRODUCT(LEN($L344:$Z346)-LEN(SUBSTITUTE($L344:$Z346,"M", "")))</f>
        <v>0</v>
      </c>
      <c r="AN344" s="382">
        <f>SUMPRODUCT(LEN($AA344:$AA346)-LEN(SUBSTITUTE($AA344:$AA346,"M", "")))</f>
        <v>0</v>
      </c>
    </row>
    <row r="345" spans="2:40" ht="21" customHeight="1" x14ac:dyDescent="0.2">
      <c r="B345" s="17"/>
      <c r="C345" s="406"/>
      <c r="D345" s="231"/>
      <c r="E345" s="23"/>
      <c r="F345" s="23"/>
      <c r="G345" s="191"/>
      <c r="H345" s="409"/>
      <c r="I345" s="409"/>
      <c r="J345" s="409"/>
      <c r="K345" s="190" t="s">
        <v>91</v>
      </c>
      <c r="L345" s="189" t="s">
        <v>263</v>
      </c>
      <c r="M345" s="190" t="s">
        <v>90</v>
      </c>
      <c r="N345" s="189" t="s">
        <v>213</v>
      </c>
      <c r="O345" s="190" t="s">
        <v>89</v>
      </c>
      <c r="P345" s="189" t="s">
        <v>263</v>
      </c>
      <c r="Q345" s="190" t="s">
        <v>88</v>
      </c>
      <c r="R345" s="189" t="s">
        <v>271</v>
      </c>
      <c r="S345" s="190" t="s">
        <v>210</v>
      </c>
      <c r="T345" s="189" t="s">
        <v>98</v>
      </c>
      <c r="U345" s="190" t="s">
        <v>209</v>
      </c>
      <c r="V345" s="189"/>
      <c r="W345" s="190" t="s">
        <v>291</v>
      </c>
      <c r="X345" s="189"/>
      <c r="Y345" s="190" t="s">
        <v>593</v>
      </c>
      <c r="Z345" s="189"/>
      <c r="AA345" s="244"/>
      <c r="AB345" s="366"/>
      <c r="AC345" s="366"/>
      <c r="AD345" s="188"/>
      <c r="AE345" s="390"/>
      <c r="AF345" s="392"/>
      <c r="AG345" s="392"/>
      <c r="AH345" s="392"/>
      <c r="AI345" s="392"/>
      <c r="AJ345" s="392"/>
      <c r="AK345" s="392"/>
      <c r="AL345" s="392"/>
      <c r="AM345" s="392"/>
      <c r="AN345" s="395"/>
    </row>
    <row r="346" spans="2:40" ht="21" customHeight="1" thickBot="1" x14ac:dyDescent="0.25">
      <c r="B346" s="17"/>
      <c r="C346" s="407"/>
      <c r="D346" s="233"/>
      <c r="E346" s="203"/>
      <c r="F346" s="203"/>
      <c r="G346" s="202"/>
      <c r="H346" s="410"/>
      <c r="I346" s="410"/>
      <c r="J346" s="410"/>
      <c r="K346" s="201" t="s">
        <v>87</v>
      </c>
      <c r="L346" s="200" t="s">
        <v>271</v>
      </c>
      <c r="M346" s="201" t="s">
        <v>86</v>
      </c>
      <c r="N346" s="200" t="s">
        <v>224</v>
      </c>
      <c r="O346" s="201" t="s">
        <v>85</v>
      </c>
      <c r="P346" s="200" t="s">
        <v>97</v>
      </c>
      <c r="Q346" s="201" t="s">
        <v>84</v>
      </c>
      <c r="R346" s="200" t="s">
        <v>97</v>
      </c>
      <c r="S346" s="201" t="s">
        <v>208</v>
      </c>
      <c r="T346" s="200"/>
      <c r="U346" s="201" t="s">
        <v>207</v>
      </c>
      <c r="V346" s="200"/>
      <c r="W346" s="201" t="s">
        <v>290</v>
      </c>
      <c r="X346" s="200"/>
      <c r="Y346" s="201" t="s">
        <v>592</v>
      </c>
      <c r="Z346" s="200"/>
      <c r="AA346" s="246"/>
      <c r="AB346" s="398"/>
      <c r="AC346" s="398"/>
      <c r="AD346" s="199"/>
      <c r="AE346" s="391"/>
      <c r="AF346" s="393"/>
      <c r="AG346" s="393"/>
      <c r="AH346" s="393"/>
      <c r="AI346" s="393"/>
      <c r="AJ346" s="393"/>
      <c r="AK346" s="393"/>
      <c r="AL346" s="393"/>
      <c r="AM346" s="393"/>
      <c r="AN346" s="396"/>
    </row>
    <row r="347" spans="2:40" ht="21" customHeight="1" x14ac:dyDescent="0.2">
      <c r="B347" s="17"/>
      <c r="C347" s="405">
        <v>9</v>
      </c>
      <c r="D347" s="232"/>
      <c r="E347" s="197"/>
      <c r="F347" s="197"/>
      <c r="G347" s="196"/>
      <c r="H347" s="408">
        <v>62</v>
      </c>
      <c r="I347" s="408">
        <v>17</v>
      </c>
      <c r="J347" s="408">
        <v>5</v>
      </c>
      <c r="K347" s="195" t="s">
        <v>95</v>
      </c>
      <c r="L347" s="194" t="s">
        <v>97</v>
      </c>
      <c r="M347" s="195" t="s">
        <v>94</v>
      </c>
      <c r="N347" s="194" t="s">
        <v>271</v>
      </c>
      <c r="O347" s="195" t="s">
        <v>93</v>
      </c>
      <c r="P347" s="194" t="s">
        <v>271</v>
      </c>
      <c r="Q347" s="195" t="s">
        <v>92</v>
      </c>
      <c r="R347" s="194" t="s">
        <v>97</v>
      </c>
      <c r="S347" s="195" t="s">
        <v>212</v>
      </c>
      <c r="T347" s="194"/>
      <c r="U347" s="195" t="s">
        <v>211</v>
      </c>
      <c r="V347" s="194"/>
      <c r="W347" s="195" t="s">
        <v>292</v>
      </c>
      <c r="X347" s="194"/>
      <c r="Y347" s="195" t="s">
        <v>594</v>
      </c>
      <c r="Z347" s="194"/>
      <c r="AA347" s="245"/>
      <c r="AB347" s="397"/>
      <c r="AC347" s="397"/>
      <c r="AD347" s="193"/>
      <c r="AE347" s="379">
        <f>SUMPRODUCT(LEN($L347:$Z349)-LEN(SUBSTITUTE($L347:$Z349,"A", "")))</f>
        <v>8</v>
      </c>
      <c r="AF347" s="365">
        <f>SUMPRODUCT(LEN($AA347:$AA349)-LEN(SUBSTITUTE($AA347:$AA349,"A", "")))</f>
        <v>0</v>
      </c>
      <c r="AG347" s="365">
        <f>SUMPRODUCT(LEN($L347:$Z349)-LEN(SUBSTITUTE($L347:$Z349,"S", "")))</f>
        <v>1</v>
      </c>
      <c r="AH347" s="365">
        <f>SUMPRODUCT(LEN($AA347:$AA349)-LEN(SUBSTITUTE($AA347:$AA349,"S", "")))</f>
        <v>0</v>
      </c>
      <c r="AI347" s="365">
        <f>SUMPRODUCT(LEN($L347:$Z349)-LEN(SUBSTITUTE($L347:$Z349,"F", "")))</f>
        <v>0</v>
      </c>
      <c r="AJ347" s="365">
        <f>SUMPRODUCT(LEN($AA347:$AA349)-LEN(SUBSTITUTE($AA347:$AA349,"F", "")))</f>
        <v>0</v>
      </c>
      <c r="AK347" s="365">
        <f>SUMPRODUCT(LEN($L347:$Z349)-LEN(SUBSTITUTE($L347:$Z349,"G", "")))</f>
        <v>3</v>
      </c>
      <c r="AL347" s="365">
        <f>SUMPRODUCT(LEN($AA347:$AA349)-LEN(SUBSTITUTE($AA347:$AA349,"G", "")))</f>
        <v>0</v>
      </c>
      <c r="AM347" s="365">
        <f>SUMPRODUCT(LEN($L347:$Z349)-LEN(SUBSTITUTE($L347:$Z349,"M", "")))</f>
        <v>0</v>
      </c>
      <c r="AN347" s="382">
        <f>SUMPRODUCT(LEN($AA347:$AA349)-LEN(SUBSTITUTE($AA347:$AA349,"M", "")))</f>
        <v>0</v>
      </c>
    </row>
    <row r="348" spans="2:40" ht="21" customHeight="1" x14ac:dyDescent="0.2">
      <c r="B348" s="17"/>
      <c r="C348" s="406"/>
      <c r="D348" s="231"/>
      <c r="E348" s="23"/>
      <c r="F348" s="23"/>
      <c r="G348" s="191"/>
      <c r="H348" s="409"/>
      <c r="I348" s="409"/>
      <c r="J348" s="409"/>
      <c r="K348" s="190" t="s">
        <v>91</v>
      </c>
      <c r="L348" s="189" t="s">
        <v>97</v>
      </c>
      <c r="M348" s="190" t="s">
        <v>90</v>
      </c>
      <c r="N348" s="189" t="s">
        <v>97</v>
      </c>
      <c r="O348" s="190" t="s">
        <v>89</v>
      </c>
      <c r="P348" s="189" t="s">
        <v>97</v>
      </c>
      <c r="Q348" s="190" t="s">
        <v>88</v>
      </c>
      <c r="R348" s="189" t="s">
        <v>97</v>
      </c>
      <c r="S348" s="190" t="s">
        <v>210</v>
      </c>
      <c r="T348" s="189"/>
      <c r="U348" s="190" t="s">
        <v>209</v>
      </c>
      <c r="V348" s="189"/>
      <c r="W348" s="190" t="s">
        <v>291</v>
      </c>
      <c r="X348" s="189"/>
      <c r="Y348" s="190" t="s">
        <v>593</v>
      </c>
      <c r="Z348" s="189"/>
      <c r="AA348" s="244"/>
      <c r="AB348" s="366"/>
      <c r="AC348" s="366"/>
      <c r="AD348" s="188"/>
      <c r="AE348" s="390"/>
      <c r="AF348" s="392"/>
      <c r="AG348" s="392"/>
      <c r="AH348" s="392"/>
      <c r="AI348" s="392"/>
      <c r="AJ348" s="392"/>
      <c r="AK348" s="392"/>
      <c r="AL348" s="392"/>
      <c r="AM348" s="392"/>
      <c r="AN348" s="395"/>
    </row>
    <row r="349" spans="2:40" ht="21" customHeight="1" thickBot="1" x14ac:dyDescent="0.25">
      <c r="B349" s="17"/>
      <c r="C349" s="407"/>
      <c r="D349" s="233"/>
      <c r="E349" s="203"/>
      <c r="F349" s="203"/>
      <c r="G349" s="202"/>
      <c r="H349" s="410"/>
      <c r="I349" s="410"/>
      <c r="J349" s="410"/>
      <c r="K349" s="201" t="s">
        <v>87</v>
      </c>
      <c r="L349" s="200" t="s">
        <v>97</v>
      </c>
      <c r="M349" s="201" t="s">
        <v>86</v>
      </c>
      <c r="N349" s="200" t="s">
        <v>271</v>
      </c>
      <c r="O349" s="201" t="s">
        <v>85</v>
      </c>
      <c r="P349" s="200" t="s">
        <v>97</v>
      </c>
      <c r="Q349" s="201" t="s">
        <v>84</v>
      </c>
      <c r="R349" s="200" t="s">
        <v>98</v>
      </c>
      <c r="S349" s="201" t="s">
        <v>208</v>
      </c>
      <c r="T349" s="200"/>
      <c r="U349" s="201" t="s">
        <v>207</v>
      </c>
      <c r="V349" s="200"/>
      <c r="W349" s="201" t="s">
        <v>290</v>
      </c>
      <c r="X349" s="200"/>
      <c r="Y349" s="201" t="s">
        <v>592</v>
      </c>
      <c r="Z349" s="200"/>
      <c r="AA349" s="246"/>
      <c r="AB349" s="398"/>
      <c r="AC349" s="398"/>
      <c r="AD349" s="199"/>
      <c r="AE349" s="391"/>
      <c r="AF349" s="393"/>
      <c r="AG349" s="393"/>
      <c r="AH349" s="393"/>
      <c r="AI349" s="393"/>
      <c r="AJ349" s="393"/>
      <c r="AK349" s="393"/>
      <c r="AL349" s="393"/>
      <c r="AM349" s="393"/>
      <c r="AN349" s="396"/>
    </row>
    <row r="350" spans="2:40" ht="21" customHeight="1" x14ac:dyDescent="0.2">
      <c r="B350" s="17"/>
      <c r="C350" s="405">
        <v>10</v>
      </c>
      <c r="D350" s="232"/>
      <c r="E350" s="197"/>
      <c r="F350" s="197"/>
      <c r="G350" s="196"/>
      <c r="H350" s="408">
        <v>67</v>
      </c>
      <c r="I350" s="408">
        <v>18</v>
      </c>
      <c r="J350" s="408">
        <v>6</v>
      </c>
      <c r="K350" s="195" t="s">
        <v>95</v>
      </c>
      <c r="L350" s="194" t="s">
        <v>271</v>
      </c>
      <c r="M350" s="195" t="s">
        <v>94</v>
      </c>
      <c r="N350" s="194" t="s">
        <v>263</v>
      </c>
      <c r="O350" s="195" t="s">
        <v>93</v>
      </c>
      <c r="P350" s="194" t="s">
        <v>271</v>
      </c>
      <c r="Q350" s="195" t="s">
        <v>92</v>
      </c>
      <c r="R350" s="194" t="s">
        <v>97</v>
      </c>
      <c r="S350" s="195" t="s">
        <v>212</v>
      </c>
      <c r="T350" s="194"/>
      <c r="U350" s="195" t="s">
        <v>211</v>
      </c>
      <c r="V350" s="194"/>
      <c r="W350" s="195" t="s">
        <v>292</v>
      </c>
      <c r="X350" s="194"/>
      <c r="Y350" s="195" t="s">
        <v>594</v>
      </c>
      <c r="Z350" s="194"/>
      <c r="AA350" s="245"/>
      <c r="AB350" s="397"/>
      <c r="AC350" s="397"/>
      <c r="AD350" s="193"/>
      <c r="AE350" s="379">
        <f>SUMPRODUCT(LEN($L350:$Z352)-LEN(SUBSTITUTE($L350:$Z352,"A", "")))</f>
        <v>8</v>
      </c>
      <c r="AF350" s="365">
        <f>SUMPRODUCT(LEN($AA350:$AA352)-LEN(SUBSTITUTE($AA350:$AA352,"A", "")))</f>
        <v>0</v>
      </c>
      <c r="AG350" s="365">
        <f>SUMPRODUCT(LEN($L350:$Z352)-LEN(SUBSTITUTE($L350:$Z352,"S", "")))</f>
        <v>1</v>
      </c>
      <c r="AH350" s="365">
        <f>SUMPRODUCT(LEN($AA350:$AA352)-LEN(SUBSTITUTE($AA350:$AA352,"S", "")))</f>
        <v>0</v>
      </c>
      <c r="AI350" s="365">
        <f>SUMPRODUCT(LEN($L350:$Z352)-LEN(SUBSTITUTE($L350:$Z352,"F", "")))</f>
        <v>0</v>
      </c>
      <c r="AJ350" s="365">
        <f>SUMPRODUCT(LEN($AA350:$AA352)-LEN(SUBSTITUTE($AA350:$AA352,"F", "")))</f>
        <v>0</v>
      </c>
      <c r="AK350" s="365">
        <f>SUMPRODUCT(LEN($L350:$Z352)-LEN(SUBSTITUTE($L350:$Z352,"G", "")))</f>
        <v>3</v>
      </c>
      <c r="AL350" s="365">
        <f>SUMPRODUCT(LEN($AA350:$AA352)-LEN(SUBSTITUTE($AA350:$AA352,"G", "")))</f>
        <v>0</v>
      </c>
      <c r="AM350" s="365">
        <f>SUMPRODUCT(LEN($L350:$Z352)-LEN(SUBSTITUTE($L350:$Z352,"M", "")))</f>
        <v>0</v>
      </c>
      <c r="AN350" s="382">
        <f>SUMPRODUCT(LEN($AA350:$AA352)-LEN(SUBSTITUTE($AA350:$AA352,"M", "")))</f>
        <v>0</v>
      </c>
    </row>
    <row r="351" spans="2:40" ht="21" customHeight="1" x14ac:dyDescent="0.2">
      <c r="B351" s="17"/>
      <c r="C351" s="406"/>
      <c r="D351" s="231"/>
      <c r="E351" s="23"/>
      <c r="F351" s="23"/>
      <c r="G351" s="191"/>
      <c r="H351" s="409"/>
      <c r="I351" s="409"/>
      <c r="J351" s="409"/>
      <c r="K351" s="190" t="s">
        <v>91</v>
      </c>
      <c r="L351" s="189" t="s">
        <v>97</v>
      </c>
      <c r="M351" s="190" t="s">
        <v>90</v>
      </c>
      <c r="N351" s="189" t="s">
        <v>97</v>
      </c>
      <c r="O351" s="190" t="s">
        <v>89</v>
      </c>
      <c r="P351" s="189" t="s">
        <v>97</v>
      </c>
      <c r="Q351" s="190" t="s">
        <v>88</v>
      </c>
      <c r="R351" s="189"/>
      <c r="S351" s="190" t="s">
        <v>210</v>
      </c>
      <c r="T351" s="189"/>
      <c r="U351" s="190" t="s">
        <v>209</v>
      </c>
      <c r="V351" s="189"/>
      <c r="W351" s="190" t="s">
        <v>291</v>
      </c>
      <c r="X351" s="189"/>
      <c r="Y351" s="190" t="s">
        <v>593</v>
      </c>
      <c r="Z351" s="189"/>
      <c r="AA351" s="244"/>
      <c r="AB351" s="366"/>
      <c r="AC351" s="366"/>
      <c r="AD351" s="188"/>
      <c r="AE351" s="390"/>
      <c r="AF351" s="392"/>
      <c r="AG351" s="392"/>
      <c r="AH351" s="392"/>
      <c r="AI351" s="392"/>
      <c r="AJ351" s="392"/>
      <c r="AK351" s="392"/>
      <c r="AL351" s="392"/>
      <c r="AM351" s="392"/>
      <c r="AN351" s="395"/>
    </row>
    <row r="352" spans="2:40" ht="21" customHeight="1" thickBot="1" x14ac:dyDescent="0.25">
      <c r="B352" s="17"/>
      <c r="C352" s="407"/>
      <c r="D352" s="233"/>
      <c r="E352" s="203"/>
      <c r="F352" s="203"/>
      <c r="G352" s="202"/>
      <c r="H352" s="410"/>
      <c r="I352" s="410"/>
      <c r="J352" s="410"/>
      <c r="K352" s="201" t="s">
        <v>87</v>
      </c>
      <c r="L352" s="200" t="s">
        <v>97</v>
      </c>
      <c r="M352" s="201" t="s">
        <v>86</v>
      </c>
      <c r="N352" s="200" t="s">
        <v>213</v>
      </c>
      <c r="O352" s="201" t="s">
        <v>85</v>
      </c>
      <c r="P352" s="200" t="s">
        <v>98</v>
      </c>
      <c r="Q352" s="201" t="s">
        <v>84</v>
      </c>
      <c r="R352" s="200"/>
      <c r="S352" s="201" t="s">
        <v>208</v>
      </c>
      <c r="T352" s="200"/>
      <c r="U352" s="201" t="s">
        <v>207</v>
      </c>
      <c r="V352" s="200"/>
      <c r="W352" s="201" t="s">
        <v>290</v>
      </c>
      <c r="X352" s="200"/>
      <c r="Y352" s="201" t="s">
        <v>592</v>
      </c>
      <c r="Z352" s="200"/>
      <c r="AA352" s="246"/>
      <c r="AB352" s="398"/>
      <c r="AC352" s="398"/>
      <c r="AD352" s="199"/>
      <c r="AE352" s="391"/>
      <c r="AF352" s="393"/>
      <c r="AG352" s="393"/>
      <c r="AH352" s="393"/>
      <c r="AI352" s="393"/>
      <c r="AJ352" s="393"/>
      <c r="AK352" s="393"/>
      <c r="AL352" s="393"/>
      <c r="AM352" s="393"/>
      <c r="AN352" s="396"/>
    </row>
    <row r="353" spans="2:41" ht="21" customHeight="1" x14ac:dyDescent="0.2">
      <c r="B353" s="17"/>
      <c r="C353" s="405">
        <v>11</v>
      </c>
      <c r="D353" s="232"/>
      <c r="E353" s="197"/>
      <c r="F353" s="197"/>
      <c r="G353" s="196"/>
      <c r="H353" s="408">
        <v>76</v>
      </c>
      <c r="I353" s="408">
        <v>22</v>
      </c>
      <c r="J353" s="408">
        <v>6</v>
      </c>
      <c r="K353" s="195" t="s">
        <v>95</v>
      </c>
      <c r="L353" s="194" t="s">
        <v>263</v>
      </c>
      <c r="M353" s="195" t="s">
        <v>94</v>
      </c>
      <c r="N353" s="194" t="s">
        <v>275</v>
      </c>
      <c r="O353" s="195" t="s">
        <v>93</v>
      </c>
      <c r="P353" s="194" t="s">
        <v>224</v>
      </c>
      <c r="Q353" s="195" t="s">
        <v>92</v>
      </c>
      <c r="R353" s="194" t="s">
        <v>213</v>
      </c>
      <c r="S353" s="195" t="s">
        <v>212</v>
      </c>
      <c r="T353" s="194" t="s">
        <v>97</v>
      </c>
      <c r="U353" s="195" t="s">
        <v>211</v>
      </c>
      <c r="V353" s="194" t="s">
        <v>98</v>
      </c>
      <c r="W353" s="195" t="s">
        <v>292</v>
      </c>
      <c r="X353" s="194"/>
      <c r="Y353" s="195" t="s">
        <v>594</v>
      </c>
      <c r="Z353" s="194"/>
      <c r="AA353" s="245" t="s">
        <v>382</v>
      </c>
      <c r="AB353" s="397"/>
      <c r="AC353" s="397"/>
      <c r="AD353" s="193"/>
      <c r="AE353" s="379">
        <f>SUMPRODUCT(LEN($L353:$Z355)-LEN(SUBSTITUTE($L353:$Z355,"A", "")))</f>
        <v>29</v>
      </c>
      <c r="AF353" s="365">
        <f>SUMPRODUCT(LEN($AA353:$AA355)-LEN(SUBSTITUTE($AA353:$AA355,"A", "")))</f>
        <v>3</v>
      </c>
      <c r="AG353" s="365">
        <f>SUMPRODUCT(LEN($L353:$Z355)-LEN(SUBSTITUTE($L353:$Z355,"S", "")))</f>
        <v>3</v>
      </c>
      <c r="AH353" s="365">
        <f>SUMPRODUCT(LEN($AA353:$AA355)-LEN(SUBSTITUTE($AA353:$AA355,"S", "")))</f>
        <v>0</v>
      </c>
      <c r="AI353" s="365">
        <f>SUMPRODUCT(LEN($L353:$Z355)-LEN(SUBSTITUTE($L353:$Z355,"F", "")))</f>
        <v>0</v>
      </c>
      <c r="AJ353" s="365">
        <f>SUMPRODUCT(LEN($AA353:$AA355)-LEN(SUBSTITUTE($AA353:$AA355,"F", "")))</f>
        <v>0</v>
      </c>
      <c r="AK353" s="365">
        <f>SUMPRODUCT(LEN($L353:$Z355)-LEN(SUBSTITUTE($L353:$Z355,"G", "")))</f>
        <v>5</v>
      </c>
      <c r="AL353" s="365">
        <f>SUMPRODUCT(LEN($AA353:$AA355)-LEN(SUBSTITUTE($AA353:$AA355,"G", "")))</f>
        <v>3</v>
      </c>
      <c r="AM353" s="365">
        <f>SUMPRODUCT(LEN($L353:$Z355)-LEN(SUBSTITUTE($L353:$Z355,"M", "")))</f>
        <v>0</v>
      </c>
      <c r="AN353" s="382">
        <f>SUMPRODUCT(LEN($AA353:$AA355)-LEN(SUBSTITUTE($AA353:$AA355,"M", "")))</f>
        <v>0</v>
      </c>
    </row>
    <row r="354" spans="2:41" ht="21" customHeight="1" x14ac:dyDescent="0.2">
      <c r="B354" s="17"/>
      <c r="C354" s="406"/>
      <c r="D354" s="231"/>
      <c r="E354" s="23"/>
      <c r="F354" s="23"/>
      <c r="G354" s="191"/>
      <c r="H354" s="409"/>
      <c r="I354" s="409"/>
      <c r="J354" s="409"/>
      <c r="K354" s="190" t="s">
        <v>91</v>
      </c>
      <c r="L354" s="189" t="s">
        <v>490</v>
      </c>
      <c r="M354" s="190" t="s">
        <v>90</v>
      </c>
      <c r="N354" s="189" t="s">
        <v>224</v>
      </c>
      <c r="O354" s="190" t="s">
        <v>89</v>
      </c>
      <c r="P354" s="189" t="s">
        <v>266</v>
      </c>
      <c r="Q354" s="190" t="s">
        <v>88</v>
      </c>
      <c r="R354" s="189" t="s">
        <v>297</v>
      </c>
      <c r="S354" s="190" t="s">
        <v>210</v>
      </c>
      <c r="T354" s="189" t="s">
        <v>97</v>
      </c>
      <c r="U354" s="190" t="s">
        <v>209</v>
      </c>
      <c r="V354" s="189"/>
      <c r="W354" s="190" t="s">
        <v>291</v>
      </c>
      <c r="X354" s="189"/>
      <c r="Y354" s="190" t="s">
        <v>593</v>
      </c>
      <c r="Z354" s="189"/>
      <c r="AA354" s="244" t="s">
        <v>263</v>
      </c>
      <c r="AB354" s="366"/>
      <c r="AC354" s="366"/>
      <c r="AD354" s="188"/>
      <c r="AE354" s="390"/>
      <c r="AF354" s="392"/>
      <c r="AG354" s="392"/>
      <c r="AH354" s="392"/>
      <c r="AI354" s="392"/>
      <c r="AJ354" s="392"/>
      <c r="AK354" s="392"/>
      <c r="AL354" s="392"/>
      <c r="AM354" s="392"/>
      <c r="AN354" s="395"/>
    </row>
    <row r="355" spans="2:41" ht="21" customHeight="1" thickBot="1" x14ac:dyDescent="0.25">
      <c r="B355" s="17"/>
      <c r="C355" s="407"/>
      <c r="D355" s="233"/>
      <c r="E355" s="203"/>
      <c r="F355" s="203"/>
      <c r="G355" s="202"/>
      <c r="H355" s="410"/>
      <c r="I355" s="410"/>
      <c r="J355" s="410"/>
      <c r="K355" s="201" t="s">
        <v>87</v>
      </c>
      <c r="L355" s="200" t="s">
        <v>97</v>
      </c>
      <c r="M355" s="201" t="s">
        <v>86</v>
      </c>
      <c r="N355" s="200" t="s">
        <v>224</v>
      </c>
      <c r="O355" s="201" t="s">
        <v>85</v>
      </c>
      <c r="P355" s="200" t="s">
        <v>224</v>
      </c>
      <c r="Q355" s="201" t="s">
        <v>84</v>
      </c>
      <c r="R355" s="200" t="s">
        <v>213</v>
      </c>
      <c r="S355" s="201" t="s">
        <v>208</v>
      </c>
      <c r="T355" s="200" t="s">
        <v>98</v>
      </c>
      <c r="U355" s="201" t="s">
        <v>207</v>
      </c>
      <c r="V355" s="200"/>
      <c r="W355" s="201" t="s">
        <v>290</v>
      </c>
      <c r="X355" s="200"/>
      <c r="Y355" s="201" t="s">
        <v>592</v>
      </c>
      <c r="Z355" s="200"/>
      <c r="AA355" s="246"/>
      <c r="AB355" s="398"/>
      <c r="AC355" s="398"/>
      <c r="AD355" s="199"/>
      <c r="AE355" s="391"/>
      <c r="AF355" s="393"/>
      <c r="AG355" s="393"/>
      <c r="AH355" s="393"/>
      <c r="AI355" s="393"/>
      <c r="AJ355" s="393"/>
      <c r="AK355" s="393"/>
      <c r="AL355" s="393"/>
      <c r="AM355" s="393"/>
      <c r="AN355" s="396"/>
    </row>
    <row r="356" spans="2:41" ht="21" customHeight="1" x14ac:dyDescent="0.2">
      <c r="B356" s="17"/>
      <c r="C356" s="405">
        <v>12</v>
      </c>
      <c r="D356" s="232"/>
      <c r="E356" s="197"/>
      <c r="F356" s="197"/>
      <c r="G356" s="196"/>
      <c r="H356" s="408">
        <v>68</v>
      </c>
      <c r="I356" s="408">
        <v>22</v>
      </c>
      <c r="J356" s="408">
        <v>4</v>
      </c>
      <c r="K356" s="195" t="s">
        <v>95</v>
      </c>
      <c r="L356" s="194" t="s">
        <v>660</v>
      </c>
      <c r="M356" s="195" t="s">
        <v>94</v>
      </c>
      <c r="N356" s="194" t="s">
        <v>269</v>
      </c>
      <c r="O356" s="195" t="s">
        <v>93</v>
      </c>
      <c r="P356" s="194" t="s">
        <v>275</v>
      </c>
      <c r="Q356" s="195" t="s">
        <v>92</v>
      </c>
      <c r="R356" s="194" t="s">
        <v>266</v>
      </c>
      <c r="S356" s="195" t="s">
        <v>212</v>
      </c>
      <c r="T356" s="194" t="s">
        <v>213</v>
      </c>
      <c r="U356" s="195" t="s">
        <v>211</v>
      </c>
      <c r="V356" s="194" t="s">
        <v>97</v>
      </c>
      <c r="W356" s="195" t="s">
        <v>292</v>
      </c>
      <c r="X356" s="194"/>
      <c r="Y356" s="195" t="s">
        <v>594</v>
      </c>
      <c r="Z356" s="194"/>
      <c r="AA356" s="245" t="s">
        <v>659</v>
      </c>
      <c r="AB356" s="397"/>
      <c r="AC356" s="397"/>
      <c r="AD356" s="193"/>
      <c r="AE356" s="379">
        <f>SUMPRODUCT(LEN($L356:$Z358)-LEN(SUBSTITUTE($L356:$Z358,"A", "")))</f>
        <v>27</v>
      </c>
      <c r="AF356" s="365">
        <f>SUMPRODUCT(LEN($AA356:$AA358)-LEN(SUBSTITUTE($AA356:$AA358,"A", "")))</f>
        <v>6</v>
      </c>
      <c r="AG356" s="365">
        <f>SUMPRODUCT(LEN($L356:$Z358)-LEN(SUBSTITUTE($L356:$Z358,"S", "")))</f>
        <v>2</v>
      </c>
      <c r="AH356" s="365">
        <f>SUMPRODUCT(LEN($AA356:$AA358)-LEN(SUBSTITUTE($AA356:$AA358,"S", "")))</f>
        <v>1</v>
      </c>
      <c r="AI356" s="365">
        <f>SUMPRODUCT(LEN($L356:$Z358)-LEN(SUBSTITUTE($L356:$Z358,"F", "")))</f>
        <v>0</v>
      </c>
      <c r="AJ356" s="365">
        <f>SUMPRODUCT(LEN($AA356:$AA358)-LEN(SUBSTITUTE($AA356:$AA358,"F", "")))</f>
        <v>0</v>
      </c>
      <c r="AK356" s="365">
        <f>SUMPRODUCT(LEN($L356:$Z358)-LEN(SUBSTITUTE($L356:$Z358,"G", "")))</f>
        <v>12</v>
      </c>
      <c r="AL356" s="365">
        <f>SUMPRODUCT(LEN($AA356:$AA358)-LEN(SUBSTITUTE($AA356:$AA358,"G", "")))</f>
        <v>4</v>
      </c>
      <c r="AM356" s="365">
        <f>SUMPRODUCT(LEN($L356:$Z358)-LEN(SUBSTITUTE($L356:$Z358,"M", "")))</f>
        <v>1</v>
      </c>
      <c r="AN356" s="382">
        <f>SUMPRODUCT(LEN($AA356:$AA358)-LEN(SUBSTITUTE($AA356:$AA358,"M", "")))</f>
        <v>0</v>
      </c>
    </row>
    <row r="357" spans="2:41" ht="21" customHeight="1" x14ac:dyDescent="0.2">
      <c r="B357" s="17"/>
      <c r="C357" s="406"/>
      <c r="D357" s="231"/>
      <c r="E357" s="23"/>
      <c r="F357" s="23"/>
      <c r="G357" s="191"/>
      <c r="H357" s="409"/>
      <c r="I357" s="409"/>
      <c r="J357" s="409"/>
      <c r="K357" s="190" t="s">
        <v>91</v>
      </c>
      <c r="L357" s="189" t="s">
        <v>545</v>
      </c>
      <c r="M357" s="190" t="s">
        <v>90</v>
      </c>
      <c r="N357" s="189" t="s">
        <v>266</v>
      </c>
      <c r="O357" s="190" t="s">
        <v>89</v>
      </c>
      <c r="P357" s="189" t="s">
        <v>275</v>
      </c>
      <c r="Q357" s="190" t="s">
        <v>88</v>
      </c>
      <c r="R357" s="189" t="s">
        <v>275</v>
      </c>
      <c r="S357" s="190" t="s">
        <v>210</v>
      </c>
      <c r="T357" s="189" t="s">
        <v>97</v>
      </c>
      <c r="U357" s="190" t="s">
        <v>209</v>
      </c>
      <c r="V357" s="189" t="s">
        <v>98</v>
      </c>
      <c r="W357" s="190" t="s">
        <v>291</v>
      </c>
      <c r="X357" s="189"/>
      <c r="Y357" s="190" t="s">
        <v>593</v>
      </c>
      <c r="Z357" s="189"/>
      <c r="AA357" s="244"/>
      <c r="AB357" s="366"/>
      <c r="AC357" s="366"/>
      <c r="AD357" s="188"/>
      <c r="AE357" s="390"/>
      <c r="AF357" s="392"/>
      <c r="AG357" s="392"/>
      <c r="AH357" s="392"/>
      <c r="AI357" s="392"/>
      <c r="AJ357" s="392"/>
      <c r="AK357" s="392"/>
      <c r="AL357" s="392"/>
      <c r="AM357" s="392"/>
      <c r="AN357" s="395"/>
    </row>
    <row r="358" spans="2:41" ht="21" customHeight="1" thickBot="1" x14ac:dyDescent="0.25">
      <c r="B358" s="17"/>
      <c r="C358" s="407"/>
      <c r="D358" s="233"/>
      <c r="E358" s="203"/>
      <c r="F358" s="203"/>
      <c r="G358" s="202"/>
      <c r="H358" s="410"/>
      <c r="I358" s="410"/>
      <c r="J358" s="410"/>
      <c r="K358" s="201" t="s">
        <v>87</v>
      </c>
      <c r="L358" s="200" t="s">
        <v>319</v>
      </c>
      <c r="M358" s="201" t="s">
        <v>86</v>
      </c>
      <c r="N358" s="200" t="s">
        <v>224</v>
      </c>
      <c r="O358" s="201" t="s">
        <v>85</v>
      </c>
      <c r="P358" s="200" t="s">
        <v>224</v>
      </c>
      <c r="Q358" s="201" t="s">
        <v>84</v>
      </c>
      <c r="R358" s="200" t="s">
        <v>263</v>
      </c>
      <c r="S358" s="201" t="s">
        <v>208</v>
      </c>
      <c r="T358" s="200" t="s">
        <v>97</v>
      </c>
      <c r="U358" s="201" t="s">
        <v>207</v>
      </c>
      <c r="V358" s="200" t="s">
        <v>98</v>
      </c>
      <c r="W358" s="201" t="s">
        <v>290</v>
      </c>
      <c r="X358" s="200"/>
      <c r="Y358" s="201" t="s">
        <v>592</v>
      </c>
      <c r="Z358" s="200"/>
      <c r="AA358" s="246"/>
      <c r="AB358" s="398"/>
      <c r="AC358" s="398"/>
      <c r="AD358" s="199"/>
      <c r="AE358" s="391"/>
      <c r="AF358" s="393"/>
      <c r="AG358" s="393"/>
      <c r="AH358" s="393"/>
      <c r="AI358" s="393"/>
      <c r="AJ358" s="393"/>
      <c r="AK358" s="393"/>
      <c r="AL358" s="393"/>
      <c r="AM358" s="393"/>
      <c r="AN358" s="396"/>
    </row>
    <row r="359" spans="2:41" ht="21" customHeight="1" x14ac:dyDescent="0.2">
      <c r="B359" s="17"/>
      <c r="C359" s="405">
        <v>13</v>
      </c>
      <c r="D359" s="232"/>
      <c r="E359" s="197"/>
      <c r="F359" s="197"/>
      <c r="G359" s="196"/>
      <c r="H359" s="408"/>
      <c r="I359" s="408"/>
      <c r="J359" s="408"/>
      <c r="K359" s="195" t="s">
        <v>95</v>
      </c>
      <c r="L359" s="194"/>
      <c r="M359" s="195" t="s">
        <v>94</v>
      </c>
      <c r="N359" s="194"/>
      <c r="O359" s="195" t="s">
        <v>93</v>
      </c>
      <c r="P359" s="194"/>
      <c r="Q359" s="195" t="s">
        <v>92</v>
      </c>
      <c r="R359" s="194"/>
      <c r="S359" s="195" t="s">
        <v>212</v>
      </c>
      <c r="T359" s="194"/>
      <c r="U359" s="195" t="s">
        <v>211</v>
      </c>
      <c r="V359" s="194"/>
      <c r="W359" s="195" t="s">
        <v>292</v>
      </c>
      <c r="X359" s="194"/>
      <c r="Y359" s="195" t="s">
        <v>594</v>
      </c>
      <c r="Z359" s="194"/>
      <c r="AA359" s="245"/>
      <c r="AB359" s="397"/>
      <c r="AC359" s="397"/>
      <c r="AD359" s="193"/>
      <c r="AE359" s="379">
        <f>SUMPRODUCT(LEN($L359:$Z361)-LEN(SUBSTITUTE($L359:$Z361,"A", "")))</f>
        <v>0</v>
      </c>
      <c r="AF359" s="365">
        <f>SUMPRODUCT(LEN($AA359:$AA361)-LEN(SUBSTITUTE($AA359:$AA361,"A", "")))</f>
        <v>0</v>
      </c>
      <c r="AG359" s="365">
        <f>SUMPRODUCT(LEN($L359:$Z361)-LEN(SUBSTITUTE($L359:$Z361,"S", "")))</f>
        <v>0</v>
      </c>
      <c r="AH359" s="365">
        <f>SUMPRODUCT(LEN($AA359:$AA361)-LEN(SUBSTITUTE($AA359:$AA361,"S", "")))</f>
        <v>0</v>
      </c>
      <c r="AI359" s="365">
        <f>SUMPRODUCT(LEN($L359:$Z361)-LEN(SUBSTITUTE($L359:$Z361,"F", "")))</f>
        <v>0</v>
      </c>
      <c r="AJ359" s="365">
        <f>SUMPRODUCT(LEN($AA359:$AA361)-LEN(SUBSTITUTE($AA359:$AA361,"F", "")))</f>
        <v>0</v>
      </c>
      <c r="AK359" s="365">
        <f>SUMPRODUCT(LEN($L359:$Z361)-LEN(SUBSTITUTE($L359:$Z361,"G", "")))</f>
        <v>0</v>
      </c>
      <c r="AL359" s="365">
        <f>SUMPRODUCT(LEN($AA359:$AA361)-LEN(SUBSTITUTE($AA359:$AA361,"G", "")))</f>
        <v>0</v>
      </c>
      <c r="AM359" s="365">
        <f>SUMPRODUCT(LEN($L359:$Z361)-LEN(SUBSTITUTE($L359:$Z361,"M", "")))</f>
        <v>0</v>
      </c>
      <c r="AN359" s="382">
        <f>SUMPRODUCT(LEN($AA359:$AA361)-LEN(SUBSTITUTE($AA359:$AA361,"M", "")))</f>
        <v>0</v>
      </c>
    </row>
    <row r="360" spans="2:41" ht="21" customHeight="1" x14ac:dyDescent="0.2">
      <c r="B360" s="17"/>
      <c r="C360" s="406"/>
      <c r="D360" s="231"/>
      <c r="E360" s="23"/>
      <c r="F360" s="23"/>
      <c r="G360" s="191"/>
      <c r="H360" s="409"/>
      <c r="I360" s="409"/>
      <c r="J360" s="409"/>
      <c r="K360" s="190" t="s">
        <v>91</v>
      </c>
      <c r="L360" s="189"/>
      <c r="M360" s="190" t="s">
        <v>90</v>
      </c>
      <c r="N360" s="189"/>
      <c r="O360" s="190" t="s">
        <v>89</v>
      </c>
      <c r="P360" s="189"/>
      <c r="Q360" s="190" t="s">
        <v>88</v>
      </c>
      <c r="R360" s="189"/>
      <c r="S360" s="190" t="s">
        <v>210</v>
      </c>
      <c r="T360" s="189"/>
      <c r="U360" s="190" t="s">
        <v>209</v>
      </c>
      <c r="V360" s="189"/>
      <c r="W360" s="190" t="s">
        <v>291</v>
      </c>
      <c r="X360" s="189"/>
      <c r="Y360" s="190" t="s">
        <v>593</v>
      </c>
      <c r="Z360" s="189"/>
      <c r="AA360" s="244"/>
      <c r="AB360" s="366"/>
      <c r="AC360" s="366"/>
      <c r="AD360" s="188"/>
      <c r="AE360" s="390"/>
      <c r="AF360" s="392"/>
      <c r="AG360" s="392"/>
      <c r="AH360" s="392"/>
      <c r="AI360" s="392"/>
      <c r="AJ360" s="392"/>
      <c r="AK360" s="392"/>
      <c r="AL360" s="392"/>
      <c r="AM360" s="392"/>
      <c r="AN360" s="395"/>
    </row>
    <row r="361" spans="2:41" ht="21" customHeight="1" thickBot="1" x14ac:dyDescent="0.25">
      <c r="B361" s="17"/>
      <c r="C361" s="407"/>
      <c r="D361" s="233"/>
      <c r="E361" s="203"/>
      <c r="F361" s="203"/>
      <c r="G361" s="202"/>
      <c r="H361" s="410"/>
      <c r="I361" s="410"/>
      <c r="J361" s="410"/>
      <c r="K361" s="201" t="s">
        <v>87</v>
      </c>
      <c r="L361" s="200"/>
      <c r="M361" s="201" t="s">
        <v>86</v>
      </c>
      <c r="N361" s="200"/>
      <c r="O361" s="201" t="s">
        <v>85</v>
      </c>
      <c r="P361" s="200"/>
      <c r="Q361" s="201" t="s">
        <v>84</v>
      </c>
      <c r="R361" s="200"/>
      <c r="S361" s="201" t="s">
        <v>208</v>
      </c>
      <c r="T361" s="200"/>
      <c r="U361" s="201" t="s">
        <v>207</v>
      </c>
      <c r="V361" s="200"/>
      <c r="W361" s="201" t="s">
        <v>290</v>
      </c>
      <c r="X361" s="200"/>
      <c r="Y361" s="201" t="s">
        <v>592</v>
      </c>
      <c r="Z361" s="200"/>
      <c r="AA361" s="246"/>
      <c r="AB361" s="398"/>
      <c r="AC361" s="398"/>
      <c r="AD361" s="199"/>
      <c r="AE361" s="391"/>
      <c r="AF361" s="393"/>
      <c r="AG361" s="393"/>
      <c r="AH361" s="393"/>
      <c r="AI361" s="393"/>
      <c r="AJ361" s="393"/>
      <c r="AK361" s="393"/>
      <c r="AL361" s="393"/>
      <c r="AM361" s="393"/>
      <c r="AN361" s="396"/>
    </row>
    <row r="362" spans="2:41" ht="21" customHeight="1" x14ac:dyDescent="0.2">
      <c r="B362" s="17"/>
      <c r="C362" s="405">
        <v>14</v>
      </c>
      <c r="D362" s="232"/>
      <c r="E362" s="197"/>
      <c r="F362" s="197"/>
      <c r="G362" s="196"/>
      <c r="H362" s="408"/>
      <c r="I362" s="408"/>
      <c r="J362" s="408"/>
      <c r="K362" s="195" t="s">
        <v>95</v>
      </c>
      <c r="L362" s="194"/>
      <c r="M362" s="195" t="s">
        <v>94</v>
      </c>
      <c r="N362" s="194"/>
      <c r="O362" s="195" t="s">
        <v>93</v>
      </c>
      <c r="P362" s="194"/>
      <c r="Q362" s="195" t="s">
        <v>92</v>
      </c>
      <c r="R362" s="194"/>
      <c r="S362" s="195" t="s">
        <v>212</v>
      </c>
      <c r="T362" s="194"/>
      <c r="U362" s="195" t="s">
        <v>211</v>
      </c>
      <c r="V362" s="194"/>
      <c r="W362" s="195" t="s">
        <v>292</v>
      </c>
      <c r="X362" s="194"/>
      <c r="Y362" s="195" t="s">
        <v>594</v>
      </c>
      <c r="Z362" s="194"/>
      <c r="AA362" s="245"/>
      <c r="AB362" s="397"/>
      <c r="AC362" s="397"/>
      <c r="AD362" s="193"/>
      <c r="AE362" s="379">
        <f>SUMPRODUCT(LEN($L362:$Z364)-LEN(SUBSTITUTE($L362:$Z364,"A", "")))</f>
        <v>0</v>
      </c>
      <c r="AF362" s="365">
        <f>SUMPRODUCT(LEN($AA362:$AA364)-LEN(SUBSTITUTE($AA362:$AA364,"A", "")))</f>
        <v>0</v>
      </c>
      <c r="AG362" s="365">
        <f>SUMPRODUCT(LEN($L362:$Z364)-LEN(SUBSTITUTE($L362:$Z364,"S", "")))</f>
        <v>0</v>
      </c>
      <c r="AH362" s="365">
        <f>SUMPRODUCT(LEN($AA362:$AA364)-LEN(SUBSTITUTE($AA362:$AA364,"S", "")))</f>
        <v>0</v>
      </c>
      <c r="AI362" s="365">
        <f>SUMPRODUCT(LEN($L362:$Z364)-LEN(SUBSTITUTE($L362:$Z364,"F", "")))</f>
        <v>0</v>
      </c>
      <c r="AJ362" s="365">
        <f>SUMPRODUCT(LEN($AA362:$AA364)-LEN(SUBSTITUTE($AA362:$AA364,"F", "")))</f>
        <v>0</v>
      </c>
      <c r="AK362" s="365">
        <f>SUMPRODUCT(LEN($L362:$Z364)-LEN(SUBSTITUTE($L362:$Z364,"G", "")))</f>
        <v>0</v>
      </c>
      <c r="AL362" s="365">
        <f>SUMPRODUCT(LEN($AA362:$AA364)-LEN(SUBSTITUTE($AA362:$AA364,"G", "")))</f>
        <v>0</v>
      </c>
      <c r="AM362" s="365">
        <f>SUMPRODUCT(LEN($L362:$Z364)-LEN(SUBSTITUTE($L362:$Z364,"M", "")))</f>
        <v>0</v>
      </c>
      <c r="AN362" s="382">
        <f>SUMPRODUCT(LEN($AA362:$AA364)-LEN(SUBSTITUTE($AA362:$AA364,"M", "")))</f>
        <v>0</v>
      </c>
    </row>
    <row r="363" spans="2:41" ht="21" customHeight="1" x14ac:dyDescent="0.2">
      <c r="B363" s="17"/>
      <c r="C363" s="406"/>
      <c r="D363" s="231"/>
      <c r="E363" s="23"/>
      <c r="F363" s="23"/>
      <c r="G363" s="191"/>
      <c r="H363" s="409"/>
      <c r="I363" s="409"/>
      <c r="J363" s="409"/>
      <c r="K363" s="190" t="s">
        <v>91</v>
      </c>
      <c r="L363" s="189"/>
      <c r="M363" s="190" t="s">
        <v>90</v>
      </c>
      <c r="N363" s="189"/>
      <c r="O363" s="190" t="s">
        <v>89</v>
      </c>
      <c r="P363" s="189"/>
      <c r="Q363" s="190" t="s">
        <v>88</v>
      </c>
      <c r="R363" s="189"/>
      <c r="S363" s="190" t="s">
        <v>210</v>
      </c>
      <c r="T363" s="189"/>
      <c r="U363" s="190" t="s">
        <v>209</v>
      </c>
      <c r="V363" s="189"/>
      <c r="W363" s="190" t="s">
        <v>291</v>
      </c>
      <c r="X363" s="189"/>
      <c r="Y363" s="190" t="s">
        <v>593</v>
      </c>
      <c r="Z363" s="189"/>
      <c r="AA363" s="244"/>
      <c r="AB363" s="366"/>
      <c r="AC363" s="366"/>
      <c r="AD363" s="188"/>
      <c r="AE363" s="390"/>
      <c r="AF363" s="392"/>
      <c r="AG363" s="392"/>
      <c r="AH363" s="392"/>
      <c r="AI363" s="392"/>
      <c r="AJ363" s="392"/>
      <c r="AK363" s="392"/>
      <c r="AL363" s="392"/>
      <c r="AM363" s="392"/>
      <c r="AN363" s="395"/>
      <c r="AO363" s="58"/>
    </row>
    <row r="364" spans="2:41" ht="21" customHeight="1" thickBot="1" x14ac:dyDescent="0.25">
      <c r="B364" s="17"/>
      <c r="C364" s="407"/>
      <c r="D364" s="233"/>
      <c r="E364" s="203"/>
      <c r="F364" s="203"/>
      <c r="G364" s="202"/>
      <c r="H364" s="410"/>
      <c r="I364" s="410"/>
      <c r="J364" s="410"/>
      <c r="K364" s="201" t="s">
        <v>87</v>
      </c>
      <c r="L364" s="200"/>
      <c r="M364" s="201" t="s">
        <v>86</v>
      </c>
      <c r="N364" s="200"/>
      <c r="O364" s="201" t="s">
        <v>85</v>
      </c>
      <c r="P364" s="200"/>
      <c r="Q364" s="201" t="s">
        <v>84</v>
      </c>
      <c r="R364" s="200"/>
      <c r="S364" s="201" t="s">
        <v>208</v>
      </c>
      <c r="T364" s="200"/>
      <c r="U364" s="201" t="s">
        <v>207</v>
      </c>
      <c r="V364" s="200"/>
      <c r="W364" s="201" t="s">
        <v>290</v>
      </c>
      <c r="X364" s="200"/>
      <c r="Y364" s="201" t="s">
        <v>592</v>
      </c>
      <c r="Z364" s="200"/>
      <c r="AA364" s="246"/>
      <c r="AB364" s="398"/>
      <c r="AC364" s="398"/>
      <c r="AD364" s="199"/>
      <c r="AE364" s="391"/>
      <c r="AF364" s="393"/>
      <c r="AG364" s="393"/>
      <c r="AH364" s="393"/>
      <c r="AI364" s="393"/>
      <c r="AJ364" s="393"/>
      <c r="AK364" s="393"/>
      <c r="AL364" s="393"/>
      <c r="AM364" s="393"/>
      <c r="AN364" s="396"/>
    </row>
    <row r="365" spans="2:41" ht="21" customHeight="1" x14ac:dyDescent="0.2">
      <c r="B365" s="17"/>
      <c r="C365" s="405">
        <v>15</v>
      </c>
      <c r="D365" s="232"/>
      <c r="E365" s="197"/>
      <c r="F365" s="197"/>
      <c r="G365" s="196"/>
      <c r="H365" s="408"/>
      <c r="I365" s="408"/>
      <c r="J365" s="408"/>
      <c r="K365" s="195" t="s">
        <v>95</v>
      </c>
      <c r="L365" s="194"/>
      <c r="M365" s="195" t="s">
        <v>94</v>
      </c>
      <c r="N365" s="194"/>
      <c r="O365" s="195" t="s">
        <v>93</v>
      </c>
      <c r="P365" s="194"/>
      <c r="Q365" s="195" t="s">
        <v>92</v>
      </c>
      <c r="R365" s="194"/>
      <c r="S365" s="195" t="s">
        <v>212</v>
      </c>
      <c r="T365" s="194"/>
      <c r="U365" s="195" t="s">
        <v>211</v>
      </c>
      <c r="V365" s="194"/>
      <c r="W365" s="195" t="s">
        <v>292</v>
      </c>
      <c r="X365" s="194"/>
      <c r="Y365" s="195" t="s">
        <v>594</v>
      </c>
      <c r="Z365" s="194"/>
      <c r="AA365" s="245"/>
      <c r="AB365" s="397"/>
      <c r="AC365" s="397"/>
      <c r="AD365" s="193"/>
      <c r="AE365" s="379">
        <f>SUMPRODUCT(LEN($L365:$Z367)-LEN(SUBSTITUTE($L365:$Z367,"A", "")))</f>
        <v>0</v>
      </c>
      <c r="AF365" s="365">
        <f>SUMPRODUCT(LEN($AA365:$AA367)-LEN(SUBSTITUTE($AA365:$AA367,"A", "")))</f>
        <v>0</v>
      </c>
      <c r="AG365" s="365">
        <f>SUMPRODUCT(LEN($L365:$Z367)-LEN(SUBSTITUTE($L365:$Z367,"S", "")))</f>
        <v>0</v>
      </c>
      <c r="AH365" s="365">
        <f>SUMPRODUCT(LEN($AA365:$AA367)-LEN(SUBSTITUTE($AA365:$AA367,"S", "")))</f>
        <v>0</v>
      </c>
      <c r="AI365" s="365">
        <f>SUMPRODUCT(LEN($L365:$Z367)-LEN(SUBSTITUTE($L365:$Z367,"F", "")))</f>
        <v>0</v>
      </c>
      <c r="AJ365" s="365">
        <f>SUMPRODUCT(LEN($AA365:$AA367)-LEN(SUBSTITUTE($AA365:$AA367,"F", "")))</f>
        <v>0</v>
      </c>
      <c r="AK365" s="365">
        <f>SUMPRODUCT(LEN($L365:$Z367)-LEN(SUBSTITUTE($L365:$Z367,"G", "")))</f>
        <v>0</v>
      </c>
      <c r="AL365" s="365">
        <f>SUMPRODUCT(LEN($AA365:$AA367)-LEN(SUBSTITUTE($AA365:$AA367,"G", "")))</f>
        <v>0</v>
      </c>
      <c r="AM365" s="365">
        <f>SUMPRODUCT(LEN($L365:$Z367)-LEN(SUBSTITUTE($L365:$Z367,"M", "")))</f>
        <v>0</v>
      </c>
      <c r="AN365" s="382">
        <f>SUMPRODUCT(LEN($AA365:$AA367)-LEN(SUBSTITUTE($AA365:$AA367,"M", "")))</f>
        <v>0</v>
      </c>
    </row>
    <row r="366" spans="2:41" ht="21" customHeight="1" x14ac:dyDescent="0.2">
      <c r="B366" s="17"/>
      <c r="C366" s="406"/>
      <c r="D366" s="231"/>
      <c r="E366" s="23"/>
      <c r="F366" s="23"/>
      <c r="G366" s="191"/>
      <c r="H366" s="409"/>
      <c r="I366" s="409"/>
      <c r="J366" s="409"/>
      <c r="K366" s="190" t="s">
        <v>91</v>
      </c>
      <c r="L366" s="189"/>
      <c r="M366" s="190" t="s">
        <v>90</v>
      </c>
      <c r="N366" s="189"/>
      <c r="O366" s="190" t="s">
        <v>89</v>
      </c>
      <c r="P366" s="189"/>
      <c r="Q366" s="190" t="s">
        <v>88</v>
      </c>
      <c r="R366" s="189"/>
      <c r="S366" s="190" t="s">
        <v>210</v>
      </c>
      <c r="T366" s="189"/>
      <c r="U366" s="190" t="s">
        <v>209</v>
      </c>
      <c r="V366" s="189"/>
      <c r="W366" s="190" t="s">
        <v>291</v>
      </c>
      <c r="X366" s="189"/>
      <c r="Y366" s="190" t="s">
        <v>593</v>
      </c>
      <c r="Z366" s="189"/>
      <c r="AA366" s="244"/>
      <c r="AB366" s="366"/>
      <c r="AC366" s="366"/>
      <c r="AD366" s="188"/>
      <c r="AE366" s="390"/>
      <c r="AF366" s="392"/>
      <c r="AG366" s="392"/>
      <c r="AH366" s="392"/>
      <c r="AI366" s="392"/>
      <c r="AJ366" s="392"/>
      <c r="AK366" s="392"/>
      <c r="AL366" s="392"/>
      <c r="AM366" s="392"/>
      <c r="AN366" s="395"/>
    </row>
    <row r="367" spans="2:41" ht="21" customHeight="1" thickBot="1" x14ac:dyDescent="0.25">
      <c r="B367" s="17"/>
      <c r="C367" s="407"/>
      <c r="D367" s="233"/>
      <c r="E367" s="203"/>
      <c r="F367" s="203"/>
      <c r="G367" s="202"/>
      <c r="H367" s="410"/>
      <c r="I367" s="410"/>
      <c r="J367" s="410"/>
      <c r="K367" s="201" t="s">
        <v>87</v>
      </c>
      <c r="L367" s="200"/>
      <c r="M367" s="201" t="s">
        <v>86</v>
      </c>
      <c r="N367" s="200"/>
      <c r="O367" s="201" t="s">
        <v>85</v>
      </c>
      <c r="P367" s="200"/>
      <c r="Q367" s="201" t="s">
        <v>84</v>
      </c>
      <c r="R367" s="200"/>
      <c r="S367" s="201" t="s">
        <v>208</v>
      </c>
      <c r="T367" s="200"/>
      <c r="U367" s="201" t="s">
        <v>207</v>
      </c>
      <c r="V367" s="200"/>
      <c r="W367" s="201" t="s">
        <v>290</v>
      </c>
      <c r="X367" s="200"/>
      <c r="Y367" s="201" t="s">
        <v>592</v>
      </c>
      <c r="Z367" s="200"/>
      <c r="AA367" s="246"/>
      <c r="AB367" s="398"/>
      <c r="AC367" s="398"/>
      <c r="AD367" s="199"/>
      <c r="AE367" s="391"/>
      <c r="AF367" s="393"/>
      <c r="AG367" s="393"/>
      <c r="AH367" s="393"/>
      <c r="AI367" s="393"/>
      <c r="AJ367" s="393"/>
      <c r="AK367" s="393"/>
      <c r="AL367" s="393"/>
      <c r="AM367" s="393"/>
      <c r="AN367" s="396"/>
    </row>
    <row r="368" spans="2:41" ht="21" customHeight="1" x14ac:dyDescent="0.2">
      <c r="B368" s="17"/>
      <c r="C368" s="405">
        <v>16</v>
      </c>
      <c r="D368" s="232"/>
      <c r="E368" s="197"/>
      <c r="F368" s="197"/>
      <c r="G368" s="196"/>
      <c r="H368" s="408"/>
      <c r="I368" s="408"/>
      <c r="J368" s="408"/>
      <c r="K368" s="195" t="s">
        <v>95</v>
      </c>
      <c r="L368" s="194"/>
      <c r="M368" s="195" t="s">
        <v>94</v>
      </c>
      <c r="N368" s="194"/>
      <c r="O368" s="195" t="s">
        <v>93</v>
      </c>
      <c r="P368" s="194"/>
      <c r="Q368" s="195" t="s">
        <v>92</v>
      </c>
      <c r="R368" s="194"/>
      <c r="S368" s="195" t="s">
        <v>212</v>
      </c>
      <c r="T368" s="194"/>
      <c r="U368" s="195" t="s">
        <v>211</v>
      </c>
      <c r="V368" s="194"/>
      <c r="W368" s="195" t="s">
        <v>292</v>
      </c>
      <c r="X368" s="194"/>
      <c r="Y368" s="195" t="s">
        <v>594</v>
      </c>
      <c r="Z368" s="194"/>
      <c r="AA368" s="245"/>
      <c r="AB368" s="397"/>
      <c r="AC368" s="397"/>
      <c r="AD368" s="193"/>
      <c r="AE368" s="379">
        <f>SUMPRODUCT(LEN($L368:$Z370)-LEN(SUBSTITUTE($L368:$Z370,"A", "")))</f>
        <v>0</v>
      </c>
      <c r="AF368" s="365">
        <f>SUMPRODUCT(LEN($AA368:$AA370)-LEN(SUBSTITUTE($AA368:$AA370,"A", "")))</f>
        <v>0</v>
      </c>
      <c r="AG368" s="365">
        <f>SUMPRODUCT(LEN($L368:$Z370)-LEN(SUBSTITUTE($L368:$Z370,"S", "")))</f>
        <v>0</v>
      </c>
      <c r="AH368" s="365">
        <f>SUMPRODUCT(LEN($AA368:$AA370)-LEN(SUBSTITUTE($AA368:$AA370,"S", "")))</f>
        <v>0</v>
      </c>
      <c r="AI368" s="365">
        <f>SUMPRODUCT(LEN($L368:$Z370)-LEN(SUBSTITUTE($L368:$Z370,"F", "")))</f>
        <v>0</v>
      </c>
      <c r="AJ368" s="365">
        <f>SUMPRODUCT(LEN($AA368:$AA370)-LEN(SUBSTITUTE($AA368:$AA370,"F", "")))</f>
        <v>0</v>
      </c>
      <c r="AK368" s="365">
        <f>SUMPRODUCT(LEN($L368:$Z370)-LEN(SUBSTITUTE($L368:$Z370,"G", "")))</f>
        <v>0</v>
      </c>
      <c r="AL368" s="365">
        <f>SUMPRODUCT(LEN($AA368:$AA370)-LEN(SUBSTITUTE($AA368:$AA370,"G", "")))</f>
        <v>0</v>
      </c>
      <c r="AM368" s="365">
        <f>SUMPRODUCT(LEN($L368:$Z370)-LEN(SUBSTITUTE($L368:$Z370,"M", "")))</f>
        <v>0</v>
      </c>
      <c r="AN368" s="382">
        <f>SUMPRODUCT(LEN($AA368:$AA370)-LEN(SUBSTITUTE($AA368:$AA370,"M", "")))</f>
        <v>0</v>
      </c>
    </row>
    <row r="369" spans="2:48" ht="21" customHeight="1" x14ac:dyDescent="0.2">
      <c r="B369" s="17"/>
      <c r="C369" s="406"/>
      <c r="D369" s="231"/>
      <c r="E369" s="23"/>
      <c r="F369" s="23"/>
      <c r="G369" s="191"/>
      <c r="H369" s="409"/>
      <c r="I369" s="409"/>
      <c r="J369" s="409"/>
      <c r="K369" s="190" t="s">
        <v>91</v>
      </c>
      <c r="L369" s="189"/>
      <c r="M369" s="190" t="s">
        <v>90</v>
      </c>
      <c r="N369" s="189"/>
      <c r="O369" s="190" t="s">
        <v>89</v>
      </c>
      <c r="P369" s="189"/>
      <c r="Q369" s="190" t="s">
        <v>88</v>
      </c>
      <c r="R369" s="189"/>
      <c r="S369" s="190" t="s">
        <v>210</v>
      </c>
      <c r="T369" s="189"/>
      <c r="U369" s="190" t="s">
        <v>209</v>
      </c>
      <c r="V369" s="189"/>
      <c r="W369" s="190" t="s">
        <v>291</v>
      </c>
      <c r="X369" s="189"/>
      <c r="Y369" s="190" t="s">
        <v>593</v>
      </c>
      <c r="Z369" s="189"/>
      <c r="AA369" s="244"/>
      <c r="AB369" s="366"/>
      <c r="AC369" s="366"/>
      <c r="AD369" s="188"/>
      <c r="AE369" s="390"/>
      <c r="AF369" s="392"/>
      <c r="AG369" s="392"/>
      <c r="AH369" s="392"/>
      <c r="AI369" s="392"/>
      <c r="AJ369" s="392"/>
      <c r="AK369" s="392"/>
      <c r="AL369" s="392"/>
      <c r="AM369" s="392"/>
      <c r="AN369" s="395"/>
    </row>
    <row r="370" spans="2:48" ht="21" customHeight="1" thickBot="1" x14ac:dyDescent="0.25">
      <c r="B370" s="17"/>
      <c r="C370" s="407"/>
      <c r="D370" s="233"/>
      <c r="E370" s="203"/>
      <c r="F370" s="203"/>
      <c r="G370" s="202"/>
      <c r="H370" s="410"/>
      <c r="I370" s="410"/>
      <c r="J370" s="410"/>
      <c r="K370" s="201" t="s">
        <v>87</v>
      </c>
      <c r="L370" s="200"/>
      <c r="M370" s="201" t="s">
        <v>86</v>
      </c>
      <c r="N370" s="200"/>
      <c r="O370" s="201" t="s">
        <v>85</v>
      </c>
      <c r="P370" s="200"/>
      <c r="Q370" s="201" t="s">
        <v>84</v>
      </c>
      <c r="R370" s="200"/>
      <c r="S370" s="201" t="s">
        <v>208</v>
      </c>
      <c r="T370" s="200"/>
      <c r="U370" s="201" t="s">
        <v>207</v>
      </c>
      <c r="V370" s="200"/>
      <c r="W370" s="201" t="s">
        <v>290</v>
      </c>
      <c r="X370" s="200"/>
      <c r="Y370" s="201" t="s">
        <v>592</v>
      </c>
      <c r="Z370" s="200"/>
      <c r="AA370" s="246"/>
      <c r="AB370" s="398"/>
      <c r="AC370" s="398"/>
      <c r="AD370" s="199"/>
      <c r="AE370" s="391"/>
      <c r="AF370" s="393"/>
      <c r="AG370" s="393"/>
      <c r="AH370" s="393"/>
      <c r="AI370" s="393"/>
      <c r="AJ370" s="393"/>
      <c r="AK370" s="393"/>
      <c r="AL370" s="393"/>
      <c r="AM370" s="393"/>
      <c r="AN370" s="396"/>
    </row>
    <row r="371" spans="2:48" ht="21" customHeight="1" x14ac:dyDescent="0.2">
      <c r="B371" s="17"/>
      <c r="C371" s="405">
        <v>17</v>
      </c>
      <c r="D371" s="232"/>
      <c r="E371" s="197"/>
      <c r="F371" s="197"/>
      <c r="G371" s="196"/>
      <c r="H371" s="408"/>
      <c r="I371" s="408"/>
      <c r="J371" s="408"/>
      <c r="K371" s="195" t="s">
        <v>95</v>
      </c>
      <c r="L371" s="194"/>
      <c r="M371" s="195" t="s">
        <v>94</v>
      </c>
      <c r="N371" s="194"/>
      <c r="O371" s="195" t="s">
        <v>93</v>
      </c>
      <c r="P371" s="194"/>
      <c r="Q371" s="195" t="s">
        <v>92</v>
      </c>
      <c r="R371" s="194"/>
      <c r="S371" s="195" t="s">
        <v>212</v>
      </c>
      <c r="T371" s="194"/>
      <c r="U371" s="195" t="s">
        <v>211</v>
      </c>
      <c r="V371" s="194"/>
      <c r="W371" s="195" t="s">
        <v>292</v>
      </c>
      <c r="X371" s="194"/>
      <c r="Y371" s="195" t="s">
        <v>594</v>
      </c>
      <c r="Z371" s="194"/>
      <c r="AA371" s="245"/>
      <c r="AB371" s="397"/>
      <c r="AC371" s="397"/>
      <c r="AD371" s="193"/>
      <c r="AE371" s="379">
        <f>SUMPRODUCT(LEN($L371:$Z373)-LEN(SUBSTITUTE($L371:$Z373,"A", "")))</f>
        <v>0</v>
      </c>
      <c r="AF371" s="365">
        <f>SUMPRODUCT(LEN($AA371:$AA373)-LEN(SUBSTITUTE($AA371:$AA373,"A", "")))</f>
        <v>0</v>
      </c>
      <c r="AG371" s="365">
        <f>SUMPRODUCT(LEN($L371:$Z373)-LEN(SUBSTITUTE($L371:$Z373,"S", "")))</f>
        <v>0</v>
      </c>
      <c r="AH371" s="365">
        <f>SUMPRODUCT(LEN($AA371:$AA373)-LEN(SUBSTITUTE($AA371:$AA373,"S", "")))</f>
        <v>0</v>
      </c>
      <c r="AI371" s="365">
        <f>SUMPRODUCT(LEN($L371:$Z373)-LEN(SUBSTITUTE($L371:$Z373,"F", "")))</f>
        <v>0</v>
      </c>
      <c r="AJ371" s="365">
        <f>SUMPRODUCT(LEN($AA371:$AA373)-LEN(SUBSTITUTE($AA371:$AA373,"F", "")))</f>
        <v>0</v>
      </c>
      <c r="AK371" s="365">
        <f>SUMPRODUCT(LEN($L371:$Z373)-LEN(SUBSTITUTE($L371:$Z373,"G", "")))</f>
        <v>0</v>
      </c>
      <c r="AL371" s="365">
        <f>SUMPRODUCT(LEN($AA371:$AA373)-LEN(SUBSTITUTE($AA371:$AA373,"G", "")))</f>
        <v>0</v>
      </c>
      <c r="AM371" s="365">
        <f>SUMPRODUCT(LEN($L371:$Z373)-LEN(SUBSTITUTE($L371:$Z373,"M", "")))</f>
        <v>0</v>
      </c>
      <c r="AN371" s="382">
        <f>SUMPRODUCT(LEN($AA371:$AA373)-LEN(SUBSTITUTE($AA371:$AA373,"M", "")))</f>
        <v>0</v>
      </c>
    </row>
    <row r="372" spans="2:48" ht="21" customHeight="1" x14ac:dyDescent="0.2">
      <c r="B372" s="17"/>
      <c r="C372" s="406"/>
      <c r="D372" s="231"/>
      <c r="E372" s="23"/>
      <c r="F372" s="23"/>
      <c r="G372" s="191"/>
      <c r="H372" s="409"/>
      <c r="I372" s="409"/>
      <c r="J372" s="409"/>
      <c r="K372" s="190" t="s">
        <v>91</v>
      </c>
      <c r="L372" s="189"/>
      <c r="M372" s="190" t="s">
        <v>90</v>
      </c>
      <c r="N372" s="189"/>
      <c r="O372" s="190" t="s">
        <v>89</v>
      </c>
      <c r="P372" s="189"/>
      <c r="Q372" s="190" t="s">
        <v>88</v>
      </c>
      <c r="R372" s="189"/>
      <c r="S372" s="190" t="s">
        <v>210</v>
      </c>
      <c r="T372" s="189"/>
      <c r="U372" s="190" t="s">
        <v>209</v>
      </c>
      <c r="V372" s="189"/>
      <c r="W372" s="190" t="s">
        <v>291</v>
      </c>
      <c r="X372" s="189"/>
      <c r="Y372" s="190" t="s">
        <v>593</v>
      </c>
      <c r="Z372" s="189"/>
      <c r="AA372" s="244"/>
      <c r="AB372" s="366"/>
      <c r="AC372" s="366"/>
      <c r="AD372" s="188"/>
      <c r="AE372" s="390"/>
      <c r="AF372" s="392"/>
      <c r="AG372" s="392"/>
      <c r="AH372" s="392"/>
      <c r="AI372" s="392"/>
      <c r="AJ372" s="392"/>
      <c r="AK372" s="392"/>
      <c r="AL372" s="392"/>
      <c r="AM372" s="392"/>
      <c r="AN372" s="395"/>
    </row>
    <row r="373" spans="2:48" ht="21" customHeight="1" thickBot="1" x14ac:dyDescent="0.25">
      <c r="B373" s="17"/>
      <c r="C373" s="407"/>
      <c r="D373" s="233"/>
      <c r="E373" s="203"/>
      <c r="F373" s="203"/>
      <c r="G373" s="202"/>
      <c r="H373" s="410"/>
      <c r="I373" s="410"/>
      <c r="J373" s="410"/>
      <c r="K373" s="201" t="s">
        <v>87</v>
      </c>
      <c r="L373" s="200"/>
      <c r="M373" s="201" t="s">
        <v>86</v>
      </c>
      <c r="N373" s="200"/>
      <c r="O373" s="201" t="s">
        <v>85</v>
      </c>
      <c r="P373" s="200"/>
      <c r="Q373" s="201" t="s">
        <v>84</v>
      </c>
      <c r="R373" s="200"/>
      <c r="S373" s="201" t="s">
        <v>208</v>
      </c>
      <c r="T373" s="200"/>
      <c r="U373" s="201" t="s">
        <v>207</v>
      </c>
      <c r="V373" s="200"/>
      <c r="W373" s="201" t="s">
        <v>290</v>
      </c>
      <c r="X373" s="200"/>
      <c r="Y373" s="201" t="s">
        <v>592</v>
      </c>
      <c r="Z373" s="200"/>
      <c r="AA373" s="246"/>
      <c r="AB373" s="398"/>
      <c r="AC373" s="398"/>
      <c r="AD373" s="199"/>
      <c r="AE373" s="391"/>
      <c r="AF373" s="393"/>
      <c r="AG373" s="393"/>
      <c r="AH373" s="393"/>
      <c r="AI373" s="393"/>
      <c r="AJ373" s="393"/>
      <c r="AK373" s="393"/>
      <c r="AL373" s="393"/>
      <c r="AM373" s="393"/>
      <c r="AN373" s="396"/>
    </row>
    <row r="374" spans="2:48" ht="21" customHeight="1" x14ac:dyDescent="0.2">
      <c r="B374" s="17"/>
      <c r="C374" s="405">
        <v>18</v>
      </c>
      <c r="D374" s="232"/>
      <c r="E374" s="197"/>
      <c r="F374" s="197"/>
      <c r="G374" s="196"/>
      <c r="H374" s="408"/>
      <c r="I374" s="408"/>
      <c r="J374" s="408"/>
      <c r="K374" s="195" t="s">
        <v>95</v>
      </c>
      <c r="L374" s="194"/>
      <c r="M374" s="195" t="s">
        <v>94</v>
      </c>
      <c r="N374" s="194"/>
      <c r="O374" s="195" t="s">
        <v>93</v>
      </c>
      <c r="P374" s="194"/>
      <c r="Q374" s="195" t="s">
        <v>92</v>
      </c>
      <c r="R374" s="194"/>
      <c r="S374" s="195" t="s">
        <v>212</v>
      </c>
      <c r="T374" s="194"/>
      <c r="U374" s="195" t="s">
        <v>211</v>
      </c>
      <c r="V374" s="194"/>
      <c r="W374" s="195" t="s">
        <v>292</v>
      </c>
      <c r="X374" s="194"/>
      <c r="Y374" s="195" t="s">
        <v>594</v>
      </c>
      <c r="Z374" s="194"/>
      <c r="AA374" s="245"/>
      <c r="AB374" s="397"/>
      <c r="AC374" s="397"/>
      <c r="AD374" s="193"/>
      <c r="AE374" s="379">
        <f>SUMPRODUCT(LEN($L374:$Z376)-LEN(SUBSTITUTE($L374:$Z376,"A", "")))</f>
        <v>0</v>
      </c>
      <c r="AF374" s="365">
        <f>SUMPRODUCT(LEN($AA374:$AA376)-LEN(SUBSTITUTE($AA374:$AA376,"A", "")))</f>
        <v>0</v>
      </c>
      <c r="AG374" s="365">
        <f>SUMPRODUCT(LEN($L374:$Z376)-LEN(SUBSTITUTE($L374:$Z376,"S", "")))</f>
        <v>0</v>
      </c>
      <c r="AH374" s="365">
        <f>SUMPRODUCT(LEN($AA374:$AA376)-LEN(SUBSTITUTE($AA374:$AA376,"S", "")))</f>
        <v>0</v>
      </c>
      <c r="AI374" s="365">
        <f>SUMPRODUCT(LEN($L374:$Z376)-LEN(SUBSTITUTE($L374:$Z376,"F", "")))</f>
        <v>0</v>
      </c>
      <c r="AJ374" s="365">
        <f>SUMPRODUCT(LEN($AA374:$AA376)-LEN(SUBSTITUTE($AA374:$AA376,"F", "")))</f>
        <v>0</v>
      </c>
      <c r="AK374" s="365">
        <f>SUMPRODUCT(LEN($L374:$Z376)-LEN(SUBSTITUTE($L374:$Z376,"G", "")))</f>
        <v>0</v>
      </c>
      <c r="AL374" s="365">
        <f>SUMPRODUCT(LEN($AA374:$AA376)-LEN(SUBSTITUTE($AA374:$AA376,"G", "")))</f>
        <v>0</v>
      </c>
      <c r="AM374" s="365">
        <f>SUMPRODUCT(LEN($L374:$Z376)-LEN(SUBSTITUTE($L374:$Z376,"M", "")))</f>
        <v>0</v>
      </c>
      <c r="AN374" s="382">
        <f>SUMPRODUCT(LEN($AA374:$AA376)-LEN(SUBSTITUTE($AA374:$AA376,"M", "")))</f>
        <v>0</v>
      </c>
    </row>
    <row r="375" spans="2:48" ht="21" customHeight="1" x14ac:dyDescent="0.2">
      <c r="B375" s="17"/>
      <c r="C375" s="406"/>
      <c r="D375" s="231"/>
      <c r="E375" s="23"/>
      <c r="F375" s="23"/>
      <c r="G375" s="191"/>
      <c r="H375" s="409"/>
      <c r="I375" s="409"/>
      <c r="J375" s="409"/>
      <c r="K375" s="190" t="s">
        <v>91</v>
      </c>
      <c r="L375" s="189"/>
      <c r="M375" s="190" t="s">
        <v>90</v>
      </c>
      <c r="N375" s="189"/>
      <c r="O375" s="190" t="s">
        <v>89</v>
      </c>
      <c r="P375" s="189"/>
      <c r="Q375" s="190" t="s">
        <v>88</v>
      </c>
      <c r="R375" s="189"/>
      <c r="S375" s="190" t="s">
        <v>210</v>
      </c>
      <c r="T375" s="189"/>
      <c r="U375" s="190" t="s">
        <v>209</v>
      </c>
      <c r="V375" s="189"/>
      <c r="W375" s="190" t="s">
        <v>291</v>
      </c>
      <c r="X375" s="189"/>
      <c r="Y375" s="190" t="s">
        <v>593</v>
      </c>
      <c r="Z375" s="189"/>
      <c r="AA375" s="244"/>
      <c r="AB375" s="366"/>
      <c r="AC375" s="366"/>
      <c r="AD375" s="188"/>
      <c r="AE375" s="390"/>
      <c r="AF375" s="392"/>
      <c r="AG375" s="392"/>
      <c r="AH375" s="392"/>
      <c r="AI375" s="392"/>
      <c r="AJ375" s="392"/>
      <c r="AK375" s="392"/>
      <c r="AL375" s="392"/>
      <c r="AM375" s="392"/>
      <c r="AN375" s="395"/>
    </row>
    <row r="376" spans="2:48" ht="21" customHeight="1" thickBot="1" x14ac:dyDescent="0.25">
      <c r="B376" s="17"/>
      <c r="C376" s="407"/>
      <c r="D376" s="233"/>
      <c r="E376" s="203"/>
      <c r="F376" s="203"/>
      <c r="G376" s="202"/>
      <c r="H376" s="410"/>
      <c r="I376" s="410"/>
      <c r="J376" s="410"/>
      <c r="K376" s="201" t="s">
        <v>87</v>
      </c>
      <c r="L376" s="200"/>
      <c r="M376" s="201" t="s">
        <v>86</v>
      </c>
      <c r="N376" s="200"/>
      <c r="O376" s="201" t="s">
        <v>85</v>
      </c>
      <c r="P376" s="200"/>
      <c r="Q376" s="201" t="s">
        <v>84</v>
      </c>
      <c r="R376" s="200"/>
      <c r="S376" s="201" t="s">
        <v>208</v>
      </c>
      <c r="T376" s="200"/>
      <c r="U376" s="201" t="s">
        <v>207</v>
      </c>
      <c r="V376" s="200"/>
      <c r="W376" s="201" t="s">
        <v>290</v>
      </c>
      <c r="X376" s="200"/>
      <c r="Y376" s="201" t="s">
        <v>592</v>
      </c>
      <c r="Z376" s="200"/>
      <c r="AA376" s="246"/>
      <c r="AB376" s="398"/>
      <c r="AC376" s="398"/>
      <c r="AD376" s="199"/>
      <c r="AE376" s="391"/>
      <c r="AF376" s="393"/>
      <c r="AG376" s="393"/>
      <c r="AH376" s="393"/>
      <c r="AI376" s="393"/>
      <c r="AJ376" s="393"/>
      <c r="AK376" s="393"/>
      <c r="AL376" s="393"/>
      <c r="AM376" s="393"/>
      <c r="AN376" s="396"/>
    </row>
    <row r="377" spans="2:48" ht="21" customHeight="1" x14ac:dyDescent="0.2">
      <c r="B377" s="17"/>
      <c r="C377" s="405">
        <v>19</v>
      </c>
      <c r="D377" s="232"/>
      <c r="E377" s="197"/>
      <c r="F377" s="197"/>
      <c r="G377" s="196"/>
      <c r="H377" s="408"/>
      <c r="I377" s="408"/>
      <c r="J377" s="408"/>
      <c r="K377" s="195" t="s">
        <v>95</v>
      </c>
      <c r="L377" s="194"/>
      <c r="M377" s="195" t="s">
        <v>94</v>
      </c>
      <c r="N377" s="194"/>
      <c r="O377" s="195" t="s">
        <v>93</v>
      </c>
      <c r="P377" s="194"/>
      <c r="Q377" s="195" t="s">
        <v>92</v>
      </c>
      <c r="R377" s="194"/>
      <c r="S377" s="195" t="s">
        <v>212</v>
      </c>
      <c r="T377" s="194"/>
      <c r="U377" s="195" t="s">
        <v>211</v>
      </c>
      <c r="V377" s="194"/>
      <c r="W377" s="195" t="s">
        <v>292</v>
      </c>
      <c r="X377" s="194"/>
      <c r="Y377" s="195" t="s">
        <v>594</v>
      </c>
      <c r="Z377" s="194"/>
      <c r="AA377" s="245"/>
      <c r="AB377" s="397"/>
      <c r="AC377" s="397"/>
      <c r="AD377" s="193"/>
      <c r="AE377" s="379">
        <f>SUMPRODUCT(LEN($L377:$Z379)-LEN(SUBSTITUTE($L377:$Z379,"A", "")))</f>
        <v>0</v>
      </c>
      <c r="AF377" s="365">
        <f>SUMPRODUCT(LEN($AA377:$AA379)-LEN(SUBSTITUTE($AA377:$AA379,"A", "")))</f>
        <v>0</v>
      </c>
      <c r="AG377" s="365">
        <f>SUMPRODUCT(LEN($L377:$Z379)-LEN(SUBSTITUTE($L377:$Z379,"S", "")))</f>
        <v>0</v>
      </c>
      <c r="AH377" s="365">
        <f>SUMPRODUCT(LEN($AA377:$AA379)-LEN(SUBSTITUTE($AA377:$AA379,"S", "")))</f>
        <v>0</v>
      </c>
      <c r="AI377" s="365">
        <f>SUMPRODUCT(LEN($L377:$Z379)-LEN(SUBSTITUTE($L377:$Z379,"F", "")))</f>
        <v>0</v>
      </c>
      <c r="AJ377" s="365">
        <f>SUMPRODUCT(LEN($AA377:$AA379)-LEN(SUBSTITUTE($AA377:$AA379,"F", "")))</f>
        <v>0</v>
      </c>
      <c r="AK377" s="365">
        <f>SUMPRODUCT(LEN($L377:$Z379)-LEN(SUBSTITUTE($L377:$Z379,"G", "")))</f>
        <v>0</v>
      </c>
      <c r="AL377" s="365">
        <f>SUMPRODUCT(LEN($AA377:$AA379)-LEN(SUBSTITUTE($AA377:$AA379,"G", "")))</f>
        <v>0</v>
      </c>
      <c r="AM377" s="365">
        <f>SUMPRODUCT(LEN($L377:$Z379)-LEN(SUBSTITUTE($L377:$Z379,"M", "")))</f>
        <v>0</v>
      </c>
      <c r="AN377" s="382">
        <f>SUMPRODUCT(LEN($AA377:$AA379)-LEN(SUBSTITUTE($AA377:$AA379,"M", "")))</f>
        <v>0</v>
      </c>
    </row>
    <row r="378" spans="2:48" ht="21" customHeight="1" x14ac:dyDescent="0.2">
      <c r="B378" s="17"/>
      <c r="C378" s="406"/>
      <c r="D378" s="231"/>
      <c r="E378" s="23"/>
      <c r="F378" s="23"/>
      <c r="G378" s="191"/>
      <c r="H378" s="409"/>
      <c r="I378" s="409"/>
      <c r="J378" s="409"/>
      <c r="K378" s="190" t="s">
        <v>91</v>
      </c>
      <c r="L378" s="189"/>
      <c r="M378" s="190" t="s">
        <v>90</v>
      </c>
      <c r="N378" s="189"/>
      <c r="O378" s="190" t="s">
        <v>89</v>
      </c>
      <c r="P378" s="189"/>
      <c r="Q378" s="190" t="s">
        <v>88</v>
      </c>
      <c r="R378" s="189"/>
      <c r="S378" s="190" t="s">
        <v>210</v>
      </c>
      <c r="T378" s="189"/>
      <c r="U378" s="190" t="s">
        <v>209</v>
      </c>
      <c r="V378" s="189"/>
      <c r="W378" s="190" t="s">
        <v>291</v>
      </c>
      <c r="X378" s="189"/>
      <c r="Y378" s="190" t="s">
        <v>593</v>
      </c>
      <c r="Z378" s="189"/>
      <c r="AA378" s="244"/>
      <c r="AB378" s="366"/>
      <c r="AC378" s="366"/>
      <c r="AD378" s="188"/>
      <c r="AE378" s="390"/>
      <c r="AF378" s="392"/>
      <c r="AG378" s="392"/>
      <c r="AH378" s="392"/>
      <c r="AI378" s="392"/>
      <c r="AJ378" s="392"/>
      <c r="AK378" s="392"/>
      <c r="AL378" s="392"/>
      <c r="AM378" s="392"/>
      <c r="AN378" s="395"/>
    </row>
    <row r="379" spans="2:48" ht="21" customHeight="1" thickBot="1" x14ac:dyDescent="0.25">
      <c r="B379" s="17"/>
      <c r="C379" s="407"/>
      <c r="D379" s="233"/>
      <c r="E379" s="203"/>
      <c r="F379" s="203"/>
      <c r="G379" s="202"/>
      <c r="H379" s="410"/>
      <c r="I379" s="410"/>
      <c r="J379" s="410"/>
      <c r="K379" s="201" t="s">
        <v>87</v>
      </c>
      <c r="L379" s="200"/>
      <c r="M379" s="201" t="s">
        <v>86</v>
      </c>
      <c r="N379" s="200"/>
      <c r="O379" s="201" t="s">
        <v>85</v>
      </c>
      <c r="P379" s="200"/>
      <c r="Q379" s="201" t="s">
        <v>84</v>
      </c>
      <c r="R379" s="200"/>
      <c r="S379" s="201" t="s">
        <v>208</v>
      </c>
      <c r="T379" s="200"/>
      <c r="U379" s="201" t="s">
        <v>207</v>
      </c>
      <c r="V379" s="200"/>
      <c r="W379" s="201" t="s">
        <v>290</v>
      </c>
      <c r="X379" s="200"/>
      <c r="Y379" s="201" t="s">
        <v>592</v>
      </c>
      <c r="Z379" s="200"/>
      <c r="AA379" s="246"/>
      <c r="AB379" s="398"/>
      <c r="AC379" s="398"/>
      <c r="AD379" s="199"/>
      <c r="AE379" s="391"/>
      <c r="AF379" s="393"/>
      <c r="AG379" s="393"/>
      <c r="AH379" s="393"/>
      <c r="AI379" s="393"/>
      <c r="AJ379" s="393"/>
      <c r="AK379" s="393"/>
      <c r="AL379" s="393"/>
      <c r="AM379" s="393"/>
      <c r="AN379" s="396"/>
    </row>
    <row r="380" spans="2:48" ht="21" customHeight="1" x14ac:dyDescent="0.2">
      <c r="B380" s="17"/>
      <c r="C380" s="405">
        <v>20</v>
      </c>
      <c r="D380" s="232"/>
      <c r="E380" s="197"/>
      <c r="F380" s="197"/>
      <c r="G380" s="196"/>
      <c r="H380" s="408"/>
      <c r="I380" s="408"/>
      <c r="J380" s="408"/>
      <c r="K380" s="195" t="s">
        <v>95</v>
      </c>
      <c r="L380" s="194"/>
      <c r="M380" s="195" t="s">
        <v>94</v>
      </c>
      <c r="N380" s="194"/>
      <c r="O380" s="195" t="s">
        <v>93</v>
      </c>
      <c r="P380" s="194"/>
      <c r="Q380" s="195" t="s">
        <v>92</v>
      </c>
      <c r="R380" s="194"/>
      <c r="S380" s="195" t="s">
        <v>212</v>
      </c>
      <c r="T380" s="194"/>
      <c r="U380" s="195" t="s">
        <v>211</v>
      </c>
      <c r="V380" s="194"/>
      <c r="W380" s="195" t="s">
        <v>292</v>
      </c>
      <c r="X380" s="194"/>
      <c r="Y380" s="195" t="s">
        <v>594</v>
      </c>
      <c r="Z380" s="194"/>
      <c r="AA380" s="245"/>
      <c r="AB380" s="397"/>
      <c r="AC380" s="397"/>
      <c r="AD380" s="193"/>
      <c r="AE380" s="379">
        <f>SUMPRODUCT(LEN($L380:$Z382)-LEN(SUBSTITUTE($L380:$Z382,"A", "")))</f>
        <v>0</v>
      </c>
      <c r="AF380" s="365">
        <f>SUMPRODUCT(LEN($AA380:$AA382)-LEN(SUBSTITUTE($AA380:$AA382,"A", "")))</f>
        <v>0</v>
      </c>
      <c r="AG380" s="365">
        <f>SUMPRODUCT(LEN($L380:$Z382)-LEN(SUBSTITUTE($L380:$Z382,"S", "")))</f>
        <v>0</v>
      </c>
      <c r="AH380" s="365">
        <f>SUMPRODUCT(LEN($AA380:$AA382)-LEN(SUBSTITUTE($AA380:$AA382,"S", "")))</f>
        <v>0</v>
      </c>
      <c r="AI380" s="365">
        <f>SUMPRODUCT(LEN($L380:$Z382)-LEN(SUBSTITUTE($L380:$Z382,"F", "")))</f>
        <v>0</v>
      </c>
      <c r="AJ380" s="365">
        <f>SUMPRODUCT(LEN($AA380:$AA382)-LEN(SUBSTITUTE($AA380:$AA382,"F", "")))</f>
        <v>0</v>
      </c>
      <c r="AK380" s="365">
        <f>SUMPRODUCT(LEN($L380:$Z382)-LEN(SUBSTITUTE($L380:$Z382,"G", "")))</f>
        <v>0</v>
      </c>
      <c r="AL380" s="365">
        <f>SUMPRODUCT(LEN($AA380:$AA382)-LEN(SUBSTITUTE($AA380:$AA382,"G", "")))</f>
        <v>0</v>
      </c>
      <c r="AM380" s="365">
        <f>SUMPRODUCT(LEN($L380:$Z382)-LEN(SUBSTITUTE($L380:$Z382,"M", "")))</f>
        <v>0</v>
      </c>
      <c r="AN380" s="382">
        <f>SUMPRODUCT(LEN($AA380:$AA382)-LEN(SUBSTITUTE($AA380:$AA382,"M", "")))</f>
        <v>0</v>
      </c>
    </row>
    <row r="381" spans="2:48" ht="21" customHeight="1" x14ac:dyDescent="0.2">
      <c r="B381" s="17"/>
      <c r="C381" s="406"/>
      <c r="D381" s="231"/>
      <c r="E381" s="23"/>
      <c r="F381" s="23"/>
      <c r="G381" s="191"/>
      <c r="H381" s="409"/>
      <c r="I381" s="409"/>
      <c r="J381" s="409"/>
      <c r="K381" s="190" t="s">
        <v>91</v>
      </c>
      <c r="L381" s="189"/>
      <c r="M381" s="190" t="s">
        <v>90</v>
      </c>
      <c r="N381" s="189"/>
      <c r="O381" s="190" t="s">
        <v>89</v>
      </c>
      <c r="P381" s="189"/>
      <c r="Q381" s="190" t="s">
        <v>88</v>
      </c>
      <c r="R381" s="189"/>
      <c r="S381" s="190" t="s">
        <v>210</v>
      </c>
      <c r="T381" s="189"/>
      <c r="U381" s="190" t="s">
        <v>209</v>
      </c>
      <c r="V381" s="189"/>
      <c r="W381" s="190" t="s">
        <v>291</v>
      </c>
      <c r="X381" s="189"/>
      <c r="Y381" s="190" t="s">
        <v>593</v>
      </c>
      <c r="Z381" s="189"/>
      <c r="AA381" s="244"/>
      <c r="AB381" s="366"/>
      <c r="AC381" s="366"/>
      <c r="AD381" s="188"/>
      <c r="AE381" s="390"/>
      <c r="AF381" s="392"/>
      <c r="AG381" s="392"/>
      <c r="AH381" s="392"/>
      <c r="AI381" s="392"/>
      <c r="AJ381" s="392"/>
      <c r="AK381" s="392"/>
      <c r="AL381" s="392"/>
      <c r="AM381" s="392"/>
      <c r="AN381" s="395"/>
    </row>
    <row r="382" spans="2:48" ht="21" customHeight="1" thickBot="1" x14ac:dyDescent="0.25">
      <c r="B382" s="17"/>
      <c r="C382" s="412"/>
      <c r="D382" s="230"/>
      <c r="E382" s="186"/>
      <c r="F382" s="186"/>
      <c r="G382" s="185"/>
      <c r="H382" s="411"/>
      <c r="I382" s="411"/>
      <c r="J382" s="411"/>
      <c r="K382" s="184" t="s">
        <v>87</v>
      </c>
      <c r="L382" s="183"/>
      <c r="M382" s="184" t="s">
        <v>86</v>
      </c>
      <c r="N382" s="183"/>
      <c r="O382" s="184" t="s">
        <v>85</v>
      </c>
      <c r="P382" s="183"/>
      <c r="Q382" s="184" t="s">
        <v>84</v>
      </c>
      <c r="R382" s="183"/>
      <c r="S382" s="184" t="s">
        <v>208</v>
      </c>
      <c r="T382" s="183"/>
      <c r="U382" s="184" t="s">
        <v>207</v>
      </c>
      <c r="V382" s="183"/>
      <c r="W382" s="201" t="s">
        <v>290</v>
      </c>
      <c r="X382" s="183"/>
      <c r="Y382" s="201" t="s">
        <v>592</v>
      </c>
      <c r="Z382" s="183"/>
      <c r="AA382" s="243"/>
      <c r="AB382" s="367"/>
      <c r="AC382" s="367"/>
      <c r="AD382" s="180"/>
      <c r="AE382" s="391"/>
      <c r="AF382" s="393"/>
      <c r="AG382" s="393"/>
      <c r="AH382" s="393"/>
      <c r="AI382" s="393"/>
      <c r="AJ382" s="393"/>
      <c r="AK382" s="393"/>
      <c r="AL382" s="393"/>
      <c r="AM382" s="393"/>
      <c r="AN382" s="396"/>
    </row>
    <row r="383" spans="2:48" ht="74.45" customHeight="1" thickBot="1" x14ac:dyDescent="0.3">
      <c r="B383" s="51" t="s">
        <v>123</v>
      </c>
      <c r="C383" s="48" t="s">
        <v>122</v>
      </c>
      <c r="D383" s="48" t="s">
        <v>121</v>
      </c>
      <c r="E383" s="48" t="s">
        <v>120</v>
      </c>
      <c r="F383" s="48" t="s">
        <v>119</v>
      </c>
      <c r="G383" s="48" t="s">
        <v>118</v>
      </c>
      <c r="H383" s="48" t="s">
        <v>33</v>
      </c>
      <c r="I383" s="48" t="s">
        <v>117</v>
      </c>
      <c r="J383" s="48" t="s">
        <v>34</v>
      </c>
      <c r="K383" s="340" t="s">
        <v>116</v>
      </c>
      <c r="L383" s="341"/>
      <c r="M383" s="340" t="s">
        <v>115</v>
      </c>
      <c r="N383" s="341"/>
      <c r="O383" s="340" t="s">
        <v>115</v>
      </c>
      <c r="P383" s="394"/>
      <c r="Q383" s="340" t="s">
        <v>115</v>
      </c>
      <c r="R383" s="394"/>
      <c r="S383" s="340" t="s">
        <v>115</v>
      </c>
      <c r="T383" s="394"/>
      <c r="U383" s="340" t="s">
        <v>115</v>
      </c>
      <c r="V383" s="394"/>
      <c r="W383" s="340" t="s">
        <v>115</v>
      </c>
      <c r="X383" s="394"/>
      <c r="Y383" s="340" t="s">
        <v>115</v>
      </c>
      <c r="Z383" s="394"/>
      <c r="AA383" s="49" t="s">
        <v>114</v>
      </c>
      <c r="AB383" s="48" t="s">
        <v>113</v>
      </c>
      <c r="AC383" s="50" t="s">
        <v>221</v>
      </c>
      <c r="AD383" s="47" t="s">
        <v>112</v>
      </c>
      <c r="AE383" s="46" t="s">
        <v>111</v>
      </c>
      <c r="AF383" s="45" t="s">
        <v>110</v>
      </c>
      <c r="AG383" s="45" t="s">
        <v>109</v>
      </c>
      <c r="AH383" s="45" t="s">
        <v>108</v>
      </c>
      <c r="AI383" s="45" t="s">
        <v>107</v>
      </c>
      <c r="AJ383" s="45" t="s">
        <v>106</v>
      </c>
      <c r="AK383" s="45" t="s">
        <v>105</v>
      </c>
      <c r="AL383" s="45" t="s">
        <v>104</v>
      </c>
      <c r="AM383" s="45" t="s">
        <v>103</v>
      </c>
      <c r="AN383" s="45" t="s">
        <v>102</v>
      </c>
    </row>
    <row r="384" spans="2:48" ht="36" customHeight="1" thickBot="1" x14ac:dyDescent="0.25">
      <c r="B384" s="71" t="s">
        <v>132</v>
      </c>
      <c r="C384" s="215"/>
      <c r="D384" s="214">
        <v>217</v>
      </c>
      <c r="E384" s="213">
        <v>9</v>
      </c>
      <c r="F384" s="212">
        <v>30730.45</v>
      </c>
      <c r="G384" s="211">
        <v>1245.52</v>
      </c>
      <c r="H384" s="210"/>
      <c r="I384" s="210"/>
      <c r="J384" s="209"/>
      <c r="K384" s="208"/>
      <c r="L384" s="36"/>
      <c r="M384" s="208"/>
      <c r="N384" s="36"/>
      <c r="O384" s="208"/>
      <c r="P384" s="36"/>
      <c r="Q384" s="208"/>
      <c r="R384" s="36"/>
      <c r="S384" s="208"/>
      <c r="T384" s="36"/>
      <c r="U384" s="208"/>
      <c r="V384" s="36"/>
      <c r="W384" s="208"/>
      <c r="X384" s="36"/>
      <c r="Y384" s="208"/>
      <c r="Z384" s="36"/>
      <c r="AA384" s="36"/>
      <c r="AB384" s="206"/>
      <c r="AC384" s="206"/>
      <c r="AD384" s="205"/>
      <c r="AE384" s="33">
        <f t="shared" ref="AE384:AN384" si="6">SUM(AE385:AE438)</f>
        <v>178</v>
      </c>
      <c r="AF384" s="54">
        <f t="shared" si="6"/>
        <v>41</v>
      </c>
      <c r="AG384" s="54">
        <f t="shared" si="6"/>
        <v>101</v>
      </c>
      <c r="AH384" s="54">
        <f t="shared" si="6"/>
        <v>27</v>
      </c>
      <c r="AI384" s="54">
        <f t="shared" si="6"/>
        <v>3</v>
      </c>
      <c r="AJ384" s="54">
        <f t="shared" si="6"/>
        <v>0</v>
      </c>
      <c r="AK384" s="54">
        <f t="shared" si="6"/>
        <v>108</v>
      </c>
      <c r="AL384" s="54">
        <f t="shared" si="6"/>
        <v>40</v>
      </c>
      <c r="AM384" s="54">
        <f t="shared" si="6"/>
        <v>0</v>
      </c>
      <c r="AN384" s="53">
        <f t="shared" si="6"/>
        <v>0</v>
      </c>
      <c r="AO384" s="32" t="s">
        <v>100</v>
      </c>
      <c r="AP384" s="31">
        <f>F384/(100*102)</f>
        <v>3.0127892156862748</v>
      </c>
      <c r="AR384" s="4">
        <f>SUM(AE384:AF384)/E384</f>
        <v>24.333333333333332</v>
      </c>
      <c r="AS384" s="4">
        <f>SUM(AG384:AH384)/E384</f>
        <v>14.222222222222221</v>
      </c>
      <c r="AT384" s="4">
        <f>SUM(AI384:AJ384)/E384</f>
        <v>0.33333333333333331</v>
      </c>
      <c r="AU384" s="4">
        <f>SUM(AK384:AL384)/E384</f>
        <v>16.444444444444443</v>
      </c>
      <c r="AV384" s="4">
        <f>SUM(AM384:AN384)/E384</f>
        <v>0</v>
      </c>
    </row>
    <row r="385" spans="2:40" ht="21" customHeight="1" x14ac:dyDescent="0.2">
      <c r="B385" s="17" t="s">
        <v>129</v>
      </c>
      <c r="C385" s="405">
        <v>1</v>
      </c>
      <c r="D385" s="232"/>
      <c r="E385" s="197"/>
      <c r="F385" s="197"/>
      <c r="G385" s="196"/>
      <c r="H385" s="408">
        <v>81</v>
      </c>
      <c r="I385" s="408">
        <v>19</v>
      </c>
      <c r="J385" s="408">
        <v>9</v>
      </c>
      <c r="K385" s="195" t="s">
        <v>95</v>
      </c>
      <c r="L385" s="194" t="s">
        <v>97</v>
      </c>
      <c r="M385" s="195" t="s">
        <v>94</v>
      </c>
      <c r="N385" s="194" t="s">
        <v>271</v>
      </c>
      <c r="O385" s="195" t="s">
        <v>93</v>
      </c>
      <c r="P385" s="194" t="s">
        <v>98</v>
      </c>
      <c r="Q385" s="195" t="s">
        <v>92</v>
      </c>
      <c r="R385" s="194"/>
      <c r="S385" s="195" t="s">
        <v>212</v>
      </c>
      <c r="T385" s="194"/>
      <c r="U385" s="195" t="s">
        <v>211</v>
      </c>
      <c r="V385" s="194"/>
      <c r="W385" s="195" t="s">
        <v>292</v>
      </c>
      <c r="X385" s="194"/>
      <c r="Y385" s="195" t="s">
        <v>594</v>
      </c>
      <c r="Z385" s="194"/>
      <c r="AA385" s="245"/>
      <c r="AB385" s="397"/>
      <c r="AC385" s="397"/>
      <c r="AD385" s="193"/>
      <c r="AE385" s="379">
        <f>SUMPRODUCT(LEN($L385:$Z387)-LEN(SUBSTITUTE($L385:$Z387,"A", "")))</f>
        <v>1</v>
      </c>
      <c r="AF385" s="365">
        <f>SUMPRODUCT(LEN($AA385:$AA387)-LEN(SUBSTITUTE($AA385:$AA387,"A", "")))</f>
        <v>0</v>
      </c>
      <c r="AG385" s="365">
        <f>SUMPRODUCT(LEN($L385:$Z387)-LEN(SUBSTITUTE($L385:$Z387,"S", "")))</f>
        <v>5</v>
      </c>
      <c r="AH385" s="365">
        <f>SUMPRODUCT(LEN($AA385:$AA387)-LEN(SUBSTITUTE($AA385:$AA387,"S", "")))</f>
        <v>0</v>
      </c>
      <c r="AI385" s="365">
        <f>SUMPRODUCT(LEN($L385:$Z387)-LEN(SUBSTITUTE($L385:$Z387,"F", "")))</f>
        <v>0</v>
      </c>
      <c r="AJ385" s="365">
        <f>SUMPRODUCT(LEN($AA385:$AA387)-LEN(SUBSTITUTE($AA385:$AA387,"F", "")))</f>
        <v>0</v>
      </c>
      <c r="AK385" s="365">
        <f>SUMPRODUCT(LEN($L385:$Z387)-LEN(SUBSTITUTE($L385:$Z387,"G", "")))</f>
        <v>2</v>
      </c>
      <c r="AL385" s="365">
        <f>SUMPRODUCT(LEN($AA385:$AA387)-LEN(SUBSTITUTE($AA385:$AA387,"G", "")))</f>
        <v>0</v>
      </c>
      <c r="AM385" s="365">
        <f>SUMPRODUCT(LEN($L385:$Z387)-LEN(SUBSTITUTE($L385:$Z387,"M", "")))</f>
        <v>0</v>
      </c>
      <c r="AN385" s="382">
        <f>SUMPRODUCT(LEN($AA385:$AA387)-LEN(SUBSTITUTE($AA385:$AA387,"M", "")))</f>
        <v>0</v>
      </c>
    </row>
    <row r="386" spans="2:40" ht="21" customHeight="1" x14ac:dyDescent="0.2">
      <c r="B386" s="17"/>
      <c r="C386" s="406"/>
      <c r="D386" s="231"/>
      <c r="E386" s="23"/>
      <c r="F386" s="23"/>
      <c r="G386" s="191"/>
      <c r="H386" s="409"/>
      <c r="I386" s="409"/>
      <c r="J386" s="409"/>
      <c r="K386" s="190" t="s">
        <v>91</v>
      </c>
      <c r="L386" s="189" t="s">
        <v>271</v>
      </c>
      <c r="M386" s="190" t="s">
        <v>90</v>
      </c>
      <c r="N386" s="189" t="s">
        <v>98</v>
      </c>
      <c r="O386" s="190" t="s">
        <v>89</v>
      </c>
      <c r="P386" s="189" t="s">
        <v>98</v>
      </c>
      <c r="Q386" s="190" t="s">
        <v>88</v>
      </c>
      <c r="R386" s="189"/>
      <c r="S386" s="190" t="s">
        <v>210</v>
      </c>
      <c r="T386" s="189"/>
      <c r="U386" s="190" t="s">
        <v>209</v>
      </c>
      <c r="V386" s="189"/>
      <c r="W386" s="190" t="s">
        <v>291</v>
      </c>
      <c r="X386" s="189"/>
      <c r="Y386" s="190" t="s">
        <v>593</v>
      </c>
      <c r="Z386" s="189"/>
      <c r="AA386" s="244"/>
      <c r="AB386" s="366"/>
      <c r="AC386" s="366"/>
      <c r="AD386" s="188"/>
      <c r="AE386" s="390"/>
      <c r="AF386" s="392"/>
      <c r="AG386" s="392"/>
      <c r="AH386" s="392"/>
      <c r="AI386" s="392"/>
      <c r="AJ386" s="392"/>
      <c r="AK386" s="392"/>
      <c r="AL386" s="392"/>
      <c r="AM386" s="392"/>
      <c r="AN386" s="395"/>
    </row>
    <row r="387" spans="2:40" ht="21" customHeight="1" thickBot="1" x14ac:dyDescent="0.25">
      <c r="B387" s="17"/>
      <c r="C387" s="407"/>
      <c r="D387" s="233"/>
      <c r="E387" s="203"/>
      <c r="F387" s="203"/>
      <c r="G387" s="202"/>
      <c r="H387" s="410"/>
      <c r="I387" s="410"/>
      <c r="J387" s="410"/>
      <c r="K387" s="201" t="s">
        <v>87</v>
      </c>
      <c r="L387" s="200" t="s">
        <v>367</v>
      </c>
      <c r="M387" s="201" t="s">
        <v>86</v>
      </c>
      <c r="N387" s="200" t="s">
        <v>98</v>
      </c>
      <c r="O387" s="201" t="s">
        <v>85</v>
      </c>
      <c r="P387" s="200" t="s">
        <v>98</v>
      </c>
      <c r="Q387" s="201" t="s">
        <v>84</v>
      </c>
      <c r="R387" s="200"/>
      <c r="S387" s="201" t="s">
        <v>208</v>
      </c>
      <c r="T387" s="200"/>
      <c r="U387" s="201" t="s">
        <v>207</v>
      </c>
      <c r="V387" s="200"/>
      <c r="W387" s="201" t="s">
        <v>290</v>
      </c>
      <c r="X387" s="200"/>
      <c r="Y387" s="201" t="s">
        <v>592</v>
      </c>
      <c r="Z387" s="200"/>
      <c r="AA387" s="246"/>
      <c r="AB387" s="398"/>
      <c r="AC387" s="398"/>
      <c r="AD387" s="199"/>
      <c r="AE387" s="391"/>
      <c r="AF387" s="393"/>
      <c r="AG387" s="393"/>
      <c r="AH387" s="393"/>
      <c r="AI387" s="393"/>
      <c r="AJ387" s="393"/>
      <c r="AK387" s="393"/>
      <c r="AL387" s="393"/>
      <c r="AM387" s="393"/>
      <c r="AN387" s="396"/>
    </row>
    <row r="388" spans="2:40" ht="21" customHeight="1" x14ac:dyDescent="0.2">
      <c r="B388" s="17"/>
      <c r="C388" s="405">
        <v>2</v>
      </c>
      <c r="D388" s="232"/>
      <c r="E388" s="197"/>
      <c r="F388" s="197"/>
      <c r="G388" s="196"/>
      <c r="H388" s="408">
        <v>82</v>
      </c>
      <c r="I388" s="408">
        <v>21</v>
      </c>
      <c r="J388" s="408">
        <v>7</v>
      </c>
      <c r="K388" s="195" t="s">
        <v>95</v>
      </c>
      <c r="L388" s="194" t="s">
        <v>263</v>
      </c>
      <c r="M388" s="195" t="s">
        <v>94</v>
      </c>
      <c r="N388" s="194" t="s">
        <v>213</v>
      </c>
      <c r="O388" s="195" t="s">
        <v>93</v>
      </c>
      <c r="P388" s="194" t="s">
        <v>319</v>
      </c>
      <c r="Q388" s="195" t="s">
        <v>92</v>
      </c>
      <c r="R388" s="194" t="s">
        <v>305</v>
      </c>
      <c r="S388" s="195" t="s">
        <v>212</v>
      </c>
      <c r="T388" s="194" t="s">
        <v>218</v>
      </c>
      <c r="U388" s="195" t="s">
        <v>211</v>
      </c>
      <c r="V388" s="194"/>
      <c r="W388" s="195" t="s">
        <v>292</v>
      </c>
      <c r="X388" s="194"/>
      <c r="Y388" s="195" t="s">
        <v>594</v>
      </c>
      <c r="Z388" s="194"/>
      <c r="AA388" s="245"/>
      <c r="AB388" s="397"/>
      <c r="AC388" s="397"/>
      <c r="AD388" s="193"/>
      <c r="AE388" s="379">
        <f>SUMPRODUCT(LEN($L388:$Z390)-LEN(SUBSTITUTE($L388:$Z390,"A", "")))</f>
        <v>16</v>
      </c>
      <c r="AF388" s="365">
        <f>SUMPRODUCT(LEN($AA388:$AA390)-LEN(SUBSTITUTE($AA388:$AA390,"A", "")))</f>
        <v>0</v>
      </c>
      <c r="AG388" s="365">
        <f>SUMPRODUCT(LEN($L388:$Z390)-LEN(SUBSTITUTE($L388:$Z390,"S", "")))</f>
        <v>7</v>
      </c>
      <c r="AH388" s="365">
        <f>SUMPRODUCT(LEN($AA388:$AA390)-LEN(SUBSTITUTE($AA388:$AA390,"S", "")))</f>
        <v>0</v>
      </c>
      <c r="AI388" s="365">
        <f>SUMPRODUCT(LEN($L388:$Z390)-LEN(SUBSTITUTE($L388:$Z390,"F", "")))</f>
        <v>0</v>
      </c>
      <c r="AJ388" s="365">
        <f>SUMPRODUCT(LEN($AA388:$AA390)-LEN(SUBSTITUTE($AA388:$AA390,"F", "")))</f>
        <v>0</v>
      </c>
      <c r="AK388" s="365">
        <f>SUMPRODUCT(LEN($L388:$Z390)-LEN(SUBSTITUTE($L388:$Z390,"G", "")))</f>
        <v>9</v>
      </c>
      <c r="AL388" s="365">
        <f>SUMPRODUCT(LEN($AA388:$AA390)-LEN(SUBSTITUTE($AA388:$AA390,"G", "")))</f>
        <v>0</v>
      </c>
      <c r="AM388" s="365">
        <f>SUMPRODUCT(LEN($L388:$Z390)-LEN(SUBSTITUTE($L388:$Z390,"M", "")))</f>
        <v>0</v>
      </c>
      <c r="AN388" s="382">
        <f>SUMPRODUCT(LEN($AA388:$AA390)-LEN(SUBSTITUTE($AA388:$AA390,"M", "")))</f>
        <v>0</v>
      </c>
    </row>
    <row r="389" spans="2:40" ht="21" customHeight="1" x14ac:dyDescent="0.2">
      <c r="B389" s="17"/>
      <c r="C389" s="406"/>
      <c r="D389" s="231"/>
      <c r="E389" s="23"/>
      <c r="F389" s="23"/>
      <c r="G389" s="191"/>
      <c r="H389" s="409"/>
      <c r="I389" s="409"/>
      <c r="J389" s="409"/>
      <c r="K389" s="190" t="s">
        <v>91</v>
      </c>
      <c r="L389" s="189" t="s">
        <v>263</v>
      </c>
      <c r="M389" s="190" t="s">
        <v>90</v>
      </c>
      <c r="N389" s="189" t="s">
        <v>266</v>
      </c>
      <c r="O389" s="190" t="s">
        <v>89</v>
      </c>
      <c r="P389" s="189" t="s">
        <v>213</v>
      </c>
      <c r="Q389" s="190" t="s">
        <v>88</v>
      </c>
      <c r="R389" s="189" t="s">
        <v>214</v>
      </c>
      <c r="S389" s="190" t="s">
        <v>210</v>
      </c>
      <c r="T389" s="189" t="s">
        <v>98</v>
      </c>
      <c r="U389" s="190" t="s">
        <v>209</v>
      </c>
      <c r="V389" s="189"/>
      <c r="W389" s="190" t="s">
        <v>291</v>
      </c>
      <c r="X389" s="189"/>
      <c r="Y389" s="190" t="s">
        <v>593</v>
      </c>
      <c r="Z389" s="189"/>
      <c r="AA389" s="244"/>
      <c r="AB389" s="366"/>
      <c r="AC389" s="366"/>
      <c r="AD389" s="188"/>
      <c r="AE389" s="390"/>
      <c r="AF389" s="392"/>
      <c r="AG389" s="392"/>
      <c r="AH389" s="392"/>
      <c r="AI389" s="392"/>
      <c r="AJ389" s="392"/>
      <c r="AK389" s="392"/>
      <c r="AL389" s="392"/>
      <c r="AM389" s="392"/>
      <c r="AN389" s="395"/>
    </row>
    <row r="390" spans="2:40" ht="21" customHeight="1" thickBot="1" x14ac:dyDescent="0.25">
      <c r="B390" s="17"/>
      <c r="C390" s="407"/>
      <c r="D390" s="233"/>
      <c r="E390" s="203"/>
      <c r="F390" s="203"/>
      <c r="G390" s="202"/>
      <c r="H390" s="410"/>
      <c r="I390" s="410"/>
      <c r="J390" s="410"/>
      <c r="K390" s="201" t="s">
        <v>87</v>
      </c>
      <c r="L390" s="200" t="s">
        <v>275</v>
      </c>
      <c r="M390" s="201" t="s">
        <v>86</v>
      </c>
      <c r="N390" s="200" t="s">
        <v>306</v>
      </c>
      <c r="O390" s="201" t="s">
        <v>85</v>
      </c>
      <c r="P390" s="200" t="s">
        <v>275</v>
      </c>
      <c r="Q390" s="201" t="s">
        <v>84</v>
      </c>
      <c r="R390" s="200" t="s">
        <v>218</v>
      </c>
      <c r="S390" s="201" t="s">
        <v>208</v>
      </c>
      <c r="T390" s="200"/>
      <c r="U390" s="201" t="s">
        <v>207</v>
      </c>
      <c r="V390" s="200"/>
      <c r="W390" s="201" t="s">
        <v>290</v>
      </c>
      <c r="X390" s="200"/>
      <c r="Y390" s="201" t="s">
        <v>592</v>
      </c>
      <c r="Z390" s="200"/>
      <c r="AA390" s="246"/>
      <c r="AB390" s="398"/>
      <c r="AC390" s="398"/>
      <c r="AD390" s="199"/>
      <c r="AE390" s="391"/>
      <c r="AF390" s="393"/>
      <c r="AG390" s="393"/>
      <c r="AH390" s="393"/>
      <c r="AI390" s="393"/>
      <c r="AJ390" s="393"/>
      <c r="AK390" s="393"/>
      <c r="AL390" s="393"/>
      <c r="AM390" s="393"/>
      <c r="AN390" s="396"/>
    </row>
    <row r="391" spans="2:40" ht="21" customHeight="1" x14ac:dyDescent="0.2">
      <c r="B391" s="17"/>
      <c r="C391" s="405">
        <v>3</v>
      </c>
      <c r="D391" s="232"/>
      <c r="E391" s="197"/>
      <c r="F391" s="197"/>
      <c r="G391" s="196"/>
      <c r="H391" s="408">
        <v>93</v>
      </c>
      <c r="I391" s="408">
        <v>23</v>
      </c>
      <c r="J391" s="408">
        <v>6</v>
      </c>
      <c r="K391" s="195" t="s">
        <v>95</v>
      </c>
      <c r="L391" s="194" t="s">
        <v>263</v>
      </c>
      <c r="M391" s="195" t="s">
        <v>94</v>
      </c>
      <c r="N391" s="194" t="s">
        <v>275</v>
      </c>
      <c r="O391" s="195" t="s">
        <v>93</v>
      </c>
      <c r="P391" s="194" t="s">
        <v>319</v>
      </c>
      <c r="Q391" s="195" t="s">
        <v>92</v>
      </c>
      <c r="R391" s="194" t="s">
        <v>263</v>
      </c>
      <c r="S391" s="195" t="s">
        <v>212</v>
      </c>
      <c r="T391" s="194" t="s">
        <v>97</v>
      </c>
      <c r="U391" s="195" t="s">
        <v>211</v>
      </c>
      <c r="V391" s="194" t="s">
        <v>98</v>
      </c>
      <c r="W391" s="195" t="s">
        <v>292</v>
      </c>
      <c r="X391" s="194"/>
      <c r="Y391" s="195" t="s">
        <v>594</v>
      </c>
      <c r="Z391" s="194"/>
      <c r="AA391" s="245" t="s">
        <v>264</v>
      </c>
      <c r="AB391" s="397"/>
      <c r="AC391" s="397"/>
      <c r="AD391" s="193"/>
      <c r="AE391" s="379">
        <f>SUMPRODUCT(LEN($L391:$Z393)-LEN(SUBSTITUTE($L391:$Z393,"A", "")))</f>
        <v>18</v>
      </c>
      <c r="AF391" s="365">
        <f>SUMPRODUCT(LEN($AA391:$AA393)-LEN(SUBSTITUTE($AA391:$AA393,"A", "")))</f>
        <v>0</v>
      </c>
      <c r="AG391" s="365">
        <f>SUMPRODUCT(LEN($L391:$Z393)-LEN(SUBSTITUTE($L391:$Z393,"S", "")))</f>
        <v>4</v>
      </c>
      <c r="AH391" s="365">
        <f>SUMPRODUCT(LEN($AA391:$AA393)-LEN(SUBSTITUTE($AA391:$AA393,"S", "")))</f>
        <v>4</v>
      </c>
      <c r="AI391" s="365">
        <f>SUMPRODUCT(LEN($L391:$Z393)-LEN(SUBSTITUTE($L391:$Z393,"F", "")))</f>
        <v>0</v>
      </c>
      <c r="AJ391" s="365">
        <f>SUMPRODUCT(LEN($AA391:$AA393)-LEN(SUBSTITUTE($AA391:$AA393,"F", "")))</f>
        <v>0</v>
      </c>
      <c r="AK391" s="365">
        <f>SUMPRODUCT(LEN($L391:$Z393)-LEN(SUBSTITUTE($L391:$Z393,"G", "")))</f>
        <v>11</v>
      </c>
      <c r="AL391" s="365">
        <f>SUMPRODUCT(LEN($AA391:$AA393)-LEN(SUBSTITUTE($AA391:$AA393,"G", "")))</f>
        <v>4</v>
      </c>
      <c r="AM391" s="365">
        <f>SUMPRODUCT(LEN($L391:$Z393)-LEN(SUBSTITUTE($L391:$Z393,"M", "")))</f>
        <v>0</v>
      </c>
      <c r="AN391" s="382">
        <f>SUMPRODUCT(LEN($AA391:$AA393)-LEN(SUBSTITUTE($AA391:$AA393,"M", "")))</f>
        <v>0</v>
      </c>
    </row>
    <row r="392" spans="2:40" ht="21" customHeight="1" x14ac:dyDescent="0.2">
      <c r="B392" s="17"/>
      <c r="C392" s="406"/>
      <c r="D392" s="231"/>
      <c r="E392" s="23"/>
      <c r="F392" s="23"/>
      <c r="G392" s="191"/>
      <c r="H392" s="409"/>
      <c r="I392" s="409"/>
      <c r="J392" s="409"/>
      <c r="K392" s="190" t="s">
        <v>91</v>
      </c>
      <c r="L392" s="189" t="s">
        <v>263</v>
      </c>
      <c r="M392" s="190" t="s">
        <v>90</v>
      </c>
      <c r="N392" s="189" t="s">
        <v>275</v>
      </c>
      <c r="O392" s="190" t="s">
        <v>89</v>
      </c>
      <c r="P392" s="189" t="s">
        <v>213</v>
      </c>
      <c r="Q392" s="190" t="s">
        <v>88</v>
      </c>
      <c r="R392" s="189" t="s">
        <v>264</v>
      </c>
      <c r="S392" s="190" t="s">
        <v>210</v>
      </c>
      <c r="T392" s="189" t="s">
        <v>98</v>
      </c>
      <c r="U392" s="190" t="s">
        <v>209</v>
      </c>
      <c r="V392" s="189" t="s">
        <v>98</v>
      </c>
      <c r="W392" s="190" t="s">
        <v>291</v>
      </c>
      <c r="X392" s="189"/>
      <c r="Y392" s="190" t="s">
        <v>593</v>
      </c>
      <c r="Z392" s="189"/>
      <c r="AA392" s="244" t="s">
        <v>658</v>
      </c>
      <c r="AB392" s="366"/>
      <c r="AC392" s="366"/>
      <c r="AD392" s="188"/>
      <c r="AE392" s="390"/>
      <c r="AF392" s="392"/>
      <c r="AG392" s="392"/>
      <c r="AH392" s="392"/>
      <c r="AI392" s="392"/>
      <c r="AJ392" s="392"/>
      <c r="AK392" s="392"/>
      <c r="AL392" s="392"/>
      <c r="AM392" s="392"/>
      <c r="AN392" s="395"/>
    </row>
    <row r="393" spans="2:40" ht="21" customHeight="1" thickBot="1" x14ac:dyDescent="0.25">
      <c r="B393" s="17"/>
      <c r="C393" s="407"/>
      <c r="D393" s="233"/>
      <c r="E393" s="203"/>
      <c r="F393" s="203"/>
      <c r="G393" s="202"/>
      <c r="H393" s="410"/>
      <c r="I393" s="410"/>
      <c r="J393" s="410"/>
      <c r="K393" s="201" t="s">
        <v>87</v>
      </c>
      <c r="L393" s="200" t="s">
        <v>284</v>
      </c>
      <c r="M393" s="201" t="s">
        <v>86</v>
      </c>
      <c r="N393" s="200" t="s">
        <v>275</v>
      </c>
      <c r="O393" s="201" t="s">
        <v>85</v>
      </c>
      <c r="P393" s="200" t="s">
        <v>213</v>
      </c>
      <c r="Q393" s="201" t="s">
        <v>84</v>
      </c>
      <c r="R393" s="200" t="s">
        <v>213</v>
      </c>
      <c r="S393" s="201" t="s">
        <v>208</v>
      </c>
      <c r="T393" s="200" t="s">
        <v>97</v>
      </c>
      <c r="U393" s="201" t="s">
        <v>207</v>
      </c>
      <c r="V393" s="200"/>
      <c r="W393" s="201" t="s">
        <v>290</v>
      </c>
      <c r="X393" s="200"/>
      <c r="Y393" s="201" t="s">
        <v>592</v>
      </c>
      <c r="Z393" s="200"/>
      <c r="AA393" s="246"/>
      <c r="AB393" s="398"/>
      <c r="AC393" s="398"/>
      <c r="AD393" s="199"/>
      <c r="AE393" s="391"/>
      <c r="AF393" s="393"/>
      <c r="AG393" s="393"/>
      <c r="AH393" s="393"/>
      <c r="AI393" s="393"/>
      <c r="AJ393" s="393"/>
      <c r="AK393" s="393"/>
      <c r="AL393" s="393"/>
      <c r="AM393" s="393"/>
      <c r="AN393" s="396"/>
    </row>
    <row r="394" spans="2:40" ht="21" customHeight="1" x14ac:dyDescent="0.2">
      <c r="B394" s="17"/>
      <c r="C394" s="405">
        <v>4</v>
      </c>
      <c r="D394" s="232"/>
      <c r="E394" s="197"/>
      <c r="F394" s="197"/>
      <c r="G394" s="196"/>
      <c r="H394" s="408">
        <v>92</v>
      </c>
      <c r="I394" s="408">
        <v>24</v>
      </c>
      <c r="J394" s="408">
        <v>5</v>
      </c>
      <c r="K394" s="195" t="s">
        <v>95</v>
      </c>
      <c r="L394" s="194" t="s">
        <v>319</v>
      </c>
      <c r="M394" s="195" t="s">
        <v>94</v>
      </c>
      <c r="N394" s="194" t="s">
        <v>490</v>
      </c>
      <c r="O394" s="195" t="s">
        <v>93</v>
      </c>
      <c r="P394" s="194" t="s">
        <v>451</v>
      </c>
      <c r="Q394" s="195" t="s">
        <v>92</v>
      </c>
      <c r="R394" s="194" t="s">
        <v>275</v>
      </c>
      <c r="S394" s="195" t="s">
        <v>212</v>
      </c>
      <c r="T394" s="194" t="s">
        <v>308</v>
      </c>
      <c r="U394" s="195" t="s">
        <v>211</v>
      </c>
      <c r="V394" s="194" t="s">
        <v>218</v>
      </c>
      <c r="W394" s="195" t="s">
        <v>292</v>
      </c>
      <c r="X394" s="194" t="s">
        <v>98</v>
      </c>
      <c r="Y394" s="195" t="s">
        <v>594</v>
      </c>
      <c r="Z394" s="194"/>
      <c r="AA394" s="245" t="s">
        <v>263</v>
      </c>
      <c r="AB394" s="397">
        <v>4</v>
      </c>
      <c r="AC394" s="397"/>
      <c r="AD394" s="193"/>
      <c r="AE394" s="379">
        <f>SUMPRODUCT(LEN($L394:$Z396)-LEN(SUBSTITUTE($L394:$Z396,"A", "")))</f>
        <v>28</v>
      </c>
      <c r="AF394" s="365">
        <f>SUMPRODUCT(LEN($AA394:$AA396)-LEN(SUBSTITUTE($AA394:$AA396,"A", "")))</f>
        <v>12</v>
      </c>
      <c r="AG394" s="365">
        <f>SUMPRODUCT(LEN($L394:$Z396)-LEN(SUBSTITUTE($L394:$Z396,"S", "")))</f>
        <v>13</v>
      </c>
      <c r="AH394" s="365">
        <f>SUMPRODUCT(LEN($AA394:$AA396)-LEN(SUBSTITUTE($AA394:$AA396,"S", "")))</f>
        <v>6</v>
      </c>
      <c r="AI394" s="365">
        <f>SUMPRODUCT(LEN($L394:$Z396)-LEN(SUBSTITUTE($L394:$Z396,"F", "")))</f>
        <v>1</v>
      </c>
      <c r="AJ394" s="365">
        <f>SUMPRODUCT(LEN($AA394:$AA396)-LEN(SUBSTITUTE($AA394:$AA396,"F", "")))</f>
        <v>0</v>
      </c>
      <c r="AK394" s="365">
        <f>SUMPRODUCT(LEN($L394:$Z396)-LEN(SUBSTITUTE($L394:$Z396,"G", "")))</f>
        <v>23</v>
      </c>
      <c r="AL394" s="365">
        <f>SUMPRODUCT(LEN($AA394:$AA396)-LEN(SUBSTITUTE($AA394:$AA396,"G", "")))</f>
        <v>12</v>
      </c>
      <c r="AM394" s="365">
        <f>SUMPRODUCT(LEN($L394:$Z396)-LEN(SUBSTITUTE($L394:$Z396,"M", "")))</f>
        <v>0</v>
      </c>
      <c r="AN394" s="382">
        <f>SUMPRODUCT(LEN($AA394:$AA396)-LEN(SUBSTITUTE($AA394:$AA396,"M", "")))</f>
        <v>0</v>
      </c>
    </row>
    <row r="395" spans="2:40" ht="21" customHeight="1" x14ac:dyDescent="0.2">
      <c r="B395" s="17"/>
      <c r="C395" s="406"/>
      <c r="D395" s="231"/>
      <c r="E395" s="23"/>
      <c r="F395" s="23"/>
      <c r="G395" s="191"/>
      <c r="H395" s="409"/>
      <c r="I395" s="409"/>
      <c r="J395" s="409"/>
      <c r="K395" s="190" t="s">
        <v>91</v>
      </c>
      <c r="L395" s="189" t="s">
        <v>319</v>
      </c>
      <c r="M395" s="190" t="s">
        <v>90</v>
      </c>
      <c r="N395" s="189" t="s">
        <v>532</v>
      </c>
      <c r="O395" s="190" t="s">
        <v>89</v>
      </c>
      <c r="P395" s="189" t="s">
        <v>397</v>
      </c>
      <c r="Q395" s="190" t="s">
        <v>88</v>
      </c>
      <c r="R395" s="189" t="s">
        <v>308</v>
      </c>
      <c r="S395" s="190" t="s">
        <v>210</v>
      </c>
      <c r="T395" s="189" t="s">
        <v>323</v>
      </c>
      <c r="U395" s="190" t="s">
        <v>209</v>
      </c>
      <c r="V395" s="189" t="s">
        <v>218</v>
      </c>
      <c r="W395" s="190" t="s">
        <v>291</v>
      </c>
      <c r="X395" s="189"/>
      <c r="Y395" s="190" t="s">
        <v>593</v>
      </c>
      <c r="Z395" s="189"/>
      <c r="AA395" s="244" t="s">
        <v>657</v>
      </c>
      <c r="AB395" s="366"/>
      <c r="AC395" s="366"/>
      <c r="AD395" s="188"/>
      <c r="AE395" s="390"/>
      <c r="AF395" s="392"/>
      <c r="AG395" s="392"/>
      <c r="AH395" s="392"/>
      <c r="AI395" s="392"/>
      <c r="AJ395" s="392"/>
      <c r="AK395" s="392"/>
      <c r="AL395" s="392"/>
      <c r="AM395" s="392"/>
      <c r="AN395" s="395"/>
    </row>
    <row r="396" spans="2:40" ht="21" customHeight="1" thickBot="1" x14ac:dyDescent="0.25">
      <c r="B396" s="17"/>
      <c r="C396" s="407"/>
      <c r="D396" s="233"/>
      <c r="E396" s="203"/>
      <c r="F396" s="203"/>
      <c r="G396" s="202"/>
      <c r="H396" s="410"/>
      <c r="I396" s="410"/>
      <c r="J396" s="410"/>
      <c r="K396" s="201" t="s">
        <v>87</v>
      </c>
      <c r="L396" s="200" t="s">
        <v>510</v>
      </c>
      <c r="M396" s="201" t="s">
        <v>86</v>
      </c>
      <c r="N396" s="200" t="s">
        <v>301</v>
      </c>
      <c r="O396" s="201" t="s">
        <v>85</v>
      </c>
      <c r="P396" s="200" t="s">
        <v>451</v>
      </c>
      <c r="Q396" s="201" t="s">
        <v>84</v>
      </c>
      <c r="R396" s="200" t="s">
        <v>352</v>
      </c>
      <c r="S396" s="201" t="s">
        <v>208</v>
      </c>
      <c r="T396" s="200" t="s">
        <v>283</v>
      </c>
      <c r="U396" s="201" t="s">
        <v>207</v>
      </c>
      <c r="V396" s="200" t="s">
        <v>98</v>
      </c>
      <c r="W396" s="201" t="s">
        <v>290</v>
      </c>
      <c r="X396" s="200"/>
      <c r="Y396" s="201" t="s">
        <v>592</v>
      </c>
      <c r="Z396" s="200"/>
      <c r="AA396" s="246" t="s">
        <v>656</v>
      </c>
      <c r="AB396" s="398"/>
      <c r="AC396" s="398"/>
      <c r="AD396" s="199"/>
      <c r="AE396" s="391"/>
      <c r="AF396" s="393"/>
      <c r="AG396" s="393"/>
      <c r="AH396" s="393"/>
      <c r="AI396" s="393"/>
      <c r="AJ396" s="393"/>
      <c r="AK396" s="393"/>
      <c r="AL396" s="393"/>
      <c r="AM396" s="393"/>
      <c r="AN396" s="396"/>
    </row>
    <row r="397" spans="2:40" ht="21" customHeight="1" x14ac:dyDescent="0.2">
      <c r="B397" s="17"/>
      <c r="C397" s="405">
        <v>5</v>
      </c>
      <c r="D397" s="232"/>
      <c r="E397" s="197"/>
      <c r="F397" s="197"/>
      <c r="G397" s="196"/>
      <c r="H397" s="408">
        <v>99</v>
      </c>
      <c r="I397" s="408">
        <v>26</v>
      </c>
      <c r="J397" s="408">
        <v>6</v>
      </c>
      <c r="K397" s="195" t="s">
        <v>95</v>
      </c>
      <c r="L397" s="194" t="s">
        <v>271</v>
      </c>
      <c r="M397" s="195" t="s">
        <v>94</v>
      </c>
      <c r="N397" s="194" t="s">
        <v>600</v>
      </c>
      <c r="O397" s="195" t="s">
        <v>93</v>
      </c>
      <c r="P397" s="194" t="s">
        <v>224</v>
      </c>
      <c r="Q397" s="195" t="s">
        <v>92</v>
      </c>
      <c r="R397" s="194" t="s">
        <v>301</v>
      </c>
      <c r="S397" s="195" t="s">
        <v>212</v>
      </c>
      <c r="T397" s="194" t="s">
        <v>315</v>
      </c>
      <c r="U397" s="195" t="s">
        <v>211</v>
      </c>
      <c r="V397" s="194" t="s">
        <v>219</v>
      </c>
      <c r="W397" s="195" t="s">
        <v>292</v>
      </c>
      <c r="X397" s="194" t="s">
        <v>218</v>
      </c>
      <c r="Y397" s="195" t="s">
        <v>594</v>
      </c>
      <c r="Z397" s="194"/>
      <c r="AA397" s="245" t="s">
        <v>655</v>
      </c>
      <c r="AB397" s="397">
        <v>6</v>
      </c>
      <c r="AC397" s="397"/>
      <c r="AD397" s="193"/>
      <c r="AE397" s="379">
        <f>SUMPRODUCT(LEN($L397:$Z399)-LEN(SUBSTITUTE($L397:$Z399,"A", "")))</f>
        <v>23</v>
      </c>
      <c r="AF397" s="365">
        <f>SUMPRODUCT(LEN($AA397:$AA399)-LEN(SUBSTITUTE($AA397:$AA399,"A", "")))</f>
        <v>5</v>
      </c>
      <c r="AG397" s="365">
        <f>SUMPRODUCT(LEN($L397:$Z399)-LEN(SUBSTITUTE($L397:$Z399,"S", "")))</f>
        <v>20</v>
      </c>
      <c r="AH397" s="365">
        <f>SUMPRODUCT(LEN($AA397:$AA399)-LEN(SUBSTITUTE($AA397:$AA399,"S", "")))</f>
        <v>6</v>
      </c>
      <c r="AI397" s="365">
        <f>SUMPRODUCT(LEN($L397:$Z399)-LEN(SUBSTITUTE($L397:$Z399,"F", "")))</f>
        <v>2</v>
      </c>
      <c r="AJ397" s="365">
        <f>SUMPRODUCT(LEN($AA397:$AA399)-LEN(SUBSTITUTE($AA397:$AA399,"F", "")))</f>
        <v>0</v>
      </c>
      <c r="AK397" s="365">
        <f>SUMPRODUCT(LEN($L397:$Z399)-LEN(SUBSTITUTE($L397:$Z399,"G", "")))</f>
        <v>14</v>
      </c>
      <c r="AL397" s="365">
        <f>SUMPRODUCT(LEN($AA397:$AA399)-LEN(SUBSTITUTE($AA397:$AA399,"G", "")))</f>
        <v>4</v>
      </c>
      <c r="AM397" s="365">
        <f>SUMPRODUCT(LEN($L397:$Z399)-LEN(SUBSTITUTE($L397:$Z399,"M", "")))</f>
        <v>0</v>
      </c>
      <c r="AN397" s="382">
        <f>SUMPRODUCT(LEN($AA397:$AA399)-LEN(SUBSTITUTE($AA397:$AA399,"M", "")))</f>
        <v>0</v>
      </c>
    </row>
    <row r="398" spans="2:40" ht="21" customHeight="1" x14ac:dyDescent="0.2">
      <c r="B398" s="17"/>
      <c r="C398" s="406"/>
      <c r="D398" s="231"/>
      <c r="E398" s="23"/>
      <c r="F398" s="23"/>
      <c r="G398" s="191"/>
      <c r="H398" s="409"/>
      <c r="I398" s="409"/>
      <c r="J398" s="409"/>
      <c r="K398" s="190" t="s">
        <v>91</v>
      </c>
      <c r="L398" s="189" t="s">
        <v>97</v>
      </c>
      <c r="M398" s="190" t="s">
        <v>90</v>
      </c>
      <c r="N398" s="189" t="s">
        <v>301</v>
      </c>
      <c r="O398" s="190" t="s">
        <v>89</v>
      </c>
      <c r="P398" s="189" t="s">
        <v>444</v>
      </c>
      <c r="Q398" s="190" t="s">
        <v>88</v>
      </c>
      <c r="R398" s="189" t="s">
        <v>354</v>
      </c>
      <c r="S398" s="190" t="s">
        <v>210</v>
      </c>
      <c r="T398" s="189" t="s">
        <v>311</v>
      </c>
      <c r="U398" s="190" t="s">
        <v>209</v>
      </c>
      <c r="V398" s="189" t="s">
        <v>228</v>
      </c>
      <c r="W398" s="190" t="s">
        <v>291</v>
      </c>
      <c r="X398" s="189" t="s">
        <v>98</v>
      </c>
      <c r="Y398" s="190" t="s">
        <v>593</v>
      </c>
      <c r="Z398" s="189"/>
      <c r="AA398" s="244"/>
      <c r="AB398" s="366"/>
      <c r="AC398" s="366"/>
      <c r="AD398" s="188"/>
      <c r="AE398" s="390"/>
      <c r="AF398" s="392"/>
      <c r="AG398" s="392"/>
      <c r="AH398" s="392"/>
      <c r="AI398" s="392"/>
      <c r="AJ398" s="392"/>
      <c r="AK398" s="392"/>
      <c r="AL398" s="392"/>
      <c r="AM398" s="392"/>
      <c r="AN398" s="395"/>
    </row>
    <row r="399" spans="2:40" ht="21" customHeight="1" thickBot="1" x14ac:dyDescent="0.25">
      <c r="B399" s="17"/>
      <c r="C399" s="407"/>
      <c r="D399" s="233"/>
      <c r="E399" s="203"/>
      <c r="F399" s="203"/>
      <c r="G399" s="202"/>
      <c r="H399" s="410"/>
      <c r="I399" s="410"/>
      <c r="J399" s="410"/>
      <c r="K399" s="201" t="s">
        <v>87</v>
      </c>
      <c r="L399" s="200" t="s">
        <v>271</v>
      </c>
      <c r="M399" s="201" t="s">
        <v>86</v>
      </c>
      <c r="N399" s="200" t="s">
        <v>275</v>
      </c>
      <c r="O399" s="201" t="s">
        <v>85</v>
      </c>
      <c r="P399" s="200" t="s">
        <v>382</v>
      </c>
      <c r="Q399" s="201" t="s">
        <v>84</v>
      </c>
      <c r="R399" s="200" t="s">
        <v>356</v>
      </c>
      <c r="S399" s="201" t="s">
        <v>208</v>
      </c>
      <c r="T399" s="200" t="s">
        <v>283</v>
      </c>
      <c r="U399" s="201" t="s">
        <v>207</v>
      </c>
      <c r="V399" s="200" t="s">
        <v>214</v>
      </c>
      <c r="W399" s="201" t="s">
        <v>290</v>
      </c>
      <c r="X399" s="200" t="s">
        <v>98</v>
      </c>
      <c r="Y399" s="201" t="s">
        <v>592</v>
      </c>
      <c r="Z399" s="200"/>
      <c r="AA399" s="246"/>
      <c r="AB399" s="398"/>
      <c r="AC399" s="398"/>
      <c r="AD399" s="199"/>
      <c r="AE399" s="391"/>
      <c r="AF399" s="393"/>
      <c r="AG399" s="393"/>
      <c r="AH399" s="393"/>
      <c r="AI399" s="393"/>
      <c r="AJ399" s="393"/>
      <c r="AK399" s="393"/>
      <c r="AL399" s="393"/>
      <c r="AM399" s="393"/>
      <c r="AN399" s="396"/>
    </row>
    <row r="400" spans="2:40" ht="21" customHeight="1" x14ac:dyDescent="0.2">
      <c r="B400" s="17"/>
      <c r="C400" s="405">
        <v>6</v>
      </c>
      <c r="D400" s="232"/>
      <c r="E400" s="197"/>
      <c r="F400" s="197"/>
      <c r="G400" s="196"/>
      <c r="H400" s="408">
        <v>97</v>
      </c>
      <c r="I400" s="408">
        <v>26</v>
      </c>
      <c r="J400" s="408">
        <v>5</v>
      </c>
      <c r="K400" s="195" t="s">
        <v>95</v>
      </c>
      <c r="L400" s="194" t="s">
        <v>97</v>
      </c>
      <c r="M400" s="195" t="s">
        <v>94</v>
      </c>
      <c r="N400" s="194" t="s">
        <v>224</v>
      </c>
      <c r="O400" s="195" t="s">
        <v>93</v>
      </c>
      <c r="P400" s="194" t="s">
        <v>263</v>
      </c>
      <c r="Q400" s="195" t="s">
        <v>92</v>
      </c>
      <c r="R400" s="194" t="s">
        <v>637</v>
      </c>
      <c r="S400" s="195" t="s">
        <v>212</v>
      </c>
      <c r="T400" s="194" t="s">
        <v>264</v>
      </c>
      <c r="U400" s="195" t="s">
        <v>211</v>
      </c>
      <c r="V400" s="194" t="s">
        <v>219</v>
      </c>
      <c r="W400" s="195" t="s">
        <v>292</v>
      </c>
      <c r="X400" s="194" t="s">
        <v>218</v>
      </c>
      <c r="Y400" s="195" t="s">
        <v>594</v>
      </c>
      <c r="Z400" s="194"/>
      <c r="AA400" s="245" t="s">
        <v>97</v>
      </c>
      <c r="AB400" s="397"/>
      <c r="AC400" s="397"/>
      <c r="AD400" s="193"/>
      <c r="AE400" s="379">
        <f>SUMPRODUCT(LEN($L400:$Z402)-LEN(SUBSTITUTE($L400:$Z402,"A", "")))</f>
        <v>22</v>
      </c>
      <c r="AF400" s="365">
        <f>SUMPRODUCT(LEN($AA400:$AA402)-LEN(SUBSTITUTE($AA400:$AA402,"A", "")))</f>
        <v>1</v>
      </c>
      <c r="AG400" s="365">
        <f>SUMPRODUCT(LEN($L400:$Z402)-LEN(SUBSTITUTE($L400:$Z402,"S", "")))</f>
        <v>25</v>
      </c>
      <c r="AH400" s="365">
        <f>SUMPRODUCT(LEN($AA400:$AA402)-LEN(SUBSTITUTE($AA400:$AA402,"S", "")))</f>
        <v>0</v>
      </c>
      <c r="AI400" s="365">
        <f>SUMPRODUCT(LEN($L400:$Z402)-LEN(SUBSTITUTE($L400:$Z402,"F", "")))</f>
        <v>0</v>
      </c>
      <c r="AJ400" s="365">
        <f>SUMPRODUCT(LEN($AA400:$AA402)-LEN(SUBSTITUTE($AA400:$AA402,"F", "")))</f>
        <v>0</v>
      </c>
      <c r="AK400" s="365">
        <f>SUMPRODUCT(LEN($L400:$Z402)-LEN(SUBSTITUTE($L400:$Z402,"G", "")))</f>
        <v>10</v>
      </c>
      <c r="AL400" s="365">
        <f>SUMPRODUCT(LEN($AA400:$AA402)-LEN(SUBSTITUTE($AA400:$AA402,"G", "")))</f>
        <v>0</v>
      </c>
      <c r="AM400" s="365">
        <f>SUMPRODUCT(LEN($L400:$Z402)-LEN(SUBSTITUTE($L400:$Z402,"M", "")))</f>
        <v>0</v>
      </c>
      <c r="AN400" s="382">
        <f>SUMPRODUCT(LEN($AA400:$AA402)-LEN(SUBSTITUTE($AA400:$AA402,"M", "")))</f>
        <v>0</v>
      </c>
    </row>
    <row r="401" spans="2:40" ht="21" customHeight="1" x14ac:dyDescent="0.2">
      <c r="B401" s="17"/>
      <c r="C401" s="406"/>
      <c r="D401" s="231"/>
      <c r="E401" s="23"/>
      <c r="F401" s="23"/>
      <c r="G401" s="191"/>
      <c r="H401" s="409"/>
      <c r="I401" s="409"/>
      <c r="J401" s="409"/>
      <c r="K401" s="190" t="s">
        <v>91</v>
      </c>
      <c r="L401" s="189" t="s">
        <v>271</v>
      </c>
      <c r="M401" s="190" t="s">
        <v>90</v>
      </c>
      <c r="N401" s="189" t="s">
        <v>263</v>
      </c>
      <c r="O401" s="190" t="s">
        <v>89</v>
      </c>
      <c r="P401" s="189" t="s">
        <v>654</v>
      </c>
      <c r="Q401" s="190" t="s">
        <v>88</v>
      </c>
      <c r="R401" s="189" t="s">
        <v>278</v>
      </c>
      <c r="S401" s="190" t="s">
        <v>210</v>
      </c>
      <c r="T401" s="189" t="s">
        <v>315</v>
      </c>
      <c r="U401" s="190" t="s">
        <v>209</v>
      </c>
      <c r="V401" s="189" t="s">
        <v>228</v>
      </c>
      <c r="W401" s="190" t="s">
        <v>291</v>
      </c>
      <c r="X401" s="189" t="s">
        <v>98</v>
      </c>
      <c r="Y401" s="190" t="s">
        <v>593</v>
      </c>
      <c r="Z401" s="189"/>
      <c r="AA401" s="244"/>
      <c r="AB401" s="366"/>
      <c r="AC401" s="366"/>
      <c r="AD401" s="188"/>
      <c r="AE401" s="390"/>
      <c r="AF401" s="392"/>
      <c r="AG401" s="392"/>
      <c r="AH401" s="392"/>
      <c r="AI401" s="392"/>
      <c r="AJ401" s="392"/>
      <c r="AK401" s="392"/>
      <c r="AL401" s="392"/>
      <c r="AM401" s="392"/>
      <c r="AN401" s="395"/>
    </row>
    <row r="402" spans="2:40" ht="21" customHeight="1" thickBot="1" x14ac:dyDescent="0.25">
      <c r="B402" s="17"/>
      <c r="C402" s="407"/>
      <c r="D402" s="233"/>
      <c r="E402" s="203"/>
      <c r="F402" s="203"/>
      <c r="G402" s="202"/>
      <c r="H402" s="410"/>
      <c r="I402" s="410"/>
      <c r="J402" s="410"/>
      <c r="K402" s="201" t="s">
        <v>87</v>
      </c>
      <c r="L402" s="200" t="s">
        <v>213</v>
      </c>
      <c r="M402" s="201" t="s">
        <v>86</v>
      </c>
      <c r="N402" s="200" t="s">
        <v>275</v>
      </c>
      <c r="O402" s="201" t="s">
        <v>85</v>
      </c>
      <c r="P402" s="200" t="s">
        <v>275</v>
      </c>
      <c r="Q402" s="201" t="s">
        <v>84</v>
      </c>
      <c r="R402" s="200" t="s">
        <v>249</v>
      </c>
      <c r="S402" s="201" t="s">
        <v>208</v>
      </c>
      <c r="T402" s="200" t="s">
        <v>322</v>
      </c>
      <c r="U402" s="201" t="s">
        <v>207</v>
      </c>
      <c r="V402" s="200" t="s">
        <v>218</v>
      </c>
      <c r="W402" s="201" t="s">
        <v>290</v>
      </c>
      <c r="X402" s="200" t="s">
        <v>98</v>
      </c>
      <c r="Y402" s="201" t="s">
        <v>592</v>
      </c>
      <c r="Z402" s="200"/>
      <c r="AA402" s="246"/>
      <c r="AB402" s="398"/>
      <c r="AC402" s="398"/>
      <c r="AD402" s="199"/>
      <c r="AE402" s="391"/>
      <c r="AF402" s="393"/>
      <c r="AG402" s="393"/>
      <c r="AH402" s="393"/>
      <c r="AI402" s="393"/>
      <c r="AJ402" s="393"/>
      <c r="AK402" s="393"/>
      <c r="AL402" s="393"/>
      <c r="AM402" s="393"/>
      <c r="AN402" s="396"/>
    </row>
    <row r="403" spans="2:40" ht="21" customHeight="1" x14ac:dyDescent="0.2">
      <c r="B403" s="17"/>
      <c r="C403" s="405">
        <v>7</v>
      </c>
      <c r="D403" s="198" t="s">
        <v>235</v>
      </c>
      <c r="E403" s="197"/>
      <c r="F403" s="197"/>
      <c r="G403" s="196"/>
      <c r="H403" s="408">
        <v>90</v>
      </c>
      <c r="I403" s="408">
        <v>23</v>
      </c>
      <c r="J403" s="408">
        <v>5</v>
      </c>
      <c r="K403" s="195" t="s">
        <v>95</v>
      </c>
      <c r="L403" s="194" t="s">
        <v>97</v>
      </c>
      <c r="M403" s="195" t="s">
        <v>94</v>
      </c>
      <c r="N403" s="194" t="s">
        <v>213</v>
      </c>
      <c r="O403" s="195" t="s">
        <v>93</v>
      </c>
      <c r="P403" s="194" t="s">
        <v>545</v>
      </c>
      <c r="Q403" s="195" t="s">
        <v>92</v>
      </c>
      <c r="R403" s="194" t="s">
        <v>278</v>
      </c>
      <c r="S403" s="195" t="s">
        <v>212</v>
      </c>
      <c r="T403" s="194" t="s">
        <v>219</v>
      </c>
      <c r="U403" s="195" t="s">
        <v>211</v>
      </c>
      <c r="V403" s="194" t="s">
        <v>218</v>
      </c>
      <c r="W403" s="195" t="s">
        <v>292</v>
      </c>
      <c r="X403" s="194"/>
      <c r="Y403" s="195" t="s">
        <v>594</v>
      </c>
      <c r="Z403" s="194"/>
      <c r="AA403" s="245" t="s">
        <v>653</v>
      </c>
      <c r="AB403" s="397"/>
      <c r="AC403" s="397"/>
      <c r="AD403" s="193"/>
      <c r="AE403" s="379">
        <f>SUMPRODUCT(LEN($L403:$Z405)-LEN(SUBSTITUTE($L403:$Z405,"A", "")))</f>
        <v>19</v>
      </c>
      <c r="AF403" s="365">
        <f>SUMPRODUCT(LEN($AA403:$AA405)-LEN(SUBSTITUTE($AA403:$AA405,"A", "")))</f>
        <v>20</v>
      </c>
      <c r="AG403" s="365">
        <f>SUMPRODUCT(LEN($L403:$Z405)-LEN(SUBSTITUTE($L403:$Z405,"S", "")))</f>
        <v>15</v>
      </c>
      <c r="AH403" s="365">
        <f>SUMPRODUCT(LEN($AA403:$AA405)-LEN(SUBSTITUTE($AA403:$AA405,"S", "")))</f>
        <v>11</v>
      </c>
      <c r="AI403" s="365">
        <f>SUMPRODUCT(LEN($L403:$Z405)-LEN(SUBSTITUTE($L403:$Z405,"F", "")))</f>
        <v>0</v>
      </c>
      <c r="AJ403" s="365">
        <f>SUMPRODUCT(LEN($AA403:$AA405)-LEN(SUBSTITUTE($AA403:$AA405,"F", "")))</f>
        <v>0</v>
      </c>
      <c r="AK403" s="365">
        <f>SUMPRODUCT(LEN($L403:$Z405)-LEN(SUBSTITUTE($L403:$Z405,"G", "")))</f>
        <v>11</v>
      </c>
      <c r="AL403" s="365">
        <f>SUMPRODUCT(LEN($AA403:$AA405)-LEN(SUBSTITUTE($AA403:$AA405,"G", "")))</f>
        <v>19</v>
      </c>
      <c r="AM403" s="365">
        <f>SUMPRODUCT(LEN($L403:$Z405)-LEN(SUBSTITUTE($L403:$Z405,"M", "")))</f>
        <v>0</v>
      </c>
      <c r="AN403" s="382">
        <f>SUMPRODUCT(LEN($AA403:$AA405)-LEN(SUBSTITUTE($AA403:$AA405,"M", "")))</f>
        <v>0</v>
      </c>
    </row>
    <row r="404" spans="2:40" ht="21" customHeight="1" x14ac:dyDescent="0.2">
      <c r="B404" s="17"/>
      <c r="C404" s="406"/>
      <c r="D404" s="231"/>
      <c r="E404" s="23"/>
      <c r="F404" s="23"/>
      <c r="G404" s="191"/>
      <c r="H404" s="409"/>
      <c r="I404" s="409"/>
      <c r="J404" s="409"/>
      <c r="K404" s="190" t="s">
        <v>91</v>
      </c>
      <c r="L404" s="189" t="s">
        <v>263</v>
      </c>
      <c r="M404" s="190" t="s">
        <v>90</v>
      </c>
      <c r="N404" s="189" t="s">
        <v>269</v>
      </c>
      <c r="O404" s="190" t="s">
        <v>89</v>
      </c>
      <c r="P404" s="189" t="s">
        <v>319</v>
      </c>
      <c r="Q404" s="190" t="s">
        <v>88</v>
      </c>
      <c r="R404" s="189" t="s">
        <v>264</v>
      </c>
      <c r="S404" s="190" t="s">
        <v>210</v>
      </c>
      <c r="T404" s="189" t="s">
        <v>98</v>
      </c>
      <c r="U404" s="190" t="s">
        <v>209</v>
      </c>
      <c r="V404" s="189" t="s">
        <v>98</v>
      </c>
      <c r="W404" s="190" t="s">
        <v>291</v>
      </c>
      <c r="X404" s="189"/>
      <c r="Y404" s="190" t="s">
        <v>593</v>
      </c>
      <c r="Z404" s="189"/>
      <c r="AA404" s="244" t="s">
        <v>652</v>
      </c>
      <c r="AB404" s="366"/>
      <c r="AC404" s="366"/>
      <c r="AD404" s="188"/>
      <c r="AE404" s="390"/>
      <c r="AF404" s="392"/>
      <c r="AG404" s="392"/>
      <c r="AH404" s="392"/>
      <c r="AI404" s="392"/>
      <c r="AJ404" s="392"/>
      <c r="AK404" s="392"/>
      <c r="AL404" s="392"/>
      <c r="AM404" s="392"/>
      <c r="AN404" s="395"/>
    </row>
    <row r="405" spans="2:40" ht="21" customHeight="1" thickBot="1" x14ac:dyDescent="0.25">
      <c r="B405" s="17"/>
      <c r="C405" s="407"/>
      <c r="D405" s="233"/>
      <c r="E405" s="203"/>
      <c r="F405" s="203"/>
      <c r="G405" s="202"/>
      <c r="H405" s="410"/>
      <c r="I405" s="410"/>
      <c r="J405" s="410"/>
      <c r="K405" s="201" t="s">
        <v>87</v>
      </c>
      <c r="L405" s="200" t="s">
        <v>224</v>
      </c>
      <c r="M405" s="201" t="s">
        <v>86</v>
      </c>
      <c r="N405" s="200" t="s">
        <v>441</v>
      </c>
      <c r="O405" s="201" t="s">
        <v>85</v>
      </c>
      <c r="P405" s="200" t="s">
        <v>309</v>
      </c>
      <c r="Q405" s="201" t="s">
        <v>84</v>
      </c>
      <c r="R405" s="200" t="s">
        <v>305</v>
      </c>
      <c r="S405" s="201" t="s">
        <v>208</v>
      </c>
      <c r="T405" s="200" t="s">
        <v>218</v>
      </c>
      <c r="U405" s="201" t="s">
        <v>207</v>
      </c>
      <c r="V405" s="200" t="s">
        <v>98</v>
      </c>
      <c r="W405" s="201" t="s">
        <v>290</v>
      </c>
      <c r="X405" s="200"/>
      <c r="Y405" s="201" t="s">
        <v>592</v>
      </c>
      <c r="Z405" s="200"/>
      <c r="AA405" s="246"/>
      <c r="AB405" s="398"/>
      <c r="AC405" s="398"/>
      <c r="AD405" s="199"/>
      <c r="AE405" s="391"/>
      <c r="AF405" s="393"/>
      <c r="AG405" s="393"/>
      <c r="AH405" s="393"/>
      <c r="AI405" s="393"/>
      <c r="AJ405" s="393"/>
      <c r="AK405" s="393"/>
      <c r="AL405" s="393"/>
      <c r="AM405" s="393"/>
      <c r="AN405" s="396"/>
    </row>
    <row r="406" spans="2:40" ht="21" customHeight="1" x14ac:dyDescent="0.2">
      <c r="B406" s="17"/>
      <c r="C406" s="405">
        <v>8</v>
      </c>
      <c r="D406" s="232"/>
      <c r="E406" s="197"/>
      <c r="F406" s="197"/>
      <c r="G406" s="196"/>
      <c r="H406" s="408">
        <v>85</v>
      </c>
      <c r="I406" s="408">
        <v>24</v>
      </c>
      <c r="J406" s="408">
        <v>6</v>
      </c>
      <c r="K406" s="195" t="s">
        <v>95</v>
      </c>
      <c r="L406" s="194" t="s">
        <v>510</v>
      </c>
      <c r="M406" s="195" t="s">
        <v>94</v>
      </c>
      <c r="N406" s="194" t="s">
        <v>97</v>
      </c>
      <c r="O406" s="195" t="s">
        <v>93</v>
      </c>
      <c r="P406" s="194" t="s">
        <v>213</v>
      </c>
      <c r="Q406" s="195" t="s">
        <v>92</v>
      </c>
      <c r="R406" s="194" t="s">
        <v>306</v>
      </c>
      <c r="S406" s="195" t="s">
        <v>212</v>
      </c>
      <c r="T406" s="194" t="s">
        <v>263</v>
      </c>
      <c r="U406" s="195" t="s">
        <v>211</v>
      </c>
      <c r="V406" s="194" t="s">
        <v>98</v>
      </c>
      <c r="W406" s="195" t="s">
        <v>292</v>
      </c>
      <c r="X406" s="194"/>
      <c r="Y406" s="195" t="s">
        <v>594</v>
      </c>
      <c r="Z406" s="194"/>
      <c r="AA406" s="245" t="s">
        <v>97</v>
      </c>
      <c r="AB406" s="397"/>
      <c r="AC406" s="397"/>
      <c r="AD406" s="193"/>
      <c r="AE406" s="379">
        <f>SUMPRODUCT(LEN($L406:$Z408)-LEN(SUBSTITUTE($L406:$Z408,"A", "")))</f>
        <v>20</v>
      </c>
      <c r="AF406" s="365">
        <f>SUMPRODUCT(LEN($AA406:$AA408)-LEN(SUBSTITUTE($AA406:$AA408,"A", "")))</f>
        <v>1</v>
      </c>
      <c r="AG406" s="365">
        <f>SUMPRODUCT(LEN($L406:$Z408)-LEN(SUBSTITUTE($L406:$Z408,"S", "")))</f>
        <v>6</v>
      </c>
      <c r="AH406" s="365">
        <f>SUMPRODUCT(LEN($AA406:$AA408)-LEN(SUBSTITUTE($AA406:$AA408,"S", "")))</f>
        <v>0</v>
      </c>
      <c r="AI406" s="365">
        <f>SUMPRODUCT(LEN($L406:$Z408)-LEN(SUBSTITUTE($L406:$Z408,"F", "")))</f>
        <v>0</v>
      </c>
      <c r="AJ406" s="365">
        <f>SUMPRODUCT(LEN($AA406:$AA408)-LEN(SUBSTITUTE($AA406:$AA408,"F", "")))</f>
        <v>0</v>
      </c>
      <c r="AK406" s="365">
        <f>SUMPRODUCT(LEN($L406:$Z408)-LEN(SUBSTITUTE($L406:$Z408,"G", "")))</f>
        <v>12</v>
      </c>
      <c r="AL406" s="365">
        <f>SUMPRODUCT(LEN($AA406:$AA408)-LEN(SUBSTITUTE($AA406:$AA408,"G", "")))</f>
        <v>0</v>
      </c>
      <c r="AM406" s="365">
        <f>SUMPRODUCT(LEN($L406:$Z408)-LEN(SUBSTITUTE($L406:$Z408,"M", "")))</f>
        <v>0</v>
      </c>
      <c r="AN406" s="382">
        <f>SUMPRODUCT(LEN($AA406:$AA408)-LEN(SUBSTITUTE($AA406:$AA408,"M", "")))</f>
        <v>0</v>
      </c>
    </row>
    <row r="407" spans="2:40" ht="21" customHeight="1" x14ac:dyDescent="0.2">
      <c r="B407" s="17"/>
      <c r="C407" s="406"/>
      <c r="D407" s="231"/>
      <c r="E407" s="23"/>
      <c r="F407" s="23"/>
      <c r="G407" s="191"/>
      <c r="H407" s="409"/>
      <c r="I407" s="409"/>
      <c r="J407" s="409"/>
      <c r="K407" s="190" t="s">
        <v>91</v>
      </c>
      <c r="L407" s="189" t="s">
        <v>284</v>
      </c>
      <c r="M407" s="190" t="s">
        <v>90</v>
      </c>
      <c r="N407" s="189" t="s">
        <v>263</v>
      </c>
      <c r="O407" s="190" t="s">
        <v>89</v>
      </c>
      <c r="P407" s="189" t="s">
        <v>275</v>
      </c>
      <c r="Q407" s="190" t="s">
        <v>88</v>
      </c>
      <c r="R407" s="189" t="s">
        <v>97</v>
      </c>
      <c r="S407" s="190" t="s">
        <v>210</v>
      </c>
      <c r="T407" s="189" t="s">
        <v>218</v>
      </c>
      <c r="U407" s="190" t="s">
        <v>209</v>
      </c>
      <c r="V407" s="189" t="s">
        <v>98</v>
      </c>
      <c r="W407" s="190" t="s">
        <v>291</v>
      </c>
      <c r="X407" s="189"/>
      <c r="Y407" s="190" t="s">
        <v>593</v>
      </c>
      <c r="Z407" s="189"/>
      <c r="AA407" s="244"/>
      <c r="AB407" s="366"/>
      <c r="AC407" s="366"/>
      <c r="AD407" s="188"/>
      <c r="AE407" s="390"/>
      <c r="AF407" s="392"/>
      <c r="AG407" s="392"/>
      <c r="AH407" s="392"/>
      <c r="AI407" s="392"/>
      <c r="AJ407" s="392"/>
      <c r="AK407" s="392"/>
      <c r="AL407" s="392"/>
      <c r="AM407" s="392"/>
      <c r="AN407" s="395"/>
    </row>
    <row r="408" spans="2:40" ht="21" customHeight="1" thickBot="1" x14ac:dyDescent="0.25">
      <c r="B408" s="17"/>
      <c r="C408" s="407"/>
      <c r="D408" s="233"/>
      <c r="E408" s="203"/>
      <c r="F408" s="203"/>
      <c r="G408" s="202"/>
      <c r="H408" s="410"/>
      <c r="I408" s="410"/>
      <c r="J408" s="410"/>
      <c r="K408" s="201" t="s">
        <v>87</v>
      </c>
      <c r="L408" s="200" t="s">
        <v>306</v>
      </c>
      <c r="M408" s="201" t="s">
        <v>86</v>
      </c>
      <c r="N408" s="200" t="s">
        <v>224</v>
      </c>
      <c r="O408" s="201" t="s">
        <v>85</v>
      </c>
      <c r="P408" s="200" t="s">
        <v>319</v>
      </c>
      <c r="Q408" s="201" t="s">
        <v>84</v>
      </c>
      <c r="R408" s="200" t="s">
        <v>224</v>
      </c>
      <c r="S408" s="201" t="s">
        <v>208</v>
      </c>
      <c r="T408" s="200" t="s">
        <v>214</v>
      </c>
      <c r="U408" s="201" t="s">
        <v>207</v>
      </c>
      <c r="V408" s="200" t="s">
        <v>98</v>
      </c>
      <c r="W408" s="201" t="s">
        <v>290</v>
      </c>
      <c r="X408" s="200"/>
      <c r="Y408" s="201" t="s">
        <v>592</v>
      </c>
      <c r="Z408" s="200"/>
      <c r="AA408" s="246"/>
      <c r="AB408" s="398"/>
      <c r="AC408" s="398"/>
      <c r="AD408" s="199"/>
      <c r="AE408" s="391"/>
      <c r="AF408" s="393"/>
      <c r="AG408" s="393"/>
      <c r="AH408" s="393"/>
      <c r="AI408" s="393"/>
      <c r="AJ408" s="393"/>
      <c r="AK408" s="393"/>
      <c r="AL408" s="393"/>
      <c r="AM408" s="393"/>
      <c r="AN408" s="396"/>
    </row>
    <row r="409" spans="2:40" ht="21" customHeight="1" x14ac:dyDescent="0.2">
      <c r="B409" s="17"/>
      <c r="C409" s="405">
        <v>9</v>
      </c>
      <c r="D409" s="232"/>
      <c r="E409" s="197"/>
      <c r="F409" s="197"/>
      <c r="G409" s="196"/>
      <c r="H409" s="408">
        <v>88</v>
      </c>
      <c r="I409" s="408">
        <v>24</v>
      </c>
      <c r="J409" s="408">
        <v>5</v>
      </c>
      <c r="K409" s="195" t="s">
        <v>95</v>
      </c>
      <c r="L409" s="194" t="s">
        <v>213</v>
      </c>
      <c r="M409" s="195" t="s">
        <v>94</v>
      </c>
      <c r="N409" s="194" t="s">
        <v>466</v>
      </c>
      <c r="O409" s="195" t="s">
        <v>93</v>
      </c>
      <c r="P409" s="194" t="s">
        <v>451</v>
      </c>
      <c r="Q409" s="195" t="s">
        <v>92</v>
      </c>
      <c r="R409" s="194" t="s">
        <v>224</v>
      </c>
      <c r="S409" s="195" t="s">
        <v>212</v>
      </c>
      <c r="T409" s="194" t="s">
        <v>275</v>
      </c>
      <c r="U409" s="195" t="s">
        <v>211</v>
      </c>
      <c r="V409" s="194" t="s">
        <v>218</v>
      </c>
      <c r="W409" s="195" t="s">
        <v>292</v>
      </c>
      <c r="X409" s="194" t="s">
        <v>98</v>
      </c>
      <c r="Y409" s="195" t="s">
        <v>594</v>
      </c>
      <c r="Z409" s="194"/>
      <c r="AA409" s="245" t="s">
        <v>275</v>
      </c>
      <c r="AB409" s="397"/>
      <c r="AC409" s="397"/>
      <c r="AD409" s="193"/>
      <c r="AE409" s="379">
        <f>SUMPRODUCT(LEN($L409:$Z411)-LEN(SUBSTITUTE($L409:$Z411,"A", "")))</f>
        <v>31</v>
      </c>
      <c r="AF409" s="365">
        <f>SUMPRODUCT(LEN($AA409:$AA411)-LEN(SUBSTITUTE($AA409:$AA411,"A", "")))</f>
        <v>2</v>
      </c>
      <c r="AG409" s="365">
        <f>SUMPRODUCT(LEN($L409:$Z411)-LEN(SUBSTITUTE($L409:$Z411,"S", "")))</f>
        <v>6</v>
      </c>
      <c r="AH409" s="365">
        <f>SUMPRODUCT(LEN($AA409:$AA411)-LEN(SUBSTITUTE($AA409:$AA411,"S", "")))</f>
        <v>0</v>
      </c>
      <c r="AI409" s="365">
        <f>SUMPRODUCT(LEN($L409:$Z411)-LEN(SUBSTITUTE($L409:$Z411,"F", "")))</f>
        <v>0</v>
      </c>
      <c r="AJ409" s="365">
        <f>SUMPRODUCT(LEN($AA409:$AA411)-LEN(SUBSTITUTE($AA409:$AA411,"F", "")))</f>
        <v>0</v>
      </c>
      <c r="AK409" s="365">
        <f>SUMPRODUCT(LEN($L409:$Z411)-LEN(SUBSTITUTE($L409:$Z411,"G", "")))</f>
        <v>16</v>
      </c>
      <c r="AL409" s="365">
        <f>SUMPRODUCT(LEN($AA409:$AA411)-LEN(SUBSTITUTE($AA409:$AA411,"G", "")))</f>
        <v>1</v>
      </c>
      <c r="AM409" s="365">
        <f>SUMPRODUCT(LEN($L409:$Z411)-LEN(SUBSTITUTE($L409:$Z411,"M", "")))</f>
        <v>0</v>
      </c>
      <c r="AN409" s="382">
        <f>SUMPRODUCT(LEN($AA409:$AA411)-LEN(SUBSTITUTE($AA409:$AA411,"M", "")))</f>
        <v>0</v>
      </c>
    </row>
    <row r="410" spans="2:40" ht="21" customHeight="1" x14ac:dyDescent="0.2">
      <c r="B410" s="17"/>
      <c r="C410" s="406"/>
      <c r="D410" s="231"/>
      <c r="E410" s="23"/>
      <c r="F410" s="23"/>
      <c r="G410" s="191"/>
      <c r="H410" s="409"/>
      <c r="I410" s="409"/>
      <c r="J410" s="409"/>
      <c r="K410" s="190" t="s">
        <v>91</v>
      </c>
      <c r="L410" s="189" t="s">
        <v>284</v>
      </c>
      <c r="M410" s="190" t="s">
        <v>90</v>
      </c>
      <c r="N410" s="189" t="s">
        <v>441</v>
      </c>
      <c r="O410" s="190" t="s">
        <v>89</v>
      </c>
      <c r="P410" s="189" t="s">
        <v>275</v>
      </c>
      <c r="Q410" s="190" t="s">
        <v>88</v>
      </c>
      <c r="R410" s="189" t="s">
        <v>275</v>
      </c>
      <c r="S410" s="190" t="s">
        <v>210</v>
      </c>
      <c r="T410" s="189" t="s">
        <v>275</v>
      </c>
      <c r="U410" s="190" t="s">
        <v>209</v>
      </c>
      <c r="V410" s="189" t="s">
        <v>98</v>
      </c>
      <c r="W410" s="190" t="s">
        <v>291</v>
      </c>
      <c r="X410" s="189"/>
      <c r="Y410" s="190" t="s">
        <v>593</v>
      </c>
      <c r="Z410" s="189"/>
      <c r="AA410" s="244"/>
      <c r="AB410" s="366"/>
      <c r="AC410" s="366"/>
      <c r="AD410" s="188"/>
      <c r="AE410" s="390"/>
      <c r="AF410" s="392"/>
      <c r="AG410" s="392"/>
      <c r="AH410" s="392"/>
      <c r="AI410" s="392"/>
      <c r="AJ410" s="392"/>
      <c r="AK410" s="392"/>
      <c r="AL410" s="392"/>
      <c r="AM410" s="392"/>
      <c r="AN410" s="395"/>
    </row>
    <row r="411" spans="2:40" ht="21" customHeight="1" thickBot="1" x14ac:dyDescent="0.25">
      <c r="B411" s="17"/>
      <c r="C411" s="407"/>
      <c r="D411" s="233"/>
      <c r="E411" s="203"/>
      <c r="F411" s="203"/>
      <c r="G411" s="202"/>
      <c r="H411" s="410"/>
      <c r="I411" s="410"/>
      <c r="J411" s="410"/>
      <c r="K411" s="201" t="s">
        <v>87</v>
      </c>
      <c r="L411" s="200" t="s">
        <v>263</v>
      </c>
      <c r="M411" s="201" t="s">
        <v>86</v>
      </c>
      <c r="N411" s="200" t="s">
        <v>636</v>
      </c>
      <c r="O411" s="201" t="s">
        <v>85</v>
      </c>
      <c r="P411" s="200" t="s">
        <v>516</v>
      </c>
      <c r="Q411" s="201" t="s">
        <v>84</v>
      </c>
      <c r="R411" s="200" t="s">
        <v>275</v>
      </c>
      <c r="S411" s="201" t="s">
        <v>208</v>
      </c>
      <c r="T411" s="200" t="s">
        <v>214</v>
      </c>
      <c r="U411" s="201" t="s">
        <v>207</v>
      </c>
      <c r="V411" s="200" t="s">
        <v>98</v>
      </c>
      <c r="W411" s="201" t="s">
        <v>290</v>
      </c>
      <c r="X411" s="200"/>
      <c r="Y411" s="201" t="s">
        <v>592</v>
      </c>
      <c r="Z411" s="200"/>
      <c r="AA411" s="246"/>
      <c r="AB411" s="398"/>
      <c r="AC411" s="398"/>
      <c r="AD411" s="199"/>
      <c r="AE411" s="391"/>
      <c r="AF411" s="393"/>
      <c r="AG411" s="393"/>
      <c r="AH411" s="393"/>
      <c r="AI411" s="393"/>
      <c r="AJ411" s="393"/>
      <c r="AK411" s="393"/>
      <c r="AL411" s="393"/>
      <c r="AM411" s="393"/>
      <c r="AN411" s="396"/>
    </row>
    <row r="412" spans="2:40" ht="21" customHeight="1" x14ac:dyDescent="0.2">
      <c r="B412" s="17"/>
      <c r="C412" s="405">
        <v>10</v>
      </c>
      <c r="D412" s="232"/>
      <c r="E412" s="197"/>
      <c r="F412" s="197"/>
      <c r="G412" s="196"/>
      <c r="H412" s="408"/>
      <c r="I412" s="408"/>
      <c r="J412" s="408"/>
      <c r="K412" s="195" t="s">
        <v>95</v>
      </c>
      <c r="L412" s="194"/>
      <c r="M412" s="195" t="s">
        <v>94</v>
      </c>
      <c r="N412" s="194"/>
      <c r="O412" s="195" t="s">
        <v>93</v>
      </c>
      <c r="P412" s="194"/>
      <c r="Q412" s="195" t="s">
        <v>92</v>
      </c>
      <c r="R412" s="194"/>
      <c r="S412" s="195" t="s">
        <v>212</v>
      </c>
      <c r="T412" s="194"/>
      <c r="U412" s="195" t="s">
        <v>211</v>
      </c>
      <c r="V412" s="194"/>
      <c r="W412" s="195" t="s">
        <v>292</v>
      </c>
      <c r="X412" s="194"/>
      <c r="Y412" s="195" t="s">
        <v>594</v>
      </c>
      <c r="Z412" s="194"/>
      <c r="AA412" s="245"/>
      <c r="AB412" s="397"/>
      <c r="AC412" s="397"/>
      <c r="AD412" s="193"/>
      <c r="AE412" s="379">
        <f>SUMPRODUCT(LEN($L412:$Z414)-LEN(SUBSTITUTE($L412:$Z414,"A", "")))</f>
        <v>0</v>
      </c>
      <c r="AF412" s="365">
        <f>SUMPRODUCT(LEN($AA412:$AA414)-LEN(SUBSTITUTE($AA412:$AA414,"A", "")))</f>
        <v>0</v>
      </c>
      <c r="AG412" s="365">
        <f>SUMPRODUCT(LEN($L412:$Z414)-LEN(SUBSTITUTE($L412:$Z414,"S", "")))</f>
        <v>0</v>
      </c>
      <c r="AH412" s="365">
        <f>SUMPRODUCT(LEN($AA412:$AA414)-LEN(SUBSTITUTE($AA412:$AA414,"S", "")))</f>
        <v>0</v>
      </c>
      <c r="AI412" s="365">
        <f>SUMPRODUCT(LEN($L412:$Z414)-LEN(SUBSTITUTE($L412:$Z414,"F", "")))</f>
        <v>0</v>
      </c>
      <c r="AJ412" s="365">
        <f>SUMPRODUCT(LEN($AA412:$AA414)-LEN(SUBSTITUTE($AA412:$AA414,"F", "")))</f>
        <v>0</v>
      </c>
      <c r="AK412" s="365">
        <f>SUMPRODUCT(LEN($L412:$Z414)-LEN(SUBSTITUTE($L412:$Z414,"G", "")))</f>
        <v>0</v>
      </c>
      <c r="AL412" s="365">
        <f>SUMPRODUCT(LEN($AA412:$AA414)-LEN(SUBSTITUTE($AA412:$AA414,"G", "")))</f>
        <v>0</v>
      </c>
      <c r="AM412" s="365">
        <f>SUMPRODUCT(LEN($L412:$Z414)-LEN(SUBSTITUTE($L412:$Z414,"M", "")))</f>
        <v>0</v>
      </c>
      <c r="AN412" s="382">
        <f>SUMPRODUCT(LEN($AA412:$AA414)-LEN(SUBSTITUTE($AA412:$AA414,"M", "")))</f>
        <v>0</v>
      </c>
    </row>
    <row r="413" spans="2:40" ht="21" customHeight="1" x14ac:dyDescent="0.2">
      <c r="B413" s="17"/>
      <c r="C413" s="406"/>
      <c r="D413" s="231"/>
      <c r="E413" s="23"/>
      <c r="F413" s="23"/>
      <c r="G413" s="191"/>
      <c r="H413" s="409"/>
      <c r="I413" s="409"/>
      <c r="J413" s="409"/>
      <c r="K413" s="190" t="s">
        <v>91</v>
      </c>
      <c r="L413" s="189"/>
      <c r="M413" s="190" t="s">
        <v>90</v>
      </c>
      <c r="N413" s="189"/>
      <c r="O413" s="190" t="s">
        <v>89</v>
      </c>
      <c r="P413" s="189"/>
      <c r="Q413" s="190" t="s">
        <v>88</v>
      </c>
      <c r="R413" s="189"/>
      <c r="S413" s="190" t="s">
        <v>210</v>
      </c>
      <c r="T413" s="189"/>
      <c r="U413" s="190" t="s">
        <v>209</v>
      </c>
      <c r="V413" s="189"/>
      <c r="W413" s="190" t="s">
        <v>291</v>
      </c>
      <c r="X413" s="189"/>
      <c r="Y413" s="190" t="s">
        <v>593</v>
      </c>
      <c r="Z413" s="189"/>
      <c r="AA413" s="244"/>
      <c r="AB413" s="366"/>
      <c r="AC413" s="366"/>
      <c r="AD413" s="188"/>
      <c r="AE413" s="390"/>
      <c r="AF413" s="392"/>
      <c r="AG413" s="392"/>
      <c r="AH413" s="392"/>
      <c r="AI413" s="392"/>
      <c r="AJ413" s="392"/>
      <c r="AK413" s="392"/>
      <c r="AL413" s="392"/>
      <c r="AM413" s="392"/>
      <c r="AN413" s="395"/>
    </row>
    <row r="414" spans="2:40" ht="21" customHeight="1" thickBot="1" x14ac:dyDescent="0.25">
      <c r="B414" s="17"/>
      <c r="C414" s="407"/>
      <c r="D414" s="233"/>
      <c r="E414" s="203"/>
      <c r="F414" s="203"/>
      <c r="G414" s="202"/>
      <c r="H414" s="410"/>
      <c r="I414" s="410"/>
      <c r="J414" s="410"/>
      <c r="K414" s="201" t="s">
        <v>87</v>
      </c>
      <c r="L414" s="200"/>
      <c r="M414" s="201" t="s">
        <v>86</v>
      </c>
      <c r="N414" s="200"/>
      <c r="O414" s="201" t="s">
        <v>85</v>
      </c>
      <c r="P414" s="200"/>
      <c r="Q414" s="201" t="s">
        <v>84</v>
      </c>
      <c r="R414" s="200"/>
      <c r="S414" s="201" t="s">
        <v>208</v>
      </c>
      <c r="T414" s="200"/>
      <c r="U414" s="201" t="s">
        <v>207</v>
      </c>
      <c r="V414" s="200"/>
      <c r="W414" s="201" t="s">
        <v>290</v>
      </c>
      <c r="X414" s="200"/>
      <c r="Y414" s="201" t="s">
        <v>592</v>
      </c>
      <c r="Z414" s="200"/>
      <c r="AA414" s="246"/>
      <c r="AB414" s="398"/>
      <c r="AC414" s="398"/>
      <c r="AD414" s="199"/>
      <c r="AE414" s="391"/>
      <c r="AF414" s="393"/>
      <c r="AG414" s="393"/>
      <c r="AH414" s="393"/>
      <c r="AI414" s="393"/>
      <c r="AJ414" s="393"/>
      <c r="AK414" s="393"/>
      <c r="AL414" s="393"/>
      <c r="AM414" s="393"/>
      <c r="AN414" s="396"/>
    </row>
    <row r="415" spans="2:40" ht="21" customHeight="1" x14ac:dyDescent="0.2">
      <c r="B415" s="17"/>
      <c r="C415" s="405">
        <v>11</v>
      </c>
      <c r="D415" s="232"/>
      <c r="E415" s="197"/>
      <c r="F415" s="197"/>
      <c r="G415" s="196"/>
      <c r="H415" s="408"/>
      <c r="I415" s="408"/>
      <c r="J415" s="408"/>
      <c r="K415" s="195" t="s">
        <v>95</v>
      </c>
      <c r="L415" s="194"/>
      <c r="M415" s="195" t="s">
        <v>94</v>
      </c>
      <c r="N415" s="194"/>
      <c r="O415" s="195" t="s">
        <v>93</v>
      </c>
      <c r="P415" s="194"/>
      <c r="Q415" s="195" t="s">
        <v>92</v>
      </c>
      <c r="R415" s="194"/>
      <c r="S415" s="195" t="s">
        <v>212</v>
      </c>
      <c r="T415" s="194"/>
      <c r="U415" s="195" t="s">
        <v>211</v>
      </c>
      <c r="V415" s="194"/>
      <c r="W415" s="195" t="s">
        <v>292</v>
      </c>
      <c r="X415" s="194"/>
      <c r="Y415" s="195" t="s">
        <v>594</v>
      </c>
      <c r="Z415" s="194"/>
      <c r="AA415" s="245"/>
      <c r="AB415" s="397"/>
      <c r="AC415" s="397"/>
      <c r="AD415" s="193"/>
      <c r="AE415" s="379">
        <f>SUMPRODUCT(LEN($L415:$Z417)-LEN(SUBSTITUTE($L415:$Z417,"A", "")))</f>
        <v>0</v>
      </c>
      <c r="AF415" s="365">
        <f>SUMPRODUCT(LEN($AA415:$AA417)-LEN(SUBSTITUTE($AA415:$AA417,"A", "")))</f>
        <v>0</v>
      </c>
      <c r="AG415" s="365">
        <f>SUMPRODUCT(LEN($L415:$Z417)-LEN(SUBSTITUTE($L415:$Z417,"S", "")))</f>
        <v>0</v>
      </c>
      <c r="AH415" s="365">
        <f>SUMPRODUCT(LEN($AA415:$AA417)-LEN(SUBSTITUTE($AA415:$AA417,"S", "")))</f>
        <v>0</v>
      </c>
      <c r="AI415" s="365">
        <f>SUMPRODUCT(LEN($L415:$Z417)-LEN(SUBSTITUTE($L415:$Z417,"F", "")))</f>
        <v>0</v>
      </c>
      <c r="AJ415" s="365">
        <f>SUMPRODUCT(LEN($AA415:$AA417)-LEN(SUBSTITUTE($AA415:$AA417,"F", "")))</f>
        <v>0</v>
      </c>
      <c r="AK415" s="365">
        <f>SUMPRODUCT(LEN($L415:$Z417)-LEN(SUBSTITUTE($L415:$Z417,"G", "")))</f>
        <v>0</v>
      </c>
      <c r="AL415" s="365">
        <f>SUMPRODUCT(LEN($AA415:$AA417)-LEN(SUBSTITUTE($AA415:$AA417,"G", "")))</f>
        <v>0</v>
      </c>
      <c r="AM415" s="365">
        <f>SUMPRODUCT(LEN($L415:$Z417)-LEN(SUBSTITUTE($L415:$Z417,"M", "")))</f>
        <v>0</v>
      </c>
      <c r="AN415" s="382">
        <f>SUMPRODUCT(LEN($AA415:$AA417)-LEN(SUBSTITUTE($AA415:$AA417,"M", "")))</f>
        <v>0</v>
      </c>
    </row>
    <row r="416" spans="2:40" ht="21" customHeight="1" x14ac:dyDescent="0.2">
      <c r="B416" s="17"/>
      <c r="C416" s="406"/>
      <c r="D416" s="231"/>
      <c r="E416" s="23"/>
      <c r="F416" s="23"/>
      <c r="G416" s="191"/>
      <c r="H416" s="409"/>
      <c r="I416" s="409"/>
      <c r="J416" s="409"/>
      <c r="K416" s="190" t="s">
        <v>91</v>
      </c>
      <c r="L416" s="189"/>
      <c r="M416" s="190" t="s">
        <v>90</v>
      </c>
      <c r="N416" s="189"/>
      <c r="O416" s="190" t="s">
        <v>89</v>
      </c>
      <c r="P416" s="189"/>
      <c r="Q416" s="190" t="s">
        <v>88</v>
      </c>
      <c r="R416" s="189"/>
      <c r="S416" s="190" t="s">
        <v>210</v>
      </c>
      <c r="T416" s="189"/>
      <c r="U416" s="190" t="s">
        <v>209</v>
      </c>
      <c r="V416" s="189"/>
      <c r="W416" s="190" t="s">
        <v>291</v>
      </c>
      <c r="X416" s="189"/>
      <c r="Y416" s="190" t="s">
        <v>593</v>
      </c>
      <c r="Z416" s="189"/>
      <c r="AA416" s="244"/>
      <c r="AB416" s="366"/>
      <c r="AC416" s="366"/>
      <c r="AD416" s="188"/>
      <c r="AE416" s="390"/>
      <c r="AF416" s="392"/>
      <c r="AG416" s="392"/>
      <c r="AH416" s="392"/>
      <c r="AI416" s="392"/>
      <c r="AJ416" s="392"/>
      <c r="AK416" s="392"/>
      <c r="AL416" s="392"/>
      <c r="AM416" s="392"/>
      <c r="AN416" s="395"/>
    </row>
    <row r="417" spans="2:41" ht="21" customHeight="1" thickBot="1" x14ac:dyDescent="0.25">
      <c r="B417" s="17"/>
      <c r="C417" s="407"/>
      <c r="D417" s="233"/>
      <c r="E417" s="203"/>
      <c r="F417" s="203"/>
      <c r="G417" s="202"/>
      <c r="H417" s="410"/>
      <c r="I417" s="410"/>
      <c r="J417" s="410"/>
      <c r="K417" s="201" t="s">
        <v>87</v>
      </c>
      <c r="L417" s="200"/>
      <c r="M417" s="201" t="s">
        <v>86</v>
      </c>
      <c r="N417" s="200"/>
      <c r="O417" s="201" t="s">
        <v>85</v>
      </c>
      <c r="P417" s="200"/>
      <c r="Q417" s="201" t="s">
        <v>84</v>
      </c>
      <c r="R417" s="200"/>
      <c r="S417" s="201" t="s">
        <v>208</v>
      </c>
      <c r="T417" s="200"/>
      <c r="U417" s="201" t="s">
        <v>207</v>
      </c>
      <c r="V417" s="200"/>
      <c r="W417" s="201" t="s">
        <v>290</v>
      </c>
      <c r="X417" s="200"/>
      <c r="Y417" s="201" t="s">
        <v>592</v>
      </c>
      <c r="Z417" s="200"/>
      <c r="AA417" s="246"/>
      <c r="AB417" s="398"/>
      <c r="AC417" s="398"/>
      <c r="AD417" s="199"/>
      <c r="AE417" s="391"/>
      <c r="AF417" s="393"/>
      <c r="AG417" s="393"/>
      <c r="AH417" s="393"/>
      <c r="AI417" s="393"/>
      <c r="AJ417" s="393"/>
      <c r="AK417" s="393"/>
      <c r="AL417" s="393"/>
      <c r="AM417" s="393"/>
      <c r="AN417" s="396"/>
    </row>
    <row r="418" spans="2:41" ht="21" customHeight="1" x14ac:dyDescent="0.2">
      <c r="B418" s="17"/>
      <c r="C418" s="405">
        <v>12</v>
      </c>
      <c r="D418" s="232"/>
      <c r="E418" s="197"/>
      <c r="F418" s="197"/>
      <c r="G418" s="196"/>
      <c r="H418" s="408"/>
      <c r="I418" s="408"/>
      <c r="J418" s="408"/>
      <c r="K418" s="195" t="s">
        <v>95</v>
      </c>
      <c r="L418" s="194"/>
      <c r="M418" s="195" t="s">
        <v>94</v>
      </c>
      <c r="N418" s="194"/>
      <c r="O418" s="195" t="s">
        <v>93</v>
      </c>
      <c r="P418" s="194"/>
      <c r="Q418" s="195" t="s">
        <v>92</v>
      </c>
      <c r="R418" s="194"/>
      <c r="S418" s="195" t="s">
        <v>212</v>
      </c>
      <c r="T418" s="194"/>
      <c r="U418" s="195" t="s">
        <v>211</v>
      </c>
      <c r="V418" s="194"/>
      <c r="W418" s="195" t="s">
        <v>292</v>
      </c>
      <c r="X418" s="194"/>
      <c r="Y418" s="195" t="s">
        <v>594</v>
      </c>
      <c r="Z418" s="194"/>
      <c r="AA418" s="245"/>
      <c r="AB418" s="397"/>
      <c r="AC418" s="397"/>
      <c r="AD418" s="193"/>
      <c r="AE418" s="379">
        <f>SUMPRODUCT(LEN($L418:$Z420)-LEN(SUBSTITUTE($L418:$Z420,"A", "")))</f>
        <v>0</v>
      </c>
      <c r="AF418" s="365">
        <f>SUMPRODUCT(LEN($AA418:$AA420)-LEN(SUBSTITUTE($AA418:$AA420,"A", "")))</f>
        <v>0</v>
      </c>
      <c r="AG418" s="365">
        <f>SUMPRODUCT(LEN($L418:$Z420)-LEN(SUBSTITUTE($L418:$Z420,"S", "")))</f>
        <v>0</v>
      </c>
      <c r="AH418" s="365">
        <f>SUMPRODUCT(LEN($AA418:$AA420)-LEN(SUBSTITUTE($AA418:$AA420,"S", "")))</f>
        <v>0</v>
      </c>
      <c r="AI418" s="365">
        <f>SUMPRODUCT(LEN($L418:$Z420)-LEN(SUBSTITUTE($L418:$Z420,"F", "")))</f>
        <v>0</v>
      </c>
      <c r="AJ418" s="365">
        <f>SUMPRODUCT(LEN($AA418:$AA420)-LEN(SUBSTITUTE($AA418:$AA420,"F", "")))</f>
        <v>0</v>
      </c>
      <c r="AK418" s="365">
        <f>SUMPRODUCT(LEN($L418:$Z420)-LEN(SUBSTITUTE($L418:$Z420,"G", "")))</f>
        <v>0</v>
      </c>
      <c r="AL418" s="365">
        <f>SUMPRODUCT(LEN($AA418:$AA420)-LEN(SUBSTITUTE($AA418:$AA420,"G", "")))</f>
        <v>0</v>
      </c>
      <c r="AM418" s="365">
        <f>SUMPRODUCT(LEN($L418:$Z420)-LEN(SUBSTITUTE($L418:$Z420,"M", "")))</f>
        <v>0</v>
      </c>
      <c r="AN418" s="382">
        <f>SUMPRODUCT(LEN($AA418:$AA420)-LEN(SUBSTITUTE($AA418:$AA420,"M", "")))</f>
        <v>0</v>
      </c>
    </row>
    <row r="419" spans="2:41" ht="21" customHeight="1" x14ac:dyDescent="0.2">
      <c r="B419" s="17"/>
      <c r="C419" s="406"/>
      <c r="D419" s="231"/>
      <c r="E419" s="23"/>
      <c r="F419" s="23"/>
      <c r="G419" s="191"/>
      <c r="H419" s="409"/>
      <c r="I419" s="409"/>
      <c r="J419" s="409"/>
      <c r="K419" s="190" t="s">
        <v>91</v>
      </c>
      <c r="L419" s="189"/>
      <c r="M419" s="190" t="s">
        <v>90</v>
      </c>
      <c r="N419" s="189"/>
      <c r="O419" s="190" t="s">
        <v>89</v>
      </c>
      <c r="P419" s="189"/>
      <c r="Q419" s="190" t="s">
        <v>88</v>
      </c>
      <c r="R419" s="189"/>
      <c r="S419" s="190" t="s">
        <v>210</v>
      </c>
      <c r="T419" s="189"/>
      <c r="U419" s="190" t="s">
        <v>209</v>
      </c>
      <c r="V419" s="189"/>
      <c r="W419" s="190" t="s">
        <v>291</v>
      </c>
      <c r="X419" s="189"/>
      <c r="Y419" s="190" t="s">
        <v>593</v>
      </c>
      <c r="Z419" s="189"/>
      <c r="AA419" s="244"/>
      <c r="AB419" s="366"/>
      <c r="AC419" s="366"/>
      <c r="AD419" s="188"/>
      <c r="AE419" s="390"/>
      <c r="AF419" s="392"/>
      <c r="AG419" s="392"/>
      <c r="AH419" s="392"/>
      <c r="AI419" s="392"/>
      <c r="AJ419" s="392"/>
      <c r="AK419" s="392"/>
      <c r="AL419" s="392"/>
      <c r="AM419" s="392"/>
      <c r="AN419" s="395"/>
    </row>
    <row r="420" spans="2:41" ht="21" customHeight="1" thickBot="1" x14ac:dyDescent="0.25">
      <c r="B420" s="17"/>
      <c r="C420" s="407"/>
      <c r="D420" s="233"/>
      <c r="E420" s="203"/>
      <c r="F420" s="203"/>
      <c r="G420" s="202"/>
      <c r="H420" s="410"/>
      <c r="I420" s="410"/>
      <c r="J420" s="410"/>
      <c r="K420" s="201" t="s">
        <v>87</v>
      </c>
      <c r="L420" s="200"/>
      <c r="M420" s="201" t="s">
        <v>86</v>
      </c>
      <c r="N420" s="200"/>
      <c r="O420" s="201" t="s">
        <v>85</v>
      </c>
      <c r="P420" s="200"/>
      <c r="Q420" s="201" t="s">
        <v>84</v>
      </c>
      <c r="R420" s="200"/>
      <c r="S420" s="201" t="s">
        <v>208</v>
      </c>
      <c r="T420" s="200"/>
      <c r="U420" s="201" t="s">
        <v>207</v>
      </c>
      <c r="V420" s="200"/>
      <c r="W420" s="201" t="s">
        <v>290</v>
      </c>
      <c r="X420" s="200"/>
      <c r="Y420" s="201" t="s">
        <v>592</v>
      </c>
      <c r="Z420" s="200"/>
      <c r="AA420" s="246"/>
      <c r="AB420" s="398"/>
      <c r="AC420" s="398"/>
      <c r="AD420" s="199"/>
      <c r="AE420" s="391"/>
      <c r="AF420" s="393"/>
      <c r="AG420" s="393"/>
      <c r="AH420" s="393"/>
      <c r="AI420" s="393"/>
      <c r="AJ420" s="393"/>
      <c r="AK420" s="393"/>
      <c r="AL420" s="393"/>
      <c r="AM420" s="393"/>
      <c r="AN420" s="396"/>
    </row>
    <row r="421" spans="2:41" ht="21" customHeight="1" x14ac:dyDescent="0.2">
      <c r="B421" s="17"/>
      <c r="C421" s="405">
        <v>13</v>
      </c>
      <c r="D421" s="232"/>
      <c r="E421" s="197"/>
      <c r="F421" s="197"/>
      <c r="G421" s="196"/>
      <c r="H421" s="408"/>
      <c r="I421" s="408"/>
      <c r="J421" s="408"/>
      <c r="K421" s="195" t="s">
        <v>95</v>
      </c>
      <c r="L421" s="194"/>
      <c r="M421" s="195" t="s">
        <v>94</v>
      </c>
      <c r="N421" s="194"/>
      <c r="O421" s="195" t="s">
        <v>93</v>
      </c>
      <c r="P421" s="194"/>
      <c r="Q421" s="195" t="s">
        <v>92</v>
      </c>
      <c r="R421" s="194"/>
      <c r="S421" s="195" t="s">
        <v>212</v>
      </c>
      <c r="T421" s="194"/>
      <c r="U421" s="195" t="s">
        <v>211</v>
      </c>
      <c r="V421" s="194"/>
      <c r="W421" s="195" t="s">
        <v>292</v>
      </c>
      <c r="X421" s="194"/>
      <c r="Y421" s="195" t="s">
        <v>594</v>
      </c>
      <c r="Z421" s="194"/>
      <c r="AA421" s="245"/>
      <c r="AB421" s="397"/>
      <c r="AC421" s="397"/>
      <c r="AD421" s="193"/>
      <c r="AE421" s="379">
        <f>SUMPRODUCT(LEN($L421:$Z423)-LEN(SUBSTITUTE($L421:$Z423,"A", "")))</f>
        <v>0</v>
      </c>
      <c r="AF421" s="365">
        <f>SUMPRODUCT(LEN($AA421:$AA423)-LEN(SUBSTITUTE($AA421:$AA423,"A", "")))</f>
        <v>0</v>
      </c>
      <c r="AG421" s="365">
        <f>SUMPRODUCT(LEN($L421:$Z423)-LEN(SUBSTITUTE($L421:$Z423,"S", "")))</f>
        <v>0</v>
      </c>
      <c r="AH421" s="365">
        <f>SUMPRODUCT(LEN($AA421:$AA423)-LEN(SUBSTITUTE($AA421:$AA423,"S", "")))</f>
        <v>0</v>
      </c>
      <c r="AI421" s="365">
        <f>SUMPRODUCT(LEN($L421:$Z423)-LEN(SUBSTITUTE($L421:$Z423,"F", "")))</f>
        <v>0</v>
      </c>
      <c r="AJ421" s="365">
        <f>SUMPRODUCT(LEN($AA421:$AA423)-LEN(SUBSTITUTE($AA421:$AA423,"F", "")))</f>
        <v>0</v>
      </c>
      <c r="AK421" s="365">
        <f>SUMPRODUCT(LEN($L421:$Z423)-LEN(SUBSTITUTE($L421:$Z423,"G", "")))</f>
        <v>0</v>
      </c>
      <c r="AL421" s="365">
        <f>SUMPRODUCT(LEN($AA421:$AA423)-LEN(SUBSTITUTE($AA421:$AA423,"G", "")))</f>
        <v>0</v>
      </c>
      <c r="AM421" s="365">
        <f>SUMPRODUCT(LEN($L421:$Z423)-LEN(SUBSTITUTE($L421:$Z423,"M", "")))</f>
        <v>0</v>
      </c>
      <c r="AN421" s="382">
        <f>SUMPRODUCT(LEN($AA421:$AA423)-LEN(SUBSTITUTE($AA421:$AA423,"M", "")))</f>
        <v>0</v>
      </c>
    </row>
    <row r="422" spans="2:41" ht="21" customHeight="1" x14ac:dyDescent="0.2">
      <c r="B422" s="17"/>
      <c r="C422" s="406"/>
      <c r="D422" s="231"/>
      <c r="E422" s="23"/>
      <c r="F422" s="23"/>
      <c r="G422" s="191"/>
      <c r="H422" s="409"/>
      <c r="I422" s="409"/>
      <c r="J422" s="409"/>
      <c r="K422" s="190" t="s">
        <v>91</v>
      </c>
      <c r="L422" s="189"/>
      <c r="M422" s="190" t="s">
        <v>90</v>
      </c>
      <c r="N422" s="189"/>
      <c r="O422" s="190" t="s">
        <v>89</v>
      </c>
      <c r="P422" s="189"/>
      <c r="Q422" s="190" t="s">
        <v>88</v>
      </c>
      <c r="R422" s="189"/>
      <c r="S422" s="190" t="s">
        <v>210</v>
      </c>
      <c r="T422" s="189"/>
      <c r="U422" s="190" t="s">
        <v>209</v>
      </c>
      <c r="V422" s="189"/>
      <c r="W422" s="190" t="s">
        <v>291</v>
      </c>
      <c r="X422" s="189"/>
      <c r="Y422" s="190" t="s">
        <v>593</v>
      </c>
      <c r="Z422" s="189"/>
      <c r="AA422" s="244"/>
      <c r="AB422" s="366"/>
      <c r="AC422" s="366"/>
      <c r="AD422" s="188"/>
      <c r="AE422" s="390"/>
      <c r="AF422" s="392"/>
      <c r="AG422" s="392"/>
      <c r="AH422" s="392"/>
      <c r="AI422" s="392"/>
      <c r="AJ422" s="392"/>
      <c r="AK422" s="392"/>
      <c r="AL422" s="392"/>
      <c r="AM422" s="392"/>
      <c r="AN422" s="395"/>
    </row>
    <row r="423" spans="2:41" ht="21" customHeight="1" thickBot="1" x14ac:dyDescent="0.25">
      <c r="B423" s="17"/>
      <c r="C423" s="407"/>
      <c r="D423" s="233"/>
      <c r="E423" s="203"/>
      <c r="F423" s="203"/>
      <c r="G423" s="202"/>
      <c r="H423" s="410"/>
      <c r="I423" s="410"/>
      <c r="J423" s="410"/>
      <c r="K423" s="201" t="s">
        <v>87</v>
      </c>
      <c r="L423" s="200"/>
      <c r="M423" s="201" t="s">
        <v>86</v>
      </c>
      <c r="N423" s="200"/>
      <c r="O423" s="201" t="s">
        <v>85</v>
      </c>
      <c r="P423" s="200"/>
      <c r="Q423" s="201" t="s">
        <v>84</v>
      </c>
      <c r="R423" s="200"/>
      <c r="S423" s="201" t="s">
        <v>208</v>
      </c>
      <c r="T423" s="200"/>
      <c r="U423" s="201" t="s">
        <v>207</v>
      </c>
      <c r="V423" s="200"/>
      <c r="W423" s="201" t="s">
        <v>290</v>
      </c>
      <c r="X423" s="200"/>
      <c r="Y423" s="201" t="s">
        <v>592</v>
      </c>
      <c r="Z423" s="200"/>
      <c r="AA423" s="246"/>
      <c r="AB423" s="398"/>
      <c r="AC423" s="398"/>
      <c r="AD423" s="199"/>
      <c r="AE423" s="391"/>
      <c r="AF423" s="393"/>
      <c r="AG423" s="393"/>
      <c r="AH423" s="393"/>
      <c r="AI423" s="393"/>
      <c r="AJ423" s="393"/>
      <c r="AK423" s="393"/>
      <c r="AL423" s="393"/>
      <c r="AM423" s="393"/>
      <c r="AN423" s="396"/>
    </row>
    <row r="424" spans="2:41" ht="21" customHeight="1" x14ac:dyDescent="0.2">
      <c r="B424" s="17"/>
      <c r="C424" s="405">
        <v>14</v>
      </c>
      <c r="D424" s="232"/>
      <c r="E424" s="197"/>
      <c r="F424" s="197"/>
      <c r="G424" s="196"/>
      <c r="H424" s="408"/>
      <c r="I424" s="408"/>
      <c r="J424" s="408"/>
      <c r="K424" s="195" t="s">
        <v>95</v>
      </c>
      <c r="L424" s="194"/>
      <c r="M424" s="195" t="s">
        <v>94</v>
      </c>
      <c r="N424" s="194"/>
      <c r="O424" s="195" t="s">
        <v>93</v>
      </c>
      <c r="P424" s="194"/>
      <c r="Q424" s="195" t="s">
        <v>92</v>
      </c>
      <c r="R424" s="194"/>
      <c r="S424" s="195" t="s">
        <v>212</v>
      </c>
      <c r="T424" s="194"/>
      <c r="U424" s="195" t="s">
        <v>211</v>
      </c>
      <c r="V424" s="194"/>
      <c r="W424" s="195" t="s">
        <v>292</v>
      </c>
      <c r="X424" s="194"/>
      <c r="Y424" s="195" t="s">
        <v>594</v>
      </c>
      <c r="Z424" s="194"/>
      <c r="AA424" s="245"/>
      <c r="AB424" s="397"/>
      <c r="AC424" s="397"/>
      <c r="AD424" s="193"/>
      <c r="AE424" s="379">
        <f>SUMPRODUCT(LEN($L424:$Z426)-LEN(SUBSTITUTE($L424:$Z426,"A", "")))</f>
        <v>0</v>
      </c>
      <c r="AF424" s="365">
        <f>SUMPRODUCT(LEN($AA424:$AA426)-LEN(SUBSTITUTE($AA424:$AA426,"A", "")))</f>
        <v>0</v>
      </c>
      <c r="AG424" s="365">
        <f>SUMPRODUCT(LEN($L424:$Z426)-LEN(SUBSTITUTE($L424:$Z426,"S", "")))</f>
        <v>0</v>
      </c>
      <c r="AH424" s="365">
        <f>SUMPRODUCT(LEN($AA424:$AA426)-LEN(SUBSTITUTE($AA424:$AA426,"S", "")))</f>
        <v>0</v>
      </c>
      <c r="AI424" s="365">
        <f>SUMPRODUCT(LEN($L424:$Z426)-LEN(SUBSTITUTE($L424:$Z426,"F", "")))</f>
        <v>0</v>
      </c>
      <c r="AJ424" s="365">
        <f>SUMPRODUCT(LEN($AA424:$AA426)-LEN(SUBSTITUTE($AA424:$AA426,"F", "")))</f>
        <v>0</v>
      </c>
      <c r="AK424" s="365">
        <f>SUMPRODUCT(LEN($L424:$Z426)-LEN(SUBSTITUTE($L424:$Z426,"G", "")))</f>
        <v>0</v>
      </c>
      <c r="AL424" s="365">
        <f>SUMPRODUCT(LEN($AA424:$AA426)-LEN(SUBSTITUTE($AA424:$AA426,"G", "")))</f>
        <v>0</v>
      </c>
      <c r="AM424" s="365">
        <f>SUMPRODUCT(LEN($L424:$Z426)-LEN(SUBSTITUTE($L424:$Z426,"M", "")))</f>
        <v>0</v>
      </c>
      <c r="AN424" s="382">
        <f>SUMPRODUCT(LEN($AA424:$AA426)-LEN(SUBSTITUTE($AA424:$AA426,"M", "")))</f>
        <v>0</v>
      </c>
    </row>
    <row r="425" spans="2:41" ht="21" customHeight="1" x14ac:dyDescent="0.2">
      <c r="B425" s="17"/>
      <c r="C425" s="406"/>
      <c r="D425" s="231"/>
      <c r="E425" s="23"/>
      <c r="F425" s="23"/>
      <c r="G425" s="191"/>
      <c r="H425" s="409"/>
      <c r="I425" s="409"/>
      <c r="J425" s="409"/>
      <c r="K425" s="190" t="s">
        <v>91</v>
      </c>
      <c r="L425" s="189"/>
      <c r="M425" s="190" t="s">
        <v>90</v>
      </c>
      <c r="N425" s="189"/>
      <c r="O425" s="190" t="s">
        <v>89</v>
      </c>
      <c r="P425" s="189"/>
      <c r="Q425" s="190" t="s">
        <v>88</v>
      </c>
      <c r="R425" s="189"/>
      <c r="S425" s="190" t="s">
        <v>210</v>
      </c>
      <c r="T425" s="189"/>
      <c r="U425" s="190" t="s">
        <v>209</v>
      </c>
      <c r="V425" s="189"/>
      <c r="W425" s="190" t="s">
        <v>291</v>
      </c>
      <c r="X425" s="189"/>
      <c r="Y425" s="190" t="s">
        <v>593</v>
      </c>
      <c r="Z425" s="189"/>
      <c r="AA425" s="244"/>
      <c r="AB425" s="366"/>
      <c r="AC425" s="366"/>
      <c r="AD425" s="188"/>
      <c r="AE425" s="390"/>
      <c r="AF425" s="392"/>
      <c r="AG425" s="392"/>
      <c r="AH425" s="392"/>
      <c r="AI425" s="392"/>
      <c r="AJ425" s="392"/>
      <c r="AK425" s="392"/>
      <c r="AL425" s="392"/>
      <c r="AM425" s="392"/>
      <c r="AN425" s="395"/>
      <c r="AO425" s="58"/>
    </row>
    <row r="426" spans="2:41" ht="21" customHeight="1" thickBot="1" x14ac:dyDescent="0.25">
      <c r="B426" s="17"/>
      <c r="C426" s="407"/>
      <c r="D426" s="233"/>
      <c r="E426" s="203"/>
      <c r="F426" s="203"/>
      <c r="G426" s="202"/>
      <c r="H426" s="410"/>
      <c r="I426" s="410"/>
      <c r="J426" s="410"/>
      <c r="K426" s="201" t="s">
        <v>87</v>
      </c>
      <c r="L426" s="200"/>
      <c r="M426" s="201" t="s">
        <v>86</v>
      </c>
      <c r="N426" s="200"/>
      <c r="O426" s="201" t="s">
        <v>85</v>
      </c>
      <c r="P426" s="200"/>
      <c r="Q426" s="201" t="s">
        <v>84</v>
      </c>
      <c r="R426" s="200"/>
      <c r="S426" s="201" t="s">
        <v>208</v>
      </c>
      <c r="T426" s="200"/>
      <c r="U426" s="201" t="s">
        <v>207</v>
      </c>
      <c r="V426" s="200"/>
      <c r="W426" s="201" t="s">
        <v>290</v>
      </c>
      <c r="X426" s="200"/>
      <c r="Y426" s="201" t="s">
        <v>592</v>
      </c>
      <c r="Z426" s="200"/>
      <c r="AA426" s="246"/>
      <c r="AB426" s="398"/>
      <c r="AC426" s="398"/>
      <c r="AD426" s="199"/>
      <c r="AE426" s="391"/>
      <c r="AF426" s="393"/>
      <c r="AG426" s="393"/>
      <c r="AH426" s="393"/>
      <c r="AI426" s="393"/>
      <c r="AJ426" s="393"/>
      <c r="AK426" s="393"/>
      <c r="AL426" s="393"/>
      <c r="AM426" s="393"/>
      <c r="AN426" s="396"/>
    </row>
    <row r="427" spans="2:41" ht="21" customHeight="1" x14ac:dyDescent="0.2">
      <c r="B427" s="17"/>
      <c r="C427" s="405">
        <v>15</v>
      </c>
      <c r="D427" s="232"/>
      <c r="E427" s="197"/>
      <c r="F427" s="197"/>
      <c r="G427" s="196"/>
      <c r="H427" s="408"/>
      <c r="I427" s="408"/>
      <c r="J427" s="408"/>
      <c r="K427" s="195" t="s">
        <v>95</v>
      </c>
      <c r="L427" s="194"/>
      <c r="M427" s="195" t="s">
        <v>94</v>
      </c>
      <c r="N427" s="194"/>
      <c r="O427" s="195" t="s">
        <v>93</v>
      </c>
      <c r="P427" s="194"/>
      <c r="Q427" s="195" t="s">
        <v>92</v>
      </c>
      <c r="R427" s="194"/>
      <c r="S427" s="195" t="s">
        <v>212</v>
      </c>
      <c r="T427" s="194"/>
      <c r="U427" s="195" t="s">
        <v>211</v>
      </c>
      <c r="V427" s="194"/>
      <c r="W427" s="195" t="s">
        <v>292</v>
      </c>
      <c r="X427" s="194"/>
      <c r="Y427" s="195" t="s">
        <v>594</v>
      </c>
      <c r="Z427" s="194"/>
      <c r="AA427" s="245"/>
      <c r="AB427" s="397"/>
      <c r="AC427" s="397"/>
      <c r="AD427" s="193"/>
      <c r="AE427" s="379">
        <f>SUMPRODUCT(LEN($L427:$Z429)-LEN(SUBSTITUTE($L427:$Z429,"A", "")))</f>
        <v>0</v>
      </c>
      <c r="AF427" s="365">
        <f>SUMPRODUCT(LEN($AA427:$AA429)-LEN(SUBSTITUTE($AA427:$AA429,"A", "")))</f>
        <v>0</v>
      </c>
      <c r="AG427" s="365">
        <f>SUMPRODUCT(LEN($L427:$Z429)-LEN(SUBSTITUTE($L427:$Z429,"S", "")))</f>
        <v>0</v>
      </c>
      <c r="AH427" s="365">
        <f>SUMPRODUCT(LEN($AA427:$AA429)-LEN(SUBSTITUTE($AA427:$AA429,"S", "")))</f>
        <v>0</v>
      </c>
      <c r="AI427" s="365">
        <f>SUMPRODUCT(LEN($L427:$Z429)-LEN(SUBSTITUTE($L427:$Z429,"F", "")))</f>
        <v>0</v>
      </c>
      <c r="AJ427" s="365">
        <f>SUMPRODUCT(LEN($AA427:$AA429)-LEN(SUBSTITUTE($AA427:$AA429,"F", "")))</f>
        <v>0</v>
      </c>
      <c r="AK427" s="365">
        <f>SUMPRODUCT(LEN($L427:$Z429)-LEN(SUBSTITUTE($L427:$Z429,"G", "")))</f>
        <v>0</v>
      </c>
      <c r="AL427" s="365">
        <f>SUMPRODUCT(LEN($AA427:$AA429)-LEN(SUBSTITUTE($AA427:$AA429,"G", "")))</f>
        <v>0</v>
      </c>
      <c r="AM427" s="365">
        <f>SUMPRODUCT(LEN($L427:$Z429)-LEN(SUBSTITUTE($L427:$Z429,"M", "")))</f>
        <v>0</v>
      </c>
      <c r="AN427" s="382">
        <f>SUMPRODUCT(LEN($AA427:$AA429)-LEN(SUBSTITUTE($AA427:$AA429,"M", "")))</f>
        <v>0</v>
      </c>
    </row>
    <row r="428" spans="2:41" ht="21" customHeight="1" x14ac:dyDescent="0.2">
      <c r="B428" s="17"/>
      <c r="C428" s="406"/>
      <c r="D428" s="231"/>
      <c r="E428" s="23"/>
      <c r="F428" s="23"/>
      <c r="G428" s="191"/>
      <c r="H428" s="409"/>
      <c r="I428" s="409"/>
      <c r="J428" s="409"/>
      <c r="K428" s="190" t="s">
        <v>91</v>
      </c>
      <c r="L428" s="189"/>
      <c r="M428" s="190" t="s">
        <v>90</v>
      </c>
      <c r="N428" s="189"/>
      <c r="O428" s="190" t="s">
        <v>89</v>
      </c>
      <c r="P428" s="189"/>
      <c r="Q428" s="190" t="s">
        <v>88</v>
      </c>
      <c r="R428" s="189"/>
      <c r="S428" s="190" t="s">
        <v>210</v>
      </c>
      <c r="T428" s="189"/>
      <c r="U428" s="190" t="s">
        <v>209</v>
      </c>
      <c r="V428" s="189"/>
      <c r="W428" s="190" t="s">
        <v>291</v>
      </c>
      <c r="X428" s="189"/>
      <c r="Y428" s="190" t="s">
        <v>593</v>
      </c>
      <c r="Z428" s="189"/>
      <c r="AA428" s="244"/>
      <c r="AB428" s="366"/>
      <c r="AC428" s="366"/>
      <c r="AD428" s="188"/>
      <c r="AE428" s="390"/>
      <c r="AF428" s="392"/>
      <c r="AG428" s="392"/>
      <c r="AH428" s="392"/>
      <c r="AI428" s="392"/>
      <c r="AJ428" s="392"/>
      <c r="AK428" s="392"/>
      <c r="AL428" s="392"/>
      <c r="AM428" s="392"/>
      <c r="AN428" s="395"/>
    </row>
    <row r="429" spans="2:41" ht="21" customHeight="1" thickBot="1" x14ac:dyDescent="0.25">
      <c r="B429" s="17"/>
      <c r="C429" s="407"/>
      <c r="D429" s="233"/>
      <c r="E429" s="203"/>
      <c r="F429" s="203"/>
      <c r="G429" s="202"/>
      <c r="H429" s="410"/>
      <c r="I429" s="410"/>
      <c r="J429" s="410"/>
      <c r="K429" s="201" t="s">
        <v>87</v>
      </c>
      <c r="L429" s="200"/>
      <c r="M429" s="201" t="s">
        <v>86</v>
      </c>
      <c r="N429" s="200"/>
      <c r="O429" s="201" t="s">
        <v>85</v>
      </c>
      <c r="P429" s="200"/>
      <c r="Q429" s="201" t="s">
        <v>84</v>
      </c>
      <c r="R429" s="200"/>
      <c r="S429" s="201" t="s">
        <v>208</v>
      </c>
      <c r="T429" s="200"/>
      <c r="U429" s="201" t="s">
        <v>207</v>
      </c>
      <c r="V429" s="200"/>
      <c r="W429" s="201" t="s">
        <v>290</v>
      </c>
      <c r="X429" s="200"/>
      <c r="Y429" s="201" t="s">
        <v>592</v>
      </c>
      <c r="Z429" s="200"/>
      <c r="AA429" s="246"/>
      <c r="AB429" s="398"/>
      <c r="AC429" s="398"/>
      <c r="AD429" s="199"/>
      <c r="AE429" s="391"/>
      <c r="AF429" s="393"/>
      <c r="AG429" s="393"/>
      <c r="AH429" s="393"/>
      <c r="AI429" s="393"/>
      <c r="AJ429" s="393"/>
      <c r="AK429" s="393"/>
      <c r="AL429" s="393"/>
      <c r="AM429" s="393"/>
      <c r="AN429" s="396"/>
    </row>
    <row r="430" spans="2:41" ht="21" customHeight="1" x14ac:dyDescent="0.2">
      <c r="B430" s="17"/>
      <c r="C430" s="405">
        <v>16</v>
      </c>
      <c r="D430" s="232"/>
      <c r="E430" s="197"/>
      <c r="F430" s="197"/>
      <c r="G430" s="196"/>
      <c r="H430" s="408"/>
      <c r="I430" s="408"/>
      <c r="J430" s="408"/>
      <c r="K430" s="195" t="s">
        <v>95</v>
      </c>
      <c r="L430" s="194"/>
      <c r="M430" s="195" t="s">
        <v>94</v>
      </c>
      <c r="N430" s="194"/>
      <c r="O430" s="195" t="s">
        <v>93</v>
      </c>
      <c r="P430" s="194"/>
      <c r="Q430" s="195" t="s">
        <v>92</v>
      </c>
      <c r="R430" s="194"/>
      <c r="S430" s="195" t="s">
        <v>212</v>
      </c>
      <c r="T430" s="194"/>
      <c r="U430" s="195" t="s">
        <v>211</v>
      </c>
      <c r="V430" s="194"/>
      <c r="W430" s="195" t="s">
        <v>292</v>
      </c>
      <c r="X430" s="194"/>
      <c r="Y430" s="195" t="s">
        <v>594</v>
      </c>
      <c r="Z430" s="194"/>
      <c r="AA430" s="245"/>
      <c r="AB430" s="397"/>
      <c r="AC430" s="397"/>
      <c r="AD430" s="193"/>
      <c r="AE430" s="379">
        <f>SUMPRODUCT(LEN($L430:$Z432)-LEN(SUBSTITUTE($L430:$Z432,"A", "")))</f>
        <v>0</v>
      </c>
      <c r="AF430" s="365">
        <f>SUMPRODUCT(LEN($AA430:$AA432)-LEN(SUBSTITUTE($AA430:$AA432,"A", "")))</f>
        <v>0</v>
      </c>
      <c r="AG430" s="365">
        <f>SUMPRODUCT(LEN($L430:$Z432)-LEN(SUBSTITUTE($L430:$Z432,"S", "")))</f>
        <v>0</v>
      </c>
      <c r="AH430" s="365">
        <f>SUMPRODUCT(LEN($AA430:$AA432)-LEN(SUBSTITUTE($AA430:$AA432,"S", "")))</f>
        <v>0</v>
      </c>
      <c r="AI430" s="365">
        <f>SUMPRODUCT(LEN($L430:$Z432)-LEN(SUBSTITUTE($L430:$Z432,"F", "")))</f>
        <v>0</v>
      </c>
      <c r="AJ430" s="365">
        <f>SUMPRODUCT(LEN($AA430:$AA432)-LEN(SUBSTITUTE($AA430:$AA432,"F", "")))</f>
        <v>0</v>
      </c>
      <c r="AK430" s="365">
        <f>SUMPRODUCT(LEN($L430:$Z432)-LEN(SUBSTITUTE($L430:$Z432,"G", "")))</f>
        <v>0</v>
      </c>
      <c r="AL430" s="365">
        <f>SUMPRODUCT(LEN($AA430:$AA432)-LEN(SUBSTITUTE($AA430:$AA432,"G", "")))</f>
        <v>0</v>
      </c>
      <c r="AM430" s="365">
        <f>SUMPRODUCT(LEN($L430:$Z432)-LEN(SUBSTITUTE($L430:$Z432,"M", "")))</f>
        <v>0</v>
      </c>
      <c r="AN430" s="382">
        <f>SUMPRODUCT(LEN($AA430:$AA432)-LEN(SUBSTITUTE($AA430:$AA432,"M", "")))</f>
        <v>0</v>
      </c>
    </row>
    <row r="431" spans="2:41" ht="21" customHeight="1" x14ac:dyDescent="0.2">
      <c r="B431" s="17"/>
      <c r="C431" s="406"/>
      <c r="D431" s="231"/>
      <c r="E431" s="23"/>
      <c r="F431" s="23"/>
      <c r="G431" s="191"/>
      <c r="H431" s="409"/>
      <c r="I431" s="409"/>
      <c r="J431" s="409"/>
      <c r="K431" s="190" t="s">
        <v>91</v>
      </c>
      <c r="L431" s="189"/>
      <c r="M431" s="190" t="s">
        <v>90</v>
      </c>
      <c r="N431" s="189"/>
      <c r="O431" s="190" t="s">
        <v>89</v>
      </c>
      <c r="P431" s="189"/>
      <c r="Q431" s="190" t="s">
        <v>88</v>
      </c>
      <c r="R431" s="189"/>
      <c r="S431" s="190" t="s">
        <v>210</v>
      </c>
      <c r="T431" s="189"/>
      <c r="U431" s="190" t="s">
        <v>209</v>
      </c>
      <c r="V431" s="189"/>
      <c r="W431" s="190" t="s">
        <v>291</v>
      </c>
      <c r="X431" s="189"/>
      <c r="Y431" s="190" t="s">
        <v>593</v>
      </c>
      <c r="Z431" s="189"/>
      <c r="AA431" s="244"/>
      <c r="AB431" s="366"/>
      <c r="AC431" s="366"/>
      <c r="AD431" s="188"/>
      <c r="AE431" s="390"/>
      <c r="AF431" s="392"/>
      <c r="AG431" s="392"/>
      <c r="AH431" s="392"/>
      <c r="AI431" s="392"/>
      <c r="AJ431" s="392"/>
      <c r="AK431" s="392"/>
      <c r="AL431" s="392"/>
      <c r="AM431" s="392"/>
      <c r="AN431" s="395"/>
    </row>
    <row r="432" spans="2:41" ht="21" customHeight="1" thickBot="1" x14ac:dyDescent="0.25">
      <c r="B432" s="17"/>
      <c r="C432" s="407"/>
      <c r="D432" s="233"/>
      <c r="E432" s="203"/>
      <c r="F432" s="203"/>
      <c r="G432" s="202"/>
      <c r="H432" s="410"/>
      <c r="I432" s="410"/>
      <c r="J432" s="410"/>
      <c r="K432" s="201" t="s">
        <v>87</v>
      </c>
      <c r="L432" s="200"/>
      <c r="M432" s="201" t="s">
        <v>86</v>
      </c>
      <c r="N432" s="200"/>
      <c r="O432" s="201" t="s">
        <v>85</v>
      </c>
      <c r="P432" s="200"/>
      <c r="Q432" s="201" t="s">
        <v>84</v>
      </c>
      <c r="R432" s="200"/>
      <c r="S432" s="201" t="s">
        <v>208</v>
      </c>
      <c r="T432" s="200"/>
      <c r="U432" s="201" t="s">
        <v>207</v>
      </c>
      <c r="V432" s="200"/>
      <c r="W432" s="201" t="s">
        <v>290</v>
      </c>
      <c r="X432" s="200"/>
      <c r="Y432" s="201" t="s">
        <v>592</v>
      </c>
      <c r="Z432" s="200"/>
      <c r="AA432" s="246"/>
      <c r="AB432" s="398"/>
      <c r="AC432" s="398"/>
      <c r="AD432" s="199"/>
      <c r="AE432" s="391"/>
      <c r="AF432" s="393"/>
      <c r="AG432" s="393"/>
      <c r="AH432" s="393"/>
      <c r="AI432" s="393"/>
      <c r="AJ432" s="393"/>
      <c r="AK432" s="393"/>
      <c r="AL432" s="393"/>
      <c r="AM432" s="393"/>
      <c r="AN432" s="396"/>
    </row>
    <row r="433" spans="2:48" ht="21" customHeight="1" x14ac:dyDescent="0.2">
      <c r="B433" s="17"/>
      <c r="C433" s="405">
        <v>17</v>
      </c>
      <c r="D433" s="232"/>
      <c r="E433" s="197"/>
      <c r="F433" s="197"/>
      <c r="G433" s="196"/>
      <c r="H433" s="408"/>
      <c r="I433" s="408"/>
      <c r="J433" s="408"/>
      <c r="K433" s="195" t="s">
        <v>95</v>
      </c>
      <c r="L433" s="194"/>
      <c r="M433" s="195" t="s">
        <v>94</v>
      </c>
      <c r="N433" s="194"/>
      <c r="O433" s="195" t="s">
        <v>93</v>
      </c>
      <c r="P433" s="194"/>
      <c r="Q433" s="195" t="s">
        <v>92</v>
      </c>
      <c r="R433" s="194"/>
      <c r="S433" s="195" t="s">
        <v>212</v>
      </c>
      <c r="T433" s="194"/>
      <c r="U433" s="195" t="s">
        <v>211</v>
      </c>
      <c r="V433" s="194"/>
      <c r="W433" s="195" t="s">
        <v>292</v>
      </c>
      <c r="X433" s="194"/>
      <c r="Y433" s="195" t="s">
        <v>594</v>
      </c>
      <c r="Z433" s="194"/>
      <c r="AA433" s="245"/>
      <c r="AB433" s="397"/>
      <c r="AC433" s="397"/>
      <c r="AD433" s="193"/>
      <c r="AE433" s="379">
        <f>SUMPRODUCT(LEN($L433:$Z435)-LEN(SUBSTITUTE($L433:$Z435,"A", "")))</f>
        <v>0</v>
      </c>
      <c r="AF433" s="365">
        <f>SUMPRODUCT(LEN($AA433:$AA435)-LEN(SUBSTITUTE($AA433:$AA435,"A", "")))</f>
        <v>0</v>
      </c>
      <c r="AG433" s="365">
        <f>SUMPRODUCT(LEN($L433:$Z435)-LEN(SUBSTITUTE($L433:$Z435,"S", "")))</f>
        <v>0</v>
      </c>
      <c r="AH433" s="365">
        <f>SUMPRODUCT(LEN($AA433:$AA435)-LEN(SUBSTITUTE($AA433:$AA435,"S", "")))</f>
        <v>0</v>
      </c>
      <c r="AI433" s="365">
        <f>SUMPRODUCT(LEN($L433:$Z435)-LEN(SUBSTITUTE($L433:$Z435,"F", "")))</f>
        <v>0</v>
      </c>
      <c r="AJ433" s="365">
        <f>SUMPRODUCT(LEN($AA433:$AA435)-LEN(SUBSTITUTE($AA433:$AA435,"F", "")))</f>
        <v>0</v>
      </c>
      <c r="AK433" s="365">
        <f>SUMPRODUCT(LEN($L433:$Z435)-LEN(SUBSTITUTE($L433:$Z435,"G", "")))</f>
        <v>0</v>
      </c>
      <c r="AL433" s="365">
        <f>SUMPRODUCT(LEN($AA433:$AA435)-LEN(SUBSTITUTE($AA433:$AA435,"G", "")))</f>
        <v>0</v>
      </c>
      <c r="AM433" s="365">
        <f>SUMPRODUCT(LEN($L433:$Z435)-LEN(SUBSTITUTE($L433:$Z435,"M", "")))</f>
        <v>0</v>
      </c>
      <c r="AN433" s="382">
        <f>SUMPRODUCT(LEN($AA433:$AA435)-LEN(SUBSTITUTE($AA433:$AA435,"M", "")))</f>
        <v>0</v>
      </c>
    </row>
    <row r="434" spans="2:48" ht="21" customHeight="1" x14ac:dyDescent="0.2">
      <c r="B434" s="17"/>
      <c r="C434" s="406"/>
      <c r="D434" s="231"/>
      <c r="E434" s="23"/>
      <c r="F434" s="23"/>
      <c r="G434" s="191"/>
      <c r="H434" s="409"/>
      <c r="I434" s="409"/>
      <c r="J434" s="409"/>
      <c r="K434" s="190" t="s">
        <v>91</v>
      </c>
      <c r="L434" s="189"/>
      <c r="M434" s="190" t="s">
        <v>90</v>
      </c>
      <c r="N434" s="189"/>
      <c r="O434" s="190" t="s">
        <v>89</v>
      </c>
      <c r="P434" s="189"/>
      <c r="Q434" s="190" t="s">
        <v>88</v>
      </c>
      <c r="R434" s="189"/>
      <c r="S434" s="190" t="s">
        <v>210</v>
      </c>
      <c r="T434" s="189"/>
      <c r="U434" s="190" t="s">
        <v>209</v>
      </c>
      <c r="V434" s="189"/>
      <c r="W434" s="190" t="s">
        <v>291</v>
      </c>
      <c r="X434" s="189"/>
      <c r="Y434" s="190" t="s">
        <v>593</v>
      </c>
      <c r="Z434" s="189"/>
      <c r="AA434" s="244"/>
      <c r="AB434" s="366"/>
      <c r="AC434" s="366"/>
      <c r="AD434" s="188"/>
      <c r="AE434" s="390"/>
      <c r="AF434" s="392"/>
      <c r="AG434" s="392"/>
      <c r="AH434" s="392"/>
      <c r="AI434" s="392"/>
      <c r="AJ434" s="392"/>
      <c r="AK434" s="392"/>
      <c r="AL434" s="392"/>
      <c r="AM434" s="392"/>
      <c r="AN434" s="395"/>
    </row>
    <row r="435" spans="2:48" ht="21" customHeight="1" thickBot="1" x14ac:dyDescent="0.25">
      <c r="B435" s="17"/>
      <c r="C435" s="407"/>
      <c r="D435" s="233"/>
      <c r="E435" s="203"/>
      <c r="F435" s="203"/>
      <c r="G435" s="202"/>
      <c r="H435" s="410"/>
      <c r="I435" s="410"/>
      <c r="J435" s="410"/>
      <c r="K435" s="201" t="s">
        <v>87</v>
      </c>
      <c r="L435" s="200"/>
      <c r="M435" s="201" t="s">
        <v>86</v>
      </c>
      <c r="N435" s="200"/>
      <c r="O435" s="201" t="s">
        <v>85</v>
      </c>
      <c r="P435" s="200"/>
      <c r="Q435" s="201" t="s">
        <v>84</v>
      </c>
      <c r="R435" s="200"/>
      <c r="S435" s="201" t="s">
        <v>208</v>
      </c>
      <c r="T435" s="200"/>
      <c r="U435" s="201" t="s">
        <v>207</v>
      </c>
      <c r="V435" s="200"/>
      <c r="W435" s="201" t="s">
        <v>290</v>
      </c>
      <c r="X435" s="200"/>
      <c r="Y435" s="201" t="s">
        <v>592</v>
      </c>
      <c r="Z435" s="200"/>
      <c r="AA435" s="246"/>
      <c r="AB435" s="398"/>
      <c r="AC435" s="398"/>
      <c r="AD435" s="199"/>
      <c r="AE435" s="391"/>
      <c r="AF435" s="393"/>
      <c r="AG435" s="393"/>
      <c r="AH435" s="393"/>
      <c r="AI435" s="393"/>
      <c r="AJ435" s="393"/>
      <c r="AK435" s="393"/>
      <c r="AL435" s="393"/>
      <c r="AM435" s="393"/>
      <c r="AN435" s="396"/>
    </row>
    <row r="436" spans="2:48" ht="21" customHeight="1" x14ac:dyDescent="0.2">
      <c r="B436" s="17"/>
      <c r="C436" s="405">
        <v>18</v>
      </c>
      <c r="D436" s="232"/>
      <c r="E436" s="197"/>
      <c r="F436" s="197"/>
      <c r="G436" s="196"/>
      <c r="H436" s="408"/>
      <c r="I436" s="408"/>
      <c r="J436" s="408"/>
      <c r="K436" s="195" t="s">
        <v>95</v>
      </c>
      <c r="L436" s="194"/>
      <c r="M436" s="195" t="s">
        <v>94</v>
      </c>
      <c r="N436" s="194"/>
      <c r="O436" s="195" t="s">
        <v>93</v>
      </c>
      <c r="P436" s="194"/>
      <c r="Q436" s="195" t="s">
        <v>92</v>
      </c>
      <c r="R436" s="194"/>
      <c r="S436" s="195" t="s">
        <v>212</v>
      </c>
      <c r="T436" s="194"/>
      <c r="U436" s="195" t="s">
        <v>211</v>
      </c>
      <c r="V436" s="194"/>
      <c r="W436" s="195" t="s">
        <v>292</v>
      </c>
      <c r="X436" s="194"/>
      <c r="Y436" s="195" t="s">
        <v>594</v>
      </c>
      <c r="Z436" s="194"/>
      <c r="AA436" s="245"/>
      <c r="AB436" s="397"/>
      <c r="AC436" s="397"/>
      <c r="AD436" s="193"/>
      <c r="AE436" s="379">
        <f>SUMPRODUCT(LEN($L436:$Z438)-LEN(SUBSTITUTE($L436:$Z438,"A", "")))</f>
        <v>0</v>
      </c>
      <c r="AF436" s="365">
        <f>SUMPRODUCT(LEN($AA436:$AA438)-LEN(SUBSTITUTE($AA436:$AA438,"A", "")))</f>
        <v>0</v>
      </c>
      <c r="AG436" s="365">
        <f>SUMPRODUCT(LEN($L436:$Z438)-LEN(SUBSTITUTE($L436:$Z438,"S", "")))</f>
        <v>0</v>
      </c>
      <c r="AH436" s="365">
        <f>SUMPRODUCT(LEN($AA436:$AA438)-LEN(SUBSTITUTE($AA436:$AA438,"S", "")))</f>
        <v>0</v>
      </c>
      <c r="AI436" s="365">
        <f>SUMPRODUCT(LEN($L436:$Z438)-LEN(SUBSTITUTE($L436:$Z438,"F", "")))</f>
        <v>0</v>
      </c>
      <c r="AJ436" s="365">
        <f>SUMPRODUCT(LEN($AA436:$AA438)-LEN(SUBSTITUTE($AA436:$AA438,"F", "")))</f>
        <v>0</v>
      </c>
      <c r="AK436" s="365">
        <f>SUMPRODUCT(LEN($L436:$Z438)-LEN(SUBSTITUTE($L436:$Z438,"G", "")))</f>
        <v>0</v>
      </c>
      <c r="AL436" s="365">
        <f>SUMPRODUCT(LEN($AA436:$AA438)-LEN(SUBSTITUTE($AA436:$AA438,"G", "")))</f>
        <v>0</v>
      </c>
      <c r="AM436" s="365">
        <f>SUMPRODUCT(LEN($L436:$Z438)-LEN(SUBSTITUTE($L436:$Z438,"M", "")))</f>
        <v>0</v>
      </c>
      <c r="AN436" s="382">
        <f>SUMPRODUCT(LEN($AA436:$AA438)-LEN(SUBSTITUTE($AA436:$AA438,"M", "")))</f>
        <v>0</v>
      </c>
    </row>
    <row r="437" spans="2:48" ht="21" customHeight="1" x14ac:dyDescent="0.2">
      <c r="B437" s="17"/>
      <c r="C437" s="406"/>
      <c r="D437" s="231"/>
      <c r="E437" s="23"/>
      <c r="F437" s="23"/>
      <c r="G437" s="191"/>
      <c r="H437" s="409"/>
      <c r="I437" s="409"/>
      <c r="J437" s="409"/>
      <c r="K437" s="190" t="s">
        <v>91</v>
      </c>
      <c r="L437" s="189"/>
      <c r="M437" s="190" t="s">
        <v>90</v>
      </c>
      <c r="N437" s="189"/>
      <c r="O437" s="190" t="s">
        <v>89</v>
      </c>
      <c r="P437" s="189"/>
      <c r="Q437" s="190" t="s">
        <v>88</v>
      </c>
      <c r="R437" s="189"/>
      <c r="S437" s="190" t="s">
        <v>210</v>
      </c>
      <c r="T437" s="189"/>
      <c r="U437" s="190" t="s">
        <v>209</v>
      </c>
      <c r="V437" s="189"/>
      <c r="W437" s="190" t="s">
        <v>291</v>
      </c>
      <c r="X437" s="189"/>
      <c r="Y437" s="190" t="s">
        <v>593</v>
      </c>
      <c r="Z437" s="189"/>
      <c r="AA437" s="244"/>
      <c r="AB437" s="366"/>
      <c r="AC437" s="366"/>
      <c r="AD437" s="188"/>
      <c r="AE437" s="390"/>
      <c r="AF437" s="392"/>
      <c r="AG437" s="392"/>
      <c r="AH437" s="392"/>
      <c r="AI437" s="392"/>
      <c r="AJ437" s="392"/>
      <c r="AK437" s="392"/>
      <c r="AL437" s="392"/>
      <c r="AM437" s="392"/>
      <c r="AN437" s="395"/>
    </row>
    <row r="438" spans="2:48" ht="21" customHeight="1" thickBot="1" x14ac:dyDescent="0.25">
      <c r="B438" s="17"/>
      <c r="C438" s="407"/>
      <c r="D438" s="233"/>
      <c r="E438" s="203"/>
      <c r="F438" s="203"/>
      <c r="G438" s="202"/>
      <c r="H438" s="410"/>
      <c r="I438" s="410"/>
      <c r="J438" s="410"/>
      <c r="K438" s="201" t="s">
        <v>87</v>
      </c>
      <c r="L438" s="200"/>
      <c r="M438" s="201" t="s">
        <v>86</v>
      </c>
      <c r="N438" s="200"/>
      <c r="O438" s="201" t="s">
        <v>85</v>
      </c>
      <c r="P438" s="200"/>
      <c r="Q438" s="201" t="s">
        <v>84</v>
      </c>
      <c r="R438" s="200"/>
      <c r="S438" s="201" t="s">
        <v>208</v>
      </c>
      <c r="T438" s="200"/>
      <c r="U438" s="201" t="s">
        <v>207</v>
      </c>
      <c r="V438" s="200"/>
      <c r="W438" s="201" t="s">
        <v>290</v>
      </c>
      <c r="X438" s="200"/>
      <c r="Y438" s="201" t="s">
        <v>592</v>
      </c>
      <c r="Z438" s="200"/>
      <c r="AA438" s="246"/>
      <c r="AB438" s="398"/>
      <c r="AC438" s="398"/>
      <c r="AD438" s="199"/>
      <c r="AE438" s="391"/>
      <c r="AF438" s="393"/>
      <c r="AG438" s="393"/>
      <c r="AH438" s="393"/>
      <c r="AI438" s="393"/>
      <c r="AJ438" s="393"/>
      <c r="AK438" s="393"/>
      <c r="AL438" s="393"/>
      <c r="AM438" s="393"/>
      <c r="AN438" s="396"/>
    </row>
    <row r="439" spans="2:48" ht="21" customHeight="1" x14ac:dyDescent="0.2">
      <c r="B439" s="17"/>
      <c r="C439" s="405">
        <v>19</v>
      </c>
      <c r="D439" s="232"/>
      <c r="E439" s="197"/>
      <c r="F439" s="197"/>
      <c r="G439" s="196"/>
      <c r="H439" s="408"/>
      <c r="I439" s="408"/>
      <c r="J439" s="408"/>
      <c r="K439" s="195" t="s">
        <v>95</v>
      </c>
      <c r="L439" s="194"/>
      <c r="M439" s="195" t="s">
        <v>94</v>
      </c>
      <c r="N439" s="194"/>
      <c r="O439" s="195" t="s">
        <v>93</v>
      </c>
      <c r="P439" s="194"/>
      <c r="Q439" s="195" t="s">
        <v>92</v>
      </c>
      <c r="R439" s="194"/>
      <c r="S439" s="195" t="s">
        <v>212</v>
      </c>
      <c r="T439" s="194"/>
      <c r="U439" s="195" t="s">
        <v>211</v>
      </c>
      <c r="V439" s="194"/>
      <c r="W439" s="195" t="s">
        <v>292</v>
      </c>
      <c r="X439" s="194"/>
      <c r="Y439" s="195" t="s">
        <v>594</v>
      </c>
      <c r="Z439" s="194"/>
      <c r="AA439" s="245"/>
      <c r="AB439" s="397"/>
      <c r="AC439" s="397"/>
      <c r="AD439" s="193"/>
      <c r="AE439" s="379">
        <f>SUMPRODUCT(LEN($L439:$Z441)-LEN(SUBSTITUTE($L439:$Z441,"A", "")))</f>
        <v>0</v>
      </c>
      <c r="AF439" s="365">
        <f>SUMPRODUCT(LEN($AA439:$AA441)-LEN(SUBSTITUTE($AA439:$AA441,"A", "")))</f>
        <v>0</v>
      </c>
      <c r="AG439" s="365">
        <f>SUMPRODUCT(LEN($L439:$Z441)-LEN(SUBSTITUTE($L439:$Z441,"S", "")))</f>
        <v>0</v>
      </c>
      <c r="AH439" s="365">
        <f>SUMPRODUCT(LEN($AA439:$AA441)-LEN(SUBSTITUTE($AA439:$AA441,"S", "")))</f>
        <v>0</v>
      </c>
      <c r="AI439" s="365">
        <f>SUMPRODUCT(LEN($L439:$Z441)-LEN(SUBSTITUTE($L439:$Z441,"F", "")))</f>
        <v>0</v>
      </c>
      <c r="AJ439" s="365">
        <f>SUMPRODUCT(LEN($AA439:$AA441)-LEN(SUBSTITUTE($AA439:$AA441,"F", "")))</f>
        <v>0</v>
      </c>
      <c r="AK439" s="365">
        <f>SUMPRODUCT(LEN($L439:$Z441)-LEN(SUBSTITUTE($L439:$Z441,"G", "")))</f>
        <v>0</v>
      </c>
      <c r="AL439" s="365">
        <f>SUMPRODUCT(LEN($AA439:$AA441)-LEN(SUBSTITUTE($AA439:$AA441,"G", "")))</f>
        <v>0</v>
      </c>
      <c r="AM439" s="365">
        <f>SUMPRODUCT(LEN($L439:$Z441)-LEN(SUBSTITUTE($L439:$Z441,"M", "")))</f>
        <v>0</v>
      </c>
      <c r="AN439" s="382">
        <f>SUMPRODUCT(LEN($AA439:$AA441)-LEN(SUBSTITUTE($AA439:$AA441,"M", "")))</f>
        <v>0</v>
      </c>
    </row>
    <row r="440" spans="2:48" ht="21" customHeight="1" x14ac:dyDescent="0.2">
      <c r="B440" s="17"/>
      <c r="C440" s="406"/>
      <c r="D440" s="231"/>
      <c r="E440" s="23"/>
      <c r="F440" s="23"/>
      <c r="G440" s="191"/>
      <c r="H440" s="409"/>
      <c r="I440" s="409"/>
      <c r="J440" s="409"/>
      <c r="K440" s="190" t="s">
        <v>91</v>
      </c>
      <c r="L440" s="189"/>
      <c r="M440" s="190" t="s">
        <v>90</v>
      </c>
      <c r="N440" s="189"/>
      <c r="O440" s="190" t="s">
        <v>89</v>
      </c>
      <c r="P440" s="189"/>
      <c r="Q440" s="190" t="s">
        <v>88</v>
      </c>
      <c r="R440" s="189"/>
      <c r="S440" s="190" t="s">
        <v>210</v>
      </c>
      <c r="T440" s="189"/>
      <c r="U440" s="190" t="s">
        <v>209</v>
      </c>
      <c r="V440" s="189"/>
      <c r="W440" s="190" t="s">
        <v>291</v>
      </c>
      <c r="X440" s="189"/>
      <c r="Y440" s="190" t="s">
        <v>593</v>
      </c>
      <c r="Z440" s="189"/>
      <c r="AA440" s="244"/>
      <c r="AB440" s="366"/>
      <c r="AC440" s="366"/>
      <c r="AD440" s="188"/>
      <c r="AE440" s="390"/>
      <c r="AF440" s="392"/>
      <c r="AG440" s="392"/>
      <c r="AH440" s="392"/>
      <c r="AI440" s="392"/>
      <c r="AJ440" s="392"/>
      <c r="AK440" s="392"/>
      <c r="AL440" s="392"/>
      <c r="AM440" s="392"/>
      <c r="AN440" s="395"/>
    </row>
    <row r="441" spans="2:48" ht="21" customHeight="1" thickBot="1" x14ac:dyDescent="0.25">
      <c r="B441" s="17"/>
      <c r="C441" s="407"/>
      <c r="D441" s="233"/>
      <c r="E441" s="203"/>
      <c r="F441" s="203"/>
      <c r="G441" s="202"/>
      <c r="H441" s="410"/>
      <c r="I441" s="410"/>
      <c r="J441" s="410"/>
      <c r="K441" s="201" t="s">
        <v>87</v>
      </c>
      <c r="L441" s="200"/>
      <c r="M441" s="201" t="s">
        <v>86</v>
      </c>
      <c r="N441" s="200"/>
      <c r="O441" s="201" t="s">
        <v>85</v>
      </c>
      <c r="P441" s="200"/>
      <c r="Q441" s="201" t="s">
        <v>84</v>
      </c>
      <c r="R441" s="200"/>
      <c r="S441" s="201" t="s">
        <v>208</v>
      </c>
      <c r="T441" s="200"/>
      <c r="U441" s="201" t="s">
        <v>207</v>
      </c>
      <c r="V441" s="200"/>
      <c r="W441" s="201" t="s">
        <v>290</v>
      </c>
      <c r="X441" s="200"/>
      <c r="Y441" s="201" t="s">
        <v>592</v>
      </c>
      <c r="Z441" s="200"/>
      <c r="AA441" s="246"/>
      <c r="AB441" s="398"/>
      <c r="AC441" s="398"/>
      <c r="AD441" s="199"/>
      <c r="AE441" s="391"/>
      <c r="AF441" s="393"/>
      <c r="AG441" s="393"/>
      <c r="AH441" s="393"/>
      <c r="AI441" s="393"/>
      <c r="AJ441" s="393"/>
      <c r="AK441" s="393"/>
      <c r="AL441" s="393"/>
      <c r="AM441" s="393"/>
      <c r="AN441" s="396"/>
    </row>
    <row r="442" spans="2:48" ht="21" customHeight="1" x14ac:dyDescent="0.2">
      <c r="B442" s="17"/>
      <c r="C442" s="405">
        <v>20</v>
      </c>
      <c r="D442" s="232"/>
      <c r="E442" s="197"/>
      <c r="F442" s="197"/>
      <c r="G442" s="196"/>
      <c r="H442" s="408"/>
      <c r="I442" s="408"/>
      <c r="J442" s="408"/>
      <c r="K442" s="195" t="s">
        <v>95</v>
      </c>
      <c r="L442" s="194"/>
      <c r="M442" s="195" t="s">
        <v>94</v>
      </c>
      <c r="N442" s="194"/>
      <c r="O442" s="195" t="s">
        <v>93</v>
      </c>
      <c r="P442" s="194"/>
      <c r="Q442" s="195" t="s">
        <v>92</v>
      </c>
      <c r="R442" s="194"/>
      <c r="S442" s="195" t="s">
        <v>212</v>
      </c>
      <c r="T442" s="194"/>
      <c r="U442" s="195" t="s">
        <v>211</v>
      </c>
      <c r="V442" s="194"/>
      <c r="W442" s="195" t="s">
        <v>292</v>
      </c>
      <c r="X442" s="194"/>
      <c r="Y442" s="195" t="s">
        <v>594</v>
      </c>
      <c r="Z442" s="194"/>
      <c r="AA442" s="245"/>
      <c r="AB442" s="397"/>
      <c r="AC442" s="397"/>
      <c r="AD442" s="193"/>
      <c r="AE442" s="379">
        <f>SUMPRODUCT(LEN($L442:$Z444)-LEN(SUBSTITUTE($L442:$Z444,"A", "")))</f>
        <v>0</v>
      </c>
      <c r="AF442" s="365">
        <f>SUMPRODUCT(LEN($AA442:$AA444)-LEN(SUBSTITUTE($AA442:$AA444,"A", "")))</f>
        <v>0</v>
      </c>
      <c r="AG442" s="365">
        <f>SUMPRODUCT(LEN($L442:$Z444)-LEN(SUBSTITUTE($L442:$Z444,"S", "")))</f>
        <v>0</v>
      </c>
      <c r="AH442" s="365">
        <f>SUMPRODUCT(LEN($AA442:$AA444)-LEN(SUBSTITUTE($AA442:$AA444,"S", "")))</f>
        <v>0</v>
      </c>
      <c r="AI442" s="365">
        <f>SUMPRODUCT(LEN($L442:$Z444)-LEN(SUBSTITUTE($L442:$Z444,"F", "")))</f>
        <v>0</v>
      </c>
      <c r="AJ442" s="365">
        <f>SUMPRODUCT(LEN($AA442:$AA444)-LEN(SUBSTITUTE($AA442:$AA444,"F", "")))</f>
        <v>0</v>
      </c>
      <c r="AK442" s="365">
        <f>SUMPRODUCT(LEN($L442:$Z444)-LEN(SUBSTITUTE($L442:$Z444,"G", "")))</f>
        <v>0</v>
      </c>
      <c r="AL442" s="365">
        <f>SUMPRODUCT(LEN($AA442:$AA444)-LEN(SUBSTITUTE($AA442:$AA444,"G", "")))</f>
        <v>0</v>
      </c>
      <c r="AM442" s="365">
        <f>SUMPRODUCT(LEN($L442:$Z444)-LEN(SUBSTITUTE($L442:$Z444,"M", "")))</f>
        <v>0</v>
      </c>
      <c r="AN442" s="382">
        <f>SUMPRODUCT(LEN($AA442:$AA444)-LEN(SUBSTITUTE($AA442:$AA444,"M", "")))</f>
        <v>0</v>
      </c>
    </row>
    <row r="443" spans="2:48" ht="21" customHeight="1" x14ac:dyDescent="0.2">
      <c r="B443" s="17"/>
      <c r="C443" s="406"/>
      <c r="D443" s="231"/>
      <c r="E443" s="23"/>
      <c r="F443" s="23"/>
      <c r="G443" s="191"/>
      <c r="H443" s="409"/>
      <c r="I443" s="409"/>
      <c r="J443" s="409"/>
      <c r="K443" s="190" t="s">
        <v>91</v>
      </c>
      <c r="L443" s="189"/>
      <c r="M443" s="190" t="s">
        <v>90</v>
      </c>
      <c r="N443" s="189"/>
      <c r="O443" s="190" t="s">
        <v>89</v>
      </c>
      <c r="P443" s="189"/>
      <c r="Q443" s="190" t="s">
        <v>88</v>
      </c>
      <c r="R443" s="189"/>
      <c r="S443" s="190" t="s">
        <v>210</v>
      </c>
      <c r="T443" s="189"/>
      <c r="U443" s="190" t="s">
        <v>209</v>
      </c>
      <c r="V443" s="189"/>
      <c r="W443" s="190" t="s">
        <v>291</v>
      </c>
      <c r="X443" s="189"/>
      <c r="Y443" s="190" t="s">
        <v>593</v>
      </c>
      <c r="Z443" s="189"/>
      <c r="AA443" s="244"/>
      <c r="AB443" s="366"/>
      <c r="AC443" s="366"/>
      <c r="AD443" s="188"/>
      <c r="AE443" s="390"/>
      <c r="AF443" s="392"/>
      <c r="AG443" s="392"/>
      <c r="AH443" s="392"/>
      <c r="AI443" s="392"/>
      <c r="AJ443" s="392"/>
      <c r="AK443" s="392"/>
      <c r="AL443" s="392"/>
      <c r="AM443" s="392"/>
      <c r="AN443" s="395"/>
    </row>
    <row r="444" spans="2:48" ht="21" customHeight="1" thickBot="1" x14ac:dyDescent="0.25">
      <c r="B444" s="17"/>
      <c r="C444" s="412"/>
      <c r="D444" s="230"/>
      <c r="E444" s="186"/>
      <c r="F444" s="186"/>
      <c r="G444" s="185"/>
      <c r="H444" s="411"/>
      <c r="I444" s="411"/>
      <c r="J444" s="411"/>
      <c r="K444" s="184" t="s">
        <v>87</v>
      </c>
      <c r="L444" s="183"/>
      <c r="M444" s="184" t="s">
        <v>86</v>
      </c>
      <c r="N444" s="183"/>
      <c r="O444" s="184" t="s">
        <v>85</v>
      </c>
      <c r="P444" s="183"/>
      <c r="Q444" s="184" t="s">
        <v>84</v>
      </c>
      <c r="R444" s="183"/>
      <c r="S444" s="184" t="s">
        <v>208</v>
      </c>
      <c r="T444" s="183"/>
      <c r="U444" s="184" t="s">
        <v>207</v>
      </c>
      <c r="V444" s="183"/>
      <c r="W444" s="201" t="s">
        <v>290</v>
      </c>
      <c r="X444" s="183"/>
      <c r="Y444" s="201" t="s">
        <v>592</v>
      </c>
      <c r="Z444" s="183"/>
      <c r="AA444" s="243"/>
      <c r="AB444" s="367"/>
      <c r="AC444" s="367"/>
      <c r="AD444" s="180"/>
      <c r="AE444" s="391"/>
      <c r="AF444" s="393"/>
      <c r="AG444" s="393"/>
      <c r="AH444" s="393"/>
      <c r="AI444" s="393"/>
      <c r="AJ444" s="393"/>
      <c r="AK444" s="393"/>
      <c r="AL444" s="393"/>
      <c r="AM444" s="393"/>
      <c r="AN444" s="396"/>
    </row>
    <row r="445" spans="2:48" ht="74.45" customHeight="1" thickBot="1" x14ac:dyDescent="0.3">
      <c r="B445" s="51" t="s">
        <v>123</v>
      </c>
      <c r="C445" s="48" t="s">
        <v>122</v>
      </c>
      <c r="D445" s="48" t="s">
        <v>121</v>
      </c>
      <c r="E445" s="48" t="s">
        <v>120</v>
      </c>
      <c r="F445" s="48" t="s">
        <v>119</v>
      </c>
      <c r="G445" s="48" t="s">
        <v>118</v>
      </c>
      <c r="H445" s="48" t="s">
        <v>33</v>
      </c>
      <c r="I445" s="48" t="s">
        <v>117</v>
      </c>
      <c r="J445" s="48" t="s">
        <v>34</v>
      </c>
      <c r="K445" s="340" t="s">
        <v>116</v>
      </c>
      <c r="L445" s="341"/>
      <c r="M445" s="340" t="s">
        <v>115</v>
      </c>
      <c r="N445" s="341"/>
      <c r="O445" s="340" t="s">
        <v>115</v>
      </c>
      <c r="P445" s="394"/>
      <c r="Q445" s="340" t="s">
        <v>115</v>
      </c>
      <c r="R445" s="394"/>
      <c r="S445" s="340" t="s">
        <v>115</v>
      </c>
      <c r="T445" s="394"/>
      <c r="U445" s="340" t="s">
        <v>115</v>
      </c>
      <c r="V445" s="394"/>
      <c r="W445" s="340" t="s">
        <v>115</v>
      </c>
      <c r="X445" s="394"/>
      <c r="Y445" s="340" t="s">
        <v>115</v>
      </c>
      <c r="Z445" s="394"/>
      <c r="AA445" s="49" t="s">
        <v>114</v>
      </c>
      <c r="AB445" s="48" t="s">
        <v>113</v>
      </c>
      <c r="AC445" s="50" t="s">
        <v>221</v>
      </c>
      <c r="AD445" s="47" t="s">
        <v>112</v>
      </c>
      <c r="AE445" s="46" t="s">
        <v>111</v>
      </c>
      <c r="AF445" s="45" t="s">
        <v>110</v>
      </c>
      <c r="AG445" s="45" t="s">
        <v>109</v>
      </c>
      <c r="AH445" s="45" t="s">
        <v>108</v>
      </c>
      <c r="AI445" s="45" t="s">
        <v>107</v>
      </c>
      <c r="AJ445" s="45" t="s">
        <v>106</v>
      </c>
      <c r="AK445" s="45" t="s">
        <v>105</v>
      </c>
      <c r="AL445" s="45" t="s">
        <v>104</v>
      </c>
      <c r="AM445" s="45" t="s">
        <v>103</v>
      </c>
      <c r="AN445" s="45" t="s">
        <v>102</v>
      </c>
    </row>
    <row r="446" spans="2:48" ht="36" customHeight="1" thickBot="1" x14ac:dyDescent="0.25">
      <c r="B446" s="71" t="s">
        <v>130</v>
      </c>
      <c r="C446" s="215"/>
      <c r="D446" s="214">
        <v>217</v>
      </c>
      <c r="E446" s="213">
        <v>12</v>
      </c>
      <c r="F446" s="212">
        <v>43094</v>
      </c>
      <c r="G446" s="211">
        <v>1335</v>
      </c>
      <c r="H446" s="210"/>
      <c r="I446" s="210"/>
      <c r="J446" s="209"/>
      <c r="K446" s="208"/>
      <c r="L446" s="36"/>
      <c r="M446" s="208"/>
      <c r="N446" s="36"/>
      <c r="O446" s="208"/>
      <c r="P446" s="36"/>
      <c r="Q446" s="208"/>
      <c r="R446" s="36"/>
      <c r="S446" s="208"/>
      <c r="T446" s="36"/>
      <c r="U446" s="208"/>
      <c r="V446" s="36"/>
      <c r="W446" s="208"/>
      <c r="X446" s="36"/>
      <c r="Y446" s="208"/>
      <c r="Z446" s="36"/>
      <c r="AA446" s="36"/>
      <c r="AB446" s="206"/>
      <c r="AC446" s="206"/>
      <c r="AD446" s="205"/>
      <c r="AE446" s="33">
        <f t="shared" ref="AE446:AN446" si="7">SUM(AE447:AE500)</f>
        <v>243</v>
      </c>
      <c r="AF446" s="54">
        <f t="shared" si="7"/>
        <v>20</v>
      </c>
      <c r="AG446" s="54">
        <f t="shared" si="7"/>
        <v>99</v>
      </c>
      <c r="AH446" s="54">
        <f t="shared" si="7"/>
        <v>12</v>
      </c>
      <c r="AI446" s="54">
        <f t="shared" si="7"/>
        <v>3</v>
      </c>
      <c r="AJ446" s="54">
        <f t="shared" si="7"/>
        <v>1</v>
      </c>
      <c r="AK446" s="54">
        <f t="shared" si="7"/>
        <v>121</v>
      </c>
      <c r="AL446" s="54">
        <f t="shared" si="7"/>
        <v>22</v>
      </c>
      <c r="AM446" s="54">
        <f t="shared" si="7"/>
        <v>0</v>
      </c>
      <c r="AN446" s="53">
        <f t="shared" si="7"/>
        <v>0</v>
      </c>
      <c r="AO446" s="32" t="s">
        <v>100</v>
      </c>
      <c r="AP446" s="31">
        <f>F446/(100*102)</f>
        <v>4.2249019607843135</v>
      </c>
      <c r="AR446" s="4">
        <f>SUM(AE446:AF446)/E446</f>
        <v>21.916666666666668</v>
      </c>
      <c r="AS446" s="4">
        <f>SUM(AG446:AH446)/E446</f>
        <v>9.25</v>
      </c>
      <c r="AT446" s="4">
        <f>SUM(AI446:AJ446)/E446</f>
        <v>0.33333333333333331</v>
      </c>
      <c r="AU446" s="4">
        <f>SUM(AK446:AL446)/E446</f>
        <v>11.916666666666666</v>
      </c>
      <c r="AV446" s="4">
        <f>SUM(AM446:AN446)/E446</f>
        <v>0</v>
      </c>
    </row>
    <row r="447" spans="2:48" ht="21" customHeight="1" x14ac:dyDescent="0.2">
      <c r="B447" s="17" t="s">
        <v>129</v>
      </c>
      <c r="C447" s="405">
        <v>1</v>
      </c>
      <c r="D447" s="232"/>
      <c r="E447" s="197"/>
      <c r="F447" s="197"/>
      <c r="G447" s="196"/>
      <c r="H447" s="408">
        <v>62</v>
      </c>
      <c r="I447" s="408">
        <v>17</v>
      </c>
      <c r="J447" s="408">
        <v>3</v>
      </c>
      <c r="K447" s="195" t="s">
        <v>95</v>
      </c>
      <c r="L447" s="194" t="s">
        <v>319</v>
      </c>
      <c r="M447" s="195" t="s">
        <v>94</v>
      </c>
      <c r="N447" s="194" t="s">
        <v>275</v>
      </c>
      <c r="O447" s="195" t="s">
        <v>93</v>
      </c>
      <c r="P447" s="194" t="s">
        <v>213</v>
      </c>
      <c r="Q447" s="195" t="s">
        <v>92</v>
      </c>
      <c r="R447" s="194" t="s">
        <v>97</v>
      </c>
      <c r="S447" s="195" t="s">
        <v>212</v>
      </c>
      <c r="T447" s="194" t="s">
        <v>97</v>
      </c>
      <c r="U447" s="195" t="s">
        <v>211</v>
      </c>
      <c r="V447" s="194"/>
      <c r="W447" s="195" t="s">
        <v>292</v>
      </c>
      <c r="X447" s="194"/>
      <c r="Y447" s="195" t="s">
        <v>594</v>
      </c>
      <c r="Z447" s="194"/>
      <c r="AA447" s="245"/>
      <c r="AB447" s="397"/>
      <c r="AC447" s="397"/>
      <c r="AD447" s="193"/>
      <c r="AE447" s="379">
        <f>SUMPRODUCT(LEN($L447:$Z449)-LEN(SUBSTITUTE($L447:$Z449,"A", "")))</f>
        <v>19</v>
      </c>
      <c r="AF447" s="365">
        <f>SUMPRODUCT(LEN($AA447:$AA449)-LEN(SUBSTITUTE($AA447:$AA449,"A", "")))</f>
        <v>0</v>
      </c>
      <c r="AG447" s="365">
        <f>SUMPRODUCT(LEN($L447:$Z449)-LEN(SUBSTITUTE($L447:$Z449,"S", "")))</f>
        <v>0</v>
      </c>
      <c r="AH447" s="365">
        <f>SUMPRODUCT(LEN($AA447:$AA449)-LEN(SUBSTITUTE($AA447:$AA449,"S", "")))</f>
        <v>0</v>
      </c>
      <c r="AI447" s="365">
        <f>SUMPRODUCT(LEN($L447:$Z449)-LEN(SUBSTITUTE($L447:$Z449,"F", "")))</f>
        <v>0</v>
      </c>
      <c r="AJ447" s="365">
        <f>SUMPRODUCT(LEN($AA447:$AA449)-LEN(SUBSTITUTE($AA447:$AA449,"F", "")))</f>
        <v>0</v>
      </c>
      <c r="AK447" s="365">
        <f>SUMPRODUCT(LEN($L447:$Z449)-LEN(SUBSTITUTE($L447:$Z449,"G", "")))</f>
        <v>8</v>
      </c>
      <c r="AL447" s="365">
        <f>SUMPRODUCT(LEN($AA447:$AA449)-LEN(SUBSTITUTE($AA447:$AA449,"G", "")))</f>
        <v>0</v>
      </c>
      <c r="AM447" s="365">
        <f>SUMPRODUCT(LEN($L447:$Z449)-LEN(SUBSTITUTE($L447:$Z449,"M", "")))</f>
        <v>0</v>
      </c>
      <c r="AN447" s="382">
        <f>SUMPRODUCT(LEN($AA447:$AA449)-LEN(SUBSTITUTE($AA447:$AA449,"M", "")))</f>
        <v>0</v>
      </c>
    </row>
    <row r="448" spans="2:48" ht="21" customHeight="1" x14ac:dyDescent="0.2">
      <c r="B448" s="17"/>
      <c r="C448" s="406"/>
      <c r="D448" s="231"/>
      <c r="E448" s="23"/>
      <c r="F448" s="23"/>
      <c r="G448" s="191"/>
      <c r="H448" s="409"/>
      <c r="I448" s="409"/>
      <c r="J448" s="409"/>
      <c r="K448" s="190" t="s">
        <v>91</v>
      </c>
      <c r="L448" s="189" t="s">
        <v>319</v>
      </c>
      <c r="M448" s="190" t="s">
        <v>90</v>
      </c>
      <c r="N448" s="189" t="s">
        <v>263</v>
      </c>
      <c r="O448" s="190" t="s">
        <v>89</v>
      </c>
      <c r="P448" s="189" t="s">
        <v>213</v>
      </c>
      <c r="Q448" s="190" t="s">
        <v>88</v>
      </c>
      <c r="R448" s="189" t="s">
        <v>97</v>
      </c>
      <c r="S448" s="190" t="s">
        <v>210</v>
      </c>
      <c r="T448" s="189"/>
      <c r="U448" s="190" t="s">
        <v>209</v>
      </c>
      <c r="V448" s="189"/>
      <c r="W448" s="190" t="s">
        <v>291</v>
      </c>
      <c r="X448" s="189"/>
      <c r="Y448" s="190" t="s">
        <v>593</v>
      </c>
      <c r="Z448" s="189"/>
      <c r="AA448" s="244"/>
      <c r="AB448" s="366"/>
      <c r="AC448" s="366"/>
      <c r="AD448" s="188"/>
      <c r="AE448" s="390"/>
      <c r="AF448" s="392"/>
      <c r="AG448" s="392"/>
      <c r="AH448" s="392"/>
      <c r="AI448" s="392"/>
      <c r="AJ448" s="392"/>
      <c r="AK448" s="392"/>
      <c r="AL448" s="392"/>
      <c r="AM448" s="392"/>
      <c r="AN448" s="395"/>
    </row>
    <row r="449" spans="2:40" ht="21" customHeight="1" thickBot="1" x14ac:dyDescent="0.25">
      <c r="B449" s="17"/>
      <c r="C449" s="407"/>
      <c r="D449" s="233"/>
      <c r="E449" s="203"/>
      <c r="F449" s="203"/>
      <c r="G449" s="202"/>
      <c r="H449" s="410"/>
      <c r="I449" s="410"/>
      <c r="J449" s="410"/>
      <c r="K449" s="201" t="s">
        <v>87</v>
      </c>
      <c r="L449" s="200" t="s">
        <v>275</v>
      </c>
      <c r="M449" s="201" t="s">
        <v>86</v>
      </c>
      <c r="N449" s="200" t="s">
        <v>275</v>
      </c>
      <c r="O449" s="201" t="s">
        <v>85</v>
      </c>
      <c r="P449" s="200" t="s">
        <v>213</v>
      </c>
      <c r="Q449" s="201" t="s">
        <v>84</v>
      </c>
      <c r="R449" s="200" t="s">
        <v>97</v>
      </c>
      <c r="S449" s="201" t="s">
        <v>208</v>
      </c>
      <c r="T449" s="200"/>
      <c r="U449" s="201" t="s">
        <v>207</v>
      </c>
      <c r="V449" s="200"/>
      <c r="W449" s="201" t="s">
        <v>290</v>
      </c>
      <c r="X449" s="200"/>
      <c r="Y449" s="201" t="s">
        <v>592</v>
      </c>
      <c r="Z449" s="200"/>
      <c r="AA449" s="246"/>
      <c r="AB449" s="398"/>
      <c r="AC449" s="398"/>
      <c r="AD449" s="199"/>
      <c r="AE449" s="391"/>
      <c r="AF449" s="393"/>
      <c r="AG449" s="393"/>
      <c r="AH449" s="393"/>
      <c r="AI449" s="393"/>
      <c r="AJ449" s="393"/>
      <c r="AK449" s="393"/>
      <c r="AL449" s="393"/>
      <c r="AM449" s="393"/>
      <c r="AN449" s="396"/>
    </row>
    <row r="450" spans="2:40" ht="21" customHeight="1" x14ac:dyDescent="0.2">
      <c r="B450" s="17"/>
      <c r="C450" s="405">
        <v>2</v>
      </c>
      <c r="D450" s="232"/>
      <c r="E450" s="197"/>
      <c r="F450" s="197"/>
      <c r="G450" s="196"/>
      <c r="H450" s="408">
        <v>89</v>
      </c>
      <c r="I450" s="408">
        <v>25</v>
      </c>
      <c r="J450" s="408">
        <v>5</v>
      </c>
      <c r="K450" s="195" t="s">
        <v>95</v>
      </c>
      <c r="L450" s="194" t="s">
        <v>284</v>
      </c>
      <c r="M450" s="195" t="s">
        <v>94</v>
      </c>
      <c r="N450" s="194" t="s">
        <v>301</v>
      </c>
      <c r="O450" s="195" t="s">
        <v>93</v>
      </c>
      <c r="P450" s="194" t="s">
        <v>224</v>
      </c>
      <c r="Q450" s="195" t="s">
        <v>92</v>
      </c>
      <c r="R450" s="194" t="s">
        <v>275</v>
      </c>
      <c r="S450" s="195" t="s">
        <v>212</v>
      </c>
      <c r="T450" s="194" t="s">
        <v>305</v>
      </c>
      <c r="U450" s="195" t="s">
        <v>211</v>
      </c>
      <c r="V450" s="194" t="s">
        <v>214</v>
      </c>
      <c r="W450" s="195" t="s">
        <v>292</v>
      </c>
      <c r="X450" s="194" t="s">
        <v>98</v>
      </c>
      <c r="Y450" s="195" t="s">
        <v>594</v>
      </c>
      <c r="Z450" s="194"/>
      <c r="AA450" s="245" t="s">
        <v>651</v>
      </c>
      <c r="AB450" s="397"/>
      <c r="AC450" s="397"/>
      <c r="AD450" s="193"/>
      <c r="AE450" s="379">
        <f>SUMPRODUCT(LEN($L450:$Z452)-LEN(SUBSTITUTE($L450:$Z452,"A", "")))</f>
        <v>28</v>
      </c>
      <c r="AF450" s="365">
        <f>SUMPRODUCT(LEN($AA450:$AA452)-LEN(SUBSTITUTE($AA450:$AA452,"A", "")))</f>
        <v>6</v>
      </c>
      <c r="AG450" s="365">
        <f>SUMPRODUCT(LEN($L450:$Z452)-LEN(SUBSTITUTE($L450:$Z452,"S", "")))</f>
        <v>12</v>
      </c>
      <c r="AH450" s="365">
        <f>SUMPRODUCT(LEN($AA450:$AA452)-LEN(SUBSTITUTE($AA450:$AA452,"S", "")))</f>
        <v>2</v>
      </c>
      <c r="AI450" s="365">
        <f>SUMPRODUCT(LEN($L450:$Z452)-LEN(SUBSTITUTE($L450:$Z452,"F", "")))</f>
        <v>0</v>
      </c>
      <c r="AJ450" s="365">
        <f>SUMPRODUCT(LEN($AA450:$AA452)-LEN(SUBSTITUTE($AA450:$AA452,"F", "")))</f>
        <v>0</v>
      </c>
      <c r="AK450" s="365">
        <f>SUMPRODUCT(LEN($L450:$Z452)-LEN(SUBSTITUTE($L450:$Z452,"G", "")))</f>
        <v>12</v>
      </c>
      <c r="AL450" s="365">
        <f>SUMPRODUCT(LEN($AA450:$AA452)-LEN(SUBSTITUTE($AA450:$AA452,"G", "")))</f>
        <v>3</v>
      </c>
      <c r="AM450" s="365">
        <f>SUMPRODUCT(LEN($L450:$Z452)-LEN(SUBSTITUTE($L450:$Z452,"M", "")))</f>
        <v>0</v>
      </c>
      <c r="AN450" s="382">
        <f>SUMPRODUCT(LEN($AA450:$AA452)-LEN(SUBSTITUTE($AA450:$AA452,"M", "")))</f>
        <v>0</v>
      </c>
    </row>
    <row r="451" spans="2:40" ht="21" customHeight="1" x14ac:dyDescent="0.2">
      <c r="B451" s="17"/>
      <c r="C451" s="406"/>
      <c r="D451" s="231"/>
      <c r="E451" s="23"/>
      <c r="F451" s="23"/>
      <c r="G451" s="191"/>
      <c r="H451" s="409"/>
      <c r="I451" s="409"/>
      <c r="J451" s="409"/>
      <c r="K451" s="190" t="s">
        <v>91</v>
      </c>
      <c r="L451" s="189" t="s">
        <v>271</v>
      </c>
      <c r="M451" s="190" t="s">
        <v>90</v>
      </c>
      <c r="N451" s="189" t="s">
        <v>263</v>
      </c>
      <c r="O451" s="190" t="s">
        <v>89</v>
      </c>
      <c r="P451" s="189" t="s">
        <v>275</v>
      </c>
      <c r="Q451" s="190" t="s">
        <v>88</v>
      </c>
      <c r="R451" s="189" t="s">
        <v>266</v>
      </c>
      <c r="S451" s="190" t="s">
        <v>210</v>
      </c>
      <c r="T451" s="189" t="s">
        <v>305</v>
      </c>
      <c r="U451" s="190" t="s">
        <v>209</v>
      </c>
      <c r="V451" s="189" t="s">
        <v>218</v>
      </c>
      <c r="W451" s="190" t="s">
        <v>291</v>
      </c>
      <c r="X451" s="189" t="s">
        <v>98</v>
      </c>
      <c r="Y451" s="190" t="s">
        <v>593</v>
      </c>
      <c r="Z451" s="189"/>
      <c r="AA451" s="244" t="s">
        <v>626</v>
      </c>
      <c r="AB451" s="366"/>
      <c r="AC451" s="366"/>
      <c r="AD451" s="188"/>
      <c r="AE451" s="390"/>
      <c r="AF451" s="392"/>
      <c r="AG451" s="392"/>
      <c r="AH451" s="392"/>
      <c r="AI451" s="392"/>
      <c r="AJ451" s="392"/>
      <c r="AK451" s="392"/>
      <c r="AL451" s="392"/>
      <c r="AM451" s="392"/>
      <c r="AN451" s="395"/>
    </row>
    <row r="452" spans="2:40" ht="21" customHeight="1" thickBot="1" x14ac:dyDescent="0.25">
      <c r="B452" s="17"/>
      <c r="C452" s="407"/>
      <c r="D452" s="233"/>
      <c r="E452" s="203"/>
      <c r="F452" s="203"/>
      <c r="G452" s="202"/>
      <c r="H452" s="410"/>
      <c r="I452" s="410"/>
      <c r="J452" s="410"/>
      <c r="K452" s="201" t="s">
        <v>87</v>
      </c>
      <c r="L452" s="200" t="s">
        <v>224</v>
      </c>
      <c r="M452" s="201" t="s">
        <v>86</v>
      </c>
      <c r="N452" s="200" t="s">
        <v>451</v>
      </c>
      <c r="O452" s="201" t="s">
        <v>85</v>
      </c>
      <c r="P452" s="200" t="s">
        <v>224</v>
      </c>
      <c r="Q452" s="201" t="s">
        <v>84</v>
      </c>
      <c r="R452" s="200" t="s">
        <v>650</v>
      </c>
      <c r="S452" s="201" t="s">
        <v>208</v>
      </c>
      <c r="T452" s="200" t="s">
        <v>214</v>
      </c>
      <c r="U452" s="201" t="s">
        <v>207</v>
      </c>
      <c r="V452" s="200" t="s">
        <v>218</v>
      </c>
      <c r="W452" s="201" t="s">
        <v>290</v>
      </c>
      <c r="X452" s="200"/>
      <c r="Y452" s="201" t="s">
        <v>592</v>
      </c>
      <c r="Z452" s="200"/>
      <c r="AA452" s="246"/>
      <c r="AB452" s="398"/>
      <c r="AC452" s="398"/>
      <c r="AD452" s="199"/>
      <c r="AE452" s="391"/>
      <c r="AF452" s="393"/>
      <c r="AG452" s="393"/>
      <c r="AH452" s="393"/>
      <c r="AI452" s="393"/>
      <c r="AJ452" s="393"/>
      <c r="AK452" s="393"/>
      <c r="AL452" s="393"/>
      <c r="AM452" s="393"/>
      <c r="AN452" s="396"/>
    </row>
    <row r="453" spans="2:40" ht="21" customHeight="1" x14ac:dyDescent="0.2">
      <c r="B453" s="17"/>
      <c r="C453" s="405">
        <v>3</v>
      </c>
      <c r="D453" s="232"/>
      <c r="E453" s="197"/>
      <c r="F453" s="197"/>
      <c r="G453" s="196"/>
      <c r="H453" s="408">
        <v>74</v>
      </c>
      <c r="I453" s="408">
        <v>20</v>
      </c>
      <c r="J453" s="408">
        <v>5</v>
      </c>
      <c r="K453" s="195" t="s">
        <v>95</v>
      </c>
      <c r="L453" s="194" t="s">
        <v>97</v>
      </c>
      <c r="M453" s="195" t="s">
        <v>94</v>
      </c>
      <c r="N453" s="194" t="s">
        <v>97</v>
      </c>
      <c r="O453" s="195" t="s">
        <v>93</v>
      </c>
      <c r="P453" s="194" t="s">
        <v>263</v>
      </c>
      <c r="Q453" s="195" t="s">
        <v>92</v>
      </c>
      <c r="R453" s="194" t="s">
        <v>214</v>
      </c>
      <c r="S453" s="195" t="s">
        <v>212</v>
      </c>
      <c r="T453" s="194" t="s">
        <v>97</v>
      </c>
      <c r="U453" s="195" t="s">
        <v>211</v>
      </c>
      <c r="V453" s="194"/>
      <c r="W453" s="195" t="s">
        <v>292</v>
      </c>
      <c r="X453" s="194"/>
      <c r="Y453" s="195" t="s">
        <v>594</v>
      </c>
      <c r="Z453" s="194"/>
      <c r="AA453" s="245"/>
      <c r="AB453" s="397"/>
      <c r="AC453" s="397"/>
      <c r="AD453" s="193"/>
      <c r="AE453" s="379">
        <f>SUMPRODUCT(LEN($L453:$Z455)-LEN(SUBSTITUTE($L453:$Z455,"A", "")))</f>
        <v>10</v>
      </c>
      <c r="AF453" s="365">
        <f>SUMPRODUCT(LEN($AA453:$AA455)-LEN(SUBSTITUTE($AA453:$AA455,"A", "")))</f>
        <v>0</v>
      </c>
      <c r="AG453" s="365">
        <f>SUMPRODUCT(LEN($L453:$Z455)-LEN(SUBSTITUTE($L453:$Z455,"S", "")))</f>
        <v>4</v>
      </c>
      <c r="AH453" s="365">
        <f>SUMPRODUCT(LEN($AA453:$AA455)-LEN(SUBSTITUTE($AA453:$AA455,"S", "")))</f>
        <v>0</v>
      </c>
      <c r="AI453" s="365">
        <f>SUMPRODUCT(LEN($L453:$Z455)-LEN(SUBSTITUTE($L453:$Z455,"F", "")))</f>
        <v>0</v>
      </c>
      <c r="AJ453" s="365">
        <f>SUMPRODUCT(LEN($AA453:$AA455)-LEN(SUBSTITUTE($AA453:$AA455,"F", "")))</f>
        <v>0</v>
      </c>
      <c r="AK453" s="365">
        <f>SUMPRODUCT(LEN($L453:$Z455)-LEN(SUBSTITUTE($L453:$Z455,"G", "")))</f>
        <v>2</v>
      </c>
      <c r="AL453" s="365">
        <f>SUMPRODUCT(LEN($AA453:$AA455)-LEN(SUBSTITUTE($AA453:$AA455,"G", "")))</f>
        <v>0</v>
      </c>
      <c r="AM453" s="365">
        <f>SUMPRODUCT(LEN($L453:$Z455)-LEN(SUBSTITUTE($L453:$Z455,"M", "")))</f>
        <v>0</v>
      </c>
      <c r="AN453" s="382">
        <f>SUMPRODUCT(LEN($AA453:$AA455)-LEN(SUBSTITUTE($AA453:$AA455,"M", "")))</f>
        <v>0</v>
      </c>
    </row>
    <row r="454" spans="2:40" ht="21" customHeight="1" x14ac:dyDescent="0.2">
      <c r="B454" s="17"/>
      <c r="C454" s="406"/>
      <c r="D454" s="231"/>
      <c r="E454" s="23"/>
      <c r="F454" s="23"/>
      <c r="G454" s="191"/>
      <c r="H454" s="409"/>
      <c r="I454" s="409"/>
      <c r="J454" s="409"/>
      <c r="K454" s="190" t="s">
        <v>91</v>
      </c>
      <c r="L454" s="189" t="s">
        <v>97</v>
      </c>
      <c r="M454" s="190" t="s">
        <v>90</v>
      </c>
      <c r="N454" s="189" t="s">
        <v>97</v>
      </c>
      <c r="O454" s="190" t="s">
        <v>89</v>
      </c>
      <c r="P454" s="189" t="s">
        <v>263</v>
      </c>
      <c r="Q454" s="190" t="s">
        <v>88</v>
      </c>
      <c r="R454" s="189" t="s">
        <v>98</v>
      </c>
      <c r="S454" s="190" t="s">
        <v>210</v>
      </c>
      <c r="T454" s="189" t="s">
        <v>98</v>
      </c>
      <c r="U454" s="190" t="s">
        <v>209</v>
      </c>
      <c r="V454" s="189"/>
      <c r="W454" s="190" t="s">
        <v>291</v>
      </c>
      <c r="X454" s="189"/>
      <c r="Y454" s="190" t="s">
        <v>593</v>
      </c>
      <c r="Z454" s="189"/>
      <c r="AA454" s="244"/>
      <c r="AB454" s="366"/>
      <c r="AC454" s="366"/>
      <c r="AD454" s="188"/>
      <c r="AE454" s="390"/>
      <c r="AF454" s="392"/>
      <c r="AG454" s="392"/>
      <c r="AH454" s="392"/>
      <c r="AI454" s="392"/>
      <c r="AJ454" s="392"/>
      <c r="AK454" s="392"/>
      <c r="AL454" s="392"/>
      <c r="AM454" s="392"/>
      <c r="AN454" s="395"/>
    </row>
    <row r="455" spans="2:40" ht="21" customHeight="1" thickBot="1" x14ac:dyDescent="0.25">
      <c r="B455" s="17"/>
      <c r="C455" s="407"/>
      <c r="D455" s="233"/>
      <c r="E455" s="203"/>
      <c r="F455" s="203"/>
      <c r="G455" s="202"/>
      <c r="H455" s="410"/>
      <c r="I455" s="410"/>
      <c r="J455" s="410"/>
      <c r="K455" s="201" t="s">
        <v>87</v>
      </c>
      <c r="L455" s="200" t="s">
        <v>367</v>
      </c>
      <c r="M455" s="201" t="s">
        <v>86</v>
      </c>
      <c r="N455" s="200" t="s">
        <v>97</v>
      </c>
      <c r="O455" s="201" t="s">
        <v>85</v>
      </c>
      <c r="P455" s="200" t="s">
        <v>98</v>
      </c>
      <c r="Q455" s="201" t="s">
        <v>84</v>
      </c>
      <c r="R455" s="200" t="s">
        <v>97</v>
      </c>
      <c r="S455" s="201" t="s">
        <v>208</v>
      </c>
      <c r="T455" s="200"/>
      <c r="U455" s="201" t="s">
        <v>207</v>
      </c>
      <c r="V455" s="200"/>
      <c r="W455" s="201" t="s">
        <v>290</v>
      </c>
      <c r="X455" s="200"/>
      <c r="Y455" s="201" t="s">
        <v>592</v>
      </c>
      <c r="Z455" s="200"/>
      <c r="AA455" s="246"/>
      <c r="AB455" s="398"/>
      <c r="AC455" s="398"/>
      <c r="AD455" s="199"/>
      <c r="AE455" s="391"/>
      <c r="AF455" s="393"/>
      <c r="AG455" s="393"/>
      <c r="AH455" s="393"/>
      <c r="AI455" s="393"/>
      <c r="AJ455" s="393"/>
      <c r="AK455" s="393"/>
      <c r="AL455" s="393"/>
      <c r="AM455" s="393"/>
      <c r="AN455" s="396"/>
    </row>
    <row r="456" spans="2:40" ht="21" customHeight="1" x14ac:dyDescent="0.2">
      <c r="B456" s="17"/>
      <c r="C456" s="405">
        <v>4</v>
      </c>
      <c r="D456" s="232"/>
      <c r="E456" s="197"/>
      <c r="F456" s="197"/>
      <c r="G456" s="196"/>
      <c r="H456" s="408">
        <v>95</v>
      </c>
      <c r="I456" s="408">
        <v>26</v>
      </c>
      <c r="J456" s="408">
        <v>6</v>
      </c>
      <c r="K456" s="195" t="s">
        <v>95</v>
      </c>
      <c r="L456" s="194" t="s">
        <v>271</v>
      </c>
      <c r="M456" s="195" t="s">
        <v>94</v>
      </c>
      <c r="N456" s="194" t="s">
        <v>213</v>
      </c>
      <c r="O456" s="195" t="s">
        <v>93</v>
      </c>
      <c r="P456" s="194" t="s">
        <v>649</v>
      </c>
      <c r="Q456" s="195" t="s">
        <v>92</v>
      </c>
      <c r="R456" s="194" t="s">
        <v>428</v>
      </c>
      <c r="S456" s="195" t="s">
        <v>212</v>
      </c>
      <c r="T456" s="194" t="s">
        <v>231</v>
      </c>
      <c r="U456" s="195" t="s">
        <v>211</v>
      </c>
      <c r="V456" s="194" t="s">
        <v>228</v>
      </c>
      <c r="W456" s="195" t="s">
        <v>292</v>
      </c>
      <c r="X456" s="194" t="s">
        <v>98</v>
      </c>
      <c r="Y456" s="195" t="s">
        <v>594</v>
      </c>
      <c r="Z456" s="194"/>
      <c r="AA456" s="245" t="s">
        <v>271</v>
      </c>
      <c r="AB456" s="397"/>
      <c r="AC456" s="397"/>
      <c r="AD456" s="193"/>
      <c r="AE456" s="379">
        <f>SUMPRODUCT(LEN($L456:$Z458)-LEN(SUBSTITUTE($L456:$Z458,"A", "")))</f>
        <v>24</v>
      </c>
      <c r="AF456" s="365">
        <f>SUMPRODUCT(LEN($AA456:$AA458)-LEN(SUBSTITUTE($AA456:$AA458,"A", "")))</f>
        <v>0</v>
      </c>
      <c r="AG456" s="365">
        <f>SUMPRODUCT(LEN($L456:$Z458)-LEN(SUBSTITUTE($L456:$Z458,"S", "")))</f>
        <v>23</v>
      </c>
      <c r="AH456" s="365">
        <f>SUMPRODUCT(LEN($AA456:$AA458)-LEN(SUBSTITUTE($AA456:$AA458,"S", "")))</f>
        <v>0</v>
      </c>
      <c r="AI456" s="365">
        <f>SUMPRODUCT(LEN($L456:$Z458)-LEN(SUBSTITUTE($L456:$Z458,"F", "")))</f>
        <v>1</v>
      </c>
      <c r="AJ456" s="365">
        <f>SUMPRODUCT(LEN($AA456:$AA458)-LEN(SUBSTITUTE($AA456:$AA458,"F", "")))</f>
        <v>0</v>
      </c>
      <c r="AK456" s="365">
        <f>SUMPRODUCT(LEN($L456:$Z458)-LEN(SUBSTITUTE($L456:$Z458,"G", "")))</f>
        <v>14</v>
      </c>
      <c r="AL456" s="365">
        <f>SUMPRODUCT(LEN($AA456:$AA458)-LEN(SUBSTITUTE($AA456:$AA458,"G", "")))</f>
        <v>1</v>
      </c>
      <c r="AM456" s="365">
        <f>SUMPRODUCT(LEN($L456:$Z458)-LEN(SUBSTITUTE($L456:$Z458,"M", "")))</f>
        <v>0</v>
      </c>
      <c r="AN456" s="382">
        <f>SUMPRODUCT(LEN($AA456:$AA458)-LEN(SUBSTITUTE($AA456:$AA458,"M", "")))</f>
        <v>0</v>
      </c>
    </row>
    <row r="457" spans="2:40" ht="21" customHeight="1" x14ac:dyDescent="0.2">
      <c r="B457" s="17"/>
      <c r="C457" s="406"/>
      <c r="D457" s="231"/>
      <c r="E457" s="23"/>
      <c r="F457" s="23"/>
      <c r="G457" s="191"/>
      <c r="H457" s="409"/>
      <c r="I457" s="409"/>
      <c r="J457" s="409"/>
      <c r="K457" s="190" t="s">
        <v>91</v>
      </c>
      <c r="L457" s="189" t="s">
        <v>306</v>
      </c>
      <c r="M457" s="190" t="s">
        <v>90</v>
      </c>
      <c r="N457" s="189" t="s">
        <v>582</v>
      </c>
      <c r="O457" s="190" t="s">
        <v>89</v>
      </c>
      <c r="P457" s="189" t="s">
        <v>361</v>
      </c>
      <c r="Q457" s="190" t="s">
        <v>88</v>
      </c>
      <c r="R457" s="189" t="s">
        <v>416</v>
      </c>
      <c r="S457" s="190" t="s">
        <v>210</v>
      </c>
      <c r="T457" s="189" t="s">
        <v>219</v>
      </c>
      <c r="U457" s="190" t="s">
        <v>209</v>
      </c>
      <c r="V457" s="189" t="s">
        <v>214</v>
      </c>
      <c r="W457" s="190" t="s">
        <v>291</v>
      </c>
      <c r="X457" s="189"/>
      <c r="Y457" s="190" t="s">
        <v>593</v>
      </c>
      <c r="Z457" s="189"/>
      <c r="AA457" s="244"/>
      <c r="AB457" s="366"/>
      <c r="AC457" s="366"/>
      <c r="AD457" s="188"/>
      <c r="AE457" s="390"/>
      <c r="AF457" s="392"/>
      <c r="AG457" s="392"/>
      <c r="AH457" s="392"/>
      <c r="AI457" s="392"/>
      <c r="AJ457" s="392"/>
      <c r="AK457" s="392"/>
      <c r="AL457" s="392"/>
      <c r="AM457" s="392"/>
      <c r="AN457" s="395"/>
    </row>
    <row r="458" spans="2:40" ht="21" customHeight="1" thickBot="1" x14ac:dyDescent="0.25">
      <c r="B458" s="17"/>
      <c r="C458" s="407"/>
      <c r="D458" s="233"/>
      <c r="E458" s="203"/>
      <c r="F458" s="203"/>
      <c r="G458" s="202"/>
      <c r="H458" s="410"/>
      <c r="I458" s="410"/>
      <c r="J458" s="410"/>
      <c r="K458" s="201" t="s">
        <v>87</v>
      </c>
      <c r="L458" s="200" t="s">
        <v>275</v>
      </c>
      <c r="M458" s="201" t="s">
        <v>86</v>
      </c>
      <c r="N458" s="200" t="s">
        <v>609</v>
      </c>
      <c r="O458" s="201" t="s">
        <v>85</v>
      </c>
      <c r="P458" s="200" t="s">
        <v>361</v>
      </c>
      <c r="Q458" s="201" t="s">
        <v>84</v>
      </c>
      <c r="R458" s="200" t="s">
        <v>275</v>
      </c>
      <c r="S458" s="201" t="s">
        <v>208</v>
      </c>
      <c r="T458" s="200" t="s">
        <v>228</v>
      </c>
      <c r="U458" s="201" t="s">
        <v>207</v>
      </c>
      <c r="V458" s="200" t="s">
        <v>98</v>
      </c>
      <c r="W458" s="201" t="s">
        <v>290</v>
      </c>
      <c r="X458" s="200"/>
      <c r="Y458" s="201" t="s">
        <v>592</v>
      </c>
      <c r="Z458" s="200"/>
      <c r="AA458" s="246"/>
      <c r="AB458" s="398"/>
      <c r="AC458" s="398"/>
      <c r="AD458" s="199"/>
      <c r="AE458" s="391"/>
      <c r="AF458" s="393"/>
      <c r="AG458" s="393"/>
      <c r="AH458" s="393"/>
      <c r="AI458" s="393"/>
      <c r="AJ458" s="393"/>
      <c r="AK458" s="393"/>
      <c r="AL458" s="393"/>
      <c r="AM458" s="393"/>
      <c r="AN458" s="396"/>
    </row>
    <row r="459" spans="2:40" ht="21" customHeight="1" x14ac:dyDescent="0.2">
      <c r="B459" s="17"/>
      <c r="C459" s="405">
        <v>5</v>
      </c>
      <c r="D459" s="232"/>
      <c r="E459" s="197"/>
      <c r="F459" s="197"/>
      <c r="G459" s="196"/>
      <c r="H459" s="408">
        <v>87</v>
      </c>
      <c r="I459" s="408">
        <v>26</v>
      </c>
      <c r="J459" s="408">
        <v>5</v>
      </c>
      <c r="K459" s="195" t="s">
        <v>95</v>
      </c>
      <c r="L459" s="194" t="s">
        <v>97</v>
      </c>
      <c r="M459" s="195" t="s">
        <v>94</v>
      </c>
      <c r="N459" s="194" t="s">
        <v>284</v>
      </c>
      <c r="O459" s="195" t="s">
        <v>93</v>
      </c>
      <c r="P459" s="194" t="s">
        <v>545</v>
      </c>
      <c r="Q459" s="195" t="s">
        <v>92</v>
      </c>
      <c r="R459" s="194" t="s">
        <v>224</v>
      </c>
      <c r="S459" s="195" t="s">
        <v>212</v>
      </c>
      <c r="T459" s="194" t="s">
        <v>305</v>
      </c>
      <c r="U459" s="195" t="s">
        <v>211</v>
      </c>
      <c r="V459" s="194" t="s">
        <v>214</v>
      </c>
      <c r="W459" s="195" t="s">
        <v>292</v>
      </c>
      <c r="X459" s="194" t="s">
        <v>98</v>
      </c>
      <c r="Y459" s="195" t="s">
        <v>594</v>
      </c>
      <c r="Z459" s="194"/>
      <c r="AA459" s="245" t="s">
        <v>648</v>
      </c>
      <c r="AB459" s="397">
        <v>6</v>
      </c>
      <c r="AC459" s="397"/>
      <c r="AD459" s="193"/>
      <c r="AE459" s="379">
        <f>SUMPRODUCT(LEN($L459:$Z461)-LEN(SUBSTITUTE($L459:$Z461,"A", "")))</f>
        <v>30</v>
      </c>
      <c r="AF459" s="365">
        <f>SUMPRODUCT(LEN($AA459:$AA461)-LEN(SUBSTITUTE($AA459:$AA461,"A", "")))</f>
        <v>7</v>
      </c>
      <c r="AG459" s="365">
        <f>SUMPRODUCT(LEN($L459:$Z461)-LEN(SUBSTITUTE($L459:$Z461,"S", "")))</f>
        <v>9</v>
      </c>
      <c r="AH459" s="365">
        <f>SUMPRODUCT(LEN($AA459:$AA461)-LEN(SUBSTITUTE($AA459:$AA461,"S", "")))</f>
        <v>4</v>
      </c>
      <c r="AI459" s="365">
        <f>SUMPRODUCT(LEN($L459:$Z461)-LEN(SUBSTITUTE($L459:$Z461,"F", "")))</f>
        <v>1</v>
      </c>
      <c r="AJ459" s="365">
        <f>SUMPRODUCT(LEN($AA459:$AA461)-LEN(SUBSTITUTE($AA459:$AA461,"F", "")))</f>
        <v>0</v>
      </c>
      <c r="AK459" s="365">
        <f>SUMPRODUCT(LEN($L459:$Z461)-LEN(SUBSTITUTE($L459:$Z461,"G", "")))</f>
        <v>11</v>
      </c>
      <c r="AL459" s="365">
        <f>SUMPRODUCT(LEN($AA459:$AA461)-LEN(SUBSTITUTE($AA459:$AA461,"G", "")))</f>
        <v>3</v>
      </c>
      <c r="AM459" s="365">
        <f>SUMPRODUCT(LEN($L459:$Z461)-LEN(SUBSTITUTE($L459:$Z461,"M", "")))</f>
        <v>0</v>
      </c>
      <c r="AN459" s="382">
        <f>SUMPRODUCT(LEN($AA459:$AA461)-LEN(SUBSTITUTE($AA459:$AA461,"M", "")))</f>
        <v>0</v>
      </c>
    </row>
    <row r="460" spans="2:40" ht="21" customHeight="1" x14ac:dyDescent="0.2">
      <c r="B460" s="17"/>
      <c r="C460" s="406"/>
      <c r="D460" s="231"/>
      <c r="E460" s="23"/>
      <c r="F460" s="23"/>
      <c r="G460" s="191"/>
      <c r="H460" s="409"/>
      <c r="I460" s="409"/>
      <c r="J460" s="409"/>
      <c r="K460" s="190" t="s">
        <v>91</v>
      </c>
      <c r="L460" s="189" t="s">
        <v>271</v>
      </c>
      <c r="M460" s="190" t="s">
        <v>90</v>
      </c>
      <c r="N460" s="189" t="s">
        <v>275</v>
      </c>
      <c r="O460" s="190" t="s">
        <v>89</v>
      </c>
      <c r="P460" s="189" t="s">
        <v>425</v>
      </c>
      <c r="Q460" s="190" t="s">
        <v>88</v>
      </c>
      <c r="R460" s="189" t="s">
        <v>425</v>
      </c>
      <c r="S460" s="190" t="s">
        <v>210</v>
      </c>
      <c r="T460" s="189" t="s">
        <v>224</v>
      </c>
      <c r="U460" s="190" t="s">
        <v>209</v>
      </c>
      <c r="V460" s="189" t="s">
        <v>218</v>
      </c>
      <c r="W460" s="190" t="s">
        <v>291</v>
      </c>
      <c r="X460" s="189" t="s">
        <v>98</v>
      </c>
      <c r="Y460" s="190" t="s">
        <v>593</v>
      </c>
      <c r="Z460" s="189"/>
      <c r="AA460" s="244"/>
      <c r="AB460" s="366"/>
      <c r="AC460" s="366"/>
      <c r="AD460" s="188"/>
      <c r="AE460" s="390"/>
      <c r="AF460" s="392"/>
      <c r="AG460" s="392"/>
      <c r="AH460" s="392"/>
      <c r="AI460" s="392"/>
      <c r="AJ460" s="392"/>
      <c r="AK460" s="392"/>
      <c r="AL460" s="392"/>
      <c r="AM460" s="392"/>
      <c r="AN460" s="395"/>
    </row>
    <row r="461" spans="2:40" ht="21" customHeight="1" thickBot="1" x14ac:dyDescent="0.25">
      <c r="B461" s="17"/>
      <c r="C461" s="407"/>
      <c r="D461" s="233"/>
      <c r="E461" s="203"/>
      <c r="F461" s="203"/>
      <c r="G461" s="202"/>
      <c r="H461" s="410"/>
      <c r="I461" s="410"/>
      <c r="J461" s="410"/>
      <c r="K461" s="201" t="s">
        <v>87</v>
      </c>
      <c r="L461" s="200" t="s">
        <v>263</v>
      </c>
      <c r="M461" s="201" t="s">
        <v>86</v>
      </c>
      <c r="N461" s="200" t="s">
        <v>436</v>
      </c>
      <c r="O461" s="201" t="s">
        <v>85</v>
      </c>
      <c r="P461" s="200" t="s">
        <v>382</v>
      </c>
      <c r="Q461" s="201" t="s">
        <v>84</v>
      </c>
      <c r="R461" s="200" t="s">
        <v>224</v>
      </c>
      <c r="S461" s="201" t="s">
        <v>208</v>
      </c>
      <c r="T461" s="200" t="s">
        <v>285</v>
      </c>
      <c r="U461" s="201" t="s">
        <v>207</v>
      </c>
      <c r="V461" s="200" t="s">
        <v>218</v>
      </c>
      <c r="W461" s="201" t="s">
        <v>290</v>
      </c>
      <c r="X461" s="200" t="s">
        <v>98</v>
      </c>
      <c r="Y461" s="201" t="s">
        <v>592</v>
      </c>
      <c r="Z461" s="200"/>
      <c r="AA461" s="246"/>
      <c r="AB461" s="398"/>
      <c r="AC461" s="398"/>
      <c r="AD461" s="199"/>
      <c r="AE461" s="391"/>
      <c r="AF461" s="393"/>
      <c r="AG461" s="393"/>
      <c r="AH461" s="393"/>
      <c r="AI461" s="393"/>
      <c r="AJ461" s="393"/>
      <c r="AK461" s="393"/>
      <c r="AL461" s="393"/>
      <c r="AM461" s="393"/>
      <c r="AN461" s="396"/>
    </row>
    <row r="462" spans="2:40" ht="21" customHeight="1" x14ac:dyDescent="0.2">
      <c r="B462" s="17"/>
      <c r="C462" s="405">
        <v>6</v>
      </c>
      <c r="D462" s="232"/>
      <c r="E462" s="197"/>
      <c r="F462" s="197"/>
      <c r="G462" s="196"/>
      <c r="H462" s="408">
        <v>83</v>
      </c>
      <c r="I462" s="408">
        <v>24</v>
      </c>
      <c r="J462" s="408">
        <v>6</v>
      </c>
      <c r="K462" s="195" t="s">
        <v>95</v>
      </c>
      <c r="L462" s="194" t="s">
        <v>275</v>
      </c>
      <c r="M462" s="195" t="s">
        <v>94</v>
      </c>
      <c r="N462" s="194" t="s">
        <v>275</v>
      </c>
      <c r="O462" s="195" t="s">
        <v>93</v>
      </c>
      <c r="P462" s="194" t="s">
        <v>224</v>
      </c>
      <c r="Q462" s="195" t="s">
        <v>92</v>
      </c>
      <c r="R462" s="194" t="s">
        <v>224</v>
      </c>
      <c r="S462" s="195" t="s">
        <v>212</v>
      </c>
      <c r="T462" s="194" t="s">
        <v>262</v>
      </c>
      <c r="U462" s="195" t="s">
        <v>211</v>
      </c>
      <c r="V462" s="194" t="s">
        <v>218</v>
      </c>
      <c r="W462" s="195" t="s">
        <v>292</v>
      </c>
      <c r="X462" s="194"/>
      <c r="Y462" s="195" t="s">
        <v>594</v>
      </c>
      <c r="Z462" s="194"/>
      <c r="AA462" s="245" t="s">
        <v>647</v>
      </c>
      <c r="AB462" s="397">
        <v>5</v>
      </c>
      <c r="AC462" s="397"/>
      <c r="AD462" s="193"/>
      <c r="AE462" s="379">
        <f>SUMPRODUCT(LEN($L462:$Z464)-LEN(SUBSTITUTE($L462:$Z464,"A", "")))</f>
        <v>26</v>
      </c>
      <c r="AF462" s="365">
        <f>SUMPRODUCT(LEN($AA462:$AA464)-LEN(SUBSTITUTE($AA462:$AA464,"A", "")))</f>
        <v>4</v>
      </c>
      <c r="AG462" s="365">
        <f>SUMPRODUCT(LEN($L462:$Z464)-LEN(SUBSTITUTE($L462:$Z464,"S", "")))</f>
        <v>8</v>
      </c>
      <c r="AH462" s="365">
        <f>SUMPRODUCT(LEN($AA462:$AA464)-LEN(SUBSTITUTE($AA462:$AA464,"S", "")))</f>
        <v>3</v>
      </c>
      <c r="AI462" s="365">
        <f>SUMPRODUCT(LEN($L462:$Z464)-LEN(SUBSTITUTE($L462:$Z464,"F", "")))</f>
        <v>1</v>
      </c>
      <c r="AJ462" s="365">
        <f>SUMPRODUCT(LEN($AA462:$AA464)-LEN(SUBSTITUTE($AA462:$AA464,"F", "")))</f>
        <v>1</v>
      </c>
      <c r="AK462" s="365">
        <f>SUMPRODUCT(LEN($L462:$Z464)-LEN(SUBSTITUTE($L462:$Z464,"G", "")))</f>
        <v>9</v>
      </c>
      <c r="AL462" s="365">
        <f>SUMPRODUCT(LEN($AA462:$AA464)-LEN(SUBSTITUTE($AA462:$AA464,"G", "")))</f>
        <v>6</v>
      </c>
      <c r="AM462" s="365">
        <f>SUMPRODUCT(LEN($L462:$Z464)-LEN(SUBSTITUTE($L462:$Z464,"M", "")))</f>
        <v>0</v>
      </c>
      <c r="AN462" s="382">
        <f>SUMPRODUCT(LEN($AA462:$AA464)-LEN(SUBSTITUTE($AA462:$AA464,"M", "")))</f>
        <v>0</v>
      </c>
    </row>
    <row r="463" spans="2:40" ht="21" customHeight="1" x14ac:dyDescent="0.2">
      <c r="B463" s="17"/>
      <c r="C463" s="406"/>
      <c r="D463" s="231"/>
      <c r="E463" s="23"/>
      <c r="F463" s="23"/>
      <c r="G463" s="191"/>
      <c r="H463" s="409"/>
      <c r="I463" s="409"/>
      <c r="J463" s="409"/>
      <c r="K463" s="190" t="s">
        <v>91</v>
      </c>
      <c r="L463" s="189" t="s">
        <v>284</v>
      </c>
      <c r="M463" s="190" t="s">
        <v>90</v>
      </c>
      <c r="N463" s="189" t="s">
        <v>301</v>
      </c>
      <c r="O463" s="190" t="s">
        <v>89</v>
      </c>
      <c r="P463" s="189" t="s">
        <v>425</v>
      </c>
      <c r="Q463" s="190" t="s">
        <v>88</v>
      </c>
      <c r="R463" s="189" t="s">
        <v>263</v>
      </c>
      <c r="S463" s="190" t="s">
        <v>210</v>
      </c>
      <c r="T463" s="189" t="s">
        <v>214</v>
      </c>
      <c r="U463" s="190" t="s">
        <v>209</v>
      </c>
      <c r="V463" s="189" t="s">
        <v>98</v>
      </c>
      <c r="W463" s="190" t="s">
        <v>291</v>
      </c>
      <c r="X463" s="189"/>
      <c r="Y463" s="190" t="s">
        <v>593</v>
      </c>
      <c r="Z463" s="189"/>
      <c r="AA463" s="244" t="s">
        <v>308</v>
      </c>
      <c r="AB463" s="366"/>
      <c r="AC463" s="366"/>
      <c r="AD463" s="188"/>
      <c r="AE463" s="390"/>
      <c r="AF463" s="392"/>
      <c r="AG463" s="392"/>
      <c r="AH463" s="392"/>
      <c r="AI463" s="392"/>
      <c r="AJ463" s="392"/>
      <c r="AK463" s="392"/>
      <c r="AL463" s="392"/>
      <c r="AM463" s="392"/>
      <c r="AN463" s="395"/>
    </row>
    <row r="464" spans="2:40" ht="21" customHeight="1" thickBot="1" x14ac:dyDescent="0.25">
      <c r="B464" s="17"/>
      <c r="C464" s="407"/>
      <c r="D464" s="233"/>
      <c r="E464" s="203"/>
      <c r="F464" s="203"/>
      <c r="G464" s="202"/>
      <c r="H464" s="410"/>
      <c r="I464" s="410"/>
      <c r="J464" s="410"/>
      <c r="K464" s="201" t="s">
        <v>87</v>
      </c>
      <c r="L464" s="200" t="s">
        <v>263</v>
      </c>
      <c r="M464" s="201" t="s">
        <v>86</v>
      </c>
      <c r="N464" s="200" t="s">
        <v>436</v>
      </c>
      <c r="O464" s="201" t="s">
        <v>85</v>
      </c>
      <c r="P464" s="200" t="s">
        <v>275</v>
      </c>
      <c r="Q464" s="201" t="s">
        <v>84</v>
      </c>
      <c r="R464" s="200" t="s">
        <v>220</v>
      </c>
      <c r="S464" s="201" t="s">
        <v>208</v>
      </c>
      <c r="T464" s="200" t="s">
        <v>98</v>
      </c>
      <c r="U464" s="201" t="s">
        <v>207</v>
      </c>
      <c r="V464" s="200" t="s">
        <v>98</v>
      </c>
      <c r="W464" s="201" t="s">
        <v>290</v>
      </c>
      <c r="X464" s="200"/>
      <c r="Y464" s="201" t="s">
        <v>592</v>
      </c>
      <c r="Z464" s="200"/>
      <c r="AA464" s="246"/>
      <c r="AB464" s="398"/>
      <c r="AC464" s="398"/>
      <c r="AD464" s="199"/>
      <c r="AE464" s="391"/>
      <c r="AF464" s="393"/>
      <c r="AG464" s="393"/>
      <c r="AH464" s="393"/>
      <c r="AI464" s="393"/>
      <c r="AJ464" s="393"/>
      <c r="AK464" s="393"/>
      <c r="AL464" s="393"/>
      <c r="AM464" s="393"/>
      <c r="AN464" s="396"/>
    </row>
    <row r="465" spans="2:40" ht="21" customHeight="1" x14ac:dyDescent="0.2">
      <c r="B465" s="17"/>
      <c r="C465" s="405">
        <v>7</v>
      </c>
      <c r="D465" s="232"/>
      <c r="E465" s="197"/>
      <c r="F465" s="197"/>
      <c r="G465" s="196"/>
      <c r="H465" s="408">
        <v>79</v>
      </c>
      <c r="I465" s="408">
        <v>22</v>
      </c>
      <c r="J465" s="408">
        <v>5</v>
      </c>
      <c r="K465" s="195" t="s">
        <v>95</v>
      </c>
      <c r="L465" s="194" t="s">
        <v>284</v>
      </c>
      <c r="M465" s="195" t="s">
        <v>94</v>
      </c>
      <c r="N465" s="194" t="s">
        <v>213</v>
      </c>
      <c r="O465" s="195" t="s">
        <v>93</v>
      </c>
      <c r="P465" s="194" t="s">
        <v>275</v>
      </c>
      <c r="Q465" s="195" t="s">
        <v>92</v>
      </c>
      <c r="R465" s="194" t="s">
        <v>213</v>
      </c>
      <c r="S465" s="195" t="s">
        <v>212</v>
      </c>
      <c r="T465" s="194" t="s">
        <v>97</v>
      </c>
      <c r="U465" s="195" t="s">
        <v>211</v>
      </c>
      <c r="V465" s="194" t="s">
        <v>98</v>
      </c>
      <c r="W465" s="195" t="s">
        <v>292</v>
      </c>
      <c r="X465" s="194"/>
      <c r="Y465" s="195" t="s">
        <v>594</v>
      </c>
      <c r="Z465" s="194"/>
      <c r="AA465" s="245" t="s">
        <v>306</v>
      </c>
      <c r="AB465" s="397"/>
      <c r="AC465" s="397"/>
      <c r="AD465" s="193"/>
      <c r="AE465" s="379">
        <f>SUMPRODUCT(LEN($L465:$Z467)-LEN(SUBSTITUTE($L465:$Z467,"A", "")))</f>
        <v>17</v>
      </c>
      <c r="AF465" s="365">
        <f>SUMPRODUCT(LEN($AA465:$AA467)-LEN(SUBSTITUTE($AA465:$AA467,"A", "")))</f>
        <v>1</v>
      </c>
      <c r="AG465" s="365">
        <f>SUMPRODUCT(LEN($L465:$Z467)-LEN(SUBSTITUTE($L465:$Z467,"S", "")))</f>
        <v>3</v>
      </c>
      <c r="AH465" s="365">
        <f>SUMPRODUCT(LEN($AA465:$AA467)-LEN(SUBSTITUTE($AA465:$AA467,"S", "")))</f>
        <v>0</v>
      </c>
      <c r="AI465" s="365">
        <f>SUMPRODUCT(LEN($L465:$Z467)-LEN(SUBSTITUTE($L465:$Z467,"F", "")))</f>
        <v>0</v>
      </c>
      <c r="AJ465" s="365">
        <f>SUMPRODUCT(LEN($AA465:$AA467)-LEN(SUBSTITUTE($AA465:$AA467,"F", "")))</f>
        <v>0</v>
      </c>
      <c r="AK465" s="365">
        <f>SUMPRODUCT(LEN($L465:$Z467)-LEN(SUBSTITUTE($L465:$Z467,"G", "")))</f>
        <v>7</v>
      </c>
      <c r="AL465" s="365">
        <f>SUMPRODUCT(LEN($AA465:$AA467)-LEN(SUBSTITUTE($AA465:$AA467,"G", "")))</f>
        <v>1</v>
      </c>
      <c r="AM465" s="365">
        <f>SUMPRODUCT(LEN($L465:$Z467)-LEN(SUBSTITUTE($L465:$Z467,"M", "")))</f>
        <v>0</v>
      </c>
      <c r="AN465" s="382">
        <f>SUMPRODUCT(LEN($AA465:$AA467)-LEN(SUBSTITUTE($AA465:$AA467,"M", "")))</f>
        <v>0</v>
      </c>
    </row>
    <row r="466" spans="2:40" ht="21" customHeight="1" x14ac:dyDescent="0.2">
      <c r="B466" s="17"/>
      <c r="C466" s="406"/>
      <c r="D466" s="231"/>
      <c r="E466" s="23"/>
      <c r="F466" s="23"/>
      <c r="G466" s="191"/>
      <c r="H466" s="409"/>
      <c r="I466" s="409"/>
      <c r="J466" s="409"/>
      <c r="K466" s="190" t="s">
        <v>91</v>
      </c>
      <c r="L466" s="189" t="s">
        <v>284</v>
      </c>
      <c r="M466" s="190" t="s">
        <v>90</v>
      </c>
      <c r="N466" s="189" t="s">
        <v>263</v>
      </c>
      <c r="O466" s="190" t="s">
        <v>89</v>
      </c>
      <c r="P466" s="189" t="s">
        <v>275</v>
      </c>
      <c r="Q466" s="190" t="s">
        <v>88</v>
      </c>
      <c r="R466" s="189" t="s">
        <v>213</v>
      </c>
      <c r="S466" s="190" t="s">
        <v>210</v>
      </c>
      <c r="T466" s="189" t="s">
        <v>98</v>
      </c>
      <c r="U466" s="190" t="s">
        <v>209</v>
      </c>
      <c r="V466" s="189"/>
      <c r="W466" s="190" t="s">
        <v>291</v>
      </c>
      <c r="X466" s="189"/>
      <c r="Y466" s="190" t="s">
        <v>593</v>
      </c>
      <c r="Z466" s="189"/>
      <c r="AA466" s="244"/>
      <c r="AB466" s="366"/>
      <c r="AC466" s="366"/>
      <c r="AD466" s="188"/>
      <c r="AE466" s="390"/>
      <c r="AF466" s="392"/>
      <c r="AG466" s="392"/>
      <c r="AH466" s="392"/>
      <c r="AI466" s="392"/>
      <c r="AJ466" s="392"/>
      <c r="AK466" s="392"/>
      <c r="AL466" s="392"/>
      <c r="AM466" s="392"/>
      <c r="AN466" s="395"/>
    </row>
    <row r="467" spans="2:40" ht="21" customHeight="1" thickBot="1" x14ac:dyDescent="0.25">
      <c r="B467" s="17"/>
      <c r="C467" s="407"/>
      <c r="D467" s="233"/>
      <c r="E467" s="203"/>
      <c r="F467" s="203"/>
      <c r="G467" s="202"/>
      <c r="H467" s="410"/>
      <c r="I467" s="410"/>
      <c r="J467" s="410"/>
      <c r="K467" s="201" t="s">
        <v>87</v>
      </c>
      <c r="L467" s="200" t="s">
        <v>97</v>
      </c>
      <c r="M467" s="201" t="s">
        <v>86</v>
      </c>
      <c r="N467" s="200" t="s">
        <v>213</v>
      </c>
      <c r="O467" s="201" t="s">
        <v>85</v>
      </c>
      <c r="P467" s="200" t="s">
        <v>97</v>
      </c>
      <c r="Q467" s="201" t="s">
        <v>84</v>
      </c>
      <c r="R467" s="200" t="s">
        <v>97</v>
      </c>
      <c r="S467" s="201" t="s">
        <v>208</v>
      </c>
      <c r="T467" s="200" t="s">
        <v>98</v>
      </c>
      <c r="U467" s="201" t="s">
        <v>207</v>
      </c>
      <c r="V467" s="200"/>
      <c r="W467" s="201" t="s">
        <v>290</v>
      </c>
      <c r="X467" s="200"/>
      <c r="Y467" s="201" t="s">
        <v>592</v>
      </c>
      <c r="Z467" s="200"/>
      <c r="AA467" s="246"/>
      <c r="AB467" s="398"/>
      <c r="AC467" s="398"/>
      <c r="AD467" s="199"/>
      <c r="AE467" s="391"/>
      <c r="AF467" s="393"/>
      <c r="AG467" s="393"/>
      <c r="AH467" s="393"/>
      <c r="AI467" s="393"/>
      <c r="AJ467" s="393"/>
      <c r="AK467" s="393"/>
      <c r="AL467" s="393"/>
      <c r="AM467" s="393"/>
      <c r="AN467" s="396"/>
    </row>
    <row r="468" spans="2:40" ht="21" customHeight="1" x14ac:dyDescent="0.2">
      <c r="B468" s="17"/>
      <c r="C468" s="405">
        <v>8</v>
      </c>
      <c r="D468" s="232"/>
      <c r="E468" s="197"/>
      <c r="F468" s="197"/>
      <c r="G468" s="196"/>
      <c r="H468" s="408">
        <v>95</v>
      </c>
      <c r="I468" s="408">
        <v>24</v>
      </c>
      <c r="J468" s="408">
        <v>6</v>
      </c>
      <c r="K468" s="195" t="s">
        <v>95</v>
      </c>
      <c r="L468" s="194" t="s">
        <v>263</v>
      </c>
      <c r="M468" s="195" t="s">
        <v>94</v>
      </c>
      <c r="N468" s="194" t="s">
        <v>263</v>
      </c>
      <c r="O468" s="195" t="s">
        <v>93</v>
      </c>
      <c r="P468" s="194" t="s">
        <v>425</v>
      </c>
      <c r="Q468" s="195" t="s">
        <v>92</v>
      </c>
      <c r="R468" s="194" t="s">
        <v>220</v>
      </c>
      <c r="S468" s="195" t="s">
        <v>212</v>
      </c>
      <c r="T468" s="194" t="s">
        <v>218</v>
      </c>
      <c r="U468" s="195" t="s">
        <v>211</v>
      </c>
      <c r="V468" s="194" t="s">
        <v>98</v>
      </c>
      <c r="W468" s="195" t="s">
        <v>292</v>
      </c>
      <c r="X468" s="194"/>
      <c r="Y468" s="195" t="s">
        <v>594</v>
      </c>
      <c r="Z468" s="194"/>
      <c r="AA468" s="245" t="s">
        <v>323</v>
      </c>
      <c r="AB468" s="397"/>
      <c r="AC468" s="397"/>
      <c r="AD468" s="193"/>
      <c r="AE468" s="379">
        <f>SUMPRODUCT(LEN($L468:$Z470)-LEN(SUBSTITUTE($L468:$Z470,"A", "")))</f>
        <v>16</v>
      </c>
      <c r="AF468" s="365">
        <f>SUMPRODUCT(LEN($AA468:$AA470)-LEN(SUBSTITUTE($AA468:$AA470,"A", "")))</f>
        <v>0</v>
      </c>
      <c r="AG468" s="365">
        <f>SUMPRODUCT(LEN($L468:$Z470)-LEN(SUBSTITUTE($L468:$Z470,"S", "")))</f>
        <v>17</v>
      </c>
      <c r="AH468" s="365">
        <f>SUMPRODUCT(LEN($AA468:$AA470)-LEN(SUBSTITUTE($AA468:$AA470,"S", "")))</f>
        <v>1</v>
      </c>
      <c r="AI468" s="365">
        <f>SUMPRODUCT(LEN($L468:$Z470)-LEN(SUBSTITUTE($L468:$Z470,"F", "")))</f>
        <v>0</v>
      </c>
      <c r="AJ468" s="365">
        <f>SUMPRODUCT(LEN($AA468:$AA470)-LEN(SUBSTITUTE($AA468:$AA470,"F", "")))</f>
        <v>0</v>
      </c>
      <c r="AK468" s="365">
        <f>SUMPRODUCT(LEN($L468:$Z470)-LEN(SUBSTITUTE($L468:$Z470,"G", "")))</f>
        <v>12</v>
      </c>
      <c r="AL468" s="365">
        <f>SUMPRODUCT(LEN($AA468:$AA470)-LEN(SUBSTITUTE($AA468:$AA470,"G", "")))</f>
        <v>2</v>
      </c>
      <c r="AM468" s="365">
        <f>SUMPRODUCT(LEN($L468:$Z470)-LEN(SUBSTITUTE($L468:$Z470,"M", "")))</f>
        <v>0</v>
      </c>
      <c r="AN468" s="382">
        <f>SUMPRODUCT(LEN($AA468:$AA470)-LEN(SUBSTITUTE($AA468:$AA470,"M", "")))</f>
        <v>0</v>
      </c>
    </row>
    <row r="469" spans="2:40" ht="21" customHeight="1" x14ac:dyDescent="0.2">
      <c r="B469" s="17"/>
      <c r="C469" s="406"/>
      <c r="D469" s="231"/>
      <c r="E469" s="23"/>
      <c r="F469" s="23"/>
      <c r="G469" s="191"/>
      <c r="H469" s="409"/>
      <c r="I469" s="409"/>
      <c r="J469" s="409"/>
      <c r="K469" s="190" t="s">
        <v>91</v>
      </c>
      <c r="L469" s="189" t="s">
        <v>275</v>
      </c>
      <c r="M469" s="190" t="s">
        <v>90</v>
      </c>
      <c r="N469" s="189" t="s">
        <v>545</v>
      </c>
      <c r="O469" s="190" t="s">
        <v>89</v>
      </c>
      <c r="P469" s="189" t="s">
        <v>354</v>
      </c>
      <c r="Q469" s="190" t="s">
        <v>88</v>
      </c>
      <c r="R469" s="189" t="s">
        <v>297</v>
      </c>
      <c r="S469" s="190" t="s">
        <v>210</v>
      </c>
      <c r="T469" s="189" t="s">
        <v>218</v>
      </c>
      <c r="U469" s="190" t="s">
        <v>209</v>
      </c>
      <c r="V469" s="189" t="s">
        <v>98</v>
      </c>
      <c r="W469" s="190" t="s">
        <v>291</v>
      </c>
      <c r="X469" s="189"/>
      <c r="Y469" s="190" t="s">
        <v>593</v>
      </c>
      <c r="Z469" s="189"/>
      <c r="AA469" s="244"/>
      <c r="AB469" s="366"/>
      <c r="AC469" s="366"/>
      <c r="AD469" s="188"/>
      <c r="AE469" s="390"/>
      <c r="AF469" s="392"/>
      <c r="AG469" s="392"/>
      <c r="AH469" s="392"/>
      <c r="AI469" s="392"/>
      <c r="AJ469" s="392"/>
      <c r="AK469" s="392"/>
      <c r="AL469" s="392"/>
      <c r="AM469" s="392"/>
      <c r="AN469" s="395"/>
    </row>
    <row r="470" spans="2:40" ht="21" customHeight="1" thickBot="1" x14ac:dyDescent="0.25">
      <c r="B470" s="17"/>
      <c r="C470" s="407"/>
      <c r="D470" s="233"/>
      <c r="E470" s="203"/>
      <c r="F470" s="203"/>
      <c r="G470" s="202"/>
      <c r="H470" s="410"/>
      <c r="I470" s="410"/>
      <c r="J470" s="410"/>
      <c r="K470" s="201" t="s">
        <v>87</v>
      </c>
      <c r="L470" s="200" t="s">
        <v>435</v>
      </c>
      <c r="M470" s="201" t="s">
        <v>86</v>
      </c>
      <c r="N470" s="200" t="s">
        <v>451</v>
      </c>
      <c r="O470" s="201" t="s">
        <v>85</v>
      </c>
      <c r="P470" s="200" t="s">
        <v>315</v>
      </c>
      <c r="Q470" s="201" t="s">
        <v>84</v>
      </c>
      <c r="R470" s="200" t="s">
        <v>228</v>
      </c>
      <c r="S470" s="201" t="s">
        <v>208</v>
      </c>
      <c r="T470" s="200" t="s">
        <v>98</v>
      </c>
      <c r="U470" s="201" t="s">
        <v>207</v>
      </c>
      <c r="V470" s="200" t="s">
        <v>98</v>
      </c>
      <c r="W470" s="201" t="s">
        <v>290</v>
      </c>
      <c r="X470" s="200"/>
      <c r="Y470" s="201" t="s">
        <v>592</v>
      </c>
      <c r="Z470" s="200"/>
      <c r="AA470" s="246"/>
      <c r="AB470" s="398"/>
      <c r="AC470" s="398"/>
      <c r="AD470" s="199"/>
      <c r="AE470" s="391"/>
      <c r="AF470" s="393"/>
      <c r="AG470" s="393"/>
      <c r="AH470" s="393"/>
      <c r="AI470" s="393"/>
      <c r="AJ470" s="393"/>
      <c r="AK470" s="393"/>
      <c r="AL470" s="393"/>
      <c r="AM470" s="393"/>
      <c r="AN470" s="396"/>
    </row>
    <row r="471" spans="2:40" ht="21" customHeight="1" x14ac:dyDescent="0.2">
      <c r="B471" s="17"/>
      <c r="C471" s="405">
        <v>9</v>
      </c>
      <c r="D471" s="232"/>
      <c r="E471" s="197"/>
      <c r="F471" s="197"/>
      <c r="G471" s="196"/>
      <c r="H471" s="408">
        <v>89</v>
      </c>
      <c r="I471" s="408">
        <v>25</v>
      </c>
      <c r="J471" s="408">
        <v>6</v>
      </c>
      <c r="K471" s="195" t="s">
        <v>95</v>
      </c>
      <c r="L471" s="194" t="s">
        <v>284</v>
      </c>
      <c r="M471" s="195" t="s">
        <v>94</v>
      </c>
      <c r="N471" s="194" t="s">
        <v>474</v>
      </c>
      <c r="O471" s="195" t="s">
        <v>93</v>
      </c>
      <c r="P471" s="194" t="s">
        <v>555</v>
      </c>
      <c r="Q471" s="195" t="s">
        <v>92</v>
      </c>
      <c r="R471" s="194" t="s">
        <v>639</v>
      </c>
      <c r="S471" s="195" t="s">
        <v>212</v>
      </c>
      <c r="T471" s="194" t="s">
        <v>264</v>
      </c>
      <c r="U471" s="195" t="s">
        <v>211</v>
      </c>
      <c r="V471" s="194" t="s">
        <v>218</v>
      </c>
      <c r="W471" s="195" t="s">
        <v>292</v>
      </c>
      <c r="X471" s="194" t="s">
        <v>98</v>
      </c>
      <c r="Y471" s="195" t="s">
        <v>594</v>
      </c>
      <c r="Z471" s="194"/>
      <c r="AA471" s="245" t="s">
        <v>323</v>
      </c>
      <c r="AB471" s="397"/>
      <c r="AC471" s="397"/>
      <c r="AD471" s="193"/>
      <c r="AE471" s="379">
        <f>SUMPRODUCT(LEN($L471:$Z473)-LEN(SUBSTITUTE($L471:$Z473,"A", "")))</f>
        <v>26</v>
      </c>
      <c r="AF471" s="365">
        <f>SUMPRODUCT(LEN($AA471:$AA473)-LEN(SUBSTITUTE($AA471:$AA473,"A", "")))</f>
        <v>1</v>
      </c>
      <c r="AG471" s="365">
        <f>SUMPRODUCT(LEN($L471:$Z473)-LEN(SUBSTITUTE($L471:$Z473,"S", "")))</f>
        <v>12</v>
      </c>
      <c r="AH471" s="365">
        <f>SUMPRODUCT(LEN($AA471:$AA473)-LEN(SUBSTITUTE($AA471:$AA473,"S", "")))</f>
        <v>2</v>
      </c>
      <c r="AI471" s="365">
        <f>SUMPRODUCT(LEN($L471:$Z473)-LEN(SUBSTITUTE($L471:$Z473,"F", "")))</f>
        <v>0</v>
      </c>
      <c r="AJ471" s="365">
        <f>SUMPRODUCT(LEN($AA471:$AA473)-LEN(SUBSTITUTE($AA471:$AA473,"F", "")))</f>
        <v>0</v>
      </c>
      <c r="AK471" s="365">
        <f>SUMPRODUCT(LEN($L471:$Z473)-LEN(SUBSTITUTE($L471:$Z473,"G", "")))</f>
        <v>20</v>
      </c>
      <c r="AL471" s="365">
        <f>SUMPRODUCT(LEN($AA471:$AA473)-LEN(SUBSTITUTE($AA471:$AA473,"G", "")))</f>
        <v>5</v>
      </c>
      <c r="AM471" s="365">
        <f>SUMPRODUCT(LEN($L471:$Z473)-LEN(SUBSTITUTE($L471:$Z473,"M", "")))</f>
        <v>0</v>
      </c>
      <c r="AN471" s="382">
        <f>SUMPRODUCT(LEN($AA471:$AA473)-LEN(SUBSTITUTE($AA471:$AA473,"M", "")))</f>
        <v>0</v>
      </c>
    </row>
    <row r="472" spans="2:40" ht="21" customHeight="1" x14ac:dyDescent="0.2">
      <c r="B472" s="17"/>
      <c r="C472" s="406"/>
      <c r="D472" s="231"/>
      <c r="E472" s="23"/>
      <c r="F472" s="23"/>
      <c r="G472" s="191"/>
      <c r="H472" s="409"/>
      <c r="I472" s="409"/>
      <c r="J472" s="409"/>
      <c r="K472" s="190" t="s">
        <v>91</v>
      </c>
      <c r="L472" s="189" t="s">
        <v>213</v>
      </c>
      <c r="M472" s="190" t="s">
        <v>90</v>
      </c>
      <c r="N472" s="189" t="s">
        <v>511</v>
      </c>
      <c r="O472" s="190" t="s">
        <v>89</v>
      </c>
      <c r="P472" s="189" t="s">
        <v>522</v>
      </c>
      <c r="Q472" s="190" t="s">
        <v>88</v>
      </c>
      <c r="R472" s="189" t="s">
        <v>425</v>
      </c>
      <c r="S472" s="190" t="s">
        <v>210</v>
      </c>
      <c r="T472" s="189" t="s">
        <v>305</v>
      </c>
      <c r="U472" s="190" t="s">
        <v>209</v>
      </c>
      <c r="V472" s="189" t="s">
        <v>218</v>
      </c>
      <c r="W472" s="190" t="s">
        <v>291</v>
      </c>
      <c r="X472" s="189"/>
      <c r="Y472" s="190" t="s">
        <v>593</v>
      </c>
      <c r="Z472" s="189"/>
      <c r="AA472" s="244" t="s">
        <v>646</v>
      </c>
      <c r="AB472" s="366"/>
      <c r="AC472" s="366"/>
      <c r="AD472" s="188"/>
      <c r="AE472" s="390"/>
      <c r="AF472" s="392"/>
      <c r="AG472" s="392"/>
      <c r="AH472" s="392"/>
      <c r="AI472" s="392"/>
      <c r="AJ472" s="392"/>
      <c r="AK472" s="392"/>
      <c r="AL472" s="392"/>
      <c r="AM472" s="392"/>
      <c r="AN472" s="395"/>
    </row>
    <row r="473" spans="2:40" ht="21" customHeight="1" thickBot="1" x14ac:dyDescent="0.25">
      <c r="B473" s="17"/>
      <c r="C473" s="407"/>
      <c r="D473" s="233"/>
      <c r="E473" s="203"/>
      <c r="F473" s="203"/>
      <c r="G473" s="202"/>
      <c r="H473" s="410"/>
      <c r="I473" s="410"/>
      <c r="J473" s="410"/>
      <c r="K473" s="201" t="s">
        <v>87</v>
      </c>
      <c r="L473" s="200" t="s">
        <v>462</v>
      </c>
      <c r="M473" s="201" t="s">
        <v>86</v>
      </c>
      <c r="N473" s="200" t="s">
        <v>275</v>
      </c>
      <c r="O473" s="201" t="s">
        <v>85</v>
      </c>
      <c r="P473" s="200" t="s">
        <v>451</v>
      </c>
      <c r="Q473" s="201" t="s">
        <v>84</v>
      </c>
      <c r="R473" s="200" t="s">
        <v>323</v>
      </c>
      <c r="S473" s="201" t="s">
        <v>208</v>
      </c>
      <c r="T473" s="200" t="s">
        <v>218</v>
      </c>
      <c r="U473" s="201" t="s">
        <v>207</v>
      </c>
      <c r="V473" s="200" t="s">
        <v>98</v>
      </c>
      <c r="W473" s="201" t="s">
        <v>290</v>
      </c>
      <c r="X473" s="200"/>
      <c r="Y473" s="201" t="s">
        <v>592</v>
      </c>
      <c r="Z473" s="200"/>
      <c r="AA473" s="246"/>
      <c r="AB473" s="398"/>
      <c r="AC473" s="398"/>
      <c r="AD473" s="199"/>
      <c r="AE473" s="391"/>
      <c r="AF473" s="393"/>
      <c r="AG473" s="393"/>
      <c r="AH473" s="393"/>
      <c r="AI473" s="393"/>
      <c r="AJ473" s="393"/>
      <c r="AK473" s="393"/>
      <c r="AL473" s="393"/>
      <c r="AM473" s="393"/>
      <c r="AN473" s="396"/>
    </row>
    <row r="474" spans="2:40" ht="21" customHeight="1" x14ac:dyDescent="0.2">
      <c r="B474" s="17"/>
      <c r="C474" s="405">
        <v>10</v>
      </c>
      <c r="D474" s="232"/>
      <c r="E474" s="197"/>
      <c r="F474" s="197"/>
      <c r="G474" s="196"/>
      <c r="H474" s="408">
        <v>74</v>
      </c>
      <c r="I474" s="408">
        <v>22</v>
      </c>
      <c r="J474" s="408">
        <v>5</v>
      </c>
      <c r="K474" s="195" t="s">
        <v>95</v>
      </c>
      <c r="L474" s="194" t="s">
        <v>284</v>
      </c>
      <c r="M474" s="195" t="s">
        <v>94</v>
      </c>
      <c r="N474" s="194" t="s">
        <v>213</v>
      </c>
      <c r="O474" s="195" t="s">
        <v>93</v>
      </c>
      <c r="P474" s="194" t="s">
        <v>213</v>
      </c>
      <c r="Q474" s="195" t="s">
        <v>92</v>
      </c>
      <c r="R474" s="194" t="s">
        <v>224</v>
      </c>
      <c r="S474" s="195" t="s">
        <v>212</v>
      </c>
      <c r="T474" s="194" t="s">
        <v>98</v>
      </c>
      <c r="U474" s="195" t="s">
        <v>211</v>
      </c>
      <c r="V474" s="194" t="s">
        <v>98</v>
      </c>
      <c r="W474" s="195" t="s">
        <v>292</v>
      </c>
      <c r="X474" s="194"/>
      <c r="Y474" s="195" t="s">
        <v>594</v>
      </c>
      <c r="Z474" s="194"/>
      <c r="AA474" s="245"/>
      <c r="AB474" s="397"/>
      <c r="AC474" s="397"/>
      <c r="AD474" s="193"/>
      <c r="AE474" s="379">
        <f>SUMPRODUCT(LEN($L474:$Z476)-LEN(SUBSTITUTE($L474:$Z476,"A", "")))</f>
        <v>22</v>
      </c>
      <c r="AF474" s="365">
        <f>SUMPRODUCT(LEN($AA474:$AA476)-LEN(SUBSTITUTE($AA474:$AA476,"A", "")))</f>
        <v>0</v>
      </c>
      <c r="AG474" s="365">
        <f>SUMPRODUCT(LEN($L474:$Z476)-LEN(SUBSTITUTE($L474:$Z476,"S", "")))</f>
        <v>5</v>
      </c>
      <c r="AH474" s="365">
        <f>SUMPRODUCT(LEN($AA474:$AA476)-LEN(SUBSTITUTE($AA474:$AA476,"S", "")))</f>
        <v>0</v>
      </c>
      <c r="AI474" s="365">
        <f>SUMPRODUCT(LEN($L474:$Z476)-LEN(SUBSTITUTE($L474:$Z476,"F", "")))</f>
        <v>0</v>
      </c>
      <c r="AJ474" s="365">
        <f>SUMPRODUCT(LEN($AA474:$AA476)-LEN(SUBSTITUTE($AA474:$AA476,"F", "")))</f>
        <v>0</v>
      </c>
      <c r="AK474" s="365">
        <f>SUMPRODUCT(LEN($L474:$Z476)-LEN(SUBSTITUTE($L474:$Z476,"G", "")))</f>
        <v>10</v>
      </c>
      <c r="AL474" s="365">
        <f>SUMPRODUCT(LEN($AA474:$AA476)-LEN(SUBSTITUTE($AA474:$AA476,"G", "")))</f>
        <v>0</v>
      </c>
      <c r="AM474" s="365">
        <f>SUMPRODUCT(LEN($L474:$Z476)-LEN(SUBSTITUTE($L474:$Z476,"M", "")))</f>
        <v>0</v>
      </c>
      <c r="AN474" s="382">
        <f>SUMPRODUCT(LEN($AA474:$AA476)-LEN(SUBSTITUTE($AA474:$AA476,"M", "")))</f>
        <v>0</v>
      </c>
    </row>
    <row r="475" spans="2:40" ht="21" customHeight="1" x14ac:dyDescent="0.2">
      <c r="B475" s="17"/>
      <c r="C475" s="406"/>
      <c r="D475" s="231"/>
      <c r="E475" s="23"/>
      <c r="F475" s="23"/>
      <c r="G475" s="191"/>
      <c r="H475" s="409"/>
      <c r="I475" s="409"/>
      <c r="J475" s="409"/>
      <c r="K475" s="190" t="s">
        <v>91</v>
      </c>
      <c r="L475" s="189" t="s">
        <v>319</v>
      </c>
      <c r="M475" s="190" t="s">
        <v>90</v>
      </c>
      <c r="N475" s="189" t="s">
        <v>275</v>
      </c>
      <c r="O475" s="190" t="s">
        <v>89</v>
      </c>
      <c r="P475" s="189" t="s">
        <v>224</v>
      </c>
      <c r="Q475" s="190" t="s">
        <v>88</v>
      </c>
      <c r="R475" s="189" t="s">
        <v>213</v>
      </c>
      <c r="S475" s="190" t="s">
        <v>210</v>
      </c>
      <c r="T475" s="189" t="s">
        <v>214</v>
      </c>
      <c r="U475" s="190" t="s">
        <v>209</v>
      </c>
      <c r="V475" s="189" t="s">
        <v>98</v>
      </c>
      <c r="W475" s="190" t="s">
        <v>291</v>
      </c>
      <c r="X475" s="189"/>
      <c r="Y475" s="190" t="s">
        <v>593</v>
      </c>
      <c r="Z475" s="189"/>
      <c r="AA475" s="244"/>
      <c r="AB475" s="366"/>
      <c r="AC475" s="366"/>
      <c r="AD475" s="188"/>
      <c r="AE475" s="390"/>
      <c r="AF475" s="392"/>
      <c r="AG475" s="392"/>
      <c r="AH475" s="392"/>
      <c r="AI475" s="392"/>
      <c r="AJ475" s="392"/>
      <c r="AK475" s="392"/>
      <c r="AL475" s="392"/>
      <c r="AM475" s="392"/>
      <c r="AN475" s="395"/>
    </row>
    <row r="476" spans="2:40" ht="21" customHeight="1" thickBot="1" x14ac:dyDescent="0.25">
      <c r="B476" s="17"/>
      <c r="C476" s="407"/>
      <c r="D476" s="233"/>
      <c r="E476" s="203"/>
      <c r="F476" s="203"/>
      <c r="G476" s="202"/>
      <c r="H476" s="410"/>
      <c r="I476" s="410"/>
      <c r="J476" s="410"/>
      <c r="K476" s="201" t="s">
        <v>87</v>
      </c>
      <c r="L476" s="200" t="s">
        <v>275</v>
      </c>
      <c r="M476" s="201" t="s">
        <v>86</v>
      </c>
      <c r="N476" s="200" t="s">
        <v>319</v>
      </c>
      <c r="O476" s="201" t="s">
        <v>85</v>
      </c>
      <c r="P476" s="200" t="s">
        <v>275</v>
      </c>
      <c r="Q476" s="201" t="s">
        <v>84</v>
      </c>
      <c r="R476" s="200" t="s">
        <v>263</v>
      </c>
      <c r="S476" s="201" t="s">
        <v>208</v>
      </c>
      <c r="T476" s="200" t="s">
        <v>98</v>
      </c>
      <c r="U476" s="201" t="s">
        <v>207</v>
      </c>
      <c r="V476" s="200"/>
      <c r="W476" s="201" t="s">
        <v>290</v>
      </c>
      <c r="X476" s="200"/>
      <c r="Y476" s="201" t="s">
        <v>592</v>
      </c>
      <c r="Z476" s="200"/>
      <c r="AA476" s="246"/>
      <c r="AB476" s="398"/>
      <c r="AC476" s="398"/>
      <c r="AD476" s="199"/>
      <c r="AE476" s="391"/>
      <c r="AF476" s="393"/>
      <c r="AG476" s="393"/>
      <c r="AH476" s="393"/>
      <c r="AI476" s="393"/>
      <c r="AJ476" s="393"/>
      <c r="AK476" s="393"/>
      <c r="AL476" s="393"/>
      <c r="AM476" s="393"/>
      <c r="AN476" s="396"/>
    </row>
    <row r="477" spans="2:40" ht="21" customHeight="1" x14ac:dyDescent="0.2">
      <c r="B477" s="17"/>
      <c r="C477" s="405">
        <v>11</v>
      </c>
      <c r="D477" s="232"/>
      <c r="E477" s="197"/>
      <c r="F477" s="197"/>
      <c r="G477" s="196"/>
      <c r="H477" s="408">
        <v>87</v>
      </c>
      <c r="I477" s="408">
        <v>22</v>
      </c>
      <c r="J477" s="408">
        <v>5</v>
      </c>
      <c r="K477" s="195" t="s">
        <v>95</v>
      </c>
      <c r="L477" s="194" t="s">
        <v>271</v>
      </c>
      <c r="M477" s="195" t="s">
        <v>94</v>
      </c>
      <c r="N477" s="194" t="s">
        <v>271</v>
      </c>
      <c r="O477" s="195" t="s">
        <v>93</v>
      </c>
      <c r="P477" s="194" t="s">
        <v>263</v>
      </c>
      <c r="Q477" s="195" t="s">
        <v>92</v>
      </c>
      <c r="R477" s="194" t="s">
        <v>263</v>
      </c>
      <c r="S477" s="195" t="s">
        <v>212</v>
      </c>
      <c r="T477" s="194" t="s">
        <v>98</v>
      </c>
      <c r="U477" s="195" t="s">
        <v>211</v>
      </c>
      <c r="V477" s="194" t="s">
        <v>97</v>
      </c>
      <c r="W477" s="195" t="s">
        <v>292</v>
      </c>
      <c r="X477" s="194"/>
      <c r="Y477" s="195" t="s">
        <v>594</v>
      </c>
      <c r="Z477" s="194"/>
      <c r="AA477" s="245"/>
      <c r="AB477" s="397"/>
      <c r="AC477" s="397"/>
      <c r="AD477" s="193"/>
      <c r="AE477" s="379">
        <f>SUMPRODUCT(LEN($L477:$Z479)-LEN(SUBSTITUTE($L477:$Z479,"A", "")))</f>
        <v>11</v>
      </c>
      <c r="AF477" s="365">
        <f>SUMPRODUCT(LEN($AA477:$AA479)-LEN(SUBSTITUTE($AA477:$AA479,"A", "")))</f>
        <v>0</v>
      </c>
      <c r="AG477" s="365">
        <f>SUMPRODUCT(LEN($L477:$Z479)-LEN(SUBSTITUTE($L477:$Z479,"S", "")))</f>
        <v>5</v>
      </c>
      <c r="AH477" s="365">
        <f>SUMPRODUCT(LEN($AA477:$AA479)-LEN(SUBSTITUTE($AA477:$AA479,"S", "")))</f>
        <v>0</v>
      </c>
      <c r="AI477" s="365">
        <f>SUMPRODUCT(LEN($L477:$Z479)-LEN(SUBSTITUTE($L477:$Z479,"F", "")))</f>
        <v>0</v>
      </c>
      <c r="AJ477" s="365">
        <f>SUMPRODUCT(LEN($AA477:$AA479)-LEN(SUBSTITUTE($AA477:$AA479,"F", "")))</f>
        <v>0</v>
      </c>
      <c r="AK477" s="365">
        <f>SUMPRODUCT(LEN($L477:$Z479)-LEN(SUBSTITUTE($L477:$Z479,"G", "")))</f>
        <v>9</v>
      </c>
      <c r="AL477" s="365">
        <f>SUMPRODUCT(LEN($AA477:$AA479)-LEN(SUBSTITUTE($AA477:$AA479,"G", "")))</f>
        <v>0</v>
      </c>
      <c r="AM477" s="365">
        <f>SUMPRODUCT(LEN($L477:$Z479)-LEN(SUBSTITUTE($L477:$Z479,"M", "")))</f>
        <v>0</v>
      </c>
      <c r="AN477" s="382">
        <f>SUMPRODUCT(LEN($AA477:$AA479)-LEN(SUBSTITUTE($AA477:$AA479,"M", "")))</f>
        <v>0</v>
      </c>
    </row>
    <row r="478" spans="2:40" ht="21" customHeight="1" x14ac:dyDescent="0.2">
      <c r="B478" s="17"/>
      <c r="C478" s="406"/>
      <c r="D478" s="231"/>
      <c r="E478" s="23"/>
      <c r="F478" s="23"/>
      <c r="G478" s="191"/>
      <c r="H478" s="409"/>
      <c r="I478" s="409"/>
      <c r="J478" s="409"/>
      <c r="K478" s="190" t="s">
        <v>91</v>
      </c>
      <c r="L478" s="189" t="s">
        <v>97</v>
      </c>
      <c r="M478" s="190" t="s">
        <v>90</v>
      </c>
      <c r="N478" s="189" t="s">
        <v>284</v>
      </c>
      <c r="O478" s="190" t="s">
        <v>89</v>
      </c>
      <c r="P478" s="189" t="s">
        <v>97</v>
      </c>
      <c r="Q478" s="190" t="s">
        <v>88</v>
      </c>
      <c r="R478" s="189" t="s">
        <v>263</v>
      </c>
      <c r="S478" s="190" t="s">
        <v>210</v>
      </c>
      <c r="T478" s="189" t="s">
        <v>98</v>
      </c>
      <c r="U478" s="190" t="s">
        <v>209</v>
      </c>
      <c r="V478" s="189" t="s">
        <v>98</v>
      </c>
      <c r="W478" s="190" t="s">
        <v>291</v>
      </c>
      <c r="X478" s="189"/>
      <c r="Y478" s="190" t="s">
        <v>593</v>
      </c>
      <c r="Z478" s="189"/>
      <c r="AA478" s="244"/>
      <c r="AB478" s="366"/>
      <c r="AC478" s="366"/>
      <c r="AD478" s="188"/>
      <c r="AE478" s="390"/>
      <c r="AF478" s="392"/>
      <c r="AG478" s="392"/>
      <c r="AH478" s="392"/>
      <c r="AI478" s="392"/>
      <c r="AJ478" s="392"/>
      <c r="AK478" s="392"/>
      <c r="AL478" s="392"/>
      <c r="AM478" s="392"/>
      <c r="AN478" s="395"/>
    </row>
    <row r="479" spans="2:40" ht="21" customHeight="1" thickBot="1" x14ac:dyDescent="0.25">
      <c r="B479" s="17"/>
      <c r="C479" s="407"/>
      <c r="D479" s="233"/>
      <c r="E479" s="203"/>
      <c r="F479" s="203"/>
      <c r="G479" s="202"/>
      <c r="H479" s="410"/>
      <c r="I479" s="410"/>
      <c r="J479" s="410"/>
      <c r="K479" s="201" t="s">
        <v>87</v>
      </c>
      <c r="L479" s="200" t="s">
        <v>97</v>
      </c>
      <c r="M479" s="201" t="s">
        <v>86</v>
      </c>
      <c r="N479" s="200" t="s">
        <v>275</v>
      </c>
      <c r="O479" s="201" t="s">
        <v>85</v>
      </c>
      <c r="P479" s="200" t="s">
        <v>213</v>
      </c>
      <c r="Q479" s="201" t="s">
        <v>84</v>
      </c>
      <c r="R479" s="200" t="s">
        <v>264</v>
      </c>
      <c r="S479" s="201" t="s">
        <v>208</v>
      </c>
      <c r="T479" s="200" t="s">
        <v>98</v>
      </c>
      <c r="U479" s="201" t="s">
        <v>207</v>
      </c>
      <c r="V479" s="200"/>
      <c r="W479" s="201" t="s">
        <v>290</v>
      </c>
      <c r="X479" s="200"/>
      <c r="Y479" s="201" t="s">
        <v>592</v>
      </c>
      <c r="Z479" s="200"/>
      <c r="AA479" s="246"/>
      <c r="AB479" s="398"/>
      <c r="AC479" s="398"/>
      <c r="AD479" s="199"/>
      <c r="AE479" s="391"/>
      <c r="AF479" s="393"/>
      <c r="AG479" s="393"/>
      <c r="AH479" s="393"/>
      <c r="AI479" s="393"/>
      <c r="AJ479" s="393"/>
      <c r="AK479" s="393"/>
      <c r="AL479" s="393"/>
      <c r="AM479" s="393"/>
      <c r="AN479" s="396"/>
    </row>
    <row r="480" spans="2:40" ht="21" customHeight="1" x14ac:dyDescent="0.2">
      <c r="B480" s="17"/>
      <c r="C480" s="405">
        <v>12</v>
      </c>
      <c r="D480" s="232"/>
      <c r="E480" s="197"/>
      <c r="F480" s="197"/>
      <c r="G480" s="196"/>
      <c r="H480" s="408">
        <v>75</v>
      </c>
      <c r="I480" s="408">
        <v>19</v>
      </c>
      <c r="J480" s="408">
        <v>5</v>
      </c>
      <c r="K480" s="195" t="s">
        <v>95</v>
      </c>
      <c r="L480" s="194" t="s">
        <v>263</v>
      </c>
      <c r="M480" s="195" t="s">
        <v>94</v>
      </c>
      <c r="N480" s="194" t="s">
        <v>263</v>
      </c>
      <c r="O480" s="195" t="s">
        <v>93</v>
      </c>
      <c r="P480" s="194" t="s">
        <v>213</v>
      </c>
      <c r="Q480" s="195" t="s">
        <v>92</v>
      </c>
      <c r="R480" s="194" t="s">
        <v>97</v>
      </c>
      <c r="S480" s="195" t="s">
        <v>212</v>
      </c>
      <c r="T480" s="194" t="s">
        <v>97</v>
      </c>
      <c r="U480" s="195" t="s">
        <v>211</v>
      </c>
      <c r="V480" s="194"/>
      <c r="W480" s="195" t="s">
        <v>292</v>
      </c>
      <c r="X480" s="194"/>
      <c r="Y480" s="195" t="s">
        <v>594</v>
      </c>
      <c r="Z480" s="194"/>
      <c r="AA480" s="245" t="s">
        <v>263</v>
      </c>
      <c r="AB480" s="397"/>
      <c r="AC480" s="397"/>
      <c r="AD480" s="193"/>
      <c r="AE480" s="379">
        <f>SUMPRODUCT(LEN($L480:$Z482)-LEN(SUBSTITUTE($L480:$Z482,"A", "")))</f>
        <v>14</v>
      </c>
      <c r="AF480" s="365">
        <f>SUMPRODUCT(LEN($AA480:$AA482)-LEN(SUBSTITUTE($AA480:$AA482,"A", "")))</f>
        <v>1</v>
      </c>
      <c r="AG480" s="365">
        <f>SUMPRODUCT(LEN($L480:$Z482)-LEN(SUBSTITUTE($L480:$Z482,"S", "")))</f>
        <v>1</v>
      </c>
      <c r="AH480" s="365">
        <f>SUMPRODUCT(LEN($AA480:$AA482)-LEN(SUBSTITUTE($AA480:$AA482,"S", "")))</f>
        <v>0</v>
      </c>
      <c r="AI480" s="365">
        <f>SUMPRODUCT(LEN($L480:$Z482)-LEN(SUBSTITUTE($L480:$Z482,"F", "")))</f>
        <v>0</v>
      </c>
      <c r="AJ480" s="365">
        <f>SUMPRODUCT(LEN($AA480:$AA482)-LEN(SUBSTITUTE($AA480:$AA482,"F", "")))</f>
        <v>0</v>
      </c>
      <c r="AK480" s="365">
        <f>SUMPRODUCT(LEN($L480:$Z482)-LEN(SUBSTITUTE($L480:$Z482,"G", "")))</f>
        <v>7</v>
      </c>
      <c r="AL480" s="365">
        <f>SUMPRODUCT(LEN($AA480:$AA482)-LEN(SUBSTITUTE($AA480:$AA482,"G", "")))</f>
        <v>1</v>
      </c>
      <c r="AM480" s="365">
        <f>SUMPRODUCT(LEN($L480:$Z482)-LEN(SUBSTITUTE($L480:$Z482,"M", "")))</f>
        <v>0</v>
      </c>
      <c r="AN480" s="382">
        <f>SUMPRODUCT(LEN($AA480:$AA482)-LEN(SUBSTITUTE($AA480:$AA482,"M", "")))</f>
        <v>0</v>
      </c>
    </row>
    <row r="481" spans="2:41" ht="21" customHeight="1" x14ac:dyDescent="0.2">
      <c r="B481" s="17"/>
      <c r="C481" s="406"/>
      <c r="D481" s="231"/>
      <c r="E481" s="23"/>
      <c r="F481" s="23"/>
      <c r="G481" s="191"/>
      <c r="H481" s="409"/>
      <c r="I481" s="409"/>
      <c r="J481" s="409"/>
      <c r="K481" s="190" t="s">
        <v>91</v>
      </c>
      <c r="L481" s="189" t="s">
        <v>263</v>
      </c>
      <c r="M481" s="190" t="s">
        <v>90</v>
      </c>
      <c r="N481" s="189" t="s">
        <v>284</v>
      </c>
      <c r="O481" s="190" t="s">
        <v>89</v>
      </c>
      <c r="P481" s="189" t="s">
        <v>263</v>
      </c>
      <c r="Q481" s="190" t="s">
        <v>88</v>
      </c>
      <c r="R481" s="189" t="s">
        <v>97</v>
      </c>
      <c r="S481" s="190" t="s">
        <v>210</v>
      </c>
      <c r="T481" s="189" t="s">
        <v>98</v>
      </c>
      <c r="U481" s="190" t="s">
        <v>209</v>
      </c>
      <c r="V481" s="189"/>
      <c r="W481" s="190" t="s">
        <v>291</v>
      </c>
      <c r="X481" s="189"/>
      <c r="Y481" s="190" t="s">
        <v>593</v>
      </c>
      <c r="Z481" s="189"/>
      <c r="AA481" s="244"/>
      <c r="AB481" s="366"/>
      <c r="AC481" s="366"/>
      <c r="AD481" s="188"/>
      <c r="AE481" s="390"/>
      <c r="AF481" s="392"/>
      <c r="AG481" s="392"/>
      <c r="AH481" s="392"/>
      <c r="AI481" s="392"/>
      <c r="AJ481" s="392"/>
      <c r="AK481" s="392"/>
      <c r="AL481" s="392"/>
      <c r="AM481" s="392"/>
      <c r="AN481" s="395"/>
    </row>
    <row r="482" spans="2:41" ht="21" customHeight="1" thickBot="1" x14ac:dyDescent="0.25">
      <c r="B482" s="17"/>
      <c r="C482" s="407"/>
      <c r="D482" s="233"/>
      <c r="E482" s="203"/>
      <c r="F482" s="203"/>
      <c r="G482" s="202"/>
      <c r="H482" s="410"/>
      <c r="I482" s="410"/>
      <c r="J482" s="410"/>
      <c r="K482" s="201" t="s">
        <v>87</v>
      </c>
      <c r="L482" s="200" t="s">
        <v>263</v>
      </c>
      <c r="M482" s="201" t="s">
        <v>86</v>
      </c>
      <c r="N482" s="200" t="s">
        <v>213</v>
      </c>
      <c r="O482" s="201" t="s">
        <v>85</v>
      </c>
      <c r="P482" s="200" t="s">
        <v>97</v>
      </c>
      <c r="Q482" s="201" t="s">
        <v>84</v>
      </c>
      <c r="R482" s="200" t="s">
        <v>97</v>
      </c>
      <c r="S482" s="201" t="s">
        <v>208</v>
      </c>
      <c r="T482" s="200"/>
      <c r="U482" s="201" t="s">
        <v>207</v>
      </c>
      <c r="V482" s="200"/>
      <c r="W482" s="201" t="s">
        <v>290</v>
      </c>
      <c r="X482" s="200"/>
      <c r="Y482" s="201" t="s">
        <v>592</v>
      </c>
      <c r="Z482" s="200"/>
      <c r="AA482" s="246"/>
      <c r="AB482" s="398"/>
      <c r="AC482" s="398"/>
      <c r="AD482" s="199"/>
      <c r="AE482" s="391"/>
      <c r="AF482" s="393"/>
      <c r="AG482" s="393"/>
      <c r="AH482" s="393"/>
      <c r="AI482" s="393"/>
      <c r="AJ482" s="393"/>
      <c r="AK482" s="393"/>
      <c r="AL482" s="393"/>
      <c r="AM482" s="393"/>
      <c r="AN482" s="396"/>
    </row>
    <row r="483" spans="2:41" ht="21" customHeight="1" x14ac:dyDescent="0.2">
      <c r="B483" s="17"/>
      <c r="C483" s="405">
        <v>13</v>
      </c>
      <c r="D483" s="232"/>
      <c r="E483" s="197"/>
      <c r="F483" s="197"/>
      <c r="G483" s="196"/>
      <c r="H483" s="408"/>
      <c r="I483" s="408"/>
      <c r="J483" s="408"/>
      <c r="K483" s="195" t="s">
        <v>95</v>
      </c>
      <c r="L483" s="194"/>
      <c r="M483" s="195" t="s">
        <v>94</v>
      </c>
      <c r="N483" s="194"/>
      <c r="O483" s="195" t="s">
        <v>93</v>
      </c>
      <c r="P483" s="194"/>
      <c r="Q483" s="195" t="s">
        <v>92</v>
      </c>
      <c r="R483" s="194"/>
      <c r="S483" s="195" t="s">
        <v>212</v>
      </c>
      <c r="T483" s="194"/>
      <c r="U483" s="195" t="s">
        <v>211</v>
      </c>
      <c r="V483" s="194"/>
      <c r="W483" s="195" t="s">
        <v>292</v>
      </c>
      <c r="X483" s="194"/>
      <c r="Y483" s="195" t="s">
        <v>594</v>
      </c>
      <c r="Z483" s="194"/>
      <c r="AA483" s="245"/>
      <c r="AB483" s="397"/>
      <c r="AC483" s="397"/>
      <c r="AD483" s="193"/>
      <c r="AE483" s="379">
        <f>SUMPRODUCT(LEN($L483:$Z485)-LEN(SUBSTITUTE($L483:$Z485,"A", "")))</f>
        <v>0</v>
      </c>
      <c r="AF483" s="365">
        <f>SUMPRODUCT(LEN($AA483:$AA485)-LEN(SUBSTITUTE($AA483:$AA485,"A", "")))</f>
        <v>0</v>
      </c>
      <c r="AG483" s="365">
        <f>SUMPRODUCT(LEN($L483:$Z485)-LEN(SUBSTITUTE($L483:$Z485,"S", "")))</f>
        <v>0</v>
      </c>
      <c r="AH483" s="365">
        <f>SUMPRODUCT(LEN($AA483:$AA485)-LEN(SUBSTITUTE($AA483:$AA485,"S", "")))</f>
        <v>0</v>
      </c>
      <c r="AI483" s="365">
        <f>SUMPRODUCT(LEN($L483:$Z485)-LEN(SUBSTITUTE($L483:$Z485,"F", "")))</f>
        <v>0</v>
      </c>
      <c r="AJ483" s="365">
        <f>SUMPRODUCT(LEN($AA483:$AA485)-LEN(SUBSTITUTE($AA483:$AA485,"F", "")))</f>
        <v>0</v>
      </c>
      <c r="AK483" s="365">
        <f>SUMPRODUCT(LEN($L483:$Z485)-LEN(SUBSTITUTE($L483:$Z485,"G", "")))</f>
        <v>0</v>
      </c>
      <c r="AL483" s="365">
        <f>SUMPRODUCT(LEN($AA483:$AA485)-LEN(SUBSTITUTE($AA483:$AA485,"G", "")))</f>
        <v>0</v>
      </c>
      <c r="AM483" s="365">
        <f>SUMPRODUCT(LEN($L483:$Z485)-LEN(SUBSTITUTE($L483:$Z485,"M", "")))</f>
        <v>0</v>
      </c>
      <c r="AN483" s="382">
        <f>SUMPRODUCT(LEN($AA483:$AA485)-LEN(SUBSTITUTE($AA483:$AA485,"M", "")))</f>
        <v>0</v>
      </c>
    </row>
    <row r="484" spans="2:41" ht="21" customHeight="1" x14ac:dyDescent="0.2">
      <c r="B484" s="17"/>
      <c r="C484" s="406"/>
      <c r="D484" s="231"/>
      <c r="E484" s="23"/>
      <c r="F484" s="23"/>
      <c r="G484" s="191"/>
      <c r="H484" s="409"/>
      <c r="I484" s="409"/>
      <c r="J484" s="409"/>
      <c r="K484" s="190" t="s">
        <v>91</v>
      </c>
      <c r="L484" s="189"/>
      <c r="M484" s="190" t="s">
        <v>90</v>
      </c>
      <c r="N484" s="189"/>
      <c r="O484" s="190" t="s">
        <v>89</v>
      </c>
      <c r="P484" s="189"/>
      <c r="Q484" s="190" t="s">
        <v>88</v>
      </c>
      <c r="R484" s="189"/>
      <c r="S484" s="190" t="s">
        <v>210</v>
      </c>
      <c r="T484" s="189"/>
      <c r="U484" s="190" t="s">
        <v>209</v>
      </c>
      <c r="V484" s="189"/>
      <c r="W484" s="190" t="s">
        <v>291</v>
      </c>
      <c r="X484" s="189"/>
      <c r="Y484" s="190" t="s">
        <v>593</v>
      </c>
      <c r="Z484" s="189"/>
      <c r="AA484" s="244"/>
      <c r="AB484" s="366"/>
      <c r="AC484" s="366"/>
      <c r="AD484" s="188"/>
      <c r="AE484" s="390"/>
      <c r="AF484" s="392"/>
      <c r="AG484" s="392"/>
      <c r="AH484" s="392"/>
      <c r="AI484" s="392"/>
      <c r="AJ484" s="392"/>
      <c r="AK484" s="392"/>
      <c r="AL484" s="392"/>
      <c r="AM484" s="392"/>
      <c r="AN484" s="395"/>
    </row>
    <row r="485" spans="2:41" ht="21" customHeight="1" thickBot="1" x14ac:dyDescent="0.25">
      <c r="B485" s="17"/>
      <c r="C485" s="407"/>
      <c r="D485" s="233"/>
      <c r="E485" s="203"/>
      <c r="F485" s="203"/>
      <c r="G485" s="202"/>
      <c r="H485" s="410"/>
      <c r="I485" s="410"/>
      <c r="J485" s="410"/>
      <c r="K485" s="201" t="s">
        <v>87</v>
      </c>
      <c r="L485" s="200"/>
      <c r="M485" s="201" t="s">
        <v>86</v>
      </c>
      <c r="N485" s="200"/>
      <c r="O485" s="201" t="s">
        <v>85</v>
      </c>
      <c r="P485" s="200"/>
      <c r="Q485" s="201" t="s">
        <v>84</v>
      </c>
      <c r="R485" s="200"/>
      <c r="S485" s="201" t="s">
        <v>208</v>
      </c>
      <c r="T485" s="200"/>
      <c r="U485" s="201" t="s">
        <v>207</v>
      </c>
      <c r="V485" s="200"/>
      <c r="W485" s="201" t="s">
        <v>290</v>
      </c>
      <c r="X485" s="200"/>
      <c r="Y485" s="201" t="s">
        <v>592</v>
      </c>
      <c r="Z485" s="200"/>
      <c r="AA485" s="246"/>
      <c r="AB485" s="398"/>
      <c r="AC485" s="398"/>
      <c r="AD485" s="199"/>
      <c r="AE485" s="391"/>
      <c r="AF485" s="393"/>
      <c r="AG485" s="393"/>
      <c r="AH485" s="393"/>
      <c r="AI485" s="393"/>
      <c r="AJ485" s="393"/>
      <c r="AK485" s="393"/>
      <c r="AL485" s="393"/>
      <c r="AM485" s="393"/>
      <c r="AN485" s="396"/>
    </row>
    <row r="486" spans="2:41" ht="21" customHeight="1" x14ac:dyDescent="0.2">
      <c r="B486" s="17"/>
      <c r="C486" s="405">
        <v>14</v>
      </c>
      <c r="D486" s="232"/>
      <c r="E486" s="197"/>
      <c r="F486" s="197"/>
      <c r="G486" s="196"/>
      <c r="H486" s="408"/>
      <c r="I486" s="408"/>
      <c r="J486" s="408"/>
      <c r="K486" s="195" t="s">
        <v>95</v>
      </c>
      <c r="L486" s="194"/>
      <c r="M486" s="195" t="s">
        <v>94</v>
      </c>
      <c r="N486" s="194"/>
      <c r="O486" s="195" t="s">
        <v>93</v>
      </c>
      <c r="P486" s="194"/>
      <c r="Q486" s="195" t="s">
        <v>92</v>
      </c>
      <c r="R486" s="194"/>
      <c r="S486" s="195" t="s">
        <v>212</v>
      </c>
      <c r="T486" s="194"/>
      <c r="U486" s="195" t="s">
        <v>211</v>
      </c>
      <c r="V486" s="194"/>
      <c r="W486" s="195" t="s">
        <v>292</v>
      </c>
      <c r="X486" s="194"/>
      <c r="Y486" s="195" t="s">
        <v>594</v>
      </c>
      <c r="Z486" s="194"/>
      <c r="AA486" s="245"/>
      <c r="AB486" s="397"/>
      <c r="AC486" s="397"/>
      <c r="AD486" s="193"/>
      <c r="AE486" s="379">
        <f>SUMPRODUCT(LEN($L486:$Z488)-LEN(SUBSTITUTE($L486:$Z488,"A", "")))</f>
        <v>0</v>
      </c>
      <c r="AF486" s="365">
        <f>SUMPRODUCT(LEN($AA486:$AA488)-LEN(SUBSTITUTE($AA486:$AA488,"A", "")))</f>
        <v>0</v>
      </c>
      <c r="AG486" s="365">
        <f>SUMPRODUCT(LEN($L486:$Z488)-LEN(SUBSTITUTE($L486:$Z488,"S", "")))</f>
        <v>0</v>
      </c>
      <c r="AH486" s="365">
        <f>SUMPRODUCT(LEN($AA486:$AA488)-LEN(SUBSTITUTE($AA486:$AA488,"S", "")))</f>
        <v>0</v>
      </c>
      <c r="AI486" s="365">
        <f>SUMPRODUCT(LEN($L486:$Z488)-LEN(SUBSTITUTE($L486:$Z488,"F", "")))</f>
        <v>0</v>
      </c>
      <c r="AJ486" s="365">
        <f>SUMPRODUCT(LEN($AA486:$AA488)-LEN(SUBSTITUTE($AA486:$AA488,"F", "")))</f>
        <v>0</v>
      </c>
      <c r="AK486" s="365">
        <f>SUMPRODUCT(LEN($L486:$Z488)-LEN(SUBSTITUTE($L486:$Z488,"G", "")))</f>
        <v>0</v>
      </c>
      <c r="AL486" s="365">
        <f>SUMPRODUCT(LEN($AA486:$AA488)-LEN(SUBSTITUTE($AA486:$AA488,"G", "")))</f>
        <v>0</v>
      </c>
      <c r="AM486" s="365">
        <f>SUMPRODUCT(LEN($L486:$Z488)-LEN(SUBSTITUTE($L486:$Z488,"M", "")))</f>
        <v>0</v>
      </c>
      <c r="AN486" s="382">
        <f>SUMPRODUCT(LEN($AA486:$AA488)-LEN(SUBSTITUTE($AA486:$AA488,"M", "")))</f>
        <v>0</v>
      </c>
    </row>
    <row r="487" spans="2:41" ht="21" customHeight="1" x14ac:dyDescent="0.2">
      <c r="B487" s="17"/>
      <c r="C487" s="406"/>
      <c r="D487" s="231"/>
      <c r="E487" s="23"/>
      <c r="F487" s="23"/>
      <c r="G487" s="191"/>
      <c r="H487" s="409"/>
      <c r="I487" s="409"/>
      <c r="J487" s="409"/>
      <c r="K487" s="190" t="s">
        <v>91</v>
      </c>
      <c r="L487" s="189"/>
      <c r="M487" s="190" t="s">
        <v>90</v>
      </c>
      <c r="N487" s="189"/>
      <c r="O487" s="190" t="s">
        <v>89</v>
      </c>
      <c r="P487" s="189"/>
      <c r="Q487" s="190" t="s">
        <v>88</v>
      </c>
      <c r="R487" s="189"/>
      <c r="S487" s="190" t="s">
        <v>210</v>
      </c>
      <c r="T487" s="189"/>
      <c r="U487" s="190" t="s">
        <v>209</v>
      </c>
      <c r="V487" s="189"/>
      <c r="W487" s="190" t="s">
        <v>291</v>
      </c>
      <c r="X487" s="189"/>
      <c r="Y487" s="190" t="s">
        <v>593</v>
      </c>
      <c r="Z487" s="189"/>
      <c r="AA487" s="244"/>
      <c r="AB487" s="366"/>
      <c r="AC487" s="366"/>
      <c r="AD487" s="188"/>
      <c r="AE487" s="390"/>
      <c r="AF487" s="392"/>
      <c r="AG487" s="392"/>
      <c r="AH487" s="392"/>
      <c r="AI487" s="392"/>
      <c r="AJ487" s="392"/>
      <c r="AK487" s="392"/>
      <c r="AL487" s="392"/>
      <c r="AM487" s="392"/>
      <c r="AN487" s="395"/>
      <c r="AO487" s="58"/>
    </row>
    <row r="488" spans="2:41" ht="21" customHeight="1" thickBot="1" x14ac:dyDescent="0.25">
      <c r="B488" s="17"/>
      <c r="C488" s="407"/>
      <c r="D488" s="233"/>
      <c r="E488" s="203"/>
      <c r="F488" s="203"/>
      <c r="G488" s="202"/>
      <c r="H488" s="410"/>
      <c r="I488" s="410"/>
      <c r="J488" s="410"/>
      <c r="K488" s="201" t="s">
        <v>87</v>
      </c>
      <c r="L488" s="200"/>
      <c r="M488" s="201" t="s">
        <v>86</v>
      </c>
      <c r="N488" s="200"/>
      <c r="O488" s="201" t="s">
        <v>85</v>
      </c>
      <c r="P488" s="200"/>
      <c r="Q488" s="201" t="s">
        <v>84</v>
      </c>
      <c r="R488" s="200"/>
      <c r="S488" s="201" t="s">
        <v>208</v>
      </c>
      <c r="T488" s="200"/>
      <c r="U488" s="201" t="s">
        <v>207</v>
      </c>
      <c r="V488" s="200"/>
      <c r="W488" s="201" t="s">
        <v>290</v>
      </c>
      <c r="X488" s="200"/>
      <c r="Y488" s="201" t="s">
        <v>592</v>
      </c>
      <c r="Z488" s="200"/>
      <c r="AA488" s="246"/>
      <c r="AB488" s="398"/>
      <c r="AC488" s="398"/>
      <c r="AD488" s="199"/>
      <c r="AE488" s="391"/>
      <c r="AF488" s="393"/>
      <c r="AG488" s="393"/>
      <c r="AH488" s="393"/>
      <c r="AI488" s="393"/>
      <c r="AJ488" s="393"/>
      <c r="AK488" s="393"/>
      <c r="AL488" s="393"/>
      <c r="AM488" s="393"/>
      <c r="AN488" s="396"/>
    </row>
    <row r="489" spans="2:41" ht="21" customHeight="1" x14ac:dyDescent="0.2">
      <c r="B489" s="17"/>
      <c r="C489" s="405">
        <v>15</v>
      </c>
      <c r="D489" s="232"/>
      <c r="E489" s="197"/>
      <c r="F489" s="197"/>
      <c r="G489" s="196"/>
      <c r="H489" s="408"/>
      <c r="I489" s="408"/>
      <c r="J489" s="408"/>
      <c r="K489" s="195" t="s">
        <v>95</v>
      </c>
      <c r="L489" s="194"/>
      <c r="M489" s="195" t="s">
        <v>94</v>
      </c>
      <c r="N489" s="194"/>
      <c r="O489" s="195" t="s">
        <v>93</v>
      </c>
      <c r="P489" s="194"/>
      <c r="Q489" s="195" t="s">
        <v>92</v>
      </c>
      <c r="R489" s="194"/>
      <c r="S489" s="195" t="s">
        <v>212</v>
      </c>
      <c r="T489" s="194"/>
      <c r="U489" s="195" t="s">
        <v>211</v>
      </c>
      <c r="V489" s="194"/>
      <c r="W489" s="195" t="s">
        <v>292</v>
      </c>
      <c r="X489" s="194"/>
      <c r="Y489" s="195" t="s">
        <v>594</v>
      </c>
      <c r="Z489" s="194"/>
      <c r="AA489" s="245"/>
      <c r="AB489" s="397"/>
      <c r="AC489" s="397"/>
      <c r="AD489" s="193"/>
      <c r="AE489" s="379">
        <f>SUMPRODUCT(LEN($L489:$Z491)-LEN(SUBSTITUTE($L489:$Z491,"A", "")))</f>
        <v>0</v>
      </c>
      <c r="AF489" s="365">
        <f>SUMPRODUCT(LEN($AA489:$AA491)-LEN(SUBSTITUTE($AA489:$AA491,"A", "")))</f>
        <v>0</v>
      </c>
      <c r="AG489" s="365">
        <f>SUMPRODUCT(LEN($L489:$Z491)-LEN(SUBSTITUTE($L489:$Z491,"S", "")))</f>
        <v>0</v>
      </c>
      <c r="AH489" s="365">
        <f>SUMPRODUCT(LEN($AA489:$AA491)-LEN(SUBSTITUTE($AA489:$AA491,"S", "")))</f>
        <v>0</v>
      </c>
      <c r="AI489" s="365">
        <f>SUMPRODUCT(LEN($L489:$Z491)-LEN(SUBSTITUTE($L489:$Z491,"F", "")))</f>
        <v>0</v>
      </c>
      <c r="AJ489" s="365">
        <f>SUMPRODUCT(LEN($AA489:$AA491)-LEN(SUBSTITUTE($AA489:$AA491,"F", "")))</f>
        <v>0</v>
      </c>
      <c r="AK489" s="365">
        <f>SUMPRODUCT(LEN($L489:$Z491)-LEN(SUBSTITUTE($L489:$Z491,"G", "")))</f>
        <v>0</v>
      </c>
      <c r="AL489" s="365">
        <f>SUMPRODUCT(LEN($AA489:$AA491)-LEN(SUBSTITUTE($AA489:$AA491,"G", "")))</f>
        <v>0</v>
      </c>
      <c r="AM489" s="365">
        <f>SUMPRODUCT(LEN($L489:$Z491)-LEN(SUBSTITUTE($L489:$Z491,"M", "")))</f>
        <v>0</v>
      </c>
      <c r="AN489" s="382">
        <f>SUMPRODUCT(LEN($AA489:$AA491)-LEN(SUBSTITUTE($AA489:$AA491,"M", "")))</f>
        <v>0</v>
      </c>
    </row>
    <row r="490" spans="2:41" ht="21" customHeight="1" x14ac:dyDescent="0.2">
      <c r="B490" s="17"/>
      <c r="C490" s="406"/>
      <c r="D490" s="231"/>
      <c r="E490" s="23"/>
      <c r="F490" s="23"/>
      <c r="G490" s="191"/>
      <c r="H490" s="409"/>
      <c r="I490" s="409"/>
      <c r="J490" s="409"/>
      <c r="K490" s="190" t="s">
        <v>91</v>
      </c>
      <c r="L490" s="189"/>
      <c r="M490" s="190" t="s">
        <v>90</v>
      </c>
      <c r="N490" s="189"/>
      <c r="O490" s="190" t="s">
        <v>89</v>
      </c>
      <c r="P490" s="189"/>
      <c r="Q490" s="190" t="s">
        <v>88</v>
      </c>
      <c r="R490" s="189"/>
      <c r="S490" s="190" t="s">
        <v>210</v>
      </c>
      <c r="T490" s="189"/>
      <c r="U490" s="190" t="s">
        <v>209</v>
      </c>
      <c r="V490" s="189"/>
      <c r="W490" s="190" t="s">
        <v>291</v>
      </c>
      <c r="X490" s="189"/>
      <c r="Y490" s="190" t="s">
        <v>593</v>
      </c>
      <c r="Z490" s="189"/>
      <c r="AA490" s="244"/>
      <c r="AB490" s="366"/>
      <c r="AC490" s="366"/>
      <c r="AD490" s="188"/>
      <c r="AE490" s="390"/>
      <c r="AF490" s="392"/>
      <c r="AG490" s="392"/>
      <c r="AH490" s="392"/>
      <c r="AI490" s="392"/>
      <c r="AJ490" s="392"/>
      <c r="AK490" s="392"/>
      <c r="AL490" s="392"/>
      <c r="AM490" s="392"/>
      <c r="AN490" s="395"/>
    </row>
    <row r="491" spans="2:41" ht="21" customHeight="1" thickBot="1" x14ac:dyDescent="0.25">
      <c r="B491" s="17"/>
      <c r="C491" s="407"/>
      <c r="D491" s="233"/>
      <c r="E491" s="203"/>
      <c r="F491" s="203"/>
      <c r="G491" s="202"/>
      <c r="H491" s="410"/>
      <c r="I491" s="410"/>
      <c r="J491" s="410"/>
      <c r="K491" s="201" t="s">
        <v>87</v>
      </c>
      <c r="L491" s="200"/>
      <c r="M491" s="201" t="s">
        <v>86</v>
      </c>
      <c r="N491" s="200"/>
      <c r="O491" s="201" t="s">
        <v>85</v>
      </c>
      <c r="P491" s="200"/>
      <c r="Q491" s="201" t="s">
        <v>84</v>
      </c>
      <c r="R491" s="200"/>
      <c r="S491" s="201" t="s">
        <v>208</v>
      </c>
      <c r="T491" s="200"/>
      <c r="U491" s="201" t="s">
        <v>207</v>
      </c>
      <c r="V491" s="200"/>
      <c r="W491" s="201" t="s">
        <v>290</v>
      </c>
      <c r="X491" s="200"/>
      <c r="Y491" s="201" t="s">
        <v>592</v>
      </c>
      <c r="Z491" s="200"/>
      <c r="AA491" s="246"/>
      <c r="AB491" s="398"/>
      <c r="AC491" s="398"/>
      <c r="AD491" s="199"/>
      <c r="AE491" s="391"/>
      <c r="AF491" s="393"/>
      <c r="AG491" s="393"/>
      <c r="AH491" s="393"/>
      <c r="AI491" s="393"/>
      <c r="AJ491" s="393"/>
      <c r="AK491" s="393"/>
      <c r="AL491" s="393"/>
      <c r="AM491" s="393"/>
      <c r="AN491" s="396"/>
    </row>
    <row r="492" spans="2:41" ht="21" customHeight="1" x14ac:dyDescent="0.2">
      <c r="B492" s="17"/>
      <c r="C492" s="405">
        <v>16</v>
      </c>
      <c r="D492" s="232"/>
      <c r="E492" s="197"/>
      <c r="F492" s="197"/>
      <c r="G492" s="196"/>
      <c r="H492" s="408"/>
      <c r="I492" s="408"/>
      <c r="J492" s="408"/>
      <c r="K492" s="195" t="s">
        <v>95</v>
      </c>
      <c r="L492" s="194"/>
      <c r="M492" s="195" t="s">
        <v>94</v>
      </c>
      <c r="N492" s="194"/>
      <c r="O492" s="195" t="s">
        <v>93</v>
      </c>
      <c r="P492" s="194"/>
      <c r="Q492" s="195" t="s">
        <v>92</v>
      </c>
      <c r="R492" s="194"/>
      <c r="S492" s="195" t="s">
        <v>212</v>
      </c>
      <c r="T492" s="194"/>
      <c r="U492" s="195" t="s">
        <v>211</v>
      </c>
      <c r="V492" s="194"/>
      <c r="W492" s="195" t="s">
        <v>292</v>
      </c>
      <c r="X492" s="194"/>
      <c r="Y492" s="195" t="s">
        <v>594</v>
      </c>
      <c r="Z492" s="194"/>
      <c r="AA492" s="245"/>
      <c r="AB492" s="397"/>
      <c r="AC492" s="397"/>
      <c r="AD492" s="193"/>
      <c r="AE492" s="379">
        <f>SUMPRODUCT(LEN($L492:$Z494)-LEN(SUBSTITUTE($L492:$Z494,"A", "")))</f>
        <v>0</v>
      </c>
      <c r="AF492" s="365">
        <f>SUMPRODUCT(LEN($AA492:$AA494)-LEN(SUBSTITUTE($AA492:$AA494,"A", "")))</f>
        <v>0</v>
      </c>
      <c r="AG492" s="365">
        <f>SUMPRODUCT(LEN($L492:$Z494)-LEN(SUBSTITUTE($L492:$Z494,"S", "")))</f>
        <v>0</v>
      </c>
      <c r="AH492" s="365">
        <f>SUMPRODUCT(LEN($AA492:$AA494)-LEN(SUBSTITUTE($AA492:$AA494,"S", "")))</f>
        <v>0</v>
      </c>
      <c r="AI492" s="365">
        <f>SUMPRODUCT(LEN($L492:$Z494)-LEN(SUBSTITUTE($L492:$Z494,"F", "")))</f>
        <v>0</v>
      </c>
      <c r="AJ492" s="365">
        <f>SUMPRODUCT(LEN($AA492:$AA494)-LEN(SUBSTITUTE($AA492:$AA494,"F", "")))</f>
        <v>0</v>
      </c>
      <c r="AK492" s="365">
        <f>SUMPRODUCT(LEN($L492:$Z494)-LEN(SUBSTITUTE($L492:$Z494,"G", "")))</f>
        <v>0</v>
      </c>
      <c r="AL492" s="365">
        <f>SUMPRODUCT(LEN($AA492:$AA494)-LEN(SUBSTITUTE($AA492:$AA494,"G", "")))</f>
        <v>0</v>
      </c>
      <c r="AM492" s="365">
        <f>SUMPRODUCT(LEN($L492:$Z494)-LEN(SUBSTITUTE($L492:$Z494,"M", "")))</f>
        <v>0</v>
      </c>
      <c r="AN492" s="382">
        <f>SUMPRODUCT(LEN($AA492:$AA494)-LEN(SUBSTITUTE($AA492:$AA494,"M", "")))</f>
        <v>0</v>
      </c>
    </row>
    <row r="493" spans="2:41" ht="21" customHeight="1" x14ac:dyDescent="0.2">
      <c r="B493" s="17"/>
      <c r="C493" s="406"/>
      <c r="D493" s="231"/>
      <c r="E493" s="23"/>
      <c r="F493" s="23"/>
      <c r="G493" s="191"/>
      <c r="H493" s="409"/>
      <c r="I493" s="409"/>
      <c r="J493" s="409"/>
      <c r="K493" s="190" t="s">
        <v>91</v>
      </c>
      <c r="L493" s="189"/>
      <c r="M493" s="190" t="s">
        <v>90</v>
      </c>
      <c r="N493" s="189"/>
      <c r="O493" s="190" t="s">
        <v>89</v>
      </c>
      <c r="P493" s="189"/>
      <c r="Q493" s="190" t="s">
        <v>88</v>
      </c>
      <c r="R493" s="189"/>
      <c r="S493" s="190" t="s">
        <v>210</v>
      </c>
      <c r="T493" s="189"/>
      <c r="U493" s="190" t="s">
        <v>209</v>
      </c>
      <c r="V493" s="189"/>
      <c r="W493" s="190" t="s">
        <v>291</v>
      </c>
      <c r="X493" s="189"/>
      <c r="Y493" s="190" t="s">
        <v>593</v>
      </c>
      <c r="Z493" s="189"/>
      <c r="AA493" s="244"/>
      <c r="AB493" s="366"/>
      <c r="AC493" s="366"/>
      <c r="AD493" s="188"/>
      <c r="AE493" s="390"/>
      <c r="AF493" s="392"/>
      <c r="AG493" s="392"/>
      <c r="AH493" s="392"/>
      <c r="AI493" s="392"/>
      <c r="AJ493" s="392"/>
      <c r="AK493" s="392"/>
      <c r="AL493" s="392"/>
      <c r="AM493" s="392"/>
      <c r="AN493" s="395"/>
    </row>
    <row r="494" spans="2:41" ht="21" customHeight="1" thickBot="1" x14ac:dyDescent="0.25">
      <c r="B494" s="17"/>
      <c r="C494" s="407"/>
      <c r="D494" s="233"/>
      <c r="E494" s="203"/>
      <c r="F494" s="203"/>
      <c r="G494" s="202"/>
      <c r="H494" s="410"/>
      <c r="I494" s="410"/>
      <c r="J494" s="410"/>
      <c r="K494" s="201" t="s">
        <v>87</v>
      </c>
      <c r="L494" s="200"/>
      <c r="M494" s="201" t="s">
        <v>86</v>
      </c>
      <c r="N494" s="200"/>
      <c r="O494" s="201" t="s">
        <v>85</v>
      </c>
      <c r="P494" s="200"/>
      <c r="Q494" s="201" t="s">
        <v>84</v>
      </c>
      <c r="R494" s="200"/>
      <c r="S494" s="201" t="s">
        <v>208</v>
      </c>
      <c r="T494" s="200"/>
      <c r="U494" s="201" t="s">
        <v>207</v>
      </c>
      <c r="V494" s="200"/>
      <c r="W494" s="201" t="s">
        <v>290</v>
      </c>
      <c r="X494" s="200"/>
      <c r="Y494" s="201" t="s">
        <v>592</v>
      </c>
      <c r="Z494" s="200"/>
      <c r="AA494" s="246"/>
      <c r="AB494" s="398"/>
      <c r="AC494" s="398"/>
      <c r="AD494" s="199"/>
      <c r="AE494" s="391"/>
      <c r="AF494" s="393"/>
      <c r="AG494" s="393"/>
      <c r="AH494" s="393"/>
      <c r="AI494" s="393"/>
      <c r="AJ494" s="393"/>
      <c r="AK494" s="393"/>
      <c r="AL494" s="393"/>
      <c r="AM494" s="393"/>
      <c r="AN494" s="396"/>
    </row>
    <row r="495" spans="2:41" ht="21" customHeight="1" x14ac:dyDescent="0.2">
      <c r="B495" s="17"/>
      <c r="C495" s="405">
        <v>17</v>
      </c>
      <c r="D495" s="232"/>
      <c r="E495" s="197"/>
      <c r="F495" s="197"/>
      <c r="G495" s="196"/>
      <c r="H495" s="408"/>
      <c r="I495" s="408"/>
      <c r="J495" s="408"/>
      <c r="K495" s="195" t="s">
        <v>95</v>
      </c>
      <c r="L495" s="194"/>
      <c r="M495" s="195" t="s">
        <v>94</v>
      </c>
      <c r="N495" s="194"/>
      <c r="O495" s="195" t="s">
        <v>93</v>
      </c>
      <c r="P495" s="194"/>
      <c r="Q495" s="195" t="s">
        <v>92</v>
      </c>
      <c r="R495" s="194"/>
      <c r="S495" s="195" t="s">
        <v>212</v>
      </c>
      <c r="T495" s="194"/>
      <c r="U495" s="195" t="s">
        <v>211</v>
      </c>
      <c r="V495" s="194"/>
      <c r="W495" s="195" t="s">
        <v>292</v>
      </c>
      <c r="X495" s="194"/>
      <c r="Y495" s="195" t="s">
        <v>594</v>
      </c>
      <c r="Z495" s="194"/>
      <c r="AA495" s="245"/>
      <c r="AB495" s="397"/>
      <c r="AC495" s="397"/>
      <c r="AD495" s="193"/>
      <c r="AE495" s="379">
        <f>SUMPRODUCT(LEN($L495:$Z497)-LEN(SUBSTITUTE($L495:$Z497,"A", "")))</f>
        <v>0</v>
      </c>
      <c r="AF495" s="365">
        <f>SUMPRODUCT(LEN($AA495:$AA497)-LEN(SUBSTITUTE($AA495:$AA497,"A", "")))</f>
        <v>0</v>
      </c>
      <c r="AG495" s="365">
        <f>SUMPRODUCT(LEN($L495:$Z497)-LEN(SUBSTITUTE($L495:$Z497,"S", "")))</f>
        <v>0</v>
      </c>
      <c r="AH495" s="365">
        <f>SUMPRODUCT(LEN($AA495:$AA497)-LEN(SUBSTITUTE($AA495:$AA497,"S", "")))</f>
        <v>0</v>
      </c>
      <c r="AI495" s="365">
        <f>SUMPRODUCT(LEN($L495:$Z497)-LEN(SUBSTITUTE($L495:$Z497,"F", "")))</f>
        <v>0</v>
      </c>
      <c r="AJ495" s="365">
        <f>SUMPRODUCT(LEN($AA495:$AA497)-LEN(SUBSTITUTE($AA495:$AA497,"F", "")))</f>
        <v>0</v>
      </c>
      <c r="AK495" s="365">
        <f>SUMPRODUCT(LEN($L495:$Z497)-LEN(SUBSTITUTE($L495:$Z497,"G", "")))</f>
        <v>0</v>
      </c>
      <c r="AL495" s="365">
        <f>SUMPRODUCT(LEN($AA495:$AA497)-LEN(SUBSTITUTE($AA495:$AA497,"G", "")))</f>
        <v>0</v>
      </c>
      <c r="AM495" s="365">
        <f>SUMPRODUCT(LEN($L495:$Z497)-LEN(SUBSTITUTE($L495:$Z497,"M", "")))</f>
        <v>0</v>
      </c>
      <c r="AN495" s="382">
        <f>SUMPRODUCT(LEN($AA495:$AA497)-LEN(SUBSTITUTE($AA495:$AA497,"M", "")))</f>
        <v>0</v>
      </c>
    </row>
    <row r="496" spans="2:41" ht="21" customHeight="1" x14ac:dyDescent="0.2">
      <c r="B496" s="17"/>
      <c r="C496" s="406"/>
      <c r="D496" s="231"/>
      <c r="E496" s="23"/>
      <c r="F496" s="23"/>
      <c r="G496" s="191"/>
      <c r="H496" s="409"/>
      <c r="I496" s="409"/>
      <c r="J496" s="409"/>
      <c r="K496" s="190" t="s">
        <v>91</v>
      </c>
      <c r="L496" s="189"/>
      <c r="M496" s="190" t="s">
        <v>90</v>
      </c>
      <c r="N496" s="189"/>
      <c r="O496" s="190" t="s">
        <v>89</v>
      </c>
      <c r="P496" s="189"/>
      <c r="Q496" s="190" t="s">
        <v>88</v>
      </c>
      <c r="R496" s="189"/>
      <c r="S496" s="190" t="s">
        <v>210</v>
      </c>
      <c r="T496" s="189"/>
      <c r="U496" s="190" t="s">
        <v>209</v>
      </c>
      <c r="V496" s="189"/>
      <c r="W496" s="190" t="s">
        <v>291</v>
      </c>
      <c r="X496" s="189"/>
      <c r="Y496" s="190" t="s">
        <v>593</v>
      </c>
      <c r="Z496" s="189"/>
      <c r="AA496" s="244"/>
      <c r="AB496" s="366"/>
      <c r="AC496" s="366"/>
      <c r="AD496" s="188"/>
      <c r="AE496" s="390"/>
      <c r="AF496" s="392"/>
      <c r="AG496" s="392"/>
      <c r="AH496" s="392"/>
      <c r="AI496" s="392"/>
      <c r="AJ496" s="392"/>
      <c r="AK496" s="392"/>
      <c r="AL496" s="392"/>
      <c r="AM496" s="392"/>
      <c r="AN496" s="395"/>
    </row>
    <row r="497" spans="2:48" ht="21" customHeight="1" thickBot="1" x14ac:dyDescent="0.25">
      <c r="B497" s="17"/>
      <c r="C497" s="407"/>
      <c r="D497" s="233"/>
      <c r="E497" s="203"/>
      <c r="F497" s="203"/>
      <c r="G497" s="202"/>
      <c r="H497" s="410"/>
      <c r="I497" s="410"/>
      <c r="J497" s="410"/>
      <c r="K497" s="201" t="s">
        <v>87</v>
      </c>
      <c r="L497" s="200"/>
      <c r="M497" s="201" t="s">
        <v>86</v>
      </c>
      <c r="N497" s="200"/>
      <c r="O497" s="201" t="s">
        <v>85</v>
      </c>
      <c r="P497" s="200"/>
      <c r="Q497" s="201" t="s">
        <v>84</v>
      </c>
      <c r="R497" s="200"/>
      <c r="S497" s="201" t="s">
        <v>208</v>
      </c>
      <c r="T497" s="200"/>
      <c r="U497" s="201" t="s">
        <v>207</v>
      </c>
      <c r="V497" s="200"/>
      <c r="W497" s="201" t="s">
        <v>290</v>
      </c>
      <c r="X497" s="200"/>
      <c r="Y497" s="201" t="s">
        <v>592</v>
      </c>
      <c r="Z497" s="200"/>
      <c r="AA497" s="246"/>
      <c r="AB497" s="398"/>
      <c r="AC497" s="398"/>
      <c r="AD497" s="199"/>
      <c r="AE497" s="391"/>
      <c r="AF497" s="393"/>
      <c r="AG497" s="393"/>
      <c r="AH497" s="393"/>
      <c r="AI497" s="393"/>
      <c r="AJ497" s="393"/>
      <c r="AK497" s="393"/>
      <c r="AL497" s="393"/>
      <c r="AM497" s="393"/>
      <c r="AN497" s="396"/>
    </row>
    <row r="498" spans="2:48" ht="21" customHeight="1" x14ac:dyDescent="0.2">
      <c r="B498" s="17"/>
      <c r="C498" s="405">
        <v>18</v>
      </c>
      <c r="D498" s="232"/>
      <c r="E498" s="197"/>
      <c r="F498" s="197"/>
      <c r="G498" s="196"/>
      <c r="H498" s="408"/>
      <c r="I498" s="408"/>
      <c r="J498" s="408"/>
      <c r="K498" s="195" t="s">
        <v>95</v>
      </c>
      <c r="L498" s="194"/>
      <c r="M498" s="195" t="s">
        <v>94</v>
      </c>
      <c r="N498" s="194"/>
      <c r="O498" s="195" t="s">
        <v>93</v>
      </c>
      <c r="P498" s="194"/>
      <c r="Q498" s="195" t="s">
        <v>92</v>
      </c>
      <c r="R498" s="194"/>
      <c r="S498" s="195" t="s">
        <v>212</v>
      </c>
      <c r="T498" s="194"/>
      <c r="U498" s="195" t="s">
        <v>211</v>
      </c>
      <c r="V498" s="194"/>
      <c r="W498" s="195" t="s">
        <v>292</v>
      </c>
      <c r="X498" s="194"/>
      <c r="Y498" s="195" t="s">
        <v>594</v>
      </c>
      <c r="Z498" s="194"/>
      <c r="AA498" s="245"/>
      <c r="AB498" s="397"/>
      <c r="AC498" s="397"/>
      <c r="AD498" s="193"/>
      <c r="AE498" s="379">
        <f>SUMPRODUCT(LEN($L498:$Z500)-LEN(SUBSTITUTE($L498:$Z500,"A", "")))</f>
        <v>0</v>
      </c>
      <c r="AF498" s="365">
        <f>SUMPRODUCT(LEN($AA498:$AA500)-LEN(SUBSTITUTE($AA498:$AA500,"A", "")))</f>
        <v>0</v>
      </c>
      <c r="AG498" s="365">
        <f>SUMPRODUCT(LEN($L498:$Z500)-LEN(SUBSTITUTE($L498:$Z500,"S", "")))</f>
        <v>0</v>
      </c>
      <c r="AH498" s="365">
        <f>SUMPRODUCT(LEN($AA498:$AA500)-LEN(SUBSTITUTE($AA498:$AA500,"S", "")))</f>
        <v>0</v>
      </c>
      <c r="AI498" s="365">
        <f>SUMPRODUCT(LEN($L498:$Z500)-LEN(SUBSTITUTE($L498:$Z500,"F", "")))</f>
        <v>0</v>
      </c>
      <c r="AJ498" s="365">
        <f>SUMPRODUCT(LEN($AA498:$AA500)-LEN(SUBSTITUTE($AA498:$AA500,"F", "")))</f>
        <v>0</v>
      </c>
      <c r="AK498" s="365">
        <f>SUMPRODUCT(LEN($L498:$Z500)-LEN(SUBSTITUTE($L498:$Z500,"G", "")))</f>
        <v>0</v>
      </c>
      <c r="AL498" s="365">
        <f>SUMPRODUCT(LEN($AA498:$AA500)-LEN(SUBSTITUTE($AA498:$AA500,"G", "")))</f>
        <v>0</v>
      </c>
      <c r="AM498" s="365">
        <f>SUMPRODUCT(LEN($L498:$Z500)-LEN(SUBSTITUTE($L498:$Z500,"M", "")))</f>
        <v>0</v>
      </c>
      <c r="AN498" s="382">
        <f>SUMPRODUCT(LEN($AA498:$AA500)-LEN(SUBSTITUTE($AA498:$AA500,"M", "")))</f>
        <v>0</v>
      </c>
    </row>
    <row r="499" spans="2:48" ht="21" customHeight="1" x14ac:dyDescent="0.2">
      <c r="B499" s="17"/>
      <c r="C499" s="406"/>
      <c r="D499" s="231"/>
      <c r="E499" s="23"/>
      <c r="F499" s="23"/>
      <c r="G499" s="191"/>
      <c r="H499" s="409"/>
      <c r="I499" s="409"/>
      <c r="J499" s="409"/>
      <c r="K499" s="190" t="s">
        <v>91</v>
      </c>
      <c r="L499" s="189"/>
      <c r="M499" s="190" t="s">
        <v>90</v>
      </c>
      <c r="N499" s="189"/>
      <c r="O499" s="190" t="s">
        <v>89</v>
      </c>
      <c r="P499" s="189"/>
      <c r="Q499" s="190" t="s">
        <v>88</v>
      </c>
      <c r="R499" s="189"/>
      <c r="S499" s="190" t="s">
        <v>210</v>
      </c>
      <c r="T499" s="189"/>
      <c r="U499" s="190" t="s">
        <v>209</v>
      </c>
      <c r="V499" s="189"/>
      <c r="W499" s="190" t="s">
        <v>291</v>
      </c>
      <c r="X499" s="189"/>
      <c r="Y499" s="190" t="s">
        <v>593</v>
      </c>
      <c r="Z499" s="189"/>
      <c r="AA499" s="244"/>
      <c r="AB499" s="366"/>
      <c r="AC499" s="366"/>
      <c r="AD499" s="188"/>
      <c r="AE499" s="390"/>
      <c r="AF499" s="392"/>
      <c r="AG499" s="392"/>
      <c r="AH499" s="392"/>
      <c r="AI499" s="392"/>
      <c r="AJ499" s="392"/>
      <c r="AK499" s="392"/>
      <c r="AL499" s="392"/>
      <c r="AM499" s="392"/>
      <c r="AN499" s="395"/>
    </row>
    <row r="500" spans="2:48" ht="21" customHeight="1" thickBot="1" x14ac:dyDescent="0.25">
      <c r="B500" s="17"/>
      <c r="C500" s="407"/>
      <c r="D500" s="233"/>
      <c r="E500" s="203"/>
      <c r="F500" s="203"/>
      <c r="G500" s="202"/>
      <c r="H500" s="410"/>
      <c r="I500" s="410"/>
      <c r="J500" s="410"/>
      <c r="K500" s="201" t="s">
        <v>87</v>
      </c>
      <c r="L500" s="200"/>
      <c r="M500" s="201" t="s">
        <v>86</v>
      </c>
      <c r="N500" s="200"/>
      <c r="O500" s="201" t="s">
        <v>85</v>
      </c>
      <c r="P500" s="200"/>
      <c r="Q500" s="201" t="s">
        <v>84</v>
      </c>
      <c r="R500" s="200"/>
      <c r="S500" s="201" t="s">
        <v>208</v>
      </c>
      <c r="T500" s="200"/>
      <c r="U500" s="201" t="s">
        <v>207</v>
      </c>
      <c r="V500" s="200"/>
      <c r="W500" s="201" t="s">
        <v>290</v>
      </c>
      <c r="X500" s="200"/>
      <c r="Y500" s="201" t="s">
        <v>592</v>
      </c>
      <c r="Z500" s="200"/>
      <c r="AA500" s="246"/>
      <c r="AB500" s="398"/>
      <c r="AC500" s="398"/>
      <c r="AD500" s="199"/>
      <c r="AE500" s="391"/>
      <c r="AF500" s="393"/>
      <c r="AG500" s="393"/>
      <c r="AH500" s="393"/>
      <c r="AI500" s="393"/>
      <c r="AJ500" s="393"/>
      <c r="AK500" s="393"/>
      <c r="AL500" s="393"/>
      <c r="AM500" s="393"/>
      <c r="AN500" s="396"/>
    </row>
    <row r="501" spans="2:48" ht="21" customHeight="1" x14ac:dyDescent="0.2">
      <c r="B501" s="17"/>
      <c r="C501" s="405">
        <v>19</v>
      </c>
      <c r="D501" s="232"/>
      <c r="E501" s="197"/>
      <c r="F501" s="197"/>
      <c r="G501" s="196"/>
      <c r="H501" s="408"/>
      <c r="I501" s="408"/>
      <c r="J501" s="408"/>
      <c r="K501" s="195" t="s">
        <v>95</v>
      </c>
      <c r="L501" s="194"/>
      <c r="M501" s="195" t="s">
        <v>94</v>
      </c>
      <c r="N501" s="194"/>
      <c r="O501" s="195" t="s">
        <v>93</v>
      </c>
      <c r="P501" s="194"/>
      <c r="Q501" s="195" t="s">
        <v>92</v>
      </c>
      <c r="R501" s="194"/>
      <c r="S501" s="195" t="s">
        <v>212</v>
      </c>
      <c r="T501" s="194"/>
      <c r="U501" s="195" t="s">
        <v>211</v>
      </c>
      <c r="V501" s="194"/>
      <c r="W501" s="195" t="s">
        <v>292</v>
      </c>
      <c r="X501" s="194"/>
      <c r="Y501" s="195" t="s">
        <v>594</v>
      </c>
      <c r="Z501" s="194"/>
      <c r="AA501" s="245"/>
      <c r="AB501" s="397"/>
      <c r="AC501" s="397"/>
      <c r="AD501" s="193"/>
      <c r="AE501" s="379">
        <f>SUMPRODUCT(LEN($L501:$Z503)-LEN(SUBSTITUTE($L501:$Z503,"A", "")))</f>
        <v>0</v>
      </c>
      <c r="AF501" s="365">
        <f>SUMPRODUCT(LEN($AA501:$AA503)-LEN(SUBSTITUTE($AA501:$AA503,"A", "")))</f>
        <v>0</v>
      </c>
      <c r="AG501" s="365">
        <f>SUMPRODUCT(LEN($L501:$Z503)-LEN(SUBSTITUTE($L501:$Z503,"S", "")))</f>
        <v>0</v>
      </c>
      <c r="AH501" s="365">
        <f>SUMPRODUCT(LEN($AA501:$AA503)-LEN(SUBSTITUTE($AA501:$AA503,"S", "")))</f>
        <v>0</v>
      </c>
      <c r="AI501" s="365">
        <f>SUMPRODUCT(LEN($L501:$Z503)-LEN(SUBSTITUTE($L501:$Z503,"F", "")))</f>
        <v>0</v>
      </c>
      <c r="AJ501" s="365">
        <f>SUMPRODUCT(LEN($AA501:$AA503)-LEN(SUBSTITUTE($AA501:$AA503,"F", "")))</f>
        <v>0</v>
      </c>
      <c r="AK501" s="365">
        <f>SUMPRODUCT(LEN($L501:$Z503)-LEN(SUBSTITUTE($L501:$Z503,"G", "")))</f>
        <v>0</v>
      </c>
      <c r="AL501" s="365">
        <f>SUMPRODUCT(LEN($AA501:$AA503)-LEN(SUBSTITUTE($AA501:$AA503,"G", "")))</f>
        <v>0</v>
      </c>
      <c r="AM501" s="365">
        <f>SUMPRODUCT(LEN($L501:$Z503)-LEN(SUBSTITUTE($L501:$Z503,"M", "")))</f>
        <v>0</v>
      </c>
      <c r="AN501" s="382">
        <f>SUMPRODUCT(LEN($AA501:$AA503)-LEN(SUBSTITUTE($AA501:$AA503,"M", "")))</f>
        <v>0</v>
      </c>
    </row>
    <row r="502" spans="2:48" ht="21" customHeight="1" x14ac:dyDescent="0.2">
      <c r="B502" s="17"/>
      <c r="C502" s="406"/>
      <c r="D502" s="231"/>
      <c r="E502" s="23"/>
      <c r="F502" s="23"/>
      <c r="G502" s="191"/>
      <c r="H502" s="409"/>
      <c r="I502" s="409"/>
      <c r="J502" s="409"/>
      <c r="K502" s="190" t="s">
        <v>91</v>
      </c>
      <c r="L502" s="189"/>
      <c r="M502" s="190" t="s">
        <v>90</v>
      </c>
      <c r="N502" s="189"/>
      <c r="O502" s="190" t="s">
        <v>89</v>
      </c>
      <c r="P502" s="189"/>
      <c r="Q502" s="190" t="s">
        <v>88</v>
      </c>
      <c r="R502" s="189"/>
      <c r="S502" s="190" t="s">
        <v>210</v>
      </c>
      <c r="T502" s="189"/>
      <c r="U502" s="190" t="s">
        <v>209</v>
      </c>
      <c r="V502" s="189"/>
      <c r="W502" s="190" t="s">
        <v>291</v>
      </c>
      <c r="X502" s="189"/>
      <c r="Y502" s="190" t="s">
        <v>593</v>
      </c>
      <c r="Z502" s="189"/>
      <c r="AA502" s="244"/>
      <c r="AB502" s="366"/>
      <c r="AC502" s="366"/>
      <c r="AD502" s="188"/>
      <c r="AE502" s="390"/>
      <c r="AF502" s="392"/>
      <c r="AG502" s="392"/>
      <c r="AH502" s="392"/>
      <c r="AI502" s="392"/>
      <c r="AJ502" s="392"/>
      <c r="AK502" s="392"/>
      <c r="AL502" s="392"/>
      <c r="AM502" s="392"/>
      <c r="AN502" s="395"/>
    </row>
    <row r="503" spans="2:48" ht="21" customHeight="1" thickBot="1" x14ac:dyDescent="0.25">
      <c r="B503" s="17"/>
      <c r="C503" s="407"/>
      <c r="D503" s="233"/>
      <c r="E503" s="203"/>
      <c r="F503" s="203"/>
      <c r="G503" s="202"/>
      <c r="H503" s="410"/>
      <c r="I503" s="410"/>
      <c r="J503" s="410"/>
      <c r="K503" s="201" t="s">
        <v>87</v>
      </c>
      <c r="L503" s="200"/>
      <c r="M503" s="201" t="s">
        <v>86</v>
      </c>
      <c r="N503" s="200"/>
      <c r="O503" s="201" t="s">
        <v>85</v>
      </c>
      <c r="P503" s="200"/>
      <c r="Q503" s="201" t="s">
        <v>84</v>
      </c>
      <c r="R503" s="200"/>
      <c r="S503" s="201" t="s">
        <v>208</v>
      </c>
      <c r="T503" s="200"/>
      <c r="U503" s="201" t="s">
        <v>207</v>
      </c>
      <c r="V503" s="200"/>
      <c r="W503" s="201" t="s">
        <v>290</v>
      </c>
      <c r="X503" s="200"/>
      <c r="Y503" s="201" t="s">
        <v>592</v>
      </c>
      <c r="Z503" s="200"/>
      <c r="AA503" s="246"/>
      <c r="AB503" s="398"/>
      <c r="AC503" s="398"/>
      <c r="AD503" s="199"/>
      <c r="AE503" s="391"/>
      <c r="AF503" s="393"/>
      <c r="AG503" s="393"/>
      <c r="AH503" s="393"/>
      <c r="AI503" s="393"/>
      <c r="AJ503" s="393"/>
      <c r="AK503" s="393"/>
      <c r="AL503" s="393"/>
      <c r="AM503" s="393"/>
      <c r="AN503" s="396"/>
    </row>
    <row r="504" spans="2:48" ht="21" customHeight="1" x14ac:dyDescent="0.2">
      <c r="B504" s="17"/>
      <c r="C504" s="405">
        <v>20</v>
      </c>
      <c r="D504" s="232"/>
      <c r="E504" s="197"/>
      <c r="F504" s="197"/>
      <c r="G504" s="196"/>
      <c r="H504" s="408"/>
      <c r="I504" s="408"/>
      <c r="J504" s="408"/>
      <c r="K504" s="195" t="s">
        <v>95</v>
      </c>
      <c r="L504" s="194"/>
      <c r="M504" s="195" t="s">
        <v>94</v>
      </c>
      <c r="N504" s="194"/>
      <c r="O504" s="195" t="s">
        <v>93</v>
      </c>
      <c r="P504" s="194"/>
      <c r="Q504" s="195" t="s">
        <v>92</v>
      </c>
      <c r="R504" s="194"/>
      <c r="S504" s="195" t="s">
        <v>212</v>
      </c>
      <c r="T504" s="194"/>
      <c r="U504" s="195" t="s">
        <v>211</v>
      </c>
      <c r="V504" s="194"/>
      <c r="W504" s="195" t="s">
        <v>292</v>
      </c>
      <c r="X504" s="194"/>
      <c r="Y504" s="195" t="s">
        <v>594</v>
      </c>
      <c r="Z504" s="194"/>
      <c r="AA504" s="245"/>
      <c r="AB504" s="397"/>
      <c r="AC504" s="397"/>
      <c r="AD504" s="193"/>
      <c r="AE504" s="379">
        <f>SUMPRODUCT(LEN($L504:$Z506)-LEN(SUBSTITUTE($L504:$Z506,"A", "")))</f>
        <v>0</v>
      </c>
      <c r="AF504" s="365">
        <f>SUMPRODUCT(LEN($AA504:$AA506)-LEN(SUBSTITUTE($AA504:$AA506,"A", "")))</f>
        <v>0</v>
      </c>
      <c r="AG504" s="365">
        <f>SUMPRODUCT(LEN($L504:$Z506)-LEN(SUBSTITUTE($L504:$Z506,"S", "")))</f>
        <v>0</v>
      </c>
      <c r="AH504" s="365">
        <f>SUMPRODUCT(LEN($AA504:$AA506)-LEN(SUBSTITUTE($AA504:$AA506,"S", "")))</f>
        <v>0</v>
      </c>
      <c r="AI504" s="365">
        <f>SUMPRODUCT(LEN($L504:$Z506)-LEN(SUBSTITUTE($L504:$Z506,"F", "")))</f>
        <v>0</v>
      </c>
      <c r="AJ504" s="365">
        <f>SUMPRODUCT(LEN($AA504:$AA506)-LEN(SUBSTITUTE($AA504:$AA506,"F", "")))</f>
        <v>0</v>
      </c>
      <c r="AK504" s="365">
        <f>SUMPRODUCT(LEN($L504:$Z506)-LEN(SUBSTITUTE($L504:$Z506,"G", "")))</f>
        <v>0</v>
      </c>
      <c r="AL504" s="365">
        <f>SUMPRODUCT(LEN($AA504:$AA506)-LEN(SUBSTITUTE($AA504:$AA506,"G", "")))</f>
        <v>0</v>
      </c>
      <c r="AM504" s="365">
        <f>SUMPRODUCT(LEN($L504:$Z506)-LEN(SUBSTITUTE($L504:$Z506,"M", "")))</f>
        <v>0</v>
      </c>
      <c r="AN504" s="382">
        <f>SUMPRODUCT(LEN($AA504:$AA506)-LEN(SUBSTITUTE($AA504:$AA506,"M", "")))</f>
        <v>0</v>
      </c>
    </row>
    <row r="505" spans="2:48" ht="21" customHeight="1" x14ac:dyDescent="0.2">
      <c r="B505" s="17"/>
      <c r="C505" s="406"/>
      <c r="D505" s="231"/>
      <c r="E505" s="23"/>
      <c r="F505" s="23"/>
      <c r="G505" s="191"/>
      <c r="H505" s="409"/>
      <c r="I505" s="409"/>
      <c r="J505" s="409"/>
      <c r="K505" s="190" t="s">
        <v>91</v>
      </c>
      <c r="L505" s="189"/>
      <c r="M505" s="190" t="s">
        <v>90</v>
      </c>
      <c r="N505" s="189"/>
      <c r="O505" s="190" t="s">
        <v>89</v>
      </c>
      <c r="P505" s="189"/>
      <c r="Q505" s="190" t="s">
        <v>88</v>
      </c>
      <c r="R505" s="189"/>
      <c r="S505" s="190" t="s">
        <v>210</v>
      </c>
      <c r="T505" s="189"/>
      <c r="U505" s="190" t="s">
        <v>209</v>
      </c>
      <c r="V505" s="189"/>
      <c r="W505" s="190" t="s">
        <v>291</v>
      </c>
      <c r="X505" s="189"/>
      <c r="Y505" s="190" t="s">
        <v>593</v>
      </c>
      <c r="Z505" s="189"/>
      <c r="AA505" s="244"/>
      <c r="AB505" s="366"/>
      <c r="AC505" s="366"/>
      <c r="AD505" s="188"/>
      <c r="AE505" s="390"/>
      <c r="AF505" s="392"/>
      <c r="AG505" s="392"/>
      <c r="AH505" s="392"/>
      <c r="AI505" s="392"/>
      <c r="AJ505" s="392"/>
      <c r="AK505" s="392"/>
      <c r="AL505" s="392"/>
      <c r="AM505" s="392"/>
      <c r="AN505" s="395"/>
    </row>
    <row r="506" spans="2:48" ht="21" customHeight="1" thickBot="1" x14ac:dyDescent="0.25">
      <c r="B506" s="17"/>
      <c r="C506" s="412"/>
      <c r="D506" s="230"/>
      <c r="E506" s="186"/>
      <c r="F506" s="186"/>
      <c r="G506" s="185"/>
      <c r="H506" s="411"/>
      <c r="I506" s="411"/>
      <c r="J506" s="411"/>
      <c r="K506" s="184" t="s">
        <v>87</v>
      </c>
      <c r="L506" s="183"/>
      <c r="M506" s="184" t="s">
        <v>86</v>
      </c>
      <c r="N506" s="183"/>
      <c r="O506" s="184" t="s">
        <v>85</v>
      </c>
      <c r="P506" s="183"/>
      <c r="Q506" s="184" t="s">
        <v>84</v>
      </c>
      <c r="R506" s="183"/>
      <c r="S506" s="184" t="s">
        <v>208</v>
      </c>
      <c r="T506" s="183"/>
      <c r="U506" s="184" t="s">
        <v>207</v>
      </c>
      <c r="V506" s="183"/>
      <c r="W506" s="201" t="s">
        <v>290</v>
      </c>
      <c r="X506" s="183"/>
      <c r="Y506" s="201" t="s">
        <v>592</v>
      </c>
      <c r="Z506" s="183"/>
      <c r="AA506" s="243"/>
      <c r="AB506" s="367"/>
      <c r="AC506" s="367"/>
      <c r="AD506" s="180"/>
      <c r="AE506" s="391"/>
      <c r="AF506" s="393"/>
      <c r="AG506" s="393"/>
      <c r="AH506" s="393"/>
      <c r="AI506" s="393"/>
      <c r="AJ506" s="393"/>
      <c r="AK506" s="393"/>
      <c r="AL506" s="393"/>
      <c r="AM506" s="393"/>
      <c r="AN506" s="396"/>
    </row>
    <row r="507" spans="2:48" ht="74.45" customHeight="1" thickBot="1" x14ac:dyDescent="0.3">
      <c r="B507" s="51" t="s">
        <v>123</v>
      </c>
      <c r="C507" s="48" t="s">
        <v>122</v>
      </c>
      <c r="D507" s="48" t="s">
        <v>121</v>
      </c>
      <c r="E507" s="48" t="s">
        <v>120</v>
      </c>
      <c r="F507" s="48" t="s">
        <v>119</v>
      </c>
      <c r="G507" s="48" t="s">
        <v>118</v>
      </c>
      <c r="H507" s="48" t="s">
        <v>33</v>
      </c>
      <c r="I507" s="48" t="s">
        <v>117</v>
      </c>
      <c r="J507" s="48" t="s">
        <v>34</v>
      </c>
      <c r="K507" s="340" t="s">
        <v>116</v>
      </c>
      <c r="L507" s="341"/>
      <c r="M507" s="340" t="s">
        <v>115</v>
      </c>
      <c r="N507" s="341"/>
      <c r="O507" s="340" t="s">
        <v>115</v>
      </c>
      <c r="P507" s="394"/>
      <c r="Q507" s="340" t="s">
        <v>115</v>
      </c>
      <c r="R507" s="394"/>
      <c r="S507" s="340" t="s">
        <v>115</v>
      </c>
      <c r="T507" s="394"/>
      <c r="U507" s="340" t="s">
        <v>115</v>
      </c>
      <c r="V507" s="394"/>
      <c r="W507" s="340" t="s">
        <v>115</v>
      </c>
      <c r="X507" s="394"/>
      <c r="Y507" s="340" t="s">
        <v>115</v>
      </c>
      <c r="Z507" s="394"/>
      <c r="AA507" s="49" t="s">
        <v>114</v>
      </c>
      <c r="AB507" s="48" t="s">
        <v>113</v>
      </c>
      <c r="AC507" s="50" t="s">
        <v>221</v>
      </c>
      <c r="AD507" s="47" t="s">
        <v>112</v>
      </c>
      <c r="AE507" s="46" t="s">
        <v>111</v>
      </c>
      <c r="AF507" s="45" t="s">
        <v>110</v>
      </c>
      <c r="AG507" s="45" t="s">
        <v>109</v>
      </c>
      <c r="AH507" s="45" t="s">
        <v>108</v>
      </c>
      <c r="AI507" s="45" t="s">
        <v>107</v>
      </c>
      <c r="AJ507" s="45" t="s">
        <v>106</v>
      </c>
      <c r="AK507" s="45" t="s">
        <v>105</v>
      </c>
      <c r="AL507" s="45" t="s">
        <v>104</v>
      </c>
      <c r="AM507" s="45" t="s">
        <v>103</v>
      </c>
      <c r="AN507" s="45" t="s">
        <v>102</v>
      </c>
    </row>
    <row r="508" spans="2:48" ht="36" customHeight="1" thickBot="1" x14ac:dyDescent="0.25">
      <c r="B508" s="71" t="s">
        <v>128</v>
      </c>
      <c r="C508" s="215"/>
      <c r="D508" s="214">
        <v>217</v>
      </c>
      <c r="E508" s="213">
        <v>11</v>
      </c>
      <c r="F508" s="212">
        <v>42521.99</v>
      </c>
      <c r="G508" s="211">
        <v>1225.8399999999999</v>
      </c>
      <c r="H508" s="210"/>
      <c r="I508" s="210"/>
      <c r="J508" s="209"/>
      <c r="K508" s="208"/>
      <c r="L508" s="36"/>
      <c r="M508" s="208"/>
      <c r="N508" s="36"/>
      <c r="O508" s="208"/>
      <c r="P508" s="36"/>
      <c r="Q508" s="208"/>
      <c r="R508" s="36"/>
      <c r="S508" s="208"/>
      <c r="T508" s="36"/>
      <c r="U508" s="208"/>
      <c r="V508" s="36"/>
      <c r="W508" s="208"/>
      <c r="X508" s="36"/>
      <c r="Y508" s="208"/>
      <c r="Z508" s="36"/>
      <c r="AA508" s="36"/>
      <c r="AB508" s="206"/>
      <c r="AC508" s="206"/>
      <c r="AD508" s="205"/>
      <c r="AE508" s="33">
        <f t="shared" ref="AE508:AN508" si="8">SUM(AE509:AE562)</f>
        <v>243</v>
      </c>
      <c r="AF508" s="54">
        <f t="shared" si="8"/>
        <v>21</v>
      </c>
      <c r="AG508" s="54">
        <f t="shared" si="8"/>
        <v>113</v>
      </c>
      <c r="AH508" s="54">
        <f t="shared" si="8"/>
        <v>13</v>
      </c>
      <c r="AI508" s="54">
        <f t="shared" si="8"/>
        <v>5</v>
      </c>
      <c r="AJ508" s="54">
        <f t="shared" si="8"/>
        <v>0</v>
      </c>
      <c r="AK508" s="54">
        <f t="shared" si="8"/>
        <v>115</v>
      </c>
      <c r="AL508" s="54">
        <f t="shared" si="8"/>
        <v>18</v>
      </c>
      <c r="AM508" s="54">
        <f t="shared" si="8"/>
        <v>0</v>
      </c>
      <c r="AN508" s="53">
        <f t="shared" si="8"/>
        <v>0</v>
      </c>
      <c r="AO508" s="32" t="s">
        <v>100</v>
      </c>
      <c r="AP508" s="31">
        <f>F508/(100*102)</f>
        <v>4.168822549019608</v>
      </c>
      <c r="AR508" s="4">
        <f>SUM(AE508:AF508)/E508</f>
        <v>24</v>
      </c>
      <c r="AS508" s="4">
        <f>SUM(AG508:AH508)/E508</f>
        <v>11.454545454545455</v>
      </c>
      <c r="AT508" s="4">
        <f>SUM(AI508:AJ508)/E508</f>
        <v>0.45454545454545453</v>
      </c>
      <c r="AU508" s="4">
        <f>SUM(AK508:AL508)/E508</f>
        <v>12.090909090909092</v>
      </c>
      <c r="AV508" s="4">
        <f>SUM(AM508:AN508)/E508</f>
        <v>0</v>
      </c>
    </row>
    <row r="509" spans="2:48" ht="21" customHeight="1" x14ac:dyDescent="0.2">
      <c r="B509" s="17" t="s">
        <v>82</v>
      </c>
      <c r="C509" s="405">
        <v>1</v>
      </c>
      <c r="D509" s="232"/>
      <c r="E509" s="197"/>
      <c r="F509" s="197"/>
      <c r="G509" s="196"/>
      <c r="H509" s="408">
        <v>97</v>
      </c>
      <c r="I509" s="408">
        <v>24</v>
      </c>
      <c r="J509" s="408">
        <v>5</v>
      </c>
      <c r="K509" s="195" t="s">
        <v>95</v>
      </c>
      <c r="L509" s="194" t="s">
        <v>97</v>
      </c>
      <c r="M509" s="195" t="s">
        <v>94</v>
      </c>
      <c r="N509" s="194" t="s">
        <v>263</v>
      </c>
      <c r="O509" s="195" t="s">
        <v>93</v>
      </c>
      <c r="P509" s="194" t="s">
        <v>266</v>
      </c>
      <c r="Q509" s="195" t="s">
        <v>92</v>
      </c>
      <c r="R509" s="194" t="s">
        <v>263</v>
      </c>
      <c r="S509" s="195" t="s">
        <v>212</v>
      </c>
      <c r="T509" s="194" t="s">
        <v>264</v>
      </c>
      <c r="U509" s="195" t="s">
        <v>211</v>
      </c>
      <c r="V509" s="194" t="s">
        <v>218</v>
      </c>
      <c r="W509" s="195" t="s">
        <v>292</v>
      </c>
      <c r="X509" s="194"/>
      <c r="Y509" s="195" t="s">
        <v>594</v>
      </c>
      <c r="Z509" s="194"/>
      <c r="AA509" s="245"/>
      <c r="AB509" s="397"/>
      <c r="AC509" s="397"/>
      <c r="AD509" s="193"/>
      <c r="AE509" s="379">
        <f>SUMPRODUCT(LEN($L509:$Z511)-LEN(SUBSTITUTE($L509:$Z511,"A", "")))</f>
        <v>22</v>
      </c>
      <c r="AF509" s="365">
        <f>SUMPRODUCT(LEN($AA509:$AA511)-LEN(SUBSTITUTE($AA509:$AA511,"A", "")))</f>
        <v>0</v>
      </c>
      <c r="AG509" s="365">
        <f>SUMPRODUCT(LEN($L509:$Z511)-LEN(SUBSTITUTE($L509:$Z511,"S", "")))</f>
        <v>10</v>
      </c>
      <c r="AH509" s="365">
        <f>SUMPRODUCT(LEN($AA509:$AA511)-LEN(SUBSTITUTE($AA509:$AA511,"S", "")))</f>
        <v>0</v>
      </c>
      <c r="AI509" s="365">
        <f>SUMPRODUCT(LEN($L509:$Z511)-LEN(SUBSTITUTE($L509:$Z511,"F", "")))</f>
        <v>0</v>
      </c>
      <c r="AJ509" s="365">
        <f>SUMPRODUCT(LEN($AA509:$AA511)-LEN(SUBSTITUTE($AA509:$AA511,"F", "")))</f>
        <v>0</v>
      </c>
      <c r="AK509" s="365">
        <f>SUMPRODUCT(LEN($L509:$Z511)-LEN(SUBSTITUTE($L509:$Z511,"G", "")))</f>
        <v>8</v>
      </c>
      <c r="AL509" s="365">
        <f>SUMPRODUCT(LEN($AA509:$AA511)-LEN(SUBSTITUTE($AA509:$AA511,"G", "")))</f>
        <v>0</v>
      </c>
      <c r="AM509" s="365">
        <f>SUMPRODUCT(LEN($L509:$Z511)-LEN(SUBSTITUTE($L509:$Z511,"M", "")))</f>
        <v>0</v>
      </c>
      <c r="AN509" s="382">
        <f>SUMPRODUCT(LEN($AA509:$AA511)-LEN(SUBSTITUTE($AA509:$AA511,"M", "")))</f>
        <v>0</v>
      </c>
    </row>
    <row r="510" spans="2:48" ht="21" customHeight="1" x14ac:dyDescent="0.2">
      <c r="B510" s="17"/>
      <c r="C510" s="406"/>
      <c r="D510" s="231"/>
      <c r="E510" s="23"/>
      <c r="F510" s="23"/>
      <c r="G510" s="191"/>
      <c r="H510" s="409"/>
      <c r="I510" s="409"/>
      <c r="J510" s="409"/>
      <c r="K510" s="190" t="s">
        <v>91</v>
      </c>
      <c r="L510" s="189" t="s">
        <v>97</v>
      </c>
      <c r="M510" s="190" t="s">
        <v>90</v>
      </c>
      <c r="N510" s="189" t="s">
        <v>263</v>
      </c>
      <c r="O510" s="190" t="s">
        <v>89</v>
      </c>
      <c r="P510" s="189" t="s">
        <v>213</v>
      </c>
      <c r="Q510" s="190" t="s">
        <v>88</v>
      </c>
      <c r="R510" s="189" t="s">
        <v>297</v>
      </c>
      <c r="S510" s="190" t="s">
        <v>210</v>
      </c>
      <c r="T510" s="189" t="s">
        <v>230</v>
      </c>
      <c r="U510" s="190" t="s">
        <v>209</v>
      </c>
      <c r="V510" s="189" t="s">
        <v>98</v>
      </c>
      <c r="W510" s="190" t="s">
        <v>291</v>
      </c>
      <c r="X510" s="189"/>
      <c r="Y510" s="190" t="s">
        <v>593</v>
      </c>
      <c r="Z510" s="189"/>
      <c r="AA510" s="244"/>
      <c r="AB510" s="366"/>
      <c r="AC510" s="366"/>
      <c r="AD510" s="188"/>
      <c r="AE510" s="390"/>
      <c r="AF510" s="392"/>
      <c r="AG510" s="392"/>
      <c r="AH510" s="392"/>
      <c r="AI510" s="392"/>
      <c r="AJ510" s="392"/>
      <c r="AK510" s="392"/>
      <c r="AL510" s="392"/>
      <c r="AM510" s="392"/>
      <c r="AN510" s="395"/>
    </row>
    <row r="511" spans="2:48" ht="21" customHeight="1" thickBot="1" x14ac:dyDescent="0.25">
      <c r="B511" s="17"/>
      <c r="C511" s="407"/>
      <c r="D511" s="233"/>
      <c r="E511" s="203"/>
      <c r="F511" s="203"/>
      <c r="G511" s="202"/>
      <c r="H511" s="410"/>
      <c r="I511" s="410"/>
      <c r="J511" s="410"/>
      <c r="K511" s="201" t="s">
        <v>87</v>
      </c>
      <c r="L511" s="200" t="s">
        <v>263</v>
      </c>
      <c r="M511" s="201" t="s">
        <v>86</v>
      </c>
      <c r="N511" s="200" t="s">
        <v>436</v>
      </c>
      <c r="O511" s="201" t="s">
        <v>85</v>
      </c>
      <c r="P511" s="200" t="s">
        <v>425</v>
      </c>
      <c r="Q511" s="201" t="s">
        <v>84</v>
      </c>
      <c r="R511" s="200" t="s">
        <v>224</v>
      </c>
      <c r="S511" s="201" t="s">
        <v>208</v>
      </c>
      <c r="T511" s="200" t="s">
        <v>228</v>
      </c>
      <c r="U511" s="201" t="s">
        <v>207</v>
      </c>
      <c r="V511" s="200" t="s">
        <v>98</v>
      </c>
      <c r="W511" s="201" t="s">
        <v>290</v>
      </c>
      <c r="X511" s="200"/>
      <c r="Y511" s="201" t="s">
        <v>592</v>
      </c>
      <c r="Z511" s="200"/>
      <c r="AA511" s="246"/>
      <c r="AB511" s="398"/>
      <c r="AC511" s="398"/>
      <c r="AD511" s="199"/>
      <c r="AE511" s="391"/>
      <c r="AF511" s="393"/>
      <c r="AG511" s="393"/>
      <c r="AH511" s="393"/>
      <c r="AI511" s="393"/>
      <c r="AJ511" s="393"/>
      <c r="AK511" s="393"/>
      <c r="AL511" s="393"/>
      <c r="AM511" s="393"/>
      <c r="AN511" s="396"/>
    </row>
    <row r="512" spans="2:48" ht="21" customHeight="1" x14ac:dyDescent="0.2">
      <c r="B512" s="17"/>
      <c r="C512" s="405">
        <v>2</v>
      </c>
      <c r="D512" s="232"/>
      <c r="E512" s="197"/>
      <c r="F512" s="197"/>
      <c r="G512" s="196"/>
      <c r="H512" s="408">
        <v>83</v>
      </c>
      <c r="I512" s="408">
        <v>21</v>
      </c>
      <c r="J512" s="408">
        <v>7</v>
      </c>
      <c r="K512" s="195" t="s">
        <v>95</v>
      </c>
      <c r="L512" s="194" t="s">
        <v>271</v>
      </c>
      <c r="M512" s="195" t="s">
        <v>94</v>
      </c>
      <c r="N512" s="194" t="s">
        <v>97</v>
      </c>
      <c r="O512" s="195" t="s">
        <v>93</v>
      </c>
      <c r="P512" s="194" t="s">
        <v>263</v>
      </c>
      <c r="Q512" s="195" t="s">
        <v>92</v>
      </c>
      <c r="R512" s="194" t="s">
        <v>213</v>
      </c>
      <c r="S512" s="195" t="s">
        <v>212</v>
      </c>
      <c r="T512" s="194" t="s">
        <v>98</v>
      </c>
      <c r="U512" s="195" t="s">
        <v>211</v>
      </c>
      <c r="V512" s="194"/>
      <c r="W512" s="195" t="s">
        <v>292</v>
      </c>
      <c r="X512" s="194"/>
      <c r="Y512" s="195" t="s">
        <v>594</v>
      </c>
      <c r="Z512" s="194"/>
      <c r="AA512" s="245" t="s">
        <v>319</v>
      </c>
      <c r="AB512" s="397"/>
      <c r="AC512" s="397"/>
      <c r="AD512" s="193"/>
      <c r="AE512" s="379">
        <f>SUMPRODUCT(LEN($L512:$Z514)-LEN(SUBSTITUTE($L512:$Z514,"A", "")))</f>
        <v>11</v>
      </c>
      <c r="AF512" s="365">
        <f>SUMPRODUCT(LEN($AA512:$AA514)-LEN(SUBSTITUTE($AA512:$AA514,"A", "")))</f>
        <v>1</v>
      </c>
      <c r="AG512" s="365">
        <f>SUMPRODUCT(LEN($L512:$Z514)-LEN(SUBSTITUTE($L512:$Z514,"S", "")))</f>
        <v>4</v>
      </c>
      <c r="AH512" s="365">
        <f>SUMPRODUCT(LEN($AA512:$AA514)-LEN(SUBSTITUTE($AA512:$AA514,"S", "")))</f>
        <v>0</v>
      </c>
      <c r="AI512" s="365">
        <f>SUMPRODUCT(LEN($L512:$Z514)-LEN(SUBSTITUTE($L512:$Z514,"F", "")))</f>
        <v>0</v>
      </c>
      <c r="AJ512" s="365">
        <f>SUMPRODUCT(LEN($AA512:$AA514)-LEN(SUBSTITUTE($AA512:$AA514,"F", "")))</f>
        <v>0</v>
      </c>
      <c r="AK512" s="365">
        <f>SUMPRODUCT(LEN($L512:$Z514)-LEN(SUBSTITUTE($L512:$Z514,"G", "")))</f>
        <v>5</v>
      </c>
      <c r="AL512" s="365">
        <f>SUMPRODUCT(LEN($AA512:$AA514)-LEN(SUBSTITUTE($AA512:$AA514,"G", "")))</f>
        <v>2</v>
      </c>
      <c r="AM512" s="365">
        <f>SUMPRODUCT(LEN($L512:$Z514)-LEN(SUBSTITUTE($L512:$Z514,"M", "")))</f>
        <v>0</v>
      </c>
      <c r="AN512" s="382">
        <f>SUMPRODUCT(LEN($AA512:$AA514)-LEN(SUBSTITUTE($AA512:$AA514,"M", "")))</f>
        <v>0</v>
      </c>
    </row>
    <row r="513" spans="2:40" ht="21" customHeight="1" x14ac:dyDescent="0.2">
      <c r="B513" s="17"/>
      <c r="C513" s="406"/>
      <c r="D513" s="231"/>
      <c r="E513" s="23"/>
      <c r="F513" s="23"/>
      <c r="G513" s="191"/>
      <c r="H513" s="409"/>
      <c r="I513" s="409"/>
      <c r="J513" s="409"/>
      <c r="K513" s="190" t="s">
        <v>91</v>
      </c>
      <c r="L513" s="189" t="s">
        <v>263</v>
      </c>
      <c r="M513" s="190" t="s">
        <v>90</v>
      </c>
      <c r="N513" s="189" t="s">
        <v>213</v>
      </c>
      <c r="O513" s="190" t="s">
        <v>89</v>
      </c>
      <c r="P513" s="189" t="s">
        <v>263</v>
      </c>
      <c r="Q513" s="190" t="s">
        <v>88</v>
      </c>
      <c r="R513" s="189" t="s">
        <v>98</v>
      </c>
      <c r="S513" s="190" t="s">
        <v>210</v>
      </c>
      <c r="T513" s="189" t="s">
        <v>98</v>
      </c>
      <c r="U513" s="190" t="s">
        <v>209</v>
      </c>
      <c r="V513" s="189"/>
      <c r="W513" s="190" t="s">
        <v>291</v>
      </c>
      <c r="X513" s="189"/>
      <c r="Y513" s="190" t="s">
        <v>593</v>
      </c>
      <c r="Z513" s="189"/>
      <c r="AA513" s="244"/>
      <c r="AB513" s="366"/>
      <c r="AC513" s="366"/>
      <c r="AD513" s="188"/>
      <c r="AE513" s="390"/>
      <c r="AF513" s="392"/>
      <c r="AG513" s="392"/>
      <c r="AH513" s="392"/>
      <c r="AI513" s="392"/>
      <c r="AJ513" s="392"/>
      <c r="AK513" s="392"/>
      <c r="AL513" s="392"/>
      <c r="AM513" s="392"/>
      <c r="AN513" s="395"/>
    </row>
    <row r="514" spans="2:40" ht="21" customHeight="1" thickBot="1" x14ac:dyDescent="0.25">
      <c r="B514" s="17"/>
      <c r="C514" s="407"/>
      <c r="D514" s="233"/>
      <c r="E514" s="203"/>
      <c r="F514" s="203"/>
      <c r="G514" s="202"/>
      <c r="H514" s="410"/>
      <c r="I514" s="410"/>
      <c r="J514" s="410"/>
      <c r="K514" s="201" t="s">
        <v>87</v>
      </c>
      <c r="L514" s="200" t="s">
        <v>271</v>
      </c>
      <c r="M514" s="201" t="s">
        <v>86</v>
      </c>
      <c r="N514" s="200" t="s">
        <v>213</v>
      </c>
      <c r="O514" s="201" t="s">
        <v>85</v>
      </c>
      <c r="P514" s="200" t="s">
        <v>97</v>
      </c>
      <c r="Q514" s="201" t="s">
        <v>84</v>
      </c>
      <c r="R514" s="200" t="s">
        <v>98</v>
      </c>
      <c r="S514" s="201" t="s">
        <v>208</v>
      </c>
      <c r="T514" s="200"/>
      <c r="U514" s="201" t="s">
        <v>207</v>
      </c>
      <c r="V514" s="200"/>
      <c r="W514" s="201" t="s">
        <v>290</v>
      </c>
      <c r="X514" s="200"/>
      <c r="Y514" s="201" t="s">
        <v>592</v>
      </c>
      <c r="Z514" s="200"/>
      <c r="AA514" s="246"/>
      <c r="AB514" s="398"/>
      <c r="AC514" s="398"/>
      <c r="AD514" s="199"/>
      <c r="AE514" s="391"/>
      <c r="AF514" s="393"/>
      <c r="AG514" s="393"/>
      <c r="AH514" s="393"/>
      <c r="AI514" s="393"/>
      <c r="AJ514" s="393"/>
      <c r="AK514" s="393"/>
      <c r="AL514" s="393"/>
      <c r="AM514" s="393"/>
      <c r="AN514" s="396"/>
    </row>
    <row r="515" spans="2:40" ht="21" customHeight="1" x14ac:dyDescent="0.2">
      <c r="B515" s="17"/>
      <c r="C515" s="405">
        <v>3</v>
      </c>
      <c r="D515" s="232"/>
      <c r="E515" s="197"/>
      <c r="F515" s="197"/>
      <c r="G515" s="196"/>
      <c r="H515" s="408">
        <v>92</v>
      </c>
      <c r="I515" s="408">
        <v>24</v>
      </c>
      <c r="J515" s="408">
        <v>5</v>
      </c>
      <c r="K515" s="195" t="s">
        <v>95</v>
      </c>
      <c r="L515" s="194" t="s">
        <v>263</v>
      </c>
      <c r="M515" s="195" t="s">
        <v>94</v>
      </c>
      <c r="N515" s="194" t="s">
        <v>263</v>
      </c>
      <c r="O515" s="195" t="s">
        <v>93</v>
      </c>
      <c r="P515" s="194" t="s">
        <v>284</v>
      </c>
      <c r="Q515" s="195" t="s">
        <v>92</v>
      </c>
      <c r="R515" s="194" t="s">
        <v>224</v>
      </c>
      <c r="S515" s="195" t="s">
        <v>212</v>
      </c>
      <c r="T515" s="194" t="s">
        <v>305</v>
      </c>
      <c r="U515" s="195" t="s">
        <v>211</v>
      </c>
      <c r="V515" s="194" t="s">
        <v>218</v>
      </c>
      <c r="W515" s="195" t="s">
        <v>292</v>
      </c>
      <c r="X515" s="194" t="s">
        <v>97</v>
      </c>
      <c r="Y515" s="195" t="s">
        <v>594</v>
      </c>
      <c r="Z515" s="194"/>
      <c r="AA515" s="245" t="s">
        <v>645</v>
      </c>
      <c r="AB515" s="397">
        <v>4</v>
      </c>
      <c r="AC515" s="397"/>
      <c r="AD515" s="193"/>
      <c r="AE515" s="379">
        <f>SUMPRODUCT(LEN($L515:$Z517)-LEN(SUBSTITUTE($L515:$Z517,"A", "")))</f>
        <v>20</v>
      </c>
      <c r="AF515" s="365">
        <f>SUMPRODUCT(LEN($AA515:$AA517)-LEN(SUBSTITUTE($AA515:$AA517,"A", "")))</f>
        <v>3</v>
      </c>
      <c r="AG515" s="365">
        <f>SUMPRODUCT(LEN($L515:$Z517)-LEN(SUBSTITUTE($L515:$Z517,"S", "")))</f>
        <v>8</v>
      </c>
      <c r="AH515" s="365">
        <f>SUMPRODUCT(LEN($AA515:$AA517)-LEN(SUBSTITUTE($AA515:$AA517,"S", "")))</f>
        <v>2</v>
      </c>
      <c r="AI515" s="365">
        <f>SUMPRODUCT(LEN($L515:$Z517)-LEN(SUBSTITUTE($L515:$Z517,"F", "")))</f>
        <v>1</v>
      </c>
      <c r="AJ515" s="365">
        <f>SUMPRODUCT(LEN($AA515:$AA517)-LEN(SUBSTITUTE($AA515:$AA517,"F", "")))</f>
        <v>0</v>
      </c>
      <c r="AK515" s="365">
        <f>SUMPRODUCT(LEN($L515:$Z517)-LEN(SUBSTITUTE($L515:$Z517,"G", "")))</f>
        <v>12</v>
      </c>
      <c r="AL515" s="365">
        <f>SUMPRODUCT(LEN($AA515:$AA517)-LEN(SUBSTITUTE($AA515:$AA517,"G", "")))</f>
        <v>1</v>
      </c>
      <c r="AM515" s="365">
        <f>SUMPRODUCT(LEN($L515:$Z517)-LEN(SUBSTITUTE($L515:$Z517,"M", "")))</f>
        <v>0</v>
      </c>
      <c r="AN515" s="382">
        <f>SUMPRODUCT(LEN($AA515:$AA517)-LEN(SUBSTITUTE($AA515:$AA517,"M", "")))</f>
        <v>0</v>
      </c>
    </row>
    <row r="516" spans="2:40" ht="21" customHeight="1" x14ac:dyDescent="0.2">
      <c r="B516" s="17"/>
      <c r="C516" s="406"/>
      <c r="D516" s="231"/>
      <c r="E516" s="23"/>
      <c r="F516" s="23"/>
      <c r="G516" s="191"/>
      <c r="H516" s="409"/>
      <c r="I516" s="409"/>
      <c r="J516" s="409"/>
      <c r="K516" s="190" t="s">
        <v>91</v>
      </c>
      <c r="L516" s="189" t="s">
        <v>284</v>
      </c>
      <c r="M516" s="190" t="s">
        <v>90</v>
      </c>
      <c r="N516" s="189" t="s">
        <v>213</v>
      </c>
      <c r="O516" s="190" t="s">
        <v>89</v>
      </c>
      <c r="P516" s="189" t="s">
        <v>275</v>
      </c>
      <c r="Q516" s="190" t="s">
        <v>88</v>
      </c>
      <c r="R516" s="189" t="s">
        <v>213</v>
      </c>
      <c r="S516" s="190" t="s">
        <v>210</v>
      </c>
      <c r="T516" s="189" t="s">
        <v>305</v>
      </c>
      <c r="U516" s="190" t="s">
        <v>209</v>
      </c>
      <c r="V516" s="189" t="s">
        <v>98</v>
      </c>
      <c r="W516" s="190" t="s">
        <v>291</v>
      </c>
      <c r="X516" s="189"/>
      <c r="Y516" s="190" t="s">
        <v>593</v>
      </c>
      <c r="Z516" s="189"/>
      <c r="AA516" s="244"/>
      <c r="AB516" s="366"/>
      <c r="AC516" s="366"/>
      <c r="AD516" s="188"/>
      <c r="AE516" s="390"/>
      <c r="AF516" s="392"/>
      <c r="AG516" s="392"/>
      <c r="AH516" s="392"/>
      <c r="AI516" s="392"/>
      <c r="AJ516" s="392"/>
      <c r="AK516" s="392"/>
      <c r="AL516" s="392"/>
      <c r="AM516" s="392"/>
      <c r="AN516" s="395"/>
    </row>
    <row r="517" spans="2:40" ht="21" customHeight="1" thickBot="1" x14ac:dyDescent="0.25">
      <c r="B517" s="17"/>
      <c r="C517" s="407"/>
      <c r="D517" s="233"/>
      <c r="E517" s="203"/>
      <c r="F517" s="203"/>
      <c r="G517" s="202"/>
      <c r="H517" s="410"/>
      <c r="I517" s="410"/>
      <c r="J517" s="410"/>
      <c r="K517" s="201" t="s">
        <v>87</v>
      </c>
      <c r="L517" s="200" t="s">
        <v>306</v>
      </c>
      <c r="M517" s="201" t="s">
        <v>86</v>
      </c>
      <c r="N517" s="200" t="s">
        <v>436</v>
      </c>
      <c r="O517" s="201" t="s">
        <v>85</v>
      </c>
      <c r="P517" s="200" t="s">
        <v>213</v>
      </c>
      <c r="Q517" s="201" t="s">
        <v>84</v>
      </c>
      <c r="R517" s="200" t="s">
        <v>305</v>
      </c>
      <c r="S517" s="201" t="s">
        <v>208</v>
      </c>
      <c r="T517" s="200" t="s">
        <v>273</v>
      </c>
      <c r="U517" s="201" t="s">
        <v>207</v>
      </c>
      <c r="V517" s="200" t="s">
        <v>98</v>
      </c>
      <c r="W517" s="201" t="s">
        <v>290</v>
      </c>
      <c r="X517" s="200"/>
      <c r="Y517" s="201" t="s">
        <v>592</v>
      </c>
      <c r="Z517" s="200"/>
      <c r="AA517" s="246"/>
      <c r="AB517" s="398"/>
      <c r="AC517" s="398"/>
      <c r="AD517" s="199"/>
      <c r="AE517" s="391"/>
      <c r="AF517" s="393"/>
      <c r="AG517" s="393"/>
      <c r="AH517" s="393"/>
      <c r="AI517" s="393"/>
      <c r="AJ517" s="393"/>
      <c r="AK517" s="393"/>
      <c r="AL517" s="393"/>
      <c r="AM517" s="393"/>
      <c r="AN517" s="396"/>
    </row>
    <row r="518" spans="2:40" ht="21" customHeight="1" x14ac:dyDescent="0.2">
      <c r="B518" s="17"/>
      <c r="C518" s="405">
        <v>4</v>
      </c>
      <c r="D518" s="232"/>
      <c r="E518" s="197"/>
      <c r="F518" s="197"/>
      <c r="G518" s="196"/>
      <c r="H518" s="408">
        <v>98</v>
      </c>
      <c r="I518" s="408">
        <v>25</v>
      </c>
      <c r="J518" s="408">
        <v>5</v>
      </c>
      <c r="K518" s="195" t="s">
        <v>95</v>
      </c>
      <c r="L518" s="194" t="s">
        <v>213</v>
      </c>
      <c r="M518" s="195" t="s">
        <v>94</v>
      </c>
      <c r="N518" s="194" t="s">
        <v>490</v>
      </c>
      <c r="O518" s="195" t="s">
        <v>93</v>
      </c>
      <c r="P518" s="194" t="s">
        <v>301</v>
      </c>
      <c r="Q518" s="195" t="s">
        <v>92</v>
      </c>
      <c r="R518" s="194" t="s">
        <v>224</v>
      </c>
      <c r="S518" s="195" t="s">
        <v>212</v>
      </c>
      <c r="T518" s="194" t="s">
        <v>644</v>
      </c>
      <c r="U518" s="195" t="s">
        <v>211</v>
      </c>
      <c r="V518" s="194" t="s">
        <v>226</v>
      </c>
      <c r="W518" s="195" t="s">
        <v>292</v>
      </c>
      <c r="X518" s="194" t="s">
        <v>98</v>
      </c>
      <c r="Y518" s="195" t="s">
        <v>594</v>
      </c>
      <c r="Z518" s="194"/>
      <c r="AA518" s="245" t="s">
        <v>97</v>
      </c>
      <c r="AB518" s="397"/>
      <c r="AC518" s="397"/>
      <c r="AD518" s="193"/>
      <c r="AE518" s="379">
        <f>SUMPRODUCT(LEN($L518:$Z520)-LEN(SUBSTITUTE($L518:$Z520,"A", "")))</f>
        <v>38</v>
      </c>
      <c r="AF518" s="365">
        <f>SUMPRODUCT(LEN($AA518:$AA520)-LEN(SUBSTITUTE($AA518:$AA520,"A", "")))</f>
        <v>4</v>
      </c>
      <c r="AG518" s="365">
        <f>SUMPRODUCT(LEN($L518:$Z520)-LEN(SUBSTITUTE($L518:$Z520,"S", "")))</f>
        <v>8</v>
      </c>
      <c r="AH518" s="365">
        <f>SUMPRODUCT(LEN($AA518:$AA520)-LEN(SUBSTITUTE($AA518:$AA520,"S", "")))</f>
        <v>0</v>
      </c>
      <c r="AI518" s="365">
        <f>SUMPRODUCT(LEN($L518:$Z520)-LEN(SUBSTITUTE($L518:$Z520,"F", "")))</f>
        <v>1</v>
      </c>
      <c r="AJ518" s="365">
        <f>SUMPRODUCT(LEN($AA518:$AA520)-LEN(SUBSTITUTE($AA518:$AA520,"F", "")))</f>
        <v>0</v>
      </c>
      <c r="AK518" s="365">
        <f>SUMPRODUCT(LEN($L518:$Z520)-LEN(SUBSTITUTE($L518:$Z520,"G", "")))</f>
        <v>12</v>
      </c>
      <c r="AL518" s="365">
        <f>SUMPRODUCT(LEN($AA518:$AA520)-LEN(SUBSTITUTE($AA518:$AA520,"G", "")))</f>
        <v>2</v>
      </c>
      <c r="AM518" s="365">
        <f>SUMPRODUCT(LEN($L518:$Z520)-LEN(SUBSTITUTE($L518:$Z520,"M", "")))</f>
        <v>0</v>
      </c>
      <c r="AN518" s="382">
        <f>SUMPRODUCT(LEN($AA518:$AA520)-LEN(SUBSTITUTE($AA518:$AA520,"M", "")))</f>
        <v>0</v>
      </c>
    </row>
    <row r="519" spans="2:40" ht="21" customHeight="1" x14ac:dyDescent="0.2">
      <c r="B519" s="17"/>
      <c r="C519" s="406"/>
      <c r="D519" s="231"/>
      <c r="E519" s="23"/>
      <c r="F519" s="23"/>
      <c r="G519" s="191"/>
      <c r="H519" s="409"/>
      <c r="I519" s="409"/>
      <c r="J519" s="409"/>
      <c r="K519" s="190" t="s">
        <v>91</v>
      </c>
      <c r="L519" s="189" t="s">
        <v>306</v>
      </c>
      <c r="M519" s="190" t="s">
        <v>90</v>
      </c>
      <c r="N519" s="189" t="s">
        <v>263</v>
      </c>
      <c r="O519" s="190" t="s">
        <v>89</v>
      </c>
      <c r="P519" s="189" t="s">
        <v>224</v>
      </c>
      <c r="Q519" s="190" t="s">
        <v>88</v>
      </c>
      <c r="R519" s="189" t="s">
        <v>441</v>
      </c>
      <c r="S519" s="190" t="s">
        <v>210</v>
      </c>
      <c r="T519" s="189" t="s">
        <v>217</v>
      </c>
      <c r="U519" s="190" t="s">
        <v>209</v>
      </c>
      <c r="V519" s="189" t="s">
        <v>228</v>
      </c>
      <c r="W519" s="190" t="s">
        <v>291</v>
      </c>
      <c r="X519" s="189" t="s">
        <v>98</v>
      </c>
      <c r="Y519" s="190" t="s">
        <v>593</v>
      </c>
      <c r="Z519" s="189"/>
      <c r="AA519" s="244" t="s">
        <v>643</v>
      </c>
      <c r="AB519" s="366"/>
      <c r="AC519" s="366"/>
      <c r="AD519" s="188"/>
      <c r="AE519" s="390"/>
      <c r="AF519" s="392"/>
      <c r="AG519" s="392"/>
      <c r="AH519" s="392"/>
      <c r="AI519" s="392"/>
      <c r="AJ519" s="392"/>
      <c r="AK519" s="392"/>
      <c r="AL519" s="392"/>
      <c r="AM519" s="392"/>
      <c r="AN519" s="395"/>
    </row>
    <row r="520" spans="2:40" ht="21" customHeight="1" thickBot="1" x14ac:dyDescent="0.25">
      <c r="B520" s="17"/>
      <c r="C520" s="407"/>
      <c r="D520" s="233"/>
      <c r="E520" s="203"/>
      <c r="F520" s="203"/>
      <c r="G520" s="202"/>
      <c r="H520" s="410"/>
      <c r="I520" s="410"/>
      <c r="J520" s="410"/>
      <c r="K520" s="201" t="s">
        <v>87</v>
      </c>
      <c r="L520" s="200" t="s">
        <v>275</v>
      </c>
      <c r="M520" s="201" t="s">
        <v>86</v>
      </c>
      <c r="N520" s="200" t="s">
        <v>275</v>
      </c>
      <c r="O520" s="201" t="s">
        <v>85</v>
      </c>
      <c r="P520" s="200" t="s">
        <v>301</v>
      </c>
      <c r="Q520" s="201" t="s">
        <v>84</v>
      </c>
      <c r="R520" s="200" t="s">
        <v>448</v>
      </c>
      <c r="S520" s="201" t="s">
        <v>208</v>
      </c>
      <c r="T520" s="200" t="s">
        <v>275</v>
      </c>
      <c r="U520" s="201" t="s">
        <v>207</v>
      </c>
      <c r="V520" s="200" t="s">
        <v>97</v>
      </c>
      <c r="W520" s="201" t="s">
        <v>290</v>
      </c>
      <c r="X520" s="200"/>
      <c r="Y520" s="201" t="s">
        <v>592</v>
      </c>
      <c r="Z520" s="200"/>
      <c r="AA520" s="246"/>
      <c r="AB520" s="398"/>
      <c r="AC520" s="398"/>
      <c r="AD520" s="199"/>
      <c r="AE520" s="391"/>
      <c r="AF520" s="393"/>
      <c r="AG520" s="393"/>
      <c r="AH520" s="393"/>
      <c r="AI520" s="393"/>
      <c r="AJ520" s="393"/>
      <c r="AK520" s="393"/>
      <c r="AL520" s="393"/>
      <c r="AM520" s="393"/>
      <c r="AN520" s="396"/>
    </row>
    <row r="521" spans="2:40" ht="21" customHeight="1" x14ac:dyDescent="0.2">
      <c r="B521" s="17"/>
      <c r="C521" s="405">
        <v>5</v>
      </c>
      <c r="D521" s="232"/>
      <c r="E521" s="197"/>
      <c r="F521" s="197"/>
      <c r="G521" s="196"/>
      <c r="H521" s="408">
        <v>97</v>
      </c>
      <c r="I521" s="408">
        <v>24</v>
      </c>
      <c r="J521" s="408">
        <v>5</v>
      </c>
      <c r="K521" s="195" t="s">
        <v>95</v>
      </c>
      <c r="L521" s="194" t="s">
        <v>319</v>
      </c>
      <c r="M521" s="195" t="s">
        <v>94</v>
      </c>
      <c r="N521" s="194" t="s">
        <v>451</v>
      </c>
      <c r="O521" s="195" t="s">
        <v>93</v>
      </c>
      <c r="P521" s="194" t="s">
        <v>511</v>
      </c>
      <c r="Q521" s="195" t="s">
        <v>92</v>
      </c>
      <c r="R521" s="194" t="s">
        <v>269</v>
      </c>
      <c r="S521" s="195" t="s">
        <v>212</v>
      </c>
      <c r="T521" s="194" t="s">
        <v>315</v>
      </c>
      <c r="U521" s="195" t="s">
        <v>211</v>
      </c>
      <c r="V521" s="194" t="s">
        <v>218</v>
      </c>
      <c r="W521" s="195" t="s">
        <v>292</v>
      </c>
      <c r="X521" s="194" t="s">
        <v>98</v>
      </c>
      <c r="Y521" s="195" t="s">
        <v>594</v>
      </c>
      <c r="Z521" s="194"/>
      <c r="AA521" s="245" t="s">
        <v>217</v>
      </c>
      <c r="AB521" s="397"/>
      <c r="AC521" s="397"/>
      <c r="AD521" s="193"/>
      <c r="AE521" s="379">
        <f>SUMPRODUCT(LEN($L521:$Z523)-LEN(SUBSTITUTE($L521:$Z523,"A", "")))</f>
        <v>25</v>
      </c>
      <c r="AF521" s="365">
        <f>SUMPRODUCT(LEN($AA521:$AA523)-LEN(SUBSTITUTE($AA521:$AA523,"A", "")))</f>
        <v>3</v>
      </c>
      <c r="AG521" s="365">
        <f>SUMPRODUCT(LEN($L521:$Z523)-LEN(SUBSTITUTE($L521:$Z523,"S", "")))</f>
        <v>12</v>
      </c>
      <c r="AH521" s="365">
        <f>SUMPRODUCT(LEN($AA521:$AA523)-LEN(SUBSTITUTE($AA521:$AA523,"S", "")))</f>
        <v>1</v>
      </c>
      <c r="AI521" s="365">
        <f>SUMPRODUCT(LEN($L521:$Z523)-LEN(SUBSTITUTE($L521:$Z523,"F", "")))</f>
        <v>0</v>
      </c>
      <c r="AJ521" s="365">
        <f>SUMPRODUCT(LEN($AA521:$AA523)-LEN(SUBSTITUTE($AA521:$AA523,"F", "")))</f>
        <v>0</v>
      </c>
      <c r="AK521" s="365">
        <f>SUMPRODUCT(LEN($L521:$Z523)-LEN(SUBSTITUTE($L521:$Z523,"G", "")))</f>
        <v>11</v>
      </c>
      <c r="AL521" s="365">
        <f>SUMPRODUCT(LEN($AA521:$AA523)-LEN(SUBSTITUTE($AA521:$AA523,"G", "")))</f>
        <v>0</v>
      </c>
      <c r="AM521" s="365">
        <f>SUMPRODUCT(LEN($L521:$Z523)-LEN(SUBSTITUTE($L521:$Z523,"M", "")))</f>
        <v>0</v>
      </c>
      <c r="AN521" s="382">
        <f>SUMPRODUCT(LEN($AA521:$AA523)-LEN(SUBSTITUTE($AA521:$AA523,"M", "")))</f>
        <v>0</v>
      </c>
    </row>
    <row r="522" spans="2:40" ht="21" customHeight="1" x14ac:dyDescent="0.2">
      <c r="B522" s="17"/>
      <c r="C522" s="406"/>
      <c r="D522" s="231"/>
      <c r="E522" s="23"/>
      <c r="F522" s="23"/>
      <c r="G522" s="191"/>
      <c r="H522" s="409"/>
      <c r="I522" s="409"/>
      <c r="J522" s="409"/>
      <c r="K522" s="190" t="s">
        <v>91</v>
      </c>
      <c r="L522" s="189" t="s">
        <v>213</v>
      </c>
      <c r="M522" s="190" t="s">
        <v>90</v>
      </c>
      <c r="N522" s="189" t="s">
        <v>319</v>
      </c>
      <c r="O522" s="190" t="s">
        <v>89</v>
      </c>
      <c r="P522" s="189" t="s">
        <v>224</v>
      </c>
      <c r="Q522" s="190" t="s">
        <v>88</v>
      </c>
      <c r="R522" s="189" t="s">
        <v>97</v>
      </c>
      <c r="S522" s="190" t="s">
        <v>210</v>
      </c>
      <c r="T522" s="189" t="s">
        <v>217</v>
      </c>
      <c r="U522" s="190" t="s">
        <v>209</v>
      </c>
      <c r="V522" s="189" t="s">
        <v>218</v>
      </c>
      <c r="W522" s="190" t="s">
        <v>291</v>
      </c>
      <c r="X522" s="189"/>
      <c r="Y522" s="190" t="s">
        <v>593</v>
      </c>
      <c r="Z522" s="189"/>
      <c r="AA522" s="244" t="s">
        <v>213</v>
      </c>
      <c r="AB522" s="366"/>
      <c r="AC522" s="366"/>
      <c r="AD522" s="188"/>
      <c r="AE522" s="390"/>
      <c r="AF522" s="392"/>
      <c r="AG522" s="392"/>
      <c r="AH522" s="392"/>
      <c r="AI522" s="392"/>
      <c r="AJ522" s="392"/>
      <c r="AK522" s="392"/>
      <c r="AL522" s="392"/>
      <c r="AM522" s="392"/>
      <c r="AN522" s="395"/>
    </row>
    <row r="523" spans="2:40" ht="21" customHeight="1" thickBot="1" x14ac:dyDescent="0.25">
      <c r="B523" s="17"/>
      <c r="C523" s="407"/>
      <c r="D523" s="233"/>
      <c r="E523" s="203"/>
      <c r="F523" s="203"/>
      <c r="G523" s="202"/>
      <c r="H523" s="410"/>
      <c r="I523" s="410"/>
      <c r="J523" s="410"/>
      <c r="K523" s="201" t="s">
        <v>87</v>
      </c>
      <c r="L523" s="200" t="s">
        <v>266</v>
      </c>
      <c r="M523" s="201" t="s">
        <v>86</v>
      </c>
      <c r="N523" s="200" t="s">
        <v>224</v>
      </c>
      <c r="O523" s="201" t="s">
        <v>85</v>
      </c>
      <c r="P523" s="200" t="s">
        <v>367</v>
      </c>
      <c r="Q523" s="201" t="s">
        <v>84</v>
      </c>
      <c r="R523" s="200" t="s">
        <v>297</v>
      </c>
      <c r="S523" s="201" t="s">
        <v>208</v>
      </c>
      <c r="T523" s="200" t="s">
        <v>227</v>
      </c>
      <c r="U523" s="201" t="s">
        <v>207</v>
      </c>
      <c r="V523" s="200" t="s">
        <v>98</v>
      </c>
      <c r="W523" s="201" t="s">
        <v>290</v>
      </c>
      <c r="X523" s="200"/>
      <c r="Y523" s="201" t="s">
        <v>592</v>
      </c>
      <c r="Z523" s="200"/>
      <c r="AA523" s="246"/>
      <c r="AB523" s="398"/>
      <c r="AC523" s="398"/>
      <c r="AD523" s="199"/>
      <c r="AE523" s="391"/>
      <c r="AF523" s="393"/>
      <c r="AG523" s="393"/>
      <c r="AH523" s="393"/>
      <c r="AI523" s="393"/>
      <c r="AJ523" s="393"/>
      <c r="AK523" s="393"/>
      <c r="AL523" s="393"/>
      <c r="AM523" s="393"/>
      <c r="AN523" s="396"/>
    </row>
    <row r="524" spans="2:40" ht="21" customHeight="1" x14ac:dyDescent="0.2">
      <c r="B524" s="17"/>
      <c r="C524" s="405">
        <v>6</v>
      </c>
      <c r="D524" s="232"/>
      <c r="E524" s="197"/>
      <c r="F524" s="197"/>
      <c r="G524" s="196"/>
      <c r="H524" s="408">
        <v>90</v>
      </c>
      <c r="I524" s="408">
        <v>23</v>
      </c>
      <c r="J524" s="408">
        <v>5</v>
      </c>
      <c r="K524" s="195" t="s">
        <v>95</v>
      </c>
      <c r="L524" s="194" t="s">
        <v>271</v>
      </c>
      <c r="M524" s="195" t="s">
        <v>94</v>
      </c>
      <c r="N524" s="194" t="s">
        <v>263</v>
      </c>
      <c r="O524" s="195" t="s">
        <v>93</v>
      </c>
      <c r="P524" s="194" t="s">
        <v>275</v>
      </c>
      <c r="Q524" s="195" t="s">
        <v>92</v>
      </c>
      <c r="R524" s="194" t="s">
        <v>354</v>
      </c>
      <c r="S524" s="195" t="s">
        <v>212</v>
      </c>
      <c r="T524" s="194" t="s">
        <v>263</v>
      </c>
      <c r="U524" s="195" t="s">
        <v>211</v>
      </c>
      <c r="V524" s="194" t="s">
        <v>98</v>
      </c>
      <c r="W524" s="195" t="s">
        <v>292</v>
      </c>
      <c r="X524" s="194"/>
      <c r="Y524" s="195" t="s">
        <v>594</v>
      </c>
      <c r="Z524" s="194"/>
      <c r="AA524" s="245" t="s">
        <v>97</v>
      </c>
      <c r="AB524" s="397"/>
      <c r="AC524" s="397"/>
      <c r="AD524" s="193"/>
      <c r="AE524" s="379">
        <f>SUMPRODUCT(LEN($L524:$Z526)-LEN(SUBSTITUTE($L524:$Z526,"A", "")))</f>
        <v>19</v>
      </c>
      <c r="AF524" s="365">
        <f>SUMPRODUCT(LEN($AA524:$AA526)-LEN(SUBSTITUTE($AA524:$AA526,"A", "")))</f>
        <v>1</v>
      </c>
      <c r="AG524" s="365">
        <f>SUMPRODUCT(LEN($L524:$Z526)-LEN(SUBSTITUTE($L524:$Z526,"S", "")))</f>
        <v>7</v>
      </c>
      <c r="AH524" s="365">
        <f>SUMPRODUCT(LEN($AA524:$AA526)-LEN(SUBSTITUTE($AA524:$AA526,"S", "")))</f>
        <v>0</v>
      </c>
      <c r="AI524" s="365">
        <f>SUMPRODUCT(LEN($L524:$Z526)-LEN(SUBSTITUTE($L524:$Z526,"F", "")))</f>
        <v>0</v>
      </c>
      <c r="AJ524" s="365">
        <f>SUMPRODUCT(LEN($AA524:$AA526)-LEN(SUBSTITUTE($AA524:$AA526,"F", "")))</f>
        <v>0</v>
      </c>
      <c r="AK524" s="365">
        <f>SUMPRODUCT(LEN($L524:$Z526)-LEN(SUBSTITUTE($L524:$Z526,"G", "")))</f>
        <v>10</v>
      </c>
      <c r="AL524" s="365">
        <f>SUMPRODUCT(LEN($AA524:$AA526)-LEN(SUBSTITUTE($AA524:$AA526,"G", "")))</f>
        <v>0</v>
      </c>
      <c r="AM524" s="365">
        <f>SUMPRODUCT(LEN($L524:$Z526)-LEN(SUBSTITUTE($L524:$Z526,"M", "")))</f>
        <v>0</v>
      </c>
      <c r="AN524" s="382">
        <f>SUMPRODUCT(LEN($AA524:$AA526)-LEN(SUBSTITUTE($AA524:$AA526,"M", "")))</f>
        <v>0</v>
      </c>
    </row>
    <row r="525" spans="2:40" ht="21" customHeight="1" x14ac:dyDescent="0.2">
      <c r="B525" s="17"/>
      <c r="C525" s="406"/>
      <c r="D525" s="231"/>
      <c r="E525" s="23"/>
      <c r="F525" s="23"/>
      <c r="G525" s="191"/>
      <c r="H525" s="409"/>
      <c r="I525" s="409"/>
      <c r="J525" s="409"/>
      <c r="K525" s="190" t="s">
        <v>91</v>
      </c>
      <c r="L525" s="189" t="s">
        <v>213</v>
      </c>
      <c r="M525" s="190" t="s">
        <v>90</v>
      </c>
      <c r="N525" s="189" t="s">
        <v>213</v>
      </c>
      <c r="O525" s="190" t="s">
        <v>89</v>
      </c>
      <c r="P525" s="189" t="s">
        <v>266</v>
      </c>
      <c r="Q525" s="190" t="s">
        <v>88</v>
      </c>
      <c r="R525" s="189" t="s">
        <v>263</v>
      </c>
      <c r="S525" s="190" t="s">
        <v>210</v>
      </c>
      <c r="T525" s="189" t="s">
        <v>98</v>
      </c>
      <c r="U525" s="190" t="s">
        <v>209</v>
      </c>
      <c r="V525" s="189" t="s">
        <v>98</v>
      </c>
      <c r="W525" s="190" t="s">
        <v>291</v>
      </c>
      <c r="X525" s="189"/>
      <c r="Y525" s="190" t="s">
        <v>593</v>
      </c>
      <c r="Z525" s="189"/>
      <c r="AA525" s="244"/>
      <c r="AB525" s="366"/>
      <c r="AC525" s="366"/>
      <c r="AD525" s="188"/>
      <c r="AE525" s="390"/>
      <c r="AF525" s="392"/>
      <c r="AG525" s="392"/>
      <c r="AH525" s="392"/>
      <c r="AI525" s="392"/>
      <c r="AJ525" s="392"/>
      <c r="AK525" s="392"/>
      <c r="AL525" s="392"/>
      <c r="AM525" s="392"/>
      <c r="AN525" s="395"/>
    </row>
    <row r="526" spans="2:40" ht="21" customHeight="1" thickBot="1" x14ac:dyDescent="0.25">
      <c r="B526" s="17"/>
      <c r="C526" s="407"/>
      <c r="D526" s="233"/>
      <c r="E526" s="203"/>
      <c r="F526" s="203"/>
      <c r="G526" s="202"/>
      <c r="H526" s="410"/>
      <c r="I526" s="410"/>
      <c r="J526" s="410"/>
      <c r="K526" s="201" t="s">
        <v>87</v>
      </c>
      <c r="L526" s="200" t="s">
        <v>213</v>
      </c>
      <c r="M526" s="201" t="s">
        <v>86</v>
      </c>
      <c r="N526" s="200" t="s">
        <v>306</v>
      </c>
      <c r="O526" s="201" t="s">
        <v>85</v>
      </c>
      <c r="P526" s="200" t="s">
        <v>275</v>
      </c>
      <c r="Q526" s="201" t="s">
        <v>84</v>
      </c>
      <c r="R526" s="200" t="s">
        <v>305</v>
      </c>
      <c r="S526" s="201" t="s">
        <v>208</v>
      </c>
      <c r="T526" s="200" t="s">
        <v>214</v>
      </c>
      <c r="U526" s="201" t="s">
        <v>207</v>
      </c>
      <c r="V526" s="200" t="s">
        <v>98</v>
      </c>
      <c r="W526" s="201" t="s">
        <v>290</v>
      </c>
      <c r="X526" s="200"/>
      <c r="Y526" s="201" t="s">
        <v>592</v>
      </c>
      <c r="Z526" s="200"/>
      <c r="AA526" s="246"/>
      <c r="AB526" s="398"/>
      <c r="AC526" s="398"/>
      <c r="AD526" s="199"/>
      <c r="AE526" s="391"/>
      <c r="AF526" s="393"/>
      <c r="AG526" s="393"/>
      <c r="AH526" s="393"/>
      <c r="AI526" s="393"/>
      <c r="AJ526" s="393"/>
      <c r="AK526" s="393"/>
      <c r="AL526" s="393"/>
      <c r="AM526" s="393"/>
      <c r="AN526" s="396"/>
    </row>
    <row r="527" spans="2:40" ht="21" customHeight="1" x14ac:dyDescent="0.2">
      <c r="B527" s="17"/>
      <c r="C527" s="405">
        <v>7</v>
      </c>
      <c r="D527" s="232"/>
      <c r="E527" s="197"/>
      <c r="F527" s="197"/>
      <c r="G527" s="196"/>
      <c r="H527" s="408">
        <v>91</v>
      </c>
      <c r="I527" s="408">
        <v>25</v>
      </c>
      <c r="J527" s="408">
        <v>6</v>
      </c>
      <c r="K527" s="195" t="s">
        <v>95</v>
      </c>
      <c r="L527" s="194" t="s">
        <v>463</v>
      </c>
      <c r="M527" s="195" t="s">
        <v>94</v>
      </c>
      <c r="N527" s="194" t="s">
        <v>642</v>
      </c>
      <c r="O527" s="195" t="s">
        <v>93</v>
      </c>
      <c r="P527" s="194" t="s">
        <v>224</v>
      </c>
      <c r="Q527" s="195" t="s">
        <v>92</v>
      </c>
      <c r="R527" s="194" t="s">
        <v>269</v>
      </c>
      <c r="S527" s="195" t="s">
        <v>212</v>
      </c>
      <c r="T527" s="194" t="s">
        <v>315</v>
      </c>
      <c r="U527" s="195" t="s">
        <v>211</v>
      </c>
      <c r="V527" s="194" t="s">
        <v>218</v>
      </c>
      <c r="W527" s="195" t="s">
        <v>292</v>
      </c>
      <c r="X527" s="194" t="s">
        <v>98</v>
      </c>
      <c r="Y527" s="195" t="s">
        <v>594</v>
      </c>
      <c r="Z527" s="194"/>
      <c r="AA527" s="245" t="s">
        <v>498</v>
      </c>
      <c r="AB527" s="397">
        <v>4</v>
      </c>
      <c r="AC527" s="397"/>
      <c r="AD527" s="193"/>
      <c r="AE527" s="379">
        <f>SUMPRODUCT(LEN($L527:$Z529)-LEN(SUBSTITUTE($L527:$Z529,"A", "")))</f>
        <v>32</v>
      </c>
      <c r="AF527" s="365">
        <f>SUMPRODUCT(LEN($AA527:$AA529)-LEN(SUBSTITUTE($AA527:$AA529,"A", "")))</f>
        <v>7</v>
      </c>
      <c r="AG527" s="365">
        <f>SUMPRODUCT(LEN($L527:$Z529)-LEN(SUBSTITUTE($L527:$Z529,"S", "")))</f>
        <v>11</v>
      </c>
      <c r="AH527" s="365">
        <f>SUMPRODUCT(LEN($AA527:$AA529)-LEN(SUBSTITUTE($AA527:$AA529,"S", "")))</f>
        <v>6</v>
      </c>
      <c r="AI527" s="365">
        <f>SUMPRODUCT(LEN($L527:$Z529)-LEN(SUBSTITUTE($L527:$Z529,"F", "")))</f>
        <v>1</v>
      </c>
      <c r="AJ527" s="365">
        <f>SUMPRODUCT(LEN($AA527:$AA529)-LEN(SUBSTITUTE($AA527:$AA529,"F", "")))</f>
        <v>0</v>
      </c>
      <c r="AK527" s="365">
        <f>SUMPRODUCT(LEN($L527:$Z529)-LEN(SUBSTITUTE($L527:$Z529,"G", "")))</f>
        <v>15</v>
      </c>
      <c r="AL527" s="365">
        <f>SUMPRODUCT(LEN($AA527:$AA529)-LEN(SUBSTITUTE($AA527:$AA529,"G", "")))</f>
        <v>8</v>
      </c>
      <c r="AM527" s="365">
        <f>SUMPRODUCT(LEN($L527:$Z529)-LEN(SUBSTITUTE($L527:$Z529,"M", "")))</f>
        <v>0</v>
      </c>
      <c r="AN527" s="382">
        <f>SUMPRODUCT(LEN($AA527:$AA529)-LEN(SUBSTITUTE($AA527:$AA529,"M", "")))</f>
        <v>0</v>
      </c>
    </row>
    <row r="528" spans="2:40" ht="21" customHeight="1" x14ac:dyDescent="0.2">
      <c r="B528" s="17"/>
      <c r="C528" s="406"/>
      <c r="D528" s="231"/>
      <c r="E528" s="23"/>
      <c r="F528" s="23"/>
      <c r="G528" s="191"/>
      <c r="H528" s="409"/>
      <c r="I528" s="409"/>
      <c r="J528" s="409"/>
      <c r="K528" s="190" t="s">
        <v>91</v>
      </c>
      <c r="L528" s="189" t="s">
        <v>266</v>
      </c>
      <c r="M528" s="190" t="s">
        <v>90</v>
      </c>
      <c r="N528" s="189" t="s">
        <v>301</v>
      </c>
      <c r="O528" s="190" t="s">
        <v>89</v>
      </c>
      <c r="P528" s="189" t="s">
        <v>425</v>
      </c>
      <c r="Q528" s="190" t="s">
        <v>88</v>
      </c>
      <c r="R528" s="189" t="s">
        <v>382</v>
      </c>
      <c r="S528" s="190" t="s">
        <v>210</v>
      </c>
      <c r="T528" s="189" t="s">
        <v>315</v>
      </c>
      <c r="U528" s="190" t="s">
        <v>209</v>
      </c>
      <c r="V528" s="189" t="s">
        <v>218</v>
      </c>
      <c r="W528" s="190" t="s">
        <v>291</v>
      </c>
      <c r="X528" s="189"/>
      <c r="Y528" s="190" t="s">
        <v>593</v>
      </c>
      <c r="Z528" s="189"/>
      <c r="AA528" s="244" t="s">
        <v>641</v>
      </c>
      <c r="AB528" s="366"/>
      <c r="AC528" s="366"/>
      <c r="AD528" s="188"/>
      <c r="AE528" s="390"/>
      <c r="AF528" s="392"/>
      <c r="AG528" s="392"/>
      <c r="AH528" s="392"/>
      <c r="AI528" s="392"/>
      <c r="AJ528" s="392"/>
      <c r="AK528" s="392"/>
      <c r="AL528" s="392"/>
      <c r="AM528" s="392"/>
      <c r="AN528" s="395"/>
    </row>
    <row r="529" spans="2:40" ht="21" customHeight="1" thickBot="1" x14ac:dyDescent="0.25">
      <c r="B529" s="17"/>
      <c r="C529" s="407"/>
      <c r="D529" s="233"/>
      <c r="E529" s="203"/>
      <c r="F529" s="203"/>
      <c r="G529" s="202"/>
      <c r="H529" s="410"/>
      <c r="I529" s="410"/>
      <c r="J529" s="410"/>
      <c r="K529" s="201" t="s">
        <v>87</v>
      </c>
      <c r="L529" s="200" t="s">
        <v>382</v>
      </c>
      <c r="M529" s="201" t="s">
        <v>86</v>
      </c>
      <c r="N529" s="200" t="s">
        <v>97</v>
      </c>
      <c r="O529" s="201" t="s">
        <v>85</v>
      </c>
      <c r="P529" s="200" t="s">
        <v>555</v>
      </c>
      <c r="Q529" s="201" t="s">
        <v>84</v>
      </c>
      <c r="R529" s="200" t="s">
        <v>425</v>
      </c>
      <c r="S529" s="201" t="s">
        <v>208</v>
      </c>
      <c r="T529" s="200" t="s">
        <v>282</v>
      </c>
      <c r="U529" s="201" t="s">
        <v>207</v>
      </c>
      <c r="V529" s="200" t="s">
        <v>98</v>
      </c>
      <c r="W529" s="201" t="s">
        <v>290</v>
      </c>
      <c r="X529" s="200"/>
      <c r="Y529" s="201" t="s">
        <v>592</v>
      </c>
      <c r="Z529" s="200"/>
      <c r="AA529" s="246"/>
      <c r="AB529" s="398"/>
      <c r="AC529" s="398"/>
      <c r="AD529" s="199"/>
      <c r="AE529" s="391"/>
      <c r="AF529" s="393"/>
      <c r="AG529" s="393"/>
      <c r="AH529" s="393"/>
      <c r="AI529" s="393"/>
      <c r="AJ529" s="393"/>
      <c r="AK529" s="393"/>
      <c r="AL529" s="393"/>
      <c r="AM529" s="393"/>
      <c r="AN529" s="396"/>
    </row>
    <row r="530" spans="2:40" ht="21" customHeight="1" x14ac:dyDescent="0.2">
      <c r="B530" s="17"/>
      <c r="C530" s="405">
        <v>8</v>
      </c>
      <c r="D530" s="232"/>
      <c r="E530" s="197"/>
      <c r="F530" s="197"/>
      <c r="G530" s="196"/>
      <c r="H530" s="408">
        <v>95</v>
      </c>
      <c r="I530" s="408">
        <v>24</v>
      </c>
      <c r="J530" s="408">
        <v>6</v>
      </c>
      <c r="K530" s="195" t="s">
        <v>95</v>
      </c>
      <c r="L530" s="194" t="s">
        <v>97</v>
      </c>
      <c r="M530" s="195" t="s">
        <v>94</v>
      </c>
      <c r="N530" s="194" t="s">
        <v>275</v>
      </c>
      <c r="O530" s="195" t="s">
        <v>93</v>
      </c>
      <c r="P530" s="194" t="s">
        <v>319</v>
      </c>
      <c r="Q530" s="195" t="s">
        <v>92</v>
      </c>
      <c r="R530" s="194" t="s">
        <v>249</v>
      </c>
      <c r="S530" s="195" t="s">
        <v>212</v>
      </c>
      <c r="T530" s="194" t="s">
        <v>283</v>
      </c>
      <c r="U530" s="195" t="s">
        <v>211</v>
      </c>
      <c r="V530" s="194" t="s">
        <v>218</v>
      </c>
      <c r="W530" s="195" t="s">
        <v>292</v>
      </c>
      <c r="X530" s="194"/>
      <c r="Y530" s="195" t="s">
        <v>594</v>
      </c>
      <c r="Z530" s="194"/>
      <c r="AA530" s="245" t="s">
        <v>323</v>
      </c>
      <c r="AB530" s="397">
        <v>5</v>
      </c>
      <c r="AC530" s="397"/>
      <c r="AD530" s="193"/>
      <c r="AE530" s="379">
        <f>SUMPRODUCT(LEN($L530:$Z532)-LEN(SUBSTITUTE($L530:$Z532,"A", "")))</f>
        <v>19</v>
      </c>
      <c r="AF530" s="365">
        <f>SUMPRODUCT(LEN($AA530:$AA532)-LEN(SUBSTITUTE($AA530:$AA532,"A", "")))</f>
        <v>0</v>
      </c>
      <c r="AG530" s="365">
        <f>SUMPRODUCT(LEN($L530:$Z532)-LEN(SUBSTITUTE($L530:$Z532,"S", "")))</f>
        <v>20</v>
      </c>
      <c r="AH530" s="365">
        <f>SUMPRODUCT(LEN($AA530:$AA532)-LEN(SUBSTITUTE($AA530:$AA532,"S", "")))</f>
        <v>1</v>
      </c>
      <c r="AI530" s="365">
        <f>SUMPRODUCT(LEN($L530:$Z532)-LEN(SUBSTITUTE($L530:$Z532,"F", "")))</f>
        <v>1</v>
      </c>
      <c r="AJ530" s="365">
        <f>SUMPRODUCT(LEN($AA530:$AA532)-LEN(SUBSTITUTE($AA530:$AA532,"F", "")))</f>
        <v>0</v>
      </c>
      <c r="AK530" s="365">
        <f>SUMPRODUCT(LEN($L530:$Z532)-LEN(SUBSTITUTE($L530:$Z532,"G", "")))</f>
        <v>10</v>
      </c>
      <c r="AL530" s="365">
        <f>SUMPRODUCT(LEN($AA530:$AA532)-LEN(SUBSTITUTE($AA530:$AA532,"G", "")))</f>
        <v>2</v>
      </c>
      <c r="AM530" s="365">
        <f>SUMPRODUCT(LEN($L530:$Z532)-LEN(SUBSTITUTE($L530:$Z532,"M", "")))</f>
        <v>0</v>
      </c>
      <c r="AN530" s="382">
        <f>SUMPRODUCT(LEN($AA530:$AA532)-LEN(SUBSTITUTE($AA530:$AA532,"M", "")))</f>
        <v>0</v>
      </c>
    </row>
    <row r="531" spans="2:40" ht="21" customHeight="1" x14ac:dyDescent="0.2">
      <c r="B531" s="17"/>
      <c r="C531" s="406"/>
      <c r="D531" s="231"/>
      <c r="E531" s="23"/>
      <c r="F531" s="23"/>
      <c r="G531" s="191"/>
      <c r="H531" s="409"/>
      <c r="I531" s="409"/>
      <c r="J531" s="409"/>
      <c r="K531" s="190" t="s">
        <v>91</v>
      </c>
      <c r="L531" s="189" t="s">
        <v>213</v>
      </c>
      <c r="M531" s="190" t="s">
        <v>90</v>
      </c>
      <c r="N531" s="189" t="s">
        <v>441</v>
      </c>
      <c r="O531" s="190" t="s">
        <v>89</v>
      </c>
      <c r="P531" s="189" t="s">
        <v>325</v>
      </c>
      <c r="Q531" s="190" t="s">
        <v>88</v>
      </c>
      <c r="R531" s="189" t="s">
        <v>322</v>
      </c>
      <c r="S531" s="190" t="s">
        <v>210</v>
      </c>
      <c r="T531" s="189" t="s">
        <v>218</v>
      </c>
      <c r="U531" s="190" t="s">
        <v>209</v>
      </c>
      <c r="V531" s="189" t="s">
        <v>98</v>
      </c>
      <c r="W531" s="190" t="s">
        <v>291</v>
      </c>
      <c r="X531" s="189"/>
      <c r="Y531" s="190" t="s">
        <v>593</v>
      </c>
      <c r="Z531" s="189"/>
      <c r="AA531" s="244"/>
      <c r="AB531" s="366"/>
      <c r="AC531" s="366"/>
      <c r="AD531" s="188"/>
      <c r="AE531" s="390"/>
      <c r="AF531" s="392"/>
      <c r="AG531" s="392"/>
      <c r="AH531" s="392"/>
      <c r="AI531" s="392"/>
      <c r="AJ531" s="392"/>
      <c r="AK531" s="392"/>
      <c r="AL531" s="392"/>
      <c r="AM531" s="392"/>
      <c r="AN531" s="395"/>
    </row>
    <row r="532" spans="2:40" ht="21" customHeight="1" thickBot="1" x14ac:dyDescent="0.25">
      <c r="B532" s="17"/>
      <c r="C532" s="407"/>
      <c r="D532" s="233"/>
      <c r="E532" s="203"/>
      <c r="F532" s="203"/>
      <c r="G532" s="202"/>
      <c r="H532" s="410"/>
      <c r="I532" s="410"/>
      <c r="J532" s="410"/>
      <c r="K532" s="201" t="s">
        <v>87</v>
      </c>
      <c r="L532" s="200" t="s">
        <v>284</v>
      </c>
      <c r="M532" s="201" t="s">
        <v>86</v>
      </c>
      <c r="N532" s="200" t="s">
        <v>301</v>
      </c>
      <c r="O532" s="201" t="s">
        <v>85</v>
      </c>
      <c r="P532" s="200" t="s">
        <v>249</v>
      </c>
      <c r="Q532" s="201" t="s">
        <v>84</v>
      </c>
      <c r="R532" s="200" t="s">
        <v>305</v>
      </c>
      <c r="S532" s="201" t="s">
        <v>208</v>
      </c>
      <c r="T532" s="200" t="s">
        <v>218</v>
      </c>
      <c r="U532" s="201" t="s">
        <v>207</v>
      </c>
      <c r="V532" s="200" t="s">
        <v>98</v>
      </c>
      <c r="W532" s="201" t="s">
        <v>290</v>
      </c>
      <c r="X532" s="200"/>
      <c r="Y532" s="201" t="s">
        <v>592</v>
      </c>
      <c r="Z532" s="200"/>
      <c r="AA532" s="246"/>
      <c r="AB532" s="398"/>
      <c r="AC532" s="398"/>
      <c r="AD532" s="199"/>
      <c r="AE532" s="391"/>
      <c r="AF532" s="393"/>
      <c r="AG532" s="393"/>
      <c r="AH532" s="393"/>
      <c r="AI532" s="393"/>
      <c r="AJ532" s="393"/>
      <c r="AK532" s="393"/>
      <c r="AL532" s="393"/>
      <c r="AM532" s="393"/>
      <c r="AN532" s="396"/>
    </row>
    <row r="533" spans="2:40" ht="21" customHeight="1" x14ac:dyDescent="0.2">
      <c r="B533" s="17"/>
      <c r="C533" s="405">
        <v>9</v>
      </c>
      <c r="D533" s="232"/>
      <c r="E533" s="197"/>
      <c r="F533" s="197"/>
      <c r="G533" s="196"/>
      <c r="H533" s="408">
        <v>102</v>
      </c>
      <c r="I533" s="408">
        <v>27</v>
      </c>
      <c r="J533" s="408">
        <v>6</v>
      </c>
      <c r="K533" s="195" t="s">
        <v>95</v>
      </c>
      <c r="L533" s="194" t="s">
        <v>275</v>
      </c>
      <c r="M533" s="195" t="s">
        <v>94</v>
      </c>
      <c r="N533" s="194" t="s">
        <v>623</v>
      </c>
      <c r="O533" s="195" t="s">
        <v>93</v>
      </c>
      <c r="P533" s="194" t="s">
        <v>301</v>
      </c>
      <c r="Q533" s="195" t="s">
        <v>92</v>
      </c>
      <c r="R533" s="194" t="s">
        <v>441</v>
      </c>
      <c r="S533" s="195" t="s">
        <v>212</v>
      </c>
      <c r="T533" s="194" t="s">
        <v>308</v>
      </c>
      <c r="U533" s="195" t="s">
        <v>211</v>
      </c>
      <c r="V533" s="194" t="s">
        <v>282</v>
      </c>
      <c r="W533" s="195" t="s">
        <v>292</v>
      </c>
      <c r="X533" s="194" t="s">
        <v>218</v>
      </c>
      <c r="Y533" s="195" t="s">
        <v>594</v>
      </c>
      <c r="Z533" s="194"/>
      <c r="AA533" s="245" t="s">
        <v>640</v>
      </c>
      <c r="AB533" s="397">
        <v>5</v>
      </c>
      <c r="AC533" s="397"/>
      <c r="AD533" s="193"/>
      <c r="AE533" s="379">
        <f>SUMPRODUCT(LEN($L533:$Z535)-LEN(SUBSTITUTE($L533:$Z535,"A", "")))</f>
        <v>34</v>
      </c>
      <c r="AF533" s="365">
        <f>SUMPRODUCT(LEN($AA533:$AA535)-LEN(SUBSTITUTE($AA533:$AA535,"A", "")))</f>
        <v>2</v>
      </c>
      <c r="AG533" s="365">
        <f>SUMPRODUCT(LEN($L533:$Z535)-LEN(SUBSTITUTE($L533:$Z535,"S", "")))</f>
        <v>20</v>
      </c>
      <c r="AH533" s="365">
        <f>SUMPRODUCT(LEN($AA533:$AA535)-LEN(SUBSTITUTE($AA533:$AA535,"S", "")))</f>
        <v>3</v>
      </c>
      <c r="AI533" s="365">
        <f>SUMPRODUCT(LEN($L533:$Z535)-LEN(SUBSTITUTE($L533:$Z535,"F", "")))</f>
        <v>1</v>
      </c>
      <c r="AJ533" s="365">
        <f>SUMPRODUCT(LEN($AA533:$AA535)-LEN(SUBSTITUTE($AA533:$AA535,"F", "")))</f>
        <v>0</v>
      </c>
      <c r="AK533" s="365">
        <f>SUMPRODUCT(LEN($L533:$Z535)-LEN(SUBSTITUTE($L533:$Z535,"G", "")))</f>
        <v>21</v>
      </c>
      <c r="AL533" s="365">
        <f>SUMPRODUCT(LEN($AA533:$AA535)-LEN(SUBSTITUTE($AA533:$AA535,"G", "")))</f>
        <v>3</v>
      </c>
      <c r="AM533" s="365">
        <f>SUMPRODUCT(LEN($L533:$Z535)-LEN(SUBSTITUTE($L533:$Z535,"M", "")))</f>
        <v>0</v>
      </c>
      <c r="AN533" s="382">
        <f>SUMPRODUCT(LEN($AA533:$AA535)-LEN(SUBSTITUTE($AA533:$AA535,"M", "")))</f>
        <v>0</v>
      </c>
    </row>
    <row r="534" spans="2:40" ht="21" customHeight="1" x14ac:dyDescent="0.2">
      <c r="B534" s="17"/>
      <c r="C534" s="406"/>
      <c r="D534" s="231"/>
      <c r="E534" s="23"/>
      <c r="F534" s="23"/>
      <c r="G534" s="191"/>
      <c r="H534" s="409"/>
      <c r="I534" s="409"/>
      <c r="J534" s="409"/>
      <c r="K534" s="190" t="s">
        <v>91</v>
      </c>
      <c r="L534" s="189" t="s">
        <v>441</v>
      </c>
      <c r="M534" s="190" t="s">
        <v>90</v>
      </c>
      <c r="N534" s="189" t="s">
        <v>474</v>
      </c>
      <c r="O534" s="190" t="s">
        <v>89</v>
      </c>
      <c r="P534" s="189" t="s">
        <v>609</v>
      </c>
      <c r="Q534" s="190" t="s">
        <v>88</v>
      </c>
      <c r="R534" s="189" t="s">
        <v>639</v>
      </c>
      <c r="S534" s="190" t="s">
        <v>210</v>
      </c>
      <c r="T534" s="189" t="s">
        <v>305</v>
      </c>
      <c r="U534" s="190" t="s">
        <v>209</v>
      </c>
      <c r="V534" s="189" t="s">
        <v>228</v>
      </c>
      <c r="W534" s="190" t="s">
        <v>291</v>
      </c>
      <c r="X534" s="189" t="s">
        <v>98</v>
      </c>
      <c r="Y534" s="190" t="s">
        <v>593</v>
      </c>
      <c r="Z534" s="189"/>
      <c r="AA534" s="244"/>
      <c r="AB534" s="366"/>
      <c r="AC534" s="366"/>
      <c r="AD534" s="188"/>
      <c r="AE534" s="390"/>
      <c r="AF534" s="392"/>
      <c r="AG534" s="392"/>
      <c r="AH534" s="392"/>
      <c r="AI534" s="392"/>
      <c r="AJ534" s="392"/>
      <c r="AK534" s="392"/>
      <c r="AL534" s="392"/>
      <c r="AM534" s="392"/>
      <c r="AN534" s="395"/>
    </row>
    <row r="535" spans="2:40" ht="21" customHeight="1" thickBot="1" x14ac:dyDescent="0.25">
      <c r="B535" s="17"/>
      <c r="C535" s="407"/>
      <c r="D535" s="233"/>
      <c r="E535" s="203"/>
      <c r="F535" s="203"/>
      <c r="G535" s="202"/>
      <c r="H535" s="410"/>
      <c r="I535" s="410"/>
      <c r="J535" s="410"/>
      <c r="K535" s="201" t="s">
        <v>87</v>
      </c>
      <c r="L535" s="200" t="s">
        <v>490</v>
      </c>
      <c r="M535" s="201" t="s">
        <v>86</v>
      </c>
      <c r="N535" s="200" t="s">
        <v>582</v>
      </c>
      <c r="O535" s="201" t="s">
        <v>85</v>
      </c>
      <c r="P535" s="200" t="s">
        <v>638</v>
      </c>
      <c r="Q535" s="201" t="s">
        <v>84</v>
      </c>
      <c r="R535" s="200" t="s">
        <v>637</v>
      </c>
      <c r="S535" s="201" t="s">
        <v>208</v>
      </c>
      <c r="T535" s="200" t="s">
        <v>322</v>
      </c>
      <c r="U535" s="201" t="s">
        <v>207</v>
      </c>
      <c r="V535" s="200" t="s">
        <v>228</v>
      </c>
      <c r="W535" s="201" t="s">
        <v>290</v>
      </c>
      <c r="X535" s="200"/>
      <c r="Y535" s="201" t="s">
        <v>592</v>
      </c>
      <c r="Z535" s="200"/>
      <c r="AA535" s="246"/>
      <c r="AB535" s="398"/>
      <c r="AC535" s="398"/>
      <c r="AD535" s="199"/>
      <c r="AE535" s="391"/>
      <c r="AF535" s="393"/>
      <c r="AG535" s="393"/>
      <c r="AH535" s="393"/>
      <c r="AI535" s="393"/>
      <c r="AJ535" s="393"/>
      <c r="AK535" s="393"/>
      <c r="AL535" s="393"/>
      <c r="AM535" s="393"/>
      <c r="AN535" s="396"/>
    </row>
    <row r="536" spans="2:40" ht="21" customHeight="1" x14ac:dyDescent="0.2">
      <c r="B536" s="17"/>
      <c r="C536" s="405">
        <v>10</v>
      </c>
      <c r="D536" s="232"/>
      <c r="E536" s="197"/>
      <c r="F536" s="197"/>
      <c r="G536" s="196"/>
      <c r="H536" s="408">
        <v>93</v>
      </c>
      <c r="I536" s="408">
        <v>25</v>
      </c>
      <c r="J536" s="408">
        <v>6</v>
      </c>
      <c r="K536" s="195" t="s">
        <v>95</v>
      </c>
      <c r="L536" s="194" t="s">
        <v>224</v>
      </c>
      <c r="M536" s="195" t="s">
        <v>94</v>
      </c>
      <c r="N536" s="194" t="s">
        <v>263</v>
      </c>
      <c r="O536" s="195" t="s">
        <v>93</v>
      </c>
      <c r="P536" s="194" t="s">
        <v>284</v>
      </c>
      <c r="Q536" s="195" t="s">
        <v>92</v>
      </c>
      <c r="R536" s="194" t="s">
        <v>263</v>
      </c>
      <c r="S536" s="195" t="s">
        <v>212</v>
      </c>
      <c r="T536" s="194" t="s">
        <v>297</v>
      </c>
      <c r="U536" s="195" t="s">
        <v>211</v>
      </c>
      <c r="V536" s="194" t="s">
        <v>214</v>
      </c>
      <c r="W536" s="195" t="s">
        <v>292</v>
      </c>
      <c r="X536" s="194" t="s">
        <v>98</v>
      </c>
      <c r="Y536" s="195" t="s">
        <v>594</v>
      </c>
      <c r="Z536" s="194"/>
      <c r="AA536" s="245"/>
      <c r="AB536" s="397"/>
      <c r="AC536" s="397"/>
      <c r="AD536" s="193"/>
      <c r="AE536" s="379">
        <f>SUMPRODUCT(LEN($L536:$Z538)-LEN(SUBSTITUTE($L536:$Z538,"A", "")))</f>
        <v>23</v>
      </c>
      <c r="AF536" s="365">
        <f>SUMPRODUCT(LEN($AA536:$AA538)-LEN(SUBSTITUTE($AA536:$AA538,"A", "")))</f>
        <v>0</v>
      </c>
      <c r="AG536" s="365">
        <f>SUMPRODUCT(LEN($L536:$Z538)-LEN(SUBSTITUTE($L536:$Z538,"S", "")))</f>
        <v>13</v>
      </c>
      <c r="AH536" s="365">
        <f>SUMPRODUCT(LEN($AA536:$AA538)-LEN(SUBSTITUTE($AA536:$AA538,"S", "")))</f>
        <v>0</v>
      </c>
      <c r="AI536" s="365">
        <f>SUMPRODUCT(LEN($L536:$Z538)-LEN(SUBSTITUTE($L536:$Z538,"F", "")))</f>
        <v>0</v>
      </c>
      <c r="AJ536" s="365">
        <f>SUMPRODUCT(LEN($AA536:$AA538)-LEN(SUBSTITUTE($AA536:$AA538,"F", "")))</f>
        <v>0</v>
      </c>
      <c r="AK536" s="365">
        <f>SUMPRODUCT(LEN($L536:$Z538)-LEN(SUBSTITUTE($L536:$Z538,"G", "")))</f>
        <v>11</v>
      </c>
      <c r="AL536" s="365">
        <f>SUMPRODUCT(LEN($AA536:$AA538)-LEN(SUBSTITUTE($AA536:$AA538,"G", "")))</f>
        <v>0</v>
      </c>
      <c r="AM536" s="365">
        <f>SUMPRODUCT(LEN($L536:$Z538)-LEN(SUBSTITUTE($L536:$Z538,"M", "")))</f>
        <v>0</v>
      </c>
      <c r="AN536" s="382">
        <f>SUMPRODUCT(LEN($AA536:$AA538)-LEN(SUBSTITUTE($AA536:$AA538,"M", "")))</f>
        <v>0</v>
      </c>
    </row>
    <row r="537" spans="2:40" ht="21" customHeight="1" x14ac:dyDescent="0.2">
      <c r="B537" s="17"/>
      <c r="C537" s="406"/>
      <c r="D537" s="231"/>
      <c r="E537" s="23"/>
      <c r="F537" s="23"/>
      <c r="G537" s="191"/>
      <c r="H537" s="409"/>
      <c r="I537" s="409"/>
      <c r="J537" s="409"/>
      <c r="K537" s="190" t="s">
        <v>91</v>
      </c>
      <c r="L537" s="189" t="s">
        <v>97</v>
      </c>
      <c r="M537" s="190" t="s">
        <v>90</v>
      </c>
      <c r="N537" s="189" t="s">
        <v>275</v>
      </c>
      <c r="O537" s="190" t="s">
        <v>89</v>
      </c>
      <c r="P537" s="189" t="s">
        <v>451</v>
      </c>
      <c r="Q537" s="190" t="s">
        <v>88</v>
      </c>
      <c r="R537" s="189" t="s">
        <v>249</v>
      </c>
      <c r="S537" s="190" t="s">
        <v>210</v>
      </c>
      <c r="T537" s="189" t="s">
        <v>220</v>
      </c>
      <c r="U537" s="190" t="s">
        <v>209</v>
      </c>
      <c r="V537" s="189" t="s">
        <v>218</v>
      </c>
      <c r="W537" s="190" t="s">
        <v>291</v>
      </c>
      <c r="X537" s="189"/>
      <c r="Y537" s="190" t="s">
        <v>593</v>
      </c>
      <c r="Z537" s="189"/>
      <c r="AA537" s="244"/>
      <c r="AB537" s="366"/>
      <c r="AC537" s="366"/>
      <c r="AD537" s="188"/>
      <c r="AE537" s="390"/>
      <c r="AF537" s="392"/>
      <c r="AG537" s="392"/>
      <c r="AH537" s="392"/>
      <c r="AI537" s="392"/>
      <c r="AJ537" s="392"/>
      <c r="AK537" s="392"/>
      <c r="AL537" s="392"/>
      <c r="AM537" s="392"/>
      <c r="AN537" s="395"/>
    </row>
    <row r="538" spans="2:40" ht="21" customHeight="1" thickBot="1" x14ac:dyDescent="0.25">
      <c r="B538" s="17"/>
      <c r="C538" s="407"/>
      <c r="D538" s="233"/>
      <c r="E538" s="203"/>
      <c r="F538" s="203"/>
      <c r="G538" s="202"/>
      <c r="H538" s="410"/>
      <c r="I538" s="410"/>
      <c r="J538" s="410"/>
      <c r="K538" s="201" t="s">
        <v>87</v>
      </c>
      <c r="L538" s="200" t="s">
        <v>275</v>
      </c>
      <c r="M538" s="201" t="s">
        <v>86</v>
      </c>
      <c r="N538" s="200" t="s">
        <v>275</v>
      </c>
      <c r="O538" s="201" t="s">
        <v>85</v>
      </c>
      <c r="P538" s="200" t="s">
        <v>275</v>
      </c>
      <c r="Q538" s="201" t="s">
        <v>84</v>
      </c>
      <c r="R538" s="200" t="s">
        <v>230</v>
      </c>
      <c r="S538" s="201" t="s">
        <v>208</v>
      </c>
      <c r="T538" s="200" t="s">
        <v>218</v>
      </c>
      <c r="U538" s="201" t="s">
        <v>207</v>
      </c>
      <c r="V538" s="200" t="s">
        <v>98</v>
      </c>
      <c r="W538" s="201" t="s">
        <v>290</v>
      </c>
      <c r="X538" s="200"/>
      <c r="Y538" s="201" t="s">
        <v>592</v>
      </c>
      <c r="Z538" s="200"/>
      <c r="AA538" s="246"/>
      <c r="AB538" s="398"/>
      <c r="AC538" s="398"/>
      <c r="AD538" s="199"/>
      <c r="AE538" s="391"/>
      <c r="AF538" s="393"/>
      <c r="AG538" s="393"/>
      <c r="AH538" s="393"/>
      <c r="AI538" s="393"/>
      <c r="AJ538" s="393"/>
      <c r="AK538" s="393"/>
      <c r="AL538" s="393"/>
      <c r="AM538" s="393"/>
      <c r="AN538" s="396"/>
    </row>
    <row r="539" spans="2:40" ht="21" customHeight="1" x14ac:dyDescent="0.2">
      <c r="B539" s="17"/>
      <c r="C539" s="405">
        <v>11</v>
      </c>
      <c r="D539" s="232"/>
      <c r="E539" s="197"/>
      <c r="F539" s="197"/>
      <c r="G539" s="196"/>
      <c r="H539" s="408">
        <v>24</v>
      </c>
      <c r="I539" s="408">
        <v>8</v>
      </c>
      <c r="J539" s="408">
        <v>8</v>
      </c>
      <c r="K539" s="195" t="s">
        <v>95</v>
      </c>
      <c r="L539" s="194"/>
      <c r="M539" s="195" t="s">
        <v>94</v>
      </c>
      <c r="N539" s="194"/>
      <c r="O539" s="195" t="s">
        <v>93</v>
      </c>
      <c r="P539" s="194"/>
      <c r="Q539" s="195" t="s">
        <v>92</v>
      </c>
      <c r="R539" s="194"/>
      <c r="S539" s="195" t="s">
        <v>212</v>
      </c>
      <c r="T539" s="194"/>
      <c r="U539" s="195" t="s">
        <v>211</v>
      </c>
      <c r="V539" s="194"/>
      <c r="W539" s="195" t="s">
        <v>292</v>
      </c>
      <c r="X539" s="194"/>
      <c r="Y539" s="195" t="s">
        <v>594</v>
      </c>
      <c r="Z539" s="194"/>
      <c r="AA539" s="245"/>
      <c r="AB539" s="397"/>
      <c r="AC539" s="397"/>
      <c r="AD539" s="193"/>
      <c r="AE539" s="379">
        <f>SUMPRODUCT(LEN($L539:$Z541)-LEN(SUBSTITUTE($L539:$Z541,"A", "")))</f>
        <v>0</v>
      </c>
      <c r="AF539" s="365">
        <f>SUMPRODUCT(LEN($AA539:$AA541)-LEN(SUBSTITUTE($AA539:$AA541,"A", "")))</f>
        <v>0</v>
      </c>
      <c r="AG539" s="365">
        <f>SUMPRODUCT(LEN($L539:$Z541)-LEN(SUBSTITUTE($L539:$Z541,"S", "")))</f>
        <v>0</v>
      </c>
      <c r="AH539" s="365">
        <f>SUMPRODUCT(LEN($AA539:$AA541)-LEN(SUBSTITUTE($AA539:$AA541,"S", "")))</f>
        <v>0</v>
      </c>
      <c r="AI539" s="365">
        <f>SUMPRODUCT(LEN($L539:$Z541)-LEN(SUBSTITUTE($L539:$Z541,"F", "")))</f>
        <v>0</v>
      </c>
      <c r="AJ539" s="365">
        <f>SUMPRODUCT(LEN($AA539:$AA541)-LEN(SUBSTITUTE($AA539:$AA541,"F", "")))</f>
        <v>0</v>
      </c>
      <c r="AK539" s="365">
        <f>SUMPRODUCT(LEN($L539:$Z541)-LEN(SUBSTITUTE($L539:$Z541,"G", "")))</f>
        <v>0</v>
      </c>
      <c r="AL539" s="365">
        <f>SUMPRODUCT(LEN($AA539:$AA541)-LEN(SUBSTITUTE($AA539:$AA541,"G", "")))</f>
        <v>0</v>
      </c>
      <c r="AM539" s="365">
        <f>SUMPRODUCT(LEN($L539:$Z541)-LEN(SUBSTITUTE($L539:$Z541,"M", "")))</f>
        <v>0</v>
      </c>
      <c r="AN539" s="382">
        <f>SUMPRODUCT(LEN($AA539:$AA541)-LEN(SUBSTITUTE($AA539:$AA541,"M", "")))</f>
        <v>0</v>
      </c>
    </row>
    <row r="540" spans="2:40" ht="21" customHeight="1" x14ac:dyDescent="0.2">
      <c r="B540" s="17"/>
      <c r="C540" s="406"/>
      <c r="D540" s="231"/>
      <c r="E540" s="23"/>
      <c r="F540" s="23"/>
      <c r="G540" s="191"/>
      <c r="H540" s="409"/>
      <c r="I540" s="409"/>
      <c r="J540" s="409"/>
      <c r="K540" s="190" t="s">
        <v>91</v>
      </c>
      <c r="L540" s="189"/>
      <c r="M540" s="190" t="s">
        <v>90</v>
      </c>
      <c r="N540" s="189"/>
      <c r="O540" s="190" t="s">
        <v>89</v>
      </c>
      <c r="P540" s="189"/>
      <c r="Q540" s="190" t="s">
        <v>88</v>
      </c>
      <c r="R540" s="189"/>
      <c r="S540" s="190" t="s">
        <v>210</v>
      </c>
      <c r="T540" s="189"/>
      <c r="U540" s="190" t="s">
        <v>209</v>
      </c>
      <c r="V540" s="189"/>
      <c r="W540" s="190" t="s">
        <v>291</v>
      </c>
      <c r="X540" s="189"/>
      <c r="Y540" s="190" t="s">
        <v>593</v>
      </c>
      <c r="Z540" s="189"/>
      <c r="AA540" s="244"/>
      <c r="AB540" s="366"/>
      <c r="AC540" s="366"/>
      <c r="AD540" s="188"/>
      <c r="AE540" s="390"/>
      <c r="AF540" s="392"/>
      <c r="AG540" s="392"/>
      <c r="AH540" s="392"/>
      <c r="AI540" s="392"/>
      <c r="AJ540" s="392"/>
      <c r="AK540" s="392"/>
      <c r="AL540" s="392"/>
      <c r="AM540" s="392"/>
      <c r="AN540" s="395"/>
    </row>
    <row r="541" spans="2:40" ht="21" customHeight="1" thickBot="1" x14ac:dyDescent="0.25">
      <c r="B541" s="17"/>
      <c r="C541" s="407"/>
      <c r="D541" s="233"/>
      <c r="E541" s="203"/>
      <c r="F541" s="203"/>
      <c r="G541" s="202"/>
      <c r="H541" s="410"/>
      <c r="I541" s="410"/>
      <c r="J541" s="410"/>
      <c r="K541" s="201" t="s">
        <v>87</v>
      </c>
      <c r="L541" s="200"/>
      <c r="M541" s="201" t="s">
        <v>86</v>
      </c>
      <c r="N541" s="200"/>
      <c r="O541" s="201" t="s">
        <v>85</v>
      </c>
      <c r="P541" s="200"/>
      <c r="Q541" s="201" t="s">
        <v>84</v>
      </c>
      <c r="R541" s="200"/>
      <c r="S541" s="201" t="s">
        <v>208</v>
      </c>
      <c r="T541" s="200"/>
      <c r="U541" s="201" t="s">
        <v>207</v>
      </c>
      <c r="V541" s="200"/>
      <c r="W541" s="201" t="s">
        <v>290</v>
      </c>
      <c r="X541" s="200"/>
      <c r="Y541" s="201" t="s">
        <v>592</v>
      </c>
      <c r="Z541" s="200"/>
      <c r="AA541" s="246"/>
      <c r="AB541" s="398"/>
      <c r="AC541" s="398"/>
      <c r="AD541" s="199"/>
      <c r="AE541" s="391"/>
      <c r="AF541" s="393"/>
      <c r="AG541" s="393"/>
      <c r="AH541" s="393"/>
      <c r="AI541" s="393"/>
      <c r="AJ541" s="393"/>
      <c r="AK541" s="393"/>
      <c r="AL541" s="393"/>
      <c r="AM541" s="393"/>
      <c r="AN541" s="396"/>
    </row>
    <row r="542" spans="2:40" ht="21" customHeight="1" x14ac:dyDescent="0.2">
      <c r="B542" s="17"/>
      <c r="C542" s="405">
        <v>12</v>
      </c>
      <c r="D542" s="232"/>
      <c r="E542" s="197"/>
      <c r="F542" s="197"/>
      <c r="G542" s="196"/>
      <c r="H542" s="408"/>
      <c r="I542" s="408"/>
      <c r="J542" s="408"/>
      <c r="K542" s="195" t="s">
        <v>95</v>
      </c>
      <c r="L542" s="194"/>
      <c r="M542" s="195" t="s">
        <v>94</v>
      </c>
      <c r="N542" s="194"/>
      <c r="O542" s="195" t="s">
        <v>93</v>
      </c>
      <c r="P542" s="194"/>
      <c r="Q542" s="195" t="s">
        <v>92</v>
      </c>
      <c r="R542" s="194"/>
      <c r="S542" s="195" t="s">
        <v>212</v>
      </c>
      <c r="T542" s="194"/>
      <c r="U542" s="195" t="s">
        <v>211</v>
      </c>
      <c r="V542" s="194"/>
      <c r="W542" s="195" t="s">
        <v>292</v>
      </c>
      <c r="X542" s="194"/>
      <c r="Y542" s="195" t="s">
        <v>594</v>
      </c>
      <c r="Z542" s="194"/>
      <c r="AA542" s="245"/>
      <c r="AB542" s="397"/>
      <c r="AC542" s="397"/>
      <c r="AD542" s="193"/>
      <c r="AE542" s="379">
        <f>SUMPRODUCT(LEN($L542:$Z544)-LEN(SUBSTITUTE($L542:$Z544,"A", "")))</f>
        <v>0</v>
      </c>
      <c r="AF542" s="365">
        <f>SUMPRODUCT(LEN($AA542:$AA544)-LEN(SUBSTITUTE($AA542:$AA544,"A", "")))</f>
        <v>0</v>
      </c>
      <c r="AG542" s="365">
        <f>SUMPRODUCT(LEN($L542:$Z544)-LEN(SUBSTITUTE($L542:$Z544,"S", "")))</f>
        <v>0</v>
      </c>
      <c r="AH542" s="365">
        <f>SUMPRODUCT(LEN($AA542:$AA544)-LEN(SUBSTITUTE($AA542:$AA544,"S", "")))</f>
        <v>0</v>
      </c>
      <c r="AI542" s="365">
        <f>SUMPRODUCT(LEN($L542:$Z544)-LEN(SUBSTITUTE($L542:$Z544,"F", "")))</f>
        <v>0</v>
      </c>
      <c r="AJ542" s="365">
        <f>SUMPRODUCT(LEN($AA542:$AA544)-LEN(SUBSTITUTE($AA542:$AA544,"F", "")))</f>
        <v>0</v>
      </c>
      <c r="AK542" s="365">
        <f>SUMPRODUCT(LEN($L542:$Z544)-LEN(SUBSTITUTE($L542:$Z544,"G", "")))</f>
        <v>0</v>
      </c>
      <c r="AL542" s="365">
        <f>SUMPRODUCT(LEN($AA542:$AA544)-LEN(SUBSTITUTE($AA542:$AA544,"G", "")))</f>
        <v>0</v>
      </c>
      <c r="AM542" s="365">
        <f>SUMPRODUCT(LEN($L542:$Z544)-LEN(SUBSTITUTE($L542:$Z544,"M", "")))</f>
        <v>0</v>
      </c>
      <c r="AN542" s="382">
        <f>SUMPRODUCT(LEN($AA542:$AA544)-LEN(SUBSTITUTE($AA542:$AA544,"M", "")))</f>
        <v>0</v>
      </c>
    </row>
    <row r="543" spans="2:40" ht="21" customHeight="1" x14ac:dyDescent="0.2">
      <c r="B543" s="17"/>
      <c r="C543" s="406"/>
      <c r="D543" s="231"/>
      <c r="E543" s="23"/>
      <c r="F543" s="23"/>
      <c r="G543" s="191"/>
      <c r="H543" s="409"/>
      <c r="I543" s="409"/>
      <c r="J543" s="409"/>
      <c r="K543" s="190" t="s">
        <v>91</v>
      </c>
      <c r="L543" s="189"/>
      <c r="M543" s="190" t="s">
        <v>90</v>
      </c>
      <c r="N543" s="189"/>
      <c r="O543" s="190" t="s">
        <v>89</v>
      </c>
      <c r="P543" s="189"/>
      <c r="Q543" s="190" t="s">
        <v>88</v>
      </c>
      <c r="R543" s="189"/>
      <c r="S543" s="190" t="s">
        <v>210</v>
      </c>
      <c r="T543" s="189"/>
      <c r="U543" s="190" t="s">
        <v>209</v>
      </c>
      <c r="V543" s="189"/>
      <c r="W543" s="190" t="s">
        <v>291</v>
      </c>
      <c r="X543" s="189"/>
      <c r="Y543" s="190" t="s">
        <v>593</v>
      </c>
      <c r="Z543" s="189"/>
      <c r="AA543" s="244"/>
      <c r="AB543" s="366"/>
      <c r="AC543" s="366"/>
      <c r="AD543" s="188"/>
      <c r="AE543" s="390"/>
      <c r="AF543" s="392"/>
      <c r="AG543" s="392"/>
      <c r="AH543" s="392"/>
      <c r="AI543" s="392"/>
      <c r="AJ543" s="392"/>
      <c r="AK543" s="392"/>
      <c r="AL543" s="392"/>
      <c r="AM543" s="392"/>
      <c r="AN543" s="395"/>
    </row>
    <row r="544" spans="2:40" ht="21" customHeight="1" thickBot="1" x14ac:dyDescent="0.25">
      <c r="B544" s="17"/>
      <c r="C544" s="407"/>
      <c r="D544" s="233"/>
      <c r="E544" s="203"/>
      <c r="F544" s="203"/>
      <c r="G544" s="202"/>
      <c r="H544" s="410"/>
      <c r="I544" s="410"/>
      <c r="J544" s="410"/>
      <c r="K544" s="201" t="s">
        <v>87</v>
      </c>
      <c r="L544" s="200"/>
      <c r="M544" s="201" t="s">
        <v>86</v>
      </c>
      <c r="N544" s="200"/>
      <c r="O544" s="201" t="s">
        <v>85</v>
      </c>
      <c r="P544" s="200"/>
      <c r="Q544" s="201" t="s">
        <v>84</v>
      </c>
      <c r="R544" s="200"/>
      <c r="S544" s="201" t="s">
        <v>208</v>
      </c>
      <c r="T544" s="200"/>
      <c r="U544" s="201" t="s">
        <v>207</v>
      </c>
      <c r="V544" s="200"/>
      <c r="W544" s="201" t="s">
        <v>290</v>
      </c>
      <c r="X544" s="200"/>
      <c r="Y544" s="201" t="s">
        <v>592</v>
      </c>
      <c r="Z544" s="200"/>
      <c r="AA544" s="246"/>
      <c r="AB544" s="398"/>
      <c r="AC544" s="398"/>
      <c r="AD544" s="199"/>
      <c r="AE544" s="391"/>
      <c r="AF544" s="393"/>
      <c r="AG544" s="393"/>
      <c r="AH544" s="393"/>
      <c r="AI544" s="393"/>
      <c r="AJ544" s="393"/>
      <c r="AK544" s="393"/>
      <c r="AL544" s="393"/>
      <c r="AM544" s="393"/>
      <c r="AN544" s="396"/>
    </row>
    <row r="545" spans="2:41" ht="21" customHeight="1" x14ac:dyDescent="0.2">
      <c r="B545" s="17"/>
      <c r="C545" s="405">
        <v>13</v>
      </c>
      <c r="D545" s="232"/>
      <c r="E545" s="197"/>
      <c r="F545" s="197"/>
      <c r="G545" s="196"/>
      <c r="H545" s="408"/>
      <c r="I545" s="408"/>
      <c r="J545" s="408"/>
      <c r="K545" s="195" t="s">
        <v>95</v>
      </c>
      <c r="L545" s="194"/>
      <c r="M545" s="195" t="s">
        <v>94</v>
      </c>
      <c r="N545" s="194"/>
      <c r="O545" s="195" t="s">
        <v>93</v>
      </c>
      <c r="P545" s="194"/>
      <c r="Q545" s="195" t="s">
        <v>92</v>
      </c>
      <c r="R545" s="194"/>
      <c r="S545" s="195" t="s">
        <v>212</v>
      </c>
      <c r="T545" s="194"/>
      <c r="U545" s="195" t="s">
        <v>211</v>
      </c>
      <c r="V545" s="194"/>
      <c r="W545" s="195" t="s">
        <v>292</v>
      </c>
      <c r="X545" s="194"/>
      <c r="Y545" s="195" t="s">
        <v>594</v>
      </c>
      <c r="Z545" s="194"/>
      <c r="AA545" s="245"/>
      <c r="AB545" s="397"/>
      <c r="AC545" s="397"/>
      <c r="AD545" s="193"/>
      <c r="AE545" s="379">
        <f>SUMPRODUCT(LEN($L545:$Z547)-LEN(SUBSTITUTE($L545:$Z547,"A", "")))</f>
        <v>0</v>
      </c>
      <c r="AF545" s="365">
        <f>SUMPRODUCT(LEN($AA545:$AA547)-LEN(SUBSTITUTE($AA545:$AA547,"A", "")))</f>
        <v>0</v>
      </c>
      <c r="AG545" s="365">
        <f>SUMPRODUCT(LEN($L545:$Z547)-LEN(SUBSTITUTE($L545:$Z547,"S", "")))</f>
        <v>0</v>
      </c>
      <c r="AH545" s="365">
        <f>SUMPRODUCT(LEN($AA545:$AA547)-LEN(SUBSTITUTE($AA545:$AA547,"S", "")))</f>
        <v>0</v>
      </c>
      <c r="AI545" s="365">
        <f>SUMPRODUCT(LEN($L545:$Z547)-LEN(SUBSTITUTE($L545:$Z547,"F", "")))</f>
        <v>0</v>
      </c>
      <c r="AJ545" s="365">
        <f>SUMPRODUCT(LEN($AA545:$AA547)-LEN(SUBSTITUTE($AA545:$AA547,"F", "")))</f>
        <v>0</v>
      </c>
      <c r="AK545" s="365">
        <f>SUMPRODUCT(LEN($L545:$Z547)-LEN(SUBSTITUTE($L545:$Z547,"G", "")))</f>
        <v>0</v>
      </c>
      <c r="AL545" s="365">
        <f>SUMPRODUCT(LEN($AA545:$AA547)-LEN(SUBSTITUTE($AA545:$AA547,"G", "")))</f>
        <v>0</v>
      </c>
      <c r="AM545" s="365">
        <f>SUMPRODUCT(LEN($L545:$Z547)-LEN(SUBSTITUTE($L545:$Z547,"M", "")))</f>
        <v>0</v>
      </c>
      <c r="AN545" s="382">
        <f>SUMPRODUCT(LEN($AA545:$AA547)-LEN(SUBSTITUTE($AA545:$AA547,"M", "")))</f>
        <v>0</v>
      </c>
    </row>
    <row r="546" spans="2:41" ht="21" customHeight="1" x14ac:dyDescent="0.2">
      <c r="B546" s="17"/>
      <c r="C546" s="406"/>
      <c r="D546" s="231"/>
      <c r="E546" s="23"/>
      <c r="F546" s="23"/>
      <c r="G546" s="191"/>
      <c r="H546" s="409"/>
      <c r="I546" s="409"/>
      <c r="J546" s="409"/>
      <c r="K546" s="190" t="s">
        <v>91</v>
      </c>
      <c r="L546" s="189"/>
      <c r="M546" s="190" t="s">
        <v>90</v>
      </c>
      <c r="N546" s="189"/>
      <c r="O546" s="190" t="s">
        <v>89</v>
      </c>
      <c r="P546" s="189"/>
      <c r="Q546" s="190" t="s">
        <v>88</v>
      </c>
      <c r="R546" s="189"/>
      <c r="S546" s="190" t="s">
        <v>210</v>
      </c>
      <c r="T546" s="189"/>
      <c r="U546" s="190" t="s">
        <v>209</v>
      </c>
      <c r="V546" s="189"/>
      <c r="W546" s="190" t="s">
        <v>291</v>
      </c>
      <c r="X546" s="189"/>
      <c r="Y546" s="190" t="s">
        <v>593</v>
      </c>
      <c r="Z546" s="189"/>
      <c r="AA546" s="244"/>
      <c r="AB546" s="366"/>
      <c r="AC546" s="366"/>
      <c r="AD546" s="188"/>
      <c r="AE546" s="390"/>
      <c r="AF546" s="392"/>
      <c r="AG546" s="392"/>
      <c r="AH546" s="392"/>
      <c r="AI546" s="392"/>
      <c r="AJ546" s="392"/>
      <c r="AK546" s="392"/>
      <c r="AL546" s="392"/>
      <c r="AM546" s="392"/>
      <c r="AN546" s="395"/>
    </row>
    <row r="547" spans="2:41" ht="21" customHeight="1" thickBot="1" x14ac:dyDescent="0.25">
      <c r="B547" s="17"/>
      <c r="C547" s="407"/>
      <c r="D547" s="233"/>
      <c r="E547" s="203"/>
      <c r="F547" s="203"/>
      <c r="G547" s="202"/>
      <c r="H547" s="410"/>
      <c r="I547" s="410"/>
      <c r="J547" s="410"/>
      <c r="K547" s="201" t="s">
        <v>87</v>
      </c>
      <c r="L547" s="200"/>
      <c r="M547" s="201" t="s">
        <v>86</v>
      </c>
      <c r="N547" s="200"/>
      <c r="O547" s="201" t="s">
        <v>85</v>
      </c>
      <c r="P547" s="200"/>
      <c r="Q547" s="201" t="s">
        <v>84</v>
      </c>
      <c r="R547" s="200"/>
      <c r="S547" s="201" t="s">
        <v>208</v>
      </c>
      <c r="T547" s="200"/>
      <c r="U547" s="201" t="s">
        <v>207</v>
      </c>
      <c r="V547" s="200"/>
      <c r="W547" s="201" t="s">
        <v>290</v>
      </c>
      <c r="X547" s="200"/>
      <c r="Y547" s="201" t="s">
        <v>592</v>
      </c>
      <c r="Z547" s="200"/>
      <c r="AA547" s="246"/>
      <c r="AB547" s="398"/>
      <c r="AC547" s="398"/>
      <c r="AD547" s="199"/>
      <c r="AE547" s="391"/>
      <c r="AF547" s="393"/>
      <c r="AG547" s="393"/>
      <c r="AH547" s="393"/>
      <c r="AI547" s="393"/>
      <c r="AJ547" s="393"/>
      <c r="AK547" s="393"/>
      <c r="AL547" s="393"/>
      <c r="AM547" s="393"/>
      <c r="AN547" s="396"/>
    </row>
    <row r="548" spans="2:41" ht="21" customHeight="1" x14ac:dyDescent="0.2">
      <c r="B548" s="17"/>
      <c r="C548" s="405">
        <v>14</v>
      </c>
      <c r="D548" s="232"/>
      <c r="E548" s="197"/>
      <c r="F548" s="197"/>
      <c r="G548" s="196"/>
      <c r="H548" s="408"/>
      <c r="I548" s="408"/>
      <c r="J548" s="408"/>
      <c r="K548" s="195" t="s">
        <v>95</v>
      </c>
      <c r="L548" s="194"/>
      <c r="M548" s="195" t="s">
        <v>94</v>
      </c>
      <c r="N548" s="194"/>
      <c r="O548" s="195" t="s">
        <v>93</v>
      </c>
      <c r="P548" s="194"/>
      <c r="Q548" s="195" t="s">
        <v>92</v>
      </c>
      <c r="R548" s="194"/>
      <c r="S548" s="195" t="s">
        <v>212</v>
      </c>
      <c r="T548" s="194"/>
      <c r="U548" s="195" t="s">
        <v>211</v>
      </c>
      <c r="V548" s="194"/>
      <c r="W548" s="195" t="s">
        <v>292</v>
      </c>
      <c r="X548" s="194"/>
      <c r="Y548" s="195" t="s">
        <v>594</v>
      </c>
      <c r="Z548" s="194"/>
      <c r="AA548" s="245"/>
      <c r="AB548" s="397"/>
      <c r="AC548" s="397"/>
      <c r="AD548" s="193"/>
      <c r="AE548" s="379">
        <f>SUMPRODUCT(LEN($L548:$Z550)-LEN(SUBSTITUTE($L548:$Z550,"A", "")))</f>
        <v>0</v>
      </c>
      <c r="AF548" s="365">
        <f>SUMPRODUCT(LEN($AA548:$AA550)-LEN(SUBSTITUTE($AA548:$AA550,"A", "")))</f>
        <v>0</v>
      </c>
      <c r="AG548" s="365">
        <f>SUMPRODUCT(LEN($L548:$Z550)-LEN(SUBSTITUTE($L548:$Z550,"S", "")))</f>
        <v>0</v>
      </c>
      <c r="AH548" s="365">
        <f>SUMPRODUCT(LEN($AA548:$AA550)-LEN(SUBSTITUTE($AA548:$AA550,"S", "")))</f>
        <v>0</v>
      </c>
      <c r="AI548" s="365">
        <f>SUMPRODUCT(LEN($L548:$Z550)-LEN(SUBSTITUTE($L548:$Z550,"F", "")))</f>
        <v>0</v>
      </c>
      <c r="AJ548" s="365">
        <f>SUMPRODUCT(LEN($AA548:$AA550)-LEN(SUBSTITUTE($AA548:$AA550,"F", "")))</f>
        <v>0</v>
      </c>
      <c r="AK548" s="365">
        <f>SUMPRODUCT(LEN($L548:$Z550)-LEN(SUBSTITUTE($L548:$Z550,"G", "")))</f>
        <v>0</v>
      </c>
      <c r="AL548" s="365">
        <f>SUMPRODUCT(LEN($AA548:$AA550)-LEN(SUBSTITUTE($AA548:$AA550,"G", "")))</f>
        <v>0</v>
      </c>
      <c r="AM548" s="365">
        <f>SUMPRODUCT(LEN($L548:$Z550)-LEN(SUBSTITUTE($L548:$Z550,"M", "")))</f>
        <v>0</v>
      </c>
      <c r="AN548" s="382">
        <f>SUMPRODUCT(LEN($AA548:$AA550)-LEN(SUBSTITUTE($AA548:$AA550,"M", "")))</f>
        <v>0</v>
      </c>
    </row>
    <row r="549" spans="2:41" ht="21" customHeight="1" x14ac:dyDescent="0.2">
      <c r="B549" s="17"/>
      <c r="C549" s="406"/>
      <c r="D549" s="231"/>
      <c r="E549" s="23"/>
      <c r="F549" s="23"/>
      <c r="G549" s="191"/>
      <c r="H549" s="409"/>
      <c r="I549" s="409"/>
      <c r="J549" s="409"/>
      <c r="K549" s="190" t="s">
        <v>91</v>
      </c>
      <c r="L549" s="189"/>
      <c r="M549" s="190" t="s">
        <v>90</v>
      </c>
      <c r="N549" s="189"/>
      <c r="O549" s="190" t="s">
        <v>89</v>
      </c>
      <c r="P549" s="189"/>
      <c r="Q549" s="190" t="s">
        <v>88</v>
      </c>
      <c r="R549" s="189"/>
      <c r="S549" s="190" t="s">
        <v>210</v>
      </c>
      <c r="T549" s="189"/>
      <c r="U549" s="190" t="s">
        <v>209</v>
      </c>
      <c r="V549" s="189"/>
      <c r="W549" s="190" t="s">
        <v>291</v>
      </c>
      <c r="X549" s="189"/>
      <c r="Y549" s="190" t="s">
        <v>593</v>
      </c>
      <c r="Z549" s="189"/>
      <c r="AA549" s="244"/>
      <c r="AB549" s="366"/>
      <c r="AC549" s="366"/>
      <c r="AD549" s="188"/>
      <c r="AE549" s="390"/>
      <c r="AF549" s="392"/>
      <c r="AG549" s="392"/>
      <c r="AH549" s="392"/>
      <c r="AI549" s="392"/>
      <c r="AJ549" s="392"/>
      <c r="AK549" s="392"/>
      <c r="AL549" s="392"/>
      <c r="AM549" s="392"/>
      <c r="AN549" s="395"/>
      <c r="AO549" s="58"/>
    </row>
    <row r="550" spans="2:41" ht="21" customHeight="1" thickBot="1" x14ac:dyDescent="0.25">
      <c r="B550" s="17"/>
      <c r="C550" s="407"/>
      <c r="D550" s="233"/>
      <c r="E550" s="203"/>
      <c r="F550" s="203"/>
      <c r="G550" s="202"/>
      <c r="H550" s="410"/>
      <c r="I550" s="410"/>
      <c r="J550" s="410"/>
      <c r="K550" s="201" t="s">
        <v>87</v>
      </c>
      <c r="L550" s="200"/>
      <c r="M550" s="201" t="s">
        <v>86</v>
      </c>
      <c r="N550" s="200"/>
      <c r="O550" s="201" t="s">
        <v>85</v>
      </c>
      <c r="P550" s="200"/>
      <c r="Q550" s="201" t="s">
        <v>84</v>
      </c>
      <c r="R550" s="200"/>
      <c r="S550" s="201" t="s">
        <v>208</v>
      </c>
      <c r="T550" s="200"/>
      <c r="U550" s="201" t="s">
        <v>207</v>
      </c>
      <c r="V550" s="200"/>
      <c r="W550" s="201" t="s">
        <v>290</v>
      </c>
      <c r="X550" s="200"/>
      <c r="Y550" s="201" t="s">
        <v>592</v>
      </c>
      <c r="Z550" s="200"/>
      <c r="AA550" s="246"/>
      <c r="AB550" s="398"/>
      <c r="AC550" s="398"/>
      <c r="AD550" s="199"/>
      <c r="AE550" s="391"/>
      <c r="AF550" s="393"/>
      <c r="AG550" s="393"/>
      <c r="AH550" s="393"/>
      <c r="AI550" s="393"/>
      <c r="AJ550" s="393"/>
      <c r="AK550" s="393"/>
      <c r="AL550" s="393"/>
      <c r="AM550" s="393"/>
      <c r="AN550" s="396"/>
    </row>
    <row r="551" spans="2:41" ht="21" customHeight="1" x14ac:dyDescent="0.2">
      <c r="B551" s="17"/>
      <c r="C551" s="405">
        <v>15</v>
      </c>
      <c r="D551" s="232"/>
      <c r="E551" s="197"/>
      <c r="F551" s="197"/>
      <c r="G551" s="196"/>
      <c r="H551" s="408"/>
      <c r="I551" s="408"/>
      <c r="J551" s="408"/>
      <c r="K551" s="195" t="s">
        <v>95</v>
      </c>
      <c r="L551" s="194"/>
      <c r="M551" s="195" t="s">
        <v>94</v>
      </c>
      <c r="N551" s="194"/>
      <c r="O551" s="195" t="s">
        <v>93</v>
      </c>
      <c r="P551" s="194"/>
      <c r="Q551" s="195" t="s">
        <v>92</v>
      </c>
      <c r="R551" s="194"/>
      <c r="S551" s="195" t="s">
        <v>212</v>
      </c>
      <c r="T551" s="194"/>
      <c r="U551" s="195" t="s">
        <v>211</v>
      </c>
      <c r="V551" s="194"/>
      <c r="W551" s="195" t="s">
        <v>292</v>
      </c>
      <c r="X551" s="194"/>
      <c r="Y551" s="195" t="s">
        <v>594</v>
      </c>
      <c r="Z551" s="194"/>
      <c r="AA551" s="245"/>
      <c r="AB551" s="397"/>
      <c r="AC551" s="397"/>
      <c r="AD551" s="193"/>
      <c r="AE551" s="379">
        <f>SUMPRODUCT(LEN($L551:$Z553)-LEN(SUBSTITUTE($L551:$Z553,"A", "")))</f>
        <v>0</v>
      </c>
      <c r="AF551" s="365">
        <f>SUMPRODUCT(LEN($AA551:$AA553)-LEN(SUBSTITUTE($AA551:$AA553,"A", "")))</f>
        <v>0</v>
      </c>
      <c r="AG551" s="365">
        <f>SUMPRODUCT(LEN($L551:$Z553)-LEN(SUBSTITUTE($L551:$Z553,"S", "")))</f>
        <v>0</v>
      </c>
      <c r="AH551" s="365">
        <f>SUMPRODUCT(LEN($AA551:$AA553)-LEN(SUBSTITUTE($AA551:$AA553,"S", "")))</f>
        <v>0</v>
      </c>
      <c r="AI551" s="365">
        <f>SUMPRODUCT(LEN($L551:$Z553)-LEN(SUBSTITUTE($L551:$Z553,"F", "")))</f>
        <v>0</v>
      </c>
      <c r="AJ551" s="365">
        <f>SUMPRODUCT(LEN($AA551:$AA553)-LEN(SUBSTITUTE($AA551:$AA553,"F", "")))</f>
        <v>0</v>
      </c>
      <c r="AK551" s="365">
        <f>SUMPRODUCT(LEN($L551:$Z553)-LEN(SUBSTITUTE($L551:$Z553,"G", "")))</f>
        <v>0</v>
      </c>
      <c r="AL551" s="365">
        <f>SUMPRODUCT(LEN($AA551:$AA553)-LEN(SUBSTITUTE($AA551:$AA553,"G", "")))</f>
        <v>0</v>
      </c>
      <c r="AM551" s="365">
        <f>SUMPRODUCT(LEN($L551:$Z553)-LEN(SUBSTITUTE($L551:$Z553,"M", "")))</f>
        <v>0</v>
      </c>
      <c r="AN551" s="382">
        <f>SUMPRODUCT(LEN($AA551:$AA553)-LEN(SUBSTITUTE($AA551:$AA553,"M", "")))</f>
        <v>0</v>
      </c>
    </row>
    <row r="552" spans="2:41" ht="21" customHeight="1" x14ac:dyDescent="0.2">
      <c r="B552" s="17"/>
      <c r="C552" s="406"/>
      <c r="D552" s="231"/>
      <c r="E552" s="23"/>
      <c r="F552" s="23"/>
      <c r="G552" s="191"/>
      <c r="H552" s="409"/>
      <c r="I552" s="409"/>
      <c r="J552" s="409"/>
      <c r="K552" s="190" t="s">
        <v>91</v>
      </c>
      <c r="L552" s="189"/>
      <c r="M552" s="190" t="s">
        <v>90</v>
      </c>
      <c r="N552" s="189"/>
      <c r="O552" s="190" t="s">
        <v>89</v>
      </c>
      <c r="P552" s="189"/>
      <c r="Q552" s="190" t="s">
        <v>88</v>
      </c>
      <c r="R552" s="189"/>
      <c r="S552" s="190" t="s">
        <v>210</v>
      </c>
      <c r="T552" s="189"/>
      <c r="U552" s="190" t="s">
        <v>209</v>
      </c>
      <c r="V552" s="189"/>
      <c r="W552" s="190" t="s">
        <v>291</v>
      </c>
      <c r="X552" s="189"/>
      <c r="Y552" s="190" t="s">
        <v>593</v>
      </c>
      <c r="Z552" s="189"/>
      <c r="AA552" s="244"/>
      <c r="AB552" s="366"/>
      <c r="AC552" s="366"/>
      <c r="AD552" s="188"/>
      <c r="AE552" s="390"/>
      <c r="AF552" s="392"/>
      <c r="AG552" s="392"/>
      <c r="AH552" s="392"/>
      <c r="AI552" s="392"/>
      <c r="AJ552" s="392"/>
      <c r="AK552" s="392"/>
      <c r="AL552" s="392"/>
      <c r="AM552" s="392"/>
      <c r="AN552" s="395"/>
    </row>
    <row r="553" spans="2:41" ht="21" customHeight="1" thickBot="1" x14ac:dyDescent="0.25">
      <c r="B553" s="17"/>
      <c r="C553" s="407"/>
      <c r="D553" s="233"/>
      <c r="E553" s="203"/>
      <c r="F553" s="203"/>
      <c r="G553" s="202"/>
      <c r="H553" s="410"/>
      <c r="I553" s="410"/>
      <c r="J553" s="410"/>
      <c r="K553" s="201" t="s">
        <v>87</v>
      </c>
      <c r="L553" s="200"/>
      <c r="M553" s="201" t="s">
        <v>86</v>
      </c>
      <c r="N553" s="200"/>
      <c r="O553" s="201" t="s">
        <v>85</v>
      </c>
      <c r="P553" s="200"/>
      <c r="Q553" s="201" t="s">
        <v>84</v>
      </c>
      <c r="R553" s="200"/>
      <c r="S553" s="201" t="s">
        <v>208</v>
      </c>
      <c r="T553" s="200"/>
      <c r="U553" s="201" t="s">
        <v>207</v>
      </c>
      <c r="V553" s="200"/>
      <c r="W553" s="201" t="s">
        <v>290</v>
      </c>
      <c r="X553" s="200"/>
      <c r="Y553" s="201" t="s">
        <v>592</v>
      </c>
      <c r="Z553" s="200"/>
      <c r="AA553" s="246"/>
      <c r="AB553" s="398"/>
      <c r="AC553" s="398"/>
      <c r="AD553" s="199"/>
      <c r="AE553" s="391"/>
      <c r="AF553" s="393"/>
      <c r="AG553" s="393"/>
      <c r="AH553" s="393"/>
      <c r="AI553" s="393"/>
      <c r="AJ553" s="393"/>
      <c r="AK553" s="393"/>
      <c r="AL553" s="393"/>
      <c r="AM553" s="393"/>
      <c r="AN553" s="396"/>
    </row>
    <row r="554" spans="2:41" ht="21" customHeight="1" x14ac:dyDescent="0.2">
      <c r="B554" s="17"/>
      <c r="C554" s="405">
        <v>16</v>
      </c>
      <c r="D554" s="232"/>
      <c r="E554" s="197"/>
      <c r="F554" s="197"/>
      <c r="G554" s="196"/>
      <c r="H554" s="408"/>
      <c r="I554" s="408"/>
      <c r="J554" s="408"/>
      <c r="K554" s="195" t="s">
        <v>95</v>
      </c>
      <c r="L554" s="194"/>
      <c r="M554" s="195" t="s">
        <v>94</v>
      </c>
      <c r="N554" s="194"/>
      <c r="O554" s="195" t="s">
        <v>93</v>
      </c>
      <c r="P554" s="194"/>
      <c r="Q554" s="195" t="s">
        <v>92</v>
      </c>
      <c r="R554" s="194"/>
      <c r="S554" s="195" t="s">
        <v>212</v>
      </c>
      <c r="T554" s="194"/>
      <c r="U554" s="195" t="s">
        <v>211</v>
      </c>
      <c r="V554" s="194"/>
      <c r="W554" s="195" t="s">
        <v>292</v>
      </c>
      <c r="X554" s="194"/>
      <c r="Y554" s="195" t="s">
        <v>594</v>
      </c>
      <c r="Z554" s="194"/>
      <c r="AA554" s="245"/>
      <c r="AB554" s="397"/>
      <c r="AC554" s="397"/>
      <c r="AD554" s="193"/>
      <c r="AE554" s="379">
        <f>SUMPRODUCT(LEN($L554:$Z556)-LEN(SUBSTITUTE($L554:$Z556,"A", "")))</f>
        <v>0</v>
      </c>
      <c r="AF554" s="365">
        <f>SUMPRODUCT(LEN($AA554:$AA556)-LEN(SUBSTITUTE($AA554:$AA556,"A", "")))</f>
        <v>0</v>
      </c>
      <c r="AG554" s="365">
        <f>SUMPRODUCT(LEN($L554:$Z556)-LEN(SUBSTITUTE($L554:$Z556,"S", "")))</f>
        <v>0</v>
      </c>
      <c r="AH554" s="365">
        <f>SUMPRODUCT(LEN($AA554:$AA556)-LEN(SUBSTITUTE($AA554:$AA556,"S", "")))</f>
        <v>0</v>
      </c>
      <c r="AI554" s="365">
        <f>SUMPRODUCT(LEN($L554:$Z556)-LEN(SUBSTITUTE($L554:$Z556,"F", "")))</f>
        <v>0</v>
      </c>
      <c r="AJ554" s="365">
        <f>SUMPRODUCT(LEN($AA554:$AA556)-LEN(SUBSTITUTE($AA554:$AA556,"F", "")))</f>
        <v>0</v>
      </c>
      <c r="AK554" s="365">
        <f>SUMPRODUCT(LEN($L554:$Z556)-LEN(SUBSTITUTE($L554:$Z556,"G", "")))</f>
        <v>0</v>
      </c>
      <c r="AL554" s="365">
        <f>SUMPRODUCT(LEN($AA554:$AA556)-LEN(SUBSTITUTE($AA554:$AA556,"G", "")))</f>
        <v>0</v>
      </c>
      <c r="AM554" s="365">
        <f>SUMPRODUCT(LEN($L554:$Z556)-LEN(SUBSTITUTE($L554:$Z556,"M", "")))</f>
        <v>0</v>
      </c>
      <c r="AN554" s="382">
        <f>SUMPRODUCT(LEN($AA554:$AA556)-LEN(SUBSTITUTE($AA554:$AA556,"M", "")))</f>
        <v>0</v>
      </c>
    </row>
    <row r="555" spans="2:41" ht="21" customHeight="1" x14ac:dyDescent="0.2">
      <c r="B555" s="17"/>
      <c r="C555" s="406"/>
      <c r="D555" s="231"/>
      <c r="E555" s="23"/>
      <c r="F555" s="23"/>
      <c r="G555" s="191"/>
      <c r="H555" s="409"/>
      <c r="I555" s="409"/>
      <c r="J555" s="409"/>
      <c r="K555" s="190" t="s">
        <v>91</v>
      </c>
      <c r="L555" s="189"/>
      <c r="M555" s="190" t="s">
        <v>90</v>
      </c>
      <c r="N555" s="189"/>
      <c r="O555" s="190" t="s">
        <v>89</v>
      </c>
      <c r="P555" s="189"/>
      <c r="Q555" s="190" t="s">
        <v>88</v>
      </c>
      <c r="R555" s="189"/>
      <c r="S555" s="190" t="s">
        <v>210</v>
      </c>
      <c r="T555" s="189"/>
      <c r="U555" s="190" t="s">
        <v>209</v>
      </c>
      <c r="V555" s="189"/>
      <c r="W555" s="190" t="s">
        <v>291</v>
      </c>
      <c r="X555" s="189"/>
      <c r="Y555" s="190" t="s">
        <v>593</v>
      </c>
      <c r="Z555" s="189"/>
      <c r="AA555" s="244"/>
      <c r="AB555" s="366"/>
      <c r="AC555" s="366"/>
      <c r="AD555" s="188"/>
      <c r="AE555" s="390"/>
      <c r="AF555" s="392"/>
      <c r="AG555" s="392"/>
      <c r="AH555" s="392"/>
      <c r="AI555" s="392"/>
      <c r="AJ555" s="392"/>
      <c r="AK555" s="392"/>
      <c r="AL555" s="392"/>
      <c r="AM555" s="392"/>
      <c r="AN555" s="395"/>
    </row>
    <row r="556" spans="2:41" ht="21" customHeight="1" thickBot="1" x14ac:dyDescent="0.25">
      <c r="B556" s="17"/>
      <c r="C556" s="407"/>
      <c r="D556" s="233"/>
      <c r="E556" s="203"/>
      <c r="F556" s="203"/>
      <c r="G556" s="202"/>
      <c r="H556" s="410"/>
      <c r="I556" s="410"/>
      <c r="J556" s="410"/>
      <c r="K556" s="201" t="s">
        <v>87</v>
      </c>
      <c r="L556" s="200"/>
      <c r="M556" s="201" t="s">
        <v>86</v>
      </c>
      <c r="N556" s="200"/>
      <c r="O556" s="201" t="s">
        <v>85</v>
      </c>
      <c r="P556" s="200"/>
      <c r="Q556" s="201" t="s">
        <v>84</v>
      </c>
      <c r="R556" s="200"/>
      <c r="S556" s="201" t="s">
        <v>208</v>
      </c>
      <c r="T556" s="200"/>
      <c r="U556" s="201" t="s">
        <v>207</v>
      </c>
      <c r="V556" s="200"/>
      <c r="W556" s="201" t="s">
        <v>290</v>
      </c>
      <c r="X556" s="200"/>
      <c r="Y556" s="201" t="s">
        <v>592</v>
      </c>
      <c r="Z556" s="200"/>
      <c r="AA556" s="246"/>
      <c r="AB556" s="398"/>
      <c r="AC556" s="398"/>
      <c r="AD556" s="199"/>
      <c r="AE556" s="391"/>
      <c r="AF556" s="393"/>
      <c r="AG556" s="393"/>
      <c r="AH556" s="393"/>
      <c r="AI556" s="393"/>
      <c r="AJ556" s="393"/>
      <c r="AK556" s="393"/>
      <c r="AL556" s="393"/>
      <c r="AM556" s="393"/>
      <c r="AN556" s="396"/>
    </row>
    <row r="557" spans="2:41" ht="21" customHeight="1" x14ac:dyDescent="0.2">
      <c r="B557" s="17"/>
      <c r="C557" s="405">
        <v>17</v>
      </c>
      <c r="D557" s="232"/>
      <c r="E557" s="197"/>
      <c r="F557" s="197"/>
      <c r="G557" s="196"/>
      <c r="H557" s="408"/>
      <c r="I557" s="408"/>
      <c r="J557" s="408"/>
      <c r="K557" s="195" t="s">
        <v>95</v>
      </c>
      <c r="L557" s="194"/>
      <c r="M557" s="195" t="s">
        <v>94</v>
      </c>
      <c r="N557" s="194"/>
      <c r="O557" s="195" t="s">
        <v>93</v>
      </c>
      <c r="P557" s="194"/>
      <c r="Q557" s="195" t="s">
        <v>92</v>
      </c>
      <c r="R557" s="194"/>
      <c r="S557" s="195" t="s">
        <v>212</v>
      </c>
      <c r="T557" s="194"/>
      <c r="U557" s="195" t="s">
        <v>211</v>
      </c>
      <c r="V557" s="194"/>
      <c r="W557" s="195" t="s">
        <v>292</v>
      </c>
      <c r="X557" s="194"/>
      <c r="Y557" s="195" t="s">
        <v>594</v>
      </c>
      <c r="Z557" s="194"/>
      <c r="AA557" s="245"/>
      <c r="AB557" s="397"/>
      <c r="AC557" s="397"/>
      <c r="AD557" s="193"/>
      <c r="AE557" s="379">
        <f>SUMPRODUCT(LEN($L557:$Z559)-LEN(SUBSTITUTE($L557:$Z559,"A", "")))</f>
        <v>0</v>
      </c>
      <c r="AF557" s="365">
        <f>SUMPRODUCT(LEN($AA557:$AA559)-LEN(SUBSTITUTE($AA557:$AA559,"A", "")))</f>
        <v>0</v>
      </c>
      <c r="AG557" s="365">
        <f>SUMPRODUCT(LEN($L557:$Z559)-LEN(SUBSTITUTE($L557:$Z559,"S", "")))</f>
        <v>0</v>
      </c>
      <c r="AH557" s="365">
        <f>SUMPRODUCT(LEN($AA557:$AA559)-LEN(SUBSTITUTE($AA557:$AA559,"S", "")))</f>
        <v>0</v>
      </c>
      <c r="AI557" s="365">
        <f>SUMPRODUCT(LEN($L557:$Z559)-LEN(SUBSTITUTE($L557:$Z559,"F", "")))</f>
        <v>0</v>
      </c>
      <c r="AJ557" s="365">
        <f>SUMPRODUCT(LEN($AA557:$AA559)-LEN(SUBSTITUTE($AA557:$AA559,"F", "")))</f>
        <v>0</v>
      </c>
      <c r="AK557" s="365">
        <f>SUMPRODUCT(LEN($L557:$Z559)-LEN(SUBSTITUTE($L557:$Z559,"G", "")))</f>
        <v>0</v>
      </c>
      <c r="AL557" s="365">
        <f>SUMPRODUCT(LEN($AA557:$AA559)-LEN(SUBSTITUTE($AA557:$AA559,"G", "")))</f>
        <v>0</v>
      </c>
      <c r="AM557" s="365">
        <f>SUMPRODUCT(LEN($L557:$Z559)-LEN(SUBSTITUTE($L557:$Z559,"M", "")))</f>
        <v>0</v>
      </c>
      <c r="AN557" s="382">
        <f>SUMPRODUCT(LEN($AA557:$AA559)-LEN(SUBSTITUTE($AA557:$AA559,"M", "")))</f>
        <v>0</v>
      </c>
    </row>
    <row r="558" spans="2:41" ht="21" customHeight="1" x14ac:dyDescent="0.2">
      <c r="B558" s="17"/>
      <c r="C558" s="406"/>
      <c r="D558" s="231"/>
      <c r="E558" s="23"/>
      <c r="F558" s="23"/>
      <c r="G558" s="191"/>
      <c r="H558" s="409"/>
      <c r="I558" s="409"/>
      <c r="J558" s="409"/>
      <c r="K558" s="190" t="s">
        <v>91</v>
      </c>
      <c r="L558" s="189"/>
      <c r="M558" s="190" t="s">
        <v>90</v>
      </c>
      <c r="N558" s="189"/>
      <c r="O558" s="190" t="s">
        <v>89</v>
      </c>
      <c r="P558" s="189"/>
      <c r="Q558" s="190" t="s">
        <v>88</v>
      </c>
      <c r="R558" s="189"/>
      <c r="S558" s="190" t="s">
        <v>210</v>
      </c>
      <c r="T558" s="189"/>
      <c r="U558" s="190" t="s">
        <v>209</v>
      </c>
      <c r="V558" s="189"/>
      <c r="W558" s="190" t="s">
        <v>291</v>
      </c>
      <c r="X558" s="189"/>
      <c r="Y558" s="190" t="s">
        <v>593</v>
      </c>
      <c r="Z558" s="189"/>
      <c r="AA558" s="244"/>
      <c r="AB558" s="366"/>
      <c r="AC558" s="366"/>
      <c r="AD558" s="188"/>
      <c r="AE558" s="390"/>
      <c r="AF558" s="392"/>
      <c r="AG558" s="392"/>
      <c r="AH558" s="392"/>
      <c r="AI558" s="392"/>
      <c r="AJ558" s="392"/>
      <c r="AK558" s="392"/>
      <c r="AL558" s="392"/>
      <c r="AM558" s="392"/>
      <c r="AN558" s="395"/>
    </row>
    <row r="559" spans="2:41" ht="21" customHeight="1" thickBot="1" x14ac:dyDescent="0.25">
      <c r="B559" s="17"/>
      <c r="C559" s="407"/>
      <c r="D559" s="233"/>
      <c r="E559" s="203"/>
      <c r="F559" s="203"/>
      <c r="G559" s="202"/>
      <c r="H559" s="410"/>
      <c r="I559" s="410"/>
      <c r="J559" s="410"/>
      <c r="K559" s="201" t="s">
        <v>87</v>
      </c>
      <c r="L559" s="200"/>
      <c r="M559" s="201" t="s">
        <v>86</v>
      </c>
      <c r="N559" s="200"/>
      <c r="O559" s="201" t="s">
        <v>85</v>
      </c>
      <c r="P559" s="200"/>
      <c r="Q559" s="201" t="s">
        <v>84</v>
      </c>
      <c r="R559" s="200"/>
      <c r="S559" s="201" t="s">
        <v>208</v>
      </c>
      <c r="T559" s="200"/>
      <c r="U559" s="201" t="s">
        <v>207</v>
      </c>
      <c r="V559" s="200"/>
      <c r="W559" s="201" t="s">
        <v>290</v>
      </c>
      <c r="X559" s="200"/>
      <c r="Y559" s="201" t="s">
        <v>592</v>
      </c>
      <c r="Z559" s="200"/>
      <c r="AA559" s="246"/>
      <c r="AB559" s="398"/>
      <c r="AC559" s="398"/>
      <c r="AD559" s="199"/>
      <c r="AE559" s="391"/>
      <c r="AF559" s="393"/>
      <c r="AG559" s="393"/>
      <c r="AH559" s="393"/>
      <c r="AI559" s="393"/>
      <c r="AJ559" s="393"/>
      <c r="AK559" s="393"/>
      <c r="AL559" s="393"/>
      <c r="AM559" s="393"/>
      <c r="AN559" s="396"/>
    </row>
    <row r="560" spans="2:41" ht="21" customHeight="1" x14ac:dyDescent="0.2">
      <c r="B560" s="17"/>
      <c r="C560" s="405">
        <v>18</v>
      </c>
      <c r="D560" s="232"/>
      <c r="E560" s="197"/>
      <c r="F560" s="197"/>
      <c r="G560" s="196"/>
      <c r="H560" s="408"/>
      <c r="I560" s="408"/>
      <c r="J560" s="408"/>
      <c r="K560" s="195" t="s">
        <v>95</v>
      </c>
      <c r="L560" s="194"/>
      <c r="M560" s="195" t="s">
        <v>94</v>
      </c>
      <c r="N560" s="194"/>
      <c r="O560" s="195" t="s">
        <v>93</v>
      </c>
      <c r="P560" s="194"/>
      <c r="Q560" s="195" t="s">
        <v>92</v>
      </c>
      <c r="R560" s="194"/>
      <c r="S560" s="195" t="s">
        <v>212</v>
      </c>
      <c r="T560" s="194"/>
      <c r="U560" s="195" t="s">
        <v>211</v>
      </c>
      <c r="V560" s="194"/>
      <c r="W560" s="195" t="s">
        <v>292</v>
      </c>
      <c r="X560" s="194"/>
      <c r="Y560" s="195" t="s">
        <v>594</v>
      </c>
      <c r="Z560" s="194"/>
      <c r="AA560" s="245"/>
      <c r="AB560" s="397"/>
      <c r="AC560" s="397"/>
      <c r="AD560" s="193"/>
      <c r="AE560" s="379">
        <f>SUMPRODUCT(LEN($L560:$Z562)-LEN(SUBSTITUTE($L560:$Z562,"A", "")))</f>
        <v>0</v>
      </c>
      <c r="AF560" s="365">
        <f>SUMPRODUCT(LEN($AA560:$AA562)-LEN(SUBSTITUTE($AA560:$AA562,"A", "")))</f>
        <v>0</v>
      </c>
      <c r="AG560" s="365">
        <f>SUMPRODUCT(LEN($L560:$Z562)-LEN(SUBSTITUTE($L560:$Z562,"S", "")))</f>
        <v>0</v>
      </c>
      <c r="AH560" s="365">
        <f>SUMPRODUCT(LEN($AA560:$AA562)-LEN(SUBSTITUTE($AA560:$AA562,"S", "")))</f>
        <v>0</v>
      </c>
      <c r="AI560" s="365">
        <f>SUMPRODUCT(LEN($L560:$Z562)-LEN(SUBSTITUTE($L560:$Z562,"F", "")))</f>
        <v>0</v>
      </c>
      <c r="AJ560" s="365">
        <f>SUMPRODUCT(LEN($AA560:$AA562)-LEN(SUBSTITUTE($AA560:$AA562,"F", "")))</f>
        <v>0</v>
      </c>
      <c r="AK560" s="365">
        <f>SUMPRODUCT(LEN($L560:$Z562)-LEN(SUBSTITUTE($L560:$Z562,"G", "")))</f>
        <v>0</v>
      </c>
      <c r="AL560" s="365">
        <f>SUMPRODUCT(LEN($AA560:$AA562)-LEN(SUBSTITUTE($AA560:$AA562,"G", "")))</f>
        <v>0</v>
      </c>
      <c r="AM560" s="365">
        <f>SUMPRODUCT(LEN($L560:$Z562)-LEN(SUBSTITUTE($L560:$Z562,"M", "")))</f>
        <v>0</v>
      </c>
      <c r="AN560" s="382">
        <f>SUMPRODUCT(LEN($AA560:$AA562)-LEN(SUBSTITUTE($AA560:$AA562,"M", "")))</f>
        <v>0</v>
      </c>
    </row>
    <row r="561" spans="2:48" ht="21" customHeight="1" x14ac:dyDescent="0.2">
      <c r="B561" s="17"/>
      <c r="C561" s="406"/>
      <c r="D561" s="231"/>
      <c r="E561" s="23"/>
      <c r="F561" s="23"/>
      <c r="G561" s="191"/>
      <c r="H561" s="409"/>
      <c r="I561" s="409"/>
      <c r="J561" s="409"/>
      <c r="K561" s="190" t="s">
        <v>91</v>
      </c>
      <c r="L561" s="189"/>
      <c r="M561" s="190" t="s">
        <v>90</v>
      </c>
      <c r="N561" s="189"/>
      <c r="O561" s="190" t="s">
        <v>89</v>
      </c>
      <c r="P561" s="189"/>
      <c r="Q561" s="190" t="s">
        <v>88</v>
      </c>
      <c r="R561" s="189"/>
      <c r="S561" s="190" t="s">
        <v>210</v>
      </c>
      <c r="T561" s="189"/>
      <c r="U561" s="190" t="s">
        <v>209</v>
      </c>
      <c r="V561" s="189"/>
      <c r="W561" s="190" t="s">
        <v>291</v>
      </c>
      <c r="X561" s="189"/>
      <c r="Y561" s="190" t="s">
        <v>593</v>
      </c>
      <c r="Z561" s="189"/>
      <c r="AA561" s="244"/>
      <c r="AB561" s="366"/>
      <c r="AC561" s="366"/>
      <c r="AD561" s="188"/>
      <c r="AE561" s="390"/>
      <c r="AF561" s="392"/>
      <c r="AG561" s="392"/>
      <c r="AH561" s="392"/>
      <c r="AI561" s="392"/>
      <c r="AJ561" s="392"/>
      <c r="AK561" s="392"/>
      <c r="AL561" s="392"/>
      <c r="AM561" s="392"/>
      <c r="AN561" s="395"/>
    </row>
    <row r="562" spans="2:48" ht="21" customHeight="1" thickBot="1" x14ac:dyDescent="0.25">
      <c r="B562" s="17"/>
      <c r="C562" s="407"/>
      <c r="D562" s="233"/>
      <c r="E562" s="203"/>
      <c r="F562" s="203"/>
      <c r="G562" s="202"/>
      <c r="H562" s="410"/>
      <c r="I562" s="410"/>
      <c r="J562" s="410"/>
      <c r="K562" s="201" t="s">
        <v>87</v>
      </c>
      <c r="L562" s="200"/>
      <c r="M562" s="201" t="s">
        <v>86</v>
      </c>
      <c r="N562" s="200"/>
      <c r="O562" s="201" t="s">
        <v>85</v>
      </c>
      <c r="P562" s="200"/>
      <c r="Q562" s="201" t="s">
        <v>84</v>
      </c>
      <c r="R562" s="200"/>
      <c r="S562" s="201" t="s">
        <v>208</v>
      </c>
      <c r="T562" s="200"/>
      <c r="U562" s="201" t="s">
        <v>207</v>
      </c>
      <c r="V562" s="200"/>
      <c r="W562" s="201" t="s">
        <v>290</v>
      </c>
      <c r="X562" s="200"/>
      <c r="Y562" s="201" t="s">
        <v>592</v>
      </c>
      <c r="Z562" s="200"/>
      <c r="AA562" s="246"/>
      <c r="AB562" s="398"/>
      <c r="AC562" s="398"/>
      <c r="AD562" s="199"/>
      <c r="AE562" s="391"/>
      <c r="AF562" s="393"/>
      <c r="AG562" s="393"/>
      <c r="AH562" s="393"/>
      <c r="AI562" s="393"/>
      <c r="AJ562" s="393"/>
      <c r="AK562" s="393"/>
      <c r="AL562" s="393"/>
      <c r="AM562" s="393"/>
      <c r="AN562" s="396"/>
    </row>
    <row r="563" spans="2:48" ht="21" customHeight="1" x14ac:dyDescent="0.2">
      <c r="B563" s="17"/>
      <c r="C563" s="405">
        <v>19</v>
      </c>
      <c r="D563" s="232"/>
      <c r="E563" s="197"/>
      <c r="F563" s="197"/>
      <c r="G563" s="196"/>
      <c r="H563" s="408"/>
      <c r="I563" s="408"/>
      <c r="J563" s="408"/>
      <c r="K563" s="195" t="s">
        <v>95</v>
      </c>
      <c r="L563" s="194"/>
      <c r="M563" s="195" t="s">
        <v>94</v>
      </c>
      <c r="N563" s="194"/>
      <c r="O563" s="195" t="s">
        <v>93</v>
      </c>
      <c r="P563" s="194"/>
      <c r="Q563" s="195" t="s">
        <v>92</v>
      </c>
      <c r="R563" s="194"/>
      <c r="S563" s="195" t="s">
        <v>212</v>
      </c>
      <c r="T563" s="194"/>
      <c r="U563" s="195" t="s">
        <v>211</v>
      </c>
      <c r="V563" s="194"/>
      <c r="W563" s="195" t="s">
        <v>292</v>
      </c>
      <c r="X563" s="194"/>
      <c r="Y563" s="195" t="s">
        <v>594</v>
      </c>
      <c r="Z563" s="194"/>
      <c r="AA563" s="245"/>
      <c r="AB563" s="397"/>
      <c r="AC563" s="397"/>
      <c r="AD563" s="193"/>
      <c r="AE563" s="379">
        <f>SUMPRODUCT(LEN($L563:$Z565)-LEN(SUBSTITUTE($L563:$Z565,"A", "")))</f>
        <v>0</v>
      </c>
      <c r="AF563" s="365">
        <f>SUMPRODUCT(LEN($AA563:$AA565)-LEN(SUBSTITUTE($AA563:$AA565,"A", "")))</f>
        <v>0</v>
      </c>
      <c r="AG563" s="365">
        <f>SUMPRODUCT(LEN($L563:$Z565)-LEN(SUBSTITUTE($L563:$Z565,"S", "")))</f>
        <v>0</v>
      </c>
      <c r="AH563" s="365">
        <f>SUMPRODUCT(LEN($AA563:$AA565)-LEN(SUBSTITUTE($AA563:$AA565,"S", "")))</f>
        <v>0</v>
      </c>
      <c r="AI563" s="365">
        <f>SUMPRODUCT(LEN($L563:$Z565)-LEN(SUBSTITUTE($L563:$Z565,"F", "")))</f>
        <v>0</v>
      </c>
      <c r="AJ563" s="365">
        <f>SUMPRODUCT(LEN($AA563:$AA565)-LEN(SUBSTITUTE($AA563:$AA565,"F", "")))</f>
        <v>0</v>
      </c>
      <c r="AK563" s="365">
        <f>SUMPRODUCT(LEN($L563:$Z565)-LEN(SUBSTITUTE($L563:$Z565,"G", "")))</f>
        <v>0</v>
      </c>
      <c r="AL563" s="365">
        <f>SUMPRODUCT(LEN($AA563:$AA565)-LEN(SUBSTITUTE($AA563:$AA565,"G", "")))</f>
        <v>0</v>
      </c>
      <c r="AM563" s="365">
        <f>SUMPRODUCT(LEN($L563:$Z565)-LEN(SUBSTITUTE($L563:$Z565,"M", "")))</f>
        <v>0</v>
      </c>
      <c r="AN563" s="382">
        <f>SUMPRODUCT(LEN($AA563:$AA565)-LEN(SUBSTITUTE($AA563:$AA565,"M", "")))</f>
        <v>0</v>
      </c>
    </row>
    <row r="564" spans="2:48" ht="21" customHeight="1" x14ac:dyDescent="0.2">
      <c r="B564" s="17"/>
      <c r="C564" s="406"/>
      <c r="D564" s="231"/>
      <c r="E564" s="23"/>
      <c r="F564" s="23"/>
      <c r="G564" s="191"/>
      <c r="H564" s="409"/>
      <c r="I564" s="409"/>
      <c r="J564" s="409"/>
      <c r="K564" s="190" t="s">
        <v>91</v>
      </c>
      <c r="L564" s="189"/>
      <c r="M564" s="190" t="s">
        <v>90</v>
      </c>
      <c r="N564" s="189"/>
      <c r="O564" s="190" t="s">
        <v>89</v>
      </c>
      <c r="P564" s="189"/>
      <c r="Q564" s="190" t="s">
        <v>88</v>
      </c>
      <c r="R564" s="189"/>
      <c r="S564" s="190" t="s">
        <v>210</v>
      </c>
      <c r="T564" s="189"/>
      <c r="U564" s="190" t="s">
        <v>209</v>
      </c>
      <c r="V564" s="189"/>
      <c r="W564" s="190" t="s">
        <v>291</v>
      </c>
      <c r="X564" s="189"/>
      <c r="Y564" s="190" t="s">
        <v>593</v>
      </c>
      <c r="Z564" s="189"/>
      <c r="AA564" s="244"/>
      <c r="AB564" s="366"/>
      <c r="AC564" s="366"/>
      <c r="AD564" s="188"/>
      <c r="AE564" s="390"/>
      <c r="AF564" s="392"/>
      <c r="AG564" s="392"/>
      <c r="AH564" s="392"/>
      <c r="AI564" s="392"/>
      <c r="AJ564" s="392"/>
      <c r="AK564" s="392"/>
      <c r="AL564" s="392"/>
      <c r="AM564" s="392"/>
      <c r="AN564" s="395"/>
    </row>
    <row r="565" spans="2:48" ht="21" customHeight="1" thickBot="1" x14ac:dyDescent="0.25">
      <c r="B565" s="17"/>
      <c r="C565" s="407"/>
      <c r="D565" s="233"/>
      <c r="E565" s="203"/>
      <c r="F565" s="203"/>
      <c r="G565" s="202"/>
      <c r="H565" s="410"/>
      <c r="I565" s="410"/>
      <c r="J565" s="410"/>
      <c r="K565" s="201" t="s">
        <v>87</v>
      </c>
      <c r="L565" s="200"/>
      <c r="M565" s="201" t="s">
        <v>86</v>
      </c>
      <c r="N565" s="200"/>
      <c r="O565" s="201" t="s">
        <v>85</v>
      </c>
      <c r="P565" s="200"/>
      <c r="Q565" s="201" t="s">
        <v>84</v>
      </c>
      <c r="R565" s="200"/>
      <c r="S565" s="201" t="s">
        <v>208</v>
      </c>
      <c r="T565" s="200"/>
      <c r="U565" s="201" t="s">
        <v>207</v>
      </c>
      <c r="V565" s="200"/>
      <c r="W565" s="201" t="s">
        <v>290</v>
      </c>
      <c r="X565" s="200"/>
      <c r="Y565" s="201" t="s">
        <v>592</v>
      </c>
      <c r="Z565" s="200"/>
      <c r="AA565" s="246"/>
      <c r="AB565" s="398"/>
      <c r="AC565" s="398"/>
      <c r="AD565" s="199"/>
      <c r="AE565" s="391"/>
      <c r="AF565" s="393"/>
      <c r="AG565" s="393"/>
      <c r="AH565" s="393"/>
      <c r="AI565" s="393"/>
      <c r="AJ565" s="393"/>
      <c r="AK565" s="393"/>
      <c r="AL565" s="393"/>
      <c r="AM565" s="393"/>
      <c r="AN565" s="396"/>
    </row>
    <row r="566" spans="2:48" ht="21" customHeight="1" x14ac:dyDescent="0.2">
      <c r="B566" s="17"/>
      <c r="C566" s="405">
        <v>20</v>
      </c>
      <c r="D566" s="232"/>
      <c r="E566" s="197"/>
      <c r="F566" s="197"/>
      <c r="G566" s="196"/>
      <c r="H566" s="408"/>
      <c r="I566" s="408"/>
      <c r="J566" s="408"/>
      <c r="K566" s="195" t="s">
        <v>95</v>
      </c>
      <c r="L566" s="194"/>
      <c r="M566" s="195" t="s">
        <v>94</v>
      </c>
      <c r="N566" s="194"/>
      <c r="O566" s="195" t="s">
        <v>93</v>
      </c>
      <c r="P566" s="194"/>
      <c r="Q566" s="195" t="s">
        <v>92</v>
      </c>
      <c r="R566" s="194"/>
      <c r="S566" s="195" t="s">
        <v>212</v>
      </c>
      <c r="T566" s="194"/>
      <c r="U566" s="195" t="s">
        <v>211</v>
      </c>
      <c r="V566" s="194"/>
      <c r="W566" s="195" t="s">
        <v>292</v>
      </c>
      <c r="X566" s="194"/>
      <c r="Y566" s="195" t="s">
        <v>594</v>
      </c>
      <c r="Z566" s="194"/>
      <c r="AA566" s="245"/>
      <c r="AB566" s="397"/>
      <c r="AC566" s="397"/>
      <c r="AD566" s="193"/>
      <c r="AE566" s="379">
        <f>SUMPRODUCT(LEN($L566:$Z568)-LEN(SUBSTITUTE($L566:$Z568,"A", "")))</f>
        <v>0</v>
      </c>
      <c r="AF566" s="365">
        <f>SUMPRODUCT(LEN($AA566:$AA568)-LEN(SUBSTITUTE($AA566:$AA568,"A", "")))</f>
        <v>0</v>
      </c>
      <c r="AG566" s="365">
        <f>SUMPRODUCT(LEN($L566:$Z568)-LEN(SUBSTITUTE($L566:$Z568,"S", "")))</f>
        <v>0</v>
      </c>
      <c r="AH566" s="365">
        <f>SUMPRODUCT(LEN($AA566:$AA568)-LEN(SUBSTITUTE($AA566:$AA568,"S", "")))</f>
        <v>0</v>
      </c>
      <c r="AI566" s="365">
        <f>SUMPRODUCT(LEN($L566:$Z568)-LEN(SUBSTITUTE($L566:$Z568,"F", "")))</f>
        <v>0</v>
      </c>
      <c r="AJ566" s="365">
        <f>SUMPRODUCT(LEN($AA566:$AA568)-LEN(SUBSTITUTE($AA566:$AA568,"F", "")))</f>
        <v>0</v>
      </c>
      <c r="AK566" s="365">
        <f>SUMPRODUCT(LEN($L566:$Z568)-LEN(SUBSTITUTE($L566:$Z568,"G", "")))</f>
        <v>0</v>
      </c>
      <c r="AL566" s="365">
        <f>SUMPRODUCT(LEN($AA566:$AA568)-LEN(SUBSTITUTE($AA566:$AA568,"G", "")))</f>
        <v>0</v>
      </c>
      <c r="AM566" s="365">
        <f>SUMPRODUCT(LEN($L566:$Z568)-LEN(SUBSTITUTE($L566:$Z568,"M", "")))</f>
        <v>0</v>
      </c>
      <c r="AN566" s="382">
        <f>SUMPRODUCT(LEN($AA566:$AA568)-LEN(SUBSTITUTE($AA566:$AA568,"M", "")))</f>
        <v>0</v>
      </c>
    </row>
    <row r="567" spans="2:48" ht="21" customHeight="1" x14ac:dyDescent="0.2">
      <c r="B567" s="17"/>
      <c r="C567" s="406"/>
      <c r="D567" s="231"/>
      <c r="E567" s="23"/>
      <c r="F567" s="23"/>
      <c r="G567" s="191"/>
      <c r="H567" s="409"/>
      <c r="I567" s="409"/>
      <c r="J567" s="409"/>
      <c r="K567" s="190" t="s">
        <v>91</v>
      </c>
      <c r="L567" s="189"/>
      <c r="M567" s="190" t="s">
        <v>90</v>
      </c>
      <c r="N567" s="189"/>
      <c r="O567" s="190" t="s">
        <v>89</v>
      </c>
      <c r="P567" s="189"/>
      <c r="Q567" s="190" t="s">
        <v>88</v>
      </c>
      <c r="R567" s="189"/>
      <c r="S567" s="190" t="s">
        <v>210</v>
      </c>
      <c r="T567" s="189"/>
      <c r="U567" s="190" t="s">
        <v>209</v>
      </c>
      <c r="V567" s="189"/>
      <c r="W567" s="190" t="s">
        <v>291</v>
      </c>
      <c r="X567" s="189"/>
      <c r="Y567" s="190" t="s">
        <v>593</v>
      </c>
      <c r="Z567" s="189"/>
      <c r="AA567" s="244"/>
      <c r="AB567" s="366"/>
      <c r="AC567" s="366"/>
      <c r="AD567" s="188"/>
      <c r="AE567" s="390"/>
      <c r="AF567" s="392"/>
      <c r="AG567" s="392"/>
      <c r="AH567" s="392"/>
      <c r="AI567" s="392"/>
      <c r="AJ567" s="392"/>
      <c r="AK567" s="392"/>
      <c r="AL567" s="392"/>
      <c r="AM567" s="392"/>
      <c r="AN567" s="395"/>
    </row>
    <row r="568" spans="2:48" ht="21" customHeight="1" thickBot="1" x14ac:dyDescent="0.25">
      <c r="B568" s="17"/>
      <c r="C568" s="412"/>
      <c r="D568" s="230"/>
      <c r="E568" s="186"/>
      <c r="F568" s="186"/>
      <c r="G568" s="185"/>
      <c r="H568" s="411"/>
      <c r="I568" s="411"/>
      <c r="J568" s="411"/>
      <c r="K568" s="184" t="s">
        <v>87</v>
      </c>
      <c r="L568" s="183"/>
      <c r="M568" s="184" t="s">
        <v>86</v>
      </c>
      <c r="N568" s="183"/>
      <c r="O568" s="184" t="s">
        <v>85</v>
      </c>
      <c r="P568" s="183"/>
      <c r="Q568" s="184" t="s">
        <v>84</v>
      </c>
      <c r="R568" s="183"/>
      <c r="S568" s="184" t="s">
        <v>208</v>
      </c>
      <c r="T568" s="183"/>
      <c r="U568" s="184" t="s">
        <v>207</v>
      </c>
      <c r="V568" s="183"/>
      <c r="W568" s="201" t="s">
        <v>290</v>
      </c>
      <c r="X568" s="183"/>
      <c r="Y568" s="201" t="s">
        <v>592</v>
      </c>
      <c r="Z568" s="183"/>
      <c r="AA568" s="243"/>
      <c r="AB568" s="367"/>
      <c r="AC568" s="367"/>
      <c r="AD568" s="180"/>
      <c r="AE568" s="391"/>
      <c r="AF568" s="393"/>
      <c r="AG568" s="393"/>
      <c r="AH568" s="393"/>
      <c r="AI568" s="393"/>
      <c r="AJ568" s="393"/>
      <c r="AK568" s="393"/>
      <c r="AL568" s="393"/>
      <c r="AM568" s="393"/>
      <c r="AN568" s="396"/>
    </row>
    <row r="569" spans="2:48" ht="74.45" customHeight="1" thickBot="1" x14ac:dyDescent="0.3">
      <c r="B569" s="51" t="s">
        <v>123</v>
      </c>
      <c r="C569" s="48" t="s">
        <v>122</v>
      </c>
      <c r="D569" s="48" t="s">
        <v>121</v>
      </c>
      <c r="E569" s="48" t="s">
        <v>120</v>
      </c>
      <c r="F569" s="48" t="s">
        <v>119</v>
      </c>
      <c r="G569" s="48" t="s">
        <v>118</v>
      </c>
      <c r="H569" s="48" t="s">
        <v>33</v>
      </c>
      <c r="I569" s="48" t="s">
        <v>117</v>
      </c>
      <c r="J569" s="48" t="s">
        <v>34</v>
      </c>
      <c r="K569" s="340" t="s">
        <v>116</v>
      </c>
      <c r="L569" s="341"/>
      <c r="M569" s="340" t="s">
        <v>115</v>
      </c>
      <c r="N569" s="341"/>
      <c r="O569" s="340" t="s">
        <v>115</v>
      </c>
      <c r="P569" s="394"/>
      <c r="Q569" s="340" t="s">
        <v>115</v>
      </c>
      <c r="R569" s="394"/>
      <c r="S569" s="340" t="s">
        <v>115</v>
      </c>
      <c r="T569" s="394"/>
      <c r="U569" s="340" t="s">
        <v>115</v>
      </c>
      <c r="V569" s="394"/>
      <c r="W569" s="340" t="s">
        <v>115</v>
      </c>
      <c r="X569" s="394"/>
      <c r="Y569" s="340" t="s">
        <v>115</v>
      </c>
      <c r="Z569" s="394"/>
      <c r="AA569" s="49" t="s">
        <v>114</v>
      </c>
      <c r="AB569" s="48" t="s">
        <v>113</v>
      </c>
      <c r="AC569" s="50" t="s">
        <v>221</v>
      </c>
      <c r="AD569" s="47" t="s">
        <v>112</v>
      </c>
      <c r="AE569" s="46" t="s">
        <v>111</v>
      </c>
      <c r="AF569" s="45" t="s">
        <v>110</v>
      </c>
      <c r="AG569" s="45" t="s">
        <v>109</v>
      </c>
      <c r="AH569" s="45" t="s">
        <v>108</v>
      </c>
      <c r="AI569" s="45" t="s">
        <v>107</v>
      </c>
      <c r="AJ569" s="45" t="s">
        <v>106</v>
      </c>
      <c r="AK569" s="45" t="s">
        <v>105</v>
      </c>
      <c r="AL569" s="45" t="s">
        <v>104</v>
      </c>
      <c r="AM569" s="45" t="s">
        <v>103</v>
      </c>
      <c r="AN569" s="45" t="s">
        <v>102</v>
      </c>
    </row>
    <row r="570" spans="2:48" ht="36" customHeight="1" thickBot="1" x14ac:dyDescent="0.25">
      <c r="B570" s="71" t="s">
        <v>126</v>
      </c>
      <c r="C570" s="215"/>
      <c r="D570" s="214">
        <v>217</v>
      </c>
      <c r="E570" s="213">
        <v>11</v>
      </c>
      <c r="F570" s="212">
        <v>47134.73</v>
      </c>
      <c r="G570" s="211">
        <v>1241.3699999999999</v>
      </c>
      <c r="H570" s="210"/>
      <c r="I570" s="210"/>
      <c r="J570" s="209"/>
      <c r="K570" s="208"/>
      <c r="L570" s="36"/>
      <c r="M570" s="208"/>
      <c r="N570" s="36"/>
      <c r="O570" s="208"/>
      <c r="P570" s="36"/>
      <c r="Q570" s="208"/>
      <c r="R570" s="36"/>
      <c r="S570" s="208"/>
      <c r="T570" s="36"/>
      <c r="U570" s="208"/>
      <c r="V570" s="36"/>
      <c r="W570" s="208"/>
      <c r="X570" s="36"/>
      <c r="Y570" s="208"/>
      <c r="Z570" s="36"/>
      <c r="AA570" s="36"/>
      <c r="AB570" s="206"/>
      <c r="AC570" s="206"/>
      <c r="AD570" s="205"/>
      <c r="AE570" s="33">
        <f t="shared" ref="AE570:AN570" si="9">SUM(AE571:AE624)</f>
        <v>236</v>
      </c>
      <c r="AF570" s="54">
        <f t="shared" si="9"/>
        <v>28</v>
      </c>
      <c r="AG570" s="54">
        <f t="shared" si="9"/>
        <v>146</v>
      </c>
      <c r="AH570" s="54">
        <f t="shared" si="9"/>
        <v>24</v>
      </c>
      <c r="AI570" s="54">
        <f t="shared" si="9"/>
        <v>4</v>
      </c>
      <c r="AJ570" s="54">
        <f t="shared" si="9"/>
        <v>1</v>
      </c>
      <c r="AK570" s="54">
        <f t="shared" si="9"/>
        <v>132</v>
      </c>
      <c r="AL570" s="54">
        <f t="shared" si="9"/>
        <v>31</v>
      </c>
      <c r="AM570" s="54">
        <f t="shared" si="9"/>
        <v>0</v>
      </c>
      <c r="AN570" s="53">
        <f t="shared" si="9"/>
        <v>0</v>
      </c>
      <c r="AO570" s="32" t="s">
        <v>100</v>
      </c>
      <c r="AP570" s="31">
        <f>F570/(100*102)</f>
        <v>4.6210519607843139</v>
      </c>
      <c r="AR570" s="4">
        <f>SUM(AE570:AF570)/E570</f>
        <v>24</v>
      </c>
      <c r="AS570" s="4">
        <f>SUM(AG570:AH570)/E570</f>
        <v>15.454545454545455</v>
      </c>
      <c r="AT570" s="4">
        <f>SUM(AI570:AJ570)/E570</f>
        <v>0.45454545454545453</v>
      </c>
      <c r="AU570" s="4">
        <f>SUM(AK570:AL570)/E570</f>
        <v>14.818181818181818</v>
      </c>
      <c r="AV570" s="4">
        <f>SUM(AM570:AN570)/E570</f>
        <v>0</v>
      </c>
    </row>
    <row r="571" spans="2:48" ht="21" customHeight="1" x14ac:dyDescent="0.2">
      <c r="B571" s="17" t="s">
        <v>82</v>
      </c>
      <c r="C571" s="405">
        <v>1</v>
      </c>
      <c r="D571" s="232"/>
      <c r="E571" s="197"/>
      <c r="F571" s="197"/>
      <c r="G571" s="196"/>
      <c r="H571" s="408">
        <v>79</v>
      </c>
      <c r="I571" s="408">
        <v>20</v>
      </c>
      <c r="J571" s="408">
        <v>5</v>
      </c>
      <c r="K571" s="195" t="s">
        <v>95</v>
      </c>
      <c r="L571" s="194" t="s">
        <v>97</v>
      </c>
      <c r="M571" s="195" t="s">
        <v>94</v>
      </c>
      <c r="N571" s="194" t="s">
        <v>263</v>
      </c>
      <c r="O571" s="195" t="s">
        <v>93</v>
      </c>
      <c r="P571" s="194" t="s">
        <v>213</v>
      </c>
      <c r="Q571" s="195" t="s">
        <v>92</v>
      </c>
      <c r="R571" s="194" t="s">
        <v>97</v>
      </c>
      <c r="S571" s="195" t="s">
        <v>212</v>
      </c>
      <c r="T571" s="194" t="s">
        <v>97</v>
      </c>
      <c r="U571" s="195" t="s">
        <v>211</v>
      </c>
      <c r="V571" s="194"/>
      <c r="W571" s="195" t="s">
        <v>292</v>
      </c>
      <c r="X571" s="194"/>
      <c r="Y571" s="195" t="s">
        <v>594</v>
      </c>
      <c r="Z571" s="194"/>
      <c r="AA571" s="245" t="s">
        <v>636</v>
      </c>
      <c r="AB571" s="397"/>
      <c r="AC571" s="397"/>
      <c r="AD571" s="193"/>
      <c r="AE571" s="379">
        <f>SUMPRODUCT(LEN($L571:$Z573)-LEN(SUBSTITUTE($L571:$Z573,"A", "")))</f>
        <v>12</v>
      </c>
      <c r="AF571" s="365">
        <f>SUMPRODUCT(LEN($AA571:$AA573)-LEN(SUBSTITUTE($AA571:$AA573,"A", "")))</f>
        <v>3</v>
      </c>
      <c r="AG571" s="365">
        <f>SUMPRODUCT(LEN($L571:$Z573)-LEN(SUBSTITUTE($L571:$Z573,"S", "")))</f>
        <v>0</v>
      </c>
      <c r="AH571" s="365">
        <f>SUMPRODUCT(LEN($AA571:$AA573)-LEN(SUBSTITUTE($AA571:$AA573,"S", "")))</f>
        <v>0</v>
      </c>
      <c r="AI571" s="365">
        <f>SUMPRODUCT(LEN($L571:$Z573)-LEN(SUBSTITUTE($L571:$Z573,"F", "")))</f>
        <v>0</v>
      </c>
      <c r="AJ571" s="365">
        <f>SUMPRODUCT(LEN($AA571:$AA573)-LEN(SUBSTITUTE($AA571:$AA573,"F", "")))</f>
        <v>0</v>
      </c>
      <c r="AK571" s="365">
        <f>SUMPRODUCT(LEN($L571:$Z573)-LEN(SUBSTITUTE($L571:$Z573,"G", "")))</f>
        <v>3</v>
      </c>
      <c r="AL571" s="365">
        <f>SUMPRODUCT(LEN($AA571:$AA573)-LEN(SUBSTITUTE($AA571:$AA573,"G", "")))</f>
        <v>2</v>
      </c>
      <c r="AM571" s="365">
        <f>SUMPRODUCT(LEN($L571:$Z573)-LEN(SUBSTITUTE($L571:$Z573,"M", "")))</f>
        <v>0</v>
      </c>
      <c r="AN571" s="382">
        <f>SUMPRODUCT(LEN($AA571:$AA573)-LEN(SUBSTITUTE($AA571:$AA573,"M", "")))</f>
        <v>0</v>
      </c>
    </row>
    <row r="572" spans="2:48" ht="21" customHeight="1" x14ac:dyDescent="0.2">
      <c r="B572" s="17"/>
      <c r="C572" s="406"/>
      <c r="D572" s="231"/>
      <c r="E572" s="23"/>
      <c r="F572" s="23"/>
      <c r="G572" s="191"/>
      <c r="H572" s="409"/>
      <c r="I572" s="409"/>
      <c r="J572" s="409"/>
      <c r="K572" s="190" t="s">
        <v>91</v>
      </c>
      <c r="L572" s="189" t="s">
        <v>367</v>
      </c>
      <c r="M572" s="190" t="s">
        <v>90</v>
      </c>
      <c r="N572" s="189" t="s">
        <v>271</v>
      </c>
      <c r="O572" s="190" t="s">
        <v>89</v>
      </c>
      <c r="P572" s="189" t="s">
        <v>97</v>
      </c>
      <c r="Q572" s="190" t="s">
        <v>88</v>
      </c>
      <c r="R572" s="189" t="s">
        <v>569</v>
      </c>
      <c r="S572" s="190" t="s">
        <v>210</v>
      </c>
      <c r="T572" s="189" t="s">
        <v>97</v>
      </c>
      <c r="U572" s="190" t="s">
        <v>209</v>
      </c>
      <c r="V572" s="189"/>
      <c r="W572" s="190" t="s">
        <v>291</v>
      </c>
      <c r="X572" s="189"/>
      <c r="Y572" s="190" t="s">
        <v>593</v>
      </c>
      <c r="Z572" s="189"/>
      <c r="AA572" s="244"/>
      <c r="AB572" s="366"/>
      <c r="AC572" s="366"/>
      <c r="AD572" s="188"/>
      <c r="AE572" s="390"/>
      <c r="AF572" s="392"/>
      <c r="AG572" s="392"/>
      <c r="AH572" s="392"/>
      <c r="AI572" s="392"/>
      <c r="AJ572" s="392"/>
      <c r="AK572" s="392"/>
      <c r="AL572" s="392"/>
      <c r="AM572" s="392"/>
      <c r="AN572" s="395"/>
    </row>
    <row r="573" spans="2:48" ht="21" customHeight="1" thickBot="1" x14ac:dyDescent="0.25">
      <c r="B573" s="17"/>
      <c r="C573" s="407"/>
      <c r="D573" s="233"/>
      <c r="E573" s="203"/>
      <c r="F573" s="203"/>
      <c r="G573" s="202"/>
      <c r="H573" s="410"/>
      <c r="I573" s="410"/>
      <c r="J573" s="410"/>
      <c r="K573" s="201" t="s">
        <v>87</v>
      </c>
      <c r="L573" s="200" t="s">
        <v>213</v>
      </c>
      <c r="M573" s="201" t="s">
        <v>86</v>
      </c>
      <c r="N573" s="200" t="s">
        <v>213</v>
      </c>
      <c r="O573" s="201" t="s">
        <v>85</v>
      </c>
      <c r="P573" s="200" t="s">
        <v>367</v>
      </c>
      <c r="Q573" s="201" t="s">
        <v>84</v>
      </c>
      <c r="R573" s="200" t="s">
        <v>271</v>
      </c>
      <c r="S573" s="201" t="s">
        <v>208</v>
      </c>
      <c r="T573" s="200"/>
      <c r="U573" s="201" t="s">
        <v>207</v>
      </c>
      <c r="V573" s="200"/>
      <c r="W573" s="201" t="s">
        <v>290</v>
      </c>
      <c r="X573" s="200"/>
      <c r="Y573" s="201" t="s">
        <v>592</v>
      </c>
      <c r="Z573" s="200"/>
      <c r="AA573" s="246"/>
      <c r="AB573" s="398"/>
      <c r="AC573" s="398"/>
      <c r="AD573" s="199"/>
      <c r="AE573" s="391"/>
      <c r="AF573" s="393"/>
      <c r="AG573" s="393"/>
      <c r="AH573" s="393"/>
      <c r="AI573" s="393"/>
      <c r="AJ573" s="393"/>
      <c r="AK573" s="393"/>
      <c r="AL573" s="393"/>
      <c r="AM573" s="393"/>
      <c r="AN573" s="396"/>
    </row>
    <row r="574" spans="2:48" ht="21" customHeight="1" x14ac:dyDescent="0.2">
      <c r="B574" s="17"/>
      <c r="C574" s="405">
        <v>2</v>
      </c>
      <c r="D574" s="232"/>
      <c r="E574" s="197"/>
      <c r="F574" s="197"/>
      <c r="G574" s="196"/>
      <c r="H574" s="408">
        <v>96</v>
      </c>
      <c r="I574" s="408">
        <v>25</v>
      </c>
      <c r="J574" s="408">
        <v>7</v>
      </c>
      <c r="K574" s="195" t="s">
        <v>95</v>
      </c>
      <c r="L574" s="194" t="s">
        <v>213</v>
      </c>
      <c r="M574" s="195" t="s">
        <v>94</v>
      </c>
      <c r="N574" s="194" t="s">
        <v>213</v>
      </c>
      <c r="O574" s="195" t="s">
        <v>93</v>
      </c>
      <c r="P574" s="194" t="s">
        <v>451</v>
      </c>
      <c r="Q574" s="195" t="s">
        <v>92</v>
      </c>
      <c r="R574" s="194" t="s">
        <v>323</v>
      </c>
      <c r="S574" s="195" t="s">
        <v>212</v>
      </c>
      <c r="T574" s="194" t="s">
        <v>315</v>
      </c>
      <c r="U574" s="195" t="s">
        <v>211</v>
      </c>
      <c r="V574" s="194" t="s">
        <v>218</v>
      </c>
      <c r="W574" s="195" t="s">
        <v>292</v>
      </c>
      <c r="X574" s="194"/>
      <c r="Y574" s="195" t="s">
        <v>594</v>
      </c>
      <c r="Z574" s="194"/>
      <c r="AA574" s="245" t="s">
        <v>635</v>
      </c>
      <c r="AB574" s="397"/>
      <c r="AC574" s="397"/>
      <c r="AD574" s="193"/>
      <c r="AE574" s="379">
        <f>SUMPRODUCT(LEN($L574:$Z576)-LEN(SUBSTITUTE($L574:$Z576,"A", "")))</f>
        <v>22</v>
      </c>
      <c r="AF574" s="365">
        <f>SUMPRODUCT(LEN($AA574:$AA576)-LEN(SUBSTITUTE($AA574:$AA576,"A", "")))</f>
        <v>2</v>
      </c>
      <c r="AG574" s="365">
        <f>SUMPRODUCT(LEN($L574:$Z576)-LEN(SUBSTITUTE($L574:$Z576,"S", "")))</f>
        <v>13</v>
      </c>
      <c r="AH574" s="365">
        <f>SUMPRODUCT(LEN($AA574:$AA576)-LEN(SUBSTITUTE($AA574:$AA576,"S", "")))</f>
        <v>1</v>
      </c>
      <c r="AI574" s="365">
        <f>SUMPRODUCT(LEN($L574:$Z576)-LEN(SUBSTITUTE($L574:$Z576,"F", "")))</f>
        <v>1</v>
      </c>
      <c r="AJ574" s="365">
        <f>SUMPRODUCT(LEN($AA574:$AA576)-LEN(SUBSTITUTE($AA574:$AA576,"F", "")))</f>
        <v>0</v>
      </c>
      <c r="AK574" s="365">
        <f>SUMPRODUCT(LEN($L574:$Z576)-LEN(SUBSTITUTE($L574:$Z576,"G", "")))</f>
        <v>12</v>
      </c>
      <c r="AL574" s="365">
        <f>SUMPRODUCT(LEN($AA574:$AA576)-LEN(SUBSTITUTE($AA574:$AA576,"G", "")))</f>
        <v>5</v>
      </c>
      <c r="AM574" s="365">
        <f>SUMPRODUCT(LEN($L574:$Z576)-LEN(SUBSTITUTE($L574:$Z576,"M", "")))</f>
        <v>0</v>
      </c>
      <c r="AN574" s="382">
        <f>SUMPRODUCT(LEN($AA574:$AA576)-LEN(SUBSTITUTE($AA574:$AA576,"M", "")))</f>
        <v>0</v>
      </c>
    </row>
    <row r="575" spans="2:48" ht="21" customHeight="1" x14ac:dyDescent="0.2">
      <c r="B575" s="17"/>
      <c r="C575" s="406"/>
      <c r="D575" s="231"/>
      <c r="E575" s="23"/>
      <c r="F575" s="23"/>
      <c r="G575" s="191"/>
      <c r="H575" s="409"/>
      <c r="I575" s="409"/>
      <c r="J575" s="409"/>
      <c r="K575" s="190" t="s">
        <v>91</v>
      </c>
      <c r="L575" s="189" t="s">
        <v>263</v>
      </c>
      <c r="M575" s="190" t="s">
        <v>90</v>
      </c>
      <c r="N575" s="189" t="s">
        <v>213</v>
      </c>
      <c r="O575" s="190" t="s">
        <v>89</v>
      </c>
      <c r="P575" s="189" t="s">
        <v>428</v>
      </c>
      <c r="Q575" s="190" t="s">
        <v>88</v>
      </c>
      <c r="R575" s="189" t="s">
        <v>300</v>
      </c>
      <c r="S575" s="190" t="s">
        <v>210</v>
      </c>
      <c r="T575" s="189" t="s">
        <v>217</v>
      </c>
      <c r="U575" s="190" t="s">
        <v>209</v>
      </c>
      <c r="V575" s="189" t="s">
        <v>98</v>
      </c>
      <c r="W575" s="190" t="s">
        <v>291</v>
      </c>
      <c r="X575" s="189"/>
      <c r="Y575" s="190" t="s">
        <v>593</v>
      </c>
      <c r="Z575" s="189"/>
      <c r="AA575" s="244"/>
      <c r="AB575" s="366"/>
      <c r="AC575" s="366"/>
      <c r="AD575" s="188"/>
      <c r="AE575" s="390"/>
      <c r="AF575" s="392"/>
      <c r="AG575" s="392"/>
      <c r="AH575" s="392"/>
      <c r="AI575" s="392"/>
      <c r="AJ575" s="392"/>
      <c r="AK575" s="392"/>
      <c r="AL575" s="392"/>
      <c r="AM575" s="392"/>
      <c r="AN575" s="395"/>
    </row>
    <row r="576" spans="2:48" ht="21" customHeight="1" thickBot="1" x14ac:dyDescent="0.25">
      <c r="B576" s="17"/>
      <c r="C576" s="407"/>
      <c r="D576" s="233"/>
      <c r="E576" s="203"/>
      <c r="F576" s="203"/>
      <c r="G576" s="202"/>
      <c r="H576" s="410"/>
      <c r="I576" s="410"/>
      <c r="J576" s="410"/>
      <c r="K576" s="201" t="s">
        <v>87</v>
      </c>
      <c r="L576" s="200" t="s">
        <v>275</v>
      </c>
      <c r="M576" s="201" t="s">
        <v>86</v>
      </c>
      <c r="N576" s="200" t="s">
        <v>582</v>
      </c>
      <c r="O576" s="201" t="s">
        <v>85</v>
      </c>
      <c r="P576" s="200" t="s">
        <v>303</v>
      </c>
      <c r="Q576" s="201" t="s">
        <v>84</v>
      </c>
      <c r="R576" s="200" t="s">
        <v>315</v>
      </c>
      <c r="S576" s="201" t="s">
        <v>208</v>
      </c>
      <c r="T576" s="200" t="s">
        <v>214</v>
      </c>
      <c r="U576" s="201" t="s">
        <v>207</v>
      </c>
      <c r="V576" s="200" t="s">
        <v>98</v>
      </c>
      <c r="W576" s="201" t="s">
        <v>290</v>
      </c>
      <c r="X576" s="200"/>
      <c r="Y576" s="201" t="s">
        <v>592</v>
      </c>
      <c r="Z576" s="200"/>
      <c r="AA576" s="246"/>
      <c r="AB576" s="398"/>
      <c r="AC576" s="398"/>
      <c r="AD576" s="199"/>
      <c r="AE576" s="391"/>
      <c r="AF576" s="393"/>
      <c r="AG576" s="393"/>
      <c r="AH576" s="393"/>
      <c r="AI576" s="393"/>
      <c r="AJ576" s="393"/>
      <c r="AK576" s="393"/>
      <c r="AL576" s="393"/>
      <c r="AM576" s="393"/>
      <c r="AN576" s="396"/>
    </row>
    <row r="577" spans="2:40" ht="21" customHeight="1" x14ac:dyDescent="0.2">
      <c r="B577" s="17"/>
      <c r="C577" s="405">
        <v>3</v>
      </c>
      <c r="D577" s="232"/>
      <c r="E577" s="197"/>
      <c r="F577" s="197"/>
      <c r="G577" s="196"/>
      <c r="H577" s="408">
        <v>97</v>
      </c>
      <c r="I577" s="408">
        <v>23</v>
      </c>
      <c r="J577" s="408">
        <v>5</v>
      </c>
      <c r="K577" s="195" t="s">
        <v>95</v>
      </c>
      <c r="L577" s="194" t="s">
        <v>97</v>
      </c>
      <c r="M577" s="195" t="s">
        <v>94</v>
      </c>
      <c r="N577" s="194" t="s">
        <v>263</v>
      </c>
      <c r="O577" s="195" t="s">
        <v>93</v>
      </c>
      <c r="P577" s="194" t="s">
        <v>263</v>
      </c>
      <c r="Q577" s="195" t="s">
        <v>92</v>
      </c>
      <c r="R577" s="194" t="s">
        <v>297</v>
      </c>
      <c r="S577" s="195" t="s">
        <v>212</v>
      </c>
      <c r="T577" s="194" t="s">
        <v>218</v>
      </c>
      <c r="U577" s="195" t="s">
        <v>211</v>
      </c>
      <c r="V577" s="194" t="s">
        <v>218</v>
      </c>
      <c r="W577" s="195" t="s">
        <v>292</v>
      </c>
      <c r="X577" s="194"/>
      <c r="Y577" s="195" t="s">
        <v>594</v>
      </c>
      <c r="Z577" s="194"/>
      <c r="AA577" s="245"/>
      <c r="AB577" s="397"/>
      <c r="AC577" s="397"/>
      <c r="AD577" s="193"/>
      <c r="AE577" s="379">
        <f>SUMPRODUCT(LEN($L577:$Z579)-LEN(SUBSTITUTE($L577:$Z579,"A", "")))</f>
        <v>12</v>
      </c>
      <c r="AF577" s="365">
        <f>SUMPRODUCT(LEN($AA577:$AA579)-LEN(SUBSTITUTE($AA577:$AA579,"A", "")))</f>
        <v>0</v>
      </c>
      <c r="AG577" s="365">
        <f>SUMPRODUCT(LEN($L577:$Z579)-LEN(SUBSTITUTE($L577:$Z579,"S", "")))</f>
        <v>18</v>
      </c>
      <c r="AH577" s="365">
        <f>SUMPRODUCT(LEN($AA577:$AA579)-LEN(SUBSTITUTE($AA577:$AA579,"S", "")))</f>
        <v>0</v>
      </c>
      <c r="AI577" s="365">
        <f>SUMPRODUCT(LEN($L577:$Z579)-LEN(SUBSTITUTE($L577:$Z579,"F", "")))</f>
        <v>0</v>
      </c>
      <c r="AJ577" s="365">
        <f>SUMPRODUCT(LEN($AA577:$AA579)-LEN(SUBSTITUTE($AA577:$AA579,"F", "")))</f>
        <v>0</v>
      </c>
      <c r="AK577" s="365">
        <f>SUMPRODUCT(LEN($L577:$Z579)-LEN(SUBSTITUTE($L577:$Z579,"G", "")))</f>
        <v>11</v>
      </c>
      <c r="AL577" s="365">
        <f>SUMPRODUCT(LEN($AA577:$AA579)-LEN(SUBSTITUTE($AA577:$AA579,"G", "")))</f>
        <v>0</v>
      </c>
      <c r="AM577" s="365">
        <f>SUMPRODUCT(LEN($L577:$Z579)-LEN(SUBSTITUTE($L577:$Z579,"M", "")))</f>
        <v>0</v>
      </c>
      <c r="AN577" s="382">
        <f>SUMPRODUCT(LEN($AA577:$AA579)-LEN(SUBSTITUTE($AA577:$AA579,"M", "")))</f>
        <v>0</v>
      </c>
    </row>
    <row r="578" spans="2:40" ht="21" customHeight="1" x14ac:dyDescent="0.2">
      <c r="B578" s="17"/>
      <c r="C578" s="406"/>
      <c r="D578" s="231"/>
      <c r="E578" s="23"/>
      <c r="F578" s="23"/>
      <c r="G578" s="191"/>
      <c r="H578" s="409"/>
      <c r="I578" s="409"/>
      <c r="J578" s="409"/>
      <c r="K578" s="190" t="s">
        <v>91</v>
      </c>
      <c r="L578" s="189" t="s">
        <v>97</v>
      </c>
      <c r="M578" s="190" t="s">
        <v>90</v>
      </c>
      <c r="N578" s="189" t="s">
        <v>436</v>
      </c>
      <c r="O578" s="190" t="s">
        <v>89</v>
      </c>
      <c r="P578" s="189" t="s">
        <v>297</v>
      </c>
      <c r="Q578" s="190" t="s">
        <v>88</v>
      </c>
      <c r="R578" s="189" t="s">
        <v>315</v>
      </c>
      <c r="S578" s="190" t="s">
        <v>210</v>
      </c>
      <c r="T578" s="189" t="s">
        <v>228</v>
      </c>
      <c r="U578" s="190" t="s">
        <v>209</v>
      </c>
      <c r="V578" s="189" t="s">
        <v>98</v>
      </c>
      <c r="W578" s="190" t="s">
        <v>291</v>
      </c>
      <c r="X578" s="189"/>
      <c r="Y578" s="190" t="s">
        <v>593</v>
      </c>
      <c r="Z578" s="189"/>
      <c r="AA578" s="244"/>
      <c r="AB578" s="366"/>
      <c r="AC578" s="366"/>
      <c r="AD578" s="188"/>
      <c r="AE578" s="390"/>
      <c r="AF578" s="392"/>
      <c r="AG578" s="392"/>
      <c r="AH578" s="392"/>
      <c r="AI578" s="392"/>
      <c r="AJ578" s="392"/>
      <c r="AK578" s="392"/>
      <c r="AL578" s="392"/>
      <c r="AM578" s="392"/>
      <c r="AN578" s="395"/>
    </row>
    <row r="579" spans="2:40" ht="21" customHeight="1" thickBot="1" x14ac:dyDescent="0.25">
      <c r="B579" s="17"/>
      <c r="C579" s="407"/>
      <c r="D579" s="233"/>
      <c r="E579" s="203"/>
      <c r="F579" s="203"/>
      <c r="G579" s="202"/>
      <c r="H579" s="410"/>
      <c r="I579" s="410"/>
      <c r="J579" s="410"/>
      <c r="K579" s="201" t="s">
        <v>87</v>
      </c>
      <c r="L579" s="200" t="s">
        <v>275</v>
      </c>
      <c r="M579" s="201" t="s">
        <v>86</v>
      </c>
      <c r="N579" s="200" t="s">
        <v>545</v>
      </c>
      <c r="O579" s="201" t="s">
        <v>85</v>
      </c>
      <c r="P579" s="200" t="s">
        <v>309</v>
      </c>
      <c r="Q579" s="201" t="s">
        <v>84</v>
      </c>
      <c r="R579" s="200" t="s">
        <v>315</v>
      </c>
      <c r="S579" s="201" t="s">
        <v>208</v>
      </c>
      <c r="T579" s="200" t="s">
        <v>218</v>
      </c>
      <c r="U579" s="201" t="s">
        <v>207</v>
      </c>
      <c r="V579" s="200"/>
      <c r="W579" s="201" t="s">
        <v>290</v>
      </c>
      <c r="X579" s="200"/>
      <c r="Y579" s="201" t="s">
        <v>592</v>
      </c>
      <c r="Z579" s="200"/>
      <c r="AA579" s="246"/>
      <c r="AB579" s="398"/>
      <c r="AC579" s="398"/>
      <c r="AD579" s="199"/>
      <c r="AE579" s="391"/>
      <c r="AF579" s="393"/>
      <c r="AG579" s="393"/>
      <c r="AH579" s="393"/>
      <c r="AI579" s="393"/>
      <c r="AJ579" s="393"/>
      <c r="AK579" s="393"/>
      <c r="AL579" s="393"/>
      <c r="AM579" s="393"/>
      <c r="AN579" s="396"/>
    </row>
    <row r="580" spans="2:40" ht="21" customHeight="1" x14ac:dyDescent="0.2">
      <c r="B580" s="17"/>
      <c r="C580" s="405">
        <v>4</v>
      </c>
      <c r="D580" s="232"/>
      <c r="E580" s="197"/>
      <c r="F580" s="197"/>
      <c r="G580" s="196"/>
      <c r="H580" s="408">
        <v>102</v>
      </c>
      <c r="I580" s="408">
        <v>26</v>
      </c>
      <c r="J580" s="408">
        <v>4</v>
      </c>
      <c r="K580" s="195" t="s">
        <v>95</v>
      </c>
      <c r="L580" s="194" t="s">
        <v>213</v>
      </c>
      <c r="M580" s="195" t="s">
        <v>94</v>
      </c>
      <c r="N580" s="194" t="s">
        <v>441</v>
      </c>
      <c r="O580" s="195" t="s">
        <v>93</v>
      </c>
      <c r="P580" s="194" t="s">
        <v>634</v>
      </c>
      <c r="Q580" s="195" t="s">
        <v>92</v>
      </c>
      <c r="R580" s="194" t="s">
        <v>213</v>
      </c>
      <c r="S580" s="195" t="s">
        <v>212</v>
      </c>
      <c r="T580" s="194" t="s">
        <v>249</v>
      </c>
      <c r="U580" s="195" t="s">
        <v>211</v>
      </c>
      <c r="V580" s="194" t="s">
        <v>305</v>
      </c>
      <c r="W580" s="195" t="s">
        <v>292</v>
      </c>
      <c r="X580" s="194" t="s">
        <v>218</v>
      </c>
      <c r="Y580" s="195" t="s">
        <v>594</v>
      </c>
      <c r="Z580" s="194" t="s">
        <v>98</v>
      </c>
      <c r="AA580" s="245" t="s">
        <v>633</v>
      </c>
      <c r="AB580" s="397"/>
      <c r="AC580" s="397"/>
      <c r="AD580" s="193"/>
      <c r="AE580" s="379">
        <f>SUMPRODUCT(LEN($L580:$Z582)-LEN(SUBSTITUTE($L580:$Z582,"A", "")))</f>
        <v>26</v>
      </c>
      <c r="AF580" s="365">
        <f>SUMPRODUCT(LEN($AA580:$AA582)-LEN(SUBSTITUTE($AA580:$AA582,"A", "")))</f>
        <v>10</v>
      </c>
      <c r="AG580" s="365">
        <f>SUMPRODUCT(LEN($L580:$Z582)-LEN(SUBSTITUTE($L580:$Z582,"S", "")))</f>
        <v>18</v>
      </c>
      <c r="AH580" s="365">
        <f>SUMPRODUCT(LEN($AA580:$AA582)-LEN(SUBSTITUTE($AA580:$AA582,"S", "")))</f>
        <v>8</v>
      </c>
      <c r="AI580" s="365">
        <f>SUMPRODUCT(LEN($L580:$Z582)-LEN(SUBSTITUTE($L580:$Z582,"F", "")))</f>
        <v>0</v>
      </c>
      <c r="AJ580" s="365">
        <f>SUMPRODUCT(LEN($AA580:$AA582)-LEN(SUBSTITUTE($AA580:$AA582,"F", "")))</f>
        <v>1</v>
      </c>
      <c r="AK580" s="365">
        <f>SUMPRODUCT(LEN($L580:$Z582)-LEN(SUBSTITUTE($L580:$Z582,"G", "")))</f>
        <v>26</v>
      </c>
      <c r="AL580" s="365">
        <f>SUMPRODUCT(LEN($AA580:$AA582)-LEN(SUBSTITUTE($AA580:$AA582,"G", "")))</f>
        <v>6</v>
      </c>
      <c r="AM580" s="365">
        <f>SUMPRODUCT(LEN($L580:$Z582)-LEN(SUBSTITUTE($L580:$Z582,"M", "")))</f>
        <v>0</v>
      </c>
      <c r="AN580" s="382">
        <f>SUMPRODUCT(LEN($AA580:$AA582)-LEN(SUBSTITUTE($AA580:$AA582,"M", "")))</f>
        <v>0</v>
      </c>
    </row>
    <row r="581" spans="2:40" ht="21" customHeight="1" x14ac:dyDescent="0.2">
      <c r="B581" s="17"/>
      <c r="C581" s="406"/>
      <c r="D581" s="231"/>
      <c r="E581" s="23"/>
      <c r="F581" s="23"/>
      <c r="G581" s="191"/>
      <c r="H581" s="409"/>
      <c r="I581" s="409"/>
      <c r="J581" s="409"/>
      <c r="K581" s="190" t="s">
        <v>91</v>
      </c>
      <c r="L581" s="189" t="s">
        <v>435</v>
      </c>
      <c r="M581" s="190" t="s">
        <v>90</v>
      </c>
      <c r="N581" s="189" t="s">
        <v>532</v>
      </c>
      <c r="O581" s="190" t="s">
        <v>89</v>
      </c>
      <c r="P581" s="189" t="s">
        <v>632</v>
      </c>
      <c r="Q581" s="190" t="s">
        <v>88</v>
      </c>
      <c r="R581" s="189" t="s">
        <v>367</v>
      </c>
      <c r="S581" s="190" t="s">
        <v>210</v>
      </c>
      <c r="T581" s="189" t="s">
        <v>312</v>
      </c>
      <c r="U581" s="190" t="s">
        <v>209</v>
      </c>
      <c r="V581" s="189" t="s">
        <v>315</v>
      </c>
      <c r="W581" s="190" t="s">
        <v>291</v>
      </c>
      <c r="X581" s="189" t="s">
        <v>218</v>
      </c>
      <c r="Y581" s="190" t="s">
        <v>593</v>
      </c>
      <c r="Z581" s="189"/>
      <c r="AA581" s="244" t="s">
        <v>631</v>
      </c>
      <c r="AB581" s="366"/>
      <c r="AC581" s="366"/>
      <c r="AD581" s="188"/>
      <c r="AE581" s="390"/>
      <c r="AF581" s="392"/>
      <c r="AG581" s="392"/>
      <c r="AH581" s="392"/>
      <c r="AI581" s="392"/>
      <c r="AJ581" s="392"/>
      <c r="AK581" s="392"/>
      <c r="AL581" s="392"/>
      <c r="AM581" s="392"/>
      <c r="AN581" s="395"/>
    </row>
    <row r="582" spans="2:40" ht="21" customHeight="1" thickBot="1" x14ac:dyDescent="0.25">
      <c r="B582" s="17"/>
      <c r="C582" s="407"/>
      <c r="D582" s="233"/>
      <c r="E582" s="203"/>
      <c r="F582" s="203"/>
      <c r="G582" s="202"/>
      <c r="H582" s="410"/>
      <c r="I582" s="410"/>
      <c r="J582" s="410"/>
      <c r="K582" s="201" t="s">
        <v>87</v>
      </c>
      <c r="L582" s="200" t="s">
        <v>471</v>
      </c>
      <c r="M582" s="201" t="s">
        <v>86</v>
      </c>
      <c r="N582" s="200" t="s">
        <v>630</v>
      </c>
      <c r="O582" s="201" t="s">
        <v>85</v>
      </c>
      <c r="P582" s="200" t="s">
        <v>474</v>
      </c>
      <c r="Q582" s="201" t="s">
        <v>84</v>
      </c>
      <c r="R582" s="200" t="s">
        <v>502</v>
      </c>
      <c r="S582" s="201" t="s">
        <v>208</v>
      </c>
      <c r="T582" s="200" t="s">
        <v>315</v>
      </c>
      <c r="U582" s="201" t="s">
        <v>207</v>
      </c>
      <c r="V582" s="200" t="s">
        <v>214</v>
      </c>
      <c r="W582" s="201" t="s">
        <v>290</v>
      </c>
      <c r="X582" s="200" t="s">
        <v>98</v>
      </c>
      <c r="Y582" s="201" t="s">
        <v>592</v>
      </c>
      <c r="Z582" s="200"/>
      <c r="AA582" s="246"/>
      <c r="AB582" s="398"/>
      <c r="AC582" s="398"/>
      <c r="AD582" s="199"/>
      <c r="AE582" s="391"/>
      <c r="AF582" s="393"/>
      <c r="AG582" s="393"/>
      <c r="AH582" s="393"/>
      <c r="AI582" s="393"/>
      <c r="AJ582" s="393"/>
      <c r="AK582" s="393"/>
      <c r="AL582" s="393"/>
      <c r="AM582" s="393"/>
      <c r="AN582" s="396"/>
    </row>
    <row r="583" spans="2:40" ht="21" customHeight="1" x14ac:dyDescent="0.2">
      <c r="B583" s="17"/>
      <c r="C583" s="405">
        <v>5</v>
      </c>
      <c r="D583" s="232"/>
      <c r="E583" s="197"/>
      <c r="F583" s="197"/>
      <c r="G583" s="196"/>
      <c r="H583" s="408">
        <v>96</v>
      </c>
      <c r="I583" s="408">
        <v>23</v>
      </c>
      <c r="J583" s="408">
        <v>6</v>
      </c>
      <c r="K583" s="195" t="s">
        <v>95</v>
      </c>
      <c r="L583" s="194" t="s">
        <v>271</v>
      </c>
      <c r="M583" s="195" t="s">
        <v>94</v>
      </c>
      <c r="N583" s="194" t="s">
        <v>306</v>
      </c>
      <c r="O583" s="195" t="s">
        <v>93</v>
      </c>
      <c r="P583" s="194" t="s">
        <v>284</v>
      </c>
      <c r="Q583" s="195" t="s">
        <v>92</v>
      </c>
      <c r="R583" s="194" t="s">
        <v>213</v>
      </c>
      <c r="S583" s="195" t="s">
        <v>212</v>
      </c>
      <c r="T583" s="194" t="s">
        <v>214</v>
      </c>
      <c r="U583" s="195" t="s">
        <v>211</v>
      </c>
      <c r="V583" s="194" t="s">
        <v>98</v>
      </c>
      <c r="W583" s="195" t="s">
        <v>292</v>
      </c>
      <c r="X583" s="194"/>
      <c r="Y583" s="195" t="s">
        <v>594</v>
      </c>
      <c r="Z583" s="194"/>
      <c r="AA583" s="245" t="s">
        <v>297</v>
      </c>
      <c r="AB583" s="397"/>
      <c r="AC583" s="397"/>
      <c r="AD583" s="193"/>
      <c r="AE583" s="379">
        <f>SUMPRODUCT(LEN($L583:$Z585)-LEN(SUBSTITUTE($L583:$Z585,"A", "")))</f>
        <v>15</v>
      </c>
      <c r="AF583" s="365">
        <f>SUMPRODUCT(LEN($AA583:$AA585)-LEN(SUBSTITUTE($AA583:$AA585,"A", "")))</f>
        <v>1</v>
      </c>
      <c r="AG583" s="365">
        <f>SUMPRODUCT(LEN($L583:$Z585)-LEN(SUBSTITUTE($L583:$Z585,"S", "")))</f>
        <v>10</v>
      </c>
      <c r="AH583" s="365">
        <f>SUMPRODUCT(LEN($AA583:$AA585)-LEN(SUBSTITUTE($AA583:$AA585,"S", "")))</f>
        <v>1</v>
      </c>
      <c r="AI583" s="365">
        <f>SUMPRODUCT(LEN($L583:$Z585)-LEN(SUBSTITUTE($L583:$Z585,"F", "")))</f>
        <v>0</v>
      </c>
      <c r="AJ583" s="365">
        <f>SUMPRODUCT(LEN($AA583:$AA585)-LEN(SUBSTITUTE($AA583:$AA585,"F", "")))</f>
        <v>0</v>
      </c>
      <c r="AK583" s="365">
        <f>SUMPRODUCT(LEN($L583:$Z585)-LEN(SUBSTITUTE($L583:$Z585,"G", "")))</f>
        <v>9</v>
      </c>
      <c r="AL583" s="365">
        <f>SUMPRODUCT(LEN($AA583:$AA585)-LEN(SUBSTITUTE($AA583:$AA585,"G", "")))</f>
        <v>1</v>
      </c>
      <c r="AM583" s="365">
        <f>SUMPRODUCT(LEN($L583:$Z585)-LEN(SUBSTITUTE($L583:$Z585,"M", "")))</f>
        <v>0</v>
      </c>
      <c r="AN583" s="382">
        <f>SUMPRODUCT(LEN($AA583:$AA585)-LEN(SUBSTITUTE($AA583:$AA585,"M", "")))</f>
        <v>0</v>
      </c>
    </row>
    <row r="584" spans="2:40" ht="21" customHeight="1" x14ac:dyDescent="0.2">
      <c r="B584" s="17"/>
      <c r="C584" s="406"/>
      <c r="D584" s="231"/>
      <c r="E584" s="23"/>
      <c r="F584" s="23"/>
      <c r="G584" s="191"/>
      <c r="H584" s="409"/>
      <c r="I584" s="409"/>
      <c r="J584" s="409"/>
      <c r="K584" s="190" t="s">
        <v>91</v>
      </c>
      <c r="L584" s="189" t="s">
        <v>97</v>
      </c>
      <c r="M584" s="190" t="s">
        <v>90</v>
      </c>
      <c r="N584" s="189" t="s">
        <v>275</v>
      </c>
      <c r="O584" s="190" t="s">
        <v>89</v>
      </c>
      <c r="P584" s="189" t="s">
        <v>319</v>
      </c>
      <c r="Q584" s="190" t="s">
        <v>88</v>
      </c>
      <c r="R584" s="189" t="s">
        <v>297</v>
      </c>
      <c r="S584" s="190" t="s">
        <v>210</v>
      </c>
      <c r="T584" s="189" t="s">
        <v>218</v>
      </c>
      <c r="U584" s="190" t="s">
        <v>209</v>
      </c>
      <c r="V584" s="189" t="s">
        <v>98</v>
      </c>
      <c r="W584" s="190" t="s">
        <v>291</v>
      </c>
      <c r="X584" s="189"/>
      <c r="Y584" s="190" t="s">
        <v>593</v>
      </c>
      <c r="Z584" s="189"/>
      <c r="AA584" s="244"/>
      <c r="AB584" s="366"/>
      <c r="AC584" s="366"/>
      <c r="AD584" s="188"/>
      <c r="AE584" s="390"/>
      <c r="AF584" s="392"/>
      <c r="AG584" s="392"/>
      <c r="AH584" s="392"/>
      <c r="AI584" s="392"/>
      <c r="AJ584" s="392"/>
      <c r="AK584" s="392"/>
      <c r="AL584" s="392"/>
      <c r="AM584" s="392"/>
      <c r="AN584" s="395"/>
    </row>
    <row r="585" spans="2:40" ht="21" customHeight="1" thickBot="1" x14ac:dyDescent="0.25">
      <c r="B585" s="17"/>
      <c r="C585" s="407"/>
      <c r="D585" s="233"/>
      <c r="E585" s="203"/>
      <c r="F585" s="203"/>
      <c r="G585" s="202"/>
      <c r="H585" s="410"/>
      <c r="I585" s="410"/>
      <c r="J585" s="410"/>
      <c r="K585" s="201" t="s">
        <v>87</v>
      </c>
      <c r="L585" s="200" t="s">
        <v>263</v>
      </c>
      <c r="M585" s="201" t="s">
        <v>86</v>
      </c>
      <c r="N585" s="200" t="s">
        <v>213</v>
      </c>
      <c r="O585" s="201" t="s">
        <v>85</v>
      </c>
      <c r="P585" s="200" t="s">
        <v>213</v>
      </c>
      <c r="Q585" s="201" t="s">
        <v>84</v>
      </c>
      <c r="R585" s="200" t="s">
        <v>219</v>
      </c>
      <c r="S585" s="201" t="s">
        <v>208</v>
      </c>
      <c r="T585" s="200" t="s">
        <v>218</v>
      </c>
      <c r="U585" s="201" t="s">
        <v>207</v>
      </c>
      <c r="V585" s="200"/>
      <c r="W585" s="201" t="s">
        <v>290</v>
      </c>
      <c r="X585" s="200"/>
      <c r="Y585" s="201" t="s">
        <v>592</v>
      </c>
      <c r="Z585" s="200"/>
      <c r="AA585" s="246"/>
      <c r="AB585" s="398"/>
      <c r="AC585" s="398"/>
      <c r="AD585" s="199"/>
      <c r="AE585" s="391"/>
      <c r="AF585" s="393"/>
      <c r="AG585" s="393"/>
      <c r="AH585" s="393"/>
      <c r="AI585" s="393"/>
      <c r="AJ585" s="393"/>
      <c r="AK585" s="393"/>
      <c r="AL585" s="393"/>
      <c r="AM585" s="393"/>
      <c r="AN585" s="396"/>
    </row>
    <row r="586" spans="2:40" ht="21" customHeight="1" x14ac:dyDescent="0.2">
      <c r="B586" s="17"/>
      <c r="C586" s="405">
        <v>6</v>
      </c>
      <c r="D586" s="232"/>
      <c r="E586" s="197"/>
      <c r="F586" s="197"/>
      <c r="G586" s="196"/>
      <c r="H586" s="408">
        <v>99</v>
      </c>
      <c r="I586" s="408">
        <v>25</v>
      </c>
      <c r="J586" s="408">
        <v>5</v>
      </c>
      <c r="K586" s="195" t="s">
        <v>95</v>
      </c>
      <c r="L586" s="194" t="s">
        <v>319</v>
      </c>
      <c r="M586" s="195" t="s">
        <v>94</v>
      </c>
      <c r="N586" s="194" t="s">
        <v>97</v>
      </c>
      <c r="O586" s="195" t="s">
        <v>93</v>
      </c>
      <c r="P586" s="194" t="s">
        <v>301</v>
      </c>
      <c r="Q586" s="195" t="s">
        <v>92</v>
      </c>
      <c r="R586" s="194" t="s">
        <v>398</v>
      </c>
      <c r="S586" s="195" t="s">
        <v>212</v>
      </c>
      <c r="T586" s="194" t="s">
        <v>249</v>
      </c>
      <c r="U586" s="195" t="s">
        <v>211</v>
      </c>
      <c r="V586" s="194" t="s">
        <v>226</v>
      </c>
      <c r="W586" s="195" t="s">
        <v>292</v>
      </c>
      <c r="X586" s="194" t="s">
        <v>98</v>
      </c>
      <c r="Y586" s="195" t="s">
        <v>594</v>
      </c>
      <c r="Z586" s="194"/>
      <c r="AA586" s="245"/>
      <c r="AB586" s="397"/>
      <c r="AC586" s="397"/>
      <c r="AD586" s="193"/>
      <c r="AE586" s="379">
        <f>SUMPRODUCT(LEN($L586:$Z588)-LEN(SUBSTITUTE($L586:$Z588,"A", "")))</f>
        <v>33</v>
      </c>
      <c r="AF586" s="365">
        <f>SUMPRODUCT(LEN($AA586:$AA588)-LEN(SUBSTITUTE($AA586:$AA588,"A", "")))</f>
        <v>0</v>
      </c>
      <c r="AG586" s="365">
        <f>SUMPRODUCT(LEN($L586:$Z588)-LEN(SUBSTITUTE($L586:$Z588,"S", "")))</f>
        <v>13</v>
      </c>
      <c r="AH586" s="365">
        <f>SUMPRODUCT(LEN($AA586:$AA588)-LEN(SUBSTITUTE($AA586:$AA588,"S", "")))</f>
        <v>0</v>
      </c>
      <c r="AI586" s="365">
        <f>SUMPRODUCT(LEN($L586:$Z588)-LEN(SUBSTITUTE($L586:$Z588,"F", "")))</f>
        <v>0</v>
      </c>
      <c r="AJ586" s="365">
        <f>SUMPRODUCT(LEN($AA586:$AA588)-LEN(SUBSTITUTE($AA586:$AA588,"F", "")))</f>
        <v>0</v>
      </c>
      <c r="AK586" s="365">
        <f>SUMPRODUCT(LEN($L586:$Z588)-LEN(SUBSTITUTE($L586:$Z588,"G", "")))</f>
        <v>14</v>
      </c>
      <c r="AL586" s="365">
        <f>SUMPRODUCT(LEN($AA586:$AA588)-LEN(SUBSTITUTE($AA586:$AA588,"G", "")))</f>
        <v>0</v>
      </c>
      <c r="AM586" s="365">
        <f>SUMPRODUCT(LEN($L586:$Z588)-LEN(SUBSTITUTE($L586:$Z588,"M", "")))</f>
        <v>0</v>
      </c>
      <c r="AN586" s="382">
        <f>SUMPRODUCT(LEN($AA586:$AA588)-LEN(SUBSTITUTE($AA586:$AA588,"M", "")))</f>
        <v>0</v>
      </c>
    </row>
    <row r="587" spans="2:40" ht="21" customHeight="1" x14ac:dyDescent="0.2">
      <c r="B587" s="17"/>
      <c r="C587" s="406"/>
      <c r="D587" s="231"/>
      <c r="E587" s="23"/>
      <c r="F587" s="23"/>
      <c r="G587" s="191"/>
      <c r="H587" s="409"/>
      <c r="I587" s="409"/>
      <c r="J587" s="409"/>
      <c r="K587" s="190" t="s">
        <v>91</v>
      </c>
      <c r="L587" s="189" t="s">
        <v>224</v>
      </c>
      <c r="M587" s="190" t="s">
        <v>90</v>
      </c>
      <c r="N587" s="189" t="s">
        <v>269</v>
      </c>
      <c r="O587" s="190" t="s">
        <v>89</v>
      </c>
      <c r="P587" s="189" t="s">
        <v>441</v>
      </c>
      <c r="Q587" s="190" t="s">
        <v>88</v>
      </c>
      <c r="R587" s="189" t="s">
        <v>224</v>
      </c>
      <c r="S587" s="190" t="s">
        <v>210</v>
      </c>
      <c r="T587" s="189" t="s">
        <v>305</v>
      </c>
      <c r="U587" s="190" t="s">
        <v>209</v>
      </c>
      <c r="V587" s="189" t="s">
        <v>218</v>
      </c>
      <c r="W587" s="190" t="s">
        <v>291</v>
      </c>
      <c r="X587" s="189" t="s">
        <v>98</v>
      </c>
      <c r="Y587" s="190" t="s">
        <v>593</v>
      </c>
      <c r="Z587" s="189"/>
      <c r="AA587" s="244"/>
      <c r="AB587" s="366"/>
      <c r="AC587" s="366"/>
      <c r="AD587" s="188"/>
      <c r="AE587" s="390"/>
      <c r="AF587" s="392"/>
      <c r="AG587" s="392"/>
      <c r="AH587" s="392"/>
      <c r="AI587" s="392"/>
      <c r="AJ587" s="392"/>
      <c r="AK587" s="392"/>
      <c r="AL587" s="392"/>
      <c r="AM587" s="392"/>
      <c r="AN587" s="395"/>
    </row>
    <row r="588" spans="2:40" ht="21" customHeight="1" thickBot="1" x14ac:dyDescent="0.25">
      <c r="B588" s="17"/>
      <c r="C588" s="407"/>
      <c r="D588" s="233"/>
      <c r="E588" s="203"/>
      <c r="F588" s="203"/>
      <c r="G588" s="202"/>
      <c r="H588" s="410"/>
      <c r="I588" s="410"/>
      <c r="J588" s="410"/>
      <c r="K588" s="201" t="s">
        <v>87</v>
      </c>
      <c r="L588" s="200" t="s">
        <v>319</v>
      </c>
      <c r="M588" s="201" t="s">
        <v>86</v>
      </c>
      <c r="N588" s="200" t="s">
        <v>224</v>
      </c>
      <c r="O588" s="201" t="s">
        <v>85</v>
      </c>
      <c r="P588" s="200" t="s">
        <v>352</v>
      </c>
      <c r="Q588" s="201" t="s">
        <v>84</v>
      </c>
      <c r="R588" s="200" t="s">
        <v>333</v>
      </c>
      <c r="S588" s="201" t="s">
        <v>208</v>
      </c>
      <c r="T588" s="200" t="s">
        <v>315</v>
      </c>
      <c r="U588" s="201" t="s">
        <v>207</v>
      </c>
      <c r="V588" s="200" t="s">
        <v>213</v>
      </c>
      <c r="W588" s="201" t="s">
        <v>290</v>
      </c>
      <c r="X588" s="200"/>
      <c r="Y588" s="201" t="s">
        <v>592</v>
      </c>
      <c r="Z588" s="200"/>
      <c r="AA588" s="246"/>
      <c r="AB588" s="398"/>
      <c r="AC588" s="398"/>
      <c r="AD588" s="199"/>
      <c r="AE588" s="391"/>
      <c r="AF588" s="393"/>
      <c r="AG588" s="393"/>
      <c r="AH588" s="393"/>
      <c r="AI588" s="393"/>
      <c r="AJ588" s="393"/>
      <c r="AK588" s="393"/>
      <c r="AL588" s="393"/>
      <c r="AM588" s="393"/>
      <c r="AN588" s="396"/>
    </row>
    <row r="589" spans="2:40" ht="21" customHeight="1" x14ac:dyDescent="0.2">
      <c r="B589" s="17"/>
      <c r="C589" s="405">
        <v>7</v>
      </c>
      <c r="D589" s="232"/>
      <c r="E589" s="197"/>
      <c r="F589" s="197"/>
      <c r="G589" s="196"/>
      <c r="H589" s="408">
        <v>100</v>
      </c>
      <c r="I589" s="408">
        <v>27</v>
      </c>
      <c r="J589" s="408">
        <v>6</v>
      </c>
      <c r="K589" s="195" t="s">
        <v>95</v>
      </c>
      <c r="L589" s="194" t="s">
        <v>97</v>
      </c>
      <c r="M589" s="195" t="s">
        <v>94</v>
      </c>
      <c r="N589" s="194" t="s">
        <v>213</v>
      </c>
      <c r="O589" s="195" t="s">
        <v>93</v>
      </c>
      <c r="P589" s="194" t="s">
        <v>474</v>
      </c>
      <c r="Q589" s="195" t="s">
        <v>92</v>
      </c>
      <c r="R589" s="194" t="s">
        <v>629</v>
      </c>
      <c r="S589" s="195" t="s">
        <v>212</v>
      </c>
      <c r="T589" s="194" t="s">
        <v>322</v>
      </c>
      <c r="U589" s="195" t="s">
        <v>211</v>
      </c>
      <c r="V589" s="194" t="s">
        <v>228</v>
      </c>
      <c r="W589" s="195" t="s">
        <v>292</v>
      </c>
      <c r="X589" s="194" t="s">
        <v>218</v>
      </c>
      <c r="Y589" s="195" t="s">
        <v>594</v>
      </c>
      <c r="Z589" s="194"/>
      <c r="AA589" s="245" t="s">
        <v>628</v>
      </c>
      <c r="AB589" s="397"/>
      <c r="AC589" s="397"/>
      <c r="AD589" s="193"/>
      <c r="AE589" s="379">
        <f>SUMPRODUCT(LEN($L589:$Z591)-LEN(SUBSTITUTE($L589:$Z591,"A", "")))</f>
        <v>26</v>
      </c>
      <c r="AF589" s="365">
        <f>SUMPRODUCT(LEN($AA589:$AA591)-LEN(SUBSTITUTE($AA589:$AA591,"A", "")))</f>
        <v>9</v>
      </c>
      <c r="AG589" s="365">
        <f>SUMPRODUCT(LEN($L589:$Z591)-LEN(SUBSTITUTE($L589:$Z591,"S", "")))</f>
        <v>22</v>
      </c>
      <c r="AH589" s="365">
        <f>SUMPRODUCT(LEN($AA589:$AA591)-LEN(SUBSTITUTE($AA589:$AA591,"S", "")))</f>
        <v>11</v>
      </c>
      <c r="AI589" s="365">
        <f>SUMPRODUCT(LEN($L589:$Z591)-LEN(SUBSTITUTE($L589:$Z591,"F", "")))</f>
        <v>0</v>
      </c>
      <c r="AJ589" s="365">
        <f>SUMPRODUCT(LEN($AA589:$AA591)-LEN(SUBSTITUTE($AA589:$AA591,"F", "")))</f>
        <v>0</v>
      </c>
      <c r="AK589" s="365">
        <f>SUMPRODUCT(LEN($L589:$Z591)-LEN(SUBSTITUTE($L589:$Z591,"G", "")))</f>
        <v>18</v>
      </c>
      <c r="AL589" s="365">
        <f>SUMPRODUCT(LEN($AA589:$AA591)-LEN(SUBSTITUTE($AA589:$AA591,"G", "")))</f>
        <v>5</v>
      </c>
      <c r="AM589" s="365">
        <f>SUMPRODUCT(LEN($L589:$Z591)-LEN(SUBSTITUTE($L589:$Z591,"M", "")))</f>
        <v>0</v>
      </c>
      <c r="AN589" s="382">
        <f>SUMPRODUCT(LEN($AA589:$AA591)-LEN(SUBSTITUTE($AA589:$AA591,"M", "")))</f>
        <v>0</v>
      </c>
    </row>
    <row r="590" spans="2:40" ht="21" customHeight="1" x14ac:dyDescent="0.2">
      <c r="B590" s="17"/>
      <c r="C590" s="406"/>
      <c r="D590" s="231"/>
      <c r="E590" s="23"/>
      <c r="F590" s="23"/>
      <c r="G590" s="191"/>
      <c r="H590" s="409"/>
      <c r="I590" s="409"/>
      <c r="J590" s="409"/>
      <c r="K590" s="190" t="s">
        <v>91</v>
      </c>
      <c r="L590" s="189" t="s">
        <v>382</v>
      </c>
      <c r="M590" s="190" t="s">
        <v>90</v>
      </c>
      <c r="N590" s="189" t="s">
        <v>266</v>
      </c>
      <c r="O590" s="190" t="s">
        <v>89</v>
      </c>
      <c r="P590" s="189" t="s">
        <v>425</v>
      </c>
      <c r="Q590" s="190" t="s">
        <v>88</v>
      </c>
      <c r="R590" s="189" t="s">
        <v>303</v>
      </c>
      <c r="S590" s="190" t="s">
        <v>210</v>
      </c>
      <c r="T590" s="189" t="s">
        <v>311</v>
      </c>
      <c r="U590" s="190" t="s">
        <v>209</v>
      </c>
      <c r="V590" s="189" t="s">
        <v>218</v>
      </c>
      <c r="W590" s="190" t="s">
        <v>291</v>
      </c>
      <c r="X590" s="189" t="s">
        <v>98</v>
      </c>
      <c r="Y590" s="190" t="s">
        <v>593</v>
      </c>
      <c r="Z590" s="189"/>
      <c r="AA590" s="244"/>
      <c r="AB590" s="366"/>
      <c r="AC590" s="366"/>
      <c r="AD590" s="188"/>
      <c r="AE590" s="390"/>
      <c r="AF590" s="392"/>
      <c r="AG590" s="392"/>
      <c r="AH590" s="392"/>
      <c r="AI590" s="392"/>
      <c r="AJ590" s="392"/>
      <c r="AK590" s="392"/>
      <c r="AL590" s="392"/>
      <c r="AM590" s="392"/>
      <c r="AN590" s="395"/>
    </row>
    <row r="591" spans="2:40" ht="21" customHeight="1" thickBot="1" x14ac:dyDescent="0.25">
      <c r="B591" s="17"/>
      <c r="C591" s="407"/>
      <c r="D591" s="233"/>
      <c r="E591" s="203"/>
      <c r="F591" s="203"/>
      <c r="G591" s="202"/>
      <c r="H591" s="410"/>
      <c r="I591" s="410"/>
      <c r="J591" s="410"/>
      <c r="K591" s="201" t="s">
        <v>87</v>
      </c>
      <c r="L591" s="200" t="s">
        <v>319</v>
      </c>
      <c r="M591" s="201" t="s">
        <v>86</v>
      </c>
      <c r="N591" s="200" t="s">
        <v>621</v>
      </c>
      <c r="O591" s="201" t="s">
        <v>85</v>
      </c>
      <c r="P591" s="200" t="s">
        <v>451</v>
      </c>
      <c r="Q591" s="201" t="s">
        <v>84</v>
      </c>
      <c r="R591" s="200" t="s">
        <v>383</v>
      </c>
      <c r="S591" s="201" t="s">
        <v>208</v>
      </c>
      <c r="T591" s="200" t="s">
        <v>322</v>
      </c>
      <c r="U591" s="201" t="s">
        <v>207</v>
      </c>
      <c r="V591" s="200" t="s">
        <v>218</v>
      </c>
      <c r="W591" s="201" t="s">
        <v>290</v>
      </c>
      <c r="X591" s="200" t="s">
        <v>98</v>
      </c>
      <c r="Y591" s="201" t="s">
        <v>592</v>
      </c>
      <c r="Z591" s="200"/>
      <c r="AA591" s="246"/>
      <c r="AB591" s="398"/>
      <c r="AC591" s="398"/>
      <c r="AD591" s="199"/>
      <c r="AE591" s="391"/>
      <c r="AF591" s="393"/>
      <c r="AG591" s="393"/>
      <c r="AH591" s="393"/>
      <c r="AI591" s="393"/>
      <c r="AJ591" s="393"/>
      <c r="AK591" s="393"/>
      <c r="AL591" s="393"/>
      <c r="AM591" s="393"/>
      <c r="AN591" s="396"/>
    </row>
    <row r="592" spans="2:40" ht="21" customHeight="1" x14ac:dyDescent="0.2">
      <c r="B592" s="17"/>
      <c r="C592" s="405">
        <v>8</v>
      </c>
      <c r="D592" s="232"/>
      <c r="E592" s="197"/>
      <c r="F592" s="197"/>
      <c r="G592" s="196"/>
      <c r="H592" s="408">
        <v>98</v>
      </c>
      <c r="I592" s="408">
        <v>25</v>
      </c>
      <c r="J592" s="408">
        <v>5</v>
      </c>
      <c r="K592" s="195" t="s">
        <v>95</v>
      </c>
      <c r="L592" s="194" t="s">
        <v>284</v>
      </c>
      <c r="M592" s="195" t="s">
        <v>94</v>
      </c>
      <c r="N592" s="194" t="s">
        <v>627</v>
      </c>
      <c r="O592" s="195" t="s">
        <v>93</v>
      </c>
      <c r="P592" s="194" t="s">
        <v>456</v>
      </c>
      <c r="Q592" s="195" t="s">
        <v>92</v>
      </c>
      <c r="R592" s="194" t="s">
        <v>626</v>
      </c>
      <c r="S592" s="195" t="s">
        <v>212</v>
      </c>
      <c r="T592" s="194" t="s">
        <v>315</v>
      </c>
      <c r="U592" s="195" t="s">
        <v>211</v>
      </c>
      <c r="V592" s="194" t="s">
        <v>218</v>
      </c>
      <c r="W592" s="195" t="s">
        <v>292</v>
      </c>
      <c r="X592" s="194" t="s">
        <v>98</v>
      </c>
      <c r="Y592" s="195" t="s">
        <v>594</v>
      </c>
      <c r="Z592" s="194"/>
      <c r="AA592" s="245"/>
      <c r="AB592" s="397">
        <v>6</v>
      </c>
      <c r="AC592" s="397"/>
      <c r="AD592" s="193"/>
      <c r="AE592" s="379">
        <f>SUMPRODUCT(LEN($L592:$Z594)-LEN(SUBSTITUTE($L592:$Z594,"A", "")))</f>
        <v>30</v>
      </c>
      <c r="AF592" s="365">
        <f>SUMPRODUCT(LEN($AA592:$AA594)-LEN(SUBSTITUTE($AA592:$AA594,"A", "")))</f>
        <v>0</v>
      </c>
      <c r="AG592" s="365">
        <f>SUMPRODUCT(LEN($L592:$Z594)-LEN(SUBSTITUTE($L592:$Z594,"S", "")))</f>
        <v>20</v>
      </c>
      <c r="AH592" s="365">
        <f>SUMPRODUCT(LEN($AA592:$AA594)-LEN(SUBSTITUTE($AA592:$AA594,"S", "")))</f>
        <v>0</v>
      </c>
      <c r="AI592" s="365">
        <f>SUMPRODUCT(LEN($L592:$Z594)-LEN(SUBSTITUTE($L592:$Z594,"F", "")))</f>
        <v>2</v>
      </c>
      <c r="AJ592" s="365">
        <f>SUMPRODUCT(LEN($AA592:$AA594)-LEN(SUBSTITUTE($AA592:$AA594,"F", "")))</f>
        <v>0</v>
      </c>
      <c r="AK592" s="365">
        <f>SUMPRODUCT(LEN($L592:$Z594)-LEN(SUBSTITUTE($L592:$Z594,"G", "")))</f>
        <v>11</v>
      </c>
      <c r="AL592" s="365">
        <f>SUMPRODUCT(LEN($AA592:$AA594)-LEN(SUBSTITUTE($AA592:$AA594,"G", "")))</f>
        <v>0</v>
      </c>
      <c r="AM592" s="365">
        <f>SUMPRODUCT(LEN($L592:$Z594)-LEN(SUBSTITUTE($L592:$Z594,"M", "")))</f>
        <v>0</v>
      </c>
      <c r="AN592" s="382">
        <f>SUMPRODUCT(LEN($AA592:$AA594)-LEN(SUBSTITUTE($AA592:$AA594,"M", "")))</f>
        <v>0</v>
      </c>
    </row>
    <row r="593" spans="2:40" ht="21" customHeight="1" x14ac:dyDescent="0.2">
      <c r="B593" s="17"/>
      <c r="C593" s="406"/>
      <c r="D593" s="231"/>
      <c r="E593" s="23"/>
      <c r="F593" s="23"/>
      <c r="G593" s="191"/>
      <c r="H593" s="409"/>
      <c r="I593" s="409"/>
      <c r="J593" s="409"/>
      <c r="K593" s="190" t="s">
        <v>91</v>
      </c>
      <c r="L593" s="189" t="s">
        <v>266</v>
      </c>
      <c r="M593" s="190" t="s">
        <v>90</v>
      </c>
      <c r="N593" s="189" t="s">
        <v>224</v>
      </c>
      <c r="O593" s="190" t="s">
        <v>89</v>
      </c>
      <c r="P593" s="189" t="s">
        <v>441</v>
      </c>
      <c r="Q593" s="190" t="s">
        <v>88</v>
      </c>
      <c r="R593" s="189" t="s">
        <v>625</v>
      </c>
      <c r="S593" s="190" t="s">
        <v>210</v>
      </c>
      <c r="T593" s="189" t="s">
        <v>283</v>
      </c>
      <c r="U593" s="190" t="s">
        <v>209</v>
      </c>
      <c r="V593" s="189" t="s">
        <v>218</v>
      </c>
      <c r="W593" s="190" t="s">
        <v>291</v>
      </c>
      <c r="X593" s="189" t="s">
        <v>98</v>
      </c>
      <c r="Y593" s="190" t="s">
        <v>593</v>
      </c>
      <c r="Z593" s="189"/>
      <c r="AA593" s="244"/>
      <c r="AB593" s="366"/>
      <c r="AC593" s="366"/>
      <c r="AD593" s="188"/>
      <c r="AE593" s="390"/>
      <c r="AF593" s="392"/>
      <c r="AG593" s="392"/>
      <c r="AH593" s="392"/>
      <c r="AI593" s="392"/>
      <c r="AJ593" s="392"/>
      <c r="AK593" s="392"/>
      <c r="AL593" s="392"/>
      <c r="AM593" s="392"/>
      <c r="AN593" s="395"/>
    </row>
    <row r="594" spans="2:40" ht="21" customHeight="1" thickBot="1" x14ac:dyDescent="0.25">
      <c r="B594" s="17"/>
      <c r="C594" s="407"/>
      <c r="D594" s="233"/>
      <c r="E594" s="203"/>
      <c r="F594" s="203"/>
      <c r="G594" s="202"/>
      <c r="H594" s="410"/>
      <c r="I594" s="410"/>
      <c r="J594" s="410"/>
      <c r="K594" s="201" t="s">
        <v>87</v>
      </c>
      <c r="L594" s="200" t="s">
        <v>224</v>
      </c>
      <c r="M594" s="201" t="s">
        <v>86</v>
      </c>
      <c r="N594" s="200" t="s">
        <v>624</v>
      </c>
      <c r="O594" s="201" t="s">
        <v>85</v>
      </c>
      <c r="P594" s="200" t="s">
        <v>213</v>
      </c>
      <c r="Q594" s="201" t="s">
        <v>84</v>
      </c>
      <c r="R594" s="200" t="s">
        <v>331</v>
      </c>
      <c r="S594" s="201" t="s">
        <v>208</v>
      </c>
      <c r="T594" s="200" t="s">
        <v>228</v>
      </c>
      <c r="U594" s="201" t="s">
        <v>207</v>
      </c>
      <c r="V594" s="200" t="s">
        <v>97</v>
      </c>
      <c r="W594" s="201" t="s">
        <v>290</v>
      </c>
      <c r="X594" s="200"/>
      <c r="Y594" s="201" t="s">
        <v>592</v>
      </c>
      <c r="Z594" s="200"/>
      <c r="AA594" s="246"/>
      <c r="AB594" s="398"/>
      <c r="AC594" s="398"/>
      <c r="AD594" s="199"/>
      <c r="AE594" s="391"/>
      <c r="AF594" s="393"/>
      <c r="AG594" s="393"/>
      <c r="AH594" s="393"/>
      <c r="AI594" s="393"/>
      <c r="AJ594" s="393"/>
      <c r="AK594" s="393"/>
      <c r="AL594" s="393"/>
      <c r="AM594" s="393"/>
      <c r="AN594" s="396"/>
    </row>
    <row r="595" spans="2:40" ht="21" customHeight="1" x14ac:dyDescent="0.2">
      <c r="B595" s="17"/>
      <c r="C595" s="405">
        <v>9</v>
      </c>
      <c r="D595" s="232"/>
      <c r="E595" s="197"/>
      <c r="F595" s="197"/>
      <c r="G595" s="196"/>
      <c r="H595" s="408">
        <v>93</v>
      </c>
      <c r="I595" s="408">
        <v>23</v>
      </c>
      <c r="J595" s="408">
        <v>4</v>
      </c>
      <c r="K595" s="195" t="s">
        <v>95</v>
      </c>
      <c r="L595" s="194" t="s">
        <v>97</v>
      </c>
      <c r="M595" s="195" t="s">
        <v>94</v>
      </c>
      <c r="N595" s="194" t="s">
        <v>266</v>
      </c>
      <c r="O595" s="195" t="s">
        <v>93</v>
      </c>
      <c r="P595" s="194" t="s">
        <v>319</v>
      </c>
      <c r="Q595" s="195" t="s">
        <v>92</v>
      </c>
      <c r="R595" s="194" t="s">
        <v>297</v>
      </c>
      <c r="S595" s="195" t="s">
        <v>212</v>
      </c>
      <c r="T595" s="194" t="s">
        <v>263</v>
      </c>
      <c r="U595" s="195" t="s">
        <v>211</v>
      </c>
      <c r="V595" s="194" t="s">
        <v>98</v>
      </c>
      <c r="W595" s="195" t="s">
        <v>292</v>
      </c>
      <c r="X595" s="194" t="s">
        <v>98</v>
      </c>
      <c r="Y595" s="195" t="s">
        <v>594</v>
      </c>
      <c r="Z595" s="194"/>
      <c r="AA595" s="245"/>
      <c r="AB595" s="397"/>
      <c r="AC595" s="397"/>
      <c r="AD595" s="193"/>
      <c r="AE595" s="379">
        <f>SUMPRODUCT(LEN($L595:$Z597)-LEN(SUBSTITUTE($L595:$Z597,"A", "")))</f>
        <v>17</v>
      </c>
      <c r="AF595" s="365">
        <f>SUMPRODUCT(LEN($AA595:$AA597)-LEN(SUBSTITUTE($AA595:$AA597,"A", "")))</f>
        <v>0</v>
      </c>
      <c r="AG595" s="365">
        <f>SUMPRODUCT(LEN($L595:$Z597)-LEN(SUBSTITUTE($L595:$Z597,"S", "")))</f>
        <v>11</v>
      </c>
      <c r="AH595" s="365">
        <f>SUMPRODUCT(LEN($AA595:$AA597)-LEN(SUBSTITUTE($AA595:$AA597,"S", "")))</f>
        <v>0</v>
      </c>
      <c r="AI595" s="365">
        <f>SUMPRODUCT(LEN($L595:$Z597)-LEN(SUBSTITUTE($L595:$Z597,"F", "")))</f>
        <v>0</v>
      </c>
      <c r="AJ595" s="365">
        <f>SUMPRODUCT(LEN($AA595:$AA597)-LEN(SUBSTITUTE($AA595:$AA597,"F", "")))</f>
        <v>0</v>
      </c>
      <c r="AK595" s="365">
        <f>SUMPRODUCT(LEN($L595:$Z597)-LEN(SUBSTITUTE($L595:$Z597,"G", "")))</f>
        <v>12</v>
      </c>
      <c r="AL595" s="365">
        <f>SUMPRODUCT(LEN($AA595:$AA597)-LEN(SUBSTITUTE($AA595:$AA597,"G", "")))</f>
        <v>0</v>
      </c>
      <c r="AM595" s="365">
        <f>SUMPRODUCT(LEN($L595:$Z597)-LEN(SUBSTITUTE($L595:$Z597,"M", "")))</f>
        <v>0</v>
      </c>
      <c r="AN595" s="382">
        <f>SUMPRODUCT(LEN($AA595:$AA597)-LEN(SUBSTITUTE($AA595:$AA597,"M", "")))</f>
        <v>0</v>
      </c>
    </row>
    <row r="596" spans="2:40" ht="21" customHeight="1" x14ac:dyDescent="0.2">
      <c r="B596" s="17"/>
      <c r="C596" s="406"/>
      <c r="D596" s="231"/>
      <c r="E596" s="23"/>
      <c r="F596" s="23"/>
      <c r="G596" s="191"/>
      <c r="H596" s="409"/>
      <c r="I596" s="409"/>
      <c r="J596" s="409"/>
      <c r="K596" s="190" t="s">
        <v>91</v>
      </c>
      <c r="L596" s="189" t="s">
        <v>306</v>
      </c>
      <c r="M596" s="190" t="s">
        <v>90</v>
      </c>
      <c r="N596" s="189" t="s">
        <v>263</v>
      </c>
      <c r="O596" s="190" t="s">
        <v>89</v>
      </c>
      <c r="P596" s="189" t="s">
        <v>213</v>
      </c>
      <c r="Q596" s="190" t="s">
        <v>88</v>
      </c>
      <c r="R596" s="189" t="s">
        <v>305</v>
      </c>
      <c r="S596" s="190" t="s">
        <v>210</v>
      </c>
      <c r="T596" s="189" t="s">
        <v>218</v>
      </c>
      <c r="U596" s="190" t="s">
        <v>209</v>
      </c>
      <c r="V596" s="189" t="s">
        <v>98</v>
      </c>
      <c r="W596" s="190" t="s">
        <v>291</v>
      </c>
      <c r="X596" s="189"/>
      <c r="Y596" s="190" t="s">
        <v>593</v>
      </c>
      <c r="Z596" s="189"/>
      <c r="AA596" s="244"/>
      <c r="AB596" s="366"/>
      <c r="AC596" s="366"/>
      <c r="AD596" s="188"/>
      <c r="AE596" s="390"/>
      <c r="AF596" s="392"/>
      <c r="AG596" s="392"/>
      <c r="AH596" s="392"/>
      <c r="AI596" s="392"/>
      <c r="AJ596" s="392"/>
      <c r="AK596" s="392"/>
      <c r="AL596" s="392"/>
      <c r="AM596" s="392"/>
      <c r="AN596" s="395"/>
    </row>
    <row r="597" spans="2:40" ht="21" customHeight="1" thickBot="1" x14ac:dyDescent="0.25">
      <c r="B597" s="17"/>
      <c r="C597" s="407"/>
      <c r="D597" s="233"/>
      <c r="E597" s="203"/>
      <c r="F597" s="203"/>
      <c r="G597" s="202"/>
      <c r="H597" s="410"/>
      <c r="I597" s="410"/>
      <c r="J597" s="410"/>
      <c r="K597" s="201" t="s">
        <v>87</v>
      </c>
      <c r="L597" s="200" t="s">
        <v>97</v>
      </c>
      <c r="M597" s="201" t="s">
        <v>86</v>
      </c>
      <c r="N597" s="200" t="s">
        <v>319</v>
      </c>
      <c r="O597" s="201" t="s">
        <v>85</v>
      </c>
      <c r="P597" s="200" t="s">
        <v>498</v>
      </c>
      <c r="Q597" s="201" t="s">
        <v>84</v>
      </c>
      <c r="R597" s="200" t="s">
        <v>224</v>
      </c>
      <c r="S597" s="201" t="s">
        <v>208</v>
      </c>
      <c r="T597" s="200" t="s">
        <v>218</v>
      </c>
      <c r="U597" s="201" t="s">
        <v>207</v>
      </c>
      <c r="V597" s="200" t="s">
        <v>98</v>
      </c>
      <c r="W597" s="201" t="s">
        <v>290</v>
      </c>
      <c r="X597" s="200"/>
      <c r="Y597" s="201" t="s">
        <v>592</v>
      </c>
      <c r="Z597" s="200"/>
      <c r="AA597" s="246"/>
      <c r="AB597" s="398"/>
      <c r="AC597" s="398"/>
      <c r="AD597" s="199"/>
      <c r="AE597" s="391"/>
      <c r="AF597" s="393"/>
      <c r="AG597" s="393"/>
      <c r="AH597" s="393"/>
      <c r="AI597" s="393"/>
      <c r="AJ597" s="393"/>
      <c r="AK597" s="393"/>
      <c r="AL597" s="393"/>
      <c r="AM597" s="393"/>
      <c r="AN597" s="396"/>
    </row>
    <row r="598" spans="2:40" ht="21" customHeight="1" x14ac:dyDescent="0.2">
      <c r="B598" s="17"/>
      <c r="C598" s="405">
        <v>10</v>
      </c>
      <c r="D598" s="232"/>
      <c r="E598" s="197"/>
      <c r="F598" s="197"/>
      <c r="G598" s="196"/>
      <c r="H598" s="408">
        <v>93</v>
      </c>
      <c r="I598" s="408">
        <v>22</v>
      </c>
      <c r="J598" s="408">
        <v>5</v>
      </c>
      <c r="K598" s="195" t="s">
        <v>95</v>
      </c>
      <c r="L598" s="194" t="s">
        <v>263</v>
      </c>
      <c r="M598" s="195" t="s">
        <v>94</v>
      </c>
      <c r="N598" s="194" t="s">
        <v>213</v>
      </c>
      <c r="O598" s="195" t="s">
        <v>93</v>
      </c>
      <c r="P598" s="194" t="s">
        <v>213</v>
      </c>
      <c r="Q598" s="195" t="s">
        <v>92</v>
      </c>
      <c r="R598" s="194" t="s">
        <v>213</v>
      </c>
      <c r="S598" s="195" t="s">
        <v>212</v>
      </c>
      <c r="T598" s="194" t="s">
        <v>97</v>
      </c>
      <c r="U598" s="195" t="s">
        <v>211</v>
      </c>
      <c r="V598" s="194" t="s">
        <v>98</v>
      </c>
      <c r="W598" s="195" t="s">
        <v>292</v>
      </c>
      <c r="X598" s="194"/>
      <c r="Y598" s="195" t="s">
        <v>594</v>
      </c>
      <c r="Z598" s="194"/>
      <c r="AA598" s="245" t="s">
        <v>623</v>
      </c>
      <c r="AB598" s="397">
        <v>5</v>
      </c>
      <c r="AC598" s="397"/>
      <c r="AD598" s="193"/>
      <c r="AE598" s="379">
        <f>SUMPRODUCT(LEN($L598:$Z600)-LEN(SUBSTITUTE($L598:$Z600,"A", "")))</f>
        <v>21</v>
      </c>
      <c r="AF598" s="365">
        <f>SUMPRODUCT(LEN($AA598:$AA600)-LEN(SUBSTITUTE($AA598:$AA600,"A", "")))</f>
        <v>1</v>
      </c>
      <c r="AG598" s="365">
        <f>SUMPRODUCT(LEN($L598:$Z600)-LEN(SUBSTITUTE($L598:$Z600,"S", "")))</f>
        <v>5</v>
      </c>
      <c r="AH598" s="365">
        <f>SUMPRODUCT(LEN($AA598:$AA600)-LEN(SUBSTITUTE($AA598:$AA600,"S", "")))</f>
        <v>0</v>
      </c>
      <c r="AI598" s="365">
        <f>SUMPRODUCT(LEN($L598:$Z600)-LEN(SUBSTITUTE($L598:$Z600,"F", "")))</f>
        <v>1</v>
      </c>
      <c r="AJ598" s="365">
        <f>SUMPRODUCT(LEN($AA598:$AA600)-LEN(SUBSTITUTE($AA598:$AA600,"F", "")))</f>
        <v>0</v>
      </c>
      <c r="AK598" s="365">
        <f>SUMPRODUCT(LEN($L598:$Z600)-LEN(SUBSTITUTE($L598:$Z600,"G", "")))</f>
        <v>4</v>
      </c>
      <c r="AL598" s="365">
        <f>SUMPRODUCT(LEN($AA598:$AA600)-LEN(SUBSTITUTE($AA598:$AA600,"G", "")))</f>
        <v>4</v>
      </c>
      <c r="AM598" s="365">
        <f>SUMPRODUCT(LEN($L598:$Z600)-LEN(SUBSTITUTE($L598:$Z600,"M", "")))</f>
        <v>0</v>
      </c>
      <c r="AN598" s="382">
        <f>SUMPRODUCT(LEN($AA598:$AA600)-LEN(SUBSTITUTE($AA598:$AA600,"M", "")))</f>
        <v>0</v>
      </c>
    </row>
    <row r="599" spans="2:40" ht="21" customHeight="1" x14ac:dyDescent="0.2">
      <c r="B599" s="17"/>
      <c r="C599" s="406"/>
      <c r="D599" s="231"/>
      <c r="E599" s="23"/>
      <c r="F599" s="23"/>
      <c r="G599" s="191"/>
      <c r="H599" s="409"/>
      <c r="I599" s="409"/>
      <c r="J599" s="409"/>
      <c r="K599" s="190" t="s">
        <v>91</v>
      </c>
      <c r="L599" s="189" t="s">
        <v>263</v>
      </c>
      <c r="M599" s="190" t="s">
        <v>90</v>
      </c>
      <c r="N599" s="189" t="s">
        <v>263</v>
      </c>
      <c r="O599" s="190" t="s">
        <v>89</v>
      </c>
      <c r="P599" s="189" t="s">
        <v>213</v>
      </c>
      <c r="Q599" s="190" t="s">
        <v>88</v>
      </c>
      <c r="R599" s="189" t="s">
        <v>213</v>
      </c>
      <c r="S599" s="190" t="s">
        <v>210</v>
      </c>
      <c r="T599" s="189" t="s">
        <v>218</v>
      </c>
      <c r="U599" s="190" t="s">
        <v>209</v>
      </c>
      <c r="V599" s="189" t="s">
        <v>98</v>
      </c>
      <c r="W599" s="190" t="s">
        <v>291</v>
      </c>
      <c r="X599" s="189"/>
      <c r="Y599" s="190" t="s">
        <v>593</v>
      </c>
      <c r="Z599" s="189"/>
      <c r="AA599" s="244"/>
      <c r="AB599" s="366"/>
      <c r="AC599" s="366"/>
      <c r="AD599" s="188"/>
      <c r="AE599" s="390"/>
      <c r="AF599" s="392"/>
      <c r="AG599" s="392"/>
      <c r="AH599" s="392"/>
      <c r="AI599" s="392"/>
      <c r="AJ599" s="392"/>
      <c r="AK599" s="392"/>
      <c r="AL599" s="392"/>
      <c r="AM599" s="392"/>
      <c r="AN599" s="395"/>
    </row>
    <row r="600" spans="2:40" ht="21" customHeight="1" thickBot="1" x14ac:dyDescent="0.25">
      <c r="B600" s="17"/>
      <c r="C600" s="407"/>
      <c r="D600" s="233"/>
      <c r="E600" s="203"/>
      <c r="F600" s="203"/>
      <c r="G600" s="202"/>
      <c r="H600" s="410"/>
      <c r="I600" s="410"/>
      <c r="J600" s="410"/>
      <c r="K600" s="201" t="s">
        <v>87</v>
      </c>
      <c r="L600" s="200" t="s">
        <v>263</v>
      </c>
      <c r="M600" s="201" t="s">
        <v>86</v>
      </c>
      <c r="N600" s="200" t="s">
        <v>213</v>
      </c>
      <c r="O600" s="201" t="s">
        <v>85</v>
      </c>
      <c r="P600" s="200" t="s">
        <v>230</v>
      </c>
      <c r="Q600" s="201" t="s">
        <v>84</v>
      </c>
      <c r="R600" s="200" t="s">
        <v>285</v>
      </c>
      <c r="S600" s="201" t="s">
        <v>208</v>
      </c>
      <c r="T600" s="200" t="s">
        <v>367</v>
      </c>
      <c r="U600" s="201" t="s">
        <v>207</v>
      </c>
      <c r="V600" s="200"/>
      <c r="W600" s="201" t="s">
        <v>290</v>
      </c>
      <c r="X600" s="200"/>
      <c r="Y600" s="201" t="s">
        <v>592</v>
      </c>
      <c r="Z600" s="200"/>
      <c r="AA600" s="246"/>
      <c r="AB600" s="398"/>
      <c r="AC600" s="398"/>
      <c r="AD600" s="199"/>
      <c r="AE600" s="391"/>
      <c r="AF600" s="393"/>
      <c r="AG600" s="393"/>
      <c r="AH600" s="393"/>
      <c r="AI600" s="393"/>
      <c r="AJ600" s="393"/>
      <c r="AK600" s="393"/>
      <c r="AL600" s="393"/>
      <c r="AM600" s="393"/>
      <c r="AN600" s="396"/>
    </row>
    <row r="601" spans="2:40" ht="21" customHeight="1" x14ac:dyDescent="0.2">
      <c r="B601" s="17"/>
      <c r="C601" s="405">
        <v>11</v>
      </c>
      <c r="D601" s="232"/>
      <c r="E601" s="197"/>
      <c r="F601" s="197"/>
      <c r="G601" s="196"/>
      <c r="H601" s="408">
        <v>97</v>
      </c>
      <c r="I601" s="408">
        <v>24</v>
      </c>
      <c r="J601" s="408">
        <v>5</v>
      </c>
      <c r="K601" s="195" t="s">
        <v>95</v>
      </c>
      <c r="L601" s="194" t="s">
        <v>213</v>
      </c>
      <c r="M601" s="195" t="s">
        <v>94</v>
      </c>
      <c r="N601" s="194" t="s">
        <v>306</v>
      </c>
      <c r="O601" s="195" t="s">
        <v>93</v>
      </c>
      <c r="P601" s="194" t="s">
        <v>435</v>
      </c>
      <c r="Q601" s="195" t="s">
        <v>92</v>
      </c>
      <c r="R601" s="194" t="s">
        <v>230</v>
      </c>
      <c r="S601" s="195" t="s">
        <v>212</v>
      </c>
      <c r="T601" s="194" t="s">
        <v>264</v>
      </c>
      <c r="U601" s="195" t="s">
        <v>211</v>
      </c>
      <c r="V601" s="194" t="s">
        <v>218</v>
      </c>
      <c r="W601" s="195" t="s">
        <v>292</v>
      </c>
      <c r="X601" s="194" t="s">
        <v>98</v>
      </c>
      <c r="Y601" s="195" t="s">
        <v>594</v>
      </c>
      <c r="Z601" s="194"/>
      <c r="AA601" s="245" t="s">
        <v>622</v>
      </c>
      <c r="AB601" s="397"/>
      <c r="AC601" s="397"/>
      <c r="AD601" s="193"/>
      <c r="AE601" s="379">
        <f>SUMPRODUCT(LEN($L601:$Z603)-LEN(SUBSTITUTE($L601:$Z603,"A", "")))</f>
        <v>22</v>
      </c>
      <c r="AF601" s="365">
        <f>SUMPRODUCT(LEN($AA601:$AA603)-LEN(SUBSTITUTE($AA601:$AA603,"A", "")))</f>
        <v>2</v>
      </c>
      <c r="AG601" s="365">
        <f>SUMPRODUCT(LEN($L601:$Z603)-LEN(SUBSTITUTE($L601:$Z603,"S", "")))</f>
        <v>16</v>
      </c>
      <c r="AH601" s="365">
        <f>SUMPRODUCT(LEN($AA601:$AA603)-LEN(SUBSTITUTE($AA601:$AA603,"S", "")))</f>
        <v>3</v>
      </c>
      <c r="AI601" s="365">
        <f>SUMPRODUCT(LEN($L601:$Z603)-LEN(SUBSTITUTE($L601:$Z603,"F", "")))</f>
        <v>0</v>
      </c>
      <c r="AJ601" s="365">
        <f>SUMPRODUCT(LEN($AA601:$AA603)-LEN(SUBSTITUTE($AA601:$AA603,"F", "")))</f>
        <v>0</v>
      </c>
      <c r="AK601" s="365">
        <f>SUMPRODUCT(LEN($L601:$Z603)-LEN(SUBSTITUTE($L601:$Z603,"G", "")))</f>
        <v>12</v>
      </c>
      <c r="AL601" s="365">
        <f>SUMPRODUCT(LEN($AA601:$AA603)-LEN(SUBSTITUTE($AA601:$AA603,"G", "")))</f>
        <v>8</v>
      </c>
      <c r="AM601" s="365">
        <f>SUMPRODUCT(LEN($L601:$Z603)-LEN(SUBSTITUTE($L601:$Z603,"M", "")))</f>
        <v>0</v>
      </c>
      <c r="AN601" s="382">
        <f>SUMPRODUCT(LEN($AA601:$AA603)-LEN(SUBSTITUTE($AA601:$AA603,"M", "")))</f>
        <v>0</v>
      </c>
    </row>
    <row r="602" spans="2:40" ht="21" customHeight="1" x14ac:dyDescent="0.2">
      <c r="B602" s="17"/>
      <c r="C602" s="406"/>
      <c r="D602" s="231"/>
      <c r="E602" s="23"/>
      <c r="F602" s="23"/>
      <c r="G602" s="191"/>
      <c r="H602" s="409"/>
      <c r="I602" s="409"/>
      <c r="J602" s="409"/>
      <c r="K602" s="190" t="s">
        <v>91</v>
      </c>
      <c r="L602" s="189" t="s">
        <v>621</v>
      </c>
      <c r="M602" s="190" t="s">
        <v>90</v>
      </c>
      <c r="N602" s="189" t="s">
        <v>266</v>
      </c>
      <c r="O602" s="190" t="s">
        <v>89</v>
      </c>
      <c r="P602" s="189" t="s">
        <v>441</v>
      </c>
      <c r="Q602" s="190" t="s">
        <v>88</v>
      </c>
      <c r="R602" s="189" t="s">
        <v>230</v>
      </c>
      <c r="S602" s="190" t="s">
        <v>210</v>
      </c>
      <c r="T602" s="189" t="s">
        <v>228</v>
      </c>
      <c r="U602" s="190" t="s">
        <v>209</v>
      </c>
      <c r="V602" s="189" t="s">
        <v>218</v>
      </c>
      <c r="W602" s="190" t="s">
        <v>291</v>
      </c>
      <c r="X602" s="189"/>
      <c r="Y602" s="190" t="s">
        <v>593</v>
      </c>
      <c r="Z602" s="189"/>
      <c r="AA602" s="244" t="s">
        <v>615</v>
      </c>
      <c r="AB602" s="366"/>
      <c r="AC602" s="366"/>
      <c r="AD602" s="188"/>
      <c r="AE602" s="390"/>
      <c r="AF602" s="392"/>
      <c r="AG602" s="392"/>
      <c r="AH602" s="392"/>
      <c r="AI602" s="392"/>
      <c r="AJ602" s="392"/>
      <c r="AK602" s="392"/>
      <c r="AL602" s="392"/>
      <c r="AM602" s="392"/>
      <c r="AN602" s="395"/>
    </row>
    <row r="603" spans="2:40" ht="21" customHeight="1" thickBot="1" x14ac:dyDescent="0.25">
      <c r="B603" s="17"/>
      <c r="C603" s="407"/>
      <c r="D603" s="233"/>
      <c r="E603" s="203"/>
      <c r="F603" s="203"/>
      <c r="G603" s="202"/>
      <c r="H603" s="410"/>
      <c r="I603" s="410"/>
      <c r="J603" s="410"/>
      <c r="K603" s="201" t="s">
        <v>87</v>
      </c>
      <c r="L603" s="200" t="s">
        <v>263</v>
      </c>
      <c r="M603" s="201" t="s">
        <v>86</v>
      </c>
      <c r="N603" s="200" t="s">
        <v>319</v>
      </c>
      <c r="O603" s="201" t="s">
        <v>85</v>
      </c>
      <c r="P603" s="200" t="s">
        <v>425</v>
      </c>
      <c r="Q603" s="201" t="s">
        <v>84</v>
      </c>
      <c r="R603" s="200" t="s">
        <v>315</v>
      </c>
      <c r="S603" s="201" t="s">
        <v>208</v>
      </c>
      <c r="T603" s="200" t="s">
        <v>218</v>
      </c>
      <c r="U603" s="201" t="s">
        <v>207</v>
      </c>
      <c r="V603" s="200" t="s">
        <v>98</v>
      </c>
      <c r="W603" s="201" t="s">
        <v>290</v>
      </c>
      <c r="X603" s="200"/>
      <c r="Y603" s="201" t="s">
        <v>592</v>
      </c>
      <c r="Z603" s="200"/>
      <c r="AA603" s="246"/>
      <c r="AB603" s="398"/>
      <c r="AC603" s="398"/>
      <c r="AD603" s="199"/>
      <c r="AE603" s="391"/>
      <c r="AF603" s="393"/>
      <c r="AG603" s="393"/>
      <c r="AH603" s="393"/>
      <c r="AI603" s="393"/>
      <c r="AJ603" s="393"/>
      <c r="AK603" s="393"/>
      <c r="AL603" s="393"/>
      <c r="AM603" s="393"/>
      <c r="AN603" s="396"/>
    </row>
    <row r="604" spans="2:40" ht="21" customHeight="1" x14ac:dyDescent="0.2">
      <c r="B604" s="17"/>
      <c r="C604" s="405">
        <v>12</v>
      </c>
      <c r="D604" s="232"/>
      <c r="E604" s="197"/>
      <c r="F604" s="197"/>
      <c r="G604" s="196"/>
      <c r="H604" s="408"/>
      <c r="I604" s="408"/>
      <c r="J604" s="408"/>
      <c r="K604" s="195" t="s">
        <v>95</v>
      </c>
      <c r="L604" s="194"/>
      <c r="M604" s="195" t="s">
        <v>94</v>
      </c>
      <c r="N604" s="194"/>
      <c r="O604" s="195" t="s">
        <v>93</v>
      </c>
      <c r="P604" s="194"/>
      <c r="Q604" s="195" t="s">
        <v>92</v>
      </c>
      <c r="R604" s="194"/>
      <c r="S604" s="195" t="s">
        <v>212</v>
      </c>
      <c r="T604" s="194"/>
      <c r="U604" s="195" t="s">
        <v>211</v>
      </c>
      <c r="V604" s="194"/>
      <c r="W604" s="195" t="s">
        <v>292</v>
      </c>
      <c r="X604" s="194"/>
      <c r="Y604" s="195" t="s">
        <v>594</v>
      </c>
      <c r="Z604" s="194"/>
      <c r="AA604" s="245"/>
      <c r="AB604" s="397"/>
      <c r="AC604" s="397"/>
      <c r="AD604" s="193"/>
      <c r="AE604" s="379">
        <f>SUMPRODUCT(LEN($L604:$Z606)-LEN(SUBSTITUTE($L604:$Z606,"A", "")))</f>
        <v>0</v>
      </c>
      <c r="AF604" s="365">
        <f>SUMPRODUCT(LEN($AA604:$AA606)-LEN(SUBSTITUTE($AA604:$AA606,"A", "")))</f>
        <v>0</v>
      </c>
      <c r="AG604" s="365">
        <f>SUMPRODUCT(LEN($L604:$Z606)-LEN(SUBSTITUTE($L604:$Z606,"S", "")))</f>
        <v>0</v>
      </c>
      <c r="AH604" s="365">
        <f>SUMPRODUCT(LEN($AA604:$AA606)-LEN(SUBSTITUTE($AA604:$AA606,"S", "")))</f>
        <v>0</v>
      </c>
      <c r="AI604" s="365">
        <f>SUMPRODUCT(LEN($L604:$Z606)-LEN(SUBSTITUTE($L604:$Z606,"F", "")))</f>
        <v>0</v>
      </c>
      <c r="AJ604" s="365">
        <f>SUMPRODUCT(LEN($AA604:$AA606)-LEN(SUBSTITUTE($AA604:$AA606,"F", "")))</f>
        <v>0</v>
      </c>
      <c r="AK604" s="365">
        <f>SUMPRODUCT(LEN($L604:$Z606)-LEN(SUBSTITUTE($L604:$Z606,"G", "")))</f>
        <v>0</v>
      </c>
      <c r="AL604" s="365">
        <f>SUMPRODUCT(LEN($AA604:$AA606)-LEN(SUBSTITUTE($AA604:$AA606,"G", "")))</f>
        <v>0</v>
      </c>
      <c r="AM604" s="365">
        <f>SUMPRODUCT(LEN($L604:$Z606)-LEN(SUBSTITUTE($L604:$Z606,"M", "")))</f>
        <v>0</v>
      </c>
      <c r="AN604" s="382">
        <f>SUMPRODUCT(LEN($AA604:$AA606)-LEN(SUBSTITUTE($AA604:$AA606,"M", "")))</f>
        <v>0</v>
      </c>
    </row>
    <row r="605" spans="2:40" ht="21" customHeight="1" x14ac:dyDescent="0.2">
      <c r="B605" s="17"/>
      <c r="C605" s="406"/>
      <c r="D605" s="231"/>
      <c r="E605" s="23"/>
      <c r="F605" s="23"/>
      <c r="G605" s="191"/>
      <c r="H605" s="409"/>
      <c r="I605" s="409"/>
      <c r="J605" s="409"/>
      <c r="K605" s="190" t="s">
        <v>91</v>
      </c>
      <c r="L605" s="189"/>
      <c r="M605" s="190" t="s">
        <v>90</v>
      </c>
      <c r="N605" s="189"/>
      <c r="O605" s="190" t="s">
        <v>89</v>
      </c>
      <c r="P605" s="189"/>
      <c r="Q605" s="190" t="s">
        <v>88</v>
      </c>
      <c r="R605" s="189"/>
      <c r="S605" s="190" t="s">
        <v>210</v>
      </c>
      <c r="T605" s="189"/>
      <c r="U605" s="190" t="s">
        <v>209</v>
      </c>
      <c r="V605" s="189"/>
      <c r="W605" s="190" t="s">
        <v>291</v>
      </c>
      <c r="X605" s="189"/>
      <c r="Y605" s="190" t="s">
        <v>593</v>
      </c>
      <c r="Z605" s="189"/>
      <c r="AA605" s="244"/>
      <c r="AB605" s="366"/>
      <c r="AC605" s="366"/>
      <c r="AD605" s="188"/>
      <c r="AE605" s="390"/>
      <c r="AF605" s="392"/>
      <c r="AG605" s="392"/>
      <c r="AH605" s="392"/>
      <c r="AI605" s="392"/>
      <c r="AJ605" s="392"/>
      <c r="AK605" s="392"/>
      <c r="AL605" s="392"/>
      <c r="AM605" s="392"/>
      <c r="AN605" s="395"/>
    </row>
    <row r="606" spans="2:40" ht="21" customHeight="1" thickBot="1" x14ac:dyDescent="0.25">
      <c r="B606" s="17"/>
      <c r="C606" s="407"/>
      <c r="D606" s="233"/>
      <c r="E606" s="203"/>
      <c r="F606" s="203"/>
      <c r="G606" s="202"/>
      <c r="H606" s="410"/>
      <c r="I606" s="410"/>
      <c r="J606" s="410"/>
      <c r="K606" s="201" t="s">
        <v>87</v>
      </c>
      <c r="L606" s="200"/>
      <c r="M606" s="201" t="s">
        <v>86</v>
      </c>
      <c r="N606" s="200"/>
      <c r="O606" s="201" t="s">
        <v>85</v>
      </c>
      <c r="P606" s="200"/>
      <c r="Q606" s="201" t="s">
        <v>84</v>
      </c>
      <c r="R606" s="200"/>
      <c r="S606" s="201" t="s">
        <v>208</v>
      </c>
      <c r="T606" s="200"/>
      <c r="U606" s="201" t="s">
        <v>207</v>
      </c>
      <c r="V606" s="200"/>
      <c r="W606" s="201" t="s">
        <v>290</v>
      </c>
      <c r="X606" s="200"/>
      <c r="Y606" s="201" t="s">
        <v>592</v>
      </c>
      <c r="Z606" s="200"/>
      <c r="AA606" s="246"/>
      <c r="AB606" s="398"/>
      <c r="AC606" s="398"/>
      <c r="AD606" s="199"/>
      <c r="AE606" s="391"/>
      <c r="AF606" s="393"/>
      <c r="AG606" s="393"/>
      <c r="AH606" s="393"/>
      <c r="AI606" s="393"/>
      <c r="AJ606" s="393"/>
      <c r="AK606" s="393"/>
      <c r="AL606" s="393"/>
      <c r="AM606" s="393"/>
      <c r="AN606" s="396"/>
    </row>
    <row r="607" spans="2:40" ht="21" customHeight="1" x14ac:dyDescent="0.2">
      <c r="B607" s="17"/>
      <c r="C607" s="405">
        <v>13</v>
      </c>
      <c r="D607" s="232"/>
      <c r="E607" s="197"/>
      <c r="F607" s="197"/>
      <c r="G607" s="196"/>
      <c r="H607" s="408"/>
      <c r="I607" s="408"/>
      <c r="J607" s="408"/>
      <c r="K607" s="195" t="s">
        <v>95</v>
      </c>
      <c r="L607" s="194"/>
      <c r="M607" s="195" t="s">
        <v>94</v>
      </c>
      <c r="N607" s="194"/>
      <c r="O607" s="195" t="s">
        <v>93</v>
      </c>
      <c r="P607" s="194"/>
      <c r="Q607" s="195" t="s">
        <v>92</v>
      </c>
      <c r="R607" s="194"/>
      <c r="S607" s="195" t="s">
        <v>212</v>
      </c>
      <c r="T607" s="194"/>
      <c r="U607" s="195" t="s">
        <v>211</v>
      </c>
      <c r="V607" s="194"/>
      <c r="W607" s="195" t="s">
        <v>292</v>
      </c>
      <c r="X607" s="194"/>
      <c r="Y607" s="195" t="s">
        <v>594</v>
      </c>
      <c r="Z607" s="194"/>
      <c r="AA607" s="245"/>
      <c r="AB607" s="397"/>
      <c r="AC607" s="397"/>
      <c r="AD607" s="193"/>
      <c r="AE607" s="379">
        <f>SUMPRODUCT(LEN($L607:$Z609)-LEN(SUBSTITUTE($L607:$Z609,"A", "")))</f>
        <v>0</v>
      </c>
      <c r="AF607" s="365">
        <f>SUMPRODUCT(LEN($AA607:$AA609)-LEN(SUBSTITUTE($AA607:$AA609,"A", "")))</f>
        <v>0</v>
      </c>
      <c r="AG607" s="365">
        <f>SUMPRODUCT(LEN($L607:$Z609)-LEN(SUBSTITUTE($L607:$Z609,"S", "")))</f>
        <v>0</v>
      </c>
      <c r="AH607" s="365">
        <f>SUMPRODUCT(LEN($AA607:$AA609)-LEN(SUBSTITUTE($AA607:$AA609,"S", "")))</f>
        <v>0</v>
      </c>
      <c r="AI607" s="365">
        <f>SUMPRODUCT(LEN($L607:$Z609)-LEN(SUBSTITUTE($L607:$Z609,"F", "")))</f>
        <v>0</v>
      </c>
      <c r="AJ607" s="365">
        <f>SUMPRODUCT(LEN($AA607:$AA609)-LEN(SUBSTITUTE($AA607:$AA609,"F", "")))</f>
        <v>0</v>
      </c>
      <c r="AK607" s="365">
        <f>SUMPRODUCT(LEN($L607:$Z609)-LEN(SUBSTITUTE($L607:$Z609,"G", "")))</f>
        <v>0</v>
      </c>
      <c r="AL607" s="365">
        <f>SUMPRODUCT(LEN($AA607:$AA609)-LEN(SUBSTITUTE($AA607:$AA609,"G", "")))</f>
        <v>0</v>
      </c>
      <c r="AM607" s="365">
        <f>SUMPRODUCT(LEN($L607:$Z609)-LEN(SUBSTITUTE($L607:$Z609,"M", "")))</f>
        <v>0</v>
      </c>
      <c r="AN607" s="382">
        <f>SUMPRODUCT(LEN($AA607:$AA609)-LEN(SUBSTITUTE($AA607:$AA609,"M", "")))</f>
        <v>0</v>
      </c>
    </row>
    <row r="608" spans="2:40" ht="21" customHeight="1" x14ac:dyDescent="0.2">
      <c r="B608" s="17"/>
      <c r="C608" s="406"/>
      <c r="D608" s="231"/>
      <c r="E608" s="23"/>
      <c r="F608" s="23"/>
      <c r="G608" s="191"/>
      <c r="H608" s="409"/>
      <c r="I608" s="409"/>
      <c r="J608" s="409"/>
      <c r="K608" s="190" t="s">
        <v>91</v>
      </c>
      <c r="L608" s="189"/>
      <c r="M608" s="190" t="s">
        <v>90</v>
      </c>
      <c r="N608" s="189"/>
      <c r="O608" s="190" t="s">
        <v>89</v>
      </c>
      <c r="P608" s="189"/>
      <c r="Q608" s="190" t="s">
        <v>88</v>
      </c>
      <c r="R608" s="189"/>
      <c r="S608" s="190" t="s">
        <v>210</v>
      </c>
      <c r="T608" s="189"/>
      <c r="U608" s="190" t="s">
        <v>209</v>
      </c>
      <c r="V608" s="189"/>
      <c r="W608" s="190" t="s">
        <v>291</v>
      </c>
      <c r="X608" s="189"/>
      <c r="Y608" s="190" t="s">
        <v>593</v>
      </c>
      <c r="Z608" s="189"/>
      <c r="AA608" s="244"/>
      <c r="AB608" s="366"/>
      <c r="AC608" s="366"/>
      <c r="AD608" s="188"/>
      <c r="AE608" s="390"/>
      <c r="AF608" s="392"/>
      <c r="AG608" s="392"/>
      <c r="AH608" s="392"/>
      <c r="AI608" s="392"/>
      <c r="AJ608" s="392"/>
      <c r="AK608" s="392"/>
      <c r="AL608" s="392"/>
      <c r="AM608" s="392"/>
      <c r="AN608" s="395"/>
    </row>
    <row r="609" spans="2:41" ht="21" customHeight="1" thickBot="1" x14ac:dyDescent="0.25">
      <c r="B609" s="17"/>
      <c r="C609" s="407"/>
      <c r="D609" s="233"/>
      <c r="E609" s="203"/>
      <c r="F609" s="203"/>
      <c r="G609" s="202"/>
      <c r="H609" s="410"/>
      <c r="I609" s="410"/>
      <c r="J609" s="410"/>
      <c r="K609" s="201" t="s">
        <v>87</v>
      </c>
      <c r="L609" s="200"/>
      <c r="M609" s="201" t="s">
        <v>86</v>
      </c>
      <c r="N609" s="200"/>
      <c r="O609" s="201" t="s">
        <v>85</v>
      </c>
      <c r="P609" s="200"/>
      <c r="Q609" s="201" t="s">
        <v>84</v>
      </c>
      <c r="R609" s="200"/>
      <c r="S609" s="201" t="s">
        <v>208</v>
      </c>
      <c r="T609" s="200"/>
      <c r="U609" s="201" t="s">
        <v>207</v>
      </c>
      <c r="V609" s="200"/>
      <c r="W609" s="201" t="s">
        <v>290</v>
      </c>
      <c r="X609" s="200"/>
      <c r="Y609" s="201" t="s">
        <v>592</v>
      </c>
      <c r="Z609" s="200"/>
      <c r="AA609" s="246"/>
      <c r="AB609" s="398"/>
      <c r="AC609" s="398"/>
      <c r="AD609" s="199"/>
      <c r="AE609" s="391"/>
      <c r="AF609" s="393"/>
      <c r="AG609" s="393"/>
      <c r="AH609" s="393"/>
      <c r="AI609" s="393"/>
      <c r="AJ609" s="393"/>
      <c r="AK609" s="393"/>
      <c r="AL609" s="393"/>
      <c r="AM609" s="393"/>
      <c r="AN609" s="396"/>
    </row>
    <row r="610" spans="2:41" ht="21" customHeight="1" x14ac:dyDescent="0.2">
      <c r="B610" s="17"/>
      <c r="C610" s="405">
        <v>14</v>
      </c>
      <c r="D610" s="232"/>
      <c r="E610" s="197"/>
      <c r="F610" s="197"/>
      <c r="G610" s="196"/>
      <c r="H610" s="408"/>
      <c r="I610" s="408"/>
      <c r="J610" s="408"/>
      <c r="K610" s="195" t="s">
        <v>95</v>
      </c>
      <c r="L610" s="194"/>
      <c r="M610" s="195" t="s">
        <v>94</v>
      </c>
      <c r="N610" s="194"/>
      <c r="O610" s="195" t="s">
        <v>93</v>
      </c>
      <c r="P610" s="194"/>
      <c r="Q610" s="195" t="s">
        <v>92</v>
      </c>
      <c r="R610" s="194"/>
      <c r="S610" s="195" t="s">
        <v>212</v>
      </c>
      <c r="T610" s="194"/>
      <c r="U610" s="195" t="s">
        <v>211</v>
      </c>
      <c r="V610" s="194"/>
      <c r="W610" s="195" t="s">
        <v>292</v>
      </c>
      <c r="X610" s="194"/>
      <c r="Y610" s="195" t="s">
        <v>594</v>
      </c>
      <c r="Z610" s="194"/>
      <c r="AA610" s="245"/>
      <c r="AB610" s="397"/>
      <c r="AC610" s="397"/>
      <c r="AD610" s="193"/>
      <c r="AE610" s="379">
        <f>SUMPRODUCT(LEN($L610:$Z612)-LEN(SUBSTITUTE($L610:$Z612,"A", "")))</f>
        <v>0</v>
      </c>
      <c r="AF610" s="365">
        <f>SUMPRODUCT(LEN($AA610:$AA612)-LEN(SUBSTITUTE($AA610:$AA612,"A", "")))</f>
        <v>0</v>
      </c>
      <c r="AG610" s="365">
        <f>SUMPRODUCT(LEN($L610:$Z612)-LEN(SUBSTITUTE($L610:$Z612,"S", "")))</f>
        <v>0</v>
      </c>
      <c r="AH610" s="365">
        <f>SUMPRODUCT(LEN($AA610:$AA612)-LEN(SUBSTITUTE($AA610:$AA612,"S", "")))</f>
        <v>0</v>
      </c>
      <c r="AI610" s="365">
        <f>SUMPRODUCT(LEN($L610:$Z612)-LEN(SUBSTITUTE($L610:$Z612,"F", "")))</f>
        <v>0</v>
      </c>
      <c r="AJ610" s="365">
        <f>SUMPRODUCT(LEN($AA610:$AA612)-LEN(SUBSTITUTE($AA610:$AA612,"F", "")))</f>
        <v>0</v>
      </c>
      <c r="AK610" s="365">
        <f>SUMPRODUCT(LEN($L610:$Z612)-LEN(SUBSTITUTE($L610:$Z612,"G", "")))</f>
        <v>0</v>
      </c>
      <c r="AL610" s="365">
        <f>SUMPRODUCT(LEN($AA610:$AA612)-LEN(SUBSTITUTE($AA610:$AA612,"G", "")))</f>
        <v>0</v>
      </c>
      <c r="AM610" s="365">
        <f>SUMPRODUCT(LEN($L610:$Z612)-LEN(SUBSTITUTE($L610:$Z612,"M", "")))</f>
        <v>0</v>
      </c>
      <c r="AN610" s="382">
        <f>SUMPRODUCT(LEN($AA610:$AA612)-LEN(SUBSTITUTE($AA610:$AA612,"M", "")))</f>
        <v>0</v>
      </c>
    </row>
    <row r="611" spans="2:41" ht="21" customHeight="1" x14ac:dyDescent="0.2">
      <c r="B611" s="17"/>
      <c r="C611" s="406"/>
      <c r="D611" s="231"/>
      <c r="E611" s="23"/>
      <c r="F611" s="23"/>
      <c r="G611" s="191"/>
      <c r="H611" s="409"/>
      <c r="I611" s="409"/>
      <c r="J611" s="409"/>
      <c r="K611" s="190" t="s">
        <v>91</v>
      </c>
      <c r="L611" s="189"/>
      <c r="M611" s="190" t="s">
        <v>90</v>
      </c>
      <c r="N611" s="189"/>
      <c r="O611" s="190" t="s">
        <v>89</v>
      </c>
      <c r="P611" s="189"/>
      <c r="Q611" s="190" t="s">
        <v>88</v>
      </c>
      <c r="R611" s="189"/>
      <c r="S611" s="190" t="s">
        <v>210</v>
      </c>
      <c r="T611" s="189"/>
      <c r="U611" s="190" t="s">
        <v>209</v>
      </c>
      <c r="V611" s="189"/>
      <c r="W611" s="190" t="s">
        <v>291</v>
      </c>
      <c r="X611" s="189"/>
      <c r="Y611" s="190" t="s">
        <v>593</v>
      </c>
      <c r="Z611" s="189"/>
      <c r="AA611" s="244"/>
      <c r="AB611" s="366"/>
      <c r="AC611" s="366"/>
      <c r="AD611" s="188"/>
      <c r="AE611" s="390"/>
      <c r="AF611" s="392"/>
      <c r="AG611" s="392"/>
      <c r="AH611" s="392"/>
      <c r="AI611" s="392"/>
      <c r="AJ611" s="392"/>
      <c r="AK611" s="392"/>
      <c r="AL611" s="392"/>
      <c r="AM611" s="392"/>
      <c r="AN611" s="395"/>
      <c r="AO611" s="58"/>
    </row>
    <row r="612" spans="2:41" ht="21" customHeight="1" thickBot="1" x14ac:dyDescent="0.25">
      <c r="B612" s="17"/>
      <c r="C612" s="407"/>
      <c r="D612" s="233"/>
      <c r="E612" s="203"/>
      <c r="F612" s="203"/>
      <c r="G612" s="202"/>
      <c r="H612" s="410"/>
      <c r="I612" s="410"/>
      <c r="J612" s="410"/>
      <c r="K612" s="201" t="s">
        <v>87</v>
      </c>
      <c r="L612" s="200"/>
      <c r="M612" s="201" t="s">
        <v>86</v>
      </c>
      <c r="N612" s="200"/>
      <c r="O612" s="201" t="s">
        <v>85</v>
      </c>
      <c r="P612" s="200"/>
      <c r="Q612" s="201" t="s">
        <v>84</v>
      </c>
      <c r="R612" s="200"/>
      <c r="S612" s="201" t="s">
        <v>208</v>
      </c>
      <c r="T612" s="200"/>
      <c r="U612" s="201" t="s">
        <v>207</v>
      </c>
      <c r="V612" s="200"/>
      <c r="W612" s="201" t="s">
        <v>290</v>
      </c>
      <c r="X612" s="200"/>
      <c r="Y612" s="201" t="s">
        <v>592</v>
      </c>
      <c r="Z612" s="200"/>
      <c r="AA612" s="246"/>
      <c r="AB612" s="398"/>
      <c r="AC612" s="398"/>
      <c r="AD612" s="199"/>
      <c r="AE612" s="391"/>
      <c r="AF612" s="393"/>
      <c r="AG612" s="393"/>
      <c r="AH612" s="393"/>
      <c r="AI612" s="393"/>
      <c r="AJ612" s="393"/>
      <c r="AK612" s="393"/>
      <c r="AL612" s="393"/>
      <c r="AM612" s="393"/>
      <c r="AN612" s="396"/>
    </row>
    <row r="613" spans="2:41" ht="21" customHeight="1" x14ac:dyDescent="0.2">
      <c r="B613" s="17"/>
      <c r="C613" s="405">
        <v>15</v>
      </c>
      <c r="D613" s="232"/>
      <c r="E613" s="197"/>
      <c r="F613" s="197"/>
      <c r="G613" s="196"/>
      <c r="H613" s="408"/>
      <c r="I613" s="408"/>
      <c r="J613" s="408"/>
      <c r="K613" s="195" t="s">
        <v>95</v>
      </c>
      <c r="L613" s="194"/>
      <c r="M613" s="195" t="s">
        <v>94</v>
      </c>
      <c r="N613" s="194"/>
      <c r="O613" s="195" t="s">
        <v>93</v>
      </c>
      <c r="P613" s="194"/>
      <c r="Q613" s="195" t="s">
        <v>92</v>
      </c>
      <c r="R613" s="194"/>
      <c r="S613" s="195" t="s">
        <v>212</v>
      </c>
      <c r="T613" s="194"/>
      <c r="U613" s="195" t="s">
        <v>211</v>
      </c>
      <c r="V613" s="194"/>
      <c r="W613" s="195" t="s">
        <v>292</v>
      </c>
      <c r="X613" s="194"/>
      <c r="Y613" s="195" t="s">
        <v>594</v>
      </c>
      <c r="Z613" s="194"/>
      <c r="AA613" s="245"/>
      <c r="AB613" s="397"/>
      <c r="AC613" s="397"/>
      <c r="AD613" s="193"/>
      <c r="AE613" s="379">
        <f>SUMPRODUCT(LEN($L613:$Z615)-LEN(SUBSTITUTE($L613:$Z615,"A", "")))</f>
        <v>0</v>
      </c>
      <c r="AF613" s="365">
        <f>SUMPRODUCT(LEN($AA613:$AA615)-LEN(SUBSTITUTE($AA613:$AA615,"A", "")))</f>
        <v>0</v>
      </c>
      <c r="AG613" s="365">
        <f>SUMPRODUCT(LEN($L613:$Z615)-LEN(SUBSTITUTE($L613:$Z615,"S", "")))</f>
        <v>0</v>
      </c>
      <c r="AH613" s="365">
        <f>SUMPRODUCT(LEN($AA613:$AA615)-LEN(SUBSTITUTE($AA613:$AA615,"S", "")))</f>
        <v>0</v>
      </c>
      <c r="AI613" s="365">
        <f>SUMPRODUCT(LEN($L613:$Z615)-LEN(SUBSTITUTE($L613:$Z615,"F", "")))</f>
        <v>0</v>
      </c>
      <c r="AJ613" s="365">
        <f>SUMPRODUCT(LEN($AA613:$AA615)-LEN(SUBSTITUTE($AA613:$AA615,"F", "")))</f>
        <v>0</v>
      </c>
      <c r="AK613" s="365">
        <f>SUMPRODUCT(LEN($L613:$Z615)-LEN(SUBSTITUTE($L613:$Z615,"G", "")))</f>
        <v>0</v>
      </c>
      <c r="AL613" s="365">
        <f>SUMPRODUCT(LEN($AA613:$AA615)-LEN(SUBSTITUTE($AA613:$AA615,"G", "")))</f>
        <v>0</v>
      </c>
      <c r="AM613" s="365">
        <f>SUMPRODUCT(LEN($L613:$Z615)-LEN(SUBSTITUTE($L613:$Z615,"M", "")))</f>
        <v>0</v>
      </c>
      <c r="AN613" s="382">
        <f>SUMPRODUCT(LEN($AA613:$AA615)-LEN(SUBSTITUTE($AA613:$AA615,"M", "")))</f>
        <v>0</v>
      </c>
    </row>
    <row r="614" spans="2:41" ht="21" customHeight="1" x14ac:dyDescent="0.2">
      <c r="B614" s="17"/>
      <c r="C614" s="406"/>
      <c r="D614" s="231"/>
      <c r="E614" s="23"/>
      <c r="F614" s="23"/>
      <c r="G614" s="191"/>
      <c r="H614" s="409"/>
      <c r="I614" s="409"/>
      <c r="J614" s="409"/>
      <c r="K614" s="190" t="s">
        <v>91</v>
      </c>
      <c r="L614" s="189"/>
      <c r="M614" s="190" t="s">
        <v>90</v>
      </c>
      <c r="N614" s="189"/>
      <c r="O614" s="190" t="s">
        <v>89</v>
      </c>
      <c r="P614" s="189"/>
      <c r="Q614" s="190" t="s">
        <v>88</v>
      </c>
      <c r="R614" s="189"/>
      <c r="S614" s="190" t="s">
        <v>210</v>
      </c>
      <c r="T614" s="189"/>
      <c r="U614" s="190" t="s">
        <v>209</v>
      </c>
      <c r="V614" s="189"/>
      <c r="W614" s="190" t="s">
        <v>291</v>
      </c>
      <c r="X614" s="189"/>
      <c r="Y614" s="190" t="s">
        <v>593</v>
      </c>
      <c r="Z614" s="189"/>
      <c r="AA614" s="244"/>
      <c r="AB614" s="366"/>
      <c r="AC614" s="366"/>
      <c r="AD614" s="188"/>
      <c r="AE614" s="390"/>
      <c r="AF614" s="392"/>
      <c r="AG614" s="392"/>
      <c r="AH614" s="392"/>
      <c r="AI614" s="392"/>
      <c r="AJ614" s="392"/>
      <c r="AK614" s="392"/>
      <c r="AL614" s="392"/>
      <c r="AM614" s="392"/>
      <c r="AN614" s="395"/>
    </row>
    <row r="615" spans="2:41" ht="21" customHeight="1" thickBot="1" x14ac:dyDescent="0.25">
      <c r="B615" s="17"/>
      <c r="C615" s="407"/>
      <c r="D615" s="233"/>
      <c r="E615" s="203"/>
      <c r="F615" s="203"/>
      <c r="G615" s="202"/>
      <c r="H615" s="410"/>
      <c r="I615" s="410"/>
      <c r="J615" s="410"/>
      <c r="K615" s="201" t="s">
        <v>87</v>
      </c>
      <c r="L615" s="200"/>
      <c r="M615" s="201" t="s">
        <v>86</v>
      </c>
      <c r="N615" s="200"/>
      <c r="O615" s="201" t="s">
        <v>85</v>
      </c>
      <c r="P615" s="200"/>
      <c r="Q615" s="201" t="s">
        <v>84</v>
      </c>
      <c r="R615" s="200"/>
      <c r="S615" s="201" t="s">
        <v>208</v>
      </c>
      <c r="T615" s="200"/>
      <c r="U615" s="201" t="s">
        <v>207</v>
      </c>
      <c r="V615" s="200"/>
      <c r="W615" s="201" t="s">
        <v>290</v>
      </c>
      <c r="X615" s="200"/>
      <c r="Y615" s="201" t="s">
        <v>592</v>
      </c>
      <c r="Z615" s="200"/>
      <c r="AA615" s="246"/>
      <c r="AB615" s="398"/>
      <c r="AC615" s="398"/>
      <c r="AD615" s="199"/>
      <c r="AE615" s="391"/>
      <c r="AF615" s="393"/>
      <c r="AG615" s="393"/>
      <c r="AH615" s="393"/>
      <c r="AI615" s="393"/>
      <c r="AJ615" s="393"/>
      <c r="AK615" s="393"/>
      <c r="AL615" s="393"/>
      <c r="AM615" s="393"/>
      <c r="AN615" s="396"/>
    </row>
    <row r="616" spans="2:41" ht="21" customHeight="1" x14ac:dyDescent="0.2">
      <c r="B616" s="17"/>
      <c r="C616" s="405">
        <v>16</v>
      </c>
      <c r="D616" s="232"/>
      <c r="E616" s="197"/>
      <c r="F616" s="197"/>
      <c r="G616" s="196"/>
      <c r="H616" s="408"/>
      <c r="I616" s="408"/>
      <c r="J616" s="408"/>
      <c r="K616" s="195" t="s">
        <v>95</v>
      </c>
      <c r="L616" s="194"/>
      <c r="M616" s="195" t="s">
        <v>94</v>
      </c>
      <c r="N616" s="194"/>
      <c r="O616" s="195" t="s">
        <v>93</v>
      </c>
      <c r="P616" s="194"/>
      <c r="Q616" s="195" t="s">
        <v>92</v>
      </c>
      <c r="R616" s="194"/>
      <c r="S616" s="195" t="s">
        <v>212</v>
      </c>
      <c r="T616" s="194"/>
      <c r="U616" s="195" t="s">
        <v>211</v>
      </c>
      <c r="V616" s="194"/>
      <c r="W616" s="195" t="s">
        <v>292</v>
      </c>
      <c r="X616" s="194"/>
      <c r="Y616" s="195" t="s">
        <v>594</v>
      </c>
      <c r="Z616" s="194"/>
      <c r="AA616" s="245"/>
      <c r="AB616" s="397"/>
      <c r="AC616" s="397"/>
      <c r="AD616" s="193"/>
      <c r="AE616" s="379">
        <f>SUMPRODUCT(LEN($L616:$Z618)-LEN(SUBSTITUTE($L616:$Z618,"A", "")))</f>
        <v>0</v>
      </c>
      <c r="AF616" s="365">
        <f>SUMPRODUCT(LEN($AA616:$AA618)-LEN(SUBSTITUTE($AA616:$AA618,"A", "")))</f>
        <v>0</v>
      </c>
      <c r="AG616" s="365">
        <f>SUMPRODUCT(LEN($L616:$Z618)-LEN(SUBSTITUTE($L616:$Z618,"S", "")))</f>
        <v>0</v>
      </c>
      <c r="AH616" s="365">
        <f>SUMPRODUCT(LEN($AA616:$AA618)-LEN(SUBSTITUTE($AA616:$AA618,"S", "")))</f>
        <v>0</v>
      </c>
      <c r="AI616" s="365">
        <f>SUMPRODUCT(LEN($L616:$Z618)-LEN(SUBSTITUTE($L616:$Z618,"F", "")))</f>
        <v>0</v>
      </c>
      <c r="AJ616" s="365">
        <f>SUMPRODUCT(LEN($AA616:$AA618)-LEN(SUBSTITUTE($AA616:$AA618,"F", "")))</f>
        <v>0</v>
      </c>
      <c r="AK616" s="365">
        <f>SUMPRODUCT(LEN($L616:$Z618)-LEN(SUBSTITUTE($L616:$Z618,"G", "")))</f>
        <v>0</v>
      </c>
      <c r="AL616" s="365">
        <f>SUMPRODUCT(LEN($AA616:$AA618)-LEN(SUBSTITUTE($AA616:$AA618,"G", "")))</f>
        <v>0</v>
      </c>
      <c r="AM616" s="365">
        <f>SUMPRODUCT(LEN($L616:$Z618)-LEN(SUBSTITUTE($L616:$Z618,"M", "")))</f>
        <v>0</v>
      </c>
      <c r="AN616" s="382">
        <f>SUMPRODUCT(LEN($AA616:$AA618)-LEN(SUBSTITUTE($AA616:$AA618,"M", "")))</f>
        <v>0</v>
      </c>
    </row>
    <row r="617" spans="2:41" ht="21" customHeight="1" x14ac:dyDescent="0.2">
      <c r="B617" s="17"/>
      <c r="C617" s="406"/>
      <c r="D617" s="231"/>
      <c r="E617" s="23"/>
      <c r="F617" s="23"/>
      <c r="G617" s="191"/>
      <c r="H617" s="409"/>
      <c r="I617" s="409"/>
      <c r="J617" s="409"/>
      <c r="K617" s="190" t="s">
        <v>91</v>
      </c>
      <c r="L617" s="189"/>
      <c r="M617" s="190" t="s">
        <v>90</v>
      </c>
      <c r="N617" s="189"/>
      <c r="O617" s="190" t="s">
        <v>89</v>
      </c>
      <c r="P617" s="189"/>
      <c r="Q617" s="190" t="s">
        <v>88</v>
      </c>
      <c r="R617" s="189"/>
      <c r="S617" s="190" t="s">
        <v>210</v>
      </c>
      <c r="T617" s="189"/>
      <c r="U617" s="190" t="s">
        <v>209</v>
      </c>
      <c r="V617" s="189"/>
      <c r="W617" s="190" t="s">
        <v>291</v>
      </c>
      <c r="X617" s="189"/>
      <c r="Y617" s="190" t="s">
        <v>593</v>
      </c>
      <c r="Z617" s="189"/>
      <c r="AA617" s="244"/>
      <c r="AB617" s="366"/>
      <c r="AC617" s="366"/>
      <c r="AD617" s="188"/>
      <c r="AE617" s="390"/>
      <c r="AF617" s="392"/>
      <c r="AG617" s="392"/>
      <c r="AH617" s="392"/>
      <c r="AI617" s="392"/>
      <c r="AJ617" s="392"/>
      <c r="AK617" s="392"/>
      <c r="AL617" s="392"/>
      <c r="AM617" s="392"/>
      <c r="AN617" s="395"/>
    </row>
    <row r="618" spans="2:41" ht="21" customHeight="1" thickBot="1" x14ac:dyDescent="0.25">
      <c r="B618" s="17"/>
      <c r="C618" s="407"/>
      <c r="D618" s="233"/>
      <c r="E618" s="203"/>
      <c r="F618" s="203"/>
      <c r="G618" s="202"/>
      <c r="H618" s="410"/>
      <c r="I618" s="410"/>
      <c r="J618" s="410"/>
      <c r="K618" s="201" t="s">
        <v>87</v>
      </c>
      <c r="L618" s="200"/>
      <c r="M618" s="201" t="s">
        <v>86</v>
      </c>
      <c r="N618" s="200"/>
      <c r="O618" s="201" t="s">
        <v>85</v>
      </c>
      <c r="P618" s="200"/>
      <c r="Q618" s="201" t="s">
        <v>84</v>
      </c>
      <c r="R618" s="200"/>
      <c r="S618" s="201" t="s">
        <v>208</v>
      </c>
      <c r="T618" s="200"/>
      <c r="U618" s="201" t="s">
        <v>207</v>
      </c>
      <c r="V618" s="200"/>
      <c r="W618" s="201" t="s">
        <v>290</v>
      </c>
      <c r="X618" s="200"/>
      <c r="Y618" s="201" t="s">
        <v>592</v>
      </c>
      <c r="Z618" s="200"/>
      <c r="AA618" s="246"/>
      <c r="AB618" s="398"/>
      <c r="AC618" s="398"/>
      <c r="AD618" s="199"/>
      <c r="AE618" s="391"/>
      <c r="AF618" s="393"/>
      <c r="AG618" s="393"/>
      <c r="AH618" s="393"/>
      <c r="AI618" s="393"/>
      <c r="AJ618" s="393"/>
      <c r="AK618" s="393"/>
      <c r="AL618" s="393"/>
      <c r="AM618" s="393"/>
      <c r="AN618" s="396"/>
    </row>
    <row r="619" spans="2:41" ht="21" customHeight="1" x14ac:dyDescent="0.2">
      <c r="B619" s="17"/>
      <c r="C619" s="405">
        <v>17</v>
      </c>
      <c r="D619" s="232"/>
      <c r="E619" s="197"/>
      <c r="F619" s="197"/>
      <c r="G619" s="196"/>
      <c r="H619" s="408"/>
      <c r="I619" s="408"/>
      <c r="J619" s="408"/>
      <c r="K619" s="195" t="s">
        <v>95</v>
      </c>
      <c r="L619" s="194"/>
      <c r="M619" s="195" t="s">
        <v>94</v>
      </c>
      <c r="N619" s="194"/>
      <c r="O619" s="195" t="s">
        <v>93</v>
      </c>
      <c r="P619" s="194"/>
      <c r="Q619" s="195" t="s">
        <v>92</v>
      </c>
      <c r="R619" s="194"/>
      <c r="S619" s="195" t="s">
        <v>212</v>
      </c>
      <c r="T619" s="194"/>
      <c r="U619" s="195" t="s">
        <v>211</v>
      </c>
      <c r="V619" s="194"/>
      <c r="W619" s="195" t="s">
        <v>292</v>
      </c>
      <c r="X619" s="194"/>
      <c r="Y619" s="195" t="s">
        <v>594</v>
      </c>
      <c r="Z619" s="194"/>
      <c r="AA619" s="245"/>
      <c r="AB619" s="397"/>
      <c r="AC619" s="397"/>
      <c r="AD619" s="193"/>
      <c r="AE619" s="379">
        <f>SUMPRODUCT(LEN($L619:$Z621)-LEN(SUBSTITUTE($L619:$Z621,"A", "")))</f>
        <v>0</v>
      </c>
      <c r="AF619" s="365">
        <f>SUMPRODUCT(LEN($AA619:$AA621)-LEN(SUBSTITUTE($AA619:$AA621,"A", "")))</f>
        <v>0</v>
      </c>
      <c r="AG619" s="365">
        <f>SUMPRODUCT(LEN($L619:$Z621)-LEN(SUBSTITUTE($L619:$Z621,"S", "")))</f>
        <v>0</v>
      </c>
      <c r="AH619" s="365">
        <f>SUMPRODUCT(LEN($AA619:$AA621)-LEN(SUBSTITUTE($AA619:$AA621,"S", "")))</f>
        <v>0</v>
      </c>
      <c r="AI619" s="365">
        <f>SUMPRODUCT(LEN($L619:$Z621)-LEN(SUBSTITUTE($L619:$Z621,"F", "")))</f>
        <v>0</v>
      </c>
      <c r="AJ619" s="365">
        <f>SUMPRODUCT(LEN($AA619:$AA621)-LEN(SUBSTITUTE($AA619:$AA621,"F", "")))</f>
        <v>0</v>
      </c>
      <c r="AK619" s="365">
        <f>SUMPRODUCT(LEN($L619:$Z621)-LEN(SUBSTITUTE($L619:$Z621,"G", "")))</f>
        <v>0</v>
      </c>
      <c r="AL619" s="365">
        <f>SUMPRODUCT(LEN($AA619:$AA621)-LEN(SUBSTITUTE($AA619:$AA621,"G", "")))</f>
        <v>0</v>
      </c>
      <c r="AM619" s="365">
        <f>SUMPRODUCT(LEN($L619:$Z621)-LEN(SUBSTITUTE($L619:$Z621,"M", "")))</f>
        <v>0</v>
      </c>
      <c r="AN619" s="382">
        <f>SUMPRODUCT(LEN($AA619:$AA621)-LEN(SUBSTITUTE($AA619:$AA621,"M", "")))</f>
        <v>0</v>
      </c>
    </row>
    <row r="620" spans="2:41" ht="21" customHeight="1" x14ac:dyDescent="0.2">
      <c r="B620" s="17"/>
      <c r="C620" s="406"/>
      <c r="D620" s="231"/>
      <c r="E620" s="23"/>
      <c r="F620" s="23"/>
      <c r="G620" s="191"/>
      <c r="H620" s="409"/>
      <c r="I620" s="409"/>
      <c r="J620" s="409"/>
      <c r="K620" s="190" t="s">
        <v>91</v>
      </c>
      <c r="L620" s="189"/>
      <c r="M620" s="190" t="s">
        <v>90</v>
      </c>
      <c r="N620" s="189"/>
      <c r="O620" s="190" t="s">
        <v>89</v>
      </c>
      <c r="P620" s="189"/>
      <c r="Q620" s="190" t="s">
        <v>88</v>
      </c>
      <c r="R620" s="189"/>
      <c r="S620" s="190" t="s">
        <v>210</v>
      </c>
      <c r="T620" s="189"/>
      <c r="U620" s="190" t="s">
        <v>209</v>
      </c>
      <c r="V620" s="189"/>
      <c r="W620" s="190" t="s">
        <v>291</v>
      </c>
      <c r="X620" s="189"/>
      <c r="Y620" s="190" t="s">
        <v>593</v>
      </c>
      <c r="Z620" s="189"/>
      <c r="AA620" s="244"/>
      <c r="AB620" s="366"/>
      <c r="AC620" s="366"/>
      <c r="AD620" s="188"/>
      <c r="AE620" s="390"/>
      <c r="AF620" s="392"/>
      <c r="AG620" s="392"/>
      <c r="AH620" s="392"/>
      <c r="AI620" s="392"/>
      <c r="AJ620" s="392"/>
      <c r="AK620" s="392"/>
      <c r="AL620" s="392"/>
      <c r="AM620" s="392"/>
      <c r="AN620" s="395"/>
    </row>
    <row r="621" spans="2:41" ht="21" customHeight="1" thickBot="1" x14ac:dyDescent="0.25">
      <c r="B621" s="17"/>
      <c r="C621" s="407"/>
      <c r="D621" s="233"/>
      <c r="E621" s="203"/>
      <c r="F621" s="203"/>
      <c r="G621" s="202"/>
      <c r="H621" s="410"/>
      <c r="I621" s="410"/>
      <c r="J621" s="410"/>
      <c r="K621" s="201" t="s">
        <v>87</v>
      </c>
      <c r="L621" s="200"/>
      <c r="M621" s="201" t="s">
        <v>86</v>
      </c>
      <c r="N621" s="200"/>
      <c r="O621" s="201" t="s">
        <v>85</v>
      </c>
      <c r="P621" s="200"/>
      <c r="Q621" s="201" t="s">
        <v>84</v>
      </c>
      <c r="R621" s="200"/>
      <c r="S621" s="201" t="s">
        <v>208</v>
      </c>
      <c r="T621" s="200"/>
      <c r="U621" s="201" t="s">
        <v>207</v>
      </c>
      <c r="V621" s="200"/>
      <c r="W621" s="201" t="s">
        <v>290</v>
      </c>
      <c r="X621" s="200"/>
      <c r="Y621" s="201" t="s">
        <v>592</v>
      </c>
      <c r="Z621" s="200"/>
      <c r="AA621" s="246"/>
      <c r="AB621" s="398"/>
      <c r="AC621" s="398"/>
      <c r="AD621" s="199"/>
      <c r="AE621" s="391"/>
      <c r="AF621" s="393"/>
      <c r="AG621" s="393"/>
      <c r="AH621" s="393"/>
      <c r="AI621" s="393"/>
      <c r="AJ621" s="393"/>
      <c r="AK621" s="393"/>
      <c r="AL621" s="393"/>
      <c r="AM621" s="393"/>
      <c r="AN621" s="396"/>
    </row>
    <row r="622" spans="2:41" ht="21" customHeight="1" x14ac:dyDescent="0.2">
      <c r="B622" s="17"/>
      <c r="C622" s="405">
        <v>18</v>
      </c>
      <c r="D622" s="232"/>
      <c r="E622" s="197"/>
      <c r="F622" s="197"/>
      <c r="G622" s="196"/>
      <c r="H622" s="408"/>
      <c r="I622" s="408"/>
      <c r="J622" s="408"/>
      <c r="K622" s="195" t="s">
        <v>95</v>
      </c>
      <c r="L622" s="194"/>
      <c r="M622" s="195" t="s">
        <v>94</v>
      </c>
      <c r="N622" s="194"/>
      <c r="O622" s="195" t="s">
        <v>93</v>
      </c>
      <c r="P622" s="194"/>
      <c r="Q622" s="195" t="s">
        <v>92</v>
      </c>
      <c r="R622" s="194"/>
      <c r="S622" s="195" t="s">
        <v>212</v>
      </c>
      <c r="T622" s="194"/>
      <c r="U622" s="195" t="s">
        <v>211</v>
      </c>
      <c r="V622" s="194"/>
      <c r="W622" s="195" t="s">
        <v>292</v>
      </c>
      <c r="X622" s="194"/>
      <c r="Y622" s="195" t="s">
        <v>594</v>
      </c>
      <c r="Z622" s="194"/>
      <c r="AA622" s="245"/>
      <c r="AB622" s="397"/>
      <c r="AC622" s="397"/>
      <c r="AD622" s="193"/>
      <c r="AE622" s="379">
        <f>SUMPRODUCT(LEN($L622:$Z624)-LEN(SUBSTITUTE($L622:$Z624,"A", "")))</f>
        <v>0</v>
      </c>
      <c r="AF622" s="365">
        <f>SUMPRODUCT(LEN($AA622:$AA624)-LEN(SUBSTITUTE($AA622:$AA624,"A", "")))</f>
        <v>0</v>
      </c>
      <c r="AG622" s="365">
        <f>SUMPRODUCT(LEN($L622:$Z624)-LEN(SUBSTITUTE($L622:$Z624,"S", "")))</f>
        <v>0</v>
      </c>
      <c r="AH622" s="365">
        <f>SUMPRODUCT(LEN($AA622:$AA624)-LEN(SUBSTITUTE($AA622:$AA624,"S", "")))</f>
        <v>0</v>
      </c>
      <c r="AI622" s="365">
        <f>SUMPRODUCT(LEN($L622:$Z624)-LEN(SUBSTITUTE($L622:$Z624,"F", "")))</f>
        <v>0</v>
      </c>
      <c r="AJ622" s="365">
        <f>SUMPRODUCT(LEN($AA622:$AA624)-LEN(SUBSTITUTE($AA622:$AA624,"F", "")))</f>
        <v>0</v>
      </c>
      <c r="AK622" s="365">
        <f>SUMPRODUCT(LEN($L622:$Z624)-LEN(SUBSTITUTE($L622:$Z624,"G", "")))</f>
        <v>0</v>
      </c>
      <c r="AL622" s="365">
        <f>SUMPRODUCT(LEN($AA622:$AA624)-LEN(SUBSTITUTE($AA622:$AA624,"G", "")))</f>
        <v>0</v>
      </c>
      <c r="AM622" s="365">
        <f>SUMPRODUCT(LEN($L622:$Z624)-LEN(SUBSTITUTE($L622:$Z624,"M", "")))</f>
        <v>0</v>
      </c>
      <c r="AN622" s="382">
        <f>SUMPRODUCT(LEN($AA622:$AA624)-LEN(SUBSTITUTE($AA622:$AA624,"M", "")))</f>
        <v>0</v>
      </c>
    </row>
    <row r="623" spans="2:41" ht="21" customHeight="1" x14ac:dyDescent="0.2">
      <c r="B623" s="17"/>
      <c r="C623" s="406"/>
      <c r="D623" s="231"/>
      <c r="E623" s="23"/>
      <c r="F623" s="23"/>
      <c r="G623" s="191"/>
      <c r="H623" s="409"/>
      <c r="I623" s="409"/>
      <c r="J623" s="409"/>
      <c r="K623" s="190" t="s">
        <v>91</v>
      </c>
      <c r="L623" s="189"/>
      <c r="M623" s="190" t="s">
        <v>90</v>
      </c>
      <c r="N623" s="189"/>
      <c r="O623" s="190" t="s">
        <v>89</v>
      </c>
      <c r="P623" s="189"/>
      <c r="Q623" s="190" t="s">
        <v>88</v>
      </c>
      <c r="R623" s="189"/>
      <c r="S623" s="190" t="s">
        <v>210</v>
      </c>
      <c r="T623" s="189"/>
      <c r="U623" s="190" t="s">
        <v>209</v>
      </c>
      <c r="V623" s="189"/>
      <c r="W623" s="190" t="s">
        <v>291</v>
      </c>
      <c r="X623" s="189"/>
      <c r="Y623" s="190" t="s">
        <v>593</v>
      </c>
      <c r="Z623" s="189"/>
      <c r="AA623" s="244"/>
      <c r="AB623" s="366"/>
      <c r="AC623" s="366"/>
      <c r="AD623" s="188"/>
      <c r="AE623" s="390"/>
      <c r="AF623" s="392"/>
      <c r="AG623" s="392"/>
      <c r="AH623" s="392"/>
      <c r="AI623" s="392"/>
      <c r="AJ623" s="392"/>
      <c r="AK623" s="392"/>
      <c r="AL623" s="392"/>
      <c r="AM623" s="392"/>
      <c r="AN623" s="395"/>
    </row>
    <row r="624" spans="2:41" ht="21" customHeight="1" thickBot="1" x14ac:dyDescent="0.25">
      <c r="B624" s="17"/>
      <c r="C624" s="407"/>
      <c r="D624" s="233"/>
      <c r="E624" s="203"/>
      <c r="F624" s="203"/>
      <c r="G624" s="202"/>
      <c r="H624" s="410"/>
      <c r="I624" s="410"/>
      <c r="J624" s="410"/>
      <c r="K624" s="201" t="s">
        <v>87</v>
      </c>
      <c r="L624" s="200"/>
      <c r="M624" s="201" t="s">
        <v>86</v>
      </c>
      <c r="N624" s="200"/>
      <c r="O624" s="201" t="s">
        <v>85</v>
      </c>
      <c r="P624" s="200"/>
      <c r="Q624" s="201" t="s">
        <v>84</v>
      </c>
      <c r="R624" s="200"/>
      <c r="S624" s="201" t="s">
        <v>208</v>
      </c>
      <c r="T624" s="200"/>
      <c r="U624" s="201" t="s">
        <v>207</v>
      </c>
      <c r="V624" s="200"/>
      <c r="W624" s="201" t="s">
        <v>290</v>
      </c>
      <c r="X624" s="200"/>
      <c r="Y624" s="201" t="s">
        <v>592</v>
      </c>
      <c r="Z624" s="200"/>
      <c r="AA624" s="246"/>
      <c r="AB624" s="398"/>
      <c r="AC624" s="398"/>
      <c r="AD624" s="199"/>
      <c r="AE624" s="391"/>
      <c r="AF624" s="393"/>
      <c r="AG624" s="393"/>
      <c r="AH624" s="393"/>
      <c r="AI624" s="393"/>
      <c r="AJ624" s="393"/>
      <c r="AK624" s="393"/>
      <c r="AL624" s="393"/>
      <c r="AM624" s="393"/>
      <c r="AN624" s="396"/>
    </row>
    <row r="625" spans="2:48" ht="21" customHeight="1" x14ac:dyDescent="0.2">
      <c r="B625" s="17"/>
      <c r="C625" s="405">
        <v>19</v>
      </c>
      <c r="D625" s="232"/>
      <c r="E625" s="197"/>
      <c r="F625" s="197"/>
      <c r="G625" s="196"/>
      <c r="H625" s="408"/>
      <c r="I625" s="408"/>
      <c r="J625" s="408"/>
      <c r="K625" s="195" t="s">
        <v>95</v>
      </c>
      <c r="L625" s="194"/>
      <c r="M625" s="195" t="s">
        <v>94</v>
      </c>
      <c r="N625" s="194"/>
      <c r="O625" s="195" t="s">
        <v>93</v>
      </c>
      <c r="P625" s="194"/>
      <c r="Q625" s="195" t="s">
        <v>92</v>
      </c>
      <c r="R625" s="194"/>
      <c r="S625" s="195" t="s">
        <v>212</v>
      </c>
      <c r="T625" s="194"/>
      <c r="U625" s="195" t="s">
        <v>211</v>
      </c>
      <c r="V625" s="194"/>
      <c r="W625" s="195" t="s">
        <v>292</v>
      </c>
      <c r="X625" s="194"/>
      <c r="Y625" s="195" t="s">
        <v>594</v>
      </c>
      <c r="Z625" s="194"/>
      <c r="AA625" s="245"/>
      <c r="AB625" s="397"/>
      <c r="AC625" s="397"/>
      <c r="AD625" s="193"/>
      <c r="AE625" s="379">
        <f>SUMPRODUCT(LEN($L625:$Z627)-LEN(SUBSTITUTE($L625:$Z627,"A", "")))</f>
        <v>0</v>
      </c>
      <c r="AF625" s="365">
        <f>SUMPRODUCT(LEN($AA625:$AA627)-LEN(SUBSTITUTE($AA625:$AA627,"A", "")))</f>
        <v>0</v>
      </c>
      <c r="AG625" s="365">
        <f>SUMPRODUCT(LEN($L625:$Z627)-LEN(SUBSTITUTE($L625:$Z627,"S", "")))</f>
        <v>0</v>
      </c>
      <c r="AH625" s="365">
        <f>SUMPRODUCT(LEN($AA625:$AA627)-LEN(SUBSTITUTE($AA625:$AA627,"S", "")))</f>
        <v>0</v>
      </c>
      <c r="AI625" s="365">
        <f>SUMPRODUCT(LEN($L625:$Z627)-LEN(SUBSTITUTE($L625:$Z627,"F", "")))</f>
        <v>0</v>
      </c>
      <c r="AJ625" s="365">
        <f>SUMPRODUCT(LEN($AA625:$AA627)-LEN(SUBSTITUTE($AA625:$AA627,"F", "")))</f>
        <v>0</v>
      </c>
      <c r="AK625" s="365">
        <f>SUMPRODUCT(LEN($L625:$Z627)-LEN(SUBSTITUTE($L625:$Z627,"G", "")))</f>
        <v>0</v>
      </c>
      <c r="AL625" s="365">
        <f>SUMPRODUCT(LEN($AA625:$AA627)-LEN(SUBSTITUTE($AA625:$AA627,"G", "")))</f>
        <v>0</v>
      </c>
      <c r="AM625" s="365">
        <f>SUMPRODUCT(LEN($L625:$Z627)-LEN(SUBSTITUTE($L625:$Z627,"M", "")))</f>
        <v>0</v>
      </c>
      <c r="AN625" s="382">
        <f>SUMPRODUCT(LEN($AA625:$AA627)-LEN(SUBSTITUTE($AA625:$AA627,"M", "")))</f>
        <v>0</v>
      </c>
    </row>
    <row r="626" spans="2:48" ht="21" customHeight="1" x14ac:dyDescent="0.2">
      <c r="B626" s="17"/>
      <c r="C626" s="406"/>
      <c r="D626" s="231"/>
      <c r="E626" s="23"/>
      <c r="F626" s="23"/>
      <c r="G626" s="191"/>
      <c r="H626" s="409"/>
      <c r="I626" s="409"/>
      <c r="J626" s="409"/>
      <c r="K626" s="190" t="s">
        <v>91</v>
      </c>
      <c r="L626" s="189"/>
      <c r="M626" s="190" t="s">
        <v>90</v>
      </c>
      <c r="N626" s="189"/>
      <c r="O626" s="190" t="s">
        <v>89</v>
      </c>
      <c r="P626" s="189"/>
      <c r="Q626" s="190" t="s">
        <v>88</v>
      </c>
      <c r="R626" s="189"/>
      <c r="S626" s="190" t="s">
        <v>210</v>
      </c>
      <c r="T626" s="189"/>
      <c r="U626" s="190" t="s">
        <v>209</v>
      </c>
      <c r="V626" s="189"/>
      <c r="W626" s="190" t="s">
        <v>291</v>
      </c>
      <c r="X626" s="189"/>
      <c r="Y626" s="190" t="s">
        <v>593</v>
      </c>
      <c r="Z626" s="189"/>
      <c r="AA626" s="244"/>
      <c r="AB626" s="366"/>
      <c r="AC626" s="366"/>
      <c r="AD626" s="188"/>
      <c r="AE626" s="390"/>
      <c r="AF626" s="392"/>
      <c r="AG626" s="392"/>
      <c r="AH626" s="392"/>
      <c r="AI626" s="392"/>
      <c r="AJ626" s="392"/>
      <c r="AK626" s="392"/>
      <c r="AL626" s="392"/>
      <c r="AM626" s="392"/>
      <c r="AN626" s="395"/>
    </row>
    <row r="627" spans="2:48" ht="21" customHeight="1" thickBot="1" x14ac:dyDescent="0.25">
      <c r="B627" s="17"/>
      <c r="C627" s="407"/>
      <c r="D627" s="233"/>
      <c r="E627" s="203"/>
      <c r="F627" s="203"/>
      <c r="G627" s="202"/>
      <c r="H627" s="410"/>
      <c r="I627" s="410"/>
      <c r="J627" s="410"/>
      <c r="K627" s="201" t="s">
        <v>87</v>
      </c>
      <c r="L627" s="200"/>
      <c r="M627" s="201" t="s">
        <v>86</v>
      </c>
      <c r="N627" s="200"/>
      <c r="O627" s="201" t="s">
        <v>85</v>
      </c>
      <c r="P627" s="200"/>
      <c r="Q627" s="201" t="s">
        <v>84</v>
      </c>
      <c r="R627" s="200"/>
      <c r="S627" s="201" t="s">
        <v>208</v>
      </c>
      <c r="T627" s="200"/>
      <c r="U627" s="201" t="s">
        <v>207</v>
      </c>
      <c r="V627" s="200"/>
      <c r="W627" s="201" t="s">
        <v>290</v>
      </c>
      <c r="X627" s="200"/>
      <c r="Y627" s="201" t="s">
        <v>592</v>
      </c>
      <c r="Z627" s="200"/>
      <c r="AA627" s="246"/>
      <c r="AB627" s="398"/>
      <c r="AC627" s="398"/>
      <c r="AD627" s="199"/>
      <c r="AE627" s="391"/>
      <c r="AF627" s="393"/>
      <c r="AG627" s="393"/>
      <c r="AH627" s="393"/>
      <c r="AI627" s="393"/>
      <c r="AJ627" s="393"/>
      <c r="AK627" s="393"/>
      <c r="AL627" s="393"/>
      <c r="AM627" s="393"/>
      <c r="AN627" s="396"/>
    </row>
    <row r="628" spans="2:48" ht="21" customHeight="1" x14ac:dyDescent="0.2">
      <c r="B628" s="17"/>
      <c r="C628" s="405">
        <v>20</v>
      </c>
      <c r="D628" s="232"/>
      <c r="E628" s="197"/>
      <c r="F628" s="197"/>
      <c r="G628" s="196"/>
      <c r="H628" s="408"/>
      <c r="I628" s="408"/>
      <c r="J628" s="408"/>
      <c r="K628" s="195" t="s">
        <v>95</v>
      </c>
      <c r="L628" s="194"/>
      <c r="M628" s="195" t="s">
        <v>94</v>
      </c>
      <c r="N628" s="194"/>
      <c r="O628" s="195" t="s">
        <v>93</v>
      </c>
      <c r="P628" s="194"/>
      <c r="Q628" s="195" t="s">
        <v>92</v>
      </c>
      <c r="R628" s="194"/>
      <c r="S628" s="195" t="s">
        <v>212</v>
      </c>
      <c r="T628" s="194"/>
      <c r="U628" s="195" t="s">
        <v>211</v>
      </c>
      <c r="V628" s="194"/>
      <c r="W628" s="195" t="s">
        <v>292</v>
      </c>
      <c r="X628" s="194"/>
      <c r="Y628" s="195" t="s">
        <v>594</v>
      </c>
      <c r="Z628" s="194"/>
      <c r="AA628" s="245"/>
      <c r="AB628" s="397"/>
      <c r="AC628" s="397"/>
      <c r="AD628" s="193"/>
      <c r="AE628" s="379">
        <f>SUMPRODUCT(LEN($L628:$Z630)-LEN(SUBSTITUTE($L628:$Z630,"A", "")))</f>
        <v>0</v>
      </c>
      <c r="AF628" s="365">
        <f>SUMPRODUCT(LEN($AA628:$AA630)-LEN(SUBSTITUTE($AA628:$AA630,"A", "")))</f>
        <v>0</v>
      </c>
      <c r="AG628" s="365">
        <f>SUMPRODUCT(LEN($L628:$Z630)-LEN(SUBSTITUTE($L628:$Z630,"S", "")))</f>
        <v>0</v>
      </c>
      <c r="AH628" s="365">
        <f>SUMPRODUCT(LEN($AA628:$AA630)-LEN(SUBSTITUTE($AA628:$AA630,"S", "")))</f>
        <v>0</v>
      </c>
      <c r="AI628" s="365">
        <f>SUMPRODUCT(LEN($L628:$Z630)-LEN(SUBSTITUTE($L628:$Z630,"F", "")))</f>
        <v>0</v>
      </c>
      <c r="AJ628" s="365">
        <f>SUMPRODUCT(LEN($AA628:$AA630)-LEN(SUBSTITUTE($AA628:$AA630,"F", "")))</f>
        <v>0</v>
      </c>
      <c r="AK628" s="365">
        <f>SUMPRODUCT(LEN($L628:$Z630)-LEN(SUBSTITUTE($L628:$Z630,"G", "")))</f>
        <v>0</v>
      </c>
      <c r="AL628" s="365">
        <f>SUMPRODUCT(LEN($AA628:$AA630)-LEN(SUBSTITUTE($AA628:$AA630,"G", "")))</f>
        <v>0</v>
      </c>
      <c r="AM628" s="365">
        <f>SUMPRODUCT(LEN($L628:$Z630)-LEN(SUBSTITUTE($L628:$Z630,"M", "")))</f>
        <v>0</v>
      </c>
      <c r="AN628" s="382">
        <f>SUMPRODUCT(LEN($AA628:$AA630)-LEN(SUBSTITUTE($AA628:$AA630,"M", "")))</f>
        <v>0</v>
      </c>
    </row>
    <row r="629" spans="2:48" ht="21" customHeight="1" x14ac:dyDescent="0.2">
      <c r="B629" s="17"/>
      <c r="C629" s="406"/>
      <c r="D629" s="231"/>
      <c r="E629" s="23"/>
      <c r="F629" s="23"/>
      <c r="G629" s="191"/>
      <c r="H629" s="409"/>
      <c r="I629" s="409"/>
      <c r="J629" s="409"/>
      <c r="K629" s="190" t="s">
        <v>91</v>
      </c>
      <c r="L629" s="189"/>
      <c r="M629" s="190" t="s">
        <v>90</v>
      </c>
      <c r="N629" s="189"/>
      <c r="O629" s="190" t="s">
        <v>89</v>
      </c>
      <c r="P629" s="189"/>
      <c r="Q629" s="190" t="s">
        <v>88</v>
      </c>
      <c r="R629" s="189"/>
      <c r="S629" s="190" t="s">
        <v>210</v>
      </c>
      <c r="T629" s="189"/>
      <c r="U629" s="190" t="s">
        <v>209</v>
      </c>
      <c r="V629" s="189"/>
      <c r="W629" s="190" t="s">
        <v>291</v>
      </c>
      <c r="X629" s="189"/>
      <c r="Y629" s="190" t="s">
        <v>593</v>
      </c>
      <c r="Z629" s="189"/>
      <c r="AA629" s="244"/>
      <c r="AB629" s="366"/>
      <c r="AC629" s="366"/>
      <c r="AD629" s="188"/>
      <c r="AE629" s="390"/>
      <c r="AF629" s="392"/>
      <c r="AG629" s="392"/>
      <c r="AH629" s="392"/>
      <c r="AI629" s="392"/>
      <c r="AJ629" s="392"/>
      <c r="AK629" s="392"/>
      <c r="AL629" s="392"/>
      <c r="AM629" s="392"/>
      <c r="AN629" s="395"/>
    </row>
    <row r="630" spans="2:48" ht="21" customHeight="1" thickBot="1" x14ac:dyDescent="0.25">
      <c r="B630" s="17"/>
      <c r="C630" s="412"/>
      <c r="D630" s="230"/>
      <c r="E630" s="186"/>
      <c r="F630" s="186"/>
      <c r="G630" s="185"/>
      <c r="H630" s="411"/>
      <c r="I630" s="411"/>
      <c r="J630" s="411"/>
      <c r="K630" s="184" t="s">
        <v>87</v>
      </c>
      <c r="L630" s="183"/>
      <c r="M630" s="184" t="s">
        <v>86</v>
      </c>
      <c r="N630" s="183"/>
      <c r="O630" s="184" t="s">
        <v>85</v>
      </c>
      <c r="P630" s="183"/>
      <c r="Q630" s="184" t="s">
        <v>84</v>
      </c>
      <c r="R630" s="183"/>
      <c r="S630" s="184" t="s">
        <v>208</v>
      </c>
      <c r="T630" s="183"/>
      <c r="U630" s="184" t="s">
        <v>207</v>
      </c>
      <c r="V630" s="183"/>
      <c r="W630" s="201" t="s">
        <v>290</v>
      </c>
      <c r="X630" s="183"/>
      <c r="Y630" s="201" t="s">
        <v>592</v>
      </c>
      <c r="Z630" s="183"/>
      <c r="AA630" s="243"/>
      <c r="AB630" s="367"/>
      <c r="AC630" s="367"/>
      <c r="AD630" s="180"/>
      <c r="AE630" s="391"/>
      <c r="AF630" s="393"/>
      <c r="AG630" s="393"/>
      <c r="AH630" s="393"/>
      <c r="AI630" s="393"/>
      <c r="AJ630" s="393"/>
      <c r="AK630" s="393"/>
      <c r="AL630" s="393"/>
      <c r="AM630" s="393"/>
      <c r="AN630" s="396"/>
    </row>
    <row r="631" spans="2:48" ht="74.45" customHeight="1" thickBot="1" x14ac:dyDescent="0.3">
      <c r="B631" s="51" t="s">
        <v>123</v>
      </c>
      <c r="C631" s="48" t="s">
        <v>122</v>
      </c>
      <c r="D631" s="48" t="s">
        <v>121</v>
      </c>
      <c r="E631" s="48" t="s">
        <v>120</v>
      </c>
      <c r="F631" s="48" t="s">
        <v>119</v>
      </c>
      <c r="G631" s="48" t="s">
        <v>118</v>
      </c>
      <c r="H631" s="48" t="s">
        <v>33</v>
      </c>
      <c r="I631" s="48" t="s">
        <v>117</v>
      </c>
      <c r="J631" s="48" t="s">
        <v>34</v>
      </c>
      <c r="K631" s="340" t="s">
        <v>116</v>
      </c>
      <c r="L631" s="341"/>
      <c r="M631" s="340" t="s">
        <v>115</v>
      </c>
      <c r="N631" s="341"/>
      <c r="O631" s="340" t="s">
        <v>115</v>
      </c>
      <c r="P631" s="394"/>
      <c r="Q631" s="340" t="s">
        <v>115</v>
      </c>
      <c r="R631" s="394"/>
      <c r="S631" s="340" t="s">
        <v>115</v>
      </c>
      <c r="T631" s="394"/>
      <c r="U631" s="340" t="s">
        <v>115</v>
      </c>
      <c r="V631" s="394"/>
      <c r="W631" s="340" t="s">
        <v>115</v>
      </c>
      <c r="X631" s="394"/>
      <c r="Y631" s="340" t="s">
        <v>115</v>
      </c>
      <c r="Z631" s="394"/>
      <c r="AA631" s="49" t="s">
        <v>114</v>
      </c>
      <c r="AB631" s="48" t="s">
        <v>113</v>
      </c>
      <c r="AC631" s="50" t="s">
        <v>221</v>
      </c>
      <c r="AD631" s="47" t="s">
        <v>112</v>
      </c>
      <c r="AE631" s="46" t="s">
        <v>111</v>
      </c>
      <c r="AF631" s="45" t="s">
        <v>110</v>
      </c>
      <c r="AG631" s="45" t="s">
        <v>109</v>
      </c>
      <c r="AH631" s="45" t="s">
        <v>108</v>
      </c>
      <c r="AI631" s="45" t="s">
        <v>107</v>
      </c>
      <c r="AJ631" s="45" t="s">
        <v>106</v>
      </c>
      <c r="AK631" s="45" t="s">
        <v>105</v>
      </c>
      <c r="AL631" s="45" t="s">
        <v>104</v>
      </c>
      <c r="AM631" s="45" t="s">
        <v>103</v>
      </c>
      <c r="AN631" s="45" t="s">
        <v>102</v>
      </c>
    </row>
    <row r="632" spans="2:48" ht="36" customHeight="1" thickBot="1" x14ac:dyDescent="0.25">
      <c r="B632" s="71" t="s">
        <v>125</v>
      </c>
      <c r="C632" s="215"/>
      <c r="D632" s="214">
        <v>217</v>
      </c>
      <c r="E632" s="213">
        <v>12</v>
      </c>
      <c r="F632" s="212">
        <v>36015.379999999997</v>
      </c>
      <c r="G632" s="211">
        <v>1045.3499999999999</v>
      </c>
      <c r="H632" s="210"/>
      <c r="I632" s="210"/>
      <c r="J632" s="209"/>
      <c r="K632" s="208"/>
      <c r="L632" s="36"/>
      <c r="M632" s="208"/>
      <c r="N632" s="36"/>
      <c r="O632" s="208"/>
      <c r="P632" s="36"/>
      <c r="Q632" s="208"/>
      <c r="R632" s="36"/>
      <c r="S632" s="208"/>
      <c r="T632" s="36"/>
      <c r="U632" s="208"/>
      <c r="V632" s="36"/>
      <c r="W632" s="208"/>
      <c r="X632" s="36"/>
      <c r="Y632" s="208"/>
      <c r="Z632" s="36"/>
      <c r="AA632" s="36"/>
      <c r="AB632" s="206"/>
      <c r="AC632" s="206"/>
      <c r="AD632" s="205"/>
      <c r="AE632" s="33">
        <f t="shared" ref="AE632:AN632" si="10">SUM(AE633:AE686)</f>
        <v>234</v>
      </c>
      <c r="AF632" s="54">
        <f t="shared" si="10"/>
        <v>58</v>
      </c>
      <c r="AG632" s="54">
        <f t="shared" si="10"/>
        <v>36</v>
      </c>
      <c r="AH632" s="54">
        <f t="shared" si="10"/>
        <v>10</v>
      </c>
      <c r="AI632" s="54">
        <f t="shared" si="10"/>
        <v>4</v>
      </c>
      <c r="AJ632" s="54">
        <f t="shared" si="10"/>
        <v>0</v>
      </c>
      <c r="AK632" s="54">
        <f t="shared" si="10"/>
        <v>74</v>
      </c>
      <c r="AL632" s="54">
        <f t="shared" si="10"/>
        <v>34</v>
      </c>
      <c r="AM632" s="54">
        <f t="shared" si="10"/>
        <v>0</v>
      </c>
      <c r="AN632" s="53">
        <f t="shared" si="10"/>
        <v>0</v>
      </c>
      <c r="AO632" s="32" t="s">
        <v>100</v>
      </c>
      <c r="AP632" s="31">
        <f>F632/(100*102)</f>
        <v>3.5309196078431371</v>
      </c>
      <c r="AR632" s="4">
        <f>SUM(AE632:AF632)/E632</f>
        <v>24.333333333333332</v>
      </c>
      <c r="AS632" s="4">
        <f>SUM(AG632:AH632)/E632</f>
        <v>3.8333333333333335</v>
      </c>
      <c r="AT632" s="4">
        <f>SUM(AI632:AJ632)/E632</f>
        <v>0.33333333333333331</v>
      </c>
      <c r="AU632" s="4">
        <f>SUM(AK632:AL632)/E632</f>
        <v>9</v>
      </c>
      <c r="AV632" s="4">
        <f>SUM(AM632:AN632)/E632</f>
        <v>0</v>
      </c>
    </row>
    <row r="633" spans="2:48" ht="21" customHeight="1" x14ac:dyDescent="0.2">
      <c r="B633" s="17" t="s">
        <v>99</v>
      </c>
      <c r="C633" s="405">
        <v>1</v>
      </c>
      <c r="D633" s="198"/>
      <c r="E633" s="197"/>
      <c r="F633" s="197"/>
      <c r="G633" s="196"/>
      <c r="H633" s="408">
        <v>77</v>
      </c>
      <c r="I633" s="408">
        <v>24</v>
      </c>
      <c r="J633" s="408">
        <v>6</v>
      </c>
      <c r="K633" s="195" t="s">
        <v>95</v>
      </c>
      <c r="L633" s="194" t="s">
        <v>306</v>
      </c>
      <c r="M633" s="195" t="s">
        <v>94</v>
      </c>
      <c r="N633" s="194" t="s">
        <v>275</v>
      </c>
      <c r="O633" s="195" t="s">
        <v>93</v>
      </c>
      <c r="P633" s="194" t="s">
        <v>213</v>
      </c>
      <c r="Q633" s="195" t="s">
        <v>92</v>
      </c>
      <c r="R633" s="194" t="s">
        <v>275</v>
      </c>
      <c r="S633" s="195" t="s">
        <v>212</v>
      </c>
      <c r="T633" s="194" t="s">
        <v>217</v>
      </c>
      <c r="U633" s="195" t="s">
        <v>211</v>
      </c>
      <c r="V633" s="194" t="s">
        <v>97</v>
      </c>
      <c r="W633" s="195" t="s">
        <v>292</v>
      </c>
      <c r="X633" s="194"/>
      <c r="Y633" s="195" t="s">
        <v>594</v>
      </c>
      <c r="Z633" s="194"/>
      <c r="AA633" s="245" t="s">
        <v>610</v>
      </c>
      <c r="AB633" s="397"/>
      <c r="AC633" s="397"/>
      <c r="AD633" s="193"/>
      <c r="AE633" s="379">
        <f>SUMPRODUCT(LEN($L633:$Z635)-LEN(SUBSTITUTE($L633:$Z635,"A", "")))</f>
        <v>28</v>
      </c>
      <c r="AF633" s="365">
        <f>SUMPRODUCT(LEN($AA633:$AA635)-LEN(SUBSTITUTE($AA633:$AA635,"A", "")))</f>
        <v>2</v>
      </c>
      <c r="AG633" s="365">
        <f>SUMPRODUCT(LEN($L633:$Z635)-LEN(SUBSTITUTE($L633:$Z635,"S", "")))</f>
        <v>2</v>
      </c>
      <c r="AH633" s="365">
        <f>SUMPRODUCT(LEN($AA633:$AA635)-LEN(SUBSTITUTE($AA633:$AA635,"S", "")))</f>
        <v>0</v>
      </c>
      <c r="AI633" s="365">
        <f>SUMPRODUCT(LEN($L633:$Z635)-LEN(SUBSTITUTE($L633:$Z635,"F", "")))</f>
        <v>1</v>
      </c>
      <c r="AJ633" s="365">
        <f>SUMPRODUCT(LEN($AA633:$AA635)-LEN(SUBSTITUTE($AA633:$AA635,"F", "")))</f>
        <v>0</v>
      </c>
      <c r="AK633" s="365">
        <f>SUMPRODUCT(LEN($L633:$Z635)-LEN(SUBSTITUTE($L633:$Z635,"G", "")))</f>
        <v>10</v>
      </c>
      <c r="AL633" s="365">
        <f>SUMPRODUCT(LEN($AA633:$AA635)-LEN(SUBSTITUTE($AA633:$AA635,"G", "")))</f>
        <v>2</v>
      </c>
      <c r="AM633" s="365">
        <f>SUMPRODUCT(LEN($L633:$Z635)-LEN(SUBSTITUTE($L633:$Z635,"M", "")))</f>
        <v>0</v>
      </c>
      <c r="AN633" s="382">
        <f>SUMPRODUCT(LEN($AA633:$AA635)-LEN(SUBSTITUTE($AA633:$AA635,"M", "")))</f>
        <v>0</v>
      </c>
    </row>
    <row r="634" spans="2:48" ht="21" customHeight="1" x14ac:dyDescent="0.2">
      <c r="B634" s="17"/>
      <c r="C634" s="406"/>
      <c r="D634" s="231"/>
      <c r="E634" s="23"/>
      <c r="F634" s="23"/>
      <c r="G634" s="191"/>
      <c r="H634" s="409"/>
      <c r="I634" s="409"/>
      <c r="J634" s="409"/>
      <c r="K634" s="190" t="s">
        <v>91</v>
      </c>
      <c r="L634" s="189" t="s">
        <v>306</v>
      </c>
      <c r="M634" s="190" t="s">
        <v>90</v>
      </c>
      <c r="N634" s="189" t="s">
        <v>213</v>
      </c>
      <c r="O634" s="190" t="s">
        <v>89</v>
      </c>
      <c r="P634" s="189" t="s">
        <v>620</v>
      </c>
      <c r="Q634" s="190" t="s">
        <v>88</v>
      </c>
      <c r="R634" s="189" t="s">
        <v>297</v>
      </c>
      <c r="S634" s="190" t="s">
        <v>210</v>
      </c>
      <c r="T634" s="189" t="s">
        <v>263</v>
      </c>
      <c r="U634" s="190" t="s">
        <v>209</v>
      </c>
      <c r="V634" s="189" t="s">
        <v>97</v>
      </c>
      <c r="W634" s="190" t="s">
        <v>291</v>
      </c>
      <c r="X634" s="189"/>
      <c r="Y634" s="190" t="s">
        <v>593</v>
      </c>
      <c r="Z634" s="189"/>
      <c r="AA634" s="244"/>
      <c r="AB634" s="366"/>
      <c r="AC634" s="366"/>
      <c r="AD634" s="188"/>
      <c r="AE634" s="390"/>
      <c r="AF634" s="392"/>
      <c r="AG634" s="392"/>
      <c r="AH634" s="392"/>
      <c r="AI634" s="392"/>
      <c r="AJ634" s="392"/>
      <c r="AK634" s="392"/>
      <c r="AL634" s="392"/>
      <c r="AM634" s="392"/>
      <c r="AN634" s="395"/>
    </row>
    <row r="635" spans="2:48" ht="21" customHeight="1" thickBot="1" x14ac:dyDescent="0.25">
      <c r="B635" s="17"/>
      <c r="C635" s="407"/>
      <c r="D635" s="233"/>
      <c r="E635" s="203"/>
      <c r="F635" s="203"/>
      <c r="G635" s="202"/>
      <c r="H635" s="410"/>
      <c r="I635" s="410"/>
      <c r="J635" s="410"/>
      <c r="K635" s="201" t="s">
        <v>87</v>
      </c>
      <c r="L635" s="200" t="s">
        <v>306</v>
      </c>
      <c r="M635" s="201" t="s">
        <v>86</v>
      </c>
      <c r="N635" s="200" t="s">
        <v>319</v>
      </c>
      <c r="O635" s="201" t="s">
        <v>85</v>
      </c>
      <c r="P635" s="200" t="s">
        <v>266</v>
      </c>
      <c r="Q635" s="201" t="s">
        <v>84</v>
      </c>
      <c r="R635" s="200" t="s">
        <v>213</v>
      </c>
      <c r="S635" s="201" t="s">
        <v>208</v>
      </c>
      <c r="T635" s="200" t="s">
        <v>213</v>
      </c>
      <c r="U635" s="201" t="s">
        <v>207</v>
      </c>
      <c r="V635" s="200" t="s">
        <v>97</v>
      </c>
      <c r="W635" s="201" t="s">
        <v>290</v>
      </c>
      <c r="X635" s="200"/>
      <c r="Y635" s="201" t="s">
        <v>592</v>
      </c>
      <c r="Z635" s="200"/>
      <c r="AA635" s="246"/>
      <c r="AB635" s="398"/>
      <c r="AC635" s="398"/>
      <c r="AD635" s="199"/>
      <c r="AE635" s="391"/>
      <c r="AF635" s="393"/>
      <c r="AG635" s="393"/>
      <c r="AH635" s="393"/>
      <c r="AI635" s="393"/>
      <c r="AJ635" s="393"/>
      <c r="AK635" s="393"/>
      <c r="AL635" s="393"/>
      <c r="AM635" s="393"/>
      <c r="AN635" s="396"/>
    </row>
    <row r="636" spans="2:48" ht="21" customHeight="1" x14ac:dyDescent="0.2">
      <c r="B636" s="17"/>
      <c r="C636" s="405">
        <v>2</v>
      </c>
      <c r="D636" s="198"/>
      <c r="E636" s="197"/>
      <c r="F636" s="197"/>
      <c r="G636" s="196"/>
      <c r="H636" s="408">
        <v>73</v>
      </c>
      <c r="I636" s="408">
        <v>23</v>
      </c>
      <c r="J636" s="408">
        <v>6</v>
      </c>
      <c r="K636" s="195" t="s">
        <v>95</v>
      </c>
      <c r="L636" s="194" t="s">
        <v>97</v>
      </c>
      <c r="M636" s="195" t="s">
        <v>94</v>
      </c>
      <c r="N636" s="194" t="s">
        <v>301</v>
      </c>
      <c r="O636" s="195" t="s">
        <v>93</v>
      </c>
      <c r="P636" s="194" t="s">
        <v>224</v>
      </c>
      <c r="Q636" s="195" t="s">
        <v>92</v>
      </c>
      <c r="R636" s="194" t="s">
        <v>263</v>
      </c>
      <c r="S636" s="195" t="s">
        <v>212</v>
      </c>
      <c r="T636" s="194" t="s">
        <v>97</v>
      </c>
      <c r="U636" s="195" t="s">
        <v>211</v>
      </c>
      <c r="V636" s="194" t="s">
        <v>98</v>
      </c>
      <c r="W636" s="195" t="s">
        <v>292</v>
      </c>
      <c r="X636" s="194"/>
      <c r="Y636" s="195" t="s">
        <v>594</v>
      </c>
      <c r="Z636" s="194"/>
      <c r="AA636" s="245" t="s">
        <v>225</v>
      </c>
      <c r="AB636" s="397"/>
      <c r="AC636" s="397"/>
      <c r="AD636" s="193"/>
      <c r="AE636" s="379">
        <f>SUMPRODUCT(LEN($L636:$Z638)-LEN(SUBSTITUTE($L636:$Z638,"A", "")))</f>
        <v>25</v>
      </c>
      <c r="AF636" s="365">
        <f>SUMPRODUCT(LEN($AA636:$AA638)-LEN(SUBSTITUTE($AA636:$AA638,"A", "")))</f>
        <v>4</v>
      </c>
      <c r="AG636" s="365">
        <f>SUMPRODUCT(LEN($L636:$Z638)-LEN(SUBSTITUTE($L636:$Z638,"S", "")))</f>
        <v>2</v>
      </c>
      <c r="AH636" s="365">
        <f>SUMPRODUCT(LEN($AA636:$AA638)-LEN(SUBSTITUTE($AA636:$AA638,"S", "")))</f>
        <v>1</v>
      </c>
      <c r="AI636" s="365">
        <f>SUMPRODUCT(LEN($L636:$Z638)-LEN(SUBSTITUTE($L636:$Z638,"F", "")))</f>
        <v>0</v>
      </c>
      <c r="AJ636" s="365">
        <f>SUMPRODUCT(LEN($AA636:$AA638)-LEN(SUBSTITUTE($AA636:$AA638,"F", "")))</f>
        <v>0</v>
      </c>
      <c r="AK636" s="365">
        <f>SUMPRODUCT(LEN($L636:$Z638)-LEN(SUBSTITUTE($L636:$Z638,"G", "")))</f>
        <v>7</v>
      </c>
      <c r="AL636" s="365">
        <f>SUMPRODUCT(LEN($AA636:$AA638)-LEN(SUBSTITUTE($AA636:$AA638,"G", "")))</f>
        <v>1</v>
      </c>
      <c r="AM636" s="365">
        <f>SUMPRODUCT(LEN($L636:$Z638)-LEN(SUBSTITUTE($L636:$Z638,"M", "")))</f>
        <v>0</v>
      </c>
      <c r="AN636" s="382">
        <f>SUMPRODUCT(LEN($AA636:$AA638)-LEN(SUBSTITUTE($AA636:$AA638,"M", "")))</f>
        <v>0</v>
      </c>
    </row>
    <row r="637" spans="2:48" ht="21" customHeight="1" x14ac:dyDescent="0.2">
      <c r="B637" s="17"/>
      <c r="C637" s="406"/>
      <c r="D637" s="231"/>
      <c r="E637" s="23"/>
      <c r="F637" s="23"/>
      <c r="G637" s="191"/>
      <c r="H637" s="409"/>
      <c r="I637" s="409"/>
      <c r="J637" s="409"/>
      <c r="K637" s="190" t="s">
        <v>91</v>
      </c>
      <c r="L637" s="189" t="s">
        <v>263</v>
      </c>
      <c r="M637" s="190" t="s">
        <v>90</v>
      </c>
      <c r="N637" s="189" t="s">
        <v>275</v>
      </c>
      <c r="O637" s="190" t="s">
        <v>89</v>
      </c>
      <c r="P637" s="189" t="s">
        <v>213</v>
      </c>
      <c r="Q637" s="190" t="s">
        <v>88</v>
      </c>
      <c r="R637" s="189" t="s">
        <v>213</v>
      </c>
      <c r="S637" s="190" t="s">
        <v>210</v>
      </c>
      <c r="T637" s="189" t="s">
        <v>97</v>
      </c>
      <c r="U637" s="190" t="s">
        <v>209</v>
      </c>
      <c r="V637" s="189" t="s">
        <v>98</v>
      </c>
      <c r="W637" s="190" t="s">
        <v>291</v>
      </c>
      <c r="X637" s="189"/>
      <c r="Y637" s="190" t="s">
        <v>593</v>
      </c>
      <c r="Z637" s="189"/>
      <c r="AA637" s="244" t="s">
        <v>275</v>
      </c>
      <c r="AB637" s="366"/>
      <c r="AC637" s="366"/>
      <c r="AD637" s="188"/>
      <c r="AE637" s="390"/>
      <c r="AF637" s="392"/>
      <c r="AG637" s="392"/>
      <c r="AH637" s="392"/>
      <c r="AI637" s="392"/>
      <c r="AJ637" s="392"/>
      <c r="AK637" s="392"/>
      <c r="AL637" s="392"/>
      <c r="AM637" s="392"/>
      <c r="AN637" s="395"/>
    </row>
    <row r="638" spans="2:48" ht="21" customHeight="1" thickBot="1" x14ac:dyDescent="0.25">
      <c r="B638" s="17"/>
      <c r="C638" s="407"/>
      <c r="D638" s="233"/>
      <c r="E638" s="203"/>
      <c r="F638" s="203"/>
      <c r="G638" s="202"/>
      <c r="H638" s="410"/>
      <c r="I638" s="410"/>
      <c r="J638" s="410"/>
      <c r="K638" s="201" t="s">
        <v>87</v>
      </c>
      <c r="L638" s="200" t="s">
        <v>275</v>
      </c>
      <c r="M638" s="201" t="s">
        <v>86</v>
      </c>
      <c r="N638" s="200" t="s">
        <v>275</v>
      </c>
      <c r="O638" s="201" t="s">
        <v>85</v>
      </c>
      <c r="P638" s="200" t="s">
        <v>275</v>
      </c>
      <c r="Q638" s="201" t="s">
        <v>84</v>
      </c>
      <c r="R638" s="200" t="s">
        <v>97</v>
      </c>
      <c r="S638" s="201" t="s">
        <v>208</v>
      </c>
      <c r="T638" s="200" t="s">
        <v>97</v>
      </c>
      <c r="U638" s="201" t="s">
        <v>207</v>
      </c>
      <c r="V638" s="200"/>
      <c r="W638" s="201" t="s">
        <v>290</v>
      </c>
      <c r="X638" s="200"/>
      <c r="Y638" s="201" t="s">
        <v>592</v>
      </c>
      <c r="Z638" s="200"/>
      <c r="AA638" s="246"/>
      <c r="AB638" s="398"/>
      <c r="AC638" s="398"/>
      <c r="AD638" s="199"/>
      <c r="AE638" s="391"/>
      <c r="AF638" s="393"/>
      <c r="AG638" s="393"/>
      <c r="AH638" s="393"/>
      <c r="AI638" s="393"/>
      <c r="AJ638" s="393"/>
      <c r="AK638" s="393"/>
      <c r="AL638" s="393"/>
      <c r="AM638" s="393"/>
      <c r="AN638" s="396"/>
    </row>
    <row r="639" spans="2:48" ht="21" customHeight="1" x14ac:dyDescent="0.2">
      <c r="B639" s="17"/>
      <c r="C639" s="405">
        <v>3</v>
      </c>
      <c r="D639" s="198"/>
      <c r="E639" s="197"/>
      <c r="F639" s="197"/>
      <c r="G639" s="196"/>
      <c r="H639" s="408">
        <v>68</v>
      </c>
      <c r="I639" s="408">
        <v>20</v>
      </c>
      <c r="J639" s="408">
        <v>5</v>
      </c>
      <c r="K639" s="195" t="s">
        <v>95</v>
      </c>
      <c r="L639" s="194" t="s">
        <v>271</v>
      </c>
      <c r="M639" s="195" t="s">
        <v>94</v>
      </c>
      <c r="N639" s="194" t="s">
        <v>271</v>
      </c>
      <c r="O639" s="195" t="s">
        <v>93</v>
      </c>
      <c r="P639" s="194" t="s">
        <v>213</v>
      </c>
      <c r="Q639" s="195" t="s">
        <v>92</v>
      </c>
      <c r="R639" s="194" t="s">
        <v>97</v>
      </c>
      <c r="S639" s="195" t="s">
        <v>212</v>
      </c>
      <c r="T639" s="194" t="s">
        <v>97</v>
      </c>
      <c r="U639" s="195" t="s">
        <v>211</v>
      </c>
      <c r="V639" s="194"/>
      <c r="W639" s="195" t="s">
        <v>292</v>
      </c>
      <c r="X639" s="194"/>
      <c r="Y639" s="195" t="s">
        <v>594</v>
      </c>
      <c r="Z639" s="194"/>
      <c r="AA639" s="245" t="s">
        <v>97</v>
      </c>
      <c r="AB639" s="397"/>
      <c r="AC639" s="397"/>
      <c r="AD639" s="193"/>
      <c r="AE639" s="379">
        <f>SUMPRODUCT(LEN($L639:$Z641)-LEN(SUBSTITUTE($L639:$Z641,"A", "")))</f>
        <v>16</v>
      </c>
      <c r="AF639" s="365">
        <f>SUMPRODUCT(LEN($AA639:$AA641)-LEN(SUBSTITUTE($AA639:$AA641,"A", "")))</f>
        <v>1</v>
      </c>
      <c r="AG639" s="365">
        <f>SUMPRODUCT(LEN($L639:$Z641)-LEN(SUBSTITUTE($L639:$Z641,"S", "")))</f>
        <v>1</v>
      </c>
      <c r="AH639" s="365">
        <f>SUMPRODUCT(LEN($AA639:$AA641)-LEN(SUBSTITUTE($AA639:$AA641,"S", "")))</f>
        <v>0</v>
      </c>
      <c r="AI639" s="365">
        <f>SUMPRODUCT(LEN($L639:$Z641)-LEN(SUBSTITUTE($L639:$Z641,"F", "")))</f>
        <v>0</v>
      </c>
      <c r="AJ639" s="365">
        <f>SUMPRODUCT(LEN($AA639:$AA641)-LEN(SUBSTITUTE($AA639:$AA641,"F", "")))</f>
        <v>0</v>
      </c>
      <c r="AK639" s="365">
        <f>SUMPRODUCT(LEN($L639:$Z641)-LEN(SUBSTITUTE($L639:$Z641,"G", "")))</f>
        <v>5</v>
      </c>
      <c r="AL639" s="365">
        <f>SUMPRODUCT(LEN($AA639:$AA641)-LEN(SUBSTITUTE($AA639:$AA641,"G", "")))</f>
        <v>0</v>
      </c>
      <c r="AM639" s="365">
        <f>SUMPRODUCT(LEN($L639:$Z641)-LEN(SUBSTITUTE($L639:$Z641,"M", "")))</f>
        <v>0</v>
      </c>
      <c r="AN639" s="382">
        <f>SUMPRODUCT(LEN($AA639:$AA641)-LEN(SUBSTITUTE($AA639:$AA641,"M", "")))</f>
        <v>0</v>
      </c>
    </row>
    <row r="640" spans="2:48" ht="21" customHeight="1" x14ac:dyDescent="0.2">
      <c r="B640" s="17"/>
      <c r="C640" s="406"/>
      <c r="D640" s="231"/>
      <c r="E640" s="23"/>
      <c r="F640" s="23"/>
      <c r="G640" s="191"/>
      <c r="H640" s="409"/>
      <c r="I640" s="409"/>
      <c r="J640" s="409"/>
      <c r="K640" s="190" t="s">
        <v>91</v>
      </c>
      <c r="L640" s="189" t="s">
        <v>263</v>
      </c>
      <c r="M640" s="190" t="s">
        <v>90</v>
      </c>
      <c r="N640" s="189" t="s">
        <v>213</v>
      </c>
      <c r="O640" s="190" t="s">
        <v>89</v>
      </c>
      <c r="P640" s="189" t="s">
        <v>213</v>
      </c>
      <c r="Q640" s="190" t="s">
        <v>88</v>
      </c>
      <c r="R640" s="189" t="s">
        <v>97</v>
      </c>
      <c r="S640" s="190" t="s">
        <v>210</v>
      </c>
      <c r="T640" s="189" t="s">
        <v>97</v>
      </c>
      <c r="U640" s="190" t="s">
        <v>209</v>
      </c>
      <c r="V640" s="189"/>
      <c r="W640" s="190" t="s">
        <v>291</v>
      </c>
      <c r="X640" s="189"/>
      <c r="Y640" s="190" t="s">
        <v>593</v>
      </c>
      <c r="Z640" s="189"/>
      <c r="AA640" s="244"/>
      <c r="AB640" s="366"/>
      <c r="AC640" s="366"/>
      <c r="AD640" s="188"/>
      <c r="AE640" s="390"/>
      <c r="AF640" s="392"/>
      <c r="AG640" s="392"/>
      <c r="AH640" s="392"/>
      <c r="AI640" s="392"/>
      <c r="AJ640" s="392"/>
      <c r="AK640" s="392"/>
      <c r="AL640" s="392"/>
      <c r="AM640" s="392"/>
      <c r="AN640" s="395"/>
    </row>
    <row r="641" spans="2:40" ht="21" customHeight="1" thickBot="1" x14ac:dyDescent="0.25">
      <c r="B641" s="17"/>
      <c r="C641" s="407"/>
      <c r="D641" s="233"/>
      <c r="E641" s="203"/>
      <c r="F641" s="203"/>
      <c r="G641" s="202"/>
      <c r="H641" s="410"/>
      <c r="I641" s="410"/>
      <c r="J641" s="410"/>
      <c r="K641" s="201" t="s">
        <v>87</v>
      </c>
      <c r="L641" s="200" t="s">
        <v>263</v>
      </c>
      <c r="M641" s="201" t="s">
        <v>86</v>
      </c>
      <c r="N641" s="200" t="s">
        <v>266</v>
      </c>
      <c r="O641" s="201" t="s">
        <v>85</v>
      </c>
      <c r="P641" s="200" t="s">
        <v>97</v>
      </c>
      <c r="Q641" s="201" t="s">
        <v>84</v>
      </c>
      <c r="R641" s="200" t="s">
        <v>97</v>
      </c>
      <c r="S641" s="201" t="s">
        <v>208</v>
      </c>
      <c r="T641" s="200" t="s">
        <v>98</v>
      </c>
      <c r="U641" s="201" t="s">
        <v>207</v>
      </c>
      <c r="V641" s="200"/>
      <c r="W641" s="201" t="s">
        <v>290</v>
      </c>
      <c r="X641" s="200"/>
      <c r="Y641" s="201" t="s">
        <v>592</v>
      </c>
      <c r="Z641" s="200"/>
      <c r="AA641" s="246"/>
      <c r="AB641" s="398"/>
      <c r="AC641" s="398"/>
      <c r="AD641" s="199"/>
      <c r="AE641" s="391"/>
      <c r="AF641" s="393"/>
      <c r="AG641" s="393"/>
      <c r="AH641" s="393"/>
      <c r="AI641" s="393"/>
      <c r="AJ641" s="393"/>
      <c r="AK641" s="393"/>
      <c r="AL641" s="393"/>
      <c r="AM641" s="393"/>
      <c r="AN641" s="396"/>
    </row>
    <row r="642" spans="2:40" ht="21" customHeight="1" x14ac:dyDescent="0.2">
      <c r="B642" s="17"/>
      <c r="C642" s="405">
        <v>4</v>
      </c>
      <c r="D642" s="198"/>
      <c r="E642" s="197"/>
      <c r="F642" s="197"/>
      <c r="G642" s="196"/>
      <c r="H642" s="408">
        <v>71</v>
      </c>
      <c r="I642" s="408">
        <v>21</v>
      </c>
      <c r="J642" s="408">
        <v>6</v>
      </c>
      <c r="K642" s="195" t="s">
        <v>95</v>
      </c>
      <c r="L642" s="194" t="s">
        <v>263</v>
      </c>
      <c r="M642" s="195" t="s">
        <v>94</v>
      </c>
      <c r="N642" s="194" t="s">
        <v>284</v>
      </c>
      <c r="O642" s="195" t="s">
        <v>93</v>
      </c>
      <c r="P642" s="194" t="s">
        <v>224</v>
      </c>
      <c r="Q642" s="195" t="s">
        <v>92</v>
      </c>
      <c r="R642" s="194" t="s">
        <v>263</v>
      </c>
      <c r="S642" s="195" t="s">
        <v>212</v>
      </c>
      <c r="T642" s="194" t="s">
        <v>97</v>
      </c>
      <c r="U642" s="195" t="s">
        <v>211</v>
      </c>
      <c r="V642" s="194"/>
      <c r="W642" s="195" t="s">
        <v>292</v>
      </c>
      <c r="X642" s="194"/>
      <c r="Y642" s="195" t="s">
        <v>594</v>
      </c>
      <c r="Z642" s="194"/>
      <c r="AA642" s="245"/>
      <c r="AB642" s="397"/>
      <c r="AC642" s="397"/>
      <c r="AD642" s="193"/>
      <c r="AE642" s="379">
        <f>SUMPRODUCT(LEN($L642:$Z644)-LEN(SUBSTITUTE($L642:$Z644,"A", "")))</f>
        <v>21</v>
      </c>
      <c r="AF642" s="365">
        <f>SUMPRODUCT(LEN($AA642:$AA644)-LEN(SUBSTITUTE($AA642:$AA644,"A", "")))</f>
        <v>0</v>
      </c>
      <c r="AG642" s="365">
        <f>SUMPRODUCT(LEN($L642:$Z644)-LEN(SUBSTITUTE($L642:$Z644,"S", "")))</f>
        <v>0</v>
      </c>
      <c r="AH642" s="365">
        <f>SUMPRODUCT(LEN($AA642:$AA644)-LEN(SUBSTITUTE($AA642:$AA644,"S", "")))</f>
        <v>0</v>
      </c>
      <c r="AI642" s="365">
        <f>SUMPRODUCT(LEN($L642:$Z644)-LEN(SUBSTITUTE($L642:$Z644,"F", "")))</f>
        <v>0</v>
      </c>
      <c r="AJ642" s="365">
        <f>SUMPRODUCT(LEN($AA642:$AA644)-LEN(SUBSTITUTE($AA642:$AA644,"F", "")))</f>
        <v>0</v>
      </c>
      <c r="AK642" s="365">
        <f>SUMPRODUCT(LEN($L642:$Z644)-LEN(SUBSTITUTE($L642:$Z644,"G", "")))</f>
        <v>8</v>
      </c>
      <c r="AL642" s="365">
        <f>SUMPRODUCT(LEN($AA642:$AA644)-LEN(SUBSTITUTE($AA642:$AA644,"G", "")))</f>
        <v>0</v>
      </c>
      <c r="AM642" s="365">
        <f>SUMPRODUCT(LEN($L642:$Z644)-LEN(SUBSTITUTE($L642:$Z644,"M", "")))</f>
        <v>0</v>
      </c>
      <c r="AN642" s="382">
        <f>SUMPRODUCT(LEN($AA642:$AA644)-LEN(SUBSTITUTE($AA642:$AA644,"M", "")))</f>
        <v>0</v>
      </c>
    </row>
    <row r="643" spans="2:40" ht="21" customHeight="1" x14ac:dyDescent="0.2">
      <c r="B643" s="17"/>
      <c r="C643" s="406"/>
      <c r="D643" s="231"/>
      <c r="E643" s="23"/>
      <c r="F643" s="23"/>
      <c r="G643" s="191"/>
      <c r="H643" s="409"/>
      <c r="I643" s="409"/>
      <c r="J643" s="409"/>
      <c r="K643" s="190" t="s">
        <v>91</v>
      </c>
      <c r="L643" s="189" t="s">
        <v>213</v>
      </c>
      <c r="M643" s="190" t="s">
        <v>90</v>
      </c>
      <c r="N643" s="189" t="s">
        <v>306</v>
      </c>
      <c r="O643" s="190" t="s">
        <v>89</v>
      </c>
      <c r="P643" s="189" t="s">
        <v>275</v>
      </c>
      <c r="Q643" s="190" t="s">
        <v>88</v>
      </c>
      <c r="R643" s="189" t="s">
        <v>213</v>
      </c>
      <c r="S643" s="190" t="s">
        <v>210</v>
      </c>
      <c r="T643" s="189" t="s">
        <v>97</v>
      </c>
      <c r="U643" s="190" t="s">
        <v>209</v>
      </c>
      <c r="V643" s="189"/>
      <c r="W643" s="190" t="s">
        <v>291</v>
      </c>
      <c r="X643" s="189"/>
      <c r="Y643" s="190" t="s">
        <v>593</v>
      </c>
      <c r="Z643" s="189"/>
      <c r="AA643" s="244"/>
      <c r="AB643" s="366"/>
      <c r="AC643" s="366"/>
      <c r="AD643" s="188"/>
      <c r="AE643" s="390"/>
      <c r="AF643" s="392"/>
      <c r="AG643" s="392"/>
      <c r="AH643" s="392"/>
      <c r="AI643" s="392"/>
      <c r="AJ643" s="392"/>
      <c r="AK643" s="392"/>
      <c r="AL643" s="392"/>
      <c r="AM643" s="392"/>
      <c r="AN643" s="395"/>
    </row>
    <row r="644" spans="2:40" ht="21" customHeight="1" thickBot="1" x14ac:dyDescent="0.25">
      <c r="B644" s="17"/>
      <c r="C644" s="407"/>
      <c r="D644" s="233"/>
      <c r="E644" s="203"/>
      <c r="F644" s="203"/>
      <c r="G644" s="202"/>
      <c r="H644" s="410"/>
      <c r="I644" s="410"/>
      <c r="J644" s="410"/>
      <c r="K644" s="201" t="s">
        <v>87</v>
      </c>
      <c r="L644" s="200" t="s">
        <v>213</v>
      </c>
      <c r="M644" s="201" t="s">
        <v>86</v>
      </c>
      <c r="N644" s="200" t="s">
        <v>275</v>
      </c>
      <c r="O644" s="201" t="s">
        <v>85</v>
      </c>
      <c r="P644" s="200" t="s">
        <v>263</v>
      </c>
      <c r="Q644" s="201" t="s">
        <v>84</v>
      </c>
      <c r="R644" s="200" t="s">
        <v>97</v>
      </c>
      <c r="S644" s="201" t="s">
        <v>208</v>
      </c>
      <c r="T644" s="200" t="s">
        <v>97</v>
      </c>
      <c r="U644" s="201" t="s">
        <v>207</v>
      </c>
      <c r="V644" s="200"/>
      <c r="W644" s="201" t="s">
        <v>290</v>
      </c>
      <c r="X644" s="200"/>
      <c r="Y644" s="201" t="s">
        <v>592</v>
      </c>
      <c r="Z644" s="200"/>
      <c r="AA644" s="246"/>
      <c r="AB644" s="398"/>
      <c r="AC644" s="398"/>
      <c r="AD644" s="199"/>
      <c r="AE644" s="391"/>
      <c r="AF644" s="393"/>
      <c r="AG644" s="393"/>
      <c r="AH644" s="393"/>
      <c r="AI644" s="393"/>
      <c r="AJ644" s="393"/>
      <c r="AK644" s="393"/>
      <c r="AL644" s="393"/>
      <c r="AM644" s="393"/>
      <c r="AN644" s="396"/>
    </row>
    <row r="645" spans="2:40" ht="21" customHeight="1" x14ac:dyDescent="0.2">
      <c r="B645" s="17"/>
      <c r="C645" s="405">
        <v>5</v>
      </c>
      <c r="D645" s="256" t="s">
        <v>235</v>
      </c>
      <c r="E645" s="197"/>
      <c r="F645" s="197"/>
      <c r="G645" s="196"/>
      <c r="H645" s="408">
        <v>69</v>
      </c>
      <c r="I645" s="408">
        <v>18</v>
      </c>
      <c r="J645" s="408">
        <v>6</v>
      </c>
      <c r="K645" s="195" t="s">
        <v>95</v>
      </c>
      <c r="L645" s="194" t="s">
        <v>213</v>
      </c>
      <c r="M645" s="195" t="s">
        <v>94</v>
      </c>
      <c r="N645" s="194" t="s">
        <v>275</v>
      </c>
      <c r="O645" s="195" t="s">
        <v>93</v>
      </c>
      <c r="P645" s="194" t="s">
        <v>230</v>
      </c>
      <c r="Q645" s="195" t="s">
        <v>92</v>
      </c>
      <c r="R645" s="194" t="s">
        <v>97</v>
      </c>
      <c r="S645" s="195" t="s">
        <v>212</v>
      </c>
      <c r="T645" s="194"/>
      <c r="U645" s="195" t="s">
        <v>211</v>
      </c>
      <c r="V645" s="194"/>
      <c r="W645" s="195" t="s">
        <v>292</v>
      </c>
      <c r="X645" s="194"/>
      <c r="Y645" s="195" t="s">
        <v>594</v>
      </c>
      <c r="Z645" s="194"/>
      <c r="AA645" s="245" t="s">
        <v>619</v>
      </c>
      <c r="AB645" s="397"/>
      <c r="AC645" s="397"/>
      <c r="AD645" s="193"/>
      <c r="AE645" s="379">
        <f>SUMPRODUCT(LEN($L645:$Z647)-LEN(SUBSTITUTE($L645:$Z647,"A", "")))</f>
        <v>18</v>
      </c>
      <c r="AF645" s="365">
        <f>SUMPRODUCT(LEN($AA645:$AA647)-LEN(SUBSTITUTE($AA645:$AA647,"A", "")))</f>
        <v>9</v>
      </c>
      <c r="AG645" s="365">
        <f>SUMPRODUCT(LEN($L645:$Z647)-LEN(SUBSTITUTE($L645:$Z647,"S", "")))</f>
        <v>3</v>
      </c>
      <c r="AH645" s="365">
        <f>SUMPRODUCT(LEN($AA645:$AA647)-LEN(SUBSTITUTE($AA645:$AA647,"S", "")))</f>
        <v>2</v>
      </c>
      <c r="AI645" s="365">
        <f>SUMPRODUCT(LEN($L645:$Z647)-LEN(SUBSTITUTE($L645:$Z647,"F", "")))</f>
        <v>0</v>
      </c>
      <c r="AJ645" s="365">
        <f>SUMPRODUCT(LEN($AA645:$AA647)-LEN(SUBSTITUTE($AA645:$AA647,"F", "")))</f>
        <v>0</v>
      </c>
      <c r="AK645" s="365">
        <f>SUMPRODUCT(LEN($L645:$Z647)-LEN(SUBSTITUTE($L645:$Z647,"G", "")))</f>
        <v>3</v>
      </c>
      <c r="AL645" s="365">
        <f>SUMPRODUCT(LEN($AA645:$AA647)-LEN(SUBSTITUTE($AA645:$AA647,"G", "")))</f>
        <v>5</v>
      </c>
      <c r="AM645" s="365">
        <f>SUMPRODUCT(LEN($L645:$Z647)-LEN(SUBSTITUTE($L645:$Z647,"M", "")))</f>
        <v>0</v>
      </c>
      <c r="AN645" s="382">
        <f>SUMPRODUCT(LEN($AA645:$AA647)-LEN(SUBSTITUTE($AA645:$AA647,"M", "")))</f>
        <v>0</v>
      </c>
    </row>
    <row r="646" spans="2:40" ht="21" customHeight="1" x14ac:dyDescent="0.2">
      <c r="B646" s="17"/>
      <c r="C646" s="406"/>
      <c r="D646" s="231" t="s">
        <v>604</v>
      </c>
      <c r="E646" s="23"/>
      <c r="F646" s="23"/>
      <c r="G646" s="191"/>
      <c r="H646" s="409"/>
      <c r="I646" s="409"/>
      <c r="J646" s="409"/>
      <c r="K646" s="190" t="s">
        <v>91</v>
      </c>
      <c r="L646" s="189" t="s">
        <v>301</v>
      </c>
      <c r="M646" s="190" t="s">
        <v>90</v>
      </c>
      <c r="N646" s="189" t="s">
        <v>224</v>
      </c>
      <c r="O646" s="190" t="s">
        <v>89</v>
      </c>
      <c r="P646" s="189" t="s">
        <v>367</v>
      </c>
      <c r="Q646" s="190" t="s">
        <v>88</v>
      </c>
      <c r="R646" s="189" t="s">
        <v>98</v>
      </c>
      <c r="S646" s="190" t="s">
        <v>210</v>
      </c>
      <c r="T646" s="189"/>
      <c r="U646" s="190" t="s">
        <v>209</v>
      </c>
      <c r="V646" s="189"/>
      <c r="W646" s="190" t="s">
        <v>291</v>
      </c>
      <c r="X646" s="189"/>
      <c r="Y646" s="190" t="s">
        <v>593</v>
      </c>
      <c r="Z646" s="189"/>
      <c r="AA646" s="244" t="s">
        <v>618</v>
      </c>
      <c r="AB646" s="366"/>
      <c r="AC646" s="366"/>
      <c r="AD646" s="188"/>
      <c r="AE646" s="390"/>
      <c r="AF646" s="392"/>
      <c r="AG646" s="392"/>
      <c r="AH646" s="392"/>
      <c r="AI646" s="392"/>
      <c r="AJ646" s="392"/>
      <c r="AK646" s="392"/>
      <c r="AL646" s="392"/>
      <c r="AM646" s="392"/>
      <c r="AN646" s="395"/>
    </row>
    <row r="647" spans="2:40" ht="21" customHeight="1" thickBot="1" x14ac:dyDescent="0.25">
      <c r="B647" s="17"/>
      <c r="C647" s="407"/>
      <c r="D647" s="233"/>
      <c r="E647" s="203"/>
      <c r="F647" s="203"/>
      <c r="G647" s="202"/>
      <c r="H647" s="410"/>
      <c r="I647" s="410"/>
      <c r="J647" s="410"/>
      <c r="K647" s="201" t="s">
        <v>87</v>
      </c>
      <c r="L647" s="200" t="s">
        <v>224</v>
      </c>
      <c r="M647" s="201" t="s">
        <v>86</v>
      </c>
      <c r="N647" s="200" t="s">
        <v>263</v>
      </c>
      <c r="O647" s="201" t="s">
        <v>85</v>
      </c>
      <c r="P647" s="200" t="s">
        <v>97</v>
      </c>
      <c r="Q647" s="201" t="s">
        <v>84</v>
      </c>
      <c r="R647" s="200" t="s">
        <v>98</v>
      </c>
      <c r="S647" s="201" t="s">
        <v>208</v>
      </c>
      <c r="T647" s="200"/>
      <c r="U647" s="201" t="s">
        <v>207</v>
      </c>
      <c r="V647" s="200"/>
      <c r="W647" s="201" t="s">
        <v>290</v>
      </c>
      <c r="X647" s="200"/>
      <c r="Y647" s="201" t="s">
        <v>592</v>
      </c>
      <c r="Z647" s="200"/>
      <c r="AA647" s="246"/>
      <c r="AB647" s="398"/>
      <c r="AC647" s="398"/>
      <c r="AD647" s="199"/>
      <c r="AE647" s="391"/>
      <c r="AF647" s="393"/>
      <c r="AG647" s="393"/>
      <c r="AH647" s="393"/>
      <c r="AI647" s="393"/>
      <c r="AJ647" s="393"/>
      <c r="AK647" s="393"/>
      <c r="AL647" s="393"/>
      <c r="AM647" s="393"/>
      <c r="AN647" s="396"/>
    </row>
    <row r="648" spans="2:40" ht="21" customHeight="1" x14ac:dyDescent="0.2">
      <c r="B648" s="17"/>
      <c r="C648" s="405">
        <v>6</v>
      </c>
      <c r="D648" s="254" t="s">
        <v>604</v>
      </c>
      <c r="E648" s="197"/>
      <c r="F648" s="197"/>
      <c r="G648" s="196"/>
      <c r="H648" s="408">
        <v>31</v>
      </c>
      <c r="I648" s="408">
        <v>11</v>
      </c>
      <c r="J648" s="408">
        <v>11</v>
      </c>
      <c r="K648" s="195" t="s">
        <v>95</v>
      </c>
      <c r="L648" s="194"/>
      <c r="M648" s="195" t="s">
        <v>94</v>
      </c>
      <c r="N648" s="194"/>
      <c r="O648" s="195" t="s">
        <v>93</v>
      </c>
      <c r="P648" s="194"/>
      <c r="Q648" s="195" t="s">
        <v>92</v>
      </c>
      <c r="R648" s="194"/>
      <c r="S648" s="195" t="s">
        <v>212</v>
      </c>
      <c r="T648" s="194"/>
      <c r="U648" s="195" t="s">
        <v>211</v>
      </c>
      <c r="V648" s="194"/>
      <c r="W648" s="195" t="s">
        <v>292</v>
      </c>
      <c r="X648" s="194"/>
      <c r="Y648" s="195" t="s">
        <v>594</v>
      </c>
      <c r="Z648" s="194"/>
      <c r="AA648" s="245"/>
      <c r="AB648" s="397"/>
      <c r="AC648" s="397"/>
      <c r="AD648" s="193"/>
      <c r="AE648" s="379">
        <f>SUMPRODUCT(LEN($L648:$Z650)-LEN(SUBSTITUTE($L648:$Z650,"A", "")))</f>
        <v>0</v>
      </c>
      <c r="AF648" s="365">
        <f>SUMPRODUCT(LEN($AA648:$AA650)-LEN(SUBSTITUTE($AA648:$AA650,"A", "")))</f>
        <v>0</v>
      </c>
      <c r="AG648" s="365">
        <f>SUMPRODUCT(LEN($L648:$Z650)-LEN(SUBSTITUTE($L648:$Z650,"S", "")))</f>
        <v>0</v>
      </c>
      <c r="AH648" s="365">
        <f>SUMPRODUCT(LEN($AA648:$AA650)-LEN(SUBSTITUTE($AA648:$AA650,"S", "")))</f>
        <v>0</v>
      </c>
      <c r="AI648" s="365">
        <f>SUMPRODUCT(LEN($L648:$Z650)-LEN(SUBSTITUTE($L648:$Z650,"F", "")))</f>
        <v>0</v>
      </c>
      <c r="AJ648" s="365">
        <f>SUMPRODUCT(LEN($AA648:$AA650)-LEN(SUBSTITUTE($AA648:$AA650,"F", "")))</f>
        <v>0</v>
      </c>
      <c r="AK648" s="365">
        <f>SUMPRODUCT(LEN($L648:$Z650)-LEN(SUBSTITUTE($L648:$Z650,"G", "")))</f>
        <v>0</v>
      </c>
      <c r="AL648" s="365">
        <f>SUMPRODUCT(LEN($AA648:$AA650)-LEN(SUBSTITUTE($AA648:$AA650,"G", "")))</f>
        <v>0</v>
      </c>
      <c r="AM648" s="365">
        <f>SUMPRODUCT(LEN($L648:$Z650)-LEN(SUBSTITUTE($L648:$Z650,"M", "")))</f>
        <v>0</v>
      </c>
      <c r="AN648" s="382">
        <f>SUMPRODUCT(LEN($AA648:$AA650)-LEN(SUBSTITUTE($AA648:$AA650,"M", "")))</f>
        <v>0</v>
      </c>
    </row>
    <row r="649" spans="2:40" ht="21" customHeight="1" x14ac:dyDescent="0.2">
      <c r="B649" s="17"/>
      <c r="C649" s="406"/>
      <c r="D649" s="231"/>
      <c r="E649" s="23"/>
      <c r="F649" s="23"/>
      <c r="G649" s="191"/>
      <c r="H649" s="409"/>
      <c r="I649" s="409"/>
      <c r="J649" s="409"/>
      <c r="K649" s="190" t="s">
        <v>91</v>
      </c>
      <c r="L649" s="189"/>
      <c r="M649" s="190" t="s">
        <v>90</v>
      </c>
      <c r="N649" s="189"/>
      <c r="O649" s="190" t="s">
        <v>89</v>
      </c>
      <c r="P649" s="189"/>
      <c r="Q649" s="190" t="s">
        <v>88</v>
      </c>
      <c r="R649" s="189"/>
      <c r="S649" s="190" t="s">
        <v>210</v>
      </c>
      <c r="T649" s="189"/>
      <c r="U649" s="190" t="s">
        <v>209</v>
      </c>
      <c r="V649" s="189"/>
      <c r="W649" s="190" t="s">
        <v>291</v>
      </c>
      <c r="X649" s="189"/>
      <c r="Y649" s="190" t="s">
        <v>593</v>
      </c>
      <c r="Z649" s="189"/>
      <c r="AA649" s="244"/>
      <c r="AB649" s="366"/>
      <c r="AC649" s="366"/>
      <c r="AD649" s="188"/>
      <c r="AE649" s="390"/>
      <c r="AF649" s="392"/>
      <c r="AG649" s="392"/>
      <c r="AH649" s="392"/>
      <c r="AI649" s="392"/>
      <c r="AJ649" s="392"/>
      <c r="AK649" s="392"/>
      <c r="AL649" s="392"/>
      <c r="AM649" s="392"/>
      <c r="AN649" s="395"/>
    </row>
    <row r="650" spans="2:40" ht="21" customHeight="1" thickBot="1" x14ac:dyDescent="0.25">
      <c r="B650" s="17"/>
      <c r="C650" s="407"/>
      <c r="D650" s="233"/>
      <c r="E650" s="203"/>
      <c r="F650" s="203"/>
      <c r="G650" s="202"/>
      <c r="H650" s="410"/>
      <c r="I650" s="410"/>
      <c r="J650" s="410"/>
      <c r="K650" s="201" t="s">
        <v>87</v>
      </c>
      <c r="L650" s="200"/>
      <c r="M650" s="201" t="s">
        <v>86</v>
      </c>
      <c r="N650" s="200"/>
      <c r="O650" s="201" t="s">
        <v>85</v>
      </c>
      <c r="P650" s="200"/>
      <c r="Q650" s="201" t="s">
        <v>84</v>
      </c>
      <c r="R650" s="200"/>
      <c r="S650" s="201" t="s">
        <v>208</v>
      </c>
      <c r="T650" s="200"/>
      <c r="U650" s="201" t="s">
        <v>207</v>
      </c>
      <c r="V650" s="200"/>
      <c r="W650" s="201" t="s">
        <v>290</v>
      </c>
      <c r="X650" s="200"/>
      <c r="Y650" s="201" t="s">
        <v>592</v>
      </c>
      <c r="Z650" s="200"/>
      <c r="AA650" s="246"/>
      <c r="AB650" s="398"/>
      <c r="AC650" s="398"/>
      <c r="AD650" s="199"/>
      <c r="AE650" s="391"/>
      <c r="AF650" s="393"/>
      <c r="AG650" s="393"/>
      <c r="AH650" s="393"/>
      <c r="AI650" s="393"/>
      <c r="AJ650" s="393"/>
      <c r="AK650" s="393"/>
      <c r="AL650" s="393"/>
      <c r="AM650" s="393"/>
      <c r="AN650" s="396"/>
    </row>
    <row r="651" spans="2:40" ht="21" customHeight="1" x14ac:dyDescent="0.2">
      <c r="B651" s="17"/>
      <c r="C651" s="405">
        <v>7</v>
      </c>
      <c r="D651" s="254" t="s">
        <v>604</v>
      </c>
      <c r="E651" s="197"/>
      <c r="F651" s="197"/>
      <c r="G651" s="196"/>
      <c r="H651" s="408">
        <v>77</v>
      </c>
      <c r="I651" s="408">
        <v>23</v>
      </c>
      <c r="J651" s="408">
        <v>7</v>
      </c>
      <c r="K651" s="195" t="s">
        <v>95</v>
      </c>
      <c r="L651" s="194" t="s">
        <v>275</v>
      </c>
      <c r="M651" s="195" t="s">
        <v>94</v>
      </c>
      <c r="N651" s="194" t="s">
        <v>224</v>
      </c>
      <c r="O651" s="195" t="s">
        <v>93</v>
      </c>
      <c r="P651" s="194" t="s">
        <v>97</v>
      </c>
      <c r="Q651" s="195" t="s">
        <v>92</v>
      </c>
      <c r="R651" s="194" t="s">
        <v>297</v>
      </c>
      <c r="S651" s="195" t="s">
        <v>212</v>
      </c>
      <c r="T651" s="194" t="s">
        <v>213</v>
      </c>
      <c r="U651" s="195" t="s">
        <v>211</v>
      </c>
      <c r="V651" s="194" t="s">
        <v>98</v>
      </c>
      <c r="W651" s="195" t="s">
        <v>292</v>
      </c>
      <c r="X651" s="194"/>
      <c r="Y651" s="195" t="s">
        <v>594</v>
      </c>
      <c r="Z651" s="194"/>
      <c r="AA651" s="245" t="s">
        <v>269</v>
      </c>
      <c r="AB651" s="397"/>
      <c r="AC651" s="397"/>
      <c r="AD651" s="193"/>
      <c r="AE651" s="379">
        <f>SUMPRODUCT(LEN($L651:$Z653)-LEN(SUBSTITUTE($L651:$Z653,"A", "")))</f>
        <v>23</v>
      </c>
      <c r="AF651" s="365">
        <f>SUMPRODUCT(LEN($AA651:$AA653)-LEN(SUBSTITUTE($AA651:$AA653,"A", "")))</f>
        <v>6</v>
      </c>
      <c r="AG651" s="365">
        <f>SUMPRODUCT(LEN($L651:$Z653)-LEN(SUBSTITUTE($L651:$Z653,"S", "")))</f>
        <v>5</v>
      </c>
      <c r="AH651" s="365">
        <f>SUMPRODUCT(LEN($AA651:$AA653)-LEN(SUBSTITUTE($AA651:$AA653,"S", "")))</f>
        <v>2</v>
      </c>
      <c r="AI651" s="365">
        <f>SUMPRODUCT(LEN($L651:$Z653)-LEN(SUBSTITUTE($L651:$Z653,"F", "")))</f>
        <v>2</v>
      </c>
      <c r="AJ651" s="365">
        <f>SUMPRODUCT(LEN($AA651:$AA653)-LEN(SUBSTITUTE($AA651:$AA653,"F", "")))</f>
        <v>0</v>
      </c>
      <c r="AK651" s="365">
        <f>SUMPRODUCT(LEN($L651:$Z653)-LEN(SUBSTITUTE($L651:$Z653,"G", "")))</f>
        <v>6</v>
      </c>
      <c r="AL651" s="365">
        <f>SUMPRODUCT(LEN($AA651:$AA653)-LEN(SUBSTITUTE($AA651:$AA653,"G", "")))</f>
        <v>4</v>
      </c>
      <c r="AM651" s="365">
        <f>SUMPRODUCT(LEN($L651:$Z653)-LEN(SUBSTITUTE($L651:$Z653,"M", "")))</f>
        <v>0</v>
      </c>
      <c r="AN651" s="382">
        <f>SUMPRODUCT(LEN($AA651:$AA653)-LEN(SUBSTITUTE($AA651:$AA653,"M", "")))</f>
        <v>0</v>
      </c>
    </row>
    <row r="652" spans="2:40" ht="21" customHeight="1" x14ac:dyDescent="0.2">
      <c r="B652" s="17"/>
      <c r="C652" s="406"/>
      <c r="D652" s="231"/>
      <c r="E652" s="23"/>
      <c r="F652" s="23"/>
      <c r="G652" s="191"/>
      <c r="H652" s="409"/>
      <c r="I652" s="409"/>
      <c r="J652" s="409"/>
      <c r="K652" s="190" t="s">
        <v>91</v>
      </c>
      <c r="L652" s="189" t="s">
        <v>97</v>
      </c>
      <c r="M652" s="190" t="s">
        <v>90</v>
      </c>
      <c r="N652" s="189" t="s">
        <v>269</v>
      </c>
      <c r="O652" s="190" t="s">
        <v>89</v>
      </c>
      <c r="P652" s="189" t="s">
        <v>297</v>
      </c>
      <c r="Q652" s="190" t="s">
        <v>88</v>
      </c>
      <c r="R652" s="189" t="s">
        <v>534</v>
      </c>
      <c r="S652" s="190" t="s">
        <v>210</v>
      </c>
      <c r="T652" s="189" t="s">
        <v>98</v>
      </c>
      <c r="U652" s="190" t="s">
        <v>209</v>
      </c>
      <c r="V652" s="189"/>
      <c r="W652" s="190" t="s">
        <v>291</v>
      </c>
      <c r="X652" s="189"/>
      <c r="Y652" s="190" t="s">
        <v>593</v>
      </c>
      <c r="Z652" s="189"/>
      <c r="AA652" s="244" t="s">
        <v>617</v>
      </c>
      <c r="AB652" s="366"/>
      <c r="AC652" s="366"/>
      <c r="AD652" s="188"/>
      <c r="AE652" s="390"/>
      <c r="AF652" s="392"/>
      <c r="AG652" s="392"/>
      <c r="AH652" s="392"/>
      <c r="AI652" s="392"/>
      <c r="AJ652" s="392"/>
      <c r="AK652" s="392"/>
      <c r="AL652" s="392"/>
      <c r="AM652" s="392"/>
      <c r="AN652" s="395"/>
    </row>
    <row r="653" spans="2:40" ht="21" customHeight="1" thickBot="1" x14ac:dyDescent="0.25">
      <c r="B653" s="17"/>
      <c r="C653" s="407"/>
      <c r="D653" s="233"/>
      <c r="E653" s="203"/>
      <c r="F653" s="203"/>
      <c r="G653" s="202"/>
      <c r="H653" s="410"/>
      <c r="I653" s="410"/>
      <c r="J653" s="410"/>
      <c r="K653" s="201" t="s">
        <v>87</v>
      </c>
      <c r="L653" s="200" t="s">
        <v>97</v>
      </c>
      <c r="M653" s="201" t="s">
        <v>86</v>
      </c>
      <c r="N653" s="200" t="s">
        <v>275</v>
      </c>
      <c r="O653" s="201" t="s">
        <v>85</v>
      </c>
      <c r="P653" s="200" t="s">
        <v>275</v>
      </c>
      <c r="Q653" s="201" t="s">
        <v>84</v>
      </c>
      <c r="R653" s="200" t="s">
        <v>534</v>
      </c>
      <c r="S653" s="201" t="s">
        <v>208</v>
      </c>
      <c r="T653" s="200" t="s">
        <v>98</v>
      </c>
      <c r="U653" s="201" t="s">
        <v>207</v>
      </c>
      <c r="V653" s="200"/>
      <c r="W653" s="201" t="s">
        <v>290</v>
      </c>
      <c r="X653" s="200"/>
      <c r="Y653" s="201" t="s">
        <v>592</v>
      </c>
      <c r="Z653" s="200"/>
      <c r="AA653" s="246"/>
      <c r="AB653" s="398"/>
      <c r="AC653" s="398"/>
      <c r="AD653" s="199"/>
      <c r="AE653" s="391"/>
      <c r="AF653" s="393"/>
      <c r="AG653" s="393"/>
      <c r="AH653" s="393"/>
      <c r="AI653" s="393"/>
      <c r="AJ653" s="393"/>
      <c r="AK653" s="393"/>
      <c r="AL653" s="393"/>
      <c r="AM653" s="393"/>
      <c r="AN653" s="396"/>
    </row>
    <row r="654" spans="2:40" ht="21" customHeight="1" x14ac:dyDescent="0.2">
      <c r="B654" s="17"/>
      <c r="C654" s="426" t="s">
        <v>616</v>
      </c>
      <c r="D654" s="232"/>
      <c r="E654" s="197"/>
      <c r="F654" s="197"/>
      <c r="G654" s="196"/>
      <c r="H654" s="408">
        <v>73</v>
      </c>
      <c r="I654" s="408">
        <v>22</v>
      </c>
      <c r="J654" s="408">
        <v>6</v>
      </c>
      <c r="K654" s="195" t="s">
        <v>95</v>
      </c>
      <c r="L654" s="194" t="s">
        <v>224</v>
      </c>
      <c r="M654" s="195" t="s">
        <v>94</v>
      </c>
      <c r="N654" s="194" t="s">
        <v>213</v>
      </c>
      <c r="O654" s="195" t="s">
        <v>93</v>
      </c>
      <c r="P654" s="194" t="s">
        <v>271</v>
      </c>
      <c r="Q654" s="195" t="s">
        <v>92</v>
      </c>
      <c r="R654" s="194" t="s">
        <v>275</v>
      </c>
      <c r="S654" s="195" t="s">
        <v>212</v>
      </c>
      <c r="T654" s="194" t="s">
        <v>263</v>
      </c>
      <c r="U654" s="195" t="s">
        <v>211</v>
      </c>
      <c r="V654" s="194" t="s">
        <v>97</v>
      </c>
      <c r="W654" s="195" t="s">
        <v>292</v>
      </c>
      <c r="X654" s="194"/>
      <c r="Y654" s="195" t="s">
        <v>594</v>
      </c>
      <c r="Z654" s="194"/>
      <c r="AA654" s="245" t="s">
        <v>615</v>
      </c>
      <c r="AB654" s="397"/>
      <c r="AC654" s="397"/>
      <c r="AD654" s="193"/>
      <c r="AE654" s="379">
        <f>SUMPRODUCT(LEN($L654:$Z656)-LEN(SUBSTITUTE($L654:$Z656,"A", "")))</f>
        <v>21</v>
      </c>
      <c r="AF654" s="365">
        <f>SUMPRODUCT(LEN($AA654:$AA656)-LEN(SUBSTITUTE($AA654:$AA656,"A", "")))</f>
        <v>2</v>
      </c>
      <c r="AG654" s="365">
        <f>SUMPRODUCT(LEN($L654:$Z656)-LEN(SUBSTITUTE($L654:$Z656,"S", "")))</f>
        <v>2</v>
      </c>
      <c r="AH654" s="365">
        <f>SUMPRODUCT(LEN($AA654:$AA656)-LEN(SUBSTITUTE($AA654:$AA656,"S", "")))</f>
        <v>0</v>
      </c>
      <c r="AI654" s="365">
        <f>SUMPRODUCT(LEN($L654:$Z656)-LEN(SUBSTITUTE($L654:$Z656,"F", "")))</f>
        <v>0</v>
      </c>
      <c r="AJ654" s="365">
        <f>SUMPRODUCT(LEN($AA654:$AA656)-LEN(SUBSTITUTE($AA654:$AA656,"F", "")))</f>
        <v>0</v>
      </c>
      <c r="AK654" s="365">
        <f>SUMPRODUCT(LEN($L654:$Z656)-LEN(SUBSTITUTE($L654:$Z656,"G", "")))</f>
        <v>12</v>
      </c>
      <c r="AL654" s="365">
        <f>SUMPRODUCT(LEN($AA654:$AA656)-LEN(SUBSTITUTE($AA654:$AA656,"G", "")))</f>
        <v>3</v>
      </c>
      <c r="AM654" s="365">
        <f>SUMPRODUCT(LEN($L654:$Z656)-LEN(SUBSTITUTE($L654:$Z656,"M", "")))</f>
        <v>0</v>
      </c>
      <c r="AN654" s="382">
        <f>SUMPRODUCT(LEN($AA654:$AA656)-LEN(SUBSTITUTE($AA654:$AA656,"M", "")))</f>
        <v>0</v>
      </c>
    </row>
    <row r="655" spans="2:40" ht="21" customHeight="1" x14ac:dyDescent="0.2">
      <c r="B655" s="17"/>
      <c r="C655" s="427"/>
      <c r="D655" s="231"/>
      <c r="E655" s="23"/>
      <c r="F655" s="23"/>
      <c r="G655" s="191"/>
      <c r="H655" s="409"/>
      <c r="I655" s="409"/>
      <c r="J655" s="409"/>
      <c r="K655" s="190" t="s">
        <v>91</v>
      </c>
      <c r="L655" s="189" t="s">
        <v>319</v>
      </c>
      <c r="M655" s="190" t="s">
        <v>90</v>
      </c>
      <c r="N655" s="189" t="s">
        <v>275</v>
      </c>
      <c r="O655" s="190" t="s">
        <v>89</v>
      </c>
      <c r="P655" s="189" t="s">
        <v>306</v>
      </c>
      <c r="Q655" s="190" t="s">
        <v>88</v>
      </c>
      <c r="R655" s="189" t="s">
        <v>278</v>
      </c>
      <c r="S655" s="190" t="s">
        <v>210</v>
      </c>
      <c r="T655" s="189" t="s">
        <v>271</v>
      </c>
      <c r="U655" s="190" t="s">
        <v>209</v>
      </c>
      <c r="V655" s="189"/>
      <c r="W655" s="190" t="s">
        <v>291</v>
      </c>
      <c r="X655" s="189"/>
      <c r="Y655" s="190" t="s">
        <v>593</v>
      </c>
      <c r="Z655" s="189"/>
      <c r="AA655" s="244"/>
      <c r="AB655" s="366"/>
      <c r="AC655" s="366"/>
      <c r="AD655" s="188"/>
      <c r="AE655" s="390"/>
      <c r="AF655" s="392"/>
      <c r="AG655" s="392"/>
      <c r="AH655" s="392"/>
      <c r="AI655" s="392"/>
      <c r="AJ655" s="392"/>
      <c r="AK655" s="392"/>
      <c r="AL655" s="392"/>
      <c r="AM655" s="392"/>
      <c r="AN655" s="395"/>
    </row>
    <row r="656" spans="2:40" ht="21" customHeight="1" thickBot="1" x14ac:dyDescent="0.25">
      <c r="B656" s="17"/>
      <c r="C656" s="428"/>
      <c r="D656" s="233"/>
      <c r="E656" s="203"/>
      <c r="F656" s="203"/>
      <c r="G656" s="202"/>
      <c r="H656" s="410"/>
      <c r="I656" s="410"/>
      <c r="J656" s="410"/>
      <c r="K656" s="201" t="s">
        <v>87</v>
      </c>
      <c r="L656" s="200" t="s">
        <v>97</v>
      </c>
      <c r="M656" s="201" t="s">
        <v>86</v>
      </c>
      <c r="N656" s="200" t="s">
        <v>425</v>
      </c>
      <c r="O656" s="201" t="s">
        <v>85</v>
      </c>
      <c r="P656" s="200" t="s">
        <v>319</v>
      </c>
      <c r="Q656" s="201" t="s">
        <v>84</v>
      </c>
      <c r="R656" s="200" t="s">
        <v>97</v>
      </c>
      <c r="S656" s="201" t="s">
        <v>208</v>
      </c>
      <c r="T656" s="200" t="s">
        <v>271</v>
      </c>
      <c r="U656" s="201" t="s">
        <v>207</v>
      </c>
      <c r="V656" s="200"/>
      <c r="W656" s="201" t="s">
        <v>290</v>
      </c>
      <c r="X656" s="200"/>
      <c r="Y656" s="201" t="s">
        <v>592</v>
      </c>
      <c r="Z656" s="200"/>
      <c r="AA656" s="246"/>
      <c r="AB656" s="398"/>
      <c r="AC656" s="398"/>
      <c r="AD656" s="199"/>
      <c r="AE656" s="391"/>
      <c r="AF656" s="393"/>
      <c r="AG656" s="393"/>
      <c r="AH656" s="393"/>
      <c r="AI656" s="393"/>
      <c r="AJ656" s="393"/>
      <c r="AK656" s="393"/>
      <c r="AL656" s="393"/>
      <c r="AM656" s="393"/>
      <c r="AN656" s="396"/>
    </row>
    <row r="657" spans="2:40" ht="21" customHeight="1" x14ac:dyDescent="0.2">
      <c r="B657" s="17"/>
      <c r="C657" s="426" t="s">
        <v>614</v>
      </c>
      <c r="D657" s="232"/>
      <c r="E657" s="197"/>
      <c r="F657" s="197"/>
      <c r="G657" s="196"/>
      <c r="H657" s="408">
        <v>78</v>
      </c>
      <c r="I657" s="408">
        <v>21</v>
      </c>
      <c r="J657" s="408">
        <v>6</v>
      </c>
      <c r="K657" s="195" t="s">
        <v>95</v>
      </c>
      <c r="L657" s="194" t="s">
        <v>271</v>
      </c>
      <c r="M657" s="195" t="s">
        <v>94</v>
      </c>
      <c r="N657" s="194" t="s">
        <v>97</v>
      </c>
      <c r="O657" s="195" t="s">
        <v>93</v>
      </c>
      <c r="P657" s="194" t="s">
        <v>275</v>
      </c>
      <c r="Q657" s="195" t="s">
        <v>92</v>
      </c>
      <c r="R657" s="194" t="s">
        <v>263</v>
      </c>
      <c r="S657" s="195" t="s">
        <v>212</v>
      </c>
      <c r="T657" s="194" t="s">
        <v>214</v>
      </c>
      <c r="U657" s="195" t="s">
        <v>211</v>
      </c>
      <c r="V657" s="194"/>
      <c r="W657" s="195" t="s">
        <v>292</v>
      </c>
      <c r="X657" s="194"/>
      <c r="Y657" s="195" t="s">
        <v>594</v>
      </c>
      <c r="Z657" s="194"/>
      <c r="AA657" s="245" t="s">
        <v>613</v>
      </c>
      <c r="AB657" s="397"/>
      <c r="AC657" s="397"/>
      <c r="AD657" s="193"/>
      <c r="AE657" s="379">
        <f>SUMPRODUCT(LEN($L657:$Z659)-LEN(SUBSTITUTE($L657:$Z659,"A", "")))</f>
        <v>20</v>
      </c>
      <c r="AF657" s="365">
        <f>SUMPRODUCT(LEN($AA657:$AA659)-LEN(SUBSTITUTE($AA657:$AA659,"A", "")))</f>
        <v>11</v>
      </c>
      <c r="AG657" s="365">
        <f>SUMPRODUCT(LEN($L657:$Z659)-LEN(SUBSTITUTE($L657:$Z659,"S", "")))</f>
        <v>5</v>
      </c>
      <c r="AH657" s="365">
        <f>SUMPRODUCT(LEN($AA657:$AA659)-LEN(SUBSTITUTE($AA657:$AA659,"S", "")))</f>
        <v>2</v>
      </c>
      <c r="AI657" s="365">
        <f>SUMPRODUCT(LEN($L657:$Z659)-LEN(SUBSTITUTE($L657:$Z659,"F", "")))</f>
        <v>0</v>
      </c>
      <c r="AJ657" s="365">
        <f>SUMPRODUCT(LEN($AA657:$AA659)-LEN(SUBSTITUTE($AA657:$AA659,"F", "")))</f>
        <v>0</v>
      </c>
      <c r="AK657" s="365">
        <f>SUMPRODUCT(LEN($L657:$Z659)-LEN(SUBSTITUTE($L657:$Z659,"G", "")))</f>
        <v>5</v>
      </c>
      <c r="AL657" s="365">
        <f>SUMPRODUCT(LEN($AA657:$AA659)-LEN(SUBSTITUTE($AA657:$AA659,"G", "")))</f>
        <v>5</v>
      </c>
      <c r="AM657" s="365">
        <f>SUMPRODUCT(LEN($L657:$Z659)-LEN(SUBSTITUTE($L657:$Z659,"M", "")))</f>
        <v>0</v>
      </c>
      <c r="AN657" s="382">
        <f>SUMPRODUCT(LEN($AA657:$AA659)-LEN(SUBSTITUTE($AA657:$AA659,"M", "")))</f>
        <v>0</v>
      </c>
    </row>
    <row r="658" spans="2:40" ht="21" customHeight="1" x14ac:dyDescent="0.2">
      <c r="B658" s="17"/>
      <c r="C658" s="427"/>
      <c r="D658" s="231"/>
      <c r="E658" s="23"/>
      <c r="F658" s="23"/>
      <c r="G658" s="191"/>
      <c r="H658" s="409"/>
      <c r="I658" s="409"/>
      <c r="J658" s="409"/>
      <c r="K658" s="190" t="s">
        <v>91</v>
      </c>
      <c r="L658" s="189" t="s">
        <v>97</v>
      </c>
      <c r="M658" s="190" t="s">
        <v>90</v>
      </c>
      <c r="N658" s="189" t="s">
        <v>213</v>
      </c>
      <c r="O658" s="190" t="s">
        <v>89</v>
      </c>
      <c r="P658" s="189" t="s">
        <v>265</v>
      </c>
      <c r="Q658" s="190" t="s">
        <v>88</v>
      </c>
      <c r="R658" s="189" t="s">
        <v>263</v>
      </c>
      <c r="S658" s="190" t="s">
        <v>210</v>
      </c>
      <c r="T658" s="189" t="s">
        <v>98</v>
      </c>
      <c r="U658" s="190" t="s">
        <v>209</v>
      </c>
      <c r="V658" s="189"/>
      <c r="W658" s="190" t="s">
        <v>291</v>
      </c>
      <c r="X658" s="189"/>
      <c r="Y658" s="190" t="s">
        <v>593</v>
      </c>
      <c r="Z658" s="189"/>
      <c r="AA658" s="244" t="s">
        <v>612</v>
      </c>
      <c r="AB658" s="366"/>
      <c r="AC658" s="366"/>
      <c r="AD658" s="188"/>
      <c r="AE658" s="390"/>
      <c r="AF658" s="392"/>
      <c r="AG658" s="392"/>
      <c r="AH658" s="392"/>
      <c r="AI658" s="392"/>
      <c r="AJ658" s="392"/>
      <c r="AK658" s="392"/>
      <c r="AL658" s="392"/>
      <c r="AM658" s="392"/>
      <c r="AN658" s="395"/>
    </row>
    <row r="659" spans="2:40" ht="21" customHeight="1" thickBot="1" x14ac:dyDescent="0.25">
      <c r="B659" s="17"/>
      <c r="C659" s="428"/>
      <c r="D659" s="233"/>
      <c r="E659" s="203"/>
      <c r="F659" s="203"/>
      <c r="G659" s="202"/>
      <c r="H659" s="410"/>
      <c r="I659" s="410"/>
      <c r="J659" s="410"/>
      <c r="K659" s="201" t="s">
        <v>87</v>
      </c>
      <c r="L659" s="200" t="s">
        <v>271</v>
      </c>
      <c r="M659" s="201" t="s">
        <v>86</v>
      </c>
      <c r="N659" s="200" t="s">
        <v>224</v>
      </c>
      <c r="O659" s="201" t="s">
        <v>85</v>
      </c>
      <c r="P659" s="200" t="s">
        <v>296</v>
      </c>
      <c r="Q659" s="201" t="s">
        <v>84</v>
      </c>
      <c r="R659" s="200" t="s">
        <v>214</v>
      </c>
      <c r="S659" s="201" t="s">
        <v>208</v>
      </c>
      <c r="T659" s="200" t="s">
        <v>97</v>
      </c>
      <c r="U659" s="201" t="s">
        <v>207</v>
      </c>
      <c r="V659" s="200"/>
      <c r="W659" s="201" t="s">
        <v>290</v>
      </c>
      <c r="X659" s="200"/>
      <c r="Y659" s="201" t="s">
        <v>592</v>
      </c>
      <c r="Z659" s="200"/>
      <c r="AA659" s="246"/>
      <c r="AB659" s="398"/>
      <c r="AC659" s="398"/>
      <c r="AD659" s="199"/>
      <c r="AE659" s="391"/>
      <c r="AF659" s="393"/>
      <c r="AG659" s="393"/>
      <c r="AH659" s="393"/>
      <c r="AI659" s="393"/>
      <c r="AJ659" s="393"/>
      <c r="AK659" s="393"/>
      <c r="AL659" s="393"/>
      <c r="AM659" s="393"/>
      <c r="AN659" s="396"/>
    </row>
    <row r="660" spans="2:40" ht="21" customHeight="1" x14ac:dyDescent="0.2">
      <c r="B660" s="17"/>
      <c r="C660" s="426" t="s">
        <v>611</v>
      </c>
      <c r="D660" s="232"/>
      <c r="E660" s="197"/>
      <c r="F660" s="197"/>
      <c r="G660" s="196"/>
      <c r="H660" s="408">
        <v>75</v>
      </c>
      <c r="I660" s="408">
        <v>25</v>
      </c>
      <c r="J660" s="408">
        <v>7</v>
      </c>
      <c r="K660" s="195" t="s">
        <v>95</v>
      </c>
      <c r="L660" s="194" t="s">
        <v>97</v>
      </c>
      <c r="M660" s="195" t="s">
        <v>94</v>
      </c>
      <c r="N660" s="194" t="s">
        <v>610</v>
      </c>
      <c r="O660" s="195" t="s">
        <v>93</v>
      </c>
      <c r="P660" s="194" t="s">
        <v>275</v>
      </c>
      <c r="Q660" s="195" t="s">
        <v>92</v>
      </c>
      <c r="R660" s="194" t="s">
        <v>213</v>
      </c>
      <c r="S660" s="195" t="s">
        <v>212</v>
      </c>
      <c r="T660" s="194" t="s">
        <v>296</v>
      </c>
      <c r="U660" s="195" t="s">
        <v>211</v>
      </c>
      <c r="V660" s="194" t="s">
        <v>218</v>
      </c>
      <c r="W660" s="195" t="s">
        <v>292</v>
      </c>
      <c r="X660" s="194"/>
      <c r="Y660" s="195" t="s">
        <v>594</v>
      </c>
      <c r="Z660" s="194"/>
      <c r="AA660" s="245"/>
      <c r="AB660" s="397"/>
      <c r="AC660" s="397"/>
      <c r="AD660" s="193"/>
      <c r="AE660" s="379">
        <f>SUMPRODUCT(LEN($L660:$Z662)-LEN(SUBSTITUTE($L660:$Z662,"A", "")))</f>
        <v>26</v>
      </c>
      <c r="AF660" s="365">
        <f>SUMPRODUCT(LEN($AA660:$AA662)-LEN(SUBSTITUTE($AA660:$AA662,"A", "")))</f>
        <v>0</v>
      </c>
      <c r="AG660" s="365">
        <f>SUMPRODUCT(LEN($L660:$Z662)-LEN(SUBSTITUTE($L660:$Z662,"S", "")))</f>
        <v>12</v>
      </c>
      <c r="AH660" s="365">
        <f>SUMPRODUCT(LEN($AA660:$AA662)-LEN(SUBSTITUTE($AA660:$AA662,"S", "")))</f>
        <v>0</v>
      </c>
      <c r="AI660" s="365">
        <f>SUMPRODUCT(LEN($L660:$Z662)-LEN(SUBSTITUTE($L660:$Z662,"F", "")))</f>
        <v>0</v>
      </c>
      <c r="AJ660" s="365">
        <f>SUMPRODUCT(LEN($AA660:$AA662)-LEN(SUBSTITUTE($AA660:$AA662,"F", "")))</f>
        <v>0</v>
      </c>
      <c r="AK660" s="365">
        <f>SUMPRODUCT(LEN($L660:$Z662)-LEN(SUBSTITUTE($L660:$Z662,"G", "")))</f>
        <v>7</v>
      </c>
      <c r="AL660" s="365">
        <f>SUMPRODUCT(LEN($AA660:$AA662)-LEN(SUBSTITUTE($AA660:$AA662,"G", "")))</f>
        <v>0</v>
      </c>
      <c r="AM660" s="365">
        <f>SUMPRODUCT(LEN($L660:$Z662)-LEN(SUBSTITUTE($L660:$Z662,"M", "")))</f>
        <v>0</v>
      </c>
      <c r="AN660" s="382">
        <f>SUMPRODUCT(LEN($AA660:$AA662)-LEN(SUBSTITUTE($AA660:$AA662,"M", "")))</f>
        <v>0</v>
      </c>
    </row>
    <row r="661" spans="2:40" ht="21" customHeight="1" x14ac:dyDescent="0.2">
      <c r="B661" s="17"/>
      <c r="C661" s="427"/>
      <c r="D661" s="231"/>
      <c r="E661" s="23"/>
      <c r="F661" s="23"/>
      <c r="G661" s="191"/>
      <c r="H661" s="409"/>
      <c r="I661" s="409"/>
      <c r="J661" s="409"/>
      <c r="K661" s="190" t="s">
        <v>91</v>
      </c>
      <c r="L661" s="189" t="s">
        <v>97</v>
      </c>
      <c r="M661" s="190" t="s">
        <v>90</v>
      </c>
      <c r="N661" s="189" t="s">
        <v>425</v>
      </c>
      <c r="O661" s="190" t="s">
        <v>89</v>
      </c>
      <c r="P661" s="189" t="s">
        <v>271</v>
      </c>
      <c r="Q661" s="190" t="s">
        <v>88</v>
      </c>
      <c r="R661" s="189" t="s">
        <v>265</v>
      </c>
      <c r="S661" s="190" t="s">
        <v>210</v>
      </c>
      <c r="T661" s="189" t="s">
        <v>220</v>
      </c>
      <c r="U661" s="190" t="s">
        <v>209</v>
      </c>
      <c r="V661" s="189" t="s">
        <v>98</v>
      </c>
      <c r="W661" s="190" t="s">
        <v>291</v>
      </c>
      <c r="X661" s="189"/>
      <c r="Y661" s="190" t="s">
        <v>593</v>
      </c>
      <c r="Z661" s="189"/>
      <c r="AA661" s="244"/>
      <c r="AB661" s="366"/>
      <c r="AC661" s="366"/>
      <c r="AD661" s="188"/>
      <c r="AE661" s="390"/>
      <c r="AF661" s="392"/>
      <c r="AG661" s="392"/>
      <c r="AH661" s="392"/>
      <c r="AI661" s="392"/>
      <c r="AJ661" s="392"/>
      <c r="AK661" s="392"/>
      <c r="AL661" s="392"/>
      <c r="AM661" s="392"/>
      <c r="AN661" s="395"/>
    </row>
    <row r="662" spans="2:40" ht="21" customHeight="1" thickBot="1" x14ac:dyDescent="0.25">
      <c r="B662" s="17"/>
      <c r="C662" s="428"/>
      <c r="D662" s="233"/>
      <c r="E662" s="203"/>
      <c r="F662" s="203"/>
      <c r="G662" s="202"/>
      <c r="H662" s="410"/>
      <c r="I662" s="410"/>
      <c r="J662" s="410"/>
      <c r="K662" s="201" t="s">
        <v>87</v>
      </c>
      <c r="L662" s="200" t="s">
        <v>271</v>
      </c>
      <c r="M662" s="201" t="s">
        <v>86</v>
      </c>
      <c r="N662" s="200" t="s">
        <v>609</v>
      </c>
      <c r="O662" s="201" t="s">
        <v>85</v>
      </c>
      <c r="P662" s="200" t="s">
        <v>275</v>
      </c>
      <c r="Q662" s="201" t="s">
        <v>84</v>
      </c>
      <c r="R662" s="200" t="s">
        <v>230</v>
      </c>
      <c r="S662" s="201" t="s">
        <v>208</v>
      </c>
      <c r="T662" s="200" t="s">
        <v>218</v>
      </c>
      <c r="U662" s="201" t="s">
        <v>207</v>
      </c>
      <c r="V662" s="200" t="s">
        <v>98</v>
      </c>
      <c r="W662" s="201" t="s">
        <v>290</v>
      </c>
      <c r="X662" s="200"/>
      <c r="Y662" s="201" t="s">
        <v>592</v>
      </c>
      <c r="Z662" s="200"/>
      <c r="AA662" s="246"/>
      <c r="AB662" s="398"/>
      <c r="AC662" s="398"/>
      <c r="AD662" s="199"/>
      <c r="AE662" s="391"/>
      <c r="AF662" s="393"/>
      <c r="AG662" s="393"/>
      <c r="AH662" s="393"/>
      <c r="AI662" s="393"/>
      <c r="AJ662" s="393"/>
      <c r="AK662" s="393"/>
      <c r="AL662" s="393"/>
      <c r="AM662" s="393"/>
      <c r="AN662" s="396"/>
    </row>
    <row r="663" spans="2:40" ht="21" customHeight="1" x14ac:dyDescent="0.2">
      <c r="B663" s="17"/>
      <c r="C663" s="426" t="s">
        <v>608</v>
      </c>
      <c r="D663" s="255" t="s">
        <v>607</v>
      </c>
      <c r="E663" s="197"/>
      <c r="F663" s="197"/>
      <c r="G663" s="196"/>
      <c r="H663" s="408">
        <v>67</v>
      </c>
      <c r="I663" s="408">
        <v>14</v>
      </c>
      <c r="J663" s="408">
        <v>7</v>
      </c>
      <c r="K663" s="195" t="s">
        <v>95</v>
      </c>
      <c r="L663" s="194" t="s">
        <v>97</v>
      </c>
      <c r="M663" s="195" t="s">
        <v>94</v>
      </c>
      <c r="N663" s="194" t="s">
        <v>271</v>
      </c>
      <c r="O663" s="195" t="s">
        <v>93</v>
      </c>
      <c r="P663" s="194"/>
      <c r="Q663" s="195" t="s">
        <v>92</v>
      </c>
      <c r="R663" s="194"/>
      <c r="S663" s="195" t="s">
        <v>212</v>
      </c>
      <c r="T663" s="194"/>
      <c r="U663" s="195" t="s">
        <v>211</v>
      </c>
      <c r="V663" s="194"/>
      <c r="W663" s="195" t="s">
        <v>292</v>
      </c>
      <c r="X663" s="194"/>
      <c r="Y663" s="195" t="s">
        <v>594</v>
      </c>
      <c r="Z663" s="194"/>
      <c r="AA663" s="245" t="s">
        <v>606</v>
      </c>
      <c r="AB663" s="397"/>
      <c r="AC663" s="397"/>
      <c r="AD663" s="193"/>
      <c r="AE663" s="379">
        <f>SUMPRODUCT(LEN($L663:$Z665)-LEN(SUBSTITUTE($L663:$Z665,"A", "")))</f>
        <v>7</v>
      </c>
      <c r="AF663" s="365">
        <f>SUMPRODUCT(LEN($AA663:$AA665)-LEN(SUBSTITUTE($AA663:$AA665,"A", "")))</f>
        <v>14</v>
      </c>
      <c r="AG663" s="365">
        <f>SUMPRODUCT(LEN($L663:$Z665)-LEN(SUBSTITUTE($L663:$Z665,"S", "")))</f>
        <v>0</v>
      </c>
      <c r="AH663" s="365">
        <f>SUMPRODUCT(LEN($AA663:$AA665)-LEN(SUBSTITUTE($AA663:$AA665,"S", "")))</f>
        <v>1</v>
      </c>
      <c r="AI663" s="365">
        <f>SUMPRODUCT(LEN($L663:$Z665)-LEN(SUBSTITUTE($L663:$Z665,"F", "")))</f>
        <v>0</v>
      </c>
      <c r="AJ663" s="365">
        <f>SUMPRODUCT(LEN($AA663:$AA665)-LEN(SUBSTITUTE($AA663:$AA665,"F", "")))</f>
        <v>0</v>
      </c>
      <c r="AK663" s="365">
        <f>SUMPRODUCT(LEN($L663:$Z665)-LEN(SUBSTITUTE($L663:$Z665,"G", "")))</f>
        <v>2</v>
      </c>
      <c r="AL663" s="365">
        <f>SUMPRODUCT(LEN($AA663:$AA665)-LEN(SUBSTITUTE($AA663:$AA665,"G", "")))</f>
        <v>7</v>
      </c>
      <c r="AM663" s="365">
        <f>SUMPRODUCT(LEN($L663:$Z665)-LEN(SUBSTITUTE($L663:$Z665,"M", "")))</f>
        <v>0</v>
      </c>
      <c r="AN663" s="382">
        <f>SUMPRODUCT(LEN($AA663:$AA665)-LEN(SUBSTITUTE($AA663:$AA665,"M", "")))</f>
        <v>0</v>
      </c>
    </row>
    <row r="664" spans="2:40" ht="21" customHeight="1" x14ac:dyDescent="0.2">
      <c r="B664" s="17"/>
      <c r="C664" s="427"/>
      <c r="D664" s="23"/>
      <c r="E664" s="23"/>
      <c r="F664" s="23"/>
      <c r="G664" s="191"/>
      <c r="H664" s="409"/>
      <c r="I664" s="409"/>
      <c r="J664" s="409"/>
      <c r="K664" s="190" t="s">
        <v>91</v>
      </c>
      <c r="L664" s="189" t="s">
        <v>213</v>
      </c>
      <c r="M664" s="190" t="s">
        <v>90</v>
      </c>
      <c r="N664" s="189" t="s">
        <v>97</v>
      </c>
      <c r="O664" s="190" t="s">
        <v>89</v>
      </c>
      <c r="P664" s="189"/>
      <c r="Q664" s="190" t="s">
        <v>88</v>
      </c>
      <c r="R664" s="189"/>
      <c r="S664" s="190" t="s">
        <v>210</v>
      </c>
      <c r="T664" s="189"/>
      <c r="U664" s="190" t="s">
        <v>209</v>
      </c>
      <c r="V664" s="189"/>
      <c r="W664" s="190" t="s">
        <v>291</v>
      </c>
      <c r="X664" s="189"/>
      <c r="Y664" s="190" t="s">
        <v>593</v>
      </c>
      <c r="Z664" s="189"/>
      <c r="AA664" s="244" t="s">
        <v>605</v>
      </c>
      <c r="AB664" s="366"/>
      <c r="AC664" s="366"/>
      <c r="AD664" s="188"/>
      <c r="AE664" s="390"/>
      <c r="AF664" s="392"/>
      <c r="AG664" s="392"/>
      <c r="AH664" s="392"/>
      <c r="AI664" s="392"/>
      <c r="AJ664" s="392"/>
      <c r="AK664" s="392"/>
      <c r="AL664" s="392"/>
      <c r="AM664" s="392"/>
      <c r="AN664" s="395"/>
    </row>
    <row r="665" spans="2:40" ht="21" customHeight="1" thickBot="1" x14ac:dyDescent="0.25">
      <c r="B665" s="17"/>
      <c r="C665" s="428"/>
      <c r="D665" s="233"/>
      <c r="E665" s="203"/>
      <c r="F665" s="203"/>
      <c r="G665" s="202"/>
      <c r="H665" s="410"/>
      <c r="I665" s="410"/>
      <c r="J665" s="410"/>
      <c r="K665" s="201" t="s">
        <v>87</v>
      </c>
      <c r="L665" s="200" t="s">
        <v>213</v>
      </c>
      <c r="M665" s="201" t="s">
        <v>86</v>
      </c>
      <c r="N665" s="200" t="s">
        <v>306</v>
      </c>
      <c r="O665" s="201" t="s">
        <v>85</v>
      </c>
      <c r="P665" s="200"/>
      <c r="Q665" s="201" t="s">
        <v>84</v>
      </c>
      <c r="R665" s="200"/>
      <c r="S665" s="201" t="s">
        <v>208</v>
      </c>
      <c r="T665" s="200"/>
      <c r="U665" s="201" t="s">
        <v>207</v>
      </c>
      <c r="V665" s="200"/>
      <c r="W665" s="201" t="s">
        <v>290</v>
      </c>
      <c r="X665" s="200"/>
      <c r="Y665" s="201" t="s">
        <v>592</v>
      </c>
      <c r="Z665" s="200"/>
      <c r="AA665" s="246" t="s">
        <v>271</v>
      </c>
      <c r="AB665" s="398"/>
      <c r="AC665" s="398"/>
      <c r="AD665" s="199"/>
      <c r="AE665" s="391"/>
      <c r="AF665" s="393"/>
      <c r="AG665" s="393"/>
      <c r="AH665" s="393"/>
      <c r="AI665" s="393"/>
      <c r="AJ665" s="393"/>
      <c r="AK665" s="393"/>
      <c r="AL665" s="393"/>
      <c r="AM665" s="393"/>
      <c r="AN665" s="396"/>
    </row>
    <row r="666" spans="2:40" ht="21" customHeight="1" x14ac:dyDescent="0.2">
      <c r="B666" s="17"/>
      <c r="C666" s="405">
        <v>12</v>
      </c>
      <c r="D666" s="254" t="s">
        <v>604</v>
      </c>
      <c r="E666" s="253"/>
      <c r="F666" s="197"/>
      <c r="G666" s="196"/>
      <c r="H666" s="408">
        <v>77</v>
      </c>
      <c r="I666" s="408">
        <v>24</v>
      </c>
      <c r="J666" s="408">
        <v>5</v>
      </c>
      <c r="K666" s="195" t="s">
        <v>95</v>
      </c>
      <c r="L666" s="194" t="s">
        <v>266</v>
      </c>
      <c r="M666" s="195" t="s">
        <v>94</v>
      </c>
      <c r="N666" s="194" t="s">
        <v>306</v>
      </c>
      <c r="O666" s="195" t="s">
        <v>93</v>
      </c>
      <c r="P666" s="194" t="s">
        <v>213</v>
      </c>
      <c r="Q666" s="195" t="s">
        <v>92</v>
      </c>
      <c r="R666" s="194" t="s">
        <v>301</v>
      </c>
      <c r="S666" s="195" t="s">
        <v>212</v>
      </c>
      <c r="T666" s="194" t="s">
        <v>333</v>
      </c>
      <c r="U666" s="195" t="s">
        <v>211</v>
      </c>
      <c r="V666" s="194" t="s">
        <v>232</v>
      </c>
      <c r="W666" s="195" t="s">
        <v>292</v>
      </c>
      <c r="X666" s="194" t="s">
        <v>97</v>
      </c>
      <c r="Y666" s="195" t="s">
        <v>594</v>
      </c>
      <c r="Z666" s="194"/>
      <c r="AA666" s="245" t="s">
        <v>603</v>
      </c>
      <c r="AB666" s="397">
        <v>3</v>
      </c>
      <c r="AC666" s="397"/>
      <c r="AD666" s="193"/>
      <c r="AE666" s="379">
        <f>SUMPRODUCT(LEN($L666:$Z668)-LEN(SUBSTITUTE($L666:$Z668,"A", "")))</f>
        <v>29</v>
      </c>
      <c r="AF666" s="365">
        <f>SUMPRODUCT(LEN($AA666:$AA668)-LEN(SUBSTITUTE($AA666:$AA668,"A", "")))</f>
        <v>9</v>
      </c>
      <c r="AG666" s="365">
        <f>SUMPRODUCT(LEN($L666:$Z668)-LEN(SUBSTITUTE($L666:$Z668,"S", "")))</f>
        <v>4</v>
      </c>
      <c r="AH666" s="365">
        <f>SUMPRODUCT(LEN($AA666:$AA668)-LEN(SUBSTITUTE($AA666:$AA668,"S", "")))</f>
        <v>2</v>
      </c>
      <c r="AI666" s="365">
        <f>SUMPRODUCT(LEN($L666:$Z668)-LEN(SUBSTITUTE($L666:$Z668,"F", "")))</f>
        <v>1</v>
      </c>
      <c r="AJ666" s="365">
        <f>SUMPRODUCT(LEN($AA666:$AA668)-LEN(SUBSTITUTE($AA666:$AA668,"F", "")))</f>
        <v>0</v>
      </c>
      <c r="AK666" s="365">
        <f>SUMPRODUCT(LEN($L666:$Z668)-LEN(SUBSTITUTE($L666:$Z668,"G", "")))</f>
        <v>9</v>
      </c>
      <c r="AL666" s="365">
        <f>SUMPRODUCT(LEN($AA666:$AA668)-LEN(SUBSTITUTE($AA666:$AA668,"G", "")))</f>
        <v>7</v>
      </c>
      <c r="AM666" s="365">
        <f>SUMPRODUCT(LEN($L666:$Z668)-LEN(SUBSTITUTE($L666:$Z668,"M", "")))</f>
        <v>0</v>
      </c>
      <c r="AN666" s="382">
        <f>SUMPRODUCT(LEN($AA666:$AA668)-LEN(SUBSTITUTE($AA666:$AA668,"M", "")))</f>
        <v>0</v>
      </c>
    </row>
    <row r="667" spans="2:40" ht="21" customHeight="1" x14ac:dyDescent="0.2">
      <c r="B667" s="17"/>
      <c r="C667" s="406"/>
      <c r="D667" s="231"/>
      <c r="E667" s="23"/>
      <c r="F667" s="23"/>
      <c r="G667" s="191"/>
      <c r="H667" s="409"/>
      <c r="I667" s="409"/>
      <c r="J667" s="409"/>
      <c r="K667" s="190" t="s">
        <v>91</v>
      </c>
      <c r="L667" s="189" t="s">
        <v>367</v>
      </c>
      <c r="M667" s="190" t="s">
        <v>90</v>
      </c>
      <c r="N667" s="189" t="s">
        <v>213</v>
      </c>
      <c r="O667" s="190" t="s">
        <v>89</v>
      </c>
      <c r="P667" s="189" t="s">
        <v>269</v>
      </c>
      <c r="Q667" s="190" t="s">
        <v>88</v>
      </c>
      <c r="R667" s="189" t="s">
        <v>275</v>
      </c>
      <c r="S667" s="190" t="s">
        <v>210</v>
      </c>
      <c r="T667" s="189" t="s">
        <v>213</v>
      </c>
      <c r="U667" s="190" t="s">
        <v>209</v>
      </c>
      <c r="V667" s="189" t="s">
        <v>98</v>
      </c>
      <c r="W667" s="190" t="s">
        <v>291</v>
      </c>
      <c r="X667" s="189"/>
      <c r="Y667" s="190" t="s">
        <v>593</v>
      </c>
      <c r="Z667" s="189"/>
      <c r="AA667" s="244" t="s">
        <v>462</v>
      </c>
      <c r="AB667" s="366"/>
      <c r="AC667" s="366"/>
      <c r="AD667" s="188"/>
      <c r="AE667" s="390"/>
      <c r="AF667" s="392"/>
      <c r="AG667" s="392"/>
      <c r="AH667" s="392"/>
      <c r="AI667" s="392"/>
      <c r="AJ667" s="392"/>
      <c r="AK667" s="392"/>
      <c r="AL667" s="392"/>
      <c r="AM667" s="392"/>
      <c r="AN667" s="395"/>
    </row>
    <row r="668" spans="2:40" ht="21" customHeight="1" thickBot="1" x14ac:dyDescent="0.25">
      <c r="B668" s="17"/>
      <c r="C668" s="407"/>
      <c r="D668" s="252"/>
      <c r="E668" s="240"/>
      <c r="F668" s="240"/>
      <c r="G668" s="239"/>
      <c r="H668" s="416"/>
      <c r="I668" s="416"/>
      <c r="J668" s="416"/>
      <c r="K668" s="238" t="s">
        <v>87</v>
      </c>
      <c r="L668" s="237" t="s">
        <v>269</v>
      </c>
      <c r="M668" s="238" t="s">
        <v>86</v>
      </c>
      <c r="N668" s="237" t="s">
        <v>367</v>
      </c>
      <c r="O668" s="238" t="s">
        <v>85</v>
      </c>
      <c r="P668" s="237" t="s">
        <v>436</v>
      </c>
      <c r="Q668" s="238" t="s">
        <v>84</v>
      </c>
      <c r="R668" s="237" t="s">
        <v>301</v>
      </c>
      <c r="S668" s="238" t="s">
        <v>208</v>
      </c>
      <c r="T668" s="237" t="s">
        <v>217</v>
      </c>
      <c r="U668" s="238" t="s">
        <v>207</v>
      </c>
      <c r="V668" s="237" t="s">
        <v>98</v>
      </c>
      <c r="W668" s="238" t="s">
        <v>290</v>
      </c>
      <c r="X668" s="237"/>
      <c r="Y668" s="238" t="s">
        <v>592</v>
      </c>
      <c r="Z668" s="237"/>
      <c r="AA668" s="246" t="s">
        <v>602</v>
      </c>
      <c r="AB668" s="398"/>
      <c r="AC668" s="398"/>
      <c r="AD668" s="199"/>
      <c r="AE668" s="391"/>
      <c r="AF668" s="393"/>
      <c r="AG668" s="393"/>
      <c r="AH668" s="393"/>
      <c r="AI668" s="393"/>
      <c r="AJ668" s="393"/>
      <c r="AK668" s="393"/>
      <c r="AL668" s="393"/>
      <c r="AM668" s="393"/>
      <c r="AN668" s="396"/>
    </row>
    <row r="669" spans="2:40" ht="21" customHeight="1" x14ac:dyDescent="0.2">
      <c r="B669" s="17"/>
      <c r="C669" s="429">
        <v>13</v>
      </c>
      <c r="D669" s="417" t="s">
        <v>601</v>
      </c>
      <c r="E669" s="418"/>
      <c r="F669" s="418"/>
      <c r="G669" s="418"/>
      <c r="H669" s="418"/>
      <c r="I669" s="418"/>
      <c r="J669" s="418"/>
      <c r="K669" s="418"/>
      <c r="L669" s="418"/>
      <c r="M669" s="418"/>
      <c r="N669" s="418"/>
      <c r="O669" s="418"/>
      <c r="P669" s="418"/>
      <c r="Q669" s="418"/>
      <c r="R669" s="418"/>
      <c r="S669" s="418"/>
      <c r="T669" s="418"/>
      <c r="U669" s="418"/>
      <c r="V669" s="418"/>
      <c r="W669" s="418"/>
      <c r="X669" s="418"/>
      <c r="Y669" s="418"/>
      <c r="Z669" s="419"/>
      <c r="AA669" s="245"/>
      <c r="AB669" s="397"/>
      <c r="AC669" s="397"/>
      <c r="AD669" s="193"/>
      <c r="AE669" s="379">
        <f>SUMPRODUCT(LEN($L669:$Z671)-LEN(SUBSTITUTE($L669:$Z671,"A", "")))</f>
        <v>0</v>
      </c>
      <c r="AF669" s="365">
        <f>SUMPRODUCT(LEN($AA669:$AA671)-LEN(SUBSTITUTE($AA669:$AA671,"A", "")))</f>
        <v>0</v>
      </c>
      <c r="AG669" s="365">
        <f>SUMPRODUCT(LEN($L669:$Z671)-LEN(SUBSTITUTE($L669:$Z671,"S", "")))</f>
        <v>0</v>
      </c>
      <c r="AH669" s="365">
        <f>SUMPRODUCT(LEN($AA669:$AA671)-LEN(SUBSTITUTE($AA669:$AA671,"S", "")))</f>
        <v>0</v>
      </c>
      <c r="AI669" s="365">
        <f>SUMPRODUCT(LEN($L669:$Z671)-LEN(SUBSTITUTE($L669:$Z671,"F", "")))</f>
        <v>0</v>
      </c>
      <c r="AJ669" s="365">
        <f>SUMPRODUCT(LEN($AA669:$AA671)-LEN(SUBSTITUTE($AA669:$AA671,"F", "")))</f>
        <v>0</v>
      </c>
      <c r="AK669" s="365">
        <f>SUMPRODUCT(LEN($L669:$Z671)-LEN(SUBSTITUTE($L669:$Z671,"G", "")))</f>
        <v>0</v>
      </c>
      <c r="AL669" s="365">
        <f>SUMPRODUCT(LEN($AA669:$AA671)-LEN(SUBSTITUTE($AA669:$AA671,"G", "")))</f>
        <v>0</v>
      </c>
      <c r="AM669" s="365">
        <f>SUMPRODUCT(LEN($L669:$Z671)-LEN(SUBSTITUTE($L669:$Z671,"M", "")))</f>
        <v>0</v>
      </c>
      <c r="AN669" s="382">
        <f>SUMPRODUCT(LEN($AA669:$AA671)-LEN(SUBSTITUTE($AA669:$AA671,"M", "")))</f>
        <v>0</v>
      </c>
    </row>
    <row r="670" spans="2:40" ht="21" customHeight="1" x14ac:dyDescent="0.2">
      <c r="B670" s="17"/>
      <c r="C670" s="430"/>
      <c r="D670" s="420"/>
      <c r="E670" s="421"/>
      <c r="F670" s="421"/>
      <c r="G670" s="421"/>
      <c r="H670" s="421"/>
      <c r="I670" s="421"/>
      <c r="J670" s="421"/>
      <c r="K670" s="421"/>
      <c r="L670" s="421"/>
      <c r="M670" s="421"/>
      <c r="N670" s="421"/>
      <c r="O670" s="421"/>
      <c r="P670" s="421"/>
      <c r="Q670" s="421"/>
      <c r="R670" s="421"/>
      <c r="S670" s="421"/>
      <c r="T670" s="421"/>
      <c r="U670" s="421"/>
      <c r="V670" s="421"/>
      <c r="W670" s="421"/>
      <c r="X670" s="421"/>
      <c r="Y670" s="421"/>
      <c r="Z670" s="422"/>
      <c r="AA670" s="244"/>
      <c r="AB670" s="366"/>
      <c r="AC670" s="366"/>
      <c r="AD670" s="188"/>
      <c r="AE670" s="390"/>
      <c r="AF670" s="392"/>
      <c r="AG670" s="392"/>
      <c r="AH670" s="392"/>
      <c r="AI670" s="392"/>
      <c r="AJ670" s="392"/>
      <c r="AK670" s="392"/>
      <c r="AL670" s="392"/>
      <c r="AM670" s="392"/>
      <c r="AN670" s="395"/>
    </row>
    <row r="671" spans="2:40" ht="21" customHeight="1" thickBot="1" x14ac:dyDescent="0.25">
      <c r="B671" s="17"/>
      <c r="C671" s="431"/>
      <c r="D671" s="420"/>
      <c r="E671" s="421"/>
      <c r="F671" s="421"/>
      <c r="G671" s="421"/>
      <c r="H671" s="421"/>
      <c r="I671" s="421"/>
      <c r="J671" s="421"/>
      <c r="K671" s="421"/>
      <c r="L671" s="421"/>
      <c r="M671" s="421"/>
      <c r="N671" s="421"/>
      <c r="O671" s="421"/>
      <c r="P671" s="421"/>
      <c r="Q671" s="421"/>
      <c r="R671" s="421"/>
      <c r="S671" s="421"/>
      <c r="T671" s="421"/>
      <c r="U671" s="421"/>
      <c r="V671" s="421"/>
      <c r="W671" s="421"/>
      <c r="X671" s="421"/>
      <c r="Y671" s="421"/>
      <c r="Z671" s="422"/>
      <c r="AA671" s="246"/>
      <c r="AB671" s="398"/>
      <c r="AC671" s="398"/>
      <c r="AD671" s="199"/>
      <c r="AE671" s="391"/>
      <c r="AF671" s="393"/>
      <c r="AG671" s="393"/>
      <c r="AH671" s="393"/>
      <c r="AI671" s="393"/>
      <c r="AJ671" s="393"/>
      <c r="AK671" s="393"/>
      <c r="AL671" s="393"/>
      <c r="AM671" s="393"/>
      <c r="AN671" s="396"/>
    </row>
    <row r="672" spans="2:40" ht="21" customHeight="1" x14ac:dyDescent="0.2">
      <c r="B672" s="17"/>
      <c r="C672" s="429">
        <v>14</v>
      </c>
      <c r="D672" s="420"/>
      <c r="E672" s="421"/>
      <c r="F672" s="421"/>
      <c r="G672" s="421"/>
      <c r="H672" s="421"/>
      <c r="I672" s="421"/>
      <c r="J672" s="421"/>
      <c r="K672" s="421"/>
      <c r="L672" s="421"/>
      <c r="M672" s="421"/>
      <c r="N672" s="421"/>
      <c r="O672" s="421"/>
      <c r="P672" s="421"/>
      <c r="Q672" s="421"/>
      <c r="R672" s="421"/>
      <c r="S672" s="421"/>
      <c r="T672" s="421"/>
      <c r="U672" s="421"/>
      <c r="V672" s="421"/>
      <c r="W672" s="421"/>
      <c r="X672" s="421"/>
      <c r="Y672" s="421"/>
      <c r="Z672" s="422"/>
      <c r="AA672" s="245"/>
      <c r="AB672" s="397"/>
      <c r="AC672" s="397"/>
      <c r="AD672" s="193"/>
      <c r="AE672" s="379">
        <f>SUMPRODUCT(LEN($L672:$Z674)-LEN(SUBSTITUTE($L672:$Z674,"A", "")))</f>
        <v>0</v>
      </c>
      <c r="AF672" s="365">
        <f>SUMPRODUCT(LEN($AA672:$AA674)-LEN(SUBSTITUTE($AA672:$AA674,"A", "")))</f>
        <v>0</v>
      </c>
      <c r="AG672" s="365">
        <f>SUMPRODUCT(LEN($L672:$Z674)-LEN(SUBSTITUTE($L672:$Z674,"S", "")))</f>
        <v>0</v>
      </c>
      <c r="AH672" s="365">
        <f>SUMPRODUCT(LEN($AA672:$AA674)-LEN(SUBSTITUTE($AA672:$AA674,"S", "")))</f>
        <v>0</v>
      </c>
      <c r="AI672" s="365">
        <f>SUMPRODUCT(LEN($L672:$Z674)-LEN(SUBSTITUTE($L672:$Z674,"F", "")))</f>
        <v>0</v>
      </c>
      <c r="AJ672" s="365">
        <f>SUMPRODUCT(LEN($AA672:$AA674)-LEN(SUBSTITUTE($AA672:$AA674,"F", "")))</f>
        <v>0</v>
      </c>
      <c r="AK672" s="365">
        <f>SUMPRODUCT(LEN($L672:$Z674)-LEN(SUBSTITUTE($L672:$Z674,"G", "")))</f>
        <v>0</v>
      </c>
      <c r="AL672" s="365">
        <f>SUMPRODUCT(LEN($AA672:$AA674)-LEN(SUBSTITUTE($AA672:$AA674,"G", "")))</f>
        <v>0</v>
      </c>
      <c r="AM672" s="365">
        <f>SUMPRODUCT(LEN($L672:$Z674)-LEN(SUBSTITUTE($L672:$Z674,"M", "")))</f>
        <v>0</v>
      </c>
      <c r="AN672" s="382">
        <f>SUMPRODUCT(LEN($AA672:$AA674)-LEN(SUBSTITUTE($AA672:$AA674,"M", "")))</f>
        <v>0</v>
      </c>
    </row>
    <row r="673" spans="2:41" ht="21" customHeight="1" x14ac:dyDescent="0.2">
      <c r="B673" s="17"/>
      <c r="C673" s="430"/>
      <c r="D673" s="420"/>
      <c r="E673" s="421"/>
      <c r="F673" s="421"/>
      <c r="G673" s="421"/>
      <c r="H673" s="421"/>
      <c r="I673" s="421"/>
      <c r="J673" s="421"/>
      <c r="K673" s="421"/>
      <c r="L673" s="421"/>
      <c r="M673" s="421"/>
      <c r="N673" s="421"/>
      <c r="O673" s="421"/>
      <c r="P673" s="421"/>
      <c r="Q673" s="421"/>
      <c r="R673" s="421"/>
      <c r="S673" s="421"/>
      <c r="T673" s="421"/>
      <c r="U673" s="421"/>
      <c r="V673" s="421"/>
      <c r="W673" s="421"/>
      <c r="X673" s="421"/>
      <c r="Y673" s="421"/>
      <c r="Z673" s="422"/>
      <c r="AA673" s="244"/>
      <c r="AB673" s="366"/>
      <c r="AC673" s="366"/>
      <c r="AD673" s="188"/>
      <c r="AE673" s="390"/>
      <c r="AF673" s="392"/>
      <c r="AG673" s="392"/>
      <c r="AH673" s="392"/>
      <c r="AI673" s="392"/>
      <c r="AJ673" s="392"/>
      <c r="AK673" s="392"/>
      <c r="AL673" s="392"/>
      <c r="AM673" s="392"/>
      <c r="AN673" s="395"/>
      <c r="AO673" s="58"/>
    </row>
    <row r="674" spans="2:41" ht="21" customHeight="1" thickBot="1" x14ac:dyDescent="0.25">
      <c r="B674" s="17"/>
      <c r="C674" s="431"/>
      <c r="D674" s="420"/>
      <c r="E674" s="421"/>
      <c r="F674" s="421"/>
      <c r="G674" s="421"/>
      <c r="H674" s="421"/>
      <c r="I674" s="421"/>
      <c r="J674" s="421"/>
      <c r="K674" s="421"/>
      <c r="L674" s="421"/>
      <c r="M674" s="421"/>
      <c r="N674" s="421"/>
      <c r="O674" s="421"/>
      <c r="P674" s="421"/>
      <c r="Q674" s="421"/>
      <c r="R674" s="421"/>
      <c r="S674" s="421"/>
      <c r="T674" s="421"/>
      <c r="U674" s="421"/>
      <c r="V674" s="421"/>
      <c r="W674" s="421"/>
      <c r="X674" s="421"/>
      <c r="Y674" s="421"/>
      <c r="Z674" s="422"/>
      <c r="AA674" s="246"/>
      <c r="AB674" s="398"/>
      <c r="AC674" s="398"/>
      <c r="AD674" s="199"/>
      <c r="AE674" s="391"/>
      <c r="AF674" s="393"/>
      <c r="AG674" s="393"/>
      <c r="AH674" s="393"/>
      <c r="AI674" s="393"/>
      <c r="AJ674" s="393"/>
      <c r="AK674" s="393"/>
      <c r="AL674" s="393"/>
      <c r="AM674" s="393"/>
      <c r="AN674" s="396"/>
    </row>
    <row r="675" spans="2:41" ht="21" customHeight="1" x14ac:dyDescent="0.2">
      <c r="B675" s="17"/>
      <c r="C675" s="429">
        <v>15</v>
      </c>
      <c r="D675" s="420"/>
      <c r="E675" s="421"/>
      <c r="F675" s="421"/>
      <c r="G675" s="421"/>
      <c r="H675" s="421"/>
      <c r="I675" s="421"/>
      <c r="J675" s="421"/>
      <c r="K675" s="421"/>
      <c r="L675" s="421"/>
      <c r="M675" s="421"/>
      <c r="N675" s="421"/>
      <c r="O675" s="421"/>
      <c r="P675" s="421"/>
      <c r="Q675" s="421"/>
      <c r="R675" s="421"/>
      <c r="S675" s="421"/>
      <c r="T675" s="421"/>
      <c r="U675" s="421"/>
      <c r="V675" s="421"/>
      <c r="W675" s="421"/>
      <c r="X675" s="421"/>
      <c r="Y675" s="421"/>
      <c r="Z675" s="422"/>
      <c r="AA675" s="245"/>
      <c r="AB675" s="397"/>
      <c r="AC675" s="397"/>
      <c r="AD675" s="193"/>
      <c r="AE675" s="379">
        <f>SUMPRODUCT(LEN($L675:$Z677)-LEN(SUBSTITUTE($L675:$Z677,"A", "")))</f>
        <v>0</v>
      </c>
      <c r="AF675" s="365">
        <f>SUMPRODUCT(LEN($AA675:$AA677)-LEN(SUBSTITUTE($AA675:$AA677,"A", "")))</f>
        <v>0</v>
      </c>
      <c r="AG675" s="365">
        <f>SUMPRODUCT(LEN($L675:$Z677)-LEN(SUBSTITUTE($L675:$Z677,"S", "")))</f>
        <v>0</v>
      </c>
      <c r="AH675" s="365">
        <f>SUMPRODUCT(LEN($AA675:$AA677)-LEN(SUBSTITUTE($AA675:$AA677,"S", "")))</f>
        <v>0</v>
      </c>
      <c r="AI675" s="365">
        <f>SUMPRODUCT(LEN($L675:$Z677)-LEN(SUBSTITUTE($L675:$Z677,"F", "")))</f>
        <v>0</v>
      </c>
      <c r="AJ675" s="365">
        <f>SUMPRODUCT(LEN($AA675:$AA677)-LEN(SUBSTITUTE($AA675:$AA677,"F", "")))</f>
        <v>0</v>
      </c>
      <c r="AK675" s="365">
        <f>SUMPRODUCT(LEN($L675:$Z677)-LEN(SUBSTITUTE($L675:$Z677,"G", "")))</f>
        <v>0</v>
      </c>
      <c r="AL675" s="365">
        <f>SUMPRODUCT(LEN($AA675:$AA677)-LEN(SUBSTITUTE($AA675:$AA677,"G", "")))</f>
        <v>0</v>
      </c>
      <c r="AM675" s="365">
        <f>SUMPRODUCT(LEN($L675:$Z677)-LEN(SUBSTITUTE($L675:$Z677,"M", "")))</f>
        <v>0</v>
      </c>
      <c r="AN675" s="382">
        <f>SUMPRODUCT(LEN($AA675:$AA677)-LEN(SUBSTITUTE($AA675:$AA677,"M", "")))</f>
        <v>0</v>
      </c>
    </row>
    <row r="676" spans="2:41" ht="21" customHeight="1" x14ac:dyDescent="0.2">
      <c r="B676" s="17"/>
      <c r="C676" s="430"/>
      <c r="D676" s="420"/>
      <c r="E676" s="421"/>
      <c r="F676" s="421"/>
      <c r="G676" s="421"/>
      <c r="H676" s="421"/>
      <c r="I676" s="421"/>
      <c r="J676" s="421"/>
      <c r="K676" s="421"/>
      <c r="L676" s="421"/>
      <c r="M676" s="421"/>
      <c r="N676" s="421"/>
      <c r="O676" s="421"/>
      <c r="P676" s="421"/>
      <c r="Q676" s="421"/>
      <c r="R676" s="421"/>
      <c r="S676" s="421"/>
      <c r="T676" s="421"/>
      <c r="U676" s="421"/>
      <c r="V676" s="421"/>
      <c r="W676" s="421"/>
      <c r="X676" s="421"/>
      <c r="Y676" s="421"/>
      <c r="Z676" s="422"/>
      <c r="AA676" s="244"/>
      <c r="AB676" s="366"/>
      <c r="AC676" s="366"/>
      <c r="AD676" s="188"/>
      <c r="AE676" s="390"/>
      <c r="AF676" s="392"/>
      <c r="AG676" s="392"/>
      <c r="AH676" s="392"/>
      <c r="AI676" s="392"/>
      <c r="AJ676" s="392"/>
      <c r="AK676" s="392"/>
      <c r="AL676" s="392"/>
      <c r="AM676" s="392"/>
      <c r="AN676" s="395"/>
    </row>
    <row r="677" spans="2:41" ht="21" customHeight="1" thickBot="1" x14ac:dyDescent="0.25">
      <c r="B677" s="17"/>
      <c r="C677" s="431"/>
      <c r="D677" s="423"/>
      <c r="E677" s="424"/>
      <c r="F677" s="424"/>
      <c r="G677" s="424"/>
      <c r="H677" s="424"/>
      <c r="I677" s="424"/>
      <c r="J677" s="424"/>
      <c r="K677" s="424"/>
      <c r="L677" s="424"/>
      <c r="M677" s="424"/>
      <c r="N677" s="424"/>
      <c r="O677" s="424"/>
      <c r="P677" s="424"/>
      <c r="Q677" s="424"/>
      <c r="R677" s="424"/>
      <c r="S677" s="424"/>
      <c r="T677" s="424"/>
      <c r="U677" s="424"/>
      <c r="V677" s="424"/>
      <c r="W677" s="424"/>
      <c r="X677" s="424"/>
      <c r="Y677" s="424"/>
      <c r="Z677" s="425"/>
      <c r="AA677" s="246"/>
      <c r="AB677" s="398"/>
      <c r="AC677" s="398"/>
      <c r="AD677" s="199"/>
      <c r="AE677" s="391"/>
      <c r="AF677" s="393"/>
      <c r="AG677" s="393"/>
      <c r="AH677" s="393"/>
      <c r="AI677" s="393"/>
      <c r="AJ677" s="393"/>
      <c r="AK677" s="393"/>
      <c r="AL677" s="393"/>
      <c r="AM677" s="393"/>
      <c r="AN677" s="396"/>
    </row>
    <row r="678" spans="2:41" ht="21" customHeight="1" x14ac:dyDescent="0.2">
      <c r="B678" s="17"/>
      <c r="C678" s="405">
        <v>16</v>
      </c>
      <c r="D678" s="251"/>
      <c r="E678" s="250"/>
      <c r="F678" s="250"/>
      <c r="G678" s="249"/>
      <c r="H678" s="432"/>
      <c r="I678" s="432"/>
      <c r="J678" s="432"/>
      <c r="K678" s="248" t="s">
        <v>95</v>
      </c>
      <c r="L678" s="247"/>
      <c r="M678" s="248" t="s">
        <v>94</v>
      </c>
      <c r="N678" s="247"/>
      <c r="O678" s="248" t="s">
        <v>93</v>
      </c>
      <c r="P678" s="247"/>
      <c r="Q678" s="248" t="s">
        <v>92</v>
      </c>
      <c r="R678" s="247"/>
      <c r="S678" s="248" t="s">
        <v>212</v>
      </c>
      <c r="T678" s="247"/>
      <c r="U678" s="248" t="s">
        <v>211</v>
      </c>
      <c r="V678" s="247"/>
      <c r="W678" s="248" t="s">
        <v>292</v>
      </c>
      <c r="X678" s="247"/>
      <c r="Y678" s="248" t="s">
        <v>594</v>
      </c>
      <c r="Z678" s="247"/>
      <c r="AA678" s="245"/>
      <c r="AB678" s="397"/>
      <c r="AC678" s="397"/>
      <c r="AD678" s="193"/>
      <c r="AE678" s="379">
        <f>SUMPRODUCT(LEN($L678:$Z680)-LEN(SUBSTITUTE($L678:$Z680,"A", "")))</f>
        <v>0</v>
      </c>
      <c r="AF678" s="365">
        <f>SUMPRODUCT(LEN($AA678:$AA680)-LEN(SUBSTITUTE($AA678:$AA680,"A", "")))</f>
        <v>0</v>
      </c>
      <c r="AG678" s="365">
        <f>SUMPRODUCT(LEN($L678:$Z680)-LEN(SUBSTITUTE($L678:$Z680,"S", "")))</f>
        <v>0</v>
      </c>
      <c r="AH678" s="365">
        <f>SUMPRODUCT(LEN($AA678:$AA680)-LEN(SUBSTITUTE($AA678:$AA680,"S", "")))</f>
        <v>0</v>
      </c>
      <c r="AI678" s="365">
        <f>SUMPRODUCT(LEN($L678:$Z680)-LEN(SUBSTITUTE($L678:$Z680,"F", "")))</f>
        <v>0</v>
      </c>
      <c r="AJ678" s="365">
        <f>SUMPRODUCT(LEN($AA678:$AA680)-LEN(SUBSTITUTE($AA678:$AA680,"F", "")))</f>
        <v>0</v>
      </c>
      <c r="AK678" s="365">
        <f>SUMPRODUCT(LEN($L678:$Z680)-LEN(SUBSTITUTE($L678:$Z680,"G", "")))</f>
        <v>0</v>
      </c>
      <c r="AL678" s="365">
        <f>SUMPRODUCT(LEN($AA678:$AA680)-LEN(SUBSTITUTE($AA678:$AA680,"G", "")))</f>
        <v>0</v>
      </c>
      <c r="AM678" s="365">
        <f>SUMPRODUCT(LEN($L678:$Z680)-LEN(SUBSTITUTE($L678:$Z680,"M", "")))</f>
        <v>0</v>
      </c>
      <c r="AN678" s="382">
        <f>SUMPRODUCT(LEN($AA678:$AA680)-LEN(SUBSTITUTE($AA678:$AA680,"M", "")))</f>
        <v>0</v>
      </c>
    </row>
    <row r="679" spans="2:41" ht="21" customHeight="1" x14ac:dyDescent="0.2">
      <c r="B679" s="17"/>
      <c r="C679" s="406"/>
      <c r="D679" s="231"/>
      <c r="E679" s="23"/>
      <c r="F679" s="23"/>
      <c r="G679" s="191"/>
      <c r="H679" s="409"/>
      <c r="I679" s="409"/>
      <c r="J679" s="409"/>
      <c r="K679" s="190" t="s">
        <v>91</v>
      </c>
      <c r="L679" s="189"/>
      <c r="M679" s="190" t="s">
        <v>90</v>
      </c>
      <c r="N679" s="189"/>
      <c r="O679" s="190" t="s">
        <v>89</v>
      </c>
      <c r="P679" s="189"/>
      <c r="Q679" s="190" t="s">
        <v>88</v>
      </c>
      <c r="R679" s="189"/>
      <c r="S679" s="190" t="s">
        <v>210</v>
      </c>
      <c r="T679" s="189"/>
      <c r="U679" s="190" t="s">
        <v>209</v>
      </c>
      <c r="V679" s="189"/>
      <c r="W679" s="190" t="s">
        <v>291</v>
      </c>
      <c r="X679" s="189"/>
      <c r="Y679" s="190" t="s">
        <v>593</v>
      </c>
      <c r="Z679" s="189"/>
      <c r="AA679" s="244"/>
      <c r="AB679" s="366"/>
      <c r="AC679" s="366"/>
      <c r="AD679" s="188"/>
      <c r="AE679" s="390"/>
      <c r="AF679" s="392"/>
      <c r="AG679" s="392"/>
      <c r="AH679" s="392"/>
      <c r="AI679" s="392"/>
      <c r="AJ679" s="392"/>
      <c r="AK679" s="392"/>
      <c r="AL679" s="392"/>
      <c r="AM679" s="392"/>
      <c r="AN679" s="395"/>
    </row>
    <row r="680" spans="2:41" ht="21" customHeight="1" thickBot="1" x14ac:dyDescent="0.25">
      <c r="B680" s="17"/>
      <c r="C680" s="407"/>
      <c r="D680" s="233"/>
      <c r="E680" s="203"/>
      <c r="F680" s="203"/>
      <c r="G680" s="202"/>
      <c r="H680" s="410"/>
      <c r="I680" s="410"/>
      <c r="J680" s="410"/>
      <c r="K680" s="201" t="s">
        <v>87</v>
      </c>
      <c r="L680" s="200"/>
      <c r="M680" s="201" t="s">
        <v>86</v>
      </c>
      <c r="N680" s="200"/>
      <c r="O680" s="201" t="s">
        <v>85</v>
      </c>
      <c r="P680" s="200"/>
      <c r="Q680" s="201" t="s">
        <v>84</v>
      </c>
      <c r="R680" s="200"/>
      <c r="S680" s="201" t="s">
        <v>208</v>
      </c>
      <c r="T680" s="200"/>
      <c r="U680" s="201" t="s">
        <v>207</v>
      </c>
      <c r="V680" s="200"/>
      <c r="W680" s="201" t="s">
        <v>290</v>
      </c>
      <c r="X680" s="200"/>
      <c r="Y680" s="201" t="s">
        <v>592</v>
      </c>
      <c r="Z680" s="200"/>
      <c r="AA680" s="246"/>
      <c r="AB680" s="398"/>
      <c r="AC680" s="398"/>
      <c r="AD680" s="199"/>
      <c r="AE680" s="391"/>
      <c r="AF680" s="393"/>
      <c r="AG680" s="393"/>
      <c r="AH680" s="393"/>
      <c r="AI680" s="393"/>
      <c r="AJ680" s="393"/>
      <c r="AK680" s="393"/>
      <c r="AL680" s="393"/>
      <c r="AM680" s="393"/>
      <c r="AN680" s="396"/>
    </row>
    <row r="681" spans="2:41" ht="21" customHeight="1" x14ac:dyDescent="0.2">
      <c r="B681" s="17"/>
      <c r="C681" s="405">
        <v>17</v>
      </c>
      <c r="D681" s="232"/>
      <c r="E681" s="197"/>
      <c r="F681" s="197"/>
      <c r="G681" s="196"/>
      <c r="H681" s="408"/>
      <c r="I681" s="408"/>
      <c r="J681" s="408"/>
      <c r="K681" s="195" t="s">
        <v>95</v>
      </c>
      <c r="L681" s="194"/>
      <c r="M681" s="195" t="s">
        <v>94</v>
      </c>
      <c r="N681" s="194"/>
      <c r="O681" s="195" t="s">
        <v>93</v>
      </c>
      <c r="P681" s="194"/>
      <c r="Q681" s="195" t="s">
        <v>92</v>
      </c>
      <c r="R681" s="194"/>
      <c r="S681" s="195" t="s">
        <v>212</v>
      </c>
      <c r="T681" s="194"/>
      <c r="U681" s="195" t="s">
        <v>211</v>
      </c>
      <c r="V681" s="194"/>
      <c r="W681" s="195" t="s">
        <v>292</v>
      </c>
      <c r="X681" s="194"/>
      <c r="Y681" s="195" t="s">
        <v>594</v>
      </c>
      <c r="Z681" s="194"/>
      <c r="AA681" s="245"/>
      <c r="AB681" s="397"/>
      <c r="AC681" s="397"/>
      <c r="AD681" s="193"/>
      <c r="AE681" s="379">
        <f>SUMPRODUCT(LEN($L681:$Z683)-LEN(SUBSTITUTE($L681:$Z683,"A", "")))</f>
        <v>0</v>
      </c>
      <c r="AF681" s="365">
        <f>SUMPRODUCT(LEN($AA681:$AA683)-LEN(SUBSTITUTE($AA681:$AA683,"A", "")))</f>
        <v>0</v>
      </c>
      <c r="AG681" s="365">
        <f>SUMPRODUCT(LEN($L681:$Z683)-LEN(SUBSTITUTE($L681:$Z683,"S", "")))</f>
        <v>0</v>
      </c>
      <c r="AH681" s="365">
        <f>SUMPRODUCT(LEN($AA681:$AA683)-LEN(SUBSTITUTE($AA681:$AA683,"S", "")))</f>
        <v>0</v>
      </c>
      <c r="AI681" s="365">
        <f>SUMPRODUCT(LEN($L681:$Z683)-LEN(SUBSTITUTE($L681:$Z683,"F", "")))</f>
        <v>0</v>
      </c>
      <c r="AJ681" s="365">
        <f>SUMPRODUCT(LEN($AA681:$AA683)-LEN(SUBSTITUTE($AA681:$AA683,"F", "")))</f>
        <v>0</v>
      </c>
      <c r="AK681" s="365">
        <f>SUMPRODUCT(LEN($L681:$Z683)-LEN(SUBSTITUTE($L681:$Z683,"G", "")))</f>
        <v>0</v>
      </c>
      <c r="AL681" s="365">
        <f>SUMPRODUCT(LEN($AA681:$AA683)-LEN(SUBSTITUTE($AA681:$AA683,"G", "")))</f>
        <v>0</v>
      </c>
      <c r="AM681" s="365">
        <f>SUMPRODUCT(LEN($L681:$Z683)-LEN(SUBSTITUTE($L681:$Z683,"M", "")))</f>
        <v>0</v>
      </c>
      <c r="AN681" s="382">
        <f>SUMPRODUCT(LEN($AA681:$AA683)-LEN(SUBSTITUTE($AA681:$AA683,"M", "")))</f>
        <v>0</v>
      </c>
    </row>
    <row r="682" spans="2:41" ht="21" customHeight="1" x14ac:dyDescent="0.2">
      <c r="B682" s="17"/>
      <c r="C682" s="406"/>
      <c r="D682" s="231"/>
      <c r="E682" s="23"/>
      <c r="F682" s="23"/>
      <c r="G682" s="191"/>
      <c r="H682" s="409"/>
      <c r="I682" s="409"/>
      <c r="J682" s="409"/>
      <c r="K682" s="190" t="s">
        <v>91</v>
      </c>
      <c r="L682" s="189"/>
      <c r="M682" s="190" t="s">
        <v>90</v>
      </c>
      <c r="N682" s="189"/>
      <c r="O682" s="190" t="s">
        <v>89</v>
      </c>
      <c r="P682" s="189"/>
      <c r="Q682" s="190" t="s">
        <v>88</v>
      </c>
      <c r="R682" s="189"/>
      <c r="S682" s="190" t="s">
        <v>210</v>
      </c>
      <c r="T682" s="189"/>
      <c r="U682" s="190" t="s">
        <v>209</v>
      </c>
      <c r="V682" s="189"/>
      <c r="W682" s="190" t="s">
        <v>291</v>
      </c>
      <c r="X682" s="189"/>
      <c r="Y682" s="190" t="s">
        <v>593</v>
      </c>
      <c r="Z682" s="189"/>
      <c r="AA682" s="244"/>
      <c r="AB682" s="366"/>
      <c r="AC682" s="366"/>
      <c r="AD682" s="188"/>
      <c r="AE682" s="390"/>
      <c r="AF682" s="392"/>
      <c r="AG682" s="392"/>
      <c r="AH682" s="392"/>
      <c r="AI682" s="392"/>
      <c r="AJ682" s="392"/>
      <c r="AK682" s="392"/>
      <c r="AL682" s="392"/>
      <c r="AM682" s="392"/>
      <c r="AN682" s="395"/>
    </row>
    <row r="683" spans="2:41" ht="21" customHeight="1" thickBot="1" x14ac:dyDescent="0.25">
      <c r="B683" s="17"/>
      <c r="C683" s="407"/>
      <c r="D683" s="233"/>
      <c r="E683" s="203"/>
      <c r="F683" s="203"/>
      <c r="G683" s="202"/>
      <c r="H683" s="410"/>
      <c r="I683" s="410"/>
      <c r="J683" s="410"/>
      <c r="K683" s="201" t="s">
        <v>87</v>
      </c>
      <c r="L683" s="200"/>
      <c r="M683" s="201" t="s">
        <v>86</v>
      </c>
      <c r="N683" s="200"/>
      <c r="O683" s="201" t="s">
        <v>85</v>
      </c>
      <c r="P683" s="200"/>
      <c r="Q683" s="201" t="s">
        <v>84</v>
      </c>
      <c r="R683" s="200"/>
      <c r="S683" s="201" t="s">
        <v>208</v>
      </c>
      <c r="T683" s="200"/>
      <c r="U683" s="201" t="s">
        <v>207</v>
      </c>
      <c r="V683" s="200"/>
      <c r="W683" s="201" t="s">
        <v>290</v>
      </c>
      <c r="X683" s="200"/>
      <c r="Y683" s="201" t="s">
        <v>592</v>
      </c>
      <c r="Z683" s="200"/>
      <c r="AA683" s="246"/>
      <c r="AB683" s="398"/>
      <c r="AC683" s="398"/>
      <c r="AD683" s="199"/>
      <c r="AE683" s="391"/>
      <c r="AF683" s="393"/>
      <c r="AG683" s="393"/>
      <c r="AH683" s="393"/>
      <c r="AI683" s="393"/>
      <c r="AJ683" s="393"/>
      <c r="AK683" s="393"/>
      <c r="AL683" s="393"/>
      <c r="AM683" s="393"/>
      <c r="AN683" s="396"/>
    </row>
    <row r="684" spans="2:41" ht="21" customHeight="1" x14ac:dyDescent="0.2">
      <c r="B684" s="17"/>
      <c r="C684" s="405">
        <v>18</v>
      </c>
      <c r="D684" s="232"/>
      <c r="E684" s="197"/>
      <c r="F684" s="197"/>
      <c r="G684" s="196"/>
      <c r="H684" s="408"/>
      <c r="I684" s="408"/>
      <c r="J684" s="408"/>
      <c r="K684" s="195" t="s">
        <v>95</v>
      </c>
      <c r="L684" s="194"/>
      <c r="M684" s="195" t="s">
        <v>94</v>
      </c>
      <c r="N684" s="194"/>
      <c r="O684" s="195" t="s">
        <v>93</v>
      </c>
      <c r="P684" s="194"/>
      <c r="Q684" s="195" t="s">
        <v>92</v>
      </c>
      <c r="R684" s="194"/>
      <c r="S684" s="195" t="s">
        <v>212</v>
      </c>
      <c r="T684" s="194"/>
      <c r="U684" s="195" t="s">
        <v>211</v>
      </c>
      <c r="V684" s="194"/>
      <c r="W684" s="195" t="s">
        <v>292</v>
      </c>
      <c r="X684" s="194"/>
      <c r="Y684" s="195" t="s">
        <v>594</v>
      </c>
      <c r="Z684" s="194"/>
      <c r="AA684" s="245"/>
      <c r="AB684" s="397"/>
      <c r="AC684" s="397"/>
      <c r="AD684" s="193"/>
      <c r="AE684" s="379">
        <f>SUMPRODUCT(LEN($L684:$Z686)-LEN(SUBSTITUTE($L684:$Z686,"A", "")))</f>
        <v>0</v>
      </c>
      <c r="AF684" s="365">
        <f>SUMPRODUCT(LEN($AA684:$AA686)-LEN(SUBSTITUTE($AA684:$AA686,"A", "")))</f>
        <v>0</v>
      </c>
      <c r="AG684" s="365">
        <f>SUMPRODUCT(LEN($L684:$Z686)-LEN(SUBSTITUTE($L684:$Z686,"S", "")))</f>
        <v>0</v>
      </c>
      <c r="AH684" s="365">
        <f>SUMPRODUCT(LEN($AA684:$AA686)-LEN(SUBSTITUTE($AA684:$AA686,"S", "")))</f>
        <v>0</v>
      </c>
      <c r="AI684" s="365">
        <f>SUMPRODUCT(LEN($L684:$Z686)-LEN(SUBSTITUTE($L684:$Z686,"F", "")))</f>
        <v>0</v>
      </c>
      <c r="AJ684" s="365">
        <f>SUMPRODUCT(LEN($AA684:$AA686)-LEN(SUBSTITUTE($AA684:$AA686,"F", "")))</f>
        <v>0</v>
      </c>
      <c r="AK684" s="365">
        <f>SUMPRODUCT(LEN($L684:$Z686)-LEN(SUBSTITUTE($L684:$Z686,"G", "")))</f>
        <v>0</v>
      </c>
      <c r="AL684" s="365">
        <f>SUMPRODUCT(LEN($AA684:$AA686)-LEN(SUBSTITUTE($AA684:$AA686,"G", "")))</f>
        <v>0</v>
      </c>
      <c r="AM684" s="365">
        <f>SUMPRODUCT(LEN($L684:$Z686)-LEN(SUBSTITUTE($L684:$Z686,"M", "")))</f>
        <v>0</v>
      </c>
      <c r="AN684" s="382">
        <f>SUMPRODUCT(LEN($AA684:$AA686)-LEN(SUBSTITUTE($AA684:$AA686,"M", "")))</f>
        <v>0</v>
      </c>
    </row>
    <row r="685" spans="2:41" ht="21" customHeight="1" x14ac:dyDescent="0.2">
      <c r="B685" s="17"/>
      <c r="C685" s="406"/>
      <c r="D685" s="231"/>
      <c r="E685" s="23"/>
      <c r="F685" s="23"/>
      <c r="G685" s="191"/>
      <c r="H685" s="409"/>
      <c r="I685" s="409"/>
      <c r="J685" s="409"/>
      <c r="K685" s="190" t="s">
        <v>91</v>
      </c>
      <c r="L685" s="189"/>
      <c r="M685" s="190" t="s">
        <v>90</v>
      </c>
      <c r="N685" s="189"/>
      <c r="O685" s="190" t="s">
        <v>89</v>
      </c>
      <c r="P685" s="189"/>
      <c r="Q685" s="190" t="s">
        <v>88</v>
      </c>
      <c r="R685" s="189"/>
      <c r="S685" s="190" t="s">
        <v>210</v>
      </c>
      <c r="T685" s="189"/>
      <c r="U685" s="190" t="s">
        <v>209</v>
      </c>
      <c r="V685" s="189"/>
      <c r="W685" s="190" t="s">
        <v>291</v>
      </c>
      <c r="X685" s="189"/>
      <c r="Y685" s="190" t="s">
        <v>593</v>
      </c>
      <c r="Z685" s="189"/>
      <c r="AA685" s="244"/>
      <c r="AB685" s="366"/>
      <c r="AC685" s="366"/>
      <c r="AD685" s="188"/>
      <c r="AE685" s="390"/>
      <c r="AF685" s="392"/>
      <c r="AG685" s="392"/>
      <c r="AH685" s="392"/>
      <c r="AI685" s="392"/>
      <c r="AJ685" s="392"/>
      <c r="AK685" s="392"/>
      <c r="AL685" s="392"/>
      <c r="AM685" s="392"/>
      <c r="AN685" s="395"/>
    </row>
    <row r="686" spans="2:41" ht="21" customHeight="1" thickBot="1" x14ac:dyDescent="0.25">
      <c r="B686" s="17"/>
      <c r="C686" s="407"/>
      <c r="D686" s="233"/>
      <c r="E686" s="203"/>
      <c r="F686" s="203"/>
      <c r="G686" s="202"/>
      <c r="H686" s="410"/>
      <c r="I686" s="410"/>
      <c r="J686" s="410"/>
      <c r="K686" s="201" t="s">
        <v>87</v>
      </c>
      <c r="L686" s="200"/>
      <c r="M686" s="201" t="s">
        <v>86</v>
      </c>
      <c r="N686" s="200"/>
      <c r="O686" s="201" t="s">
        <v>85</v>
      </c>
      <c r="P686" s="200"/>
      <c r="Q686" s="201" t="s">
        <v>84</v>
      </c>
      <c r="R686" s="200"/>
      <c r="S686" s="201" t="s">
        <v>208</v>
      </c>
      <c r="T686" s="200"/>
      <c r="U686" s="201" t="s">
        <v>207</v>
      </c>
      <c r="V686" s="200"/>
      <c r="W686" s="201" t="s">
        <v>290</v>
      </c>
      <c r="X686" s="200"/>
      <c r="Y686" s="201" t="s">
        <v>592</v>
      </c>
      <c r="Z686" s="200"/>
      <c r="AA686" s="246"/>
      <c r="AB686" s="398"/>
      <c r="AC686" s="398"/>
      <c r="AD686" s="199"/>
      <c r="AE686" s="391"/>
      <c r="AF686" s="393"/>
      <c r="AG686" s="393"/>
      <c r="AH686" s="393"/>
      <c r="AI686" s="393"/>
      <c r="AJ686" s="393"/>
      <c r="AK686" s="393"/>
      <c r="AL686" s="393"/>
      <c r="AM686" s="393"/>
      <c r="AN686" s="396"/>
    </row>
    <row r="687" spans="2:41" ht="21" customHeight="1" x14ac:dyDescent="0.2">
      <c r="B687" s="17"/>
      <c r="C687" s="405">
        <v>19</v>
      </c>
      <c r="D687" s="232"/>
      <c r="E687" s="197"/>
      <c r="F687" s="197"/>
      <c r="G687" s="196"/>
      <c r="H687" s="408"/>
      <c r="I687" s="408"/>
      <c r="J687" s="408"/>
      <c r="K687" s="195" t="s">
        <v>95</v>
      </c>
      <c r="L687" s="194"/>
      <c r="M687" s="195" t="s">
        <v>94</v>
      </c>
      <c r="N687" s="194"/>
      <c r="O687" s="195" t="s">
        <v>93</v>
      </c>
      <c r="P687" s="194"/>
      <c r="Q687" s="195" t="s">
        <v>92</v>
      </c>
      <c r="R687" s="194"/>
      <c r="S687" s="195" t="s">
        <v>212</v>
      </c>
      <c r="T687" s="194"/>
      <c r="U687" s="195" t="s">
        <v>211</v>
      </c>
      <c r="V687" s="194"/>
      <c r="W687" s="195" t="s">
        <v>292</v>
      </c>
      <c r="X687" s="194"/>
      <c r="Y687" s="195" t="s">
        <v>594</v>
      </c>
      <c r="Z687" s="194"/>
      <c r="AA687" s="245"/>
      <c r="AB687" s="397"/>
      <c r="AC687" s="397"/>
      <c r="AD687" s="193"/>
      <c r="AE687" s="379">
        <f>SUMPRODUCT(LEN($L687:$Z689)-LEN(SUBSTITUTE($L687:$Z689,"A", "")))</f>
        <v>0</v>
      </c>
      <c r="AF687" s="365">
        <f>SUMPRODUCT(LEN($AA687:$AA689)-LEN(SUBSTITUTE($AA687:$AA689,"A", "")))</f>
        <v>0</v>
      </c>
      <c r="AG687" s="365">
        <f>SUMPRODUCT(LEN($L687:$Z689)-LEN(SUBSTITUTE($L687:$Z689,"S", "")))</f>
        <v>0</v>
      </c>
      <c r="AH687" s="365">
        <f>SUMPRODUCT(LEN($AA687:$AA689)-LEN(SUBSTITUTE($AA687:$AA689,"S", "")))</f>
        <v>0</v>
      </c>
      <c r="AI687" s="365">
        <f>SUMPRODUCT(LEN($L687:$Z689)-LEN(SUBSTITUTE($L687:$Z689,"F", "")))</f>
        <v>0</v>
      </c>
      <c r="AJ687" s="365">
        <f>SUMPRODUCT(LEN($AA687:$AA689)-LEN(SUBSTITUTE($AA687:$AA689,"F", "")))</f>
        <v>0</v>
      </c>
      <c r="AK687" s="365">
        <f>SUMPRODUCT(LEN($L687:$Z689)-LEN(SUBSTITUTE($L687:$Z689,"G", "")))</f>
        <v>0</v>
      </c>
      <c r="AL687" s="365">
        <f>SUMPRODUCT(LEN($AA687:$AA689)-LEN(SUBSTITUTE($AA687:$AA689,"G", "")))</f>
        <v>0</v>
      </c>
      <c r="AM687" s="365">
        <f>SUMPRODUCT(LEN($L687:$Z689)-LEN(SUBSTITUTE($L687:$Z689,"M", "")))</f>
        <v>0</v>
      </c>
      <c r="AN687" s="382">
        <f>SUMPRODUCT(LEN($AA687:$AA689)-LEN(SUBSTITUTE($AA687:$AA689,"M", "")))</f>
        <v>0</v>
      </c>
    </row>
    <row r="688" spans="2:41" ht="21" customHeight="1" x14ac:dyDescent="0.2">
      <c r="B688" s="17"/>
      <c r="C688" s="406"/>
      <c r="D688" s="231"/>
      <c r="E688" s="23"/>
      <c r="F688" s="23"/>
      <c r="G688" s="191"/>
      <c r="H688" s="409"/>
      <c r="I688" s="409"/>
      <c r="J688" s="409"/>
      <c r="K688" s="190" t="s">
        <v>91</v>
      </c>
      <c r="L688" s="189"/>
      <c r="M688" s="190" t="s">
        <v>90</v>
      </c>
      <c r="N688" s="189"/>
      <c r="O688" s="190" t="s">
        <v>89</v>
      </c>
      <c r="P688" s="189"/>
      <c r="Q688" s="190" t="s">
        <v>88</v>
      </c>
      <c r="R688" s="189"/>
      <c r="S688" s="190" t="s">
        <v>210</v>
      </c>
      <c r="T688" s="189"/>
      <c r="U688" s="190" t="s">
        <v>209</v>
      </c>
      <c r="V688" s="189"/>
      <c r="W688" s="190" t="s">
        <v>291</v>
      </c>
      <c r="X688" s="189"/>
      <c r="Y688" s="190" t="s">
        <v>593</v>
      </c>
      <c r="Z688" s="189"/>
      <c r="AA688" s="244"/>
      <c r="AB688" s="366"/>
      <c r="AC688" s="366"/>
      <c r="AD688" s="188"/>
      <c r="AE688" s="390"/>
      <c r="AF688" s="392"/>
      <c r="AG688" s="392"/>
      <c r="AH688" s="392"/>
      <c r="AI688" s="392"/>
      <c r="AJ688" s="392"/>
      <c r="AK688" s="392"/>
      <c r="AL688" s="392"/>
      <c r="AM688" s="392"/>
      <c r="AN688" s="395"/>
    </row>
    <row r="689" spans="2:48" ht="21" customHeight="1" thickBot="1" x14ac:dyDescent="0.25">
      <c r="B689" s="17"/>
      <c r="C689" s="407"/>
      <c r="D689" s="233"/>
      <c r="E689" s="203"/>
      <c r="F689" s="203"/>
      <c r="G689" s="202"/>
      <c r="H689" s="410"/>
      <c r="I689" s="410"/>
      <c r="J689" s="410"/>
      <c r="K689" s="201" t="s">
        <v>87</v>
      </c>
      <c r="L689" s="200"/>
      <c r="M689" s="201" t="s">
        <v>86</v>
      </c>
      <c r="N689" s="200"/>
      <c r="O689" s="201" t="s">
        <v>85</v>
      </c>
      <c r="P689" s="200"/>
      <c r="Q689" s="201" t="s">
        <v>84</v>
      </c>
      <c r="R689" s="200"/>
      <c r="S689" s="201" t="s">
        <v>208</v>
      </c>
      <c r="T689" s="200"/>
      <c r="U689" s="201" t="s">
        <v>207</v>
      </c>
      <c r="V689" s="200"/>
      <c r="W689" s="201" t="s">
        <v>290</v>
      </c>
      <c r="X689" s="200"/>
      <c r="Y689" s="201" t="s">
        <v>592</v>
      </c>
      <c r="Z689" s="200"/>
      <c r="AA689" s="246"/>
      <c r="AB689" s="398"/>
      <c r="AC689" s="398"/>
      <c r="AD689" s="199"/>
      <c r="AE689" s="391"/>
      <c r="AF689" s="393"/>
      <c r="AG689" s="393"/>
      <c r="AH689" s="393"/>
      <c r="AI689" s="393"/>
      <c r="AJ689" s="393"/>
      <c r="AK689" s="393"/>
      <c r="AL689" s="393"/>
      <c r="AM689" s="393"/>
      <c r="AN689" s="396"/>
    </row>
    <row r="690" spans="2:48" ht="21" customHeight="1" x14ac:dyDescent="0.2">
      <c r="B690" s="17"/>
      <c r="C690" s="405">
        <v>20</v>
      </c>
      <c r="D690" s="232"/>
      <c r="E690" s="197"/>
      <c r="F690" s="197"/>
      <c r="G690" s="196"/>
      <c r="H690" s="408"/>
      <c r="I690" s="408"/>
      <c r="J690" s="408"/>
      <c r="K690" s="195" t="s">
        <v>95</v>
      </c>
      <c r="L690" s="194"/>
      <c r="M690" s="195" t="s">
        <v>94</v>
      </c>
      <c r="N690" s="194"/>
      <c r="O690" s="195" t="s">
        <v>93</v>
      </c>
      <c r="P690" s="194"/>
      <c r="Q690" s="195" t="s">
        <v>92</v>
      </c>
      <c r="R690" s="194"/>
      <c r="S690" s="195" t="s">
        <v>212</v>
      </c>
      <c r="T690" s="194"/>
      <c r="U690" s="195" t="s">
        <v>211</v>
      </c>
      <c r="V690" s="194"/>
      <c r="W690" s="195" t="s">
        <v>292</v>
      </c>
      <c r="X690" s="194"/>
      <c r="Y690" s="195" t="s">
        <v>594</v>
      </c>
      <c r="Z690" s="194"/>
      <c r="AA690" s="245"/>
      <c r="AB690" s="397"/>
      <c r="AC690" s="397"/>
      <c r="AD690" s="193"/>
      <c r="AE690" s="379">
        <f>SUMPRODUCT(LEN($L690:$Z692)-LEN(SUBSTITUTE($L690:$Z692,"A", "")))</f>
        <v>0</v>
      </c>
      <c r="AF690" s="365">
        <f>SUMPRODUCT(LEN($AA690:$AA692)-LEN(SUBSTITUTE($AA690:$AA692,"A", "")))</f>
        <v>0</v>
      </c>
      <c r="AG690" s="365">
        <f>SUMPRODUCT(LEN($L690:$Z692)-LEN(SUBSTITUTE($L690:$Z692,"S", "")))</f>
        <v>0</v>
      </c>
      <c r="AH690" s="365">
        <f>SUMPRODUCT(LEN($AA690:$AA692)-LEN(SUBSTITUTE($AA690:$AA692,"S", "")))</f>
        <v>0</v>
      </c>
      <c r="AI690" s="365">
        <f>SUMPRODUCT(LEN($L690:$Z692)-LEN(SUBSTITUTE($L690:$Z692,"F", "")))</f>
        <v>0</v>
      </c>
      <c r="AJ690" s="365">
        <f>SUMPRODUCT(LEN($AA690:$AA692)-LEN(SUBSTITUTE($AA690:$AA692,"F", "")))</f>
        <v>0</v>
      </c>
      <c r="AK690" s="365">
        <f>SUMPRODUCT(LEN($L690:$Z692)-LEN(SUBSTITUTE($L690:$Z692,"G", "")))</f>
        <v>0</v>
      </c>
      <c r="AL690" s="365">
        <f>SUMPRODUCT(LEN($AA690:$AA692)-LEN(SUBSTITUTE($AA690:$AA692,"G", "")))</f>
        <v>0</v>
      </c>
      <c r="AM690" s="365">
        <f>SUMPRODUCT(LEN($L690:$Z692)-LEN(SUBSTITUTE($L690:$Z692,"M", "")))</f>
        <v>0</v>
      </c>
      <c r="AN690" s="382">
        <f>SUMPRODUCT(LEN($AA690:$AA692)-LEN(SUBSTITUTE($AA690:$AA692,"M", "")))</f>
        <v>0</v>
      </c>
    </row>
    <row r="691" spans="2:48" ht="21" customHeight="1" x14ac:dyDescent="0.2">
      <c r="B691" s="17"/>
      <c r="C691" s="406"/>
      <c r="D691" s="231"/>
      <c r="E691" s="23"/>
      <c r="F691" s="23"/>
      <c r="G691" s="191"/>
      <c r="H691" s="409"/>
      <c r="I691" s="409"/>
      <c r="J691" s="409"/>
      <c r="K691" s="190" t="s">
        <v>91</v>
      </c>
      <c r="L691" s="189"/>
      <c r="M691" s="190" t="s">
        <v>90</v>
      </c>
      <c r="N691" s="189"/>
      <c r="O691" s="190" t="s">
        <v>89</v>
      </c>
      <c r="P691" s="189"/>
      <c r="Q691" s="190" t="s">
        <v>88</v>
      </c>
      <c r="R691" s="189"/>
      <c r="S691" s="190" t="s">
        <v>210</v>
      </c>
      <c r="T691" s="189"/>
      <c r="U691" s="190" t="s">
        <v>209</v>
      </c>
      <c r="V691" s="189"/>
      <c r="W691" s="190" t="s">
        <v>291</v>
      </c>
      <c r="X691" s="189"/>
      <c r="Y691" s="190" t="s">
        <v>593</v>
      </c>
      <c r="Z691" s="189"/>
      <c r="AA691" s="244"/>
      <c r="AB691" s="366"/>
      <c r="AC691" s="366"/>
      <c r="AD691" s="188"/>
      <c r="AE691" s="390"/>
      <c r="AF691" s="392"/>
      <c r="AG691" s="392"/>
      <c r="AH691" s="392"/>
      <c r="AI691" s="392"/>
      <c r="AJ691" s="392"/>
      <c r="AK691" s="392"/>
      <c r="AL691" s="392"/>
      <c r="AM691" s="392"/>
      <c r="AN691" s="395"/>
    </row>
    <row r="692" spans="2:48" ht="21" customHeight="1" thickBot="1" x14ac:dyDescent="0.25">
      <c r="B692" s="17"/>
      <c r="C692" s="412"/>
      <c r="D692" s="230"/>
      <c r="E692" s="186"/>
      <c r="F692" s="186"/>
      <c r="G692" s="185"/>
      <c r="H692" s="411"/>
      <c r="I692" s="411"/>
      <c r="J692" s="411"/>
      <c r="K692" s="184" t="s">
        <v>87</v>
      </c>
      <c r="L692" s="183"/>
      <c r="M692" s="184" t="s">
        <v>86</v>
      </c>
      <c r="N692" s="183"/>
      <c r="O692" s="184" t="s">
        <v>85</v>
      </c>
      <c r="P692" s="183"/>
      <c r="Q692" s="184" t="s">
        <v>84</v>
      </c>
      <c r="R692" s="183"/>
      <c r="S692" s="184" t="s">
        <v>208</v>
      </c>
      <c r="T692" s="183"/>
      <c r="U692" s="184" t="s">
        <v>207</v>
      </c>
      <c r="V692" s="183"/>
      <c r="W692" s="201" t="s">
        <v>290</v>
      </c>
      <c r="X692" s="183"/>
      <c r="Y692" s="201" t="s">
        <v>592</v>
      </c>
      <c r="Z692" s="183"/>
      <c r="AA692" s="243"/>
      <c r="AB692" s="367"/>
      <c r="AC692" s="367"/>
      <c r="AD692" s="180"/>
      <c r="AE692" s="391"/>
      <c r="AF692" s="393"/>
      <c r="AG692" s="393"/>
      <c r="AH692" s="393"/>
      <c r="AI692" s="393"/>
      <c r="AJ692" s="393"/>
      <c r="AK692" s="393"/>
      <c r="AL692" s="393"/>
      <c r="AM692" s="393"/>
      <c r="AN692" s="396"/>
    </row>
    <row r="693" spans="2:48" ht="74.45" customHeight="1" thickBot="1" x14ac:dyDescent="0.3">
      <c r="B693" s="51" t="s">
        <v>123</v>
      </c>
      <c r="C693" s="48" t="s">
        <v>122</v>
      </c>
      <c r="D693" s="48" t="s">
        <v>121</v>
      </c>
      <c r="E693" s="48" t="s">
        <v>120</v>
      </c>
      <c r="F693" s="48" t="s">
        <v>119</v>
      </c>
      <c r="G693" s="48" t="s">
        <v>118</v>
      </c>
      <c r="H693" s="48" t="s">
        <v>33</v>
      </c>
      <c r="I693" s="48" t="s">
        <v>117</v>
      </c>
      <c r="J693" s="48" t="s">
        <v>34</v>
      </c>
      <c r="K693" s="340" t="s">
        <v>116</v>
      </c>
      <c r="L693" s="341"/>
      <c r="M693" s="340" t="s">
        <v>115</v>
      </c>
      <c r="N693" s="341"/>
      <c r="O693" s="340" t="s">
        <v>115</v>
      </c>
      <c r="P693" s="394"/>
      <c r="Q693" s="340" t="s">
        <v>115</v>
      </c>
      <c r="R693" s="394"/>
      <c r="S693" s="340" t="s">
        <v>115</v>
      </c>
      <c r="T693" s="394"/>
      <c r="U693" s="340" t="s">
        <v>115</v>
      </c>
      <c r="V693" s="394"/>
      <c r="W693" s="340" t="s">
        <v>115</v>
      </c>
      <c r="X693" s="394"/>
      <c r="Y693" s="340" t="s">
        <v>115</v>
      </c>
      <c r="Z693" s="394"/>
      <c r="AA693" s="49" t="s">
        <v>114</v>
      </c>
      <c r="AB693" s="48" t="s">
        <v>113</v>
      </c>
      <c r="AC693" s="50" t="s">
        <v>221</v>
      </c>
      <c r="AD693" s="47" t="s">
        <v>112</v>
      </c>
      <c r="AE693" s="46" t="s">
        <v>111</v>
      </c>
      <c r="AF693" s="45" t="s">
        <v>110</v>
      </c>
      <c r="AG693" s="45" t="s">
        <v>109</v>
      </c>
      <c r="AH693" s="45" t="s">
        <v>108</v>
      </c>
      <c r="AI693" s="45" t="s">
        <v>107</v>
      </c>
      <c r="AJ693" s="45" t="s">
        <v>106</v>
      </c>
      <c r="AK693" s="45" t="s">
        <v>105</v>
      </c>
      <c r="AL693" s="45" t="s">
        <v>104</v>
      </c>
      <c r="AM693" s="45" t="s">
        <v>103</v>
      </c>
      <c r="AN693" s="45" t="s">
        <v>102</v>
      </c>
    </row>
    <row r="694" spans="2:48" ht="36" customHeight="1" thickBot="1" x14ac:dyDescent="0.25">
      <c r="B694" s="71" t="s">
        <v>101</v>
      </c>
      <c r="C694" s="215"/>
      <c r="D694" s="214">
        <v>217</v>
      </c>
      <c r="E694" s="213">
        <v>10</v>
      </c>
      <c r="F694" s="212">
        <v>33805</v>
      </c>
      <c r="G694" s="211">
        <v>1253</v>
      </c>
      <c r="H694" s="210"/>
      <c r="I694" s="210"/>
      <c r="J694" s="209"/>
      <c r="K694" s="208"/>
      <c r="L694" s="36"/>
      <c r="M694" s="208"/>
      <c r="N694" s="36"/>
      <c r="O694" s="208"/>
      <c r="P694" s="36"/>
      <c r="Q694" s="208"/>
      <c r="R694" s="36"/>
      <c r="S694" s="208"/>
      <c r="T694" s="36"/>
      <c r="U694" s="208"/>
      <c r="V694" s="36"/>
      <c r="W694" s="208"/>
      <c r="X694" s="36"/>
      <c r="Y694" s="208"/>
      <c r="Z694" s="36"/>
      <c r="AA694" s="36"/>
      <c r="AB694" s="206"/>
      <c r="AC694" s="206"/>
      <c r="AD694" s="205"/>
      <c r="AE694" s="33">
        <f t="shared" ref="AE694:AN694" si="11">SUM(AE695:AE748)</f>
        <v>264</v>
      </c>
      <c r="AF694" s="54">
        <f t="shared" si="11"/>
        <v>47</v>
      </c>
      <c r="AG694" s="54">
        <f t="shared" si="11"/>
        <v>24</v>
      </c>
      <c r="AH694" s="54">
        <f t="shared" si="11"/>
        <v>12</v>
      </c>
      <c r="AI694" s="54">
        <f t="shared" si="11"/>
        <v>3</v>
      </c>
      <c r="AJ694" s="54">
        <f t="shared" si="11"/>
        <v>0</v>
      </c>
      <c r="AK694" s="54">
        <f t="shared" si="11"/>
        <v>84</v>
      </c>
      <c r="AL694" s="54">
        <f t="shared" si="11"/>
        <v>18</v>
      </c>
      <c r="AM694" s="54">
        <f t="shared" si="11"/>
        <v>0</v>
      </c>
      <c r="AN694" s="53">
        <f t="shared" si="11"/>
        <v>0</v>
      </c>
      <c r="AO694" s="32" t="s">
        <v>100</v>
      </c>
      <c r="AP694" s="31">
        <f>F694/(100*102)</f>
        <v>3.31421568627451</v>
      </c>
      <c r="AR694" s="4">
        <f>SUM(AE694:AF694)/E694</f>
        <v>31.1</v>
      </c>
      <c r="AS694" s="4">
        <f>SUM(AG694:AH694)/E694</f>
        <v>3.6</v>
      </c>
      <c r="AT694" s="4">
        <f>SUM(AI694:AJ694)/E694</f>
        <v>0.3</v>
      </c>
      <c r="AU694" s="4">
        <f>SUM(AK694:AL694)/E694</f>
        <v>10.199999999999999</v>
      </c>
      <c r="AV694" s="4">
        <f>SUM(AM694:AN694)/E694</f>
        <v>0</v>
      </c>
    </row>
    <row r="695" spans="2:48" ht="21" customHeight="1" x14ac:dyDescent="0.2">
      <c r="B695" s="17" t="s">
        <v>99</v>
      </c>
      <c r="C695" s="405">
        <v>1</v>
      </c>
      <c r="D695" s="232"/>
      <c r="E695" s="197"/>
      <c r="F695" s="197"/>
      <c r="G695" s="196"/>
      <c r="H695" s="408">
        <v>77</v>
      </c>
      <c r="I695" s="408">
        <v>23</v>
      </c>
      <c r="J695" s="408">
        <v>6</v>
      </c>
      <c r="K695" s="195" t="s">
        <v>95</v>
      </c>
      <c r="L695" s="194" t="s">
        <v>284</v>
      </c>
      <c r="M695" s="195" t="s">
        <v>94</v>
      </c>
      <c r="N695" s="194" t="s">
        <v>301</v>
      </c>
      <c r="O695" s="195" t="s">
        <v>93</v>
      </c>
      <c r="P695" s="194" t="s">
        <v>301</v>
      </c>
      <c r="Q695" s="195" t="s">
        <v>92</v>
      </c>
      <c r="R695" s="194" t="s">
        <v>224</v>
      </c>
      <c r="S695" s="195" t="s">
        <v>212</v>
      </c>
      <c r="T695" s="194" t="s">
        <v>213</v>
      </c>
      <c r="U695" s="195" t="s">
        <v>211</v>
      </c>
      <c r="V695" s="194" t="s">
        <v>97</v>
      </c>
      <c r="W695" s="195" t="s">
        <v>292</v>
      </c>
      <c r="X695" s="194"/>
      <c r="Y695" s="195" t="s">
        <v>594</v>
      </c>
      <c r="Z695" s="194"/>
      <c r="AA695" s="245" t="s">
        <v>213</v>
      </c>
      <c r="AB695" s="397"/>
      <c r="AC695" s="397"/>
      <c r="AD695" s="193"/>
      <c r="AE695" s="379">
        <f>SUMPRODUCT(LEN($L695:$Z697)-LEN(SUBSTITUTE($L695:$Z697,"A", "")))</f>
        <v>34</v>
      </c>
      <c r="AF695" s="365">
        <f>SUMPRODUCT(LEN($AA695:$AA697)-LEN(SUBSTITUTE($AA695:$AA697,"A", "")))</f>
        <v>5</v>
      </c>
      <c r="AG695" s="365">
        <f>SUMPRODUCT(LEN($L695:$Z697)-LEN(SUBSTITUTE($L695:$Z697,"S", "")))</f>
        <v>1</v>
      </c>
      <c r="AH695" s="365">
        <f>SUMPRODUCT(LEN($AA695:$AA697)-LEN(SUBSTITUTE($AA695:$AA697,"S", "")))</f>
        <v>0</v>
      </c>
      <c r="AI695" s="365">
        <f>SUMPRODUCT(LEN($L695:$Z697)-LEN(SUBSTITUTE($L695:$Z697,"F", "")))</f>
        <v>0</v>
      </c>
      <c r="AJ695" s="365">
        <f>SUMPRODUCT(LEN($AA695:$AA697)-LEN(SUBSTITUTE($AA695:$AA697,"F", "")))</f>
        <v>0</v>
      </c>
      <c r="AK695" s="365">
        <f>SUMPRODUCT(LEN($L695:$Z697)-LEN(SUBSTITUTE($L695:$Z697,"G", "")))</f>
        <v>12</v>
      </c>
      <c r="AL695" s="365">
        <f>SUMPRODUCT(LEN($AA695:$AA697)-LEN(SUBSTITUTE($AA695:$AA697,"G", "")))</f>
        <v>1</v>
      </c>
      <c r="AM695" s="365">
        <f>SUMPRODUCT(LEN($L695:$Z697)-LEN(SUBSTITUTE($L695:$Z697,"M", "")))</f>
        <v>0</v>
      </c>
      <c r="AN695" s="382">
        <f>SUMPRODUCT(LEN($AA695:$AA697)-LEN(SUBSTITUTE($AA695:$AA697,"M", "")))</f>
        <v>0</v>
      </c>
    </row>
    <row r="696" spans="2:48" ht="21" customHeight="1" x14ac:dyDescent="0.2">
      <c r="B696" s="17"/>
      <c r="C696" s="406"/>
      <c r="D696" s="231"/>
      <c r="E696" s="23"/>
      <c r="F696" s="23"/>
      <c r="G696" s="191"/>
      <c r="H696" s="409"/>
      <c r="I696" s="409"/>
      <c r="J696" s="409"/>
      <c r="K696" s="190" t="s">
        <v>91</v>
      </c>
      <c r="L696" s="189" t="s">
        <v>275</v>
      </c>
      <c r="M696" s="190" t="s">
        <v>90</v>
      </c>
      <c r="N696" s="189" t="s">
        <v>275</v>
      </c>
      <c r="O696" s="190" t="s">
        <v>89</v>
      </c>
      <c r="P696" s="189" t="s">
        <v>266</v>
      </c>
      <c r="Q696" s="190" t="s">
        <v>88</v>
      </c>
      <c r="R696" s="189" t="s">
        <v>275</v>
      </c>
      <c r="S696" s="190" t="s">
        <v>210</v>
      </c>
      <c r="T696" s="189" t="s">
        <v>213</v>
      </c>
      <c r="U696" s="190" t="s">
        <v>209</v>
      </c>
      <c r="V696" s="189" t="s">
        <v>98</v>
      </c>
      <c r="W696" s="190" t="s">
        <v>291</v>
      </c>
      <c r="X696" s="189"/>
      <c r="Y696" s="190" t="s">
        <v>593</v>
      </c>
      <c r="Z696" s="189"/>
      <c r="AA696" s="244" t="s">
        <v>301</v>
      </c>
      <c r="AB696" s="366"/>
      <c r="AC696" s="366"/>
      <c r="AD696" s="188"/>
      <c r="AE696" s="390"/>
      <c r="AF696" s="392"/>
      <c r="AG696" s="392"/>
      <c r="AH696" s="392"/>
      <c r="AI696" s="392"/>
      <c r="AJ696" s="392"/>
      <c r="AK696" s="392"/>
      <c r="AL696" s="392"/>
      <c r="AM696" s="392"/>
      <c r="AN696" s="395"/>
    </row>
    <row r="697" spans="2:48" ht="21" customHeight="1" thickBot="1" x14ac:dyDescent="0.25">
      <c r="B697" s="17"/>
      <c r="C697" s="407"/>
      <c r="D697" s="233"/>
      <c r="E697" s="203"/>
      <c r="F697" s="203"/>
      <c r="G697" s="202"/>
      <c r="H697" s="410"/>
      <c r="I697" s="410"/>
      <c r="J697" s="410"/>
      <c r="K697" s="201" t="s">
        <v>87</v>
      </c>
      <c r="L697" s="200" t="s">
        <v>440</v>
      </c>
      <c r="M697" s="201" t="s">
        <v>86</v>
      </c>
      <c r="N697" s="200" t="s">
        <v>600</v>
      </c>
      <c r="O697" s="201" t="s">
        <v>85</v>
      </c>
      <c r="P697" s="200" t="s">
        <v>301</v>
      </c>
      <c r="Q697" s="201" t="s">
        <v>84</v>
      </c>
      <c r="R697" s="200" t="s">
        <v>213</v>
      </c>
      <c r="S697" s="201" t="s">
        <v>208</v>
      </c>
      <c r="T697" s="200" t="s">
        <v>97</v>
      </c>
      <c r="U697" s="201" t="s">
        <v>207</v>
      </c>
      <c r="V697" s="200"/>
      <c r="W697" s="201" t="s">
        <v>290</v>
      </c>
      <c r="X697" s="200"/>
      <c r="Y697" s="201" t="s">
        <v>592</v>
      </c>
      <c r="Z697" s="200"/>
      <c r="AA697" s="246"/>
      <c r="AB697" s="398"/>
      <c r="AC697" s="398"/>
      <c r="AD697" s="199"/>
      <c r="AE697" s="391"/>
      <c r="AF697" s="393"/>
      <c r="AG697" s="393"/>
      <c r="AH697" s="393"/>
      <c r="AI697" s="393"/>
      <c r="AJ697" s="393"/>
      <c r="AK697" s="393"/>
      <c r="AL697" s="393"/>
      <c r="AM697" s="393"/>
      <c r="AN697" s="396"/>
    </row>
    <row r="698" spans="2:48" ht="21" customHeight="1" x14ac:dyDescent="0.2">
      <c r="B698" s="17"/>
      <c r="C698" s="405">
        <v>2</v>
      </c>
      <c r="D698" s="198" t="s">
        <v>599</v>
      </c>
      <c r="E698" s="197"/>
      <c r="F698" s="197"/>
      <c r="G698" s="196"/>
      <c r="H698" s="408">
        <v>83</v>
      </c>
      <c r="I698" s="408">
        <v>22</v>
      </c>
      <c r="J698" s="408">
        <v>6</v>
      </c>
      <c r="K698" s="195" t="s">
        <v>95</v>
      </c>
      <c r="L698" s="194" t="s">
        <v>97</v>
      </c>
      <c r="M698" s="195" t="s">
        <v>94</v>
      </c>
      <c r="N698" s="194" t="s">
        <v>97</v>
      </c>
      <c r="O698" s="195" t="s">
        <v>93</v>
      </c>
      <c r="P698" s="194" t="s">
        <v>263</v>
      </c>
      <c r="Q698" s="195" t="s">
        <v>92</v>
      </c>
      <c r="R698" s="194" t="s">
        <v>354</v>
      </c>
      <c r="S698" s="195" t="s">
        <v>212</v>
      </c>
      <c r="T698" s="194" t="s">
        <v>214</v>
      </c>
      <c r="U698" s="195" t="s">
        <v>211</v>
      </c>
      <c r="V698" s="194" t="s">
        <v>98</v>
      </c>
      <c r="W698" s="195" t="s">
        <v>292</v>
      </c>
      <c r="X698" s="194"/>
      <c r="Y698" s="195" t="s">
        <v>594</v>
      </c>
      <c r="Z698" s="194"/>
      <c r="AA698" s="245" t="s">
        <v>269</v>
      </c>
      <c r="AB698" s="397"/>
      <c r="AC698" s="397"/>
      <c r="AD698" s="193"/>
      <c r="AE698" s="379">
        <f>SUMPRODUCT(LEN($L698:$Z700)-LEN(SUBSTITUTE($L698:$Z700,"A", "")))</f>
        <v>18</v>
      </c>
      <c r="AF698" s="365">
        <f>SUMPRODUCT(LEN($AA698:$AA700)-LEN(SUBSTITUTE($AA698:$AA700,"A", "")))</f>
        <v>12</v>
      </c>
      <c r="AG698" s="365">
        <f>SUMPRODUCT(LEN($L698:$Z700)-LEN(SUBSTITUTE($L698:$Z700,"S", "")))</f>
        <v>8</v>
      </c>
      <c r="AH698" s="365">
        <f>SUMPRODUCT(LEN($AA698:$AA700)-LEN(SUBSTITUTE($AA698:$AA700,"S", "")))</f>
        <v>7</v>
      </c>
      <c r="AI698" s="365">
        <f>SUMPRODUCT(LEN($L698:$Z700)-LEN(SUBSTITUTE($L698:$Z700,"F", "")))</f>
        <v>1</v>
      </c>
      <c r="AJ698" s="365">
        <f>SUMPRODUCT(LEN($AA698:$AA700)-LEN(SUBSTITUTE($AA698:$AA700,"F", "")))</f>
        <v>0</v>
      </c>
      <c r="AK698" s="365">
        <f>SUMPRODUCT(LEN($L698:$Z700)-LEN(SUBSTITUTE($L698:$Z700,"G", "")))</f>
        <v>6</v>
      </c>
      <c r="AL698" s="365">
        <f>SUMPRODUCT(LEN($AA698:$AA700)-LEN(SUBSTITUTE($AA698:$AA700,"G", "")))</f>
        <v>6</v>
      </c>
      <c r="AM698" s="365">
        <f>SUMPRODUCT(LEN($L698:$Z700)-LEN(SUBSTITUTE($L698:$Z700,"M", "")))</f>
        <v>0</v>
      </c>
      <c r="AN698" s="382">
        <f>SUMPRODUCT(LEN($AA698:$AA700)-LEN(SUBSTITUTE($AA698:$AA700,"M", "")))</f>
        <v>0</v>
      </c>
    </row>
    <row r="699" spans="2:48" ht="21" customHeight="1" x14ac:dyDescent="0.2">
      <c r="B699" s="17"/>
      <c r="C699" s="406"/>
      <c r="D699" s="231"/>
      <c r="E699" s="23"/>
      <c r="F699" s="23"/>
      <c r="G699" s="191"/>
      <c r="H699" s="409"/>
      <c r="I699" s="409"/>
      <c r="J699" s="409"/>
      <c r="K699" s="190" t="s">
        <v>91</v>
      </c>
      <c r="L699" s="189" t="s">
        <v>367</v>
      </c>
      <c r="M699" s="190" t="s">
        <v>90</v>
      </c>
      <c r="N699" s="189" t="s">
        <v>213</v>
      </c>
      <c r="O699" s="190" t="s">
        <v>89</v>
      </c>
      <c r="P699" s="189" t="s">
        <v>300</v>
      </c>
      <c r="Q699" s="190" t="s">
        <v>88</v>
      </c>
      <c r="R699" s="189" t="s">
        <v>263</v>
      </c>
      <c r="S699" s="190" t="s">
        <v>210</v>
      </c>
      <c r="T699" s="189" t="s">
        <v>98</v>
      </c>
      <c r="U699" s="190" t="s">
        <v>209</v>
      </c>
      <c r="V699" s="189"/>
      <c r="W699" s="190" t="s">
        <v>291</v>
      </c>
      <c r="X699" s="189"/>
      <c r="Y699" s="190" t="s">
        <v>593</v>
      </c>
      <c r="Z699" s="189"/>
      <c r="AA699" s="244" t="s">
        <v>598</v>
      </c>
      <c r="AB699" s="366"/>
      <c r="AC699" s="366"/>
      <c r="AD699" s="188"/>
      <c r="AE699" s="390"/>
      <c r="AF699" s="392"/>
      <c r="AG699" s="392"/>
      <c r="AH699" s="392"/>
      <c r="AI699" s="392"/>
      <c r="AJ699" s="392"/>
      <c r="AK699" s="392"/>
      <c r="AL699" s="392"/>
      <c r="AM699" s="392"/>
      <c r="AN699" s="395"/>
    </row>
    <row r="700" spans="2:48" ht="21" customHeight="1" thickBot="1" x14ac:dyDescent="0.25">
      <c r="B700" s="17"/>
      <c r="C700" s="407"/>
      <c r="D700" s="233"/>
      <c r="E700" s="203"/>
      <c r="F700" s="203"/>
      <c r="G700" s="202"/>
      <c r="H700" s="410"/>
      <c r="I700" s="410"/>
      <c r="J700" s="410"/>
      <c r="K700" s="201" t="s">
        <v>87</v>
      </c>
      <c r="L700" s="200" t="s">
        <v>301</v>
      </c>
      <c r="M700" s="201" t="s">
        <v>86</v>
      </c>
      <c r="N700" s="200" t="s">
        <v>441</v>
      </c>
      <c r="O700" s="201" t="s">
        <v>85</v>
      </c>
      <c r="P700" s="200" t="s">
        <v>230</v>
      </c>
      <c r="Q700" s="201" t="s">
        <v>84</v>
      </c>
      <c r="R700" s="200" t="s">
        <v>220</v>
      </c>
      <c r="S700" s="201" t="s">
        <v>208</v>
      </c>
      <c r="T700" s="200" t="s">
        <v>98</v>
      </c>
      <c r="U700" s="201" t="s">
        <v>207</v>
      </c>
      <c r="V700" s="200"/>
      <c r="W700" s="201" t="s">
        <v>290</v>
      </c>
      <c r="X700" s="200"/>
      <c r="Y700" s="201" t="s">
        <v>592</v>
      </c>
      <c r="Z700" s="200"/>
      <c r="AA700" s="246"/>
      <c r="AB700" s="398"/>
      <c r="AC700" s="398"/>
      <c r="AD700" s="199"/>
      <c r="AE700" s="391"/>
      <c r="AF700" s="393"/>
      <c r="AG700" s="393"/>
      <c r="AH700" s="393"/>
      <c r="AI700" s="393"/>
      <c r="AJ700" s="393"/>
      <c r="AK700" s="393"/>
      <c r="AL700" s="393"/>
      <c r="AM700" s="393"/>
      <c r="AN700" s="396"/>
    </row>
    <row r="701" spans="2:48" ht="21" customHeight="1" x14ac:dyDescent="0.2">
      <c r="B701" s="17"/>
      <c r="C701" s="405">
        <v>3</v>
      </c>
      <c r="D701" s="232"/>
      <c r="E701" s="197"/>
      <c r="F701" s="197"/>
      <c r="G701" s="196"/>
      <c r="H701" s="408">
        <v>78</v>
      </c>
      <c r="I701" s="408">
        <v>22</v>
      </c>
      <c r="J701" s="408">
        <v>6</v>
      </c>
      <c r="K701" s="195" t="s">
        <v>95</v>
      </c>
      <c r="L701" s="194" t="s">
        <v>97</v>
      </c>
      <c r="M701" s="195" t="s">
        <v>94</v>
      </c>
      <c r="N701" s="194" t="s">
        <v>275</v>
      </c>
      <c r="O701" s="195" t="s">
        <v>93</v>
      </c>
      <c r="P701" s="194" t="s">
        <v>275</v>
      </c>
      <c r="Q701" s="195" t="s">
        <v>92</v>
      </c>
      <c r="R701" s="194" t="s">
        <v>263</v>
      </c>
      <c r="S701" s="195" t="s">
        <v>212</v>
      </c>
      <c r="T701" s="194" t="s">
        <v>97</v>
      </c>
      <c r="U701" s="195" t="s">
        <v>211</v>
      </c>
      <c r="V701" s="194" t="s">
        <v>98</v>
      </c>
      <c r="W701" s="195" t="s">
        <v>292</v>
      </c>
      <c r="X701" s="194"/>
      <c r="Y701" s="195" t="s">
        <v>594</v>
      </c>
      <c r="Z701" s="194"/>
      <c r="AA701" s="245" t="s">
        <v>213</v>
      </c>
      <c r="AB701" s="397"/>
      <c r="AC701" s="397"/>
      <c r="AD701" s="193"/>
      <c r="AE701" s="379">
        <f>SUMPRODUCT(LEN($L701:$Z703)-LEN(SUBSTITUTE($L701:$Z703,"A", "")))</f>
        <v>21</v>
      </c>
      <c r="AF701" s="365">
        <f>SUMPRODUCT(LEN($AA701:$AA703)-LEN(SUBSTITUTE($AA701:$AA703,"A", "")))</f>
        <v>3</v>
      </c>
      <c r="AG701" s="365">
        <f>SUMPRODUCT(LEN($L701:$Z703)-LEN(SUBSTITUTE($L701:$Z703,"S", "")))</f>
        <v>2</v>
      </c>
      <c r="AH701" s="365">
        <f>SUMPRODUCT(LEN($AA701:$AA703)-LEN(SUBSTITUTE($AA701:$AA703,"S", "")))</f>
        <v>0</v>
      </c>
      <c r="AI701" s="365">
        <f>SUMPRODUCT(LEN($L701:$Z703)-LEN(SUBSTITUTE($L701:$Z703,"F", "")))</f>
        <v>0</v>
      </c>
      <c r="AJ701" s="365">
        <f>SUMPRODUCT(LEN($AA701:$AA703)-LEN(SUBSTITUTE($AA701:$AA703,"F", "")))</f>
        <v>0</v>
      </c>
      <c r="AK701" s="365">
        <f>SUMPRODUCT(LEN($L701:$Z703)-LEN(SUBSTITUTE($L701:$Z703,"G", "")))</f>
        <v>9</v>
      </c>
      <c r="AL701" s="365">
        <f>SUMPRODUCT(LEN($AA701:$AA703)-LEN(SUBSTITUTE($AA701:$AA703,"G", "")))</f>
        <v>0</v>
      </c>
      <c r="AM701" s="365">
        <f>SUMPRODUCT(LEN($L701:$Z703)-LEN(SUBSTITUTE($L701:$Z703,"M", "")))</f>
        <v>0</v>
      </c>
      <c r="AN701" s="382">
        <f>SUMPRODUCT(LEN($AA701:$AA703)-LEN(SUBSTITUTE($AA701:$AA703,"M", "")))</f>
        <v>0</v>
      </c>
    </row>
    <row r="702" spans="2:48" ht="21" customHeight="1" x14ac:dyDescent="0.2">
      <c r="B702" s="17"/>
      <c r="C702" s="406"/>
      <c r="D702" s="231"/>
      <c r="E702" s="23"/>
      <c r="F702" s="23"/>
      <c r="G702" s="191"/>
      <c r="H702" s="409"/>
      <c r="I702" s="409"/>
      <c r="J702" s="409"/>
      <c r="K702" s="190" t="s">
        <v>91</v>
      </c>
      <c r="L702" s="189" t="s">
        <v>319</v>
      </c>
      <c r="M702" s="190" t="s">
        <v>90</v>
      </c>
      <c r="N702" s="189" t="s">
        <v>319</v>
      </c>
      <c r="O702" s="190" t="s">
        <v>89</v>
      </c>
      <c r="P702" s="189" t="s">
        <v>275</v>
      </c>
      <c r="Q702" s="190" t="s">
        <v>88</v>
      </c>
      <c r="R702" s="189" t="s">
        <v>213</v>
      </c>
      <c r="S702" s="190" t="s">
        <v>210</v>
      </c>
      <c r="T702" s="189" t="s">
        <v>97</v>
      </c>
      <c r="U702" s="190" t="s">
        <v>209</v>
      </c>
      <c r="V702" s="189"/>
      <c r="W702" s="190" t="s">
        <v>291</v>
      </c>
      <c r="X702" s="189"/>
      <c r="Y702" s="190" t="s">
        <v>593</v>
      </c>
      <c r="Z702" s="189"/>
      <c r="AA702" s="244" t="s">
        <v>97</v>
      </c>
      <c r="AB702" s="366"/>
      <c r="AC702" s="366"/>
      <c r="AD702" s="188"/>
      <c r="AE702" s="390"/>
      <c r="AF702" s="392"/>
      <c r="AG702" s="392"/>
      <c r="AH702" s="392"/>
      <c r="AI702" s="392"/>
      <c r="AJ702" s="392"/>
      <c r="AK702" s="392"/>
      <c r="AL702" s="392"/>
      <c r="AM702" s="392"/>
      <c r="AN702" s="395"/>
    </row>
    <row r="703" spans="2:48" ht="21" customHeight="1" thickBot="1" x14ac:dyDescent="0.25">
      <c r="B703" s="17"/>
      <c r="C703" s="407"/>
      <c r="D703" s="233"/>
      <c r="E703" s="203"/>
      <c r="F703" s="203"/>
      <c r="G703" s="202"/>
      <c r="H703" s="410"/>
      <c r="I703" s="410"/>
      <c r="J703" s="410"/>
      <c r="K703" s="201" t="s">
        <v>87</v>
      </c>
      <c r="L703" s="200" t="s">
        <v>263</v>
      </c>
      <c r="M703" s="201" t="s">
        <v>86</v>
      </c>
      <c r="N703" s="200" t="s">
        <v>224</v>
      </c>
      <c r="O703" s="201" t="s">
        <v>85</v>
      </c>
      <c r="P703" s="200" t="s">
        <v>213</v>
      </c>
      <c r="Q703" s="201" t="s">
        <v>84</v>
      </c>
      <c r="R703" s="200" t="s">
        <v>97</v>
      </c>
      <c r="S703" s="201" t="s">
        <v>208</v>
      </c>
      <c r="T703" s="200" t="s">
        <v>98</v>
      </c>
      <c r="U703" s="201" t="s">
        <v>207</v>
      </c>
      <c r="V703" s="200"/>
      <c r="W703" s="201" t="s">
        <v>290</v>
      </c>
      <c r="X703" s="200"/>
      <c r="Y703" s="201" t="s">
        <v>592</v>
      </c>
      <c r="Z703" s="200"/>
      <c r="AA703" s="246"/>
      <c r="AB703" s="398"/>
      <c r="AC703" s="398"/>
      <c r="AD703" s="199"/>
      <c r="AE703" s="391"/>
      <c r="AF703" s="393"/>
      <c r="AG703" s="393"/>
      <c r="AH703" s="393"/>
      <c r="AI703" s="393"/>
      <c r="AJ703" s="393"/>
      <c r="AK703" s="393"/>
      <c r="AL703" s="393"/>
      <c r="AM703" s="393"/>
      <c r="AN703" s="396"/>
    </row>
    <row r="704" spans="2:48" ht="21" customHeight="1" x14ac:dyDescent="0.2">
      <c r="B704" s="17"/>
      <c r="C704" s="405">
        <v>4</v>
      </c>
      <c r="D704" s="232"/>
      <c r="E704" s="197"/>
      <c r="F704" s="197"/>
      <c r="G704" s="196"/>
      <c r="H704" s="408">
        <v>80</v>
      </c>
      <c r="I704" s="408">
        <v>23</v>
      </c>
      <c r="J704" s="408">
        <v>5</v>
      </c>
      <c r="K704" s="195" t="s">
        <v>95</v>
      </c>
      <c r="L704" s="194" t="s">
        <v>263</v>
      </c>
      <c r="M704" s="195" t="s">
        <v>94</v>
      </c>
      <c r="N704" s="194" t="s">
        <v>269</v>
      </c>
      <c r="O704" s="195" t="s">
        <v>93</v>
      </c>
      <c r="P704" s="194" t="s">
        <v>382</v>
      </c>
      <c r="Q704" s="195" t="s">
        <v>92</v>
      </c>
      <c r="R704" s="194" t="s">
        <v>97</v>
      </c>
      <c r="S704" s="195" t="s">
        <v>212</v>
      </c>
      <c r="T704" s="194" t="s">
        <v>213</v>
      </c>
      <c r="U704" s="195" t="s">
        <v>211</v>
      </c>
      <c r="V704" s="194" t="s">
        <v>262</v>
      </c>
      <c r="W704" s="195" t="s">
        <v>292</v>
      </c>
      <c r="X704" s="194"/>
      <c r="Y704" s="195" t="s">
        <v>594</v>
      </c>
      <c r="Z704" s="194"/>
      <c r="AA704" s="245"/>
      <c r="AB704" s="397">
        <v>2</v>
      </c>
      <c r="AC704" s="397"/>
      <c r="AD704" s="193"/>
      <c r="AE704" s="379">
        <f>SUMPRODUCT(LEN($L704:$Z706)-LEN(SUBSTITUTE($L704:$Z706,"A", "")))</f>
        <v>38</v>
      </c>
      <c r="AF704" s="365">
        <f>SUMPRODUCT(LEN($AA704:$AA706)-LEN(SUBSTITUTE($AA704:$AA706,"A", "")))</f>
        <v>0</v>
      </c>
      <c r="AG704" s="365">
        <f>SUMPRODUCT(LEN($L704:$Z706)-LEN(SUBSTITUTE($L704:$Z706,"S", "")))</f>
        <v>1</v>
      </c>
      <c r="AH704" s="365">
        <f>SUMPRODUCT(LEN($AA704:$AA706)-LEN(SUBSTITUTE($AA704:$AA706,"S", "")))</f>
        <v>0</v>
      </c>
      <c r="AI704" s="365">
        <f>SUMPRODUCT(LEN($L704:$Z706)-LEN(SUBSTITUTE($L704:$Z706,"F", "")))</f>
        <v>1</v>
      </c>
      <c r="AJ704" s="365">
        <f>SUMPRODUCT(LEN($AA704:$AA706)-LEN(SUBSTITUTE($AA704:$AA706,"F", "")))</f>
        <v>0</v>
      </c>
      <c r="AK704" s="365">
        <f>SUMPRODUCT(LEN($L704:$Z706)-LEN(SUBSTITUTE($L704:$Z706,"G", "")))</f>
        <v>10</v>
      </c>
      <c r="AL704" s="365">
        <f>SUMPRODUCT(LEN($AA704:$AA706)-LEN(SUBSTITUTE($AA704:$AA706,"G", "")))</f>
        <v>0</v>
      </c>
      <c r="AM704" s="365">
        <f>SUMPRODUCT(LEN($L704:$Z706)-LEN(SUBSTITUTE($L704:$Z706,"M", "")))</f>
        <v>0</v>
      </c>
      <c r="AN704" s="382">
        <f>SUMPRODUCT(LEN($AA704:$AA706)-LEN(SUBSTITUTE($AA704:$AA706,"M", "")))</f>
        <v>0</v>
      </c>
    </row>
    <row r="705" spans="2:40" ht="21" customHeight="1" x14ac:dyDescent="0.2">
      <c r="B705" s="17"/>
      <c r="C705" s="406"/>
      <c r="D705" s="231"/>
      <c r="E705" s="23"/>
      <c r="F705" s="23"/>
      <c r="G705" s="191"/>
      <c r="H705" s="409"/>
      <c r="I705" s="409"/>
      <c r="J705" s="409"/>
      <c r="K705" s="190" t="s">
        <v>91</v>
      </c>
      <c r="L705" s="189" t="s">
        <v>213</v>
      </c>
      <c r="M705" s="190" t="s">
        <v>90</v>
      </c>
      <c r="N705" s="189" t="s">
        <v>301</v>
      </c>
      <c r="O705" s="190" t="s">
        <v>89</v>
      </c>
      <c r="P705" s="189" t="s">
        <v>490</v>
      </c>
      <c r="Q705" s="190" t="s">
        <v>88</v>
      </c>
      <c r="R705" s="189" t="s">
        <v>224</v>
      </c>
      <c r="S705" s="190" t="s">
        <v>210</v>
      </c>
      <c r="T705" s="189" t="s">
        <v>213</v>
      </c>
      <c r="U705" s="190" t="s">
        <v>209</v>
      </c>
      <c r="V705" s="189" t="s">
        <v>97</v>
      </c>
      <c r="W705" s="190" t="s">
        <v>291</v>
      </c>
      <c r="X705" s="189"/>
      <c r="Y705" s="190" t="s">
        <v>593</v>
      </c>
      <c r="Z705" s="189"/>
      <c r="AA705" s="244"/>
      <c r="AB705" s="366"/>
      <c r="AC705" s="366"/>
      <c r="AD705" s="188"/>
      <c r="AE705" s="390"/>
      <c r="AF705" s="392"/>
      <c r="AG705" s="392"/>
      <c r="AH705" s="392"/>
      <c r="AI705" s="392"/>
      <c r="AJ705" s="392"/>
      <c r="AK705" s="392"/>
      <c r="AL705" s="392"/>
      <c r="AM705" s="392"/>
      <c r="AN705" s="395"/>
    </row>
    <row r="706" spans="2:40" ht="21" customHeight="1" thickBot="1" x14ac:dyDescent="0.25">
      <c r="B706" s="17"/>
      <c r="C706" s="407"/>
      <c r="D706" s="233"/>
      <c r="E706" s="203"/>
      <c r="F706" s="203"/>
      <c r="G706" s="202"/>
      <c r="H706" s="410"/>
      <c r="I706" s="410"/>
      <c r="J706" s="410"/>
      <c r="K706" s="201" t="s">
        <v>87</v>
      </c>
      <c r="L706" s="200" t="s">
        <v>301</v>
      </c>
      <c r="M706" s="201" t="s">
        <v>86</v>
      </c>
      <c r="N706" s="200" t="s">
        <v>301</v>
      </c>
      <c r="O706" s="201" t="s">
        <v>85</v>
      </c>
      <c r="P706" s="200" t="s">
        <v>301</v>
      </c>
      <c r="Q706" s="201" t="s">
        <v>84</v>
      </c>
      <c r="R706" s="200" t="s">
        <v>275</v>
      </c>
      <c r="S706" s="201" t="s">
        <v>208</v>
      </c>
      <c r="T706" s="200" t="s">
        <v>214</v>
      </c>
      <c r="U706" s="201" t="s">
        <v>207</v>
      </c>
      <c r="V706" s="200" t="s">
        <v>97</v>
      </c>
      <c r="W706" s="201" t="s">
        <v>290</v>
      </c>
      <c r="X706" s="200"/>
      <c r="Y706" s="201" t="s">
        <v>592</v>
      </c>
      <c r="Z706" s="200"/>
      <c r="AA706" s="246"/>
      <c r="AB706" s="398"/>
      <c r="AC706" s="398"/>
      <c r="AD706" s="199"/>
      <c r="AE706" s="391"/>
      <c r="AF706" s="393"/>
      <c r="AG706" s="393"/>
      <c r="AH706" s="393"/>
      <c r="AI706" s="393"/>
      <c r="AJ706" s="393"/>
      <c r="AK706" s="393"/>
      <c r="AL706" s="393"/>
      <c r="AM706" s="393"/>
      <c r="AN706" s="396"/>
    </row>
    <row r="707" spans="2:40" ht="21" customHeight="1" x14ac:dyDescent="0.2">
      <c r="B707" s="17"/>
      <c r="C707" s="405">
        <v>5</v>
      </c>
      <c r="D707" s="232"/>
      <c r="E707" s="197"/>
      <c r="F707" s="197"/>
      <c r="G707" s="196"/>
      <c r="H707" s="408">
        <v>76</v>
      </c>
      <c r="I707" s="408">
        <v>22</v>
      </c>
      <c r="J707" s="408">
        <v>5</v>
      </c>
      <c r="K707" s="195" t="s">
        <v>95</v>
      </c>
      <c r="L707" s="194" t="s">
        <v>306</v>
      </c>
      <c r="M707" s="195" t="s">
        <v>94</v>
      </c>
      <c r="N707" s="194" t="s">
        <v>275</v>
      </c>
      <c r="O707" s="195" t="s">
        <v>93</v>
      </c>
      <c r="P707" s="194" t="s">
        <v>319</v>
      </c>
      <c r="Q707" s="195" t="s">
        <v>92</v>
      </c>
      <c r="R707" s="194" t="s">
        <v>263</v>
      </c>
      <c r="S707" s="195" t="s">
        <v>212</v>
      </c>
      <c r="T707" s="194" t="s">
        <v>569</v>
      </c>
      <c r="U707" s="195" t="s">
        <v>211</v>
      </c>
      <c r="V707" s="194" t="s">
        <v>97</v>
      </c>
      <c r="W707" s="195" t="s">
        <v>292</v>
      </c>
      <c r="X707" s="194"/>
      <c r="Y707" s="195" t="s">
        <v>594</v>
      </c>
      <c r="Z707" s="194"/>
      <c r="AA707" s="245" t="s">
        <v>97</v>
      </c>
      <c r="AB707" s="397"/>
      <c r="AC707" s="397"/>
      <c r="AD707" s="193"/>
      <c r="AE707" s="379">
        <f>SUMPRODUCT(LEN($L707:$Z709)-LEN(SUBSTITUTE($L707:$Z709,"A", "")))</f>
        <v>27</v>
      </c>
      <c r="AF707" s="365">
        <f>SUMPRODUCT(LEN($AA707:$AA709)-LEN(SUBSTITUTE($AA707:$AA709,"A", "")))</f>
        <v>2</v>
      </c>
      <c r="AG707" s="365">
        <f>SUMPRODUCT(LEN($L707:$Z709)-LEN(SUBSTITUTE($L707:$Z709,"S", "")))</f>
        <v>0</v>
      </c>
      <c r="AH707" s="365">
        <f>SUMPRODUCT(LEN($AA707:$AA709)-LEN(SUBSTITUTE($AA707:$AA709,"S", "")))</f>
        <v>0</v>
      </c>
      <c r="AI707" s="365">
        <f>SUMPRODUCT(LEN($L707:$Z709)-LEN(SUBSTITUTE($L707:$Z709,"F", "")))</f>
        <v>0</v>
      </c>
      <c r="AJ707" s="365">
        <f>SUMPRODUCT(LEN($AA707:$AA709)-LEN(SUBSTITUTE($AA707:$AA709,"F", "")))</f>
        <v>0</v>
      </c>
      <c r="AK707" s="365">
        <f>SUMPRODUCT(LEN($L707:$Z709)-LEN(SUBSTITUTE($L707:$Z709,"G", "")))</f>
        <v>9</v>
      </c>
      <c r="AL707" s="365">
        <f>SUMPRODUCT(LEN($AA707:$AA709)-LEN(SUBSTITUTE($AA707:$AA709,"G", "")))</f>
        <v>1</v>
      </c>
      <c r="AM707" s="365">
        <f>SUMPRODUCT(LEN($L707:$Z709)-LEN(SUBSTITUTE($L707:$Z709,"M", "")))</f>
        <v>0</v>
      </c>
      <c r="AN707" s="382">
        <f>SUMPRODUCT(LEN($AA707:$AA709)-LEN(SUBSTITUTE($AA707:$AA709,"M", "")))</f>
        <v>0</v>
      </c>
    </row>
    <row r="708" spans="2:40" ht="21" customHeight="1" x14ac:dyDescent="0.2">
      <c r="B708" s="17"/>
      <c r="C708" s="406"/>
      <c r="D708" s="231"/>
      <c r="E708" s="23"/>
      <c r="F708" s="23"/>
      <c r="G708" s="191"/>
      <c r="H708" s="409"/>
      <c r="I708" s="409"/>
      <c r="J708" s="409"/>
      <c r="K708" s="190" t="s">
        <v>91</v>
      </c>
      <c r="L708" s="189" t="s">
        <v>271</v>
      </c>
      <c r="M708" s="190" t="s">
        <v>90</v>
      </c>
      <c r="N708" s="189" t="s">
        <v>213</v>
      </c>
      <c r="O708" s="190" t="s">
        <v>89</v>
      </c>
      <c r="P708" s="189" t="s">
        <v>275</v>
      </c>
      <c r="Q708" s="190" t="s">
        <v>88</v>
      </c>
      <c r="R708" s="189" t="s">
        <v>224</v>
      </c>
      <c r="S708" s="190" t="s">
        <v>210</v>
      </c>
      <c r="T708" s="189" t="s">
        <v>213</v>
      </c>
      <c r="U708" s="190" t="s">
        <v>209</v>
      </c>
      <c r="V708" s="189" t="s">
        <v>97</v>
      </c>
      <c r="W708" s="190" t="s">
        <v>291</v>
      </c>
      <c r="X708" s="189"/>
      <c r="Y708" s="190" t="s">
        <v>593</v>
      </c>
      <c r="Z708" s="189"/>
      <c r="AA708" s="244" t="s">
        <v>263</v>
      </c>
      <c r="AB708" s="366"/>
      <c r="AC708" s="366"/>
      <c r="AD708" s="188"/>
      <c r="AE708" s="390"/>
      <c r="AF708" s="392"/>
      <c r="AG708" s="392"/>
      <c r="AH708" s="392"/>
      <c r="AI708" s="392"/>
      <c r="AJ708" s="392"/>
      <c r="AK708" s="392"/>
      <c r="AL708" s="392"/>
      <c r="AM708" s="392"/>
      <c r="AN708" s="395"/>
    </row>
    <row r="709" spans="2:40" ht="21" customHeight="1" thickBot="1" x14ac:dyDescent="0.25">
      <c r="B709" s="17"/>
      <c r="C709" s="407"/>
      <c r="D709" s="233"/>
      <c r="E709" s="203"/>
      <c r="F709" s="203"/>
      <c r="G709" s="202"/>
      <c r="H709" s="410"/>
      <c r="I709" s="410"/>
      <c r="J709" s="410"/>
      <c r="K709" s="201" t="s">
        <v>87</v>
      </c>
      <c r="L709" s="200" t="s">
        <v>545</v>
      </c>
      <c r="M709" s="201" t="s">
        <v>86</v>
      </c>
      <c r="N709" s="200" t="s">
        <v>224</v>
      </c>
      <c r="O709" s="201" t="s">
        <v>85</v>
      </c>
      <c r="P709" s="200" t="s">
        <v>425</v>
      </c>
      <c r="Q709" s="201" t="s">
        <v>84</v>
      </c>
      <c r="R709" s="200" t="s">
        <v>213</v>
      </c>
      <c r="S709" s="201" t="s">
        <v>208</v>
      </c>
      <c r="T709" s="200" t="s">
        <v>97</v>
      </c>
      <c r="U709" s="201" t="s">
        <v>207</v>
      </c>
      <c r="V709" s="200"/>
      <c r="W709" s="201" t="s">
        <v>290</v>
      </c>
      <c r="X709" s="200"/>
      <c r="Y709" s="201" t="s">
        <v>592</v>
      </c>
      <c r="Z709" s="200"/>
      <c r="AA709" s="246"/>
      <c r="AB709" s="398"/>
      <c r="AC709" s="398"/>
      <c r="AD709" s="199"/>
      <c r="AE709" s="391"/>
      <c r="AF709" s="393"/>
      <c r="AG709" s="393"/>
      <c r="AH709" s="393"/>
      <c r="AI709" s="393"/>
      <c r="AJ709" s="393"/>
      <c r="AK709" s="393"/>
      <c r="AL709" s="393"/>
      <c r="AM709" s="393"/>
      <c r="AN709" s="396"/>
    </row>
    <row r="710" spans="2:40" ht="21" customHeight="1" x14ac:dyDescent="0.2">
      <c r="B710" s="17"/>
      <c r="C710" s="405">
        <v>6</v>
      </c>
      <c r="D710" s="198" t="s">
        <v>597</v>
      </c>
      <c r="E710" s="197"/>
      <c r="F710" s="197"/>
      <c r="G710" s="196"/>
      <c r="H710" s="408">
        <v>63</v>
      </c>
      <c r="I710" s="408">
        <v>18</v>
      </c>
      <c r="J710" s="408">
        <v>8</v>
      </c>
      <c r="K710" s="195" t="s">
        <v>95</v>
      </c>
      <c r="L710" s="194" t="s">
        <v>263</v>
      </c>
      <c r="M710" s="195" t="s">
        <v>94</v>
      </c>
      <c r="N710" s="194" t="s">
        <v>213</v>
      </c>
      <c r="O710" s="195" t="s">
        <v>93</v>
      </c>
      <c r="P710" s="194" t="s">
        <v>263</v>
      </c>
      <c r="Q710" s="195" t="s">
        <v>92</v>
      </c>
      <c r="R710" s="194"/>
      <c r="S710" s="195" t="s">
        <v>212</v>
      </c>
      <c r="T710" s="194"/>
      <c r="U710" s="195" t="s">
        <v>211</v>
      </c>
      <c r="V710" s="194"/>
      <c r="W710" s="195" t="s">
        <v>292</v>
      </c>
      <c r="X710" s="194"/>
      <c r="Y710" s="195" t="s">
        <v>594</v>
      </c>
      <c r="Z710" s="194"/>
      <c r="AA710" s="245" t="s">
        <v>266</v>
      </c>
      <c r="AB710" s="397"/>
      <c r="AC710" s="397"/>
      <c r="AD710" s="193"/>
      <c r="AE710" s="379">
        <f>SUMPRODUCT(LEN($L710:$Z712)-LEN(SUBSTITUTE($L710:$Z712,"A", "")))</f>
        <v>11</v>
      </c>
      <c r="AF710" s="365">
        <f>SUMPRODUCT(LEN($AA710:$AA712)-LEN(SUBSTITUTE($AA710:$AA712,"A", "")))</f>
        <v>4</v>
      </c>
      <c r="AG710" s="365">
        <f>SUMPRODUCT(LEN($L710:$Z712)-LEN(SUBSTITUTE($L710:$Z712,"S", "")))</f>
        <v>0</v>
      </c>
      <c r="AH710" s="365">
        <f>SUMPRODUCT(LEN($AA710:$AA712)-LEN(SUBSTITUTE($AA710:$AA712,"S", "")))</f>
        <v>0</v>
      </c>
      <c r="AI710" s="365">
        <f>SUMPRODUCT(LEN($L710:$Z712)-LEN(SUBSTITUTE($L710:$Z712,"F", "")))</f>
        <v>0</v>
      </c>
      <c r="AJ710" s="365">
        <f>SUMPRODUCT(LEN($AA710:$AA712)-LEN(SUBSTITUTE($AA710:$AA712,"F", "")))</f>
        <v>0</v>
      </c>
      <c r="AK710" s="365">
        <f>SUMPRODUCT(LEN($L710:$Z712)-LEN(SUBSTITUTE($L710:$Z712,"G", "")))</f>
        <v>2</v>
      </c>
      <c r="AL710" s="365">
        <f>SUMPRODUCT(LEN($AA710:$AA712)-LEN(SUBSTITUTE($AA710:$AA712,"G", "")))</f>
        <v>3</v>
      </c>
      <c r="AM710" s="365">
        <f>SUMPRODUCT(LEN($L710:$Z712)-LEN(SUBSTITUTE($L710:$Z712,"M", "")))</f>
        <v>0</v>
      </c>
      <c r="AN710" s="382">
        <f>SUMPRODUCT(LEN($AA710:$AA712)-LEN(SUBSTITUTE($AA710:$AA712,"M", "")))</f>
        <v>0</v>
      </c>
    </row>
    <row r="711" spans="2:40" ht="21" customHeight="1" x14ac:dyDescent="0.2">
      <c r="B711" s="17"/>
      <c r="C711" s="406"/>
      <c r="D711" s="231"/>
      <c r="E711" s="23"/>
      <c r="F711" s="23"/>
      <c r="G711" s="191"/>
      <c r="H711" s="409"/>
      <c r="I711" s="409"/>
      <c r="J711" s="409"/>
      <c r="K711" s="190" t="s">
        <v>91</v>
      </c>
      <c r="L711" s="189" t="s">
        <v>97</v>
      </c>
      <c r="M711" s="190" t="s">
        <v>90</v>
      </c>
      <c r="N711" s="189" t="s">
        <v>213</v>
      </c>
      <c r="O711" s="190" t="s">
        <v>89</v>
      </c>
      <c r="P711" s="189" t="s">
        <v>97</v>
      </c>
      <c r="Q711" s="190" t="s">
        <v>88</v>
      </c>
      <c r="R711" s="189"/>
      <c r="S711" s="190" t="s">
        <v>210</v>
      </c>
      <c r="T711" s="189"/>
      <c r="U711" s="190" t="s">
        <v>209</v>
      </c>
      <c r="V711" s="189"/>
      <c r="W711" s="190" t="s">
        <v>291</v>
      </c>
      <c r="X711" s="189"/>
      <c r="Y711" s="190" t="s">
        <v>593</v>
      </c>
      <c r="Z711" s="189"/>
      <c r="AA711" s="244" t="s">
        <v>382</v>
      </c>
      <c r="AB711" s="366"/>
      <c r="AC711" s="366"/>
      <c r="AD711" s="188"/>
      <c r="AE711" s="390"/>
      <c r="AF711" s="392"/>
      <c r="AG711" s="392"/>
      <c r="AH711" s="392"/>
      <c r="AI711" s="392"/>
      <c r="AJ711" s="392"/>
      <c r="AK711" s="392"/>
      <c r="AL711" s="392"/>
      <c r="AM711" s="392"/>
      <c r="AN711" s="395"/>
    </row>
    <row r="712" spans="2:40" ht="21" customHeight="1" thickBot="1" x14ac:dyDescent="0.25">
      <c r="B712" s="17"/>
      <c r="C712" s="407"/>
      <c r="D712" s="233"/>
      <c r="E712" s="203"/>
      <c r="F712" s="203"/>
      <c r="G712" s="202"/>
      <c r="H712" s="410"/>
      <c r="I712" s="410"/>
      <c r="J712" s="410"/>
      <c r="K712" s="201" t="s">
        <v>87</v>
      </c>
      <c r="L712" s="200" t="s">
        <v>97</v>
      </c>
      <c r="M712" s="201" t="s">
        <v>86</v>
      </c>
      <c r="N712" s="200" t="s">
        <v>97</v>
      </c>
      <c r="O712" s="201" t="s">
        <v>85</v>
      </c>
      <c r="P712" s="200" t="s">
        <v>97</v>
      </c>
      <c r="Q712" s="201" t="s">
        <v>84</v>
      </c>
      <c r="R712" s="200"/>
      <c r="S712" s="201" t="s">
        <v>208</v>
      </c>
      <c r="T712" s="200"/>
      <c r="U712" s="201" t="s">
        <v>207</v>
      </c>
      <c r="V712" s="200"/>
      <c r="W712" s="201" t="s">
        <v>290</v>
      </c>
      <c r="X712" s="200"/>
      <c r="Y712" s="201" t="s">
        <v>592</v>
      </c>
      <c r="Z712" s="200"/>
      <c r="AA712" s="246"/>
      <c r="AB712" s="398"/>
      <c r="AC712" s="398"/>
      <c r="AD712" s="199"/>
      <c r="AE712" s="391"/>
      <c r="AF712" s="393"/>
      <c r="AG712" s="393"/>
      <c r="AH712" s="393"/>
      <c r="AI712" s="393"/>
      <c r="AJ712" s="393"/>
      <c r="AK712" s="393"/>
      <c r="AL712" s="393"/>
      <c r="AM712" s="393"/>
      <c r="AN712" s="396"/>
    </row>
    <row r="713" spans="2:40" ht="21" customHeight="1" x14ac:dyDescent="0.2">
      <c r="B713" s="17"/>
      <c r="C713" s="405">
        <v>7</v>
      </c>
      <c r="D713" s="232"/>
      <c r="E713" s="197"/>
      <c r="F713" s="197"/>
      <c r="G713" s="196"/>
      <c r="H713" s="408">
        <v>62</v>
      </c>
      <c r="I713" s="408">
        <v>18</v>
      </c>
      <c r="J713" s="408">
        <v>4</v>
      </c>
      <c r="K713" s="195" t="s">
        <v>95</v>
      </c>
      <c r="L713" s="194" t="s">
        <v>319</v>
      </c>
      <c r="M713" s="195" t="s">
        <v>94</v>
      </c>
      <c r="N713" s="194" t="s">
        <v>275</v>
      </c>
      <c r="O713" s="195" t="s">
        <v>93</v>
      </c>
      <c r="P713" s="194" t="s">
        <v>263</v>
      </c>
      <c r="Q713" s="195" t="s">
        <v>92</v>
      </c>
      <c r="R713" s="194" t="s">
        <v>213</v>
      </c>
      <c r="S713" s="195" t="s">
        <v>212</v>
      </c>
      <c r="T713" s="194" t="s">
        <v>97</v>
      </c>
      <c r="U713" s="195" t="s">
        <v>211</v>
      </c>
      <c r="V713" s="194"/>
      <c r="W713" s="195" t="s">
        <v>292</v>
      </c>
      <c r="X713" s="194"/>
      <c r="Y713" s="195" t="s">
        <v>594</v>
      </c>
      <c r="Z713" s="194"/>
      <c r="AA713" s="245" t="s">
        <v>596</v>
      </c>
      <c r="AB713" s="397"/>
      <c r="AC713" s="397"/>
      <c r="AD713" s="193"/>
      <c r="AE713" s="379">
        <f>SUMPRODUCT(LEN($L713:$Z715)-LEN(SUBSTITUTE($L713:$Z715,"A", "")))</f>
        <v>21</v>
      </c>
      <c r="AF713" s="365">
        <f>SUMPRODUCT(LEN($AA713:$AA715)-LEN(SUBSTITUTE($AA713:$AA715,"A", "")))</f>
        <v>8</v>
      </c>
      <c r="AG713" s="365">
        <f>SUMPRODUCT(LEN($L713:$Z715)-LEN(SUBSTITUTE($L713:$Z715,"S", "")))</f>
        <v>1</v>
      </c>
      <c r="AH713" s="365">
        <f>SUMPRODUCT(LEN($AA713:$AA715)-LEN(SUBSTITUTE($AA713:$AA715,"S", "")))</f>
        <v>0</v>
      </c>
      <c r="AI713" s="365">
        <f>SUMPRODUCT(LEN($L713:$Z715)-LEN(SUBSTITUTE($L713:$Z715,"F", "")))</f>
        <v>0</v>
      </c>
      <c r="AJ713" s="365">
        <f>SUMPRODUCT(LEN($AA713:$AA715)-LEN(SUBSTITUTE($AA713:$AA715,"F", "")))</f>
        <v>0</v>
      </c>
      <c r="AK713" s="365">
        <f>SUMPRODUCT(LEN($L713:$Z715)-LEN(SUBSTITUTE($L713:$Z715,"G", "")))</f>
        <v>7</v>
      </c>
      <c r="AL713" s="365">
        <f>SUMPRODUCT(LEN($AA713:$AA715)-LEN(SUBSTITUTE($AA713:$AA715,"G", "")))</f>
        <v>0</v>
      </c>
      <c r="AM713" s="365">
        <f>SUMPRODUCT(LEN($L713:$Z715)-LEN(SUBSTITUTE($L713:$Z715,"M", "")))</f>
        <v>0</v>
      </c>
      <c r="AN713" s="382">
        <f>SUMPRODUCT(LEN($AA713:$AA715)-LEN(SUBSTITUTE($AA713:$AA715,"M", "")))</f>
        <v>0</v>
      </c>
    </row>
    <row r="714" spans="2:40" ht="21" customHeight="1" x14ac:dyDescent="0.2">
      <c r="B714" s="17"/>
      <c r="C714" s="406"/>
      <c r="D714" s="231"/>
      <c r="E714" s="23"/>
      <c r="F714" s="23"/>
      <c r="G714" s="191"/>
      <c r="H714" s="409"/>
      <c r="I714" s="409"/>
      <c r="J714" s="409"/>
      <c r="K714" s="190" t="s">
        <v>91</v>
      </c>
      <c r="L714" s="189" t="s">
        <v>275</v>
      </c>
      <c r="M714" s="190" t="s">
        <v>90</v>
      </c>
      <c r="N714" s="189" t="s">
        <v>275</v>
      </c>
      <c r="O714" s="190" t="s">
        <v>89</v>
      </c>
      <c r="P714" s="189" t="s">
        <v>224</v>
      </c>
      <c r="Q714" s="190" t="s">
        <v>88</v>
      </c>
      <c r="R714" s="189" t="s">
        <v>97</v>
      </c>
      <c r="S714" s="190" t="s">
        <v>210</v>
      </c>
      <c r="T714" s="189" t="s">
        <v>98</v>
      </c>
      <c r="U714" s="190" t="s">
        <v>209</v>
      </c>
      <c r="V714" s="189"/>
      <c r="W714" s="190" t="s">
        <v>291</v>
      </c>
      <c r="X714" s="189"/>
      <c r="Y714" s="190" t="s">
        <v>593</v>
      </c>
      <c r="Z714" s="189"/>
      <c r="AA714" s="244"/>
      <c r="AB714" s="366"/>
      <c r="AC714" s="366"/>
      <c r="AD714" s="188"/>
      <c r="AE714" s="390"/>
      <c r="AF714" s="392"/>
      <c r="AG714" s="392"/>
      <c r="AH714" s="392"/>
      <c r="AI714" s="392"/>
      <c r="AJ714" s="392"/>
      <c r="AK714" s="392"/>
      <c r="AL714" s="392"/>
      <c r="AM714" s="392"/>
      <c r="AN714" s="395"/>
    </row>
    <row r="715" spans="2:40" ht="21" customHeight="1" thickBot="1" x14ac:dyDescent="0.25">
      <c r="B715" s="17"/>
      <c r="C715" s="407"/>
      <c r="D715" s="233"/>
      <c r="E715" s="203"/>
      <c r="F715" s="203"/>
      <c r="G715" s="202"/>
      <c r="H715" s="410"/>
      <c r="I715" s="410"/>
      <c r="J715" s="410"/>
      <c r="K715" s="201" t="s">
        <v>87</v>
      </c>
      <c r="L715" s="200" t="s">
        <v>213</v>
      </c>
      <c r="M715" s="201" t="s">
        <v>86</v>
      </c>
      <c r="N715" s="200" t="s">
        <v>306</v>
      </c>
      <c r="O715" s="201" t="s">
        <v>85</v>
      </c>
      <c r="P715" s="200" t="s">
        <v>213</v>
      </c>
      <c r="Q715" s="201" t="s">
        <v>84</v>
      </c>
      <c r="R715" s="200" t="s">
        <v>97</v>
      </c>
      <c r="S715" s="201" t="s">
        <v>208</v>
      </c>
      <c r="T715" s="200"/>
      <c r="U715" s="201" t="s">
        <v>207</v>
      </c>
      <c r="V715" s="200"/>
      <c r="W715" s="201" t="s">
        <v>290</v>
      </c>
      <c r="X715" s="200"/>
      <c r="Y715" s="201" t="s">
        <v>592</v>
      </c>
      <c r="Z715" s="200"/>
      <c r="AA715" s="246"/>
      <c r="AB715" s="398"/>
      <c r="AC715" s="398"/>
      <c r="AD715" s="199"/>
      <c r="AE715" s="391"/>
      <c r="AF715" s="393"/>
      <c r="AG715" s="393"/>
      <c r="AH715" s="393"/>
      <c r="AI715" s="393"/>
      <c r="AJ715" s="393"/>
      <c r="AK715" s="393"/>
      <c r="AL715" s="393"/>
      <c r="AM715" s="393"/>
      <c r="AN715" s="396"/>
    </row>
    <row r="716" spans="2:40" ht="21" customHeight="1" x14ac:dyDescent="0.2">
      <c r="B716" s="17"/>
      <c r="C716" s="405">
        <v>8</v>
      </c>
      <c r="D716" s="232"/>
      <c r="E716" s="197"/>
      <c r="F716" s="197"/>
      <c r="G716" s="196"/>
      <c r="H716" s="408">
        <v>74</v>
      </c>
      <c r="I716" s="408">
        <v>22</v>
      </c>
      <c r="J716" s="408">
        <v>6</v>
      </c>
      <c r="K716" s="195" t="s">
        <v>95</v>
      </c>
      <c r="L716" s="194" t="s">
        <v>284</v>
      </c>
      <c r="M716" s="195" t="s">
        <v>94</v>
      </c>
      <c r="N716" s="194" t="s">
        <v>301</v>
      </c>
      <c r="O716" s="195" t="s">
        <v>93</v>
      </c>
      <c r="P716" s="194" t="s">
        <v>425</v>
      </c>
      <c r="Q716" s="195" t="s">
        <v>92</v>
      </c>
      <c r="R716" s="194" t="s">
        <v>275</v>
      </c>
      <c r="S716" s="195" t="s">
        <v>212</v>
      </c>
      <c r="T716" s="194" t="s">
        <v>213</v>
      </c>
      <c r="U716" s="195" t="s">
        <v>211</v>
      </c>
      <c r="V716" s="194" t="s">
        <v>98</v>
      </c>
      <c r="W716" s="195" t="s">
        <v>292</v>
      </c>
      <c r="X716" s="194"/>
      <c r="Y716" s="195" t="s">
        <v>594</v>
      </c>
      <c r="Z716" s="194"/>
      <c r="AA716" s="245" t="s">
        <v>266</v>
      </c>
      <c r="AB716" s="397"/>
      <c r="AC716" s="397"/>
      <c r="AD716" s="193"/>
      <c r="AE716" s="379">
        <f>SUMPRODUCT(LEN($L716:$Z718)-LEN(SUBSTITUTE($L716:$Z718,"A", "")))</f>
        <v>31</v>
      </c>
      <c r="AF716" s="365">
        <f>SUMPRODUCT(LEN($AA716:$AA718)-LEN(SUBSTITUTE($AA716:$AA718,"A", "")))</f>
        <v>3</v>
      </c>
      <c r="AG716" s="365">
        <f>SUMPRODUCT(LEN($L716:$Z718)-LEN(SUBSTITUTE($L716:$Z718,"S", "")))</f>
        <v>2</v>
      </c>
      <c r="AH716" s="365">
        <f>SUMPRODUCT(LEN($AA716:$AA718)-LEN(SUBSTITUTE($AA716:$AA718,"S", "")))</f>
        <v>0</v>
      </c>
      <c r="AI716" s="365">
        <f>SUMPRODUCT(LEN($L716:$Z718)-LEN(SUBSTITUTE($L716:$Z718,"F", "")))</f>
        <v>0</v>
      </c>
      <c r="AJ716" s="365">
        <f>SUMPRODUCT(LEN($AA716:$AA718)-LEN(SUBSTITUTE($AA716:$AA718,"F", "")))</f>
        <v>0</v>
      </c>
      <c r="AK716" s="365">
        <f>SUMPRODUCT(LEN($L716:$Z718)-LEN(SUBSTITUTE($L716:$Z718,"G", "")))</f>
        <v>10</v>
      </c>
      <c r="AL716" s="365">
        <f>SUMPRODUCT(LEN($AA716:$AA718)-LEN(SUBSTITUTE($AA716:$AA718,"G", "")))</f>
        <v>4</v>
      </c>
      <c r="AM716" s="365">
        <f>SUMPRODUCT(LEN($L716:$Z718)-LEN(SUBSTITUTE($L716:$Z718,"M", "")))</f>
        <v>0</v>
      </c>
      <c r="AN716" s="382">
        <f>SUMPRODUCT(LEN($AA716:$AA718)-LEN(SUBSTITUTE($AA716:$AA718,"M", "")))</f>
        <v>0</v>
      </c>
    </row>
    <row r="717" spans="2:40" ht="21" customHeight="1" x14ac:dyDescent="0.2">
      <c r="B717" s="17"/>
      <c r="C717" s="406"/>
      <c r="D717" s="231"/>
      <c r="E717" s="23"/>
      <c r="F717" s="23"/>
      <c r="G717" s="191"/>
      <c r="H717" s="409"/>
      <c r="I717" s="409"/>
      <c r="J717" s="409"/>
      <c r="K717" s="190" t="s">
        <v>91</v>
      </c>
      <c r="L717" s="189" t="s">
        <v>301</v>
      </c>
      <c r="M717" s="190" t="s">
        <v>90</v>
      </c>
      <c r="N717" s="189" t="s">
        <v>275</v>
      </c>
      <c r="O717" s="190" t="s">
        <v>89</v>
      </c>
      <c r="P717" s="189" t="s">
        <v>301</v>
      </c>
      <c r="Q717" s="190" t="s">
        <v>88</v>
      </c>
      <c r="R717" s="189" t="s">
        <v>213</v>
      </c>
      <c r="S717" s="190" t="s">
        <v>210</v>
      </c>
      <c r="T717" s="189" t="s">
        <v>97</v>
      </c>
      <c r="U717" s="190" t="s">
        <v>209</v>
      </c>
      <c r="V717" s="189"/>
      <c r="W717" s="190" t="s">
        <v>291</v>
      </c>
      <c r="X717" s="189"/>
      <c r="Y717" s="190" t="s">
        <v>593</v>
      </c>
      <c r="Z717" s="189"/>
      <c r="AA717" s="244" t="s">
        <v>319</v>
      </c>
      <c r="AB717" s="366"/>
      <c r="AC717" s="366"/>
      <c r="AD717" s="188"/>
      <c r="AE717" s="390"/>
      <c r="AF717" s="392"/>
      <c r="AG717" s="392"/>
      <c r="AH717" s="392"/>
      <c r="AI717" s="392"/>
      <c r="AJ717" s="392"/>
      <c r="AK717" s="392"/>
      <c r="AL717" s="392"/>
      <c r="AM717" s="392"/>
      <c r="AN717" s="395"/>
    </row>
    <row r="718" spans="2:40" ht="21" customHeight="1" thickBot="1" x14ac:dyDescent="0.25">
      <c r="B718" s="17"/>
      <c r="C718" s="407"/>
      <c r="D718" s="233"/>
      <c r="E718" s="203"/>
      <c r="F718" s="203"/>
      <c r="G718" s="202"/>
      <c r="H718" s="410"/>
      <c r="I718" s="410"/>
      <c r="J718" s="410"/>
      <c r="K718" s="201" t="s">
        <v>87</v>
      </c>
      <c r="L718" s="200" t="s">
        <v>435</v>
      </c>
      <c r="M718" s="201" t="s">
        <v>86</v>
      </c>
      <c r="N718" s="200" t="s">
        <v>269</v>
      </c>
      <c r="O718" s="201" t="s">
        <v>85</v>
      </c>
      <c r="P718" s="200" t="s">
        <v>213</v>
      </c>
      <c r="Q718" s="201" t="s">
        <v>84</v>
      </c>
      <c r="R718" s="200" t="s">
        <v>213</v>
      </c>
      <c r="S718" s="201" t="s">
        <v>208</v>
      </c>
      <c r="T718" s="200" t="s">
        <v>98</v>
      </c>
      <c r="U718" s="201" t="s">
        <v>207</v>
      </c>
      <c r="V718" s="200"/>
      <c r="W718" s="201" t="s">
        <v>290</v>
      </c>
      <c r="X718" s="200"/>
      <c r="Y718" s="201" t="s">
        <v>592</v>
      </c>
      <c r="Z718" s="200"/>
      <c r="AA718" s="246" t="s">
        <v>271</v>
      </c>
      <c r="AB718" s="398"/>
      <c r="AC718" s="398"/>
      <c r="AD718" s="199"/>
      <c r="AE718" s="391"/>
      <c r="AF718" s="393"/>
      <c r="AG718" s="393"/>
      <c r="AH718" s="393"/>
      <c r="AI718" s="393"/>
      <c r="AJ718" s="393"/>
      <c r="AK718" s="393"/>
      <c r="AL718" s="393"/>
      <c r="AM718" s="393"/>
      <c r="AN718" s="396"/>
    </row>
    <row r="719" spans="2:40" ht="21" customHeight="1" x14ac:dyDescent="0.2">
      <c r="B719" s="17"/>
      <c r="C719" s="405">
        <v>9</v>
      </c>
      <c r="D719" s="232"/>
      <c r="E719" s="197"/>
      <c r="F719" s="197"/>
      <c r="G719" s="196"/>
      <c r="H719" s="408">
        <v>85</v>
      </c>
      <c r="I719" s="408">
        <v>24</v>
      </c>
      <c r="J719" s="408">
        <v>5</v>
      </c>
      <c r="K719" s="195" t="s">
        <v>95</v>
      </c>
      <c r="L719" s="194" t="s">
        <v>263</v>
      </c>
      <c r="M719" s="195" t="s">
        <v>94</v>
      </c>
      <c r="N719" s="194" t="s">
        <v>224</v>
      </c>
      <c r="O719" s="195" t="s">
        <v>93</v>
      </c>
      <c r="P719" s="194" t="s">
        <v>436</v>
      </c>
      <c r="Q719" s="195" t="s">
        <v>92</v>
      </c>
      <c r="R719" s="194" t="s">
        <v>269</v>
      </c>
      <c r="S719" s="195" t="s">
        <v>212</v>
      </c>
      <c r="T719" s="194" t="s">
        <v>220</v>
      </c>
      <c r="U719" s="195" t="s">
        <v>211</v>
      </c>
      <c r="V719" s="194" t="s">
        <v>218</v>
      </c>
      <c r="W719" s="195" t="s">
        <v>292</v>
      </c>
      <c r="X719" s="194" t="s">
        <v>98</v>
      </c>
      <c r="Y719" s="195" t="s">
        <v>594</v>
      </c>
      <c r="Z719" s="194"/>
      <c r="AA719" s="245" t="s">
        <v>278</v>
      </c>
      <c r="AB719" s="397">
        <v>4</v>
      </c>
      <c r="AC719" s="397"/>
      <c r="AD719" s="193"/>
      <c r="AE719" s="379">
        <f>SUMPRODUCT(LEN($L719:$Z721)-LEN(SUBSTITUTE($L719:$Z721,"A", "")))</f>
        <v>37</v>
      </c>
      <c r="AF719" s="365">
        <f>SUMPRODUCT(LEN($AA719:$AA721)-LEN(SUBSTITUTE($AA719:$AA721,"A", "")))</f>
        <v>4</v>
      </c>
      <c r="AG719" s="365">
        <f>SUMPRODUCT(LEN($L719:$Z721)-LEN(SUBSTITUTE($L719:$Z721,"S", "")))</f>
        <v>9</v>
      </c>
      <c r="AH719" s="365">
        <f>SUMPRODUCT(LEN($AA719:$AA721)-LEN(SUBSTITUTE($AA719:$AA721,"S", "")))</f>
        <v>5</v>
      </c>
      <c r="AI719" s="365">
        <f>SUMPRODUCT(LEN($L719:$Z721)-LEN(SUBSTITUTE($L719:$Z721,"F", "")))</f>
        <v>1</v>
      </c>
      <c r="AJ719" s="365">
        <f>SUMPRODUCT(LEN($AA719:$AA721)-LEN(SUBSTITUTE($AA719:$AA721,"F", "")))</f>
        <v>0</v>
      </c>
      <c r="AK719" s="365">
        <f>SUMPRODUCT(LEN($L719:$Z721)-LEN(SUBSTITUTE($L719:$Z721,"G", "")))</f>
        <v>9</v>
      </c>
      <c r="AL719" s="365">
        <f>SUMPRODUCT(LEN($AA719:$AA721)-LEN(SUBSTITUTE($AA719:$AA721,"G", "")))</f>
        <v>3</v>
      </c>
      <c r="AM719" s="365">
        <f>SUMPRODUCT(LEN($L719:$Z721)-LEN(SUBSTITUTE($L719:$Z721,"M", "")))</f>
        <v>0</v>
      </c>
      <c r="AN719" s="382">
        <f>SUMPRODUCT(LEN($AA719:$AA721)-LEN(SUBSTITUTE($AA719:$AA721,"M", "")))</f>
        <v>0</v>
      </c>
    </row>
    <row r="720" spans="2:40" ht="21" customHeight="1" x14ac:dyDescent="0.2">
      <c r="B720" s="17"/>
      <c r="C720" s="406"/>
      <c r="D720" s="231"/>
      <c r="E720" s="23"/>
      <c r="F720" s="23"/>
      <c r="G720" s="191"/>
      <c r="H720" s="409"/>
      <c r="I720" s="409"/>
      <c r="J720" s="409"/>
      <c r="K720" s="190" t="s">
        <v>91</v>
      </c>
      <c r="L720" s="189" t="s">
        <v>301</v>
      </c>
      <c r="M720" s="190" t="s">
        <v>90</v>
      </c>
      <c r="N720" s="189" t="s">
        <v>301</v>
      </c>
      <c r="O720" s="190" t="s">
        <v>89</v>
      </c>
      <c r="P720" s="189" t="s">
        <v>301</v>
      </c>
      <c r="Q720" s="190" t="s">
        <v>88</v>
      </c>
      <c r="R720" s="189" t="s">
        <v>301</v>
      </c>
      <c r="S720" s="190" t="s">
        <v>210</v>
      </c>
      <c r="T720" s="189" t="s">
        <v>275</v>
      </c>
      <c r="U720" s="190" t="s">
        <v>209</v>
      </c>
      <c r="V720" s="189" t="s">
        <v>98</v>
      </c>
      <c r="W720" s="190" t="s">
        <v>291</v>
      </c>
      <c r="X720" s="189"/>
      <c r="Y720" s="190" t="s">
        <v>593</v>
      </c>
      <c r="Z720" s="189"/>
      <c r="AA720" s="244" t="s">
        <v>595</v>
      </c>
      <c r="AB720" s="366"/>
      <c r="AC720" s="366"/>
      <c r="AD720" s="188"/>
      <c r="AE720" s="390"/>
      <c r="AF720" s="392"/>
      <c r="AG720" s="392"/>
      <c r="AH720" s="392"/>
      <c r="AI720" s="392"/>
      <c r="AJ720" s="392"/>
      <c r="AK720" s="392"/>
      <c r="AL720" s="392"/>
      <c r="AM720" s="392"/>
      <c r="AN720" s="395"/>
    </row>
    <row r="721" spans="2:41" ht="21" customHeight="1" thickBot="1" x14ac:dyDescent="0.25">
      <c r="B721" s="17"/>
      <c r="C721" s="407"/>
      <c r="D721" s="233"/>
      <c r="E721" s="203"/>
      <c r="F721" s="203"/>
      <c r="G721" s="202"/>
      <c r="H721" s="410"/>
      <c r="I721" s="410"/>
      <c r="J721" s="410"/>
      <c r="K721" s="201" t="s">
        <v>87</v>
      </c>
      <c r="L721" s="200" t="s">
        <v>97</v>
      </c>
      <c r="M721" s="201" t="s">
        <v>86</v>
      </c>
      <c r="N721" s="200" t="s">
        <v>425</v>
      </c>
      <c r="O721" s="201" t="s">
        <v>85</v>
      </c>
      <c r="P721" s="200" t="s">
        <v>516</v>
      </c>
      <c r="Q721" s="201" t="s">
        <v>84</v>
      </c>
      <c r="R721" s="200" t="s">
        <v>309</v>
      </c>
      <c r="S721" s="201" t="s">
        <v>208</v>
      </c>
      <c r="T721" s="200" t="s">
        <v>285</v>
      </c>
      <c r="U721" s="201" t="s">
        <v>207</v>
      </c>
      <c r="V721" s="200" t="s">
        <v>98</v>
      </c>
      <c r="W721" s="201" t="s">
        <v>290</v>
      </c>
      <c r="X721" s="200"/>
      <c r="Y721" s="201" t="s">
        <v>592</v>
      </c>
      <c r="Z721" s="200"/>
      <c r="AA721" s="246"/>
      <c r="AB721" s="398"/>
      <c r="AC721" s="398"/>
      <c r="AD721" s="199"/>
      <c r="AE721" s="391"/>
      <c r="AF721" s="393"/>
      <c r="AG721" s="393"/>
      <c r="AH721" s="393"/>
      <c r="AI721" s="393"/>
      <c r="AJ721" s="393"/>
      <c r="AK721" s="393"/>
      <c r="AL721" s="393"/>
      <c r="AM721" s="393"/>
      <c r="AN721" s="396"/>
    </row>
    <row r="722" spans="2:41" ht="21" customHeight="1" x14ac:dyDescent="0.2">
      <c r="B722" s="17"/>
      <c r="C722" s="405">
        <v>10</v>
      </c>
      <c r="D722" s="232"/>
      <c r="E722" s="197"/>
      <c r="F722" s="197"/>
      <c r="G722" s="196"/>
      <c r="H722" s="408">
        <v>65</v>
      </c>
      <c r="I722" s="408">
        <v>19</v>
      </c>
      <c r="J722" s="408">
        <v>6</v>
      </c>
      <c r="K722" s="195" t="s">
        <v>95</v>
      </c>
      <c r="L722" s="194" t="s">
        <v>319</v>
      </c>
      <c r="M722" s="195" t="s">
        <v>94</v>
      </c>
      <c r="N722" s="194" t="s">
        <v>275</v>
      </c>
      <c r="O722" s="195" t="s">
        <v>93</v>
      </c>
      <c r="P722" s="194" t="s">
        <v>266</v>
      </c>
      <c r="Q722" s="195" t="s">
        <v>92</v>
      </c>
      <c r="R722" s="194" t="s">
        <v>263</v>
      </c>
      <c r="S722" s="195" t="s">
        <v>212</v>
      </c>
      <c r="T722" s="194" t="s">
        <v>97</v>
      </c>
      <c r="U722" s="195" t="s">
        <v>211</v>
      </c>
      <c r="V722" s="194"/>
      <c r="W722" s="195" t="s">
        <v>292</v>
      </c>
      <c r="X722" s="194"/>
      <c r="Y722" s="195" t="s">
        <v>594</v>
      </c>
      <c r="Z722" s="194"/>
      <c r="AA722" s="245" t="s">
        <v>516</v>
      </c>
      <c r="AB722" s="397"/>
      <c r="AC722" s="397"/>
      <c r="AD722" s="193"/>
      <c r="AE722" s="379">
        <f>SUMPRODUCT(LEN($L722:$Z724)-LEN(SUBSTITUTE($L722:$Z724,"A", "")))</f>
        <v>26</v>
      </c>
      <c r="AF722" s="365">
        <f>SUMPRODUCT(LEN($AA722:$AA724)-LEN(SUBSTITUTE($AA722:$AA724,"A", "")))</f>
        <v>6</v>
      </c>
      <c r="AG722" s="365">
        <f>SUMPRODUCT(LEN($L722:$Z724)-LEN(SUBSTITUTE($L722:$Z724,"S", "")))</f>
        <v>0</v>
      </c>
      <c r="AH722" s="365">
        <f>SUMPRODUCT(LEN($AA722:$AA724)-LEN(SUBSTITUTE($AA722:$AA724,"S", "")))</f>
        <v>0</v>
      </c>
      <c r="AI722" s="365">
        <f>SUMPRODUCT(LEN($L722:$Z724)-LEN(SUBSTITUTE($L722:$Z724,"F", "")))</f>
        <v>0</v>
      </c>
      <c r="AJ722" s="365">
        <f>SUMPRODUCT(LEN($AA722:$AA724)-LEN(SUBSTITUTE($AA722:$AA724,"F", "")))</f>
        <v>0</v>
      </c>
      <c r="AK722" s="365">
        <f>SUMPRODUCT(LEN($L722:$Z724)-LEN(SUBSTITUTE($L722:$Z724,"G", "")))</f>
        <v>10</v>
      </c>
      <c r="AL722" s="365">
        <f>SUMPRODUCT(LEN($AA722:$AA724)-LEN(SUBSTITUTE($AA722:$AA724,"G", "")))</f>
        <v>0</v>
      </c>
      <c r="AM722" s="365">
        <f>SUMPRODUCT(LEN($L722:$Z724)-LEN(SUBSTITUTE($L722:$Z724,"M", "")))</f>
        <v>0</v>
      </c>
      <c r="AN722" s="382">
        <f>SUMPRODUCT(LEN($AA722:$AA724)-LEN(SUBSTITUTE($AA722:$AA724,"M", "")))</f>
        <v>0</v>
      </c>
    </row>
    <row r="723" spans="2:41" ht="21" customHeight="1" x14ac:dyDescent="0.2">
      <c r="B723" s="17"/>
      <c r="C723" s="406"/>
      <c r="D723" s="231"/>
      <c r="E723" s="23"/>
      <c r="F723" s="23"/>
      <c r="G723" s="191"/>
      <c r="H723" s="409"/>
      <c r="I723" s="409"/>
      <c r="J723" s="409"/>
      <c r="K723" s="190" t="s">
        <v>91</v>
      </c>
      <c r="L723" s="189" t="s">
        <v>266</v>
      </c>
      <c r="M723" s="190" t="s">
        <v>90</v>
      </c>
      <c r="N723" s="189" t="s">
        <v>275</v>
      </c>
      <c r="O723" s="190" t="s">
        <v>89</v>
      </c>
      <c r="P723" s="189" t="s">
        <v>425</v>
      </c>
      <c r="Q723" s="190" t="s">
        <v>88</v>
      </c>
      <c r="R723" s="189" t="s">
        <v>97</v>
      </c>
      <c r="S723" s="190" t="s">
        <v>210</v>
      </c>
      <c r="T723" s="189"/>
      <c r="U723" s="190" t="s">
        <v>209</v>
      </c>
      <c r="V723" s="189"/>
      <c r="W723" s="190" t="s">
        <v>291</v>
      </c>
      <c r="X723" s="189"/>
      <c r="Y723" s="190" t="s">
        <v>593</v>
      </c>
      <c r="Z723" s="189"/>
      <c r="AA723" s="244" t="s">
        <v>97</v>
      </c>
      <c r="AB723" s="366"/>
      <c r="AC723" s="366"/>
      <c r="AD723" s="188"/>
      <c r="AE723" s="390"/>
      <c r="AF723" s="392"/>
      <c r="AG723" s="392"/>
      <c r="AH723" s="392"/>
      <c r="AI723" s="392"/>
      <c r="AJ723" s="392"/>
      <c r="AK723" s="392"/>
      <c r="AL723" s="392"/>
      <c r="AM723" s="392"/>
      <c r="AN723" s="395"/>
    </row>
    <row r="724" spans="2:41" ht="21" customHeight="1" thickBot="1" x14ac:dyDescent="0.25">
      <c r="B724" s="17"/>
      <c r="C724" s="407"/>
      <c r="D724" s="233"/>
      <c r="E724" s="203"/>
      <c r="F724" s="203"/>
      <c r="G724" s="202"/>
      <c r="H724" s="410"/>
      <c r="I724" s="410"/>
      <c r="J724" s="410"/>
      <c r="K724" s="201" t="s">
        <v>87</v>
      </c>
      <c r="L724" s="200" t="s">
        <v>301</v>
      </c>
      <c r="M724" s="201" t="s">
        <v>86</v>
      </c>
      <c r="N724" s="200" t="s">
        <v>301</v>
      </c>
      <c r="O724" s="201" t="s">
        <v>85</v>
      </c>
      <c r="P724" s="200" t="s">
        <v>269</v>
      </c>
      <c r="Q724" s="201" t="s">
        <v>84</v>
      </c>
      <c r="R724" s="200" t="s">
        <v>97</v>
      </c>
      <c r="S724" s="201" t="s">
        <v>208</v>
      </c>
      <c r="T724" s="200"/>
      <c r="U724" s="201" t="s">
        <v>207</v>
      </c>
      <c r="V724" s="200"/>
      <c r="W724" s="201" t="s">
        <v>290</v>
      </c>
      <c r="X724" s="200"/>
      <c r="Y724" s="201" t="s">
        <v>592</v>
      </c>
      <c r="Z724" s="200"/>
      <c r="AA724" s="246"/>
      <c r="AB724" s="398"/>
      <c r="AC724" s="398"/>
      <c r="AD724" s="199"/>
      <c r="AE724" s="391"/>
      <c r="AF724" s="393"/>
      <c r="AG724" s="393"/>
      <c r="AH724" s="393"/>
      <c r="AI724" s="393"/>
      <c r="AJ724" s="393"/>
      <c r="AK724" s="393"/>
      <c r="AL724" s="393"/>
      <c r="AM724" s="393"/>
      <c r="AN724" s="396"/>
    </row>
    <row r="725" spans="2:41" ht="21" customHeight="1" x14ac:dyDescent="0.2">
      <c r="B725" s="17"/>
      <c r="C725" s="405">
        <v>11</v>
      </c>
      <c r="D725" s="232"/>
      <c r="E725" s="197"/>
      <c r="F725" s="197"/>
      <c r="G725" s="196"/>
      <c r="H725" s="408"/>
      <c r="I725" s="408"/>
      <c r="J725" s="408"/>
      <c r="K725" s="195" t="s">
        <v>95</v>
      </c>
      <c r="L725" s="194"/>
      <c r="M725" s="195" t="s">
        <v>94</v>
      </c>
      <c r="N725" s="194"/>
      <c r="O725" s="195" t="s">
        <v>93</v>
      </c>
      <c r="P725" s="194"/>
      <c r="Q725" s="195" t="s">
        <v>92</v>
      </c>
      <c r="R725" s="194"/>
      <c r="S725" s="195" t="s">
        <v>212</v>
      </c>
      <c r="T725" s="194"/>
      <c r="U725" s="195" t="s">
        <v>211</v>
      </c>
      <c r="V725" s="194"/>
      <c r="W725" s="195" t="s">
        <v>292</v>
      </c>
      <c r="X725" s="194"/>
      <c r="Y725" s="195" t="s">
        <v>594</v>
      </c>
      <c r="Z725" s="194"/>
      <c r="AA725" s="245"/>
      <c r="AB725" s="397"/>
      <c r="AC725" s="397"/>
      <c r="AD725" s="193"/>
      <c r="AE725" s="379">
        <f>SUMPRODUCT(LEN($L725:$Z727)-LEN(SUBSTITUTE($L725:$Z727,"A", "")))</f>
        <v>0</v>
      </c>
      <c r="AF725" s="365">
        <f>SUMPRODUCT(LEN($AA725:$AA727)-LEN(SUBSTITUTE($AA725:$AA727,"A", "")))</f>
        <v>0</v>
      </c>
      <c r="AG725" s="365">
        <f>SUMPRODUCT(LEN($L725:$Z727)-LEN(SUBSTITUTE($L725:$Z727,"S", "")))</f>
        <v>0</v>
      </c>
      <c r="AH725" s="365">
        <f>SUMPRODUCT(LEN($AA725:$AA727)-LEN(SUBSTITUTE($AA725:$AA727,"S", "")))</f>
        <v>0</v>
      </c>
      <c r="AI725" s="365">
        <f>SUMPRODUCT(LEN($L725:$Z727)-LEN(SUBSTITUTE($L725:$Z727,"F", "")))</f>
        <v>0</v>
      </c>
      <c r="AJ725" s="365">
        <f>SUMPRODUCT(LEN($AA725:$AA727)-LEN(SUBSTITUTE($AA725:$AA727,"F", "")))</f>
        <v>0</v>
      </c>
      <c r="AK725" s="365">
        <f>SUMPRODUCT(LEN($L725:$Z727)-LEN(SUBSTITUTE($L725:$Z727,"G", "")))</f>
        <v>0</v>
      </c>
      <c r="AL725" s="365">
        <f>SUMPRODUCT(LEN($AA725:$AA727)-LEN(SUBSTITUTE($AA725:$AA727,"G", "")))</f>
        <v>0</v>
      </c>
      <c r="AM725" s="365">
        <f>SUMPRODUCT(LEN($L725:$Z727)-LEN(SUBSTITUTE($L725:$Z727,"M", "")))</f>
        <v>0</v>
      </c>
      <c r="AN725" s="382">
        <f>SUMPRODUCT(LEN($AA725:$AA727)-LEN(SUBSTITUTE($AA725:$AA727,"M", "")))</f>
        <v>0</v>
      </c>
    </row>
    <row r="726" spans="2:41" ht="21" customHeight="1" x14ac:dyDescent="0.2">
      <c r="B726" s="17"/>
      <c r="C726" s="406"/>
      <c r="D726" s="231"/>
      <c r="E726" s="23"/>
      <c r="F726" s="23"/>
      <c r="G726" s="191"/>
      <c r="H726" s="409"/>
      <c r="I726" s="409"/>
      <c r="J726" s="409"/>
      <c r="K726" s="190" t="s">
        <v>91</v>
      </c>
      <c r="L726" s="189"/>
      <c r="M726" s="190" t="s">
        <v>90</v>
      </c>
      <c r="N726" s="189"/>
      <c r="O726" s="190" t="s">
        <v>89</v>
      </c>
      <c r="P726" s="189"/>
      <c r="Q726" s="190" t="s">
        <v>88</v>
      </c>
      <c r="R726" s="189"/>
      <c r="S726" s="190" t="s">
        <v>210</v>
      </c>
      <c r="T726" s="189"/>
      <c r="U726" s="190" t="s">
        <v>209</v>
      </c>
      <c r="V726" s="189"/>
      <c r="W726" s="190" t="s">
        <v>291</v>
      </c>
      <c r="X726" s="189"/>
      <c r="Y726" s="190" t="s">
        <v>593</v>
      </c>
      <c r="Z726" s="189"/>
      <c r="AA726" s="244"/>
      <c r="AB726" s="366"/>
      <c r="AC726" s="366"/>
      <c r="AD726" s="188"/>
      <c r="AE726" s="390"/>
      <c r="AF726" s="392"/>
      <c r="AG726" s="392"/>
      <c r="AH726" s="392"/>
      <c r="AI726" s="392"/>
      <c r="AJ726" s="392"/>
      <c r="AK726" s="392"/>
      <c r="AL726" s="392"/>
      <c r="AM726" s="392"/>
      <c r="AN726" s="395"/>
    </row>
    <row r="727" spans="2:41" ht="21" customHeight="1" thickBot="1" x14ac:dyDescent="0.25">
      <c r="B727" s="17"/>
      <c r="C727" s="407"/>
      <c r="D727" s="233"/>
      <c r="E727" s="203"/>
      <c r="F727" s="203"/>
      <c r="G727" s="202"/>
      <c r="H727" s="410"/>
      <c r="I727" s="410"/>
      <c r="J727" s="410"/>
      <c r="K727" s="201" t="s">
        <v>87</v>
      </c>
      <c r="L727" s="200"/>
      <c r="M727" s="201" t="s">
        <v>86</v>
      </c>
      <c r="N727" s="200"/>
      <c r="O727" s="201" t="s">
        <v>85</v>
      </c>
      <c r="P727" s="200"/>
      <c r="Q727" s="201" t="s">
        <v>84</v>
      </c>
      <c r="R727" s="200"/>
      <c r="S727" s="201" t="s">
        <v>208</v>
      </c>
      <c r="T727" s="200"/>
      <c r="U727" s="201" t="s">
        <v>207</v>
      </c>
      <c r="V727" s="200"/>
      <c r="W727" s="201" t="s">
        <v>290</v>
      </c>
      <c r="X727" s="200"/>
      <c r="Y727" s="201" t="s">
        <v>592</v>
      </c>
      <c r="Z727" s="200"/>
      <c r="AA727" s="246"/>
      <c r="AB727" s="398"/>
      <c r="AC727" s="398"/>
      <c r="AD727" s="199"/>
      <c r="AE727" s="391"/>
      <c r="AF727" s="393"/>
      <c r="AG727" s="393"/>
      <c r="AH727" s="393"/>
      <c r="AI727" s="393"/>
      <c r="AJ727" s="393"/>
      <c r="AK727" s="393"/>
      <c r="AL727" s="393"/>
      <c r="AM727" s="393"/>
      <c r="AN727" s="396"/>
    </row>
    <row r="728" spans="2:41" ht="21" customHeight="1" x14ac:dyDescent="0.2">
      <c r="B728" s="17"/>
      <c r="C728" s="405">
        <v>12</v>
      </c>
      <c r="D728" s="232"/>
      <c r="E728" s="197"/>
      <c r="F728" s="197"/>
      <c r="G728" s="196"/>
      <c r="H728" s="408"/>
      <c r="I728" s="408"/>
      <c r="J728" s="408"/>
      <c r="K728" s="195" t="s">
        <v>95</v>
      </c>
      <c r="L728" s="194"/>
      <c r="M728" s="195" t="s">
        <v>94</v>
      </c>
      <c r="N728" s="194"/>
      <c r="O728" s="195" t="s">
        <v>93</v>
      </c>
      <c r="P728" s="194"/>
      <c r="Q728" s="195" t="s">
        <v>92</v>
      </c>
      <c r="R728" s="194"/>
      <c r="S728" s="195" t="s">
        <v>212</v>
      </c>
      <c r="T728" s="194"/>
      <c r="U728" s="195" t="s">
        <v>211</v>
      </c>
      <c r="V728" s="194"/>
      <c r="W728" s="195" t="s">
        <v>292</v>
      </c>
      <c r="X728" s="194"/>
      <c r="Y728" s="195" t="s">
        <v>594</v>
      </c>
      <c r="Z728" s="194"/>
      <c r="AA728" s="245"/>
      <c r="AB728" s="397"/>
      <c r="AC728" s="397"/>
      <c r="AD728" s="193"/>
      <c r="AE728" s="379">
        <f>SUMPRODUCT(LEN($L728:$Z730)-LEN(SUBSTITUTE($L728:$Z730,"A", "")))</f>
        <v>0</v>
      </c>
      <c r="AF728" s="365">
        <f>SUMPRODUCT(LEN($AA728:$AA730)-LEN(SUBSTITUTE($AA728:$AA730,"A", "")))</f>
        <v>0</v>
      </c>
      <c r="AG728" s="365">
        <f>SUMPRODUCT(LEN($L728:$Z730)-LEN(SUBSTITUTE($L728:$Z730,"S", "")))</f>
        <v>0</v>
      </c>
      <c r="AH728" s="365">
        <f>SUMPRODUCT(LEN($AA728:$AA730)-LEN(SUBSTITUTE($AA728:$AA730,"S", "")))</f>
        <v>0</v>
      </c>
      <c r="AI728" s="365">
        <f>SUMPRODUCT(LEN($L728:$Z730)-LEN(SUBSTITUTE($L728:$Z730,"F", "")))</f>
        <v>0</v>
      </c>
      <c r="AJ728" s="365">
        <f>SUMPRODUCT(LEN($AA728:$AA730)-LEN(SUBSTITUTE($AA728:$AA730,"F", "")))</f>
        <v>0</v>
      </c>
      <c r="AK728" s="365">
        <f>SUMPRODUCT(LEN($L728:$Z730)-LEN(SUBSTITUTE($L728:$Z730,"G", "")))</f>
        <v>0</v>
      </c>
      <c r="AL728" s="365">
        <f>SUMPRODUCT(LEN($AA728:$AA730)-LEN(SUBSTITUTE($AA728:$AA730,"G", "")))</f>
        <v>0</v>
      </c>
      <c r="AM728" s="365">
        <f>SUMPRODUCT(LEN($L728:$Z730)-LEN(SUBSTITUTE($L728:$Z730,"M", "")))</f>
        <v>0</v>
      </c>
      <c r="AN728" s="382">
        <f>SUMPRODUCT(LEN($AA728:$AA730)-LEN(SUBSTITUTE($AA728:$AA730,"M", "")))</f>
        <v>0</v>
      </c>
    </row>
    <row r="729" spans="2:41" ht="21" customHeight="1" x14ac:dyDescent="0.2">
      <c r="B729" s="17"/>
      <c r="C729" s="406"/>
      <c r="D729" s="231"/>
      <c r="E729" s="23"/>
      <c r="F729" s="23"/>
      <c r="G729" s="191"/>
      <c r="H729" s="409"/>
      <c r="I729" s="409"/>
      <c r="J729" s="409"/>
      <c r="K729" s="190" t="s">
        <v>91</v>
      </c>
      <c r="L729" s="189"/>
      <c r="M729" s="190" t="s">
        <v>90</v>
      </c>
      <c r="N729" s="189"/>
      <c r="O729" s="190" t="s">
        <v>89</v>
      </c>
      <c r="P729" s="189"/>
      <c r="Q729" s="190" t="s">
        <v>88</v>
      </c>
      <c r="R729" s="189"/>
      <c r="S729" s="190" t="s">
        <v>210</v>
      </c>
      <c r="T729" s="189"/>
      <c r="U729" s="190" t="s">
        <v>209</v>
      </c>
      <c r="V729" s="189"/>
      <c r="W729" s="190" t="s">
        <v>291</v>
      </c>
      <c r="X729" s="189"/>
      <c r="Y729" s="190" t="s">
        <v>593</v>
      </c>
      <c r="Z729" s="189"/>
      <c r="AA729" s="244"/>
      <c r="AB729" s="366"/>
      <c r="AC729" s="366"/>
      <c r="AD729" s="188"/>
      <c r="AE729" s="390"/>
      <c r="AF729" s="392"/>
      <c r="AG729" s="392"/>
      <c r="AH729" s="392"/>
      <c r="AI729" s="392"/>
      <c r="AJ729" s="392"/>
      <c r="AK729" s="392"/>
      <c r="AL729" s="392"/>
      <c r="AM729" s="392"/>
      <c r="AN729" s="395"/>
    </row>
    <row r="730" spans="2:41" ht="21" customHeight="1" thickBot="1" x14ac:dyDescent="0.25">
      <c r="B730" s="17"/>
      <c r="C730" s="407"/>
      <c r="D730" s="233"/>
      <c r="E730" s="203"/>
      <c r="F730" s="203"/>
      <c r="G730" s="202"/>
      <c r="H730" s="410"/>
      <c r="I730" s="410"/>
      <c r="J730" s="410"/>
      <c r="K730" s="201" t="s">
        <v>87</v>
      </c>
      <c r="L730" s="200"/>
      <c r="M730" s="201" t="s">
        <v>86</v>
      </c>
      <c r="N730" s="200"/>
      <c r="O730" s="201" t="s">
        <v>85</v>
      </c>
      <c r="P730" s="200"/>
      <c r="Q730" s="201" t="s">
        <v>84</v>
      </c>
      <c r="R730" s="200"/>
      <c r="S730" s="201" t="s">
        <v>208</v>
      </c>
      <c r="T730" s="200"/>
      <c r="U730" s="201" t="s">
        <v>207</v>
      </c>
      <c r="V730" s="200"/>
      <c r="W730" s="201" t="s">
        <v>290</v>
      </c>
      <c r="X730" s="200"/>
      <c r="Y730" s="201" t="s">
        <v>592</v>
      </c>
      <c r="Z730" s="200"/>
      <c r="AA730" s="246"/>
      <c r="AB730" s="398"/>
      <c r="AC730" s="398"/>
      <c r="AD730" s="199"/>
      <c r="AE730" s="391"/>
      <c r="AF730" s="393"/>
      <c r="AG730" s="393"/>
      <c r="AH730" s="393"/>
      <c r="AI730" s="393"/>
      <c r="AJ730" s="393"/>
      <c r="AK730" s="393"/>
      <c r="AL730" s="393"/>
      <c r="AM730" s="393"/>
      <c r="AN730" s="396"/>
    </row>
    <row r="731" spans="2:41" ht="21" customHeight="1" x14ac:dyDescent="0.2">
      <c r="B731" s="17"/>
      <c r="C731" s="405">
        <v>13</v>
      </c>
      <c r="D731" s="232"/>
      <c r="E731" s="197"/>
      <c r="F731" s="197"/>
      <c r="G731" s="196"/>
      <c r="H731" s="408"/>
      <c r="I731" s="408"/>
      <c r="J731" s="408"/>
      <c r="K731" s="195" t="s">
        <v>95</v>
      </c>
      <c r="L731" s="194"/>
      <c r="M731" s="195" t="s">
        <v>94</v>
      </c>
      <c r="N731" s="194"/>
      <c r="O731" s="195" t="s">
        <v>93</v>
      </c>
      <c r="P731" s="194"/>
      <c r="Q731" s="195" t="s">
        <v>92</v>
      </c>
      <c r="R731" s="194"/>
      <c r="S731" s="195" t="s">
        <v>212</v>
      </c>
      <c r="T731" s="194"/>
      <c r="U731" s="195" t="s">
        <v>211</v>
      </c>
      <c r="V731" s="194"/>
      <c r="W731" s="195" t="s">
        <v>292</v>
      </c>
      <c r="X731" s="194"/>
      <c r="Y731" s="195" t="s">
        <v>594</v>
      </c>
      <c r="Z731" s="194"/>
      <c r="AA731" s="245"/>
      <c r="AB731" s="397"/>
      <c r="AC731" s="397"/>
      <c r="AD731" s="193"/>
      <c r="AE731" s="379">
        <f>SUMPRODUCT(LEN($L731:$Z733)-LEN(SUBSTITUTE($L731:$Z733,"A", "")))</f>
        <v>0</v>
      </c>
      <c r="AF731" s="365">
        <f>SUMPRODUCT(LEN($AA731:$AA733)-LEN(SUBSTITUTE($AA731:$AA733,"A", "")))</f>
        <v>0</v>
      </c>
      <c r="AG731" s="365">
        <f>SUMPRODUCT(LEN($L731:$Z733)-LEN(SUBSTITUTE($L731:$Z733,"S", "")))</f>
        <v>0</v>
      </c>
      <c r="AH731" s="365">
        <f>SUMPRODUCT(LEN($AA731:$AA733)-LEN(SUBSTITUTE($AA731:$AA733,"S", "")))</f>
        <v>0</v>
      </c>
      <c r="AI731" s="365">
        <f>SUMPRODUCT(LEN($L731:$Z733)-LEN(SUBSTITUTE($L731:$Z733,"F", "")))</f>
        <v>0</v>
      </c>
      <c r="AJ731" s="365">
        <f>SUMPRODUCT(LEN($AA731:$AA733)-LEN(SUBSTITUTE($AA731:$AA733,"F", "")))</f>
        <v>0</v>
      </c>
      <c r="AK731" s="365">
        <f>SUMPRODUCT(LEN($L731:$Z733)-LEN(SUBSTITUTE($L731:$Z733,"G", "")))</f>
        <v>0</v>
      </c>
      <c r="AL731" s="365">
        <f>SUMPRODUCT(LEN($AA731:$AA733)-LEN(SUBSTITUTE($AA731:$AA733,"G", "")))</f>
        <v>0</v>
      </c>
      <c r="AM731" s="365">
        <f>SUMPRODUCT(LEN($L731:$Z733)-LEN(SUBSTITUTE($L731:$Z733,"M", "")))</f>
        <v>0</v>
      </c>
      <c r="AN731" s="382">
        <f>SUMPRODUCT(LEN($AA731:$AA733)-LEN(SUBSTITUTE($AA731:$AA733,"M", "")))</f>
        <v>0</v>
      </c>
    </row>
    <row r="732" spans="2:41" ht="21" customHeight="1" x14ac:dyDescent="0.2">
      <c r="B732" s="17"/>
      <c r="C732" s="406"/>
      <c r="D732" s="231"/>
      <c r="E732" s="23"/>
      <c r="F732" s="23"/>
      <c r="G732" s="191"/>
      <c r="H732" s="409"/>
      <c r="I732" s="409"/>
      <c r="J732" s="409"/>
      <c r="K732" s="190" t="s">
        <v>91</v>
      </c>
      <c r="L732" s="189"/>
      <c r="M732" s="190" t="s">
        <v>90</v>
      </c>
      <c r="N732" s="189"/>
      <c r="O732" s="190" t="s">
        <v>89</v>
      </c>
      <c r="P732" s="189"/>
      <c r="Q732" s="190" t="s">
        <v>88</v>
      </c>
      <c r="R732" s="189"/>
      <c r="S732" s="190" t="s">
        <v>210</v>
      </c>
      <c r="T732" s="189"/>
      <c r="U732" s="190" t="s">
        <v>209</v>
      </c>
      <c r="V732" s="189"/>
      <c r="W732" s="190" t="s">
        <v>291</v>
      </c>
      <c r="X732" s="189"/>
      <c r="Y732" s="190" t="s">
        <v>593</v>
      </c>
      <c r="Z732" s="189"/>
      <c r="AA732" s="244"/>
      <c r="AB732" s="366"/>
      <c r="AC732" s="366"/>
      <c r="AD732" s="188"/>
      <c r="AE732" s="390"/>
      <c r="AF732" s="392"/>
      <c r="AG732" s="392"/>
      <c r="AH732" s="392"/>
      <c r="AI732" s="392"/>
      <c r="AJ732" s="392"/>
      <c r="AK732" s="392"/>
      <c r="AL732" s="392"/>
      <c r="AM732" s="392"/>
      <c r="AN732" s="395"/>
    </row>
    <row r="733" spans="2:41" ht="21" customHeight="1" thickBot="1" x14ac:dyDescent="0.25">
      <c r="B733" s="17"/>
      <c r="C733" s="407"/>
      <c r="D733" s="233"/>
      <c r="E733" s="203"/>
      <c r="F733" s="203"/>
      <c r="G733" s="202"/>
      <c r="H733" s="410"/>
      <c r="I733" s="410"/>
      <c r="J733" s="410"/>
      <c r="K733" s="201" t="s">
        <v>87</v>
      </c>
      <c r="L733" s="200"/>
      <c r="M733" s="201" t="s">
        <v>86</v>
      </c>
      <c r="N733" s="200"/>
      <c r="O733" s="201" t="s">
        <v>85</v>
      </c>
      <c r="P733" s="200"/>
      <c r="Q733" s="201" t="s">
        <v>84</v>
      </c>
      <c r="R733" s="200"/>
      <c r="S733" s="201" t="s">
        <v>208</v>
      </c>
      <c r="T733" s="200"/>
      <c r="U733" s="201" t="s">
        <v>207</v>
      </c>
      <c r="V733" s="200"/>
      <c r="W733" s="201" t="s">
        <v>290</v>
      </c>
      <c r="X733" s="200"/>
      <c r="Y733" s="201" t="s">
        <v>592</v>
      </c>
      <c r="Z733" s="200"/>
      <c r="AA733" s="246"/>
      <c r="AB733" s="398"/>
      <c r="AC733" s="398"/>
      <c r="AD733" s="199"/>
      <c r="AE733" s="391"/>
      <c r="AF733" s="393"/>
      <c r="AG733" s="393"/>
      <c r="AH733" s="393"/>
      <c r="AI733" s="393"/>
      <c r="AJ733" s="393"/>
      <c r="AK733" s="393"/>
      <c r="AL733" s="393"/>
      <c r="AM733" s="393"/>
      <c r="AN733" s="396"/>
    </row>
    <row r="734" spans="2:41" ht="21" customHeight="1" x14ac:dyDescent="0.2">
      <c r="B734" s="17"/>
      <c r="C734" s="405">
        <v>14</v>
      </c>
      <c r="D734" s="232"/>
      <c r="E734" s="197"/>
      <c r="F734" s="197"/>
      <c r="G734" s="196"/>
      <c r="H734" s="408"/>
      <c r="I734" s="408"/>
      <c r="J734" s="408"/>
      <c r="K734" s="195" t="s">
        <v>95</v>
      </c>
      <c r="L734" s="194"/>
      <c r="M734" s="195" t="s">
        <v>94</v>
      </c>
      <c r="N734" s="194"/>
      <c r="O734" s="195" t="s">
        <v>93</v>
      </c>
      <c r="P734" s="194"/>
      <c r="Q734" s="195" t="s">
        <v>92</v>
      </c>
      <c r="R734" s="194"/>
      <c r="S734" s="195" t="s">
        <v>212</v>
      </c>
      <c r="T734" s="194"/>
      <c r="U734" s="195" t="s">
        <v>211</v>
      </c>
      <c r="V734" s="194"/>
      <c r="W734" s="195" t="s">
        <v>292</v>
      </c>
      <c r="X734" s="194"/>
      <c r="Y734" s="195" t="s">
        <v>594</v>
      </c>
      <c r="Z734" s="194"/>
      <c r="AA734" s="245"/>
      <c r="AB734" s="397"/>
      <c r="AC734" s="397"/>
      <c r="AD734" s="193"/>
      <c r="AE734" s="379">
        <f>SUMPRODUCT(LEN($L734:$Z736)-LEN(SUBSTITUTE($L734:$Z736,"A", "")))</f>
        <v>0</v>
      </c>
      <c r="AF734" s="365">
        <f>SUMPRODUCT(LEN($AA734:$AA736)-LEN(SUBSTITUTE($AA734:$AA736,"A", "")))</f>
        <v>0</v>
      </c>
      <c r="AG734" s="365">
        <f>SUMPRODUCT(LEN($L734:$Z736)-LEN(SUBSTITUTE($L734:$Z736,"S", "")))</f>
        <v>0</v>
      </c>
      <c r="AH734" s="365">
        <f>SUMPRODUCT(LEN($AA734:$AA736)-LEN(SUBSTITUTE($AA734:$AA736,"S", "")))</f>
        <v>0</v>
      </c>
      <c r="AI734" s="365">
        <f>SUMPRODUCT(LEN($L734:$Z736)-LEN(SUBSTITUTE($L734:$Z736,"F", "")))</f>
        <v>0</v>
      </c>
      <c r="AJ734" s="365">
        <f>SUMPRODUCT(LEN($AA734:$AA736)-LEN(SUBSTITUTE($AA734:$AA736,"F", "")))</f>
        <v>0</v>
      </c>
      <c r="AK734" s="365">
        <f>SUMPRODUCT(LEN($L734:$Z736)-LEN(SUBSTITUTE($L734:$Z736,"G", "")))</f>
        <v>0</v>
      </c>
      <c r="AL734" s="365">
        <f>SUMPRODUCT(LEN($AA734:$AA736)-LEN(SUBSTITUTE($AA734:$AA736,"G", "")))</f>
        <v>0</v>
      </c>
      <c r="AM734" s="365">
        <f>SUMPRODUCT(LEN($L734:$Z736)-LEN(SUBSTITUTE($L734:$Z736,"M", "")))</f>
        <v>0</v>
      </c>
      <c r="AN734" s="382">
        <f>SUMPRODUCT(LEN($AA734:$AA736)-LEN(SUBSTITUTE($AA734:$AA736,"M", "")))</f>
        <v>0</v>
      </c>
    </row>
    <row r="735" spans="2:41" ht="21" customHeight="1" x14ac:dyDescent="0.2">
      <c r="B735" s="17"/>
      <c r="C735" s="406"/>
      <c r="D735" s="231"/>
      <c r="E735" s="23"/>
      <c r="F735" s="23"/>
      <c r="G735" s="191"/>
      <c r="H735" s="409"/>
      <c r="I735" s="409"/>
      <c r="J735" s="409"/>
      <c r="K735" s="190" t="s">
        <v>91</v>
      </c>
      <c r="L735" s="189"/>
      <c r="M735" s="190" t="s">
        <v>90</v>
      </c>
      <c r="N735" s="189"/>
      <c r="O735" s="190" t="s">
        <v>89</v>
      </c>
      <c r="P735" s="189"/>
      <c r="Q735" s="190" t="s">
        <v>88</v>
      </c>
      <c r="R735" s="189"/>
      <c r="S735" s="190" t="s">
        <v>210</v>
      </c>
      <c r="T735" s="189"/>
      <c r="U735" s="190" t="s">
        <v>209</v>
      </c>
      <c r="V735" s="189"/>
      <c r="W735" s="190" t="s">
        <v>291</v>
      </c>
      <c r="X735" s="189"/>
      <c r="Y735" s="190" t="s">
        <v>593</v>
      </c>
      <c r="Z735" s="189"/>
      <c r="AA735" s="244"/>
      <c r="AB735" s="366"/>
      <c r="AC735" s="366"/>
      <c r="AD735" s="188"/>
      <c r="AE735" s="390"/>
      <c r="AF735" s="392"/>
      <c r="AG735" s="392"/>
      <c r="AH735" s="392"/>
      <c r="AI735" s="392"/>
      <c r="AJ735" s="392"/>
      <c r="AK735" s="392"/>
      <c r="AL735" s="392"/>
      <c r="AM735" s="392"/>
      <c r="AN735" s="395"/>
      <c r="AO735" s="58"/>
    </row>
    <row r="736" spans="2:41" ht="21" customHeight="1" thickBot="1" x14ac:dyDescent="0.25">
      <c r="B736" s="17"/>
      <c r="C736" s="407"/>
      <c r="D736" s="233"/>
      <c r="E736" s="203"/>
      <c r="F736" s="203"/>
      <c r="G736" s="202"/>
      <c r="H736" s="410"/>
      <c r="I736" s="410"/>
      <c r="J736" s="410"/>
      <c r="K736" s="201" t="s">
        <v>87</v>
      </c>
      <c r="L736" s="200"/>
      <c r="M736" s="201" t="s">
        <v>86</v>
      </c>
      <c r="N736" s="200"/>
      <c r="O736" s="201" t="s">
        <v>85</v>
      </c>
      <c r="P736" s="200"/>
      <c r="Q736" s="201" t="s">
        <v>84</v>
      </c>
      <c r="R736" s="200"/>
      <c r="S736" s="201" t="s">
        <v>208</v>
      </c>
      <c r="T736" s="200"/>
      <c r="U736" s="201" t="s">
        <v>207</v>
      </c>
      <c r="V736" s="200"/>
      <c r="W736" s="201" t="s">
        <v>290</v>
      </c>
      <c r="X736" s="200"/>
      <c r="Y736" s="201" t="s">
        <v>592</v>
      </c>
      <c r="Z736" s="200"/>
      <c r="AA736" s="246"/>
      <c r="AB736" s="398"/>
      <c r="AC736" s="398"/>
      <c r="AD736" s="199"/>
      <c r="AE736" s="391"/>
      <c r="AF736" s="393"/>
      <c r="AG736" s="393"/>
      <c r="AH736" s="393"/>
      <c r="AI736" s="393"/>
      <c r="AJ736" s="393"/>
      <c r="AK736" s="393"/>
      <c r="AL736" s="393"/>
      <c r="AM736" s="393"/>
      <c r="AN736" s="396"/>
    </row>
    <row r="737" spans="2:40" ht="21" customHeight="1" x14ac:dyDescent="0.2">
      <c r="B737" s="17"/>
      <c r="C737" s="405">
        <v>15</v>
      </c>
      <c r="D737" s="232"/>
      <c r="E737" s="197"/>
      <c r="F737" s="197"/>
      <c r="G737" s="196"/>
      <c r="H737" s="408"/>
      <c r="I737" s="408"/>
      <c r="J737" s="408"/>
      <c r="K737" s="195" t="s">
        <v>95</v>
      </c>
      <c r="L737" s="194"/>
      <c r="M737" s="195" t="s">
        <v>94</v>
      </c>
      <c r="N737" s="194"/>
      <c r="O737" s="195" t="s">
        <v>93</v>
      </c>
      <c r="P737" s="194"/>
      <c r="Q737" s="195" t="s">
        <v>92</v>
      </c>
      <c r="R737" s="194"/>
      <c r="S737" s="195" t="s">
        <v>212</v>
      </c>
      <c r="T737" s="194"/>
      <c r="U737" s="195" t="s">
        <v>211</v>
      </c>
      <c r="V737" s="194"/>
      <c r="W737" s="195" t="s">
        <v>292</v>
      </c>
      <c r="X737" s="194"/>
      <c r="Y737" s="195" t="s">
        <v>594</v>
      </c>
      <c r="Z737" s="194"/>
      <c r="AA737" s="245"/>
      <c r="AB737" s="397"/>
      <c r="AC737" s="397"/>
      <c r="AD737" s="193"/>
      <c r="AE737" s="379">
        <f>SUMPRODUCT(LEN($L737:$Z739)-LEN(SUBSTITUTE($L737:$Z739,"A", "")))</f>
        <v>0</v>
      </c>
      <c r="AF737" s="365">
        <f>SUMPRODUCT(LEN($AA737:$AA739)-LEN(SUBSTITUTE($AA737:$AA739,"A", "")))</f>
        <v>0</v>
      </c>
      <c r="AG737" s="365">
        <f>SUMPRODUCT(LEN($L737:$Z739)-LEN(SUBSTITUTE($L737:$Z739,"S", "")))</f>
        <v>0</v>
      </c>
      <c r="AH737" s="365">
        <f>SUMPRODUCT(LEN($AA737:$AA739)-LEN(SUBSTITUTE($AA737:$AA739,"S", "")))</f>
        <v>0</v>
      </c>
      <c r="AI737" s="365">
        <f>SUMPRODUCT(LEN($L737:$Z739)-LEN(SUBSTITUTE($L737:$Z739,"F", "")))</f>
        <v>0</v>
      </c>
      <c r="AJ737" s="365">
        <f>SUMPRODUCT(LEN($AA737:$AA739)-LEN(SUBSTITUTE($AA737:$AA739,"F", "")))</f>
        <v>0</v>
      </c>
      <c r="AK737" s="365">
        <f>SUMPRODUCT(LEN($L737:$Z739)-LEN(SUBSTITUTE($L737:$Z739,"G", "")))</f>
        <v>0</v>
      </c>
      <c r="AL737" s="365">
        <f>SUMPRODUCT(LEN($AA737:$AA739)-LEN(SUBSTITUTE($AA737:$AA739,"G", "")))</f>
        <v>0</v>
      </c>
      <c r="AM737" s="365">
        <f>SUMPRODUCT(LEN($L737:$Z739)-LEN(SUBSTITUTE($L737:$Z739,"M", "")))</f>
        <v>0</v>
      </c>
      <c r="AN737" s="382">
        <f>SUMPRODUCT(LEN($AA737:$AA739)-LEN(SUBSTITUTE($AA737:$AA739,"M", "")))</f>
        <v>0</v>
      </c>
    </row>
    <row r="738" spans="2:40" ht="21" customHeight="1" x14ac:dyDescent="0.2">
      <c r="B738" s="17"/>
      <c r="C738" s="406"/>
      <c r="D738" s="231"/>
      <c r="E738" s="23"/>
      <c r="F738" s="23"/>
      <c r="G738" s="191"/>
      <c r="H738" s="409"/>
      <c r="I738" s="409"/>
      <c r="J738" s="409"/>
      <c r="K738" s="190" t="s">
        <v>91</v>
      </c>
      <c r="L738" s="189"/>
      <c r="M738" s="190" t="s">
        <v>90</v>
      </c>
      <c r="N738" s="189"/>
      <c r="O738" s="190" t="s">
        <v>89</v>
      </c>
      <c r="P738" s="189"/>
      <c r="Q738" s="190" t="s">
        <v>88</v>
      </c>
      <c r="R738" s="189"/>
      <c r="S738" s="190" t="s">
        <v>210</v>
      </c>
      <c r="T738" s="189"/>
      <c r="U738" s="190" t="s">
        <v>209</v>
      </c>
      <c r="V738" s="189"/>
      <c r="W738" s="190" t="s">
        <v>291</v>
      </c>
      <c r="X738" s="189"/>
      <c r="Y738" s="190" t="s">
        <v>593</v>
      </c>
      <c r="Z738" s="189"/>
      <c r="AA738" s="244"/>
      <c r="AB738" s="366"/>
      <c r="AC738" s="366"/>
      <c r="AD738" s="188"/>
      <c r="AE738" s="390"/>
      <c r="AF738" s="392"/>
      <c r="AG738" s="392"/>
      <c r="AH738" s="392"/>
      <c r="AI738" s="392"/>
      <c r="AJ738" s="392"/>
      <c r="AK738" s="392"/>
      <c r="AL738" s="392"/>
      <c r="AM738" s="392"/>
      <c r="AN738" s="395"/>
    </row>
    <row r="739" spans="2:40" ht="21" customHeight="1" thickBot="1" x14ac:dyDescent="0.25">
      <c r="B739" s="17"/>
      <c r="C739" s="407"/>
      <c r="D739" s="233"/>
      <c r="E739" s="203"/>
      <c r="F739" s="203"/>
      <c r="G739" s="202"/>
      <c r="H739" s="410"/>
      <c r="I739" s="410"/>
      <c r="J739" s="410"/>
      <c r="K739" s="201" t="s">
        <v>87</v>
      </c>
      <c r="L739" s="200"/>
      <c r="M739" s="201" t="s">
        <v>86</v>
      </c>
      <c r="N739" s="200"/>
      <c r="O739" s="201" t="s">
        <v>85</v>
      </c>
      <c r="P739" s="200"/>
      <c r="Q739" s="201" t="s">
        <v>84</v>
      </c>
      <c r="R739" s="200"/>
      <c r="S739" s="201" t="s">
        <v>208</v>
      </c>
      <c r="T739" s="200"/>
      <c r="U739" s="201" t="s">
        <v>207</v>
      </c>
      <c r="V739" s="200"/>
      <c r="W739" s="201" t="s">
        <v>290</v>
      </c>
      <c r="X739" s="200"/>
      <c r="Y739" s="201" t="s">
        <v>592</v>
      </c>
      <c r="Z739" s="200"/>
      <c r="AA739" s="246"/>
      <c r="AB739" s="398"/>
      <c r="AC739" s="398"/>
      <c r="AD739" s="199"/>
      <c r="AE739" s="391"/>
      <c r="AF739" s="393"/>
      <c r="AG739" s="393"/>
      <c r="AH739" s="393"/>
      <c r="AI739" s="393"/>
      <c r="AJ739" s="393"/>
      <c r="AK739" s="393"/>
      <c r="AL739" s="393"/>
      <c r="AM739" s="393"/>
      <c r="AN739" s="396"/>
    </row>
    <row r="740" spans="2:40" ht="21" customHeight="1" x14ac:dyDescent="0.2">
      <c r="B740" s="17"/>
      <c r="C740" s="405">
        <v>16</v>
      </c>
      <c r="D740" s="232"/>
      <c r="E740" s="197"/>
      <c r="F740" s="197"/>
      <c r="G740" s="196"/>
      <c r="H740" s="408"/>
      <c r="I740" s="408"/>
      <c r="J740" s="408"/>
      <c r="K740" s="195" t="s">
        <v>95</v>
      </c>
      <c r="L740" s="194"/>
      <c r="M740" s="195" t="s">
        <v>94</v>
      </c>
      <c r="N740" s="194"/>
      <c r="O740" s="195" t="s">
        <v>93</v>
      </c>
      <c r="P740" s="194"/>
      <c r="Q740" s="195" t="s">
        <v>92</v>
      </c>
      <c r="R740" s="194"/>
      <c r="S740" s="195" t="s">
        <v>212</v>
      </c>
      <c r="T740" s="194"/>
      <c r="U740" s="195" t="s">
        <v>211</v>
      </c>
      <c r="V740" s="194"/>
      <c r="W740" s="195" t="s">
        <v>292</v>
      </c>
      <c r="X740" s="194"/>
      <c r="Y740" s="195" t="s">
        <v>594</v>
      </c>
      <c r="Z740" s="194"/>
      <c r="AA740" s="245"/>
      <c r="AB740" s="397"/>
      <c r="AC740" s="397"/>
      <c r="AD740" s="193"/>
      <c r="AE740" s="379">
        <f>SUMPRODUCT(LEN($L740:$Z742)-LEN(SUBSTITUTE($L740:$Z742,"A", "")))</f>
        <v>0</v>
      </c>
      <c r="AF740" s="365">
        <f>SUMPRODUCT(LEN($AA740:$AA742)-LEN(SUBSTITUTE($AA740:$AA742,"A", "")))</f>
        <v>0</v>
      </c>
      <c r="AG740" s="365">
        <f>SUMPRODUCT(LEN($L740:$Z742)-LEN(SUBSTITUTE($L740:$Z742,"S", "")))</f>
        <v>0</v>
      </c>
      <c r="AH740" s="365">
        <f>SUMPRODUCT(LEN($AA740:$AA742)-LEN(SUBSTITUTE($AA740:$AA742,"S", "")))</f>
        <v>0</v>
      </c>
      <c r="AI740" s="365">
        <f>SUMPRODUCT(LEN($L740:$Z742)-LEN(SUBSTITUTE($L740:$Z742,"F", "")))</f>
        <v>0</v>
      </c>
      <c r="AJ740" s="365">
        <f>SUMPRODUCT(LEN($AA740:$AA742)-LEN(SUBSTITUTE($AA740:$AA742,"F", "")))</f>
        <v>0</v>
      </c>
      <c r="AK740" s="365">
        <f>SUMPRODUCT(LEN($L740:$Z742)-LEN(SUBSTITUTE($L740:$Z742,"G", "")))</f>
        <v>0</v>
      </c>
      <c r="AL740" s="365">
        <f>SUMPRODUCT(LEN($AA740:$AA742)-LEN(SUBSTITUTE($AA740:$AA742,"G", "")))</f>
        <v>0</v>
      </c>
      <c r="AM740" s="365">
        <f>SUMPRODUCT(LEN($L740:$Z742)-LEN(SUBSTITUTE($L740:$Z742,"M", "")))</f>
        <v>0</v>
      </c>
      <c r="AN740" s="382">
        <f>SUMPRODUCT(LEN($AA740:$AA742)-LEN(SUBSTITUTE($AA740:$AA742,"M", "")))</f>
        <v>0</v>
      </c>
    </row>
    <row r="741" spans="2:40" ht="21" customHeight="1" x14ac:dyDescent="0.2">
      <c r="B741" s="17"/>
      <c r="C741" s="406"/>
      <c r="D741" s="231"/>
      <c r="E741" s="23"/>
      <c r="F741" s="23"/>
      <c r="G741" s="191"/>
      <c r="H741" s="409"/>
      <c r="I741" s="409"/>
      <c r="J741" s="409"/>
      <c r="K741" s="190" t="s">
        <v>91</v>
      </c>
      <c r="L741" s="189"/>
      <c r="M741" s="190" t="s">
        <v>90</v>
      </c>
      <c r="N741" s="189"/>
      <c r="O741" s="190" t="s">
        <v>89</v>
      </c>
      <c r="P741" s="189"/>
      <c r="Q741" s="190" t="s">
        <v>88</v>
      </c>
      <c r="R741" s="189"/>
      <c r="S741" s="190" t="s">
        <v>210</v>
      </c>
      <c r="T741" s="189"/>
      <c r="U741" s="190" t="s">
        <v>209</v>
      </c>
      <c r="V741" s="189"/>
      <c r="W741" s="190" t="s">
        <v>291</v>
      </c>
      <c r="X741" s="189"/>
      <c r="Y741" s="190" t="s">
        <v>593</v>
      </c>
      <c r="Z741" s="189"/>
      <c r="AA741" s="244"/>
      <c r="AB741" s="366"/>
      <c r="AC741" s="366"/>
      <c r="AD741" s="188"/>
      <c r="AE741" s="390"/>
      <c r="AF741" s="392"/>
      <c r="AG741" s="392"/>
      <c r="AH741" s="392"/>
      <c r="AI741" s="392"/>
      <c r="AJ741" s="392"/>
      <c r="AK741" s="392"/>
      <c r="AL741" s="392"/>
      <c r="AM741" s="392"/>
      <c r="AN741" s="395"/>
    </row>
    <row r="742" spans="2:40" ht="21" customHeight="1" thickBot="1" x14ac:dyDescent="0.25">
      <c r="B742" s="17"/>
      <c r="C742" s="407"/>
      <c r="D742" s="233"/>
      <c r="E742" s="203"/>
      <c r="F742" s="203"/>
      <c r="G742" s="202"/>
      <c r="H742" s="410"/>
      <c r="I742" s="410"/>
      <c r="J742" s="410"/>
      <c r="K742" s="201" t="s">
        <v>87</v>
      </c>
      <c r="L742" s="200"/>
      <c r="M742" s="201" t="s">
        <v>86</v>
      </c>
      <c r="N742" s="200"/>
      <c r="O742" s="201" t="s">
        <v>85</v>
      </c>
      <c r="P742" s="200"/>
      <c r="Q742" s="201" t="s">
        <v>84</v>
      </c>
      <c r="R742" s="200"/>
      <c r="S742" s="201" t="s">
        <v>208</v>
      </c>
      <c r="T742" s="200"/>
      <c r="U742" s="201" t="s">
        <v>207</v>
      </c>
      <c r="V742" s="200"/>
      <c r="W742" s="201" t="s">
        <v>290</v>
      </c>
      <c r="X742" s="200"/>
      <c r="Y742" s="201" t="s">
        <v>592</v>
      </c>
      <c r="Z742" s="200"/>
      <c r="AA742" s="246"/>
      <c r="AB742" s="398"/>
      <c r="AC742" s="398"/>
      <c r="AD742" s="199"/>
      <c r="AE742" s="391"/>
      <c r="AF742" s="393"/>
      <c r="AG742" s="393"/>
      <c r="AH742" s="393"/>
      <c r="AI742" s="393"/>
      <c r="AJ742" s="393"/>
      <c r="AK742" s="393"/>
      <c r="AL742" s="393"/>
      <c r="AM742" s="393"/>
      <c r="AN742" s="396"/>
    </row>
    <row r="743" spans="2:40" ht="21" customHeight="1" x14ac:dyDescent="0.2">
      <c r="B743" s="17"/>
      <c r="C743" s="405">
        <v>17</v>
      </c>
      <c r="D743" s="232"/>
      <c r="E743" s="197"/>
      <c r="F743" s="197"/>
      <c r="G743" s="196"/>
      <c r="H743" s="408"/>
      <c r="I743" s="408"/>
      <c r="J743" s="408"/>
      <c r="K743" s="195" t="s">
        <v>95</v>
      </c>
      <c r="L743" s="194"/>
      <c r="M743" s="195" t="s">
        <v>94</v>
      </c>
      <c r="N743" s="194"/>
      <c r="O743" s="195" t="s">
        <v>93</v>
      </c>
      <c r="P743" s="194"/>
      <c r="Q743" s="195" t="s">
        <v>92</v>
      </c>
      <c r="R743" s="194"/>
      <c r="S743" s="195" t="s">
        <v>212</v>
      </c>
      <c r="T743" s="194"/>
      <c r="U743" s="195" t="s">
        <v>211</v>
      </c>
      <c r="V743" s="194"/>
      <c r="W743" s="195" t="s">
        <v>292</v>
      </c>
      <c r="X743" s="194"/>
      <c r="Y743" s="195" t="s">
        <v>594</v>
      </c>
      <c r="Z743" s="194"/>
      <c r="AA743" s="245"/>
      <c r="AB743" s="397"/>
      <c r="AC743" s="397"/>
      <c r="AD743" s="193"/>
      <c r="AE743" s="379">
        <f>SUMPRODUCT(LEN($L743:$Z745)-LEN(SUBSTITUTE($L743:$Z745,"A", "")))</f>
        <v>0</v>
      </c>
      <c r="AF743" s="365">
        <f>SUMPRODUCT(LEN($AA743:$AA745)-LEN(SUBSTITUTE($AA743:$AA745,"A", "")))</f>
        <v>0</v>
      </c>
      <c r="AG743" s="365">
        <f>SUMPRODUCT(LEN($L743:$Z745)-LEN(SUBSTITUTE($L743:$Z745,"S", "")))</f>
        <v>0</v>
      </c>
      <c r="AH743" s="365">
        <f>SUMPRODUCT(LEN($AA743:$AA745)-LEN(SUBSTITUTE($AA743:$AA745,"S", "")))</f>
        <v>0</v>
      </c>
      <c r="AI743" s="365">
        <f>SUMPRODUCT(LEN($L743:$Z745)-LEN(SUBSTITUTE($L743:$Z745,"F", "")))</f>
        <v>0</v>
      </c>
      <c r="AJ743" s="365">
        <f>SUMPRODUCT(LEN($AA743:$AA745)-LEN(SUBSTITUTE($AA743:$AA745,"F", "")))</f>
        <v>0</v>
      </c>
      <c r="AK743" s="365">
        <f>SUMPRODUCT(LEN($L743:$Z745)-LEN(SUBSTITUTE($L743:$Z745,"G", "")))</f>
        <v>0</v>
      </c>
      <c r="AL743" s="365">
        <f>SUMPRODUCT(LEN($AA743:$AA745)-LEN(SUBSTITUTE($AA743:$AA745,"G", "")))</f>
        <v>0</v>
      </c>
      <c r="AM743" s="365">
        <f>SUMPRODUCT(LEN($L743:$Z745)-LEN(SUBSTITUTE($L743:$Z745,"M", "")))</f>
        <v>0</v>
      </c>
      <c r="AN743" s="382">
        <f>SUMPRODUCT(LEN($AA743:$AA745)-LEN(SUBSTITUTE($AA743:$AA745,"M", "")))</f>
        <v>0</v>
      </c>
    </row>
    <row r="744" spans="2:40" ht="21" customHeight="1" x14ac:dyDescent="0.2">
      <c r="B744" s="17"/>
      <c r="C744" s="406"/>
      <c r="D744" s="231"/>
      <c r="E744" s="23"/>
      <c r="F744" s="23"/>
      <c r="G744" s="191"/>
      <c r="H744" s="409"/>
      <c r="I744" s="409"/>
      <c r="J744" s="409"/>
      <c r="K744" s="190" t="s">
        <v>91</v>
      </c>
      <c r="L744" s="189"/>
      <c r="M744" s="190" t="s">
        <v>90</v>
      </c>
      <c r="N744" s="189"/>
      <c r="O744" s="190" t="s">
        <v>89</v>
      </c>
      <c r="P744" s="189"/>
      <c r="Q744" s="190" t="s">
        <v>88</v>
      </c>
      <c r="R744" s="189"/>
      <c r="S744" s="190" t="s">
        <v>210</v>
      </c>
      <c r="T744" s="189"/>
      <c r="U744" s="190" t="s">
        <v>209</v>
      </c>
      <c r="V744" s="189"/>
      <c r="W744" s="190" t="s">
        <v>291</v>
      </c>
      <c r="X744" s="189"/>
      <c r="Y744" s="190" t="s">
        <v>593</v>
      </c>
      <c r="Z744" s="189"/>
      <c r="AA744" s="244"/>
      <c r="AB744" s="366"/>
      <c r="AC744" s="366"/>
      <c r="AD744" s="188"/>
      <c r="AE744" s="390"/>
      <c r="AF744" s="392"/>
      <c r="AG744" s="392"/>
      <c r="AH744" s="392"/>
      <c r="AI744" s="392"/>
      <c r="AJ744" s="392"/>
      <c r="AK744" s="392"/>
      <c r="AL744" s="392"/>
      <c r="AM744" s="392"/>
      <c r="AN744" s="395"/>
    </row>
    <row r="745" spans="2:40" ht="21" customHeight="1" thickBot="1" x14ac:dyDescent="0.25">
      <c r="B745" s="17"/>
      <c r="C745" s="407"/>
      <c r="D745" s="233"/>
      <c r="E745" s="203"/>
      <c r="F745" s="203"/>
      <c r="G745" s="202"/>
      <c r="H745" s="410"/>
      <c r="I745" s="410"/>
      <c r="J745" s="410"/>
      <c r="K745" s="201" t="s">
        <v>87</v>
      </c>
      <c r="L745" s="200"/>
      <c r="M745" s="201" t="s">
        <v>86</v>
      </c>
      <c r="N745" s="200"/>
      <c r="O745" s="201" t="s">
        <v>85</v>
      </c>
      <c r="P745" s="200"/>
      <c r="Q745" s="201" t="s">
        <v>84</v>
      </c>
      <c r="R745" s="200"/>
      <c r="S745" s="201" t="s">
        <v>208</v>
      </c>
      <c r="T745" s="200"/>
      <c r="U745" s="201" t="s">
        <v>207</v>
      </c>
      <c r="V745" s="200"/>
      <c r="W745" s="201" t="s">
        <v>290</v>
      </c>
      <c r="X745" s="200"/>
      <c r="Y745" s="201" t="s">
        <v>592</v>
      </c>
      <c r="Z745" s="200"/>
      <c r="AA745" s="246"/>
      <c r="AB745" s="398"/>
      <c r="AC745" s="398"/>
      <c r="AD745" s="199"/>
      <c r="AE745" s="391"/>
      <c r="AF745" s="393"/>
      <c r="AG745" s="393"/>
      <c r="AH745" s="393"/>
      <c r="AI745" s="393"/>
      <c r="AJ745" s="393"/>
      <c r="AK745" s="393"/>
      <c r="AL745" s="393"/>
      <c r="AM745" s="393"/>
      <c r="AN745" s="396"/>
    </row>
    <row r="746" spans="2:40" ht="21" customHeight="1" x14ac:dyDescent="0.2">
      <c r="B746" s="17"/>
      <c r="C746" s="405">
        <v>18</v>
      </c>
      <c r="D746" s="232"/>
      <c r="E746" s="197"/>
      <c r="F746" s="197"/>
      <c r="G746" s="196"/>
      <c r="H746" s="408"/>
      <c r="I746" s="408"/>
      <c r="J746" s="408"/>
      <c r="K746" s="195" t="s">
        <v>95</v>
      </c>
      <c r="L746" s="194"/>
      <c r="M746" s="195" t="s">
        <v>94</v>
      </c>
      <c r="N746" s="194"/>
      <c r="O746" s="195" t="s">
        <v>93</v>
      </c>
      <c r="P746" s="194"/>
      <c r="Q746" s="195" t="s">
        <v>92</v>
      </c>
      <c r="R746" s="194"/>
      <c r="S746" s="195" t="s">
        <v>212</v>
      </c>
      <c r="T746" s="194"/>
      <c r="U746" s="195" t="s">
        <v>211</v>
      </c>
      <c r="V746" s="194"/>
      <c r="W746" s="195" t="s">
        <v>292</v>
      </c>
      <c r="X746" s="194"/>
      <c r="Y746" s="195" t="s">
        <v>594</v>
      </c>
      <c r="Z746" s="194"/>
      <c r="AA746" s="245"/>
      <c r="AB746" s="397"/>
      <c r="AC746" s="397"/>
      <c r="AD746" s="193"/>
      <c r="AE746" s="379">
        <f>SUMPRODUCT(LEN($L746:$Z748)-LEN(SUBSTITUTE($L746:$Z748,"A", "")))</f>
        <v>0</v>
      </c>
      <c r="AF746" s="365">
        <f>SUMPRODUCT(LEN($AA746:$AA748)-LEN(SUBSTITUTE($AA746:$AA748,"A", "")))</f>
        <v>0</v>
      </c>
      <c r="AG746" s="365">
        <f>SUMPRODUCT(LEN($L746:$Z748)-LEN(SUBSTITUTE($L746:$Z748,"S", "")))</f>
        <v>0</v>
      </c>
      <c r="AH746" s="365">
        <f>SUMPRODUCT(LEN($AA746:$AA748)-LEN(SUBSTITUTE($AA746:$AA748,"S", "")))</f>
        <v>0</v>
      </c>
      <c r="AI746" s="365">
        <f>SUMPRODUCT(LEN($L746:$Z748)-LEN(SUBSTITUTE($L746:$Z748,"F", "")))</f>
        <v>0</v>
      </c>
      <c r="AJ746" s="365">
        <f>SUMPRODUCT(LEN($AA746:$AA748)-LEN(SUBSTITUTE($AA746:$AA748,"F", "")))</f>
        <v>0</v>
      </c>
      <c r="AK746" s="365">
        <f>SUMPRODUCT(LEN($L746:$Z748)-LEN(SUBSTITUTE($L746:$Z748,"G", "")))</f>
        <v>0</v>
      </c>
      <c r="AL746" s="365">
        <f>SUMPRODUCT(LEN($AA746:$AA748)-LEN(SUBSTITUTE($AA746:$AA748,"G", "")))</f>
        <v>0</v>
      </c>
      <c r="AM746" s="365">
        <f>SUMPRODUCT(LEN($L746:$Z748)-LEN(SUBSTITUTE($L746:$Z748,"M", "")))</f>
        <v>0</v>
      </c>
      <c r="AN746" s="382">
        <f>SUMPRODUCT(LEN($AA746:$AA748)-LEN(SUBSTITUTE($AA746:$AA748,"M", "")))</f>
        <v>0</v>
      </c>
    </row>
    <row r="747" spans="2:40" ht="21" customHeight="1" x14ac:dyDescent="0.2">
      <c r="B747" s="17"/>
      <c r="C747" s="406"/>
      <c r="D747" s="231"/>
      <c r="E747" s="23"/>
      <c r="F747" s="23"/>
      <c r="G747" s="191"/>
      <c r="H747" s="409"/>
      <c r="I747" s="409"/>
      <c r="J747" s="409"/>
      <c r="K747" s="190" t="s">
        <v>91</v>
      </c>
      <c r="L747" s="189"/>
      <c r="M747" s="190" t="s">
        <v>90</v>
      </c>
      <c r="N747" s="189"/>
      <c r="O747" s="190" t="s">
        <v>89</v>
      </c>
      <c r="P747" s="189"/>
      <c r="Q747" s="190" t="s">
        <v>88</v>
      </c>
      <c r="R747" s="189"/>
      <c r="S747" s="190" t="s">
        <v>210</v>
      </c>
      <c r="T747" s="189"/>
      <c r="U747" s="190" t="s">
        <v>209</v>
      </c>
      <c r="V747" s="189"/>
      <c r="W747" s="190" t="s">
        <v>291</v>
      </c>
      <c r="X747" s="189"/>
      <c r="Y747" s="190" t="s">
        <v>593</v>
      </c>
      <c r="Z747" s="189"/>
      <c r="AA747" s="244"/>
      <c r="AB747" s="366"/>
      <c r="AC747" s="366"/>
      <c r="AD747" s="188"/>
      <c r="AE747" s="390"/>
      <c r="AF747" s="392"/>
      <c r="AG747" s="392"/>
      <c r="AH747" s="392"/>
      <c r="AI747" s="392"/>
      <c r="AJ747" s="392"/>
      <c r="AK747" s="392"/>
      <c r="AL747" s="392"/>
      <c r="AM747" s="392"/>
      <c r="AN747" s="395"/>
    </row>
    <row r="748" spans="2:40" ht="21" customHeight="1" thickBot="1" x14ac:dyDescent="0.25">
      <c r="B748" s="17"/>
      <c r="C748" s="407"/>
      <c r="D748" s="233"/>
      <c r="E748" s="203"/>
      <c r="F748" s="203"/>
      <c r="G748" s="202"/>
      <c r="H748" s="410"/>
      <c r="I748" s="410"/>
      <c r="J748" s="410"/>
      <c r="K748" s="201" t="s">
        <v>87</v>
      </c>
      <c r="L748" s="200"/>
      <c r="M748" s="201" t="s">
        <v>86</v>
      </c>
      <c r="N748" s="200"/>
      <c r="O748" s="201" t="s">
        <v>85</v>
      </c>
      <c r="P748" s="200"/>
      <c r="Q748" s="201" t="s">
        <v>84</v>
      </c>
      <c r="R748" s="200"/>
      <c r="S748" s="201" t="s">
        <v>208</v>
      </c>
      <c r="T748" s="200"/>
      <c r="U748" s="201" t="s">
        <v>207</v>
      </c>
      <c r="V748" s="200"/>
      <c r="W748" s="201" t="s">
        <v>290</v>
      </c>
      <c r="X748" s="200"/>
      <c r="Y748" s="201" t="s">
        <v>592</v>
      </c>
      <c r="Z748" s="200"/>
      <c r="AA748" s="246"/>
      <c r="AB748" s="398"/>
      <c r="AC748" s="398"/>
      <c r="AD748" s="199"/>
      <c r="AE748" s="391"/>
      <c r="AF748" s="393"/>
      <c r="AG748" s="393"/>
      <c r="AH748" s="393"/>
      <c r="AI748" s="393"/>
      <c r="AJ748" s="393"/>
      <c r="AK748" s="393"/>
      <c r="AL748" s="393"/>
      <c r="AM748" s="393"/>
      <c r="AN748" s="396"/>
    </row>
    <row r="749" spans="2:40" ht="21" customHeight="1" x14ac:dyDescent="0.2">
      <c r="B749" s="17"/>
      <c r="C749" s="405">
        <v>19</v>
      </c>
      <c r="D749" s="232"/>
      <c r="E749" s="197"/>
      <c r="F749" s="197"/>
      <c r="G749" s="196"/>
      <c r="H749" s="408"/>
      <c r="I749" s="408"/>
      <c r="J749" s="408"/>
      <c r="K749" s="195" t="s">
        <v>95</v>
      </c>
      <c r="L749" s="194"/>
      <c r="M749" s="195" t="s">
        <v>94</v>
      </c>
      <c r="N749" s="194"/>
      <c r="O749" s="195" t="s">
        <v>93</v>
      </c>
      <c r="P749" s="194"/>
      <c r="Q749" s="195" t="s">
        <v>92</v>
      </c>
      <c r="R749" s="194"/>
      <c r="S749" s="195" t="s">
        <v>212</v>
      </c>
      <c r="T749" s="194"/>
      <c r="U749" s="195" t="s">
        <v>211</v>
      </c>
      <c r="V749" s="194"/>
      <c r="W749" s="195" t="s">
        <v>292</v>
      </c>
      <c r="X749" s="194"/>
      <c r="Y749" s="195" t="s">
        <v>594</v>
      </c>
      <c r="Z749" s="194"/>
      <c r="AA749" s="245"/>
      <c r="AB749" s="397"/>
      <c r="AC749" s="397"/>
      <c r="AD749" s="193"/>
      <c r="AE749" s="379">
        <f>SUMPRODUCT(LEN($L749:$Z751)-LEN(SUBSTITUTE($L749:$Z751,"A", "")))</f>
        <v>0</v>
      </c>
      <c r="AF749" s="365">
        <f>SUMPRODUCT(LEN($AA749:$AA751)-LEN(SUBSTITUTE($AA749:$AA751,"A", "")))</f>
        <v>0</v>
      </c>
      <c r="AG749" s="365">
        <f>SUMPRODUCT(LEN($L749:$Z751)-LEN(SUBSTITUTE($L749:$Z751,"S", "")))</f>
        <v>0</v>
      </c>
      <c r="AH749" s="365">
        <f>SUMPRODUCT(LEN($AA749:$AA751)-LEN(SUBSTITUTE($AA749:$AA751,"S", "")))</f>
        <v>0</v>
      </c>
      <c r="AI749" s="365">
        <f>SUMPRODUCT(LEN($L749:$Z751)-LEN(SUBSTITUTE($L749:$Z751,"F", "")))</f>
        <v>0</v>
      </c>
      <c r="AJ749" s="365">
        <f>SUMPRODUCT(LEN($AA749:$AA751)-LEN(SUBSTITUTE($AA749:$AA751,"F", "")))</f>
        <v>0</v>
      </c>
      <c r="AK749" s="365">
        <f>SUMPRODUCT(LEN($L749:$Z751)-LEN(SUBSTITUTE($L749:$Z751,"G", "")))</f>
        <v>0</v>
      </c>
      <c r="AL749" s="365">
        <f>SUMPRODUCT(LEN($AA749:$AA751)-LEN(SUBSTITUTE($AA749:$AA751,"G", "")))</f>
        <v>0</v>
      </c>
      <c r="AM749" s="365">
        <f>SUMPRODUCT(LEN($L749:$Z751)-LEN(SUBSTITUTE($L749:$Z751,"M", "")))</f>
        <v>0</v>
      </c>
      <c r="AN749" s="382">
        <f>SUMPRODUCT(LEN($AA749:$AA751)-LEN(SUBSTITUTE($AA749:$AA751,"M", "")))</f>
        <v>0</v>
      </c>
    </row>
    <row r="750" spans="2:40" ht="21" customHeight="1" x14ac:dyDescent="0.2">
      <c r="B750" s="17"/>
      <c r="C750" s="406"/>
      <c r="D750" s="231"/>
      <c r="E750" s="23"/>
      <c r="F750" s="23"/>
      <c r="G750" s="191"/>
      <c r="H750" s="409"/>
      <c r="I750" s="409"/>
      <c r="J750" s="409"/>
      <c r="K750" s="190" t="s">
        <v>91</v>
      </c>
      <c r="L750" s="189"/>
      <c r="M750" s="190" t="s">
        <v>90</v>
      </c>
      <c r="N750" s="189"/>
      <c r="O750" s="190" t="s">
        <v>89</v>
      </c>
      <c r="P750" s="189"/>
      <c r="Q750" s="190" t="s">
        <v>88</v>
      </c>
      <c r="R750" s="189"/>
      <c r="S750" s="190" t="s">
        <v>210</v>
      </c>
      <c r="T750" s="189"/>
      <c r="U750" s="190" t="s">
        <v>209</v>
      </c>
      <c r="V750" s="189"/>
      <c r="W750" s="190" t="s">
        <v>291</v>
      </c>
      <c r="X750" s="189"/>
      <c r="Y750" s="190" t="s">
        <v>593</v>
      </c>
      <c r="Z750" s="189"/>
      <c r="AA750" s="244"/>
      <c r="AB750" s="366"/>
      <c r="AC750" s="366"/>
      <c r="AD750" s="188"/>
      <c r="AE750" s="390"/>
      <c r="AF750" s="392"/>
      <c r="AG750" s="392"/>
      <c r="AH750" s="392"/>
      <c r="AI750" s="392"/>
      <c r="AJ750" s="392"/>
      <c r="AK750" s="392"/>
      <c r="AL750" s="392"/>
      <c r="AM750" s="392"/>
      <c r="AN750" s="395"/>
    </row>
    <row r="751" spans="2:40" ht="21" customHeight="1" thickBot="1" x14ac:dyDescent="0.25">
      <c r="B751" s="17"/>
      <c r="C751" s="407"/>
      <c r="D751" s="233"/>
      <c r="E751" s="203"/>
      <c r="F751" s="203"/>
      <c r="G751" s="202"/>
      <c r="H751" s="410"/>
      <c r="I751" s="410"/>
      <c r="J751" s="410"/>
      <c r="K751" s="201" t="s">
        <v>87</v>
      </c>
      <c r="L751" s="200"/>
      <c r="M751" s="201" t="s">
        <v>86</v>
      </c>
      <c r="N751" s="200"/>
      <c r="O751" s="201" t="s">
        <v>85</v>
      </c>
      <c r="P751" s="200"/>
      <c r="Q751" s="201" t="s">
        <v>84</v>
      </c>
      <c r="R751" s="200"/>
      <c r="S751" s="201" t="s">
        <v>208</v>
      </c>
      <c r="T751" s="200"/>
      <c r="U751" s="201" t="s">
        <v>207</v>
      </c>
      <c r="V751" s="200"/>
      <c r="W751" s="201" t="s">
        <v>290</v>
      </c>
      <c r="X751" s="200"/>
      <c r="Y751" s="201" t="s">
        <v>592</v>
      </c>
      <c r="Z751" s="200"/>
      <c r="AA751" s="246"/>
      <c r="AB751" s="398"/>
      <c r="AC751" s="398"/>
      <c r="AD751" s="199"/>
      <c r="AE751" s="391"/>
      <c r="AF751" s="393"/>
      <c r="AG751" s="393"/>
      <c r="AH751" s="393"/>
      <c r="AI751" s="393"/>
      <c r="AJ751" s="393"/>
      <c r="AK751" s="393"/>
      <c r="AL751" s="393"/>
      <c r="AM751" s="393"/>
      <c r="AN751" s="396"/>
    </row>
    <row r="752" spans="2:40" ht="21" customHeight="1" x14ac:dyDescent="0.2">
      <c r="B752" s="17"/>
      <c r="C752" s="405">
        <v>20</v>
      </c>
      <c r="D752" s="232"/>
      <c r="E752" s="197"/>
      <c r="F752" s="197"/>
      <c r="G752" s="196"/>
      <c r="H752" s="408"/>
      <c r="I752" s="408"/>
      <c r="J752" s="408"/>
      <c r="K752" s="195" t="s">
        <v>95</v>
      </c>
      <c r="L752" s="194"/>
      <c r="M752" s="195" t="s">
        <v>94</v>
      </c>
      <c r="N752" s="194"/>
      <c r="O752" s="195" t="s">
        <v>93</v>
      </c>
      <c r="P752" s="194"/>
      <c r="Q752" s="195" t="s">
        <v>92</v>
      </c>
      <c r="R752" s="194"/>
      <c r="S752" s="195" t="s">
        <v>212</v>
      </c>
      <c r="T752" s="194"/>
      <c r="U752" s="195" t="s">
        <v>211</v>
      </c>
      <c r="V752" s="194"/>
      <c r="W752" s="195" t="s">
        <v>292</v>
      </c>
      <c r="X752" s="194"/>
      <c r="Y752" s="195" t="s">
        <v>594</v>
      </c>
      <c r="Z752" s="194"/>
      <c r="AA752" s="245"/>
      <c r="AB752" s="397"/>
      <c r="AC752" s="397"/>
      <c r="AD752" s="193"/>
      <c r="AE752" s="379">
        <f>SUMPRODUCT(LEN($L752:$Z754)-LEN(SUBSTITUTE($L752:$Z754,"A", "")))</f>
        <v>0</v>
      </c>
      <c r="AF752" s="365">
        <f>SUMPRODUCT(LEN($AA752:$AA754)-LEN(SUBSTITUTE($AA752:$AA754,"A", "")))</f>
        <v>0</v>
      </c>
      <c r="AG752" s="365">
        <f>SUMPRODUCT(LEN($L752:$Z754)-LEN(SUBSTITUTE($L752:$Z754,"S", "")))</f>
        <v>0</v>
      </c>
      <c r="AH752" s="365">
        <f>SUMPRODUCT(LEN($AA752:$AA754)-LEN(SUBSTITUTE($AA752:$AA754,"S", "")))</f>
        <v>0</v>
      </c>
      <c r="AI752" s="365">
        <f>SUMPRODUCT(LEN($L752:$Z754)-LEN(SUBSTITUTE($L752:$Z754,"F", "")))</f>
        <v>0</v>
      </c>
      <c r="AJ752" s="365">
        <f>SUMPRODUCT(LEN($AA752:$AA754)-LEN(SUBSTITUTE($AA752:$AA754,"F", "")))</f>
        <v>0</v>
      </c>
      <c r="AK752" s="365">
        <f>SUMPRODUCT(LEN($L752:$Z754)-LEN(SUBSTITUTE($L752:$Z754,"G", "")))</f>
        <v>0</v>
      </c>
      <c r="AL752" s="365">
        <f>SUMPRODUCT(LEN($AA752:$AA754)-LEN(SUBSTITUTE($AA752:$AA754,"G", "")))</f>
        <v>0</v>
      </c>
      <c r="AM752" s="365">
        <f>SUMPRODUCT(LEN($L752:$Z754)-LEN(SUBSTITUTE($L752:$Z754,"M", "")))</f>
        <v>0</v>
      </c>
      <c r="AN752" s="382">
        <f>SUMPRODUCT(LEN($AA752:$AA754)-LEN(SUBSTITUTE($AA752:$AA754,"M", "")))</f>
        <v>0</v>
      </c>
    </row>
    <row r="753" spans="2:42" ht="21" customHeight="1" x14ac:dyDescent="0.2">
      <c r="B753" s="17"/>
      <c r="C753" s="406"/>
      <c r="D753" s="231"/>
      <c r="E753" s="23"/>
      <c r="F753" s="23"/>
      <c r="G753" s="191"/>
      <c r="H753" s="409"/>
      <c r="I753" s="409"/>
      <c r="J753" s="409"/>
      <c r="K753" s="190" t="s">
        <v>91</v>
      </c>
      <c r="L753" s="189"/>
      <c r="M753" s="190" t="s">
        <v>90</v>
      </c>
      <c r="N753" s="189"/>
      <c r="O753" s="190" t="s">
        <v>89</v>
      </c>
      <c r="P753" s="189"/>
      <c r="Q753" s="190" t="s">
        <v>88</v>
      </c>
      <c r="R753" s="189"/>
      <c r="S753" s="190" t="s">
        <v>210</v>
      </c>
      <c r="T753" s="189"/>
      <c r="U753" s="190" t="s">
        <v>209</v>
      </c>
      <c r="V753" s="189"/>
      <c r="W753" s="190" t="s">
        <v>291</v>
      </c>
      <c r="X753" s="189"/>
      <c r="Y753" s="190" t="s">
        <v>593</v>
      </c>
      <c r="Z753" s="189"/>
      <c r="AA753" s="244"/>
      <c r="AB753" s="366"/>
      <c r="AC753" s="366"/>
      <c r="AD753" s="188"/>
      <c r="AE753" s="390"/>
      <c r="AF753" s="392"/>
      <c r="AG753" s="392"/>
      <c r="AH753" s="392"/>
      <c r="AI753" s="392"/>
      <c r="AJ753" s="392"/>
      <c r="AK753" s="392"/>
      <c r="AL753" s="392"/>
      <c r="AM753" s="392"/>
      <c r="AN753" s="395"/>
    </row>
    <row r="754" spans="2:42" ht="21" customHeight="1" thickBot="1" x14ac:dyDescent="0.25">
      <c r="B754" s="151"/>
      <c r="C754" s="412"/>
      <c r="D754" s="230"/>
      <c r="E754" s="186"/>
      <c r="F754" s="186"/>
      <c r="G754" s="185"/>
      <c r="H754" s="411"/>
      <c r="I754" s="411"/>
      <c r="J754" s="411"/>
      <c r="K754" s="184" t="s">
        <v>87</v>
      </c>
      <c r="L754" s="183"/>
      <c r="M754" s="184" t="s">
        <v>86</v>
      </c>
      <c r="N754" s="183"/>
      <c r="O754" s="184" t="s">
        <v>85</v>
      </c>
      <c r="P754" s="183"/>
      <c r="Q754" s="184" t="s">
        <v>84</v>
      </c>
      <c r="R754" s="183"/>
      <c r="S754" s="184" t="s">
        <v>208</v>
      </c>
      <c r="T754" s="183"/>
      <c r="U754" s="184" t="s">
        <v>207</v>
      </c>
      <c r="V754" s="183"/>
      <c r="W754" s="201" t="s">
        <v>290</v>
      </c>
      <c r="X754" s="183"/>
      <c r="Y754" s="201" t="s">
        <v>592</v>
      </c>
      <c r="Z754" s="183"/>
      <c r="AA754" s="243"/>
      <c r="AB754" s="367"/>
      <c r="AC754" s="367"/>
      <c r="AD754" s="180"/>
      <c r="AE754" s="391"/>
      <c r="AF754" s="393"/>
      <c r="AG754" s="393"/>
      <c r="AH754" s="393"/>
      <c r="AI754" s="393"/>
      <c r="AJ754" s="393"/>
      <c r="AK754" s="393"/>
      <c r="AL754" s="393"/>
      <c r="AM754" s="393"/>
      <c r="AN754" s="396"/>
    </row>
    <row r="756" spans="2:42" ht="21" customHeight="1" x14ac:dyDescent="0.2">
      <c r="G756" s="7" t="s">
        <v>83</v>
      </c>
      <c r="I756" s="8">
        <f>AVERAGE(I136:I166,I199:I231,I385:I411,I447:I482)</f>
        <v>22.69047619047619</v>
      </c>
      <c r="AB756" s="8">
        <f>SUM(AE756:AN756)</f>
        <v>1036.7647058823529</v>
      </c>
      <c r="AE756" s="8">
        <f t="shared" ref="AE756:AN756" si="12">SUM(AE136:AE166,AE199:AE231,AE385:AE411,AE447:AE482)/(2*1.02)</f>
        <v>401.47058823529409</v>
      </c>
      <c r="AF756" s="8">
        <f t="shared" si="12"/>
        <v>72.549019607843135</v>
      </c>
      <c r="AG756" s="8">
        <f t="shared" si="12"/>
        <v>197.05882352941177</v>
      </c>
      <c r="AH756" s="8">
        <f t="shared" si="12"/>
        <v>49.019607843137251</v>
      </c>
      <c r="AI756" s="8">
        <f t="shared" si="12"/>
        <v>5.8823529411764701</v>
      </c>
      <c r="AJ756" s="8">
        <f t="shared" si="12"/>
        <v>1.9607843137254901</v>
      </c>
      <c r="AK756" s="8">
        <f t="shared" si="12"/>
        <v>238.72549019607843</v>
      </c>
      <c r="AL756" s="8">
        <f t="shared" si="12"/>
        <v>70.098039215686271</v>
      </c>
      <c r="AM756" s="8">
        <f t="shared" si="12"/>
        <v>0</v>
      </c>
      <c r="AN756" s="8">
        <f t="shared" si="12"/>
        <v>0</v>
      </c>
      <c r="AO756" s="7" t="s">
        <v>83</v>
      </c>
      <c r="AP756" s="9">
        <f>AVERAGE(AP135,AP198,AP384,AP446)</f>
        <v>4.0008904411764714</v>
      </c>
    </row>
    <row r="757" spans="2:42" ht="24" customHeight="1" x14ac:dyDescent="0.2">
      <c r="G757" s="7" t="s">
        <v>82</v>
      </c>
      <c r="I757" s="8">
        <f>AVERAGE(I12:I47,I74:I109,I509:I541,I571:I603)</f>
        <v>22.673913043478262</v>
      </c>
      <c r="AB757" s="8">
        <f>SUM(AE757:AN757)</f>
        <v>1075.4901960784314</v>
      </c>
      <c r="AE757" s="8">
        <f t="shared" ref="AE757:AN757" si="13">SUM(AE12:AE47,AE74:AE109,AE509:AE541,AE571:AE603)/(2*1.02)</f>
        <v>463.7254901960784</v>
      </c>
      <c r="AF757" s="8">
        <f t="shared" si="13"/>
        <v>60.784313725490193</v>
      </c>
      <c r="AG757" s="8">
        <f t="shared" si="13"/>
        <v>207.35294117647058</v>
      </c>
      <c r="AH757" s="8">
        <f t="shared" si="13"/>
        <v>41.17647058823529</v>
      </c>
      <c r="AI757" s="8">
        <f t="shared" si="13"/>
        <v>7.8431372549019605</v>
      </c>
      <c r="AJ757" s="8">
        <f t="shared" si="13"/>
        <v>0.98039215686274506</v>
      </c>
      <c r="AK757" s="8">
        <f t="shared" si="13"/>
        <v>245.09803921568627</v>
      </c>
      <c r="AL757" s="8">
        <f t="shared" si="13"/>
        <v>48.529411764705884</v>
      </c>
      <c r="AM757" s="8">
        <f t="shared" si="13"/>
        <v>0</v>
      </c>
      <c r="AN757" s="8">
        <f t="shared" si="13"/>
        <v>0</v>
      </c>
      <c r="AO757" s="7" t="s">
        <v>82</v>
      </c>
      <c r="AP757" s="9">
        <f>AVERAGE(AP11,AP73,AP508,AP570)</f>
        <v>3.4712428921568632</v>
      </c>
    </row>
    <row r="758" spans="2:42" ht="24" customHeight="1" x14ac:dyDescent="0.2">
      <c r="G758" s="7" t="s">
        <v>81</v>
      </c>
      <c r="I758" s="8">
        <f>AVERAGE(I261:I299,I323:I358,I633:I668,I695:I724)</f>
        <v>20.638297872340427</v>
      </c>
      <c r="AB758" s="8">
        <f>SUM(AE758:AN758)</f>
        <v>849.99999999999989</v>
      </c>
      <c r="AE758" s="8">
        <f t="shared" ref="AE758:AN758" si="14">SUM(AE261:AE299,AE323:AE358,AE633:AE668,AE695:AE724)/(2*1.02)</f>
        <v>465.19607843137254</v>
      </c>
      <c r="AF758" s="8">
        <f t="shared" si="14"/>
        <v>76.960784313725483</v>
      </c>
      <c r="AG758" s="8">
        <f t="shared" si="14"/>
        <v>63.725490196078432</v>
      </c>
      <c r="AH758" s="8">
        <f t="shared" si="14"/>
        <v>17.647058823529413</v>
      </c>
      <c r="AI758" s="8">
        <f t="shared" si="14"/>
        <v>4.4117647058823533</v>
      </c>
      <c r="AJ758" s="8">
        <f t="shared" si="14"/>
        <v>0</v>
      </c>
      <c r="AK758" s="8">
        <f t="shared" si="14"/>
        <v>180.39215686274508</v>
      </c>
      <c r="AL758" s="8">
        <f t="shared" si="14"/>
        <v>41.17647058823529</v>
      </c>
      <c r="AM758" s="8">
        <f t="shared" si="14"/>
        <v>0.49019607843137253</v>
      </c>
      <c r="AN758" s="8">
        <f t="shared" si="14"/>
        <v>0</v>
      </c>
      <c r="AO758" s="7" t="s">
        <v>81</v>
      </c>
      <c r="AP758" s="9">
        <f>AVERAGE(AP260,AP322,AP632,AP694)</f>
        <v>3.3417740196078429</v>
      </c>
    </row>
    <row r="760" spans="2:42" x14ac:dyDescent="0.2">
      <c r="AF760" s="8">
        <f>SUM(AE756:AF756)</f>
        <v>474.01960784313724</v>
      </c>
      <c r="AH760" s="8">
        <f>SUM(AG756:AH756)</f>
        <v>246.07843137254901</v>
      </c>
      <c r="AJ760" s="8">
        <f>SUM(AI756:AJ756)</f>
        <v>7.8431372549019605</v>
      </c>
      <c r="AL760" s="8">
        <f>SUM(AK756:AL756)</f>
        <v>308.8235294117647</v>
      </c>
      <c r="AN760" s="8">
        <f>SUM(AM756:AN756)</f>
        <v>0</v>
      </c>
    </row>
    <row r="761" spans="2:42" ht="15" x14ac:dyDescent="0.2">
      <c r="AF761" s="8">
        <f>SUM(AE757:AF757)</f>
        <v>524.50980392156862</v>
      </c>
      <c r="AH761" s="8">
        <f>SUM(AG757:AH757)</f>
        <v>248.52941176470586</v>
      </c>
      <c r="AJ761" s="8">
        <f>SUM(AI757:AJ757)</f>
        <v>8.8235294117647047</v>
      </c>
      <c r="AL761" s="8">
        <f>SUM(AK757:AL757)</f>
        <v>293.62745098039215</v>
      </c>
      <c r="AN761" s="8">
        <f>SUM(AM757:AN757)</f>
        <v>0</v>
      </c>
      <c r="AO761" s="7" t="s">
        <v>83</v>
      </c>
      <c r="AP761" s="9">
        <f>AVERAGE(AP135,AP198)</f>
        <v>4.3829352941176474</v>
      </c>
    </row>
    <row r="762" spans="2:42" ht="15" x14ac:dyDescent="0.2">
      <c r="AF762" s="8">
        <f>SUM(AE758:AF758)</f>
        <v>542.15686274509801</v>
      </c>
      <c r="AH762" s="8">
        <f>SUM(AG758:AH758)</f>
        <v>81.372549019607845</v>
      </c>
      <c r="AJ762" s="8">
        <f>SUM(AI758:AJ758)</f>
        <v>4.4117647058823533</v>
      </c>
      <c r="AL762" s="8">
        <f>SUM(AK758:AL758)</f>
        <v>221.56862745098039</v>
      </c>
      <c r="AN762" s="8">
        <f>SUM(AM758:AN758)</f>
        <v>0.49019607843137253</v>
      </c>
      <c r="AO762" s="7" t="s">
        <v>82</v>
      </c>
      <c r="AP762" s="9">
        <f>AVERAGE(AP11,AP73)</f>
        <v>2.547548529411765</v>
      </c>
    </row>
    <row r="763" spans="2:42" ht="15" x14ac:dyDescent="0.2">
      <c r="AO763" s="7" t="s">
        <v>81</v>
      </c>
      <c r="AP763" s="9">
        <f>AVERAGE(AP260,AP322)</f>
        <v>3.2609803921568625</v>
      </c>
    </row>
    <row r="766" spans="2:42" ht="15" x14ac:dyDescent="0.2">
      <c r="AO766" s="7" t="s">
        <v>83</v>
      </c>
      <c r="AP766" s="9">
        <f>AVERAGE(AP384,AP446)</f>
        <v>3.6188455882352941</v>
      </c>
    </row>
    <row r="767" spans="2:42" ht="15" x14ac:dyDescent="0.2">
      <c r="AO767" s="7" t="s">
        <v>82</v>
      </c>
      <c r="AP767" s="9">
        <f>AVERAGE(AP508,AP570)</f>
        <v>4.3949372549019614</v>
      </c>
    </row>
    <row r="768" spans="2:42" ht="15" x14ac:dyDescent="0.2">
      <c r="AO768" s="7" t="s">
        <v>81</v>
      </c>
      <c r="AP768" s="9">
        <f>AVERAGE(AP632,AP694)</f>
        <v>3.4225676470588233</v>
      </c>
    </row>
  </sheetData>
  <mergeCells count="3913">
    <mergeCell ref="AG743:AG745"/>
    <mergeCell ref="AH743:AH745"/>
    <mergeCell ref="AI743:AI745"/>
    <mergeCell ref="AJ743:AJ745"/>
    <mergeCell ref="AK743:AK745"/>
    <mergeCell ref="AL743:AL745"/>
    <mergeCell ref="AM743:AM745"/>
    <mergeCell ref="AN743:AN745"/>
    <mergeCell ref="AG752:AG754"/>
    <mergeCell ref="AH752:AH754"/>
    <mergeCell ref="AI752:AI754"/>
    <mergeCell ref="AJ752:AJ754"/>
    <mergeCell ref="AK752:AK754"/>
    <mergeCell ref="AL752:AL754"/>
    <mergeCell ref="AM746:AM748"/>
    <mergeCell ref="AN746:AN748"/>
    <mergeCell ref="AG749:AG751"/>
    <mergeCell ref="AH749:AH751"/>
    <mergeCell ref="AI749:AI751"/>
    <mergeCell ref="AJ749:AJ751"/>
    <mergeCell ref="AK749:AK751"/>
    <mergeCell ref="AL749:AL751"/>
    <mergeCell ref="AM749:AM751"/>
    <mergeCell ref="AN749:AN751"/>
    <mergeCell ref="AG746:AG748"/>
    <mergeCell ref="AH746:AH748"/>
    <mergeCell ref="AI746:AI748"/>
    <mergeCell ref="AJ746:AJ748"/>
    <mergeCell ref="AK746:AK748"/>
    <mergeCell ref="AL746:AL748"/>
    <mergeCell ref="AM752:AM754"/>
    <mergeCell ref="AN752:AN754"/>
    <mergeCell ref="AG725:AG727"/>
    <mergeCell ref="AH725:AH727"/>
    <mergeCell ref="AI725:AI727"/>
    <mergeCell ref="AJ725:AJ727"/>
    <mergeCell ref="AK725:AK727"/>
    <mergeCell ref="AL725:AL727"/>
    <mergeCell ref="AM725:AM727"/>
    <mergeCell ref="AN725:AN727"/>
    <mergeCell ref="AG740:AG742"/>
    <mergeCell ref="AH740:AH742"/>
    <mergeCell ref="AI740:AI742"/>
    <mergeCell ref="AJ740:AJ742"/>
    <mergeCell ref="AK740:AK742"/>
    <mergeCell ref="AL740:AL742"/>
    <mergeCell ref="AM734:AM736"/>
    <mergeCell ref="AN734:AN736"/>
    <mergeCell ref="AG737:AG739"/>
    <mergeCell ref="AH737:AH739"/>
    <mergeCell ref="AI737:AI739"/>
    <mergeCell ref="AJ737:AJ739"/>
    <mergeCell ref="AK737:AK739"/>
    <mergeCell ref="AL737:AL739"/>
    <mergeCell ref="AM737:AM739"/>
    <mergeCell ref="AN737:AN739"/>
    <mergeCell ref="AG734:AG736"/>
    <mergeCell ref="AH734:AH736"/>
    <mergeCell ref="AI734:AI736"/>
    <mergeCell ref="AJ734:AJ736"/>
    <mergeCell ref="AK734:AK736"/>
    <mergeCell ref="AL734:AL736"/>
    <mergeCell ref="AM728:AM730"/>
    <mergeCell ref="AN728:AN730"/>
    <mergeCell ref="AG731:AG733"/>
    <mergeCell ref="AH731:AH733"/>
    <mergeCell ref="AI731:AI733"/>
    <mergeCell ref="AJ731:AJ733"/>
    <mergeCell ref="AK731:AK733"/>
    <mergeCell ref="AL731:AL733"/>
    <mergeCell ref="AM731:AM733"/>
    <mergeCell ref="AN731:AN733"/>
    <mergeCell ref="AG728:AG730"/>
    <mergeCell ref="AH728:AH730"/>
    <mergeCell ref="AI728:AI730"/>
    <mergeCell ref="AJ728:AJ730"/>
    <mergeCell ref="AK728:AK730"/>
    <mergeCell ref="AL728:AL730"/>
    <mergeCell ref="AM740:AM742"/>
    <mergeCell ref="AN740:AN742"/>
    <mergeCell ref="AG707:AG709"/>
    <mergeCell ref="AH707:AH709"/>
    <mergeCell ref="AI707:AI709"/>
    <mergeCell ref="AJ707:AJ709"/>
    <mergeCell ref="AK707:AK709"/>
    <mergeCell ref="AL707:AL709"/>
    <mergeCell ref="AM707:AM709"/>
    <mergeCell ref="AN707:AN709"/>
    <mergeCell ref="AG722:AG724"/>
    <mergeCell ref="AH722:AH724"/>
    <mergeCell ref="AI722:AI724"/>
    <mergeCell ref="AJ722:AJ724"/>
    <mergeCell ref="AK722:AK724"/>
    <mergeCell ref="AL722:AL724"/>
    <mergeCell ref="AM716:AM718"/>
    <mergeCell ref="AN716:AN718"/>
    <mergeCell ref="AG719:AG721"/>
    <mergeCell ref="AH719:AH721"/>
    <mergeCell ref="AI719:AI721"/>
    <mergeCell ref="AJ719:AJ721"/>
    <mergeCell ref="AK719:AK721"/>
    <mergeCell ref="AL719:AL721"/>
    <mergeCell ref="AM719:AM721"/>
    <mergeCell ref="AN719:AN721"/>
    <mergeCell ref="AG716:AG718"/>
    <mergeCell ref="AH716:AH718"/>
    <mergeCell ref="AI716:AI718"/>
    <mergeCell ref="AJ716:AJ718"/>
    <mergeCell ref="AK716:AK718"/>
    <mergeCell ref="AL716:AL718"/>
    <mergeCell ref="AM710:AM712"/>
    <mergeCell ref="AN710:AN712"/>
    <mergeCell ref="AG713:AG715"/>
    <mergeCell ref="AH713:AH715"/>
    <mergeCell ref="AI713:AI715"/>
    <mergeCell ref="AJ713:AJ715"/>
    <mergeCell ref="AK713:AK715"/>
    <mergeCell ref="AL713:AL715"/>
    <mergeCell ref="AM713:AM715"/>
    <mergeCell ref="AN713:AN715"/>
    <mergeCell ref="AG710:AG712"/>
    <mergeCell ref="AH710:AH712"/>
    <mergeCell ref="AI710:AI712"/>
    <mergeCell ref="AJ710:AJ712"/>
    <mergeCell ref="AK710:AK712"/>
    <mergeCell ref="AL710:AL712"/>
    <mergeCell ref="AM722:AM724"/>
    <mergeCell ref="AN722:AN724"/>
    <mergeCell ref="AG687:AG689"/>
    <mergeCell ref="AH687:AH689"/>
    <mergeCell ref="AI687:AI689"/>
    <mergeCell ref="AJ687:AJ689"/>
    <mergeCell ref="AK687:AK689"/>
    <mergeCell ref="AL687:AL689"/>
    <mergeCell ref="AM687:AM689"/>
    <mergeCell ref="AN687:AN689"/>
    <mergeCell ref="AG704:AG706"/>
    <mergeCell ref="AH704:AH706"/>
    <mergeCell ref="AI704:AI706"/>
    <mergeCell ref="AJ704:AJ706"/>
    <mergeCell ref="AK704:AK706"/>
    <mergeCell ref="AL704:AL706"/>
    <mergeCell ref="AM698:AM700"/>
    <mergeCell ref="AN698:AN700"/>
    <mergeCell ref="AG701:AG703"/>
    <mergeCell ref="AH701:AH703"/>
    <mergeCell ref="AI701:AI703"/>
    <mergeCell ref="AJ701:AJ703"/>
    <mergeCell ref="AK701:AK703"/>
    <mergeCell ref="AL701:AL703"/>
    <mergeCell ref="AM701:AM703"/>
    <mergeCell ref="AN701:AN703"/>
    <mergeCell ref="AG698:AG700"/>
    <mergeCell ref="AH698:AH700"/>
    <mergeCell ref="AI698:AI700"/>
    <mergeCell ref="AJ698:AJ700"/>
    <mergeCell ref="AK698:AK700"/>
    <mergeCell ref="AL698:AL700"/>
    <mergeCell ref="AM690:AM692"/>
    <mergeCell ref="AN690:AN692"/>
    <mergeCell ref="AG695:AG697"/>
    <mergeCell ref="AH695:AH697"/>
    <mergeCell ref="AI695:AI697"/>
    <mergeCell ref="AJ695:AJ697"/>
    <mergeCell ref="AK695:AK697"/>
    <mergeCell ref="AL695:AL697"/>
    <mergeCell ref="AM695:AM697"/>
    <mergeCell ref="AN695:AN697"/>
    <mergeCell ref="AG690:AG692"/>
    <mergeCell ref="AH690:AH692"/>
    <mergeCell ref="AI690:AI692"/>
    <mergeCell ref="AJ690:AJ692"/>
    <mergeCell ref="AK690:AK692"/>
    <mergeCell ref="AL690:AL692"/>
    <mergeCell ref="AM704:AM706"/>
    <mergeCell ref="AN704:AN706"/>
    <mergeCell ref="AG669:AG671"/>
    <mergeCell ref="AH669:AH671"/>
    <mergeCell ref="AI669:AI671"/>
    <mergeCell ref="AJ669:AJ671"/>
    <mergeCell ref="AK669:AK671"/>
    <mergeCell ref="AL669:AL671"/>
    <mergeCell ref="AM669:AM671"/>
    <mergeCell ref="AN669:AN671"/>
    <mergeCell ref="AG684:AG686"/>
    <mergeCell ref="AH684:AH686"/>
    <mergeCell ref="AI684:AI686"/>
    <mergeCell ref="AJ684:AJ686"/>
    <mergeCell ref="AK684:AK686"/>
    <mergeCell ref="AL684:AL686"/>
    <mergeCell ref="AM678:AM680"/>
    <mergeCell ref="AN678:AN680"/>
    <mergeCell ref="AG681:AG683"/>
    <mergeCell ref="AH681:AH683"/>
    <mergeCell ref="AI681:AI683"/>
    <mergeCell ref="AJ681:AJ683"/>
    <mergeCell ref="AK681:AK683"/>
    <mergeCell ref="AL681:AL683"/>
    <mergeCell ref="AM681:AM683"/>
    <mergeCell ref="AN681:AN683"/>
    <mergeCell ref="AG678:AG680"/>
    <mergeCell ref="AH678:AH680"/>
    <mergeCell ref="AI678:AI680"/>
    <mergeCell ref="AJ678:AJ680"/>
    <mergeCell ref="AK678:AK680"/>
    <mergeCell ref="AL678:AL680"/>
    <mergeCell ref="AM672:AM674"/>
    <mergeCell ref="AN672:AN674"/>
    <mergeCell ref="AG675:AG677"/>
    <mergeCell ref="AH675:AH677"/>
    <mergeCell ref="AI675:AI677"/>
    <mergeCell ref="AJ675:AJ677"/>
    <mergeCell ref="AK675:AK677"/>
    <mergeCell ref="AL675:AL677"/>
    <mergeCell ref="AM675:AM677"/>
    <mergeCell ref="AN675:AN677"/>
    <mergeCell ref="AG672:AG674"/>
    <mergeCell ref="AH672:AH674"/>
    <mergeCell ref="AI672:AI674"/>
    <mergeCell ref="AJ672:AJ674"/>
    <mergeCell ref="AK672:AK674"/>
    <mergeCell ref="AL672:AL674"/>
    <mergeCell ref="AM684:AM686"/>
    <mergeCell ref="AN684:AN686"/>
    <mergeCell ref="AG651:AG653"/>
    <mergeCell ref="AH651:AH653"/>
    <mergeCell ref="AI651:AI653"/>
    <mergeCell ref="AJ651:AJ653"/>
    <mergeCell ref="AK651:AK653"/>
    <mergeCell ref="AL651:AL653"/>
    <mergeCell ref="AM651:AM653"/>
    <mergeCell ref="AN651:AN653"/>
    <mergeCell ref="AG666:AG668"/>
    <mergeCell ref="AH666:AH668"/>
    <mergeCell ref="AI666:AI668"/>
    <mergeCell ref="AJ666:AJ668"/>
    <mergeCell ref="AK666:AK668"/>
    <mergeCell ref="AL666:AL668"/>
    <mergeCell ref="AM660:AM662"/>
    <mergeCell ref="AN660:AN662"/>
    <mergeCell ref="AG663:AG665"/>
    <mergeCell ref="AH663:AH665"/>
    <mergeCell ref="AI663:AI665"/>
    <mergeCell ref="AJ663:AJ665"/>
    <mergeCell ref="AK663:AK665"/>
    <mergeCell ref="AL663:AL665"/>
    <mergeCell ref="AM663:AM665"/>
    <mergeCell ref="AN663:AN665"/>
    <mergeCell ref="AG660:AG662"/>
    <mergeCell ref="AH660:AH662"/>
    <mergeCell ref="AI660:AI662"/>
    <mergeCell ref="AJ660:AJ662"/>
    <mergeCell ref="AK660:AK662"/>
    <mergeCell ref="AL660:AL662"/>
    <mergeCell ref="AM654:AM656"/>
    <mergeCell ref="AN654:AN656"/>
    <mergeCell ref="AG657:AG659"/>
    <mergeCell ref="AH657:AH659"/>
    <mergeCell ref="AI657:AI659"/>
    <mergeCell ref="AJ657:AJ659"/>
    <mergeCell ref="AK657:AK659"/>
    <mergeCell ref="AL657:AL659"/>
    <mergeCell ref="AM657:AM659"/>
    <mergeCell ref="AN657:AN659"/>
    <mergeCell ref="AG654:AG656"/>
    <mergeCell ref="AH654:AH656"/>
    <mergeCell ref="AI654:AI656"/>
    <mergeCell ref="AJ654:AJ656"/>
    <mergeCell ref="AK654:AK656"/>
    <mergeCell ref="AL654:AL656"/>
    <mergeCell ref="AM666:AM668"/>
    <mergeCell ref="AN666:AN668"/>
    <mergeCell ref="AG633:AG635"/>
    <mergeCell ref="AH633:AH635"/>
    <mergeCell ref="AI633:AI635"/>
    <mergeCell ref="AJ633:AJ635"/>
    <mergeCell ref="AK633:AK635"/>
    <mergeCell ref="AL633:AL635"/>
    <mergeCell ref="AM633:AM635"/>
    <mergeCell ref="AN633:AN635"/>
    <mergeCell ref="AG648:AG650"/>
    <mergeCell ref="AH648:AH650"/>
    <mergeCell ref="AI648:AI650"/>
    <mergeCell ref="AJ648:AJ650"/>
    <mergeCell ref="AK648:AK650"/>
    <mergeCell ref="AL648:AL650"/>
    <mergeCell ref="AM642:AM644"/>
    <mergeCell ref="AN642:AN644"/>
    <mergeCell ref="AG645:AG647"/>
    <mergeCell ref="AH645:AH647"/>
    <mergeCell ref="AI645:AI647"/>
    <mergeCell ref="AJ645:AJ647"/>
    <mergeCell ref="AK645:AK647"/>
    <mergeCell ref="AL645:AL647"/>
    <mergeCell ref="AM645:AM647"/>
    <mergeCell ref="AN645:AN647"/>
    <mergeCell ref="AG642:AG644"/>
    <mergeCell ref="AH642:AH644"/>
    <mergeCell ref="AI642:AI644"/>
    <mergeCell ref="AJ642:AJ644"/>
    <mergeCell ref="AK642:AK644"/>
    <mergeCell ref="AL642:AL644"/>
    <mergeCell ref="AM636:AM638"/>
    <mergeCell ref="AN636:AN638"/>
    <mergeCell ref="AG639:AG641"/>
    <mergeCell ref="AH639:AH641"/>
    <mergeCell ref="AI639:AI641"/>
    <mergeCell ref="AJ639:AJ641"/>
    <mergeCell ref="AK639:AK641"/>
    <mergeCell ref="AL639:AL641"/>
    <mergeCell ref="AM639:AM641"/>
    <mergeCell ref="AN639:AN641"/>
    <mergeCell ref="AG636:AG638"/>
    <mergeCell ref="AH636:AH638"/>
    <mergeCell ref="AI636:AI638"/>
    <mergeCell ref="AJ636:AJ638"/>
    <mergeCell ref="AK636:AK638"/>
    <mergeCell ref="AL636:AL638"/>
    <mergeCell ref="AM648:AM650"/>
    <mergeCell ref="AN648:AN650"/>
    <mergeCell ref="AG613:AG615"/>
    <mergeCell ref="AH613:AH615"/>
    <mergeCell ref="AI613:AI615"/>
    <mergeCell ref="AJ613:AJ615"/>
    <mergeCell ref="AK613:AK615"/>
    <mergeCell ref="AL613:AL615"/>
    <mergeCell ref="AM613:AM615"/>
    <mergeCell ref="AN613:AN615"/>
    <mergeCell ref="AG628:AG630"/>
    <mergeCell ref="AH628:AH630"/>
    <mergeCell ref="AI628:AI630"/>
    <mergeCell ref="AJ628:AJ630"/>
    <mergeCell ref="AK628:AK630"/>
    <mergeCell ref="AL628:AL630"/>
    <mergeCell ref="AM622:AM624"/>
    <mergeCell ref="AN622:AN624"/>
    <mergeCell ref="AG625:AG627"/>
    <mergeCell ref="AH625:AH627"/>
    <mergeCell ref="AI625:AI627"/>
    <mergeCell ref="AJ625:AJ627"/>
    <mergeCell ref="AK625:AK627"/>
    <mergeCell ref="AL625:AL627"/>
    <mergeCell ref="AM625:AM627"/>
    <mergeCell ref="AN625:AN627"/>
    <mergeCell ref="AG622:AG624"/>
    <mergeCell ref="AH622:AH624"/>
    <mergeCell ref="AI622:AI624"/>
    <mergeCell ref="AJ622:AJ624"/>
    <mergeCell ref="AK622:AK624"/>
    <mergeCell ref="AL622:AL624"/>
    <mergeCell ref="AM616:AM618"/>
    <mergeCell ref="AN616:AN618"/>
    <mergeCell ref="AG619:AG621"/>
    <mergeCell ref="AH619:AH621"/>
    <mergeCell ref="AI619:AI621"/>
    <mergeCell ref="AJ619:AJ621"/>
    <mergeCell ref="AK619:AK621"/>
    <mergeCell ref="AL619:AL621"/>
    <mergeCell ref="AM619:AM621"/>
    <mergeCell ref="AN619:AN621"/>
    <mergeCell ref="AG616:AG618"/>
    <mergeCell ref="AH616:AH618"/>
    <mergeCell ref="AI616:AI618"/>
    <mergeCell ref="AJ616:AJ618"/>
    <mergeCell ref="AK616:AK618"/>
    <mergeCell ref="AL616:AL618"/>
    <mergeCell ref="AM628:AM630"/>
    <mergeCell ref="AN628:AN630"/>
    <mergeCell ref="AG595:AG597"/>
    <mergeCell ref="AH595:AH597"/>
    <mergeCell ref="AI595:AI597"/>
    <mergeCell ref="AJ595:AJ597"/>
    <mergeCell ref="AK595:AK597"/>
    <mergeCell ref="AL595:AL597"/>
    <mergeCell ref="AM595:AM597"/>
    <mergeCell ref="AN595:AN597"/>
    <mergeCell ref="AG610:AG612"/>
    <mergeCell ref="AH610:AH612"/>
    <mergeCell ref="AI610:AI612"/>
    <mergeCell ref="AJ610:AJ612"/>
    <mergeCell ref="AK610:AK612"/>
    <mergeCell ref="AL610:AL612"/>
    <mergeCell ref="AM604:AM606"/>
    <mergeCell ref="AN604:AN606"/>
    <mergeCell ref="AG607:AG609"/>
    <mergeCell ref="AH607:AH609"/>
    <mergeCell ref="AI607:AI609"/>
    <mergeCell ref="AJ607:AJ609"/>
    <mergeCell ref="AK607:AK609"/>
    <mergeCell ref="AL607:AL609"/>
    <mergeCell ref="AM607:AM609"/>
    <mergeCell ref="AN607:AN609"/>
    <mergeCell ref="AG604:AG606"/>
    <mergeCell ref="AH604:AH606"/>
    <mergeCell ref="AI604:AI606"/>
    <mergeCell ref="AJ604:AJ606"/>
    <mergeCell ref="AK604:AK606"/>
    <mergeCell ref="AL604:AL606"/>
    <mergeCell ref="AM598:AM600"/>
    <mergeCell ref="AN598:AN600"/>
    <mergeCell ref="AG601:AG603"/>
    <mergeCell ref="AH601:AH603"/>
    <mergeCell ref="AI601:AI603"/>
    <mergeCell ref="AJ601:AJ603"/>
    <mergeCell ref="AK601:AK603"/>
    <mergeCell ref="AL601:AL603"/>
    <mergeCell ref="AM601:AM603"/>
    <mergeCell ref="AN601:AN603"/>
    <mergeCell ref="AG598:AG600"/>
    <mergeCell ref="AH598:AH600"/>
    <mergeCell ref="AI598:AI600"/>
    <mergeCell ref="AJ598:AJ600"/>
    <mergeCell ref="AK598:AK600"/>
    <mergeCell ref="AL598:AL600"/>
    <mergeCell ref="AM610:AM612"/>
    <mergeCell ref="AN610:AN612"/>
    <mergeCell ref="AG577:AG579"/>
    <mergeCell ref="AH577:AH579"/>
    <mergeCell ref="AI577:AI579"/>
    <mergeCell ref="AJ577:AJ579"/>
    <mergeCell ref="AK577:AK579"/>
    <mergeCell ref="AL577:AL579"/>
    <mergeCell ref="AM577:AM579"/>
    <mergeCell ref="AN577:AN579"/>
    <mergeCell ref="AG592:AG594"/>
    <mergeCell ref="AH592:AH594"/>
    <mergeCell ref="AI592:AI594"/>
    <mergeCell ref="AJ592:AJ594"/>
    <mergeCell ref="AK592:AK594"/>
    <mergeCell ref="AL592:AL594"/>
    <mergeCell ref="AM586:AM588"/>
    <mergeCell ref="AN586:AN588"/>
    <mergeCell ref="AG589:AG591"/>
    <mergeCell ref="AH589:AH591"/>
    <mergeCell ref="AI589:AI591"/>
    <mergeCell ref="AJ589:AJ591"/>
    <mergeCell ref="AK589:AK591"/>
    <mergeCell ref="AL589:AL591"/>
    <mergeCell ref="AM589:AM591"/>
    <mergeCell ref="AN589:AN591"/>
    <mergeCell ref="AG586:AG588"/>
    <mergeCell ref="AH586:AH588"/>
    <mergeCell ref="AI586:AI588"/>
    <mergeCell ref="AJ586:AJ588"/>
    <mergeCell ref="AK586:AK588"/>
    <mergeCell ref="AL586:AL588"/>
    <mergeCell ref="AM580:AM582"/>
    <mergeCell ref="AN580:AN582"/>
    <mergeCell ref="AG583:AG585"/>
    <mergeCell ref="AH583:AH585"/>
    <mergeCell ref="AI583:AI585"/>
    <mergeCell ref="AJ583:AJ585"/>
    <mergeCell ref="AK583:AK585"/>
    <mergeCell ref="AL583:AL585"/>
    <mergeCell ref="AM583:AM585"/>
    <mergeCell ref="AN583:AN585"/>
    <mergeCell ref="AG580:AG582"/>
    <mergeCell ref="AH580:AH582"/>
    <mergeCell ref="AI580:AI582"/>
    <mergeCell ref="AJ580:AJ582"/>
    <mergeCell ref="AK580:AK582"/>
    <mergeCell ref="AL580:AL582"/>
    <mergeCell ref="AM592:AM594"/>
    <mergeCell ref="AN592:AN594"/>
    <mergeCell ref="AG557:AG559"/>
    <mergeCell ref="AH557:AH559"/>
    <mergeCell ref="AI557:AI559"/>
    <mergeCell ref="AJ557:AJ559"/>
    <mergeCell ref="AK557:AK559"/>
    <mergeCell ref="AL557:AL559"/>
    <mergeCell ref="AM557:AM559"/>
    <mergeCell ref="AN557:AN559"/>
    <mergeCell ref="AG574:AG576"/>
    <mergeCell ref="AH574:AH576"/>
    <mergeCell ref="AI574:AI576"/>
    <mergeCell ref="AJ574:AJ576"/>
    <mergeCell ref="AK574:AK576"/>
    <mergeCell ref="AL574:AL576"/>
    <mergeCell ref="AM566:AM568"/>
    <mergeCell ref="AN566:AN568"/>
    <mergeCell ref="AG571:AG573"/>
    <mergeCell ref="AH571:AH573"/>
    <mergeCell ref="AI571:AI573"/>
    <mergeCell ref="AJ571:AJ573"/>
    <mergeCell ref="AK571:AK573"/>
    <mergeCell ref="AL571:AL573"/>
    <mergeCell ref="AM571:AM573"/>
    <mergeCell ref="AN571:AN573"/>
    <mergeCell ref="AG566:AG568"/>
    <mergeCell ref="AH566:AH568"/>
    <mergeCell ref="AI566:AI568"/>
    <mergeCell ref="AJ566:AJ568"/>
    <mergeCell ref="AK566:AK568"/>
    <mergeCell ref="AL566:AL568"/>
    <mergeCell ref="AM560:AM562"/>
    <mergeCell ref="AN560:AN562"/>
    <mergeCell ref="AG563:AG565"/>
    <mergeCell ref="AH563:AH565"/>
    <mergeCell ref="AI563:AI565"/>
    <mergeCell ref="AJ563:AJ565"/>
    <mergeCell ref="AK563:AK565"/>
    <mergeCell ref="AL563:AL565"/>
    <mergeCell ref="AM563:AM565"/>
    <mergeCell ref="AN563:AN565"/>
    <mergeCell ref="AG560:AG562"/>
    <mergeCell ref="AH560:AH562"/>
    <mergeCell ref="AI560:AI562"/>
    <mergeCell ref="AJ560:AJ562"/>
    <mergeCell ref="AK560:AK562"/>
    <mergeCell ref="AL560:AL562"/>
    <mergeCell ref="AM574:AM576"/>
    <mergeCell ref="AN574:AN576"/>
    <mergeCell ref="AG539:AG541"/>
    <mergeCell ref="AH539:AH541"/>
    <mergeCell ref="AI539:AI541"/>
    <mergeCell ref="AJ539:AJ541"/>
    <mergeCell ref="AK539:AK541"/>
    <mergeCell ref="AL539:AL541"/>
    <mergeCell ref="AM539:AM541"/>
    <mergeCell ref="AN539:AN541"/>
    <mergeCell ref="AG554:AG556"/>
    <mergeCell ref="AH554:AH556"/>
    <mergeCell ref="AI554:AI556"/>
    <mergeCell ref="AJ554:AJ556"/>
    <mergeCell ref="AK554:AK556"/>
    <mergeCell ref="AL554:AL556"/>
    <mergeCell ref="AM548:AM550"/>
    <mergeCell ref="AN548:AN550"/>
    <mergeCell ref="AG551:AG553"/>
    <mergeCell ref="AH551:AH553"/>
    <mergeCell ref="AI551:AI553"/>
    <mergeCell ref="AJ551:AJ553"/>
    <mergeCell ref="AK551:AK553"/>
    <mergeCell ref="AL551:AL553"/>
    <mergeCell ref="AM551:AM553"/>
    <mergeCell ref="AN551:AN553"/>
    <mergeCell ref="AG548:AG550"/>
    <mergeCell ref="AH548:AH550"/>
    <mergeCell ref="AI548:AI550"/>
    <mergeCell ref="AJ548:AJ550"/>
    <mergeCell ref="AK548:AK550"/>
    <mergeCell ref="AL548:AL550"/>
    <mergeCell ref="AM542:AM544"/>
    <mergeCell ref="AN542:AN544"/>
    <mergeCell ref="AG545:AG547"/>
    <mergeCell ref="AH545:AH547"/>
    <mergeCell ref="AI545:AI547"/>
    <mergeCell ref="AJ545:AJ547"/>
    <mergeCell ref="AK545:AK547"/>
    <mergeCell ref="AL545:AL547"/>
    <mergeCell ref="AM545:AM547"/>
    <mergeCell ref="AN545:AN547"/>
    <mergeCell ref="AG542:AG544"/>
    <mergeCell ref="AH542:AH544"/>
    <mergeCell ref="AI542:AI544"/>
    <mergeCell ref="AJ542:AJ544"/>
    <mergeCell ref="AK542:AK544"/>
    <mergeCell ref="AL542:AL544"/>
    <mergeCell ref="AM554:AM556"/>
    <mergeCell ref="AN554:AN556"/>
    <mergeCell ref="AG521:AG523"/>
    <mergeCell ref="AH521:AH523"/>
    <mergeCell ref="AI521:AI523"/>
    <mergeCell ref="AJ521:AJ523"/>
    <mergeCell ref="AK521:AK523"/>
    <mergeCell ref="AL521:AL523"/>
    <mergeCell ref="AM521:AM523"/>
    <mergeCell ref="AN521:AN523"/>
    <mergeCell ref="AG536:AG538"/>
    <mergeCell ref="AH536:AH538"/>
    <mergeCell ref="AI536:AI538"/>
    <mergeCell ref="AJ536:AJ538"/>
    <mergeCell ref="AK536:AK538"/>
    <mergeCell ref="AL536:AL538"/>
    <mergeCell ref="AM530:AM532"/>
    <mergeCell ref="AN530:AN532"/>
    <mergeCell ref="AG533:AG535"/>
    <mergeCell ref="AH533:AH535"/>
    <mergeCell ref="AI533:AI535"/>
    <mergeCell ref="AJ533:AJ535"/>
    <mergeCell ref="AK533:AK535"/>
    <mergeCell ref="AL533:AL535"/>
    <mergeCell ref="AM533:AM535"/>
    <mergeCell ref="AN533:AN535"/>
    <mergeCell ref="AG530:AG532"/>
    <mergeCell ref="AH530:AH532"/>
    <mergeCell ref="AI530:AI532"/>
    <mergeCell ref="AJ530:AJ532"/>
    <mergeCell ref="AK530:AK532"/>
    <mergeCell ref="AL530:AL532"/>
    <mergeCell ref="AM524:AM526"/>
    <mergeCell ref="AN524:AN526"/>
    <mergeCell ref="AG527:AG529"/>
    <mergeCell ref="AH527:AH529"/>
    <mergeCell ref="AI527:AI529"/>
    <mergeCell ref="AJ527:AJ529"/>
    <mergeCell ref="AK527:AK529"/>
    <mergeCell ref="AL527:AL529"/>
    <mergeCell ref="AM527:AM529"/>
    <mergeCell ref="AN527:AN529"/>
    <mergeCell ref="AG524:AG526"/>
    <mergeCell ref="AH524:AH526"/>
    <mergeCell ref="AI524:AI526"/>
    <mergeCell ref="AJ524:AJ526"/>
    <mergeCell ref="AK524:AK526"/>
    <mergeCell ref="AL524:AL526"/>
    <mergeCell ref="AM536:AM538"/>
    <mergeCell ref="AN536:AN538"/>
    <mergeCell ref="AG501:AG503"/>
    <mergeCell ref="AH501:AH503"/>
    <mergeCell ref="AI501:AI503"/>
    <mergeCell ref="AJ501:AJ503"/>
    <mergeCell ref="AK501:AK503"/>
    <mergeCell ref="AL501:AL503"/>
    <mergeCell ref="AM501:AM503"/>
    <mergeCell ref="AN501:AN503"/>
    <mergeCell ref="AG518:AG520"/>
    <mergeCell ref="AH518:AH520"/>
    <mergeCell ref="AI518:AI520"/>
    <mergeCell ref="AJ518:AJ520"/>
    <mergeCell ref="AK518:AK520"/>
    <mergeCell ref="AL518:AL520"/>
    <mergeCell ref="AM512:AM514"/>
    <mergeCell ref="AN512:AN514"/>
    <mergeCell ref="AG515:AG517"/>
    <mergeCell ref="AH515:AH517"/>
    <mergeCell ref="AI515:AI517"/>
    <mergeCell ref="AJ515:AJ517"/>
    <mergeCell ref="AK515:AK517"/>
    <mergeCell ref="AL515:AL517"/>
    <mergeCell ref="AM515:AM517"/>
    <mergeCell ref="AN515:AN517"/>
    <mergeCell ref="AG512:AG514"/>
    <mergeCell ref="AH512:AH514"/>
    <mergeCell ref="AI512:AI514"/>
    <mergeCell ref="AJ512:AJ514"/>
    <mergeCell ref="AK512:AK514"/>
    <mergeCell ref="AL512:AL514"/>
    <mergeCell ref="AM504:AM506"/>
    <mergeCell ref="AN504:AN506"/>
    <mergeCell ref="AG509:AG511"/>
    <mergeCell ref="AH509:AH511"/>
    <mergeCell ref="AI509:AI511"/>
    <mergeCell ref="AJ509:AJ511"/>
    <mergeCell ref="AK509:AK511"/>
    <mergeCell ref="AL509:AL511"/>
    <mergeCell ref="AM509:AM511"/>
    <mergeCell ref="AN509:AN511"/>
    <mergeCell ref="AG504:AG506"/>
    <mergeCell ref="AH504:AH506"/>
    <mergeCell ref="AI504:AI506"/>
    <mergeCell ref="AJ504:AJ506"/>
    <mergeCell ref="AK504:AK506"/>
    <mergeCell ref="AL504:AL506"/>
    <mergeCell ref="AM518:AM520"/>
    <mergeCell ref="AN518:AN520"/>
    <mergeCell ref="AG483:AG485"/>
    <mergeCell ref="AH483:AH485"/>
    <mergeCell ref="AI483:AI485"/>
    <mergeCell ref="AJ483:AJ485"/>
    <mergeCell ref="AK483:AK485"/>
    <mergeCell ref="AL483:AL485"/>
    <mergeCell ref="AM483:AM485"/>
    <mergeCell ref="AN483:AN485"/>
    <mergeCell ref="AG498:AG500"/>
    <mergeCell ref="AH498:AH500"/>
    <mergeCell ref="AI498:AI500"/>
    <mergeCell ref="AJ498:AJ500"/>
    <mergeCell ref="AK498:AK500"/>
    <mergeCell ref="AL498:AL500"/>
    <mergeCell ref="AM492:AM494"/>
    <mergeCell ref="AN492:AN494"/>
    <mergeCell ref="AG495:AG497"/>
    <mergeCell ref="AH495:AH497"/>
    <mergeCell ref="AI495:AI497"/>
    <mergeCell ref="AJ495:AJ497"/>
    <mergeCell ref="AK495:AK497"/>
    <mergeCell ref="AL495:AL497"/>
    <mergeCell ref="AM495:AM497"/>
    <mergeCell ref="AN495:AN497"/>
    <mergeCell ref="AG492:AG494"/>
    <mergeCell ref="AH492:AH494"/>
    <mergeCell ref="AI492:AI494"/>
    <mergeCell ref="AJ492:AJ494"/>
    <mergeCell ref="AK492:AK494"/>
    <mergeCell ref="AL492:AL494"/>
    <mergeCell ref="AM486:AM488"/>
    <mergeCell ref="AN486:AN488"/>
    <mergeCell ref="AG489:AG491"/>
    <mergeCell ref="AH489:AH491"/>
    <mergeCell ref="AI489:AI491"/>
    <mergeCell ref="AJ489:AJ491"/>
    <mergeCell ref="AK489:AK491"/>
    <mergeCell ref="AL489:AL491"/>
    <mergeCell ref="AM489:AM491"/>
    <mergeCell ref="AN489:AN491"/>
    <mergeCell ref="AG486:AG488"/>
    <mergeCell ref="AH486:AH488"/>
    <mergeCell ref="AI486:AI488"/>
    <mergeCell ref="AJ486:AJ488"/>
    <mergeCell ref="AK486:AK488"/>
    <mergeCell ref="AL486:AL488"/>
    <mergeCell ref="AM498:AM500"/>
    <mergeCell ref="AN498:AN500"/>
    <mergeCell ref="AG465:AG467"/>
    <mergeCell ref="AH465:AH467"/>
    <mergeCell ref="AI465:AI467"/>
    <mergeCell ref="AJ465:AJ467"/>
    <mergeCell ref="AK465:AK467"/>
    <mergeCell ref="AL465:AL467"/>
    <mergeCell ref="AM465:AM467"/>
    <mergeCell ref="AN465:AN467"/>
    <mergeCell ref="AG480:AG482"/>
    <mergeCell ref="AH480:AH482"/>
    <mergeCell ref="AI480:AI482"/>
    <mergeCell ref="AJ480:AJ482"/>
    <mergeCell ref="AK480:AK482"/>
    <mergeCell ref="AL480:AL482"/>
    <mergeCell ref="AM474:AM476"/>
    <mergeCell ref="AN474:AN476"/>
    <mergeCell ref="AG477:AG479"/>
    <mergeCell ref="AH477:AH479"/>
    <mergeCell ref="AI477:AI479"/>
    <mergeCell ref="AJ477:AJ479"/>
    <mergeCell ref="AK477:AK479"/>
    <mergeCell ref="AL477:AL479"/>
    <mergeCell ref="AM477:AM479"/>
    <mergeCell ref="AN477:AN479"/>
    <mergeCell ref="AG474:AG476"/>
    <mergeCell ref="AH474:AH476"/>
    <mergeCell ref="AI474:AI476"/>
    <mergeCell ref="AJ474:AJ476"/>
    <mergeCell ref="AK474:AK476"/>
    <mergeCell ref="AL474:AL476"/>
    <mergeCell ref="AM468:AM470"/>
    <mergeCell ref="AN468:AN470"/>
    <mergeCell ref="AG471:AG473"/>
    <mergeCell ref="AH471:AH473"/>
    <mergeCell ref="AI471:AI473"/>
    <mergeCell ref="AJ471:AJ473"/>
    <mergeCell ref="AK471:AK473"/>
    <mergeCell ref="AL471:AL473"/>
    <mergeCell ref="AM471:AM473"/>
    <mergeCell ref="AN471:AN473"/>
    <mergeCell ref="AG468:AG470"/>
    <mergeCell ref="AH468:AH470"/>
    <mergeCell ref="AI468:AI470"/>
    <mergeCell ref="AJ468:AJ470"/>
    <mergeCell ref="AK468:AK470"/>
    <mergeCell ref="AL468:AL470"/>
    <mergeCell ref="AM480:AM482"/>
    <mergeCell ref="AN480:AN482"/>
    <mergeCell ref="AG447:AG449"/>
    <mergeCell ref="AH447:AH449"/>
    <mergeCell ref="AI447:AI449"/>
    <mergeCell ref="AJ447:AJ449"/>
    <mergeCell ref="AK447:AK449"/>
    <mergeCell ref="AL447:AL449"/>
    <mergeCell ref="AM447:AM449"/>
    <mergeCell ref="AN447:AN449"/>
    <mergeCell ref="AG462:AG464"/>
    <mergeCell ref="AH462:AH464"/>
    <mergeCell ref="AI462:AI464"/>
    <mergeCell ref="AJ462:AJ464"/>
    <mergeCell ref="AK462:AK464"/>
    <mergeCell ref="AL462:AL464"/>
    <mergeCell ref="AM456:AM458"/>
    <mergeCell ref="AN456:AN458"/>
    <mergeCell ref="AG459:AG461"/>
    <mergeCell ref="AH459:AH461"/>
    <mergeCell ref="AI459:AI461"/>
    <mergeCell ref="AJ459:AJ461"/>
    <mergeCell ref="AK459:AK461"/>
    <mergeCell ref="AL459:AL461"/>
    <mergeCell ref="AM459:AM461"/>
    <mergeCell ref="AN459:AN461"/>
    <mergeCell ref="AG456:AG458"/>
    <mergeCell ref="AH456:AH458"/>
    <mergeCell ref="AI456:AI458"/>
    <mergeCell ref="AJ456:AJ458"/>
    <mergeCell ref="AK456:AK458"/>
    <mergeCell ref="AL456:AL458"/>
    <mergeCell ref="AM450:AM452"/>
    <mergeCell ref="AN450:AN452"/>
    <mergeCell ref="AG453:AG455"/>
    <mergeCell ref="AH453:AH455"/>
    <mergeCell ref="AI453:AI455"/>
    <mergeCell ref="AJ453:AJ455"/>
    <mergeCell ref="AK453:AK455"/>
    <mergeCell ref="AL453:AL455"/>
    <mergeCell ref="AM453:AM455"/>
    <mergeCell ref="AN453:AN455"/>
    <mergeCell ref="AG450:AG452"/>
    <mergeCell ref="AH450:AH452"/>
    <mergeCell ref="AI450:AI452"/>
    <mergeCell ref="AJ450:AJ452"/>
    <mergeCell ref="AK450:AK452"/>
    <mergeCell ref="AL450:AL452"/>
    <mergeCell ref="AM462:AM464"/>
    <mergeCell ref="AN462:AN464"/>
    <mergeCell ref="AG427:AG429"/>
    <mergeCell ref="AH427:AH429"/>
    <mergeCell ref="AI427:AI429"/>
    <mergeCell ref="AJ427:AJ429"/>
    <mergeCell ref="AK427:AK429"/>
    <mergeCell ref="AL427:AL429"/>
    <mergeCell ref="AM427:AM429"/>
    <mergeCell ref="AN427:AN429"/>
    <mergeCell ref="AG442:AG444"/>
    <mergeCell ref="AH442:AH444"/>
    <mergeCell ref="AI442:AI444"/>
    <mergeCell ref="AJ442:AJ444"/>
    <mergeCell ref="AK442:AK444"/>
    <mergeCell ref="AL442:AL444"/>
    <mergeCell ref="AM436:AM438"/>
    <mergeCell ref="AN436:AN438"/>
    <mergeCell ref="AG439:AG441"/>
    <mergeCell ref="AH439:AH441"/>
    <mergeCell ref="AI439:AI441"/>
    <mergeCell ref="AJ439:AJ441"/>
    <mergeCell ref="AK439:AK441"/>
    <mergeCell ref="AL439:AL441"/>
    <mergeCell ref="AM439:AM441"/>
    <mergeCell ref="AN439:AN441"/>
    <mergeCell ref="AG436:AG438"/>
    <mergeCell ref="AH436:AH438"/>
    <mergeCell ref="AI436:AI438"/>
    <mergeCell ref="AJ436:AJ438"/>
    <mergeCell ref="AK436:AK438"/>
    <mergeCell ref="AL436:AL438"/>
    <mergeCell ref="AM430:AM432"/>
    <mergeCell ref="AN430:AN432"/>
    <mergeCell ref="AG433:AG435"/>
    <mergeCell ref="AH433:AH435"/>
    <mergeCell ref="AI433:AI435"/>
    <mergeCell ref="AJ433:AJ435"/>
    <mergeCell ref="AK433:AK435"/>
    <mergeCell ref="AL433:AL435"/>
    <mergeCell ref="AM433:AM435"/>
    <mergeCell ref="AN433:AN435"/>
    <mergeCell ref="AG430:AG432"/>
    <mergeCell ref="AH430:AH432"/>
    <mergeCell ref="AI430:AI432"/>
    <mergeCell ref="AJ430:AJ432"/>
    <mergeCell ref="AK430:AK432"/>
    <mergeCell ref="AL430:AL432"/>
    <mergeCell ref="AM442:AM444"/>
    <mergeCell ref="AN442:AN444"/>
    <mergeCell ref="AG409:AG411"/>
    <mergeCell ref="AH409:AH411"/>
    <mergeCell ref="AI409:AI411"/>
    <mergeCell ref="AJ409:AJ411"/>
    <mergeCell ref="AK409:AK411"/>
    <mergeCell ref="AL409:AL411"/>
    <mergeCell ref="AM409:AM411"/>
    <mergeCell ref="AN409:AN411"/>
    <mergeCell ref="AG424:AG426"/>
    <mergeCell ref="AH424:AH426"/>
    <mergeCell ref="AI424:AI426"/>
    <mergeCell ref="AJ424:AJ426"/>
    <mergeCell ref="AK424:AK426"/>
    <mergeCell ref="AL424:AL426"/>
    <mergeCell ref="AM418:AM420"/>
    <mergeCell ref="AN418:AN420"/>
    <mergeCell ref="AG421:AG423"/>
    <mergeCell ref="AH421:AH423"/>
    <mergeCell ref="AI421:AI423"/>
    <mergeCell ref="AJ421:AJ423"/>
    <mergeCell ref="AK421:AK423"/>
    <mergeCell ref="AL421:AL423"/>
    <mergeCell ref="AM421:AM423"/>
    <mergeCell ref="AN421:AN423"/>
    <mergeCell ref="AG418:AG420"/>
    <mergeCell ref="AH418:AH420"/>
    <mergeCell ref="AI418:AI420"/>
    <mergeCell ref="AJ418:AJ420"/>
    <mergeCell ref="AK418:AK420"/>
    <mergeCell ref="AL418:AL420"/>
    <mergeCell ref="AM412:AM414"/>
    <mergeCell ref="AN412:AN414"/>
    <mergeCell ref="AG415:AG417"/>
    <mergeCell ref="AH415:AH417"/>
    <mergeCell ref="AI415:AI417"/>
    <mergeCell ref="AJ415:AJ417"/>
    <mergeCell ref="AK415:AK417"/>
    <mergeCell ref="AL415:AL417"/>
    <mergeCell ref="AM415:AM417"/>
    <mergeCell ref="AN415:AN417"/>
    <mergeCell ref="AG412:AG414"/>
    <mergeCell ref="AH412:AH414"/>
    <mergeCell ref="AI412:AI414"/>
    <mergeCell ref="AJ412:AJ414"/>
    <mergeCell ref="AK412:AK414"/>
    <mergeCell ref="AL412:AL414"/>
    <mergeCell ref="AM424:AM426"/>
    <mergeCell ref="AN424:AN426"/>
    <mergeCell ref="AG391:AG393"/>
    <mergeCell ref="AH391:AH393"/>
    <mergeCell ref="AI391:AI393"/>
    <mergeCell ref="AJ391:AJ393"/>
    <mergeCell ref="AK391:AK393"/>
    <mergeCell ref="AL391:AL393"/>
    <mergeCell ref="AM391:AM393"/>
    <mergeCell ref="AN391:AN393"/>
    <mergeCell ref="AG406:AG408"/>
    <mergeCell ref="AH406:AH408"/>
    <mergeCell ref="AI406:AI408"/>
    <mergeCell ref="AJ406:AJ408"/>
    <mergeCell ref="AK406:AK408"/>
    <mergeCell ref="AL406:AL408"/>
    <mergeCell ref="AM400:AM402"/>
    <mergeCell ref="AN400:AN402"/>
    <mergeCell ref="AG403:AG405"/>
    <mergeCell ref="AH403:AH405"/>
    <mergeCell ref="AI403:AI405"/>
    <mergeCell ref="AJ403:AJ405"/>
    <mergeCell ref="AK403:AK405"/>
    <mergeCell ref="AL403:AL405"/>
    <mergeCell ref="AM403:AM405"/>
    <mergeCell ref="AN403:AN405"/>
    <mergeCell ref="AG400:AG402"/>
    <mergeCell ref="AH400:AH402"/>
    <mergeCell ref="AI400:AI402"/>
    <mergeCell ref="AJ400:AJ402"/>
    <mergeCell ref="AK400:AK402"/>
    <mergeCell ref="AL400:AL402"/>
    <mergeCell ref="AM394:AM396"/>
    <mergeCell ref="AN394:AN396"/>
    <mergeCell ref="AG397:AG399"/>
    <mergeCell ref="AH397:AH399"/>
    <mergeCell ref="AI397:AI399"/>
    <mergeCell ref="AJ397:AJ399"/>
    <mergeCell ref="AK397:AK399"/>
    <mergeCell ref="AL397:AL399"/>
    <mergeCell ref="AM397:AM399"/>
    <mergeCell ref="AN397:AN399"/>
    <mergeCell ref="AG394:AG396"/>
    <mergeCell ref="AH394:AH396"/>
    <mergeCell ref="AI394:AI396"/>
    <mergeCell ref="AJ394:AJ396"/>
    <mergeCell ref="AK394:AK396"/>
    <mergeCell ref="AL394:AL396"/>
    <mergeCell ref="AM406:AM408"/>
    <mergeCell ref="AN406:AN408"/>
    <mergeCell ref="AG371:AG373"/>
    <mergeCell ref="AH371:AH373"/>
    <mergeCell ref="AI371:AI373"/>
    <mergeCell ref="AJ371:AJ373"/>
    <mergeCell ref="AK371:AK373"/>
    <mergeCell ref="AL371:AL373"/>
    <mergeCell ref="AM371:AM373"/>
    <mergeCell ref="AN371:AN373"/>
    <mergeCell ref="AG388:AG390"/>
    <mergeCell ref="AH388:AH390"/>
    <mergeCell ref="AI388:AI390"/>
    <mergeCell ref="AJ388:AJ390"/>
    <mergeCell ref="AK388:AK390"/>
    <mergeCell ref="AL388:AL390"/>
    <mergeCell ref="AM380:AM382"/>
    <mergeCell ref="AN380:AN382"/>
    <mergeCell ref="AG385:AG387"/>
    <mergeCell ref="AH385:AH387"/>
    <mergeCell ref="AI385:AI387"/>
    <mergeCell ref="AJ385:AJ387"/>
    <mergeCell ref="AK385:AK387"/>
    <mergeCell ref="AL385:AL387"/>
    <mergeCell ref="AM385:AM387"/>
    <mergeCell ref="AN385:AN387"/>
    <mergeCell ref="AG380:AG382"/>
    <mergeCell ref="AH380:AH382"/>
    <mergeCell ref="AI380:AI382"/>
    <mergeCell ref="AJ380:AJ382"/>
    <mergeCell ref="AK380:AK382"/>
    <mergeCell ref="AL380:AL382"/>
    <mergeCell ref="AM374:AM376"/>
    <mergeCell ref="AN374:AN376"/>
    <mergeCell ref="AG377:AG379"/>
    <mergeCell ref="AH377:AH379"/>
    <mergeCell ref="AI377:AI379"/>
    <mergeCell ref="AJ377:AJ379"/>
    <mergeCell ref="AK377:AK379"/>
    <mergeCell ref="AL377:AL379"/>
    <mergeCell ref="AM377:AM379"/>
    <mergeCell ref="AN377:AN379"/>
    <mergeCell ref="AG374:AG376"/>
    <mergeCell ref="AH374:AH376"/>
    <mergeCell ref="AI374:AI376"/>
    <mergeCell ref="AJ374:AJ376"/>
    <mergeCell ref="AK374:AK376"/>
    <mergeCell ref="AL374:AL376"/>
    <mergeCell ref="AM388:AM390"/>
    <mergeCell ref="AN388:AN390"/>
    <mergeCell ref="AG353:AG355"/>
    <mergeCell ref="AH353:AH355"/>
    <mergeCell ref="AI353:AI355"/>
    <mergeCell ref="AJ353:AJ355"/>
    <mergeCell ref="AK353:AK355"/>
    <mergeCell ref="AL353:AL355"/>
    <mergeCell ref="AM353:AM355"/>
    <mergeCell ref="AN353:AN355"/>
    <mergeCell ref="AG368:AG370"/>
    <mergeCell ref="AH368:AH370"/>
    <mergeCell ref="AI368:AI370"/>
    <mergeCell ref="AJ368:AJ370"/>
    <mergeCell ref="AK368:AK370"/>
    <mergeCell ref="AL368:AL370"/>
    <mergeCell ref="AM362:AM364"/>
    <mergeCell ref="AN362:AN364"/>
    <mergeCell ref="AG365:AG367"/>
    <mergeCell ref="AH365:AH367"/>
    <mergeCell ref="AI365:AI367"/>
    <mergeCell ref="AJ365:AJ367"/>
    <mergeCell ref="AK365:AK367"/>
    <mergeCell ref="AL365:AL367"/>
    <mergeCell ref="AM365:AM367"/>
    <mergeCell ref="AN365:AN367"/>
    <mergeCell ref="AG362:AG364"/>
    <mergeCell ref="AH362:AH364"/>
    <mergeCell ref="AI362:AI364"/>
    <mergeCell ref="AJ362:AJ364"/>
    <mergeCell ref="AK362:AK364"/>
    <mergeCell ref="AL362:AL364"/>
    <mergeCell ref="AM356:AM358"/>
    <mergeCell ref="AN356:AN358"/>
    <mergeCell ref="AG359:AG361"/>
    <mergeCell ref="AH359:AH361"/>
    <mergeCell ref="AI359:AI361"/>
    <mergeCell ref="AJ359:AJ361"/>
    <mergeCell ref="AK359:AK361"/>
    <mergeCell ref="AL359:AL361"/>
    <mergeCell ref="AM359:AM361"/>
    <mergeCell ref="AN359:AN361"/>
    <mergeCell ref="AG356:AG358"/>
    <mergeCell ref="AH356:AH358"/>
    <mergeCell ref="AI356:AI358"/>
    <mergeCell ref="AJ356:AJ358"/>
    <mergeCell ref="AK356:AK358"/>
    <mergeCell ref="AL356:AL358"/>
    <mergeCell ref="AM368:AM370"/>
    <mergeCell ref="AN368:AN370"/>
    <mergeCell ref="AG335:AG337"/>
    <mergeCell ref="AH335:AH337"/>
    <mergeCell ref="AI335:AI337"/>
    <mergeCell ref="AJ335:AJ337"/>
    <mergeCell ref="AK335:AK337"/>
    <mergeCell ref="AL335:AL337"/>
    <mergeCell ref="AM335:AM337"/>
    <mergeCell ref="AN335:AN337"/>
    <mergeCell ref="AG350:AG352"/>
    <mergeCell ref="AH350:AH352"/>
    <mergeCell ref="AI350:AI352"/>
    <mergeCell ref="AJ350:AJ352"/>
    <mergeCell ref="AK350:AK352"/>
    <mergeCell ref="AL350:AL352"/>
    <mergeCell ref="AM344:AM346"/>
    <mergeCell ref="AN344:AN346"/>
    <mergeCell ref="AG347:AG349"/>
    <mergeCell ref="AH347:AH349"/>
    <mergeCell ref="AI347:AI349"/>
    <mergeCell ref="AJ347:AJ349"/>
    <mergeCell ref="AK347:AK349"/>
    <mergeCell ref="AL347:AL349"/>
    <mergeCell ref="AM347:AM349"/>
    <mergeCell ref="AN347:AN349"/>
    <mergeCell ref="AG344:AG346"/>
    <mergeCell ref="AH344:AH346"/>
    <mergeCell ref="AI344:AI346"/>
    <mergeCell ref="AJ344:AJ346"/>
    <mergeCell ref="AK344:AK346"/>
    <mergeCell ref="AL344:AL346"/>
    <mergeCell ref="AM338:AM340"/>
    <mergeCell ref="AN338:AN340"/>
    <mergeCell ref="AG341:AG343"/>
    <mergeCell ref="AH341:AH343"/>
    <mergeCell ref="AI341:AI343"/>
    <mergeCell ref="AJ341:AJ343"/>
    <mergeCell ref="AK341:AK343"/>
    <mergeCell ref="AL341:AL343"/>
    <mergeCell ref="AM341:AM343"/>
    <mergeCell ref="AN341:AN343"/>
    <mergeCell ref="AG338:AG340"/>
    <mergeCell ref="AH338:AH340"/>
    <mergeCell ref="AI338:AI340"/>
    <mergeCell ref="AJ338:AJ340"/>
    <mergeCell ref="AK338:AK340"/>
    <mergeCell ref="AL338:AL340"/>
    <mergeCell ref="AM350:AM352"/>
    <mergeCell ref="AN350:AN352"/>
    <mergeCell ref="AG315:AG317"/>
    <mergeCell ref="AH315:AH317"/>
    <mergeCell ref="AI315:AI317"/>
    <mergeCell ref="AJ315:AJ317"/>
    <mergeCell ref="AK315:AK317"/>
    <mergeCell ref="AL315:AL317"/>
    <mergeCell ref="AM315:AM317"/>
    <mergeCell ref="AN315:AN317"/>
    <mergeCell ref="AG332:AG334"/>
    <mergeCell ref="AH332:AH334"/>
    <mergeCell ref="AI332:AI334"/>
    <mergeCell ref="AJ332:AJ334"/>
    <mergeCell ref="AK332:AK334"/>
    <mergeCell ref="AL332:AL334"/>
    <mergeCell ref="AM326:AM328"/>
    <mergeCell ref="AN326:AN328"/>
    <mergeCell ref="AG329:AG331"/>
    <mergeCell ref="AH329:AH331"/>
    <mergeCell ref="AI329:AI331"/>
    <mergeCell ref="AJ329:AJ331"/>
    <mergeCell ref="AK329:AK331"/>
    <mergeCell ref="AL329:AL331"/>
    <mergeCell ref="AM329:AM331"/>
    <mergeCell ref="AN329:AN331"/>
    <mergeCell ref="AG326:AG328"/>
    <mergeCell ref="AH326:AH328"/>
    <mergeCell ref="AI326:AI328"/>
    <mergeCell ref="AJ326:AJ328"/>
    <mergeCell ref="AK326:AK328"/>
    <mergeCell ref="AL326:AL328"/>
    <mergeCell ref="AM318:AM320"/>
    <mergeCell ref="AN318:AN320"/>
    <mergeCell ref="AG323:AG325"/>
    <mergeCell ref="AH323:AH325"/>
    <mergeCell ref="AI323:AI325"/>
    <mergeCell ref="AJ323:AJ325"/>
    <mergeCell ref="AK323:AK325"/>
    <mergeCell ref="AL323:AL325"/>
    <mergeCell ref="AM323:AM325"/>
    <mergeCell ref="AN323:AN325"/>
    <mergeCell ref="AG318:AG320"/>
    <mergeCell ref="AH318:AH320"/>
    <mergeCell ref="AI318:AI320"/>
    <mergeCell ref="AJ318:AJ320"/>
    <mergeCell ref="AK318:AK320"/>
    <mergeCell ref="AL318:AL320"/>
    <mergeCell ref="AM332:AM334"/>
    <mergeCell ref="AN332:AN334"/>
    <mergeCell ref="AG297:AG299"/>
    <mergeCell ref="AH297:AH299"/>
    <mergeCell ref="AI297:AI299"/>
    <mergeCell ref="AJ297:AJ299"/>
    <mergeCell ref="AK297:AK299"/>
    <mergeCell ref="AL297:AL299"/>
    <mergeCell ref="AM297:AM299"/>
    <mergeCell ref="AN297:AN299"/>
    <mergeCell ref="AG312:AG314"/>
    <mergeCell ref="AH312:AH314"/>
    <mergeCell ref="AI312:AI314"/>
    <mergeCell ref="AJ312:AJ314"/>
    <mergeCell ref="AK312:AK314"/>
    <mergeCell ref="AL312:AL314"/>
    <mergeCell ref="AM306:AM308"/>
    <mergeCell ref="AN306:AN308"/>
    <mergeCell ref="AG309:AG311"/>
    <mergeCell ref="AH309:AH311"/>
    <mergeCell ref="AI309:AI311"/>
    <mergeCell ref="AJ309:AJ311"/>
    <mergeCell ref="AK309:AK311"/>
    <mergeCell ref="AL309:AL311"/>
    <mergeCell ref="AM309:AM311"/>
    <mergeCell ref="AN309:AN311"/>
    <mergeCell ref="AG306:AG308"/>
    <mergeCell ref="AH306:AH308"/>
    <mergeCell ref="AI306:AI308"/>
    <mergeCell ref="AJ306:AJ308"/>
    <mergeCell ref="AK306:AK308"/>
    <mergeCell ref="AL306:AL308"/>
    <mergeCell ref="AM300:AM302"/>
    <mergeCell ref="AN300:AN302"/>
    <mergeCell ref="AG303:AG305"/>
    <mergeCell ref="AH303:AH305"/>
    <mergeCell ref="AI303:AI305"/>
    <mergeCell ref="AJ303:AJ305"/>
    <mergeCell ref="AK303:AK305"/>
    <mergeCell ref="AL303:AL305"/>
    <mergeCell ref="AM303:AM305"/>
    <mergeCell ref="AN303:AN305"/>
    <mergeCell ref="AG300:AG302"/>
    <mergeCell ref="AH300:AH302"/>
    <mergeCell ref="AI300:AI302"/>
    <mergeCell ref="AJ300:AJ302"/>
    <mergeCell ref="AK300:AK302"/>
    <mergeCell ref="AL300:AL302"/>
    <mergeCell ref="AM312:AM314"/>
    <mergeCell ref="AN312:AN314"/>
    <mergeCell ref="AG279:AG281"/>
    <mergeCell ref="AH279:AH281"/>
    <mergeCell ref="AI279:AI281"/>
    <mergeCell ref="AJ279:AJ281"/>
    <mergeCell ref="AK279:AK281"/>
    <mergeCell ref="AL279:AL281"/>
    <mergeCell ref="AM279:AM281"/>
    <mergeCell ref="AN279:AN281"/>
    <mergeCell ref="AG294:AG296"/>
    <mergeCell ref="AH294:AH296"/>
    <mergeCell ref="AI294:AI296"/>
    <mergeCell ref="AJ294:AJ296"/>
    <mergeCell ref="AK294:AK296"/>
    <mergeCell ref="AL294:AL296"/>
    <mergeCell ref="AM288:AM290"/>
    <mergeCell ref="AN288:AN290"/>
    <mergeCell ref="AG291:AG293"/>
    <mergeCell ref="AH291:AH293"/>
    <mergeCell ref="AI291:AI293"/>
    <mergeCell ref="AJ291:AJ293"/>
    <mergeCell ref="AK291:AK293"/>
    <mergeCell ref="AL291:AL293"/>
    <mergeCell ref="AM291:AM293"/>
    <mergeCell ref="AN291:AN293"/>
    <mergeCell ref="AG288:AG290"/>
    <mergeCell ref="AH288:AH290"/>
    <mergeCell ref="AI288:AI290"/>
    <mergeCell ref="AJ288:AJ290"/>
    <mergeCell ref="AK288:AK290"/>
    <mergeCell ref="AL288:AL290"/>
    <mergeCell ref="AM282:AM284"/>
    <mergeCell ref="AN282:AN284"/>
    <mergeCell ref="AG285:AG287"/>
    <mergeCell ref="AH285:AH287"/>
    <mergeCell ref="AI285:AI287"/>
    <mergeCell ref="AJ285:AJ287"/>
    <mergeCell ref="AK285:AK287"/>
    <mergeCell ref="AL285:AL287"/>
    <mergeCell ref="AM285:AM287"/>
    <mergeCell ref="AN285:AN287"/>
    <mergeCell ref="AG282:AG284"/>
    <mergeCell ref="AH282:AH284"/>
    <mergeCell ref="AI282:AI284"/>
    <mergeCell ref="AJ282:AJ284"/>
    <mergeCell ref="AK282:AK284"/>
    <mergeCell ref="AL282:AL284"/>
    <mergeCell ref="AM294:AM296"/>
    <mergeCell ref="AN294:AN296"/>
    <mergeCell ref="AG261:AG263"/>
    <mergeCell ref="AH261:AH263"/>
    <mergeCell ref="AI261:AI263"/>
    <mergeCell ref="AJ261:AJ263"/>
    <mergeCell ref="AK261:AK263"/>
    <mergeCell ref="AL261:AL263"/>
    <mergeCell ref="AM261:AM263"/>
    <mergeCell ref="AN261:AN263"/>
    <mergeCell ref="AG276:AG278"/>
    <mergeCell ref="AH276:AH278"/>
    <mergeCell ref="AI276:AI278"/>
    <mergeCell ref="AJ276:AJ278"/>
    <mergeCell ref="AK276:AK278"/>
    <mergeCell ref="AL276:AL278"/>
    <mergeCell ref="AM270:AM272"/>
    <mergeCell ref="AN270:AN272"/>
    <mergeCell ref="AG273:AG275"/>
    <mergeCell ref="AH273:AH275"/>
    <mergeCell ref="AI273:AI275"/>
    <mergeCell ref="AJ273:AJ275"/>
    <mergeCell ref="AK273:AK275"/>
    <mergeCell ref="AL273:AL275"/>
    <mergeCell ref="AM273:AM275"/>
    <mergeCell ref="AN273:AN275"/>
    <mergeCell ref="AG270:AG272"/>
    <mergeCell ref="AH270:AH272"/>
    <mergeCell ref="AI270:AI272"/>
    <mergeCell ref="AJ270:AJ272"/>
    <mergeCell ref="AK270:AK272"/>
    <mergeCell ref="AL270:AL272"/>
    <mergeCell ref="AM264:AM266"/>
    <mergeCell ref="AN264:AN266"/>
    <mergeCell ref="AG267:AG269"/>
    <mergeCell ref="AH267:AH269"/>
    <mergeCell ref="AI267:AI269"/>
    <mergeCell ref="AJ267:AJ269"/>
    <mergeCell ref="AK267:AK269"/>
    <mergeCell ref="AL267:AL269"/>
    <mergeCell ref="AM267:AM269"/>
    <mergeCell ref="AN267:AN269"/>
    <mergeCell ref="AG264:AG266"/>
    <mergeCell ref="AH264:AH266"/>
    <mergeCell ref="AI264:AI266"/>
    <mergeCell ref="AJ264:AJ266"/>
    <mergeCell ref="AK264:AK266"/>
    <mergeCell ref="AL264:AL266"/>
    <mergeCell ref="AM276:AM278"/>
    <mergeCell ref="AN276:AN278"/>
    <mergeCell ref="AG241:AG243"/>
    <mergeCell ref="AH241:AH243"/>
    <mergeCell ref="AI241:AI243"/>
    <mergeCell ref="AJ241:AJ243"/>
    <mergeCell ref="AK241:AK243"/>
    <mergeCell ref="AL241:AL243"/>
    <mergeCell ref="AM241:AM243"/>
    <mergeCell ref="AN241:AN243"/>
    <mergeCell ref="AG256:AG258"/>
    <mergeCell ref="AH256:AH258"/>
    <mergeCell ref="AI256:AI258"/>
    <mergeCell ref="AJ256:AJ258"/>
    <mergeCell ref="AK256:AK258"/>
    <mergeCell ref="AL256:AL258"/>
    <mergeCell ref="AM250:AM252"/>
    <mergeCell ref="AN250:AN252"/>
    <mergeCell ref="AG253:AG255"/>
    <mergeCell ref="AH253:AH255"/>
    <mergeCell ref="AI253:AI255"/>
    <mergeCell ref="AJ253:AJ255"/>
    <mergeCell ref="AK253:AK255"/>
    <mergeCell ref="AL253:AL255"/>
    <mergeCell ref="AM253:AM255"/>
    <mergeCell ref="AN253:AN255"/>
    <mergeCell ref="AG250:AG252"/>
    <mergeCell ref="AH250:AH252"/>
    <mergeCell ref="AI250:AI252"/>
    <mergeCell ref="AJ250:AJ252"/>
    <mergeCell ref="AK250:AK252"/>
    <mergeCell ref="AL250:AL252"/>
    <mergeCell ref="AM244:AM246"/>
    <mergeCell ref="AN244:AN246"/>
    <mergeCell ref="AG247:AG249"/>
    <mergeCell ref="AH247:AH249"/>
    <mergeCell ref="AI247:AI249"/>
    <mergeCell ref="AJ247:AJ249"/>
    <mergeCell ref="AK247:AK249"/>
    <mergeCell ref="AL247:AL249"/>
    <mergeCell ref="AM247:AM249"/>
    <mergeCell ref="AN247:AN249"/>
    <mergeCell ref="AG244:AG246"/>
    <mergeCell ref="AH244:AH246"/>
    <mergeCell ref="AI244:AI246"/>
    <mergeCell ref="AJ244:AJ246"/>
    <mergeCell ref="AK244:AK246"/>
    <mergeCell ref="AL244:AL246"/>
    <mergeCell ref="AM256:AM258"/>
    <mergeCell ref="AN256:AN258"/>
    <mergeCell ref="AG223:AG225"/>
    <mergeCell ref="AH223:AH225"/>
    <mergeCell ref="AI223:AI225"/>
    <mergeCell ref="AJ223:AJ225"/>
    <mergeCell ref="AK223:AK225"/>
    <mergeCell ref="AL223:AL225"/>
    <mergeCell ref="AM223:AM225"/>
    <mergeCell ref="AN223:AN225"/>
    <mergeCell ref="AG238:AG240"/>
    <mergeCell ref="AH238:AH240"/>
    <mergeCell ref="AI238:AI240"/>
    <mergeCell ref="AJ238:AJ240"/>
    <mergeCell ref="AK238:AK240"/>
    <mergeCell ref="AL238:AL240"/>
    <mergeCell ref="AM232:AM234"/>
    <mergeCell ref="AN232:AN234"/>
    <mergeCell ref="AG235:AG237"/>
    <mergeCell ref="AH235:AH237"/>
    <mergeCell ref="AI235:AI237"/>
    <mergeCell ref="AJ235:AJ237"/>
    <mergeCell ref="AK235:AK237"/>
    <mergeCell ref="AL235:AL237"/>
    <mergeCell ref="AM235:AM237"/>
    <mergeCell ref="AN235:AN237"/>
    <mergeCell ref="AG232:AG234"/>
    <mergeCell ref="AH232:AH234"/>
    <mergeCell ref="AI232:AI234"/>
    <mergeCell ref="AJ232:AJ234"/>
    <mergeCell ref="AK232:AK234"/>
    <mergeCell ref="AL232:AL234"/>
    <mergeCell ref="AM226:AM228"/>
    <mergeCell ref="AN226:AN228"/>
    <mergeCell ref="AG229:AG231"/>
    <mergeCell ref="AH229:AH231"/>
    <mergeCell ref="AI229:AI231"/>
    <mergeCell ref="AJ229:AJ231"/>
    <mergeCell ref="AK229:AK231"/>
    <mergeCell ref="AL229:AL231"/>
    <mergeCell ref="AM229:AM231"/>
    <mergeCell ref="AN229:AN231"/>
    <mergeCell ref="AG226:AG228"/>
    <mergeCell ref="AH226:AH228"/>
    <mergeCell ref="AI226:AI228"/>
    <mergeCell ref="AJ226:AJ228"/>
    <mergeCell ref="AK226:AK228"/>
    <mergeCell ref="AL226:AL228"/>
    <mergeCell ref="AM238:AM240"/>
    <mergeCell ref="AN238:AN240"/>
    <mergeCell ref="AG205:AG207"/>
    <mergeCell ref="AH205:AH207"/>
    <mergeCell ref="AI205:AI207"/>
    <mergeCell ref="AJ205:AJ207"/>
    <mergeCell ref="AK205:AK207"/>
    <mergeCell ref="AL205:AL207"/>
    <mergeCell ref="AM205:AM207"/>
    <mergeCell ref="AN205:AN207"/>
    <mergeCell ref="AG220:AG222"/>
    <mergeCell ref="AH220:AH222"/>
    <mergeCell ref="AI220:AI222"/>
    <mergeCell ref="AJ220:AJ222"/>
    <mergeCell ref="AK220:AK222"/>
    <mergeCell ref="AL220:AL222"/>
    <mergeCell ref="AM214:AM216"/>
    <mergeCell ref="AN214:AN216"/>
    <mergeCell ref="AG217:AG219"/>
    <mergeCell ref="AH217:AH219"/>
    <mergeCell ref="AI217:AI219"/>
    <mergeCell ref="AJ217:AJ219"/>
    <mergeCell ref="AK217:AK219"/>
    <mergeCell ref="AL217:AL219"/>
    <mergeCell ref="AM217:AM219"/>
    <mergeCell ref="AN217:AN219"/>
    <mergeCell ref="AG214:AG216"/>
    <mergeCell ref="AH214:AH216"/>
    <mergeCell ref="AI214:AI216"/>
    <mergeCell ref="AJ214:AJ216"/>
    <mergeCell ref="AK214:AK216"/>
    <mergeCell ref="AL214:AL216"/>
    <mergeCell ref="AM208:AM210"/>
    <mergeCell ref="AN208:AN210"/>
    <mergeCell ref="AG211:AG213"/>
    <mergeCell ref="AH211:AH213"/>
    <mergeCell ref="AI211:AI213"/>
    <mergeCell ref="AJ211:AJ213"/>
    <mergeCell ref="AK211:AK213"/>
    <mergeCell ref="AL211:AL213"/>
    <mergeCell ref="AM211:AM213"/>
    <mergeCell ref="AN211:AN213"/>
    <mergeCell ref="AG208:AG210"/>
    <mergeCell ref="AH208:AH210"/>
    <mergeCell ref="AI208:AI210"/>
    <mergeCell ref="AJ208:AJ210"/>
    <mergeCell ref="AK208:AK210"/>
    <mergeCell ref="AL208:AL210"/>
    <mergeCell ref="AM220:AM222"/>
    <mergeCell ref="AN220:AN222"/>
    <mergeCell ref="AG185:AG187"/>
    <mergeCell ref="AH185:AH187"/>
    <mergeCell ref="AI185:AI187"/>
    <mergeCell ref="AJ185:AJ187"/>
    <mergeCell ref="AK185:AK187"/>
    <mergeCell ref="AL185:AL187"/>
    <mergeCell ref="AM185:AM187"/>
    <mergeCell ref="AN185:AN187"/>
    <mergeCell ref="AG202:AG204"/>
    <mergeCell ref="AH202:AH204"/>
    <mergeCell ref="AI202:AI204"/>
    <mergeCell ref="AJ202:AJ204"/>
    <mergeCell ref="AK202:AK204"/>
    <mergeCell ref="AL202:AL204"/>
    <mergeCell ref="AM194:AM196"/>
    <mergeCell ref="AN194:AN196"/>
    <mergeCell ref="AG199:AG201"/>
    <mergeCell ref="AH199:AH201"/>
    <mergeCell ref="AI199:AI201"/>
    <mergeCell ref="AJ199:AJ201"/>
    <mergeCell ref="AK199:AK201"/>
    <mergeCell ref="AL199:AL201"/>
    <mergeCell ref="AM199:AM201"/>
    <mergeCell ref="AN199:AN201"/>
    <mergeCell ref="AG194:AG196"/>
    <mergeCell ref="AH194:AH196"/>
    <mergeCell ref="AI194:AI196"/>
    <mergeCell ref="AJ194:AJ196"/>
    <mergeCell ref="AK194:AK196"/>
    <mergeCell ref="AL194:AL196"/>
    <mergeCell ref="AM188:AM190"/>
    <mergeCell ref="AN188:AN190"/>
    <mergeCell ref="AG191:AG193"/>
    <mergeCell ref="AH191:AH193"/>
    <mergeCell ref="AI191:AI193"/>
    <mergeCell ref="AJ191:AJ193"/>
    <mergeCell ref="AK191:AK193"/>
    <mergeCell ref="AL191:AL193"/>
    <mergeCell ref="AM191:AM193"/>
    <mergeCell ref="AN191:AN193"/>
    <mergeCell ref="AG188:AG190"/>
    <mergeCell ref="AH188:AH190"/>
    <mergeCell ref="AI188:AI190"/>
    <mergeCell ref="AJ188:AJ190"/>
    <mergeCell ref="AK188:AK190"/>
    <mergeCell ref="AL188:AL190"/>
    <mergeCell ref="AM202:AM204"/>
    <mergeCell ref="AN202:AN204"/>
    <mergeCell ref="AG167:AG169"/>
    <mergeCell ref="AH167:AH169"/>
    <mergeCell ref="AI167:AI169"/>
    <mergeCell ref="AJ167:AJ169"/>
    <mergeCell ref="AK167:AK169"/>
    <mergeCell ref="AL167:AL169"/>
    <mergeCell ref="AM167:AM169"/>
    <mergeCell ref="AN167:AN169"/>
    <mergeCell ref="AG182:AG184"/>
    <mergeCell ref="AH182:AH184"/>
    <mergeCell ref="AI182:AI184"/>
    <mergeCell ref="AJ182:AJ184"/>
    <mergeCell ref="AK182:AK184"/>
    <mergeCell ref="AL182:AL184"/>
    <mergeCell ref="AM176:AM178"/>
    <mergeCell ref="AN176:AN178"/>
    <mergeCell ref="AG179:AG181"/>
    <mergeCell ref="AH179:AH181"/>
    <mergeCell ref="AI179:AI181"/>
    <mergeCell ref="AJ179:AJ181"/>
    <mergeCell ref="AK179:AK181"/>
    <mergeCell ref="AL179:AL181"/>
    <mergeCell ref="AM179:AM181"/>
    <mergeCell ref="AN179:AN181"/>
    <mergeCell ref="AG176:AG178"/>
    <mergeCell ref="AH176:AH178"/>
    <mergeCell ref="AI176:AI178"/>
    <mergeCell ref="AJ176:AJ178"/>
    <mergeCell ref="AK176:AK178"/>
    <mergeCell ref="AL176:AL178"/>
    <mergeCell ref="AM170:AM172"/>
    <mergeCell ref="AN170:AN172"/>
    <mergeCell ref="AG173:AG175"/>
    <mergeCell ref="AH173:AH175"/>
    <mergeCell ref="AI173:AI175"/>
    <mergeCell ref="AJ173:AJ175"/>
    <mergeCell ref="AK173:AK175"/>
    <mergeCell ref="AL173:AL175"/>
    <mergeCell ref="AM173:AM175"/>
    <mergeCell ref="AN173:AN175"/>
    <mergeCell ref="AG170:AG172"/>
    <mergeCell ref="AH170:AH172"/>
    <mergeCell ref="AI170:AI172"/>
    <mergeCell ref="AJ170:AJ172"/>
    <mergeCell ref="AK170:AK172"/>
    <mergeCell ref="AL170:AL172"/>
    <mergeCell ref="AM182:AM184"/>
    <mergeCell ref="AN182:AN184"/>
    <mergeCell ref="AG148:AG150"/>
    <mergeCell ref="AH148:AH150"/>
    <mergeCell ref="AI148:AI150"/>
    <mergeCell ref="AJ148:AJ150"/>
    <mergeCell ref="AK148:AK150"/>
    <mergeCell ref="AL148:AL150"/>
    <mergeCell ref="AM148:AM150"/>
    <mergeCell ref="AN148:AN150"/>
    <mergeCell ref="AG164:AG166"/>
    <mergeCell ref="AH164:AH166"/>
    <mergeCell ref="AI164:AI166"/>
    <mergeCell ref="AJ164:AJ166"/>
    <mergeCell ref="AK164:AK166"/>
    <mergeCell ref="AL164:AL166"/>
    <mergeCell ref="AM158:AM160"/>
    <mergeCell ref="AN158:AN160"/>
    <mergeCell ref="AG161:AG163"/>
    <mergeCell ref="AH161:AH163"/>
    <mergeCell ref="AI161:AI163"/>
    <mergeCell ref="AJ161:AJ163"/>
    <mergeCell ref="AK161:AK163"/>
    <mergeCell ref="AL161:AL163"/>
    <mergeCell ref="AM161:AM163"/>
    <mergeCell ref="AN161:AN163"/>
    <mergeCell ref="AG158:AG160"/>
    <mergeCell ref="AH158:AH160"/>
    <mergeCell ref="AI158:AI160"/>
    <mergeCell ref="AJ158:AJ160"/>
    <mergeCell ref="AK158:AK160"/>
    <mergeCell ref="AL158:AL160"/>
    <mergeCell ref="AM151:AM153"/>
    <mergeCell ref="AN151:AN153"/>
    <mergeCell ref="AG154:AG156"/>
    <mergeCell ref="AH154:AH156"/>
    <mergeCell ref="AI154:AI156"/>
    <mergeCell ref="AJ154:AJ156"/>
    <mergeCell ref="AK154:AK156"/>
    <mergeCell ref="AL154:AL156"/>
    <mergeCell ref="AM154:AM156"/>
    <mergeCell ref="AN154:AN156"/>
    <mergeCell ref="AG151:AG153"/>
    <mergeCell ref="AH151:AH153"/>
    <mergeCell ref="AI151:AI153"/>
    <mergeCell ref="AJ151:AJ153"/>
    <mergeCell ref="AK151:AK153"/>
    <mergeCell ref="AL151:AL153"/>
    <mergeCell ref="AM164:AM166"/>
    <mergeCell ref="AN164:AN166"/>
    <mergeCell ref="AG128:AG130"/>
    <mergeCell ref="AH128:AH130"/>
    <mergeCell ref="AI128:AI130"/>
    <mergeCell ref="AJ128:AJ130"/>
    <mergeCell ref="AK128:AK130"/>
    <mergeCell ref="AL128:AL130"/>
    <mergeCell ref="AM128:AM130"/>
    <mergeCell ref="AN128:AN130"/>
    <mergeCell ref="AG145:AG147"/>
    <mergeCell ref="AH145:AH147"/>
    <mergeCell ref="AI145:AI147"/>
    <mergeCell ref="AJ145:AJ147"/>
    <mergeCell ref="AK145:AK147"/>
    <mergeCell ref="AL145:AL147"/>
    <mergeCell ref="AM139:AM141"/>
    <mergeCell ref="AN139:AN141"/>
    <mergeCell ref="AG142:AG144"/>
    <mergeCell ref="AH142:AH144"/>
    <mergeCell ref="AI142:AI144"/>
    <mergeCell ref="AJ142:AJ144"/>
    <mergeCell ref="AK142:AK144"/>
    <mergeCell ref="AL142:AL144"/>
    <mergeCell ref="AM142:AM144"/>
    <mergeCell ref="AN142:AN144"/>
    <mergeCell ref="AG139:AG141"/>
    <mergeCell ref="AH139:AH141"/>
    <mergeCell ref="AI139:AI141"/>
    <mergeCell ref="AJ139:AJ141"/>
    <mergeCell ref="AK139:AK141"/>
    <mergeCell ref="AL139:AL141"/>
    <mergeCell ref="AM131:AM133"/>
    <mergeCell ref="AN131:AN133"/>
    <mergeCell ref="AG136:AG138"/>
    <mergeCell ref="AH136:AH138"/>
    <mergeCell ref="AI136:AI138"/>
    <mergeCell ref="AJ136:AJ138"/>
    <mergeCell ref="AK136:AK138"/>
    <mergeCell ref="AL136:AL138"/>
    <mergeCell ref="AM136:AM138"/>
    <mergeCell ref="AN136:AN138"/>
    <mergeCell ref="AG131:AG133"/>
    <mergeCell ref="AH131:AH133"/>
    <mergeCell ref="AI131:AI133"/>
    <mergeCell ref="AJ131:AJ133"/>
    <mergeCell ref="AK131:AK133"/>
    <mergeCell ref="AL131:AL133"/>
    <mergeCell ref="AM145:AM147"/>
    <mergeCell ref="AN145:AN147"/>
    <mergeCell ref="AG110:AG112"/>
    <mergeCell ref="AH110:AH112"/>
    <mergeCell ref="AI110:AI112"/>
    <mergeCell ref="AJ110:AJ112"/>
    <mergeCell ref="AK110:AK112"/>
    <mergeCell ref="AL110:AL112"/>
    <mergeCell ref="AM110:AM112"/>
    <mergeCell ref="AN110:AN112"/>
    <mergeCell ref="AG125:AG127"/>
    <mergeCell ref="AH125:AH127"/>
    <mergeCell ref="AI125:AI127"/>
    <mergeCell ref="AJ125:AJ127"/>
    <mergeCell ref="AK125:AK127"/>
    <mergeCell ref="AL125:AL127"/>
    <mergeCell ref="AM119:AM121"/>
    <mergeCell ref="AN119:AN121"/>
    <mergeCell ref="AG122:AG124"/>
    <mergeCell ref="AH122:AH124"/>
    <mergeCell ref="AI122:AI124"/>
    <mergeCell ref="AJ122:AJ124"/>
    <mergeCell ref="AK122:AK124"/>
    <mergeCell ref="AL122:AL124"/>
    <mergeCell ref="AM122:AM124"/>
    <mergeCell ref="AN122:AN124"/>
    <mergeCell ref="AG119:AG121"/>
    <mergeCell ref="AH119:AH121"/>
    <mergeCell ref="AI119:AI121"/>
    <mergeCell ref="AJ119:AJ121"/>
    <mergeCell ref="AK119:AK121"/>
    <mergeCell ref="AL119:AL121"/>
    <mergeCell ref="AM113:AM115"/>
    <mergeCell ref="AN113:AN115"/>
    <mergeCell ref="AG116:AG118"/>
    <mergeCell ref="AH116:AH118"/>
    <mergeCell ref="AI116:AI118"/>
    <mergeCell ref="AJ116:AJ118"/>
    <mergeCell ref="AK116:AK118"/>
    <mergeCell ref="AL116:AL118"/>
    <mergeCell ref="AM116:AM118"/>
    <mergeCell ref="AN116:AN118"/>
    <mergeCell ref="AG113:AG115"/>
    <mergeCell ref="AH113:AH115"/>
    <mergeCell ref="AI113:AI115"/>
    <mergeCell ref="AJ113:AJ115"/>
    <mergeCell ref="AK113:AK115"/>
    <mergeCell ref="AL113:AL115"/>
    <mergeCell ref="AM125:AM127"/>
    <mergeCell ref="AN125:AN127"/>
    <mergeCell ref="AG92:AG94"/>
    <mergeCell ref="AH92:AH94"/>
    <mergeCell ref="AI92:AI94"/>
    <mergeCell ref="AJ92:AJ94"/>
    <mergeCell ref="AK92:AK94"/>
    <mergeCell ref="AL92:AL94"/>
    <mergeCell ref="AM92:AM94"/>
    <mergeCell ref="AN92:AN94"/>
    <mergeCell ref="AG107:AG109"/>
    <mergeCell ref="AH107:AH109"/>
    <mergeCell ref="AI107:AI109"/>
    <mergeCell ref="AJ107:AJ109"/>
    <mergeCell ref="AK107:AK109"/>
    <mergeCell ref="AL107:AL109"/>
    <mergeCell ref="AM101:AM103"/>
    <mergeCell ref="AN101:AN103"/>
    <mergeCell ref="AG104:AG106"/>
    <mergeCell ref="AH104:AH106"/>
    <mergeCell ref="AI104:AI106"/>
    <mergeCell ref="AJ104:AJ106"/>
    <mergeCell ref="AK104:AK106"/>
    <mergeCell ref="AL104:AL106"/>
    <mergeCell ref="AM104:AM106"/>
    <mergeCell ref="AN104:AN106"/>
    <mergeCell ref="AG101:AG103"/>
    <mergeCell ref="AH101:AH103"/>
    <mergeCell ref="AI101:AI103"/>
    <mergeCell ref="AJ101:AJ103"/>
    <mergeCell ref="AK101:AK103"/>
    <mergeCell ref="AL101:AL103"/>
    <mergeCell ref="AM95:AM97"/>
    <mergeCell ref="AN95:AN97"/>
    <mergeCell ref="AG98:AG100"/>
    <mergeCell ref="AH98:AH100"/>
    <mergeCell ref="AI98:AI100"/>
    <mergeCell ref="AJ98:AJ100"/>
    <mergeCell ref="AK98:AK100"/>
    <mergeCell ref="AL98:AL100"/>
    <mergeCell ref="AM98:AM100"/>
    <mergeCell ref="AN98:AN100"/>
    <mergeCell ref="AG95:AG97"/>
    <mergeCell ref="AH95:AH97"/>
    <mergeCell ref="AI95:AI97"/>
    <mergeCell ref="AJ95:AJ97"/>
    <mergeCell ref="AK95:AK97"/>
    <mergeCell ref="AL95:AL97"/>
    <mergeCell ref="AM107:AM109"/>
    <mergeCell ref="AN107:AN109"/>
    <mergeCell ref="AG74:AG76"/>
    <mergeCell ref="AH74:AH76"/>
    <mergeCell ref="AI74:AI76"/>
    <mergeCell ref="AJ74:AJ76"/>
    <mergeCell ref="AK74:AK76"/>
    <mergeCell ref="AL74:AL76"/>
    <mergeCell ref="AM74:AM76"/>
    <mergeCell ref="AN74:AN76"/>
    <mergeCell ref="AG89:AG91"/>
    <mergeCell ref="AH89:AH91"/>
    <mergeCell ref="AI89:AI91"/>
    <mergeCell ref="AJ89:AJ91"/>
    <mergeCell ref="AK89:AK91"/>
    <mergeCell ref="AL89:AL91"/>
    <mergeCell ref="AM83:AM85"/>
    <mergeCell ref="AN83:AN85"/>
    <mergeCell ref="AG86:AG88"/>
    <mergeCell ref="AH86:AH88"/>
    <mergeCell ref="AI86:AI88"/>
    <mergeCell ref="AJ86:AJ88"/>
    <mergeCell ref="AK86:AK88"/>
    <mergeCell ref="AL86:AL88"/>
    <mergeCell ref="AM86:AM88"/>
    <mergeCell ref="AN86:AN88"/>
    <mergeCell ref="AG83:AG85"/>
    <mergeCell ref="AH83:AH85"/>
    <mergeCell ref="AI83:AI85"/>
    <mergeCell ref="AJ83:AJ85"/>
    <mergeCell ref="AK83:AK85"/>
    <mergeCell ref="AL83:AL85"/>
    <mergeCell ref="AM77:AM79"/>
    <mergeCell ref="AN77:AN79"/>
    <mergeCell ref="AG80:AG82"/>
    <mergeCell ref="AH80:AH82"/>
    <mergeCell ref="AI80:AI82"/>
    <mergeCell ref="AJ80:AJ82"/>
    <mergeCell ref="AK80:AK82"/>
    <mergeCell ref="AL80:AL82"/>
    <mergeCell ref="AM80:AM82"/>
    <mergeCell ref="AN80:AN82"/>
    <mergeCell ref="AG77:AG79"/>
    <mergeCell ref="AH77:AH79"/>
    <mergeCell ref="AI77:AI79"/>
    <mergeCell ref="AJ77:AJ79"/>
    <mergeCell ref="AK77:AK79"/>
    <mergeCell ref="AL77:AL79"/>
    <mergeCell ref="AM89:AM91"/>
    <mergeCell ref="AN89:AN91"/>
    <mergeCell ref="AG48:AG50"/>
    <mergeCell ref="AH48:AH50"/>
    <mergeCell ref="AI48:AI50"/>
    <mergeCell ref="AJ48:AJ50"/>
    <mergeCell ref="AK48:AK50"/>
    <mergeCell ref="AL48:AL50"/>
    <mergeCell ref="AM48:AM50"/>
    <mergeCell ref="AN48:AN50"/>
    <mergeCell ref="AG63:AG65"/>
    <mergeCell ref="AH63:AH65"/>
    <mergeCell ref="AI63:AI65"/>
    <mergeCell ref="AJ63:AJ65"/>
    <mergeCell ref="AK63:AK65"/>
    <mergeCell ref="AL63:AL65"/>
    <mergeCell ref="AM57:AM59"/>
    <mergeCell ref="AN57:AN59"/>
    <mergeCell ref="AG60:AG62"/>
    <mergeCell ref="AH60:AH62"/>
    <mergeCell ref="AI60:AI62"/>
    <mergeCell ref="AJ60:AJ62"/>
    <mergeCell ref="AK60:AK62"/>
    <mergeCell ref="AL60:AL62"/>
    <mergeCell ref="AM60:AM62"/>
    <mergeCell ref="AN60:AN62"/>
    <mergeCell ref="AG57:AG59"/>
    <mergeCell ref="AH57:AH59"/>
    <mergeCell ref="AI57:AI59"/>
    <mergeCell ref="AJ57:AJ59"/>
    <mergeCell ref="AK57:AK59"/>
    <mergeCell ref="AL57:AL59"/>
    <mergeCell ref="AM51:AM53"/>
    <mergeCell ref="AN51:AN53"/>
    <mergeCell ref="AG54:AG56"/>
    <mergeCell ref="AH54:AH56"/>
    <mergeCell ref="AI54:AI56"/>
    <mergeCell ref="AJ54:AJ56"/>
    <mergeCell ref="AK54:AK56"/>
    <mergeCell ref="AL54:AL56"/>
    <mergeCell ref="AM54:AM56"/>
    <mergeCell ref="AN54:AN56"/>
    <mergeCell ref="AG51:AG53"/>
    <mergeCell ref="AH51:AH53"/>
    <mergeCell ref="AI51:AI53"/>
    <mergeCell ref="AJ51:AJ53"/>
    <mergeCell ref="AK51:AK53"/>
    <mergeCell ref="AL51:AL53"/>
    <mergeCell ref="AM63:AM65"/>
    <mergeCell ref="AN63:AN65"/>
    <mergeCell ref="AG30:AG32"/>
    <mergeCell ref="AH30:AH32"/>
    <mergeCell ref="AI30:AI32"/>
    <mergeCell ref="AJ30:AJ32"/>
    <mergeCell ref="AK30:AK32"/>
    <mergeCell ref="AL30:AL32"/>
    <mergeCell ref="AM30:AM32"/>
    <mergeCell ref="AN30:AN32"/>
    <mergeCell ref="AG45:AG47"/>
    <mergeCell ref="AH45:AH47"/>
    <mergeCell ref="AI45:AI47"/>
    <mergeCell ref="AJ45:AJ47"/>
    <mergeCell ref="AK45:AK47"/>
    <mergeCell ref="AL45:AL47"/>
    <mergeCell ref="AM39:AM41"/>
    <mergeCell ref="AN39:AN41"/>
    <mergeCell ref="AG42:AG44"/>
    <mergeCell ref="AH42:AH44"/>
    <mergeCell ref="AI42:AI44"/>
    <mergeCell ref="AJ42:AJ44"/>
    <mergeCell ref="AK42:AK44"/>
    <mergeCell ref="AL42:AL44"/>
    <mergeCell ref="AM42:AM44"/>
    <mergeCell ref="AN42:AN44"/>
    <mergeCell ref="AG39:AG41"/>
    <mergeCell ref="AH39:AH41"/>
    <mergeCell ref="AI39:AI41"/>
    <mergeCell ref="AJ39:AJ41"/>
    <mergeCell ref="AK39:AK41"/>
    <mergeCell ref="AL39:AL41"/>
    <mergeCell ref="AM33:AM35"/>
    <mergeCell ref="AN33:AN35"/>
    <mergeCell ref="AG36:AG38"/>
    <mergeCell ref="AH36:AH38"/>
    <mergeCell ref="AI36:AI38"/>
    <mergeCell ref="AJ36:AJ38"/>
    <mergeCell ref="AK36:AK38"/>
    <mergeCell ref="AL36:AL38"/>
    <mergeCell ref="AM36:AM38"/>
    <mergeCell ref="AN36:AN38"/>
    <mergeCell ref="AG33:AG35"/>
    <mergeCell ref="AH33:AH35"/>
    <mergeCell ref="AI33:AI35"/>
    <mergeCell ref="AJ33:AJ35"/>
    <mergeCell ref="AK33:AK35"/>
    <mergeCell ref="AL33:AL35"/>
    <mergeCell ref="AM45:AM47"/>
    <mergeCell ref="AN45:AN47"/>
    <mergeCell ref="AG12:AG14"/>
    <mergeCell ref="AH12:AH14"/>
    <mergeCell ref="AI12:AI14"/>
    <mergeCell ref="AJ12:AJ14"/>
    <mergeCell ref="AK12:AK14"/>
    <mergeCell ref="AL12:AL14"/>
    <mergeCell ref="AM12:AM14"/>
    <mergeCell ref="AN12:AN14"/>
    <mergeCell ref="AG27:AG29"/>
    <mergeCell ref="AH27:AH29"/>
    <mergeCell ref="AI27:AI29"/>
    <mergeCell ref="AJ27:AJ29"/>
    <mergeCell ref="AK27:AK29"/>
    <mergeCell ref="AL27:AL29"/>
    <mergeCell ref="AM21:AM23"/>
    <mergeCell ref="AN21:AN23"/>
    <mergeCell ref="AG24:AG26"/>
    <mergeCell ref="AH24:AH26"/>
    <mergeCell ref="AI24:AI26"/>
    <mergeCell ref="AJ24:AJ26"/>
    <mergeCell ref="AK24:AK26"/>
    <mergeCell ref="AL24:AL26"/>
    <mergeCell ref="AM24:AM26"/>
    <mergeCell ref="AN24:AN26"/>
    <mergeCell ref="AG21:AG23"/>
    <mergeCell ref="AH21:AH23"/>
    <mergeCell ref="AI21:AI23"/>
    <mergeCell ref="AJ21:AJ23"/>
    <mergeCell ref="AK21:AK23"/>
    <mergeCell ref="AL21:AL23"/>
    <mergeCell ref="AM15:AM17"/>
    <mergeCell ref="AN15:AN17"/>
    <mergeCell ref="AG18:AG20"/>
    <mergeCell ref="AH18:AH20"/>
    <mergeCell ref="AI18:AI20"/>
    <mergeCell ref="AJ18:AJ20"/>
    <mergeCell ref="AK18:AK20"/>
    <mergeCell ref="AL18:AL20"/>
    <mergeCell ref="AM18:AM20"/>
    <mergeCell ref="AN18:AN20"/>
    <mergeCell ref="AG15:AG17"/>
    <mergeCell ref="AH15:AH17"/>
    <mergeCell ref="AI15:AI17"/>
    <mergeCell ref="AJ15:AJ17"/>
    <mergeCell ref="AK15:AK17"/>
    <mergeCell ref="AL15:AL17"/>
    <mergeCell ref="AM27:AM29"/>
    <mergeCell ref="AN27:AN29"/>
    <mergeCell ref="AB746:AB748"/>
    <mergeCell ref="AC746:AC748"/>
    <mergeCell ref="AB749:AB751"/>
    <mergeCell ref="AC749:AC751"/>
    <mergeCell ref="AB675:AB677"/>
    <mergeCell ref="AC675:AC677"/>
    <mergeCell ref="AB678:AB680"/>
    <mergeCell ref="AC678:AC680"/>
    <mergeCell ref="AB681:AB683"/>
    <mergeCell ref="AC681:AC683"/>
    <mergeCell ref="AB737:AB739"/>
    <mergeCell ref="AC737:AC739"/>
    <mergeCell ref="AB740:AB742"/>
    <mergeCell ref="AC740:AC742"/>
    <mergeCell ref="AB743:AB745"/>
    <mergeCell ref="AC743:AC745"/>
    <mergeCell ref="A1:B1"/>
    <mergeCell ref="AB731:AB733"/>
    <mergeCell ref="AC731:AC733"/>
    <mergeCell ref="AB704:AB706"/>
    <mergeCell ref="AC704:AC706"/>
    <mergeCell ref="AB734:AB736"/>
    <mergeCell ref="AC734:AC736"/>
    <mergeCell ref="AB684:AB686"/>
    <mergeCell ref="AC684:AC686"/>
    <mergeCell ref="AB687:AB689"/>
    <mergeCell ref="AB728:AB730"/>
    <mergeCell ref="AC728:AC730"/>
    <mergeCell ref="AB645:AB647"/>
    <mergeCell ref="AC645:AC647"/>
    <mergeCell ref="AC698:AC700"/>
    <mergeCell ref="AB701:AB703"/>
    <mergeCell ref="AC701:AC703"/>
    <mergeCell ref="AB648:AB650"/>
    <mergeCell ref="AC648:AC650"/>
    <mergeCell ref="AB651:AB653"/>
    <mergeCell ref="AB719:AB721"/>
    <mergeCell ref="AC719:AC721"/>
    <mergeCell ref="AB722:AB724"/>
    <mergeCell ref="AC722:AC724"/>
    <mergeCell ref="AB725:AB727"/>
    <mergeCell ref="AC725:AC727"/>
    <mergeCell ref="AB752:AB754"/>
    <mergeCell ref="AC752:AC754"/>
    <mergeCell ref="AB707:AB709"/>
    <mergeCell ref="AC707:AC709"/>
    <mergeCell ref="AB710:AB712"/>
    <mergeCell ref="AC710:AC712"/>
    <mergeCell ref="AB713:AB715"/>
    <mergeCell ref="AC713:AC715"/>
    <mergeCell ref="AB716:AB718"/>
    <mergeCell ref="AC716:AC718"/>
    <mergeCell ref="AC687:AC689"/>
    <mergeCell ref="AB690:AB692"/>
    <mergeCell ref="AC690:AC692"/>
    <mergeCell ref="AB695:AB697"/>
    <mergeCell ref="AC695:AC697"/>
    <mergeCell ref="AB698:AB700"/>
    <mergeCell ref="AC672:AC674"/>
    <mergeCell ref="AB616:AB618"/>
    <mergeCell ref="AC616:AC618"/>
    <mergeCell ref="AB619:AB621"/>
    <mergeCell ref="AC619:AC621"/>
    <mergeCell ref="AB622:AB624"/>
    <mergeCell ref="AC622:AC624"/>
    <mergeCell ref="AB625:AB627"/>
    <mergeCell ref="AC625:AC627"/>
    <mergeCell ref="AB663:AB665"/>
    <mergeCell ref="AC663:AC665"/>
    <mergeCell ref="AB666:AB668"/>
    <mergeCell ref="AC666:AC668"/>
    <mergeCell ref="AB669:AB671"/>
    <mergeCell ref="AC669:AC671"/>
    <mergeCell ref="AC651:AC653"/>
    <mergeCell ref="AB654:AB656"/>
    <mergeCell ref="AC654:AC656"/>
    <mergeCell ref="AB657:AB659"/>
    <mergeCell ref="AC657:AC659"/>
    <mergeCell ref="AB660:AB662"/>
    <mergeCell ref="AC660:AC662"/>
    <mergeCell ref="AC607:AC609"/>
    <mergeCell ref="AB610:AB612"/>
    <mergeCell ref="AC610:AC612"/>
    <mergeCell ref="AB613:AB615"/>
    <mergeCell ref="AC613:AC615"/>
    <mergeCell ref="AB598:AB600"/>
    <mergeCell ref="AC598:AC600"/>
    <mergeCell ref="AB601:AB603"/>
    <mergeCell ref="AC601:AC603"/>
    <mergeCell ref="AB604:AB606"/>
    <mergeCell ref="AC604:AC606"/>
    <mergeCell ref="AB639:AB641"/>
    <mergeCell ref="AC639:AC641"/>
    <mergeCell ref="AB642:AB644"/>
    <mergeCell ref="AC642:AC644"/>
    <mergeCell ref="AB589:AB591"/>
    <mergeCell ref="AC589:AC591"/>
    <mergeCell ref="AB592:AB594"/>
    <mergeCell ref="AC592:AC594"/>
    <mergeCell ref="AB595:AB597"/>
    <mergeCell ref="AC595:AC597"/>
    <mergeCell ref="AB628:AB630"/>
    <mergeCell ref="AC628:AC630"/>
    <mergeCell ref="AB633:AB635"/>
    <mergeCell ref="AC633:AC635"/>
    <mergeCell ref="AB636:AB638"/>
    <mergeCell ref="AC636:AC638"/>
    <mergeCell ref="AC580:AC582"/>
    <mergeCell ref="AB583:AB585"/>
    <mergeCell ref="AC583:AC585"/>
    <mergeCell ref="AB586:AB588"/>
    <mergeCell ref="AC586:AC588"/>
    <mergeCell ref="AB571:AB573"/>
    <mergeCell ref="AC571:AC573"/>
    <mergeCell ref="AB574:AB576"/>
    <mergeCell ref="AC574:AC576"/>
    <mergeCell ref="AB577:AB579"/>
    <mergeCell ref="AC577:AC579"/>
    <mergeCell ref="AB560:AB562"/>
    <mergeCell ref="AC560:AC562"/>
    <mergeCell ref="AB563:AB565"/>
    <mergeCell ref="AC563:AC565"/>
    <mergeCell ref="AB566:AB568"/>
    <mergeCell ref="AC566:AC568"/>
    <mergeCell ref="AC554:AC556"/>
    <mergeCell ref="AB557:AB559"/>
    <mergeCell ref="AC557:AC559"/>
    <mergeCell ref="AB504:AB506"/>
    <mergeCell ref="AC504:AC506"/>
    <mergeCell ref="AC509:AC511"/>
    <mergeCell ref="AB512:AB514"/>
    <mergeCell ref="AC512:AC514"/>
    <mergeCell ref="AB515:AB517"/>
    <mergeCell ref="AB545:AB547"/>
    <mergeCell ref="AC545:AC547"/>
    <mergeCell ref="AB548:AB550"/>
    <mergeCell ref="AC548:AC550"/>
    <mergeCell ref="AB551:AB553"/>
    <mergeCell ref="AC551:AC553"/>
    <mergeCell ref="AB533:AB535"/>
    <mergeCell ref="AC533:AC535"/>
    <mergeCell ref="AC536:AC538"/>
    <mergeCell ref="AB539:AB541"/>
    <mergeCell ref="AC539:AC541"/>
    <mergeCell ref="AB542:AB544"/>
    <mergeCell ref="AC542:AC544"/>
    <mergeCell ref="AB536:AB538"/>
    <mergeCell ref="AC501:AC503"/>
    <mergeCell ref="AB450:AB452"/>
    <mergeCell ref="AC450:AC452"/>
    <mergeCell ref="AC453:AC455"/>
    <mergeCell ref="AB456:AB458"/>
    <mergeCell ref="AC456:AC458"/>
    <mergeCell ref="AB459:AB461"/>
    <mergeCell ref="AC486:AC488"/>
    <mergeCell ref="AB489:AB491"/>
    <mergeCell ref="AC489:AC491"/>
    <mergeCell ref="AB492:AB494"/>
    <mergeCell ref="AC492:AC494"/>
    <mergeCell ref="AB495:AB497"/>
    <mergeCell ref="AC495:AC497"/>
    <mergeCell ref="AB527:AB529"/>
    <mergeCell ref="AC527:AC529"/>
    <mergeCell ref="AB530:AB532"/>
    <mergeCell ref="AC530:AC532"/>
    <mergeCell ref="AB477:AB479"/>
    <mergeCell ref="AC477:AC479"/>
    <mergeCell ref="AC480:AC482"/>
    <mergeCell ref="AB483:AB485"/>
    <mergeCell ref="AC483:AC485"/>
    <mergeCell ref="AB486:AB488"/>
    <mergeCell ref="AC515:AC517"/>
    <mergeCell ref="AB518:AB520"/>
    <mergeCell ref="AC518:AC520"/>
    <mergeCell ref="AB521:AB523"/>
    <mergeCell ref="AC521:AC523"/>
    <mergeCell ref="AB524:AB526"/>
    <mergeCell ref="AC524:AC526"/>
    <mergeCell ref="AC471:AC473"/>
    <mergeCell ref="AB474:AB476"/>
    <mergeCell ref="AC474:AC476"/>
    <mergeCell ref="AB421:AB423"/>
    <mergeCell ref="AC421:AC423"/>
    <mergeCell ref="AC424:AC426"/>
    <mergeCell ref="AB427:AB429"/>
    <mergeCell ref="AC427:AC429"/>
    <mergeCell ref="AB430:AB432"/>
    <mergeCell ref="AC459:AC461"/>
    <mergeCell ref="AB462:AB464"/>
    <mergeCell ref="AC462:AC464"/>
    <mergeCell ref="AB465:AB467"/>
    <mergeCell ref="AC465:AC467"/>
    <mergeCell ref="AB468:AB470"/>
    <mergeCell ref="AC468:AC470"/>
    <mergeCell ref="AB498:AB500"/>
    <mergeCell ref="AC498:AC500"/>
    <mergeCell ref="AC418:AC420"/>
    <mergeCell ref="AB365:AB367"/>
    <mergeCell ref="AC365:AC367"/>
    <mergeCell ref="AC368:AC370"/>
    <mergeCell ref="AB371:AB373"/>
    <mergeCell ref="AC371:AC373"/>
    <mergeCell ref="AB374:AB376"/>
    <mergeCell ref="AC403:AC405"/>
    <mergeCell ref="AB406:AB408"/>
    <mergeCell ref="AC406:AC408"/>
    <mergeCell ref="AB409:AB411"/>
    <mergeCell ref="AC409:AC411"/>
    <mergeCell ref="AB412:AB414"/>
    <mergeCell ref="AC412:AC414"/>
    <mergeCell ref="AB442:AB444"/>
    <mergeCell ref="AC442:AC444"/>
    <mergeCell ref="AB447:AB449"/>
    <mergeCell ref="AC447:AC449"/>
    <mergeCell ref="AB394:AB396"/>
    <mergeCell ref="AC394:AC396"/>
    <mergeCell ref="AC397:AC399"/>
    <mergeCell ref="AB400:AB402"/>
    <mergeCell ref="AC400:AC402"/>
    <mergeCell ref="AB403:AB405"/>
    <mergeCell ref="AC430:AC432"/>
    <mergeCell ref="AB433:AB435"/>
    <mergeCell ref="AC433:AC435"/>
    <mergeCell ref="AB436:AB438"/>
    <mergeCell ref="AC436:AC438"/>
    <mergeCell ref="AB439:AB441"/>
    <mergeCell ref="AC439:AC441"/>
    <mergeCell ref="AC388:AC390"/>
    <mergeCell ref="AB391:AB393"/>
    <mergeCell ref="AC391:AC393"/>
    <mergeCell ref="AB338:AB340"/>
    <mergeCell ref="AC338:AC340"/>
    <mergeCell ref="AC341:AC343"/>
    <mergeCell ref="AB344:AB346"/>
    <mergeCell ref="AC344:AC346"/>
    <mergeCell ref="AB347:AB349"/>
    <mergeCell ref="AC374:AC376"/>
    <mergeCell ref="AB377:AB379"/>
    <mergeCell ref="AC377:AC379"/>
    <mergeCell ref="AB380:AB382"/>
    <mergeCell ref="AC380:AC382"/>
    <mergeCell ref="AB385:AB387"/>
    <mergeCell ref="AC385:AC387"/>
    <mergeCell ref="AB415:AB417"/>
    <mergeCell ref="AC415:AC417"/>
    <mergeCell ref="AC335:AC337"/>
    <mergeCell ref="AB282:AB284"/>
    <mergeCell ref="AC282:AC284"/>
    <mergeCell ref="AC285:AC287"/>
    <mergeCell ref="AB288:AB290"/>
    <mergeCell ref="AC288:AC290"/>
    <mergeCell ref="AB291:AB293"/>
    <mergeCell ref="AC318:AC320"/>
    <mergeCell ref="AB323:AB325"/>
    <mergeCell ref="AC323:AC325"/>
    <mergeCell ref="AB326:AB328"/>
    <mergeCell ref="AC326:AC328"/>
    <mergeCell ref="AB329:AB331"/>
    <mergeCell ref="AC329:AC331"/>
    <mergeCell ref="AB359:AB361"/>
    <mergeCell ref="AC359:AC361"/>
    <mergeCell ref="AB362:AB364"/>
    <mergeCell ref="AC362:AC364"/>
    <mergeCell ref="AB309:AB311"/>
    <mergeCell ref="AC309:AC311"/>
    <mergeCell ref="AC312:AC314"/>
    <mergeCell ref="AB315:AB317"/>
    <mergeCell ref="AC315:AC317"/>
    <mergeCell ref="AB318:AB320"/>
    <mergeCell ref="AC347:AC349"/>
    <mergeCell ref="AB350:AB352"/>
    <mergeCell ref="AC350:AC352"/>
    <mergeCell ref="AB353:AB355"/>
    <mergeCell ref="AC353:AC355"/>
    <mergeCell ref="AB356:AB358"/>
    <mergeCell ref="AC356:AC358"/>
    <mergeCell ref="AB306:AB308"/>
    <mergeCell ref="AC306:AC308"/>
    <mergeCell ref="AB253:AB255"/>
    <mergeCell ref="AC253:AC255"/>
    <mergeCell ref="AC256:AC258"/>
    <mergeCell ref="AB261:AB263"/>
    <mergeCell ref="AC261:AC263"/>
    <mergeCell ref="AB264:AB266"/>
    <mergeCell ref="AC291:AC293"/>
    <mergeCell ref="AB294:AB296"/>
    <mergeCell ref="AC294:AC296"/>
    <mergeCell ref="AB297:AB299"/>
    <mergeCell ref="AC297:AC299"/>
    <mergeCell ref="AB300:AB302"/>
    <mergeCell ref="AC300:AC302"/>
    <mergeCell ref="AB332:AB334"/>
    <mergeCell ref="AC332:AC334"/>
    <mergeCell ref="AB279:AB281"/>
    <mergeCell ref="AC279:AC281"/>
    <mergeCell ref="AB226:AB228"/>
    <mergeCell ref="AC226:AC228"/>
    <mergeCell ref="AC229:AC231"/>
    <mergeCell ref="AB232:AB234"/>
    <mergeCell ref="AC232:AC234"/>
    <mergeCell ref="AB235:AB237"/>
    <mergeCell ref="AC264:AC266"/>
    <mergeCell ref="AB267:AB269"/>
    <mergeCell ref="AC267:AC269"/>
    <mergeCell ref="AB270:AB272"/>
    <mergeCell ref="AC270:AC272"/>
    <mergeCell ref="AB273:AB275"/>
    <mergeCell ref="AC273:AC275"/>
    <mergeCell ref="AB303:AB305"/>
    <mergeCell ref="AC303:AC305"/>
    <mergeCell ref="AB250:AB252"/>
    <mergeCell ref="AC250:AC252"/>
    <mergeCell ref="AB199:AB201"/>
    <mergeCell ref="AC199:AC201"/>
    <mergeCell ref="AC202:AC204"/>
    <mergeCell ref="AB205:AB207"/>
    <mergeCell ref="AC205:AC207"/>
    <mergeCell ref="AB208:AB210"/>
    <mergeCell ref="AC235:AC237"/>
    <mergeCell ref="AB238:AB240"/>
    <mergeCell ref="AC238:AC240"/>
    <mergeCell ref="AB241:AB243"/>
    <mergeCell ref="AC241:AC243"/>
    <mergeCell ref="AB244:AB246"/>
    <mergeCell ref="AC244:AC246"/>
    <mergeCell ref="AB276:AB278"/>
    <mergeCell ref="AC276:AC278"/>
    <mergeCell ref="AB223:AB225"/>
    <mergeCell ref="AC223:AC225"/>
    <mergeCell ref="AB170:AB172"/>
    <mergeCell ref="AC170:AC172"/>
    <mergeCell ref="AC173:AC175"/>
    <mergeCell ref="AB176:AB178"/>
    <mergeCell ref="AC176:AC178"/>
    <mergeCell ref="AB179:AB181"/>
    <mergeCell ref="AC208:AC210"/>
    <mergeCell ref="AB211:AB213"/>
    <mergeCell ref="AC211:AC213"/>
    <mergeCell ref="AB214:AB216"/>
    <mergeCell ref="AC214:AC216"/>
    <mergeCell ref="AB217:AB219"/>
    <mergeCell ref="AC217:AC219"/>
    <mergeCell ref="AB247:AB249"/>
    <mergeCell ref="AC247:AC249"/>
    <mergeCell ref="AC191:AC193"/>
    <mergeCell ref="AB194:AB196"/>
    <mergeCell ref="AC194:AC196"/>
    <mergeCell ref="AB142:AB144"/>
    <mergeCell ref="AC142:AC144"/>
    <mergeCell ref="AC145:AC147"/>
    <mergeCell ref="AB148:AB150"/>
    <mergeCell ref="AC148:AC150"/>
    <mergeCell ref="AB151:AB153"/>
    <mergeCell ref="AC179:AC181"/>
    <mergeCell ref="AB182:AB184"/>
    <mergeCell ref="AC182:AC184"/>
    <mergeCell ref="AB185:AB187"/>
    <mergeCell ref="AC185:AC187"/>
    <mergeCell ref="AB188:AB190"/>
    <mergeCell ref="AC188:AC190"/>
    <mergeCell ref="AB220:AB222"/>
    <mergeCell ref="AC220:AC222"/>
    <mergeCell ref="S259:T259"/>
    <mergeCell ref="AB36:AB38"/>
    <mergeCell ref="AC36:AC38"/>
    <mergeCell ref="AB39:AB41"/>
    <mergeCell ref="AC39:AC41"/>
    <mergeCell ref="AB42:AB44"/>
    <mergeCell ref="AC95:AC97"/>
    <mergeCell ref="AB98:AB100"/>
    <mergeCell ref="AC98:AC100"/>
    <mergeCell ref="AB101:AB103"/>
    <mergeCell ref="AC101:AC103"/>
    <mergeCell ref="AB104:AB106"/>
    <mergeCell ref="AC104:AC106"/>
    <mergeCell ref="AB136:AB138"/>
    <mergeCell ref="AC136:AC138"/>
    <mergeCell ref="AB139:AB141"/>
    <mergeCell ref="AC139:AC141"/>
    <mergeCell ref="AB86:AB88"/>
    <mergeCell ref="AC86:AC88"/>
    <mergeCell ref="AC89:AC91"/>
    <mergeCell ref="AB92:AB94"/>
    <mergeCell ref="AC92:AC94"/>
    <mergeCell ref="AB95:AB97"/>
    <mergeCell ref="AC122:AC124"/>
    <mergeCell ref="AB125:AB127"/>
    <mergeCell ref="AC125:AC127"/>
    <mergeCell ref="AB128:AB130"/>
    <mergeCell ref="AC128:AC130"/>
    <mergeCell ref="AB131:AB133"/>
    <mergeCell ref="AC131:AC133"/>
    <mergeCell ref="AB164:AB166"/>
    <mergeCell ref="AC164:AC166"/>
    <mergeCell ref="S72:T72"/>
    <mergeCell ref="AB27:AB29"/>
    <mergeCell ref="U383:V383"/>
    <mergeCell ref="U445:V445"/>
    <mergeCell ref="U507:V507"/>
    <mergeCell ref="U569:V569"/>
    <mergeCell ref="U631:V631"/>
    <mergeCell ref="U693:V693"/>
    <mergeCell ref="U10:V10"/>
    <mergeCell ref="U72:V72"/>
    <mergeCell ref="U134:V134"/>
    <mergeCell ref="U197:V197"/>
    <mergeCell ref="U259:V259"/>
    <mergeCell ref="U321:V321"/>
    <mergeCell ref="AB77:AB79"/>
    <mergeCell ref="AC77:AC79"/>
    <mergeCell ref="AB80:AB82"/>
    <mergeCell ref="AC80:AC82"/>
    <mergeCell ref="AB83:AB85"/>
    <mergeCell ref="AC83:AC85"/>
    <mergeCell ref="AB66:AB68"/>
    <mergeCell ref="AC66:AC68"/>
    <mergeCell ref="AB69:AB71"/>
    <mergeCell ref="AC69:AC71"/>
    <mergeCell ref="AB74:AB76"/>
    <mergeCell ref="AC74:AC76"/>
    <mergeCell ref="AB54:AB56"/>
    <mergeCell ref="AC54:AC56"/>
    <mergeCell ref="AB57:AB59"/>
    <mergeCell ref="AC57:AC59"/>
    <mergeCell ref="AC60:AC62"/>
    <mergeCell ref="AB63:AB65"/>
    <mergeCell ref="S693:T693"/>
    <mergeCell ref="H687:H689"/>
    <mergeCell ref="I687:I689"/>
    <mergeCell ref="J687:J689"/>
    <mergeCell ref="C704:C706"/>
    <mergeCell ref="H704:H706"/>
    <mergeCell ref="I704:I706"/>
    <mergeCell ref="J704:J706"/>
    <mergeCell ref="C701:C703"/>
    <mergeCell ref="H701:H703"/>
    <mergeCell ref="S321:T321"/>
    <mergeCell ref="S383:T383"/>
    <mergeCell ref="S445:T445"/>
    <mergeCell ref="S507:T507"/>
    <mergeCell ref="S569:T569"/>
    <mergeCell ref="S631:T631"/>
    <mergeCell ref="AB368:AB370"/>
    <mergeCell ref="AB397:AB399"/>
    <mergeCell ref="AB424:AB426"/>
    <mergeCell ref="AB453:AB455"/>
    <mergeCell ref="AB480:AB482"/>
    <mergeCell ref="AB509:AB511"/>
    <mergeCell ref="AB341:AB343"/>
    <mergeCell ref="AB335:AB337"/>
    <mergeCell ref="AB388:AB390"/>
    <mergeCell ref="AB418:AB420"/>
    <mergeCell ref="AB471:AB473"/>
    <mergeCell ref="AB501:AB503"/>
    <mergeCell ref="AB554:AB556"/>
    <mergeCell ref="AB580:AB582"/>
    <mergeCell ref="AB607:AB609"/>
    <mergeCell ref="AB672:AB674"/>
    <mergeCell ref="H752:H754"/>
    <mergeCell ref="I752:I754"/>
    <mergeCell ref="C752:C754"/>
    <mergeCell ref="J752:J754"/>
    <mergeCell ref="H743:H745"/>
    <mergeCell ref="I743:I745"/>
    <mergeCell ref="H746:H748"/>
    <mergeCell ref="I746:I748"/>
    <mergeCell ref="C743:C745"/>
    <mergeCell ref="J743:J745"/>
    <mergeCell ref="C560:C562"/>
    <mergeCell ref="H560:H562"/>
    <mergeCell ref="I560:I562"/>
    <mergeCell ref="J560:J562"/>
    <mergeCell ref="C563:C565"/>
    <mergeCell ref="H563:H565"/>
    <mergeCell ref="I563:I565"/>
    <mergeCell ref="J563:J565"/>
    <mergeCell ref="I701:I703"/>
    <mergeCell ref="J701:J703"/>
    <mergeCell ref="C566:C568"/>
    <mergeCell ref="H566:H568"/>
    <mergeCell ref="I566:I568"/>
    <mergeCell ref="J566:J568"/>
    <mergeCell ref="C607:C609"/>
    <mergeCell ref="H607:H609"/>
    <mergeCell ref="I607:I609"/>
    <mergeCell ref="J607:J609"/>
    <mergeCell ref="C731:C733"/>
    <mergeCell ref="J731:J733"/>
    <mergeCell ref="H749:H751"/>
    <mergeCell ref="I749:I751"/>
    <mergeCell ref="C746:C748"/>
    <mergeCell ref="J746:J748"/>
    <mergeCell ref="C734:C736"/>
    <mergeCell ref="J734:J736"/>
    <mergeCell ref="C749:C751"/>
    <mergeCell ref="J749:J751"/>
    <mergeCell ref="C737:C739"/>
    <mergeCell ref="J737:J739"/>
    <mergeCell ref="C740:C742"/>
    <mergeCell ref="J740:J742"/>
    <mergeCell ref="H737:H739"/>
    <mergeCell ref="I737:I739"/>
    <mergeCell ref="H740:H742"/>
    <mergeCell ref="I740:I742"/>
    <mergeCell ref="H731:H733"/>
    <mergeCell ref="I731:I733"/>
    <mergeCell ref="H734:H736"/>
    <mergeCell ref="I734:I736"/>
    <mergeCell ref="Q631:R631"/>
    <mergeCell ref="O631:P631"/>
    <mergeCell ref="I639:I641"/>
    <mergeCell ref="J639:J641"/>
    <mergeCell ref="C648:C650"/>
    <mergeCell ref="H648:H650"/>
    <mergeCell ref="I648:I650"/>
    <mergeCell ref="J648:J650"/>
    <mergeCell ref="I633:I635"/>
    <mergeCell ref="J633:J635"/>
    <mergeCell ref="C728:C730"/>
    <mergeCell ref="H728:H730"/>
    <mergeCell ref="I728:I730"/>
    <mergeCell ref="J728:J730"/>
    <mergeCell ref="C639:C641"/>
    <mergeCell ref="H639:H641"/>
    <mergeCell ref="C678:C680"/>
    <mergeCell ref="H678:H680"/>
    <mergeCell ref="I678:I680"/>
    <mergeCell ref="J678:J680"/>
    <mergeCell ref="H574:H576"/>
    <mergeCell ref="I574:I576"/>
    <mergeCell ref="J574:J576"/>
    <mergeCell ref="C571:C573"/>
    <mergeCell ref="H571:H573"/>
    <mergeCell ref="I571:I573"/>
    <mergeCell ref="J571:J573"/>
    <mergeCell ref="H681:H683"/>
    <mergeCell ref="I681:I683"/>
    <mergeCell ref="J681:J683"/>
    <mergeCell ref="C669:C671"/>
    <mergeCell ref="C690:C692"/>
    <mergeCell ref="H690:H692"/>
    <mergeCell ref="C687:C689"/>
    <mergeCell ref="C672:C674"/>
    <mergeCell ref="C675:C677"/>
    <mergeCell ref="C645:C647"/>
    <mergeCell ref="H645:H647"/>
    <mergeCell ref="I645:I647"/>
    <mergeCell ref="J645:J647"/>
    <mergeCell ref="C654:C656"/>
    <mergeCell ref="H654:H656"/>
    <mergeCell ref="C666:C668"/>
    <mergeCell ref="J651:J653"/>
    <mergeCell ref="C509:C511"/>
    <mergeCell ref="H509:H511"/>
    <mergeCell ref="I509:I511"/>
    <mergeCell ref="J509:J511"/>
    <mergeCell ref="I447:I449"/>
    <mergeCell ref="J447:J449"/>
    <mergeCell ref="C456:C458"/>
    <mergeCell ref="H456:H458"/>
    <mergeCell ref="I456:I458"/>
    <mergeCell ref="J456:J458"/>
    <mergeCell ref="J548:J550"/>
    <mergeCell ref="C551:C553"/>
    <mergeCell ref="H551:H553"/>
    <mergeCell ref="I551:I553"/>
    <mergeCell ref="J551:J553"/>
    <mergeCell ref="C512:C514"/>
    <mergeCell ref="H512:H514"/>
    <mergeCell ref="I512:I514"/>
    <mergeCell ref="J512:J514"/>
    <mergeCell ref="C527:C529"/>
    <mergeCell ref="H498:H500"/>
    <mergeCell ref="I498:I500"/>
    <mergeCell ref="J498:J500"/>
    <mergeCell ref="C548:C550"/>
    <mergeCell ref="H548:H550"/>
    <mergeCell ref="I548:I550"/>
    <mergeCell ref="C504:C506"/>
    <mergeCell ref="H504:H506"/>
    <mergeCell ref="I504:I506"/>
    <mergeCell ref="J504:J506"/>
    <mergeCell ref="C495:C497"/>
    <mergeCell ref="H495:H497"/>
    <mergeCell ref="C442:C444"/>
    <mergeCell ref="H442:H444"/>
    <mergeCell ref="I442:I444"/>
    <mergeCell ref="J442:J444"/>
    <mergeCell ref="C447:C449"/>
    <mergeCell ref="H447:H449"/>
    <mergeCell ref="C450:C452"/>
    <mergeCell ref="H450:H452"/>
    <mergeCell ref="J421:J423"/>
    <mergeCell ref="C418:C420"/>
    <mergeCell ref="H418:H420"/>
    <mergeCell ref="I418:I420"/>
    <mergeCell ref="J418:J420"/>
    <mergeCell ref="C415:C417"/>
    <mergeCell ref="H415:H417"/>
    <mergeCell ref="I415:I417"/>
    <mergeCell ref="C453:C455"/>
    <mergeCell ref="H453:H455"/>
    <mergeCell ref="J415:J417"/>
    <mergeCell ref="C421:C423"/>
    <mergeCell ref="H421:H423"/>
    <mergeCell ref="I421:I423"/>
    <mergeCell ref="C430:C432"/>
    <mergeCell ref="H430:H432"/>
    <mergeCell ref="I430:I432"/>
    <mergeCell ref="J430:J432"/>
    <mergeCell ref="C433:C435"/>
    <mergeCell ref="H433:H435"/>
    <mergeCell ref="I433:I435"/>
    <mergeCell ref="J433:J435"/>
    <mergeCell ref="C436:C438"/>
    <mergeCell ref="H436:H438"/>
    <mergeCell ref="I436:I438"/>
    <mergeCell ref="J436:J438"/>
    <mergeCell ref="C439:C441"/>
    <mergeCell ref="H439:H441"/>
    <mergeCell ref="I439:I441"/>
    <mergeCell ref="J439:J441"/>
    <mergeCell ref="C385:C387"/>
    <mergeCell ref="H385:H387"/>
    <mergeCell ref="I385:I387"/>
    <mergeCell ref="J385:J387"/>
    <mergeCell ref="C391:C393"/>
    <mergeCell ref="H391:H393"/>
    <mergeCell ref="J388:J390"/>
    <mergeCell ref="C412:C414"/>
    <mergeCell ref="H412:H414"/>
    <mergeCell ref="I412:I414"/>
    <mergeCell ref="J412:J414"/>
    <mergeCell ref="C424:C426"/>
    <mergeCell ref="H424:H426"/>
    <mergeCell ref="I424:I426"/>
    <mergeCell ref="J424:J426"/>
    <mergeCell ref="C335:C337"/>
    <mergeCell ref="H335:H337"/>
    <mergeCell ref="I335:I337"/>
    <mergeCell ref="J335:J337"/>
    <mergeCell ref="I338:I340"/>
    <mergeCell ref="C397:C399"/>
    <mergeCell ref="H397:H399"/>
    <mergeCell ref="I397:I399"/>
    <mergeCell ref="J397:J399"/>
    <mergeCell ref="C427:C429"/>
    <mergeCell ref="H427:H429"/>
    <mergeCell ref="I427:I429"/>
    <mergeCell ref="J427:J429"/>
    <mergeCell ref="I406:I408"/>
    <mergeCell ref="C409:C411"/>
    <mergeCell ref="C347:C349"/>
    <mergeCell ref="C377:C379"/>
    <mergeCell ref="H377:H379"/>
    <mergeCell ref="I377:I379"/>
    <mergeCell ref="J377:J379"/>
    <mergeCell ref="J344:J346"/>
    <mergeCell ref="C353:C355"/>
    <mergeCell ref="H353:H355"/>
    <mergeCell ref="I353:I355"/>
    <mergeCell ref="C332:C334"/>
    <mergeCell ref="H332:H334"/>
    <mergeCell ref="I332:I334"/>
    <mergeCell ref="J332:J334"/>
    <mergeCell ref="C329:C331"/>
    <mergeCell ref="H329:H331"/>
    <mergeCell ref="I329:I331"/>
    <mergeCell ref="J329:J331"/>
    <mergeCell ref="J368:J370"/>
    <mergeCell ref="H232:H234"/>
    <mergeCell ref="I232:I234"/>
    <mergeCell ref="J232:J234"/>
    <mergeCell ref="C199:C201"/>
    <mergeCell ref="H199:H201"/>
    <mergeCell ref="I199:I201"/>
    <mergeCell ref="J199:J201"/>
    <mergeCell ref="C205:C207"/>
    <mergeCell ref="H205:H207"/>
    <mergeCell ref="I250:I252"/>
    <mergeCell ref="J250:J252"/>
    <mergeCell ref="C303:C305"/>
    <mergeCell ref="H303:H305"/>
    <mergeCell ref="S134:T134"/>
    <mergeCell ref="I142:I144"/>
    <mergeCell ref="J142:J144"/>
    <mergeCell ref="C139:C141"/>
    <mergeCell ref="H139:H141"/>
    <mergeCell ref="I139:I141"/>
    <mergeCell ref="I264:I266"/>
    <mergeCell ref="J264:J266"/>
    <mergeCell ref="I294:I296"/>
    <mergeCell ref="J294:J296"/>
    <mergeCell ref="C291:C293"/>
    <mergeCell ref="H291:H293"/>
    <mergeCell ref="I291:I293"/>
    <mergeCell ref="J291:J293"/>
    <mergeCell ref="J276:J278"/>
    <mergeCell ref="I273:I275"/>
    <mergeCell ref="C256:C258"/>
    <mergeCell ref="H256:H258"/>
    <mergeCell ref="I256:I258"/>
    <mergeCell ref="I205:I207"/>
    <mergeCell ref="J205:J207"/>
    <mergeCell ref="C202:C204"/>
    <mergeCell ref="H202:H204"/>
    <mergeCell ref="I202:I204"/>
    <mergeCell ref="J202:J204"/>
    <mergeCell ref="C208:C210"/>
    <mergeCell ref="H208:H210"/>
    <mergeCell ref="C217:C219"/>
    <mergeCell ref="H217:H219"/>
    <mergeCell ref="I217:I219"/>
    <mergeCell ref="J217:J219"/>
    <mergeCell ref="C214:C216"/>
    <mergeCell ref="H214:H216"/>
    <mergeCell ref="I214:I216"/>
    <mergeCell ref="J214:J216"/>
    <mergeCell ref="J139:J141"/>
    <mergeCell ref="C128:C130"/>
    <mergeCell ref="H128:H130"/>
    <mergeCell ref="I128:I130"/>
    <mergeCell ref="J128:J130"/>
    <mergeCell ref="C119:C121"/>
    <mergeCell ref="H119:H121"/>
    <mergeCell ref="I119:I121"/>
    <mergeCell ref="J119:J121"/>
    <mergeCell ref="J77:J79"/>
    <mergeCell ref="C66:C68"/>
    <mergeCell ref="H66:H68"/>
    <mergeCell ref="I66:I68"/>
    <mergeCell ref="J66:J68"/>
    <mergeCell ref="C69:C71"/>
    <mergeCell ref="H69:H71"/>
    <mergeCell ref="I69:I71"/>
    <mergeCell ref="J69:J71"/>
    <mergeCell ref="H104:H106"/>
    <mergeCell ref="I104:I106"/>
    <mergeCell ref="J104:J106"/>
    <mergeCell ref="K10:L10"/>
    <mergeCell ref="J18:J20"/>
    <mergeCell ref="C27:C29"/>
    <mergeCell ref="H27:H29"/>
    <mergeCell ref="I27:I29"/>
    <mergeCell ref="C122:C124"/>
    <mergeCell ref="H122:H124"/>
    <mergeCell ref="I122:I124"/>
    <mergeCell ref="J122:J124"/>
    <mergeCell ref="C92:C94"/>
    <mergeCell ref="H92:H94"/>
    <mergeCell ref="I92:I94"/>
    <mergeCell ref="J92:J94"/>
    <mergeCell ref="C98:C100"/>
    <mergeCell ref="H98:H100"/>
    <mergeCell ref="I86:I88"/>
    <mergeCell ref="J86:J88"/>
    <mergeCell ref="J27:J29"/>
    <mergeCell ref="C24:C26"/>
    <mergeCell ref="H24:H26"/>
    <mergeCell ref="I24:I26"/>
    <mergeCell ref="J24:J26"/>
    <mergeCell ref="D5:E5"/>
    <mergeCell ref="S10:T10"/>
    <mergeCell ref="I54:I56"/>
    <mergeCell ref="J54:J56"/>
    <mergeCell ref="C21:C23"/>
    <mergeCell ref="H21:H23"/>
    <mergeCell ref="I21:I23"/>
    <mergeCell ref="J21:J23"/>
    <mergeCell ref="C18:C20"/>
    <mergeCell ref="H18:H20"/>
    <mergeCell ref="I18:I20"/>
    <mergeCell ref="O10:P10"/>
    <mergeCell ref="Q10:R10"/>
    <mergeCell ref="C12:C14"/>
    <mergeCell ref="H12:H14"/>
    <mergeCell ref="I12:I14"/>
    <mergeCell ref="J12:J14"/>
    <mergeCell ref="M10:N10"/>
    <mergeCell ref="J6:L6"/>
    <mergeCell ref="J7:L7"/>
    <mergeCell ref="J8:L8"/>
    <mergeCell ref="C15:C17"/>
    <mergeCell ref="H15:H17"/>
    <mergeCell ref="I15:I17"/>
    <mergeCell ref="J15:J17"/>
    <mergeCell ref="C39:C41"/>
    <mergeCell ref="H39:H41"/>
    <mergeCell ref="I39:I41"/>
    <mergeCell ref="J39:J41"/>
    <mergeCell ref="C36:C38"/>
    <mergeCell ref="H36:H38"/>
    <mergeCell ref="I36:I38"/>
    <mergeCell ref="J36:J38"/>
    <mergeCell ref="C33:C35"/>
    <mergeCell ref="H33:H35"/>
    <mergeCell ref="I33:I35"/>
    <mergeCell ref="J33:J35"/>
    <mergeCell ref="C30:C32"/>
    <mergeCell ref="H30:H32"/>
    <mergeCell ref="I30:I32"/>
    <mergeCell ref="J30:J32"/>
    <mergeCell ref="M72:N72"/>
    <mergeCell ref="C51:C53"/>
    <mergeCell ref="H51:H53"/>
    <mergeCell ref="I51:I53"/>
    <mergeCell ref="J51:J53"/>
    <mergeCell ref="C54:C56"/>
    <mergeCell ref="H54:H56"/>
    <mergeCell ref="C57:C59"/>
    <mergeCell ref="C60:C62"/>
    <mergeCell ref="H60:H62"/>
    <mergeCell ref="I60:I62"/>
    <mergeCell ref="J60:J62"/>
    <mergeCell ref="H80:H82"/>
    <mergeCell ref="C42:C44"/>
    <mergeCell ref="H42:H44"/>
    <mergeCell ref="I42:I44"/>
    <mergeCell ref="J42:J44"/>
    <mergeCell ref="C74:C76"/>
    <mergeCell ref="H74:H76"/>
    <mergeCell ref="I74:I76"/>
    <mergeCell ref="J74:J76"/>
    <mergeCell ref="C48:C50"/>
    <mergeCell ref="H48:H50"/>
    <mergeCell ref="H57:H59"/>
    <mergeCell ref="I57:I59"/>
    <mergeCell ref="J57:J59"/>
    <mergeCell ref="C45:C47"/>
    <mergeCell ref="H45:H47"/>
    <mergeCell ref="I45:I47"/>
    <mergeCell ref="J45:J47"/>
    <mergeCell ref="I48:I50"/>
    <mergeCell ref="J48:J50"/>
    <mergeCell ref="H116:H118"/>
    <mergeCell ref="I116:I118"/>
    <mergeCell ref="J116:J118"/>
    <mergeCell ref="I80:I82"/>
    <mergeCell ref="J80:J82"/>
    <mergeCell ref="C77:C79"/>
    <mergeCell ref="H77:H79"/>
    <mergeCell ref="I77:I79"/>
    <mergeCell ref="I101:I103"/>
    <mergeCell ref="J101:J103"/>
    <mergeCell ref="H89:H91"/>
    <mergeCell ref="I89:I91"/>
    <mergeCell ref="J89:J91"/>
    <mergeCell ref="C63:C65"/>
    <mergeCell ref="H63:H65"/>
    <mergeCell ref="I63:I65"/>
    <mergeCell ref="J63:J65"/>
    <mergeCell ref="C86:C88"/>
    <mergeCell ref="H86:H88"/>
    <mergeCell ref="C80:C82"/>
    <mergeCell ref="I98:I100"/>
    <mergeCell ref="J98:J100"/>
    <mergeCell ref="C95:C97"/>
    <mergeCell ref="H95:H97"/>
    <mergeCell ref="I95:I97"/>
    <mergeCell ref="J95:J97"/>
    <mergeCell ref="C83:C85"/>
    <mergeCell ref="H83:H85"/>
    <mergeCell ref="I83:I85"/>
    <mergeCell ref="J83:J85"/>
    <mergeCell ref="C89:C91"/>
    <mergeCell ref="C104:C106"/>
    <mergeCell ref="C131:C133"/>
    <mergeCell ref="H131:H133"/>
    <mergeCell ref="I131:I133"/>
    <mergeCell ref="J131:J133"/>
    <mergeCell ref="C148:C150"/>
    <mergeCell ref="H148:H150"/>
    <mergeCell ref="I148:I150"/>
    <mergeCell ref="J148:J150"/>
    <mergeCell ref="C145:C147"/>
    <mergeCell ref="H145:H147"/>
    <mergeCell ref="C125:C127"/>
    <mergeCell ref="H125:H127"/>
    <mergeCell ref="I125:I127"/>
    <mergeCell ref="J125:J127"/>
    <mergeCell ref="C101:C103"/>
    <mergeCell ref="H101:H103"/>
    <mergeCell ref="O134:P134"/>
    <mergeCell ref="C110:C112"/>
    <mergeCell ref="H110:H112"/>
    <mergeCell ref="I110:I112"/>
    <mergeCell ref="J110:J112"/>
    <mergeCell ref="C113:C115"/>
    <mergeCell ref="H113:H115"/>
    <mergeCell ref="I113:I115"/>
    <mergeCell ref="J113:J115"/>
    <mergeCell ref="C107:C109"/>
    <mergeCell ref="H107:H109"/>
    <mergeCell ref="I107:I109"/>
    <mergeCell ref="J107:J109"/>
    <mergeCell ref="K134:L134"/>
    <mergeCell ref="M134:N134"/>
    <mergeCell ref="C116:C118"/>
    <mergeCell ref="C136:C138"/>
    <mergeCell ref="H136:H138"/>
    <mergeCell ref="I136:I138"/>
    <mergeCell ref="J136:J138"/>
    <mergeCell ref="C142:C144"/>
    <mergeCell ref="H142:H144"/>
    <mergeCell ref="C161:C163"/>
    <mergeCell ref="H161:H163"/>
    <mergeCell ref="I161:I163"/>
    <mergeCell ref="J161:J163"/>
    <mergeCell ref="C158:C160"/>
    <mergeCell ref="H158:H160"/>
    <mergeCell ref="I158:I160"/>
    <mergeCell ref="J158:J160"/>
    <mergeCell ref="I145:I147"/>
    <mergeCell ref="J145:J147"/>
    <mergeCell ref="C151:C153"/>
    <mergeCell ref="H151:H153"/>
    <mergeCell ref="I151:I153"/>
    <mergeCell ref="J151:J153"/>
    <mergeCell ref="C188:C190"/>
    <mergeCell ref="H188:H190"/>
    <mergeCell ref="I164:I166"/>
    <mergeCell ref="J164:J166"/>
    <mergeCell ref="C173:C175"/>
    <mergeCell ref="H173:H175"/>
    <mergeCell ref="I173:I175"/>
    <mergeCell ref="J173:J175"/>
    <mergeCell ref="C170:C172"/>
    <mergeCell ref="H170:H172"/>
    <mergeCell ref="I170:I172"/>
    <mergeCell ref="J170:J172"/>
    <mergeCell ref="C154:C156"/>
    <mergeCell ref="H154:H156"/>
    <mergeCell ref="I154:I156"/>
    <mergeCell ref="J154:J156"/>
    <mergeCell ref="C167:C169"/>
    <mergeCell ref="H167:H169"/>
    <mergeCell ref="I167:I169"/>
    <mergeCell ref="J167:J169"/>
    <mergeCell ref="C164:C166"/>
    <mergeCell ref="H164:H166"/>
    <mergeCell ref="C185:C187"/>
    <mergeCell ref="H185:H187"/>
    <mergeCell ref="I185:I187"/>
    <mergeCell ref="J185:J187"/>
    <mergeCell ref="C241:C243"/>
    <mergeCell ref="H241:H243"/>
    <mergeCell ref="I241:I243"/>
    <mergeCell ref="J241:J243"/>
    <mergeCell ref="H229:H231"/>
    <mergeCell ref="I229:I231"/>
    <mergeCell ref="C176:C178"/>
    <mergeCell ref="H176:H178"/>
    <mergeCell ref="I176:I178"/>
    <mergeCell ref="J176:J178"/>
    <mergeCell ref="C182:C184"/>
    <mergeCell ref="H182:H184"/>
    <mergeCell ref="I182:I184"/>
    <mergeCell ref="J182:J184"/>
    <mergeCell ref="I188:I190"/>
    <mergeCell ref="J188:J190"/>
    <mergeCell ref="C191:C193"/>
    <mergeCell ref="H191:H193"/>
    <mergeCell ref="I191:I193"/>
    <mergeCell ref="J191:J193"/>
    <mergeCell ref="C179:C181"/>
    <mergeCell ref="H179:H181"/>
    <mergeCell ref="I179:I181"/>
    <mergeCell ref="J179:J181"/>
    <mergeCell ref="C194:C196"/>
    <mergeCell ref="H194:H196"/>
    <mergeCell ref="I194:I196"/>
    <mergeCell ref="J194:J196"/>
    <mergeCell ref="C211:C213"/>
    <mergeCell ref="H211:H213"/>
    <mergeCell ref="C232:C234"/>
    <mergeCell ref="C318:C320"/>
    <mergeCell ref="H318:H320"/>
    <mergeCell ref="I318:I320"/>
    <mergeCell ref="H276:H278"/>
    <mergeCell ref="I276:I278"/>
    <mergeCell ref="C273:C275"/>
    <mergeCell ref="H273:H275"/>
    <mergeCell ref="I208:I210"/>
    <mergeCell ref="J208:J210"/>
    <mergeCell ref="C235:C237"/>
    <mergeCell ref="H235:H237"/>
    <mergeCell ref="I235:I237"/>
    <mergeCell ref="J235:J237"/>
    <mergeCell ref="I223:I225"/>
    <mergeCell ref="J223:J225"/>
    <mergeCell ref="C220:C222"/>
    <mergeCell ref="H220:H222"/>
    <mergeCell ref="J229:J231"/>
    <mergeCell ref="C226:C228"/>
    <mergeCell ref="H226:H228"/>
    <mergeCell ref="I226:I228"/>
    <mergeCell ref="J226:J228"/>
    <mergeCell ref="I211:I213"/>
    <mergeCell ref="J211:J213"/>
    <mergeCell ref="I220:I222"/>
    <mergeCell ref="J220:J222"/>
    <mergeCell ref="C229:C231"/>
    <mergeCell ref="C223:C225"/>
    <mergeCell ref="H223:H225"/>
    <mergeCell ref="I238:I240"/>
    <mergeCell ref="J238:J240"/>
    <mergeCell ref="C247:C249"/>
    <mergeCell ref="H247:H249"/>
    <mergeCell ref="I247:I249"/>
    <mergeCell ref="J247:J249"/>
    <mergeCell ref="C250:C252"/>
    <mergeCell ref="C261:C263"/>
    <mergeCell ref="H261:H263"/>
    <mergeCell ref="J318:J320"/>
    <mergeCell ref="C294:C296"/>
    <mergeCell ref="H294:H296"/>
    <mergeCell ref="C238:C240"/>
    <mergeCell ref="H238:H240"/>
    <mergeCell ref="C267:C269"/>
    <mergeCell ref="H267:H269"/>
    <mergeCell ref="I267:I269"/>
    <mergeCell ref="J267:J269"/>
    <mergeCell ref="C276:C278"/>
    <mergeCell ref="J256:J258"/>
    <mergeCell ref="C270:C272"/>
    <mergeCell ref="H270:H272"/>
    <mergeCell ref="I270:I272"/>
    <mergeCell ref="J270:J272"/>
    <mergeCell ref="C264:C266"/>
    <mergeCell ref="H264:H266"/>
    <mergeCell ref="C244:C246"/>
    <mergeCell ref="H244:H246"/>
    <mergeCell ref="I244:I246"/>
    <mergeCell ref="J244:J246"/>
    <mergeCell ref="I306:I308"/>
    <mergeCell ref="J306:J308"/>
    <mergeCell ref="C279:C281"/>
    <mergeCell ref="H279:H281"/>
    <mergeCell ref="I279:I281"/>
    <mergeCell ref="J279:J281"/>
    <mergeCell ref="C288:C290"/>
    <mergeCell ref="H288:H290"/>
    <mergeCell ref="I288:I290"/>
    <mergeCell ref="J288:J290"/>
    <mergeCell ref="C285:C287"/>
    <mergeCell ref="H285:H287"/>
    <mergeCell ref="I261:I263"/>
    <mergeCell ref="J261:J263"/>
    <mergeCell ref="H250:H252"/>
    <mergeCell ref="I303:I305"/>
    <mergeCell ref="J303:J305"/>
    <mergeCell ref="C309:C311"/>
    <mergeCell ref="C282:C284"/>
    <mergeCell ref="H282:H284"/>
    <mergeCell ref="I282:I284"/>
    <mergeCell ref="J282:J284"/>
    <mergeCell ref="J273:J275"/>
    <mergeCell ref="C253:C255"/>
    <mergeCell ref="H253:H255"/>
    <mergeCell ref="I253:I255"/>
    <mergeCell ref="J253:J255"/>
    <mergeCell ref="C326:C328"/>
    <mergeCell ref="H326:H328"/>
    <mergeCell ref="I326:I328"/>
    <mergeCell ref="J326:J328"/>
    <mergeCell ref="C306:C308"/>
    <mergeCell ref="H306:H308"/>
    <mergeCell ref="H309:H311"/>
    <mergeCell ref="I309:I311"/>
    <mergeCell ref="J309:J311"/>
    <mergeCell ref="I285:I287"/>
    <mergeCell ref="J285:J287"/>
    <mergeCell ref="C323:C325"/>
    <mergeCell ref="H323:H325"/>
    <mergeCell ref="I323:I325"/>
    <mergeCell ref="J323:J325"/>
    <mergeCell ref="C297:C299"/>
    <mergeCell ref="H297:H299"/>
    <mergeCell ref="I297:I299"/>
    <mergeCell ref="J297:J299"/>
    <mergeCell ref="C338:C340"/>
    <mergeCell ref="H338:H340"/>
    <mergeCell ref="C341:C343"/>
    <mergeCell ref="H341:H343"/>
    <mergeCell ref="I341:I343"/>
    <mergeCell ref="C356:C358"/>
    <mergeCell ref="H356:H358"/>
    <mergeCell ref="I356:I358"/>
    <mergeCell ref="J353:J355"/>
    <mergeCell ref="C350:C352"/>
    <mergeCell ref="H350:H352"/>
    <mergeCell ref="I350:I352"/>
    <mergeCell ref="J350:J352"/>
    <mergeCell ref="J341:J343"/>
    <mergeCell ref="C300:C302"/>
    <mergeCell ref="H300:H302"/>
    <mergeCell ref="I300:I302"/>
    <mergeCell ref="J300:J302"/>
    <mergeCell ref="H347:H349"/>
    <mergeCell ref="I347:I349"/>
    <mergeCell ref="J347:J349"/>
    <mergeCell ref="C344:C346"/>
    <mergeCell ref="H344:H346"/>
    <mergeCell ref="I344:I346"/>
    <mergeCell ref="C312:C314"/>
    <mergeCell ref="H312:H314"/>
    <mergeCell ref="I312:I314"/>
    <mergeCell ref="J312:J314"/>
    <mergeCell ref="C315:C317"/>
    <mergeCell ref="H315:H317"/>
    <mergeCell ref="I315:I317"/>
    <mergeCell ref="J315:J317"/>
    <mergeCell ref="C359:C361"/>
    <mergeCell ref="H359:H361"/>
    <mergeCell ref="I359:I361"/>
    <mergeCell ref="J359:J361"/>
    <mergeCell ref="H365:H367"/>
    <mergeCell ref="C371:C373"/>
    <mergeCell ref="H371:H373"/>
    <mergeCell ref="I371:I373"/>
    <mergeCell ref="J371:J373"/>
    <mergeCell ref="C374:C376"/>
    <mergeCell ref="H374:H376"/>
    <mergeCell ref="I374:I376"/>
    <mergeCell ref="J374:J376"/>
    <mergeCell ref="I365:I367"/>
    <mergeCell ref="J356:J358"/>
    <mergeCell ref="K383:L383"/>
    <mergeCell ref="M383:N383"/>
    <mergeCell ref="C362:C364"/>
    <mergeCell ref="H362:H364"/>
    <mergeCell ref="I362:I364"/>
    <mergeCell ref="J362:J364"/>
    <mergeCell ref="C365:C367"/>
    <mergeCell ref="C380:C382"/>
    <mergeCell ref="H380:H382"/>
    <mergeCell ref="I380:I382"/>
    <mergeCell ref="J380:J382"/>
    <mergeCell ref="C406:C408"/>
    <mergeCell ref="H406:H408"/>
    <mergeCell ref="C394:C396"/>
    <mergeCell ref="H394:H396"/>
    <mergeCell ref="J406:J408"/>
    <mergeCell ref="I394:I396"/>
    <mergeCell ref="J394:J396"/>
    <mergeCell ref="C403:C405"/>
    <mergeCell ref="H403:H405"/>
    <mergeCell ref="I403:I405"/>
    <mergeCell ref="J403:J405"/>
    <mergeCell ref="C400:C402"/>
    <mergeCell ref="H400:H402"/>
    <mergeCell ref="I400:I402"/>
    <mergeCell ref="J400:J402"/>
    <mergeCell ref="J365:J367"/>
    <mergeCell ref="C368:C370"/>
    <mergeCell ref="H368:H370"/>
    <mergeCell ref="I368:I370"/>
    <mergeCell ref="I391:I393"/>
    <mergeCell ref="J391:J393"/>
    <mergeCell ref="C388:C390"/>
    <mergeCell ref="H388:H390"/>
    <mergeCell ref="I388:I390"/>
    <mergeCell ref="C477:C479"/>
    <mergeCell ref="H477:H479"/>
    <mergeCell ref="I477:I479"/>
    <mergeCell ref="J477:J479"/>
    <mergeCell ref="I450:I452"/>
    <mergeCell ref="J450:J452"/>
    <mergeCell ref="C468:C470"/>
    <mergeCell ref="H468:H470"/>
    <mergeCell ref="C462:C464"/>
    <mergeCell ref="H462:H464"/>
    <mergeCell ref="I462:I464"/>
    <mergeCell ref="J462:J464"/>
    <mergeCell ref="C459:C461"/>
    <mergeCell ref="H459:H461"/>
    <mergeCell ref="C474:C476"/>
    <mergeCell ref="H474:H476"/>
    <mergeCell ref="I474:I476"/>
    <mergeCell ref="J474:J476"/>
    <mergeCell ref="C471:C473"/>
    <mergeCell ref="H471:H473"/>
    <mergeCell ref="I471:I473"/>
    <mergeCell ref="J471:J473"/>
    <mergeCell ref="I468:I470"/>
    <mergeCell ref="J468:J470"/>
    <mergeCell ref="C465:C467"/>
    <mergeCell ref="H465:H467"/>
    <mergeCell ref="I465:I467"/>
    <mergeCell ref="J465:J467"/>
    <mergeCell ref="I453:I455"/>
    <mergeCell ref="J453:J455"/>
    <mergeCell ref="C480:C482"/>
    <mergeCell ref="H480:H482"/>
    <mergeCell ref="I480:I482"/>
    <mergeCell ref="J480:J482"/>
    <mergeCell ref="C501:C503"/>
    <mergeCell ref="H501:H503"/>
    <mergeCell ref="I501:I503"/>
    <mergeCell ref="J501:J503"/>
    <mergeCell ref="C489:C491"/>
    <mergeCell ref="H489:H491"/>
    <mergeCell ref="I489:I491"/>
    <mergeCell ref="J489:J491"/>
    <mergeCell ref="C492:C494"/>
    <mergeCell ref="H492:H494"/>
    <mergeCell ref="I492:I494"/>
    <mergeCell ref="J492:J494"/>
    <mergeCell ref="C483:C485"/>
    <mergeCell ref="H483:H485"/>
    <mergeCell ref="I483:I485"/>
    <mergeCell ref="J483:J485"/>
    <mergeCell ref="C486:C488"/>
    <mergeCell ref="H486:H488"/>
    <mergeCell ref="I486:I488"/>
    <mergeCell ref="J486:J488"/>
    <mergeCell ref="I495:I497"/>
    <mergeCell ref="J495:J497"/>
    <mergeCell ref="C498:C500"/>
    <mergeCell ref="C539:C541"/>
    <mergeCell ref="H539:H541"/>
    <mergeCell ref="I539:I541"/>
    <mergeCell ref="J539:J541"/>
    <mergeCell ref="C536:C538"/>
    <mergeCell ref="H536:H538"/>
    <mergeCell ref="I536:I538"/>
    <mergeCell ref="J536:J538"/>
    <mergeCell ref="C515:C517"/>
    <mergeCell ref="H515:H517"/>
    <mergeCell ref="I515:I517"/>
    <mergeCell ref="J515:J517"/>
    <mergeCell ref="C521:C523"/>
    <mergeCell ref="H521:H523"/>
    <mergeCell ref="I521:I523"/>
    <mergeCell ref="J521:J523"/>
    <mergeCell ref="C518:C520"/>
    <mergeCell ref="H518:H520"/>
    <mergeCell ref="C533:C535"/>
    <mergeCell ref="H533:H535"/>
    <mergeCell ref="I533:I535"/>
    <mergeCell ref="J533:J535"/>
    <mergeCell ref="C530:C532"/>
    <mergeCell ref="H530:H532"/>
    <mergeCell ref="I530:I532"/>
    <mergeCell ref="J530:J532"/>
    <mergeCell ref="H527:H529"/>
    <mergeCell ref="I527:I529"/>
    <mergeCell ref="J527:J529"/>
    <mergeCell ref="C524:C526"/>
    <mergeCell ref="H524:H526"/>
    <mergeCell ref="I524:I526"/>
    <mergeCell ref="C557:C559"/>
    <mergeCell ref="H557:H559"/>
    <mergeCell ref="I557:I559"/>
    <mergeCell ref="J557:J559"/>
    <mergeCell ref="H592:H594"/>
    <mergeCell ref="I592:I594"/>
    <mergeCell ref="J592:J594"/>
    <mergeCell ref="C589:C591"/>
    <mergeCell ref="H589:H591"/>
    <mergeCell ref="I589:I591"/>
    <mergeCell ref="C545:C547"/>
    <mergeCell ref="H545:H547"/>
    <mergeCell ref="I545:I547"/>
    <mergeCell ref="J545:J547"/>
    <mergeCell ref="C542:C544"/>
    <mergeCell ref="H542:H544"/>
    <mergeCell ref="I542:I544"/>
    <mergeCell ref="J542:J544"/>
    <mergeCell ref="C554:C556"/>
    <mergeCell ref="H554:H556"/>
    <mergeCell ref="I554:I556"/>
    <mergeCell ref="J554:J556"/>
    <mergeCell ref="C586:C588"/>
    <mergeCell ref="C580:C582"/>
    <mergeCell ref="H580:H582"/>
    <mergeCell ref="C577:C579"/>
    <mergeCell ref="H577:H579"/>
    <mergeCell ref="I577:I579"/>
    <mergeCell ref="J577:J579"/>
    <mergeCell ref="I580:I582"/>
    <mergeCell ref="J580:J582"/>
    <mergeCell ref="C574:C576"/>
    <mergeCell ref="C636:C638"/>
    <mergeCell ref="H636:H638"/>
    <mergeCell ref="I636:I638"/>
    <mergeCell ref="J636:J638"/>
    <mergeCell ref="C633:C635"/>
    <mergeCell ref="H633:H635"/>
    <mergeCell ref="H586:H588"/>
    <mergeCell ref="I586:I588"/>
    <mergeCell ref="J586:J588"/>
    <mergeCell ref="C583:C585"/>
    <mergeCell ref="H583:H585"/>
    <mergeCell ref="I583:I585"/>
    <mergeCell ref="J583:J585"/>
    <mergeCell ref="J589:J591"/>
    <mergeCell ref="C598:C600"/>
    <mergeCell ref="H598:H600"/>
    <mergeCell ref="I598:I600"/>
    <mergeCell ref="J598:J600"/>
    <mergeCell ref="C595:C597"/>
    <mergeCell ref="H595:H597"/>
    <mergeCell ref="I595:I597"/>
    <mergeCell ref="J595:J597"/>
    <mergeCell ref="C592:C594"/>
    <mergeCell ref="C610:C612"/>
    <mergeCell ref="H610:H612"/>
    <mergeCell ref="I610:I612"/>
    <mergeCell ref="J610:J612"/>
    <mergeCell ref="C613:C615"/>
    <mergeCell ref="H613:H615"/>
    <mergeCell ref="I613:I615"/>
    <mergeCell ref="J613:J615"/>
    <mergeCell ref="C616:C618"/>
    <mergeCell ref="H616:H618"/>
    <mergeCell ref="I616:I618"/>
    <mergeCell ref="J616:J618"/>
    <mergeCell ref="C619:C621"/>
    <mergeCell ref="H619:H621"/>
    <mergeCell ref="I619:I621"/>
    <mergeCell ref="J619:J621"/>
    <mergeCell ref="C601:C603"/>
    <mergeCell ref="H601:H603"/>
    <mergeCell ref="I601:I603"/>
    <mergeCell ref="J601:J603"/>
    <mergeCell ref="C725:C727"/>
    <mergeCell ref="H725:H727"/>
    <mergeCell ref="I725:I727"/>
    <mergeCell ref="J725:J727"/>
    <mergeCell ref="K693:L693"/>
    <mergeCell ref="M693:N693"/>
    <mergeCell ref="C716:C718"/>
    <mergeCell ref="H716:H718"/>
    <mergeCell ref="I716:I718"/>
    <mergeCell ref="J716:J718"/>
    <mergeCell ref="C625:C627"/>
    <mergeCell ref="H625:H627"/>
    <mergeCell ref="I625:I627"/>
    <mergeCell ref="J625:J627"/>
    <mergeCell ref="C642:C644"/>
    <mergeCell ref="H642:H644"/>
    <mergeCell ref="I642:I644"/>
    <mergeCell ref="J642:J644"/>
    <mergeCell ref="J628:J630"/>
    <mergeCell ref="C660:C662"/>
    <mergeCell ref="H660:H662"/>
    <mergeCell ref="I660:I662"/>
    <mergeCell ref="J660:J662"/>
    <mergeCell ref="C657:C659"/>
    <mergeCell ref="H657:H659"/>
    <mergeCell ref="I657:I659"/>
    <mergeCell ref="J657:J659"/>
    <mergeCell ref="C628:C630"/>
    <mergeCell ref="H628:H630"/>
    <mergeCell ref="I628:I630"/>
    <mergeCell ref="C651:C653"/>
    <mergeCell ref="H651:H653"/>
    <mergeCell ref="I695:I697"/>
    <mergeCell ref="J695:J697"/>
    <mergeCell ref="K507:L507"/>
    <mergeCell ref="H666:H668"/>
    <mergeCell ref="I666:I668"/>
    <mergeCell ref="J666:J668"/>
    <mergeCell ref="C663:C665"/>
    <mergeCell ref="C713:C715"/>
    <mergeCell ref="H713:H715"/>
    <mergeCell ref="I713:I715"/>
    <mergeCell ref="J713:J715"/>
    <mergeCell ref="C710:C712"/>
    <mergeCell ref="H710:H712"/>
    <mergeCell ref="I710:I712"/>
    <mergeCell ref="Q693:R693"/>
    <mergeCell ref="O693:P693"/>
    <mergeCell ref="J710:J712"/>
    <mergeCell ref="C707:C709"/>
    <mergeCell ref="H707:H709"/>
    <mergeCell ref="I707:I709"/>
    <mergeCell ref="J707:J709"/>
    <mergeCell ref="C698:C700"/>
    <mergeCell ref="H698:H700"/>
    <mergeCell ref="I698:I700"/>
    <mergeCell ref="C604:C606"/>
    <mergeCell ref="H604:H606"/>
    <mergeCell ref="I604:I606"/>
    <mergeCell ref="J604:J606"/>
    <mergeCell ref="C622:C624"/>
    <mergeCell ref="H622:H624"/>
    <mergeCell ref="I622:I624"/>
    <mergeCell ref="J622:J624"/>
    <mergeCell ref="W10:X10"/>
    <mergeCell ref="W72:X72"/>
    <mergeCell ref="W134:X134"/>
    <mergeCell ref="W197:X197"/>
    <mergeCell ref="W259:X259"/>
    <mergeCell ref="H663:H665"/>
    <mergeCell ref="I663:I665"/>
    <mergeCell ref="J663:J665"/>
    <mergeCell ref="C681:C683"/>
    <mergeCell ref="I690:I692"/>
    <mergeCell ref="J690:J692"/>
    <mergeCell ref="C684:C686"/>
    <mergeCell ref="H684:H686"/>
    <mergeCell ref="I684:I686"/>
    <mergeCell ref="J684:J686"/>
    <mergeCell ref="C722:C724"/>
    <mergeCell ref="H722:H724"/>
    <mergeCell ref="I722:I724"/>
    <mergeCell ref="J722:J724"/>
    <mergeCell ref="C719:C721"/>
    <mergeCell ref="H719:H721"/>
    <mergeCell ref="I719:I721"/>
    <mergeCell ref="J719:J721"/>
    <mergeCell ref="M507:N507"/>
    <mergeCell ref="O507:P507"/>
    <mergeCell ref="Q507:R507"/>
    <mergeCell ref="Q569:R569"/>
    <mergeCell ref="O569:P569"/>
    <mergeCell ref="Q321:R321"/>
    <mergeCell ref="J698:J700"/>
    <mergeCell ref="C695:C697"/>
    <mergeCell ref="H695:H697"/>
    <mergeCell ref="W693:X693"/>
    <mergeCell ref="D669:Z677"/>
    <mergeCell ref="K569:L569"/>
    <mergeCell ref="M569:N569"/>
    <mergeCell ref="K631:L631"/>
    <mergeCell ref="M631:N631"/>
    <mergeCell ref="W321:X321"/>
    <mergeCell ref="W383:X383"/>
    <mergeCell ref="W445:X445"/>
    <mergeCell ref="W507:X507"/>
    <mergeCell ref="W569:X569"/>
    <mergeCell ref="W631:X631"/>
    <mergeCell ref="I654:I656"/>
    <mergeCell ref="J654:J656"/>
    <mergeCell ref="Y569:Z569"/>
    <mergeCell ref="Y631:Z631"/>
    <mergeCell ref="Y693:Z693"/>
    <mergeCell ref="I651:I653"/>
    <mergeCell ref="I518:I520"/>
    <mergeCell ref="J518:J520"/>
    <mergeCell ref="J524:J526"/>
    <mergeCell ref="I459:I461"/>
    <mergeCell ref="J459:J461"/>
    <mergeCell ref="H409:H411"/>
    <mergeCell ref="I409:I411"/>
    <mergeCell ref="J409:J411"/>
    <mergeCell ref="O383:P383"/>
    <mergeCell ref="Q383:R383"/>
    <mergeCell ref="K321:L321"/>
    <mergeCell ref="M321:N321"/>
    <mergeCell ref="O321:P321"/>
    <mergeCell ref="J338:J340"/>
    <mergeCell ref="K445:L445"/>
    <mergeCell ref="M445:N445"/>
    <mergeCell ref="O445:P445"/>
    <mergeCell ref="Q445:R445"/>
    <mergeCell ref="AE39:AE41"/>
    <mergeCell ref="AF39:AF41"/>
    <mergeCell ref="AE42:AE44"/>
    <mergeCell ref="AF42:AF44"/>
    <mergeCell ref="AE45:AE47"/>
    <mergeCell ref="AF45:AF47"/>
    <mergeCell ref="K197:L197"/>
    <mergeCell ref="M197:N197"/>
    <mergeCell ref="O197:P197"/>
    <mergeCell ref="Q197:R197"/>
    <mergeCell ref="K259:L259"/>
    <mergeCell ref="M259:N259"/>
    <mergeCell ref="O259:P259"/>
    <mergeCell ref="Q259:R259"/>
    <mergeCell ref="Q134:R134"/>
    <mergeCell ref="K72:L72"/>
    <mergeCell ref="O72:P72"/>
    <mergeCell ref="Q72:R72"/>
    <mergeCell ref="AB202:AB204"/>
    <mergeCell ref="AB229:AB231"/>
    <mergeCell ref="AB256:AB258"/>
    <mergeCell ref="AB285:AB287"/>
    <mergeCell ref="AB312:AB314"/>
    <mergeCell ref="S197:T197"/>
    <mergeCell ref="AB60:AB62"/>
    <mergeCell ref="AB89:AB91"/>
    <mergeCell ref="AB116:AB118"/>
    <mergeCell ref="AB145:AB147"/>
    <mergeCell ref="Y445:Z445"/>
    <mergeCell ref="Y507:Z507"/>
    <mergeCell ref="AC12:AC14"/>
    <mergeCell ref="AB15:AB17"/>
    <mergeCell ref="AC15:AC17"/>
    <mergeCell ref="AB18:AB20"/>
    <mergeCell ref="AC18:AC20"/>
    <mergeCell ref="AE48:AE50"/>
    <mergeCell ref="AF48:AF50"/>
    <mergeCell ref="Y10:Z10"/>
    <mergeCell ref="Y72:Z72"/>
    <mergeCell ref="Y134:Z134"/>
    <mergeCell ref="Y197:Z197"/>
    <mergeCell ref="AB21:AB23"/>
    <mergeCell ref="AC21:AC23"/>
    <mergeCell ref="AB24:AB26"/>
    <mergeCell ref="AC24:AC26"/>
    <mergeCell ref="AB12:AB14"/>
    <mergeCell ref="AB173:AB175"/>
    <mergeCell ref="AC63:AC65"/>
    <mergeCell ref="AC42:AC44"/>
    <mergeCell ref="AB45:AB47"/>
    <mergeCell ref="AC45:AC47"/>
    <mergeCell ref="AB48:AB50"/>
    <mergeCell ref="AC48:AC50"/>
    <mergeCell ref="AB51:AB53"/>
    <mergeCell ref="AC51:AC53"/>
    <mergeCell ref="AB107:AB109"/>
    <mergeCell ref="AC107:AC109"/>
    <mergeCell ref="AB110:AB112"/>
    <mergeCell ref="AC110:AC112"/>
    <mergeCell ref="AB167:AB169"/>
    <mergeCell ref="AF12:AF14"/>
    <mergeCell ref="AE15:AE17"/>
    <mergeCell ref="AF15:AF17"/>
    <mergeCell ref="AE18:AE20"/>
    <mergeCell ref="AF18:AF20"/>
    <mergeCell ref="AE21:AE23"/>
    <mergeCell ref="AF21:AF23"/>
    <mergeCell ref="AC27:AC29"/>
    <mergeCell ref="AB30:AB32"/>
    <mergeCell ref="AC30:AC32"/>
    <mergeCell ref="AB33:AB35"/>
    <mergeCell ref="AC33:AC35"/>
    <mergeCell ref="AE12:AE14"/>
    <mergeCell ref="AE24:AE26"/>
    <mergeCell ref="Y259:Z259"/>
    <mergeCell ref="Y321:Z321"/>
    <mergeCell ref="Y383:Z383"/>
    <mergeCell ref="AC167:AC169"/>
    <mergeCell ref="AB113:AB115"/>
    <mergeCell ref="AC113:AC115"/>
    <mergeCell ref="AC116:AC118"/>
    <mergeCell ref="AB119:AB121"/>
    <mergeCell ref="AC119:AC121"/>
    <mergeCell ref="AB122:AB124"/>
    <mergeCell ref="AC151:AC153"/>
    <mergeCell ref="AB154:AB156"/>
    <mergeCell ref="AC154:AC156"/>
    <mergeCell ref="AB158:AB160"/>
    <mergeCell ref="AC158:AC160"/>
    <mergeCell ref="AB161:AB163"/>
    <mergeCell ref="AC161:AC163"/>
    <mergeCell ref="AB191:AB193"/>
    <mergeCell ref="AE57:AE59"/>
    <mergeCell ref="AF57:AF59"/>
    <mergeCell ref="AE60:AE62"/>
    <mergeCell ref="AF60:AF62"/>
    <mergeCell ref="AE63:AE65"/>
    <mergeCell ref="AF63:AF65"/>
    <mergeCell ref="AE36:AE38"/>
    <mergeCell ref="AF36:AF38"/>
    <mergeCell ref="AE51:AE53"/>
    <mergeCell ref="AF51:AF53"/>
    <mergeCell ref="AE54:AE56"/>
    <mergeCell ref="AF54:AF56"/>
    <mergeCell ref="AF24:AF26"/>
    <mergeCell ref="AE27:AE29"/>
    <mergeCell ref="AF27:AF29"/>
    <mergeCell ref="AE30:AE32"/>
    <mergeCell ref="AF30:AF32"/>
    <mergeCell ref="AE33:AE35"/>
    <mergeCell ref="AF33:AF35"/>
    <mergeCell ref="AE101:AE103"/>
    <mergeCell ref="AF101:AF103"/>
    <mergeCell ref="AE104:AE106"/>
    <mergeCell ref="AF104:AF106"/>
    <mergeCell ref="AE107:AE109"/>
    <mergeCell ref="AF107:AF109"/>
    <mergeCell ref="AE95:AE97"/>
    <mergeCell ref="AF95:AF97"/>
    <mergeCell ref="AE98:AE100"/>
    <mergeCell ref="AF98:AF100"/>
    <mergeCell ref="AE113:AE115"/>
    <mergeCell ref="AF113:AF115"/>
    <mergeCell ref="AE110:AE112"/>
    <mergeCell ref="AF110:AF112"/>
    <mergeCell ref="AE92:AE94"/>
    <mergeCell ref="AF92:AF94"/>
    <mergeCell ref="AE74:AE76"/>
    <mergeCell ref="AF74:AF76"/>
    <mergeCell ref="AE77:AE79"/>
    <mergeCell ref="AF77:AF79"/>
    <mergeCell ref="AE80:AE82"/>
    <mergeCell ref="AF80:AF82"/>
    <mergeCell ref="AE83:AE85"/>
    <mergeCell ref="AF83:AF85"/>
    <mergeCell ref="AE86:AE88"/>
    <mergeCell ref="AF86:AF88"/>
    <mergeCell ref="AE89:AE91"/>
    <mergeCell ref="AF89:AF91"/>
    <mergeCell ref="AE139:AE141"/>
    <mergeCell ref="AF139:AF141"/>
    <mergeCell ref="AE142:AE144"/>
    <mergeCell ref="AF142:AF144"/>
    <mergeCell ref="AE145:AE147"/>
    <mergeCell ref="AF145:AF147"/>
    <mergeCell ref="AE122:AE124"/>
    <mergeCell ref="AF122:AF124"/>
    <mergeCell ref="AE125:AE127"/>
    <mergeCell ref="AF125:AF127"/>
    <mergeCell ref="AE136:AE138"/>
    <mergeCell ref="AF136:AF138"/>
    <mergeCell ref="AE131:AE133"/>
    <mergeCell ref="AF131:AF133"/>
    <mergeCell ref="AE128:AE130"/>
    <mergeCell ref="AF128:AF130"/>
    <mergeCell ref="AE116:AE118"/>
    <mergeCell ref="AF116:AF118"/>
    <mergeCell ref="AE119:AE121"/>
    <mergeCell ref="AF119:AF121"/>
    <mergeCell ref="AE167:AE169"/>
    <mergeCell ref="AF167:AF169"/>
    <mergeCell ref="AE170:AE172"/>
    <mergeCell ref="AF170:AF172"/>
    <mergeCell ref="AE173:AE175"/>
    <mergeCell ref="AF173:AF175"/>
    <mergeCell ref="AE158:AE160"/>
    <mergeCell ref="AF158:AF160"/>
    <mergeCell ref="AE161:AE163"/>
    <mergeCell ref="AF161:AF163"/>
    <mergeCell ref="AE164:AE166"/>
    <mergeCell ref="AF164:AF166"/>
    <mergeCell ref="AE148:AE150"/>
    <mergeCell ref="AF148:AF150"/>
    <mergeCell ref="AE151:AE153"/>
    <mergeCell ref="AF151:AF153"/>
    <mergeCell ref="AE154:AE156"/>
    <mergeCell ref="AF154:AF156"/>
    <mergeCell ref="AE194:AE196"/>
    <mergeCell ref="AF194:AF196"/>
    <mergeCell ref="AE199:AE201"/>
    <mergeCell ref="AF199:AF201"/>
    <mergeCell ref="AE202:AE204"/>
    <mergeCell ref="AF202:AF204"/>
    <mergeCell ref="AE185:AE187"/>
    <mergeCell ref="AF185:AF187"/>
    <mergeCell ref="AE188:AE190"/>
    <mergeCell ref="AF188:AF190"/>
    <mergeCell ref="AE191:AE193"/>
    <mergeCell ref="AF191:AF193"/>
    <mergeCell ref="AE176:AE178"/>
    <mergeCell ref="AF176:AF178"/>
    <mergeCell ref="AE179:AE181"/>
    <mergeCell ref="AF179:AF181"/>
    <mergeCell ref="AE182:AE184"/>
    <mergeCell ref="AF182:AF184"/>
    <mergeCell ref="AE223:AE225"/>
    <mergeCell ref="AF223:AF225"/>
    <mergeCell ref="AE226:AE228"/>
    <mergeCell ref="AF226:AF228"/>
    <mergeCell ref="AE229:AE231"/>
    <mergeCell ref="AF229:AF231"/>
    <mergeCell ref="AE214:AE216"/>
    <mergeCell ref="AF214:AF216"/>
    <mergeCell ref="AE217:AE219"/>
    <mergeCell ref="AF217:AF219"/>
    <mergeCell ref="AE220:AE222"/>
    <mergeCell ref="AF220:AF222"/>
    <mergeCell ref="AE205:AE207"/>
    <mergeCell ref="AF205:AF207"/>
    <mergeCell ref="AE208:AE210"/>
    <mergeCell ref="AF208:AF210"/>
    <mergeCell ref="AE211:AE213"/>
    <mergeCell ref="AF211:AF213"/>
    <mergeCell ref="AE250:AE252"/>
    <mergeCell ref="AF250:AF252"/>
    <mergeCell ref="AE253:AE255"/>
    <mergeCell ref="AF253:AF255"/>
    <mergeCell ref="AE256:AE258"/>
    <mergeCell ref="AF256:AF258"/>
    <mergeCell ref="AE241:AE243"/>
    <mergeCell ref="AF241:AF243"/>
    <mergeCell ref="AE244:AE246"/>
    <mergeCell ref="AF244:AF246"/>
    <mergeCell ref="AE247:AE249"/>
    <mergeCell ref="AF247:AF249"/>
    <mergeCell ref="AE232:AE234"/>
    <mergeCell ref="AF232:AF234"/>
    <mergeCell ref="AE235:AE237"/>
    <mergeCell ref="AF235:AF237"/>
    <mergeCell ref="AE238:AE240"/>
    <mergeCell ref="AF238:AF240"/>
    <mergeCell ref="AE279:AE281"/>
    <mergeCell ref="AF279:AF281"/>
    <mergeCell ref="AE282:AE284"/>
    <mergeCell ref="AF282:AF284"/>
    <mergeCell ref="AE285:AE287"/>
    <mergeCell ref="AF285:AF287"/>
    <mergeCell ref="AE270:AE272"/>
    <mergeCell ref="AF270:AF272"/>
    <mergeCell ref="AE273:AE275"/>
    <mergeCell ref="AF273:AF275"/>
    <mergeCell ref="AE276:AE278"/>
    <mergeCell ref="AF276:AF278"/>
    <mergeCell ref="AE261:AE263"/>
    <mergeCell ref="AF261:AF263"/>
    <mergeCell ref="AE264:AE266"/>
    <mergeCell ref="AF264:AF266"/>
    <mergeCell ref="AE267:AE269"/>
    <mergeCell ref="AF267:AF269"/>
    <mergeCell ref="AE306:AE308"/>
    <mergeCell ref="AF306:AF308"/>
    <mergeCell ref="AE309:AE311"/>
    <mergeCell ref="AF309:AF311"/>
    <mergeCell ref="AE312:AE314"/>
    <mergeCell ref="AF312:AF314"/>
    <mergeCell ref="AE297:AE299"/>
    <mergeCell ref="AF297:AF299"/>
    <mergeCell ref="AE300:AE302"/>
    <mergeCell ref="AF300:AF302"/>
    <mergeCell ref="AE303:AE305"/>
    <mergeCell ref="AF303:AF305"/>
    <mergeCell ref="AE288:AE290"/>
    <mergeCell ref="AF288:AF290"/>
    <mergeCell ref="AE291:AE293"/>
    <mergeCell ref="AF291:AF293"/>
    <mergeCell ref="AE294:AE296"/>
    <mergeCell ref="AF294:AF296"/>
    <mergeCell ref="AE335:AE337"/>
    <mergeCell ref="AF335:AF337"/>
    <mergeCell ref="AE338:AE340"/>
    <mergeCell ref="AF338:AF340"/>
    <mergeCell ref="AE341:AE343"/>
    <mergeCell ref="AF341:AF343"/>
    <mergeCell ref="AE326:AE328"/>
    <mergeCell ref="AF326:AF328"/>
    <mergeCell ref="AE329:AE331"/>
    <mergeCell ref="AF329:AF331"/>
    <mergeCell ref="AE332:AE334"/>
    <mergeCell ref="AF332:AF334"/>
    <mergeCell ref="AE315:AE317"/>
    <mergeCell ref="AF315:AF317"/>
    <mergeCell ref="AE318:AE320"/>
    <mergeCell ref="AF318:AF320"/>
    <mergeCell ref="AE323:AE325"/>
    <mergeCell ref="AF323:AF325"/>
    <mergeCell ref="AE362:AE364"/>
    <mergeCell ref="AF362:AF364"/>
    <mergeCell ref="AE365:AE367"/>
    <mergeCell ref="AF365:AF367"/>
    <mergeCell ref="AE368:AE370"/>
    <mergeCell ref="AF368:AF370"/>
    <mergeCell ref="AE353:AE355"/>
    <mergeCell ref="AF353:AF355"/>
    <mergeCell ref="AE356:AE358"/>
    <mergeCell ref="AF356:AF358"/>
    <mergeCell ref="AE359:AE361"/>
    <mergeCell ref="AF359:AF361"/>
    <mergeCell ref="AE344:AE346"/>
    <mergeCell ref="AF344:AF346"/>
    <mergeCell ref="AE347:AE349"/>
    <mergeCell ref="AF347:AF349"/>
    <mergeCell ref="AE350:AE352"/>
    <mergeCell ref="AF350:AF352"/>
    <mergeCell ref="AE391:AE393"/>
    <mergeCell ref="AF391:AF393"/>
    <mergeCell ref="AE394:AE396"/>
    <mergeCell ref="AF394:AF396"/>
    <mergeCell ref="AE397:AE399"/>
    <mergeCell ref="AF397:AF399"/>
    <mergeCell ref="AE380:AE382"/>
    <mergeCell ref="AF380:AF382"/>
    <mergeCell ref="AE385:AE387"/>
    <mergeCell ref="AF385:AF387"/>
    <mergeCell ref="AE388:AE390"/>
    <mergeCell ref="AF388:AF390"/>
    <mergeCell ref="AE371:AE373"/>
    <mergeCell ref="AF371:AF373"/>
    <mergeCell ref="AE374:AE376"/>
    <mergeCell ref="AF374:AF376"/>
    <mergeCell ref="AE377:AE379"/>
    <mergeCell ref="AF377:AF379"/>
    <mergeCell ref="AE418:AE420"/>
    <mergeCell ref="AF418:AF420"/>
    <mergeCell ref="AE421:AE423"/>
    <mergeCell ref="AF421:AF423"/>
    <mergeCell ref="AE424:AE426"/>
    <mergeCell ref="AF424:AF426"/>
    <mergeCell ref="AE409:AE411"/>
    <mergeCell ref="AF409:AF411"/>
    <mergeCell ref="AE412:AE414"/>
    <mergeCell ref="AF412:AF414"/>
    <mergeCell ref="AE415:AE417"/>
    <mergeCell ref="AF415:AF417"/>
    <mergeCell ref="AE400:AE402"/>
    <mergeCell ref="AF400:AF402"/>
    <mergeCell ref="AE403:AE405"/>
    <mergeCell ref="AF403:AF405"/>
    <mergeCell ref="AE406:AE408"/>
    <mergeCell ref="AF406:AF408"/>
    <mergeCell ref="AE447:AE449"/>
    <mergeCell ref="AF447:AF449"/>
    <mergeCell ref="AE450:AE452"/>
    <mergeCell ref="AF450:AF452"/>
    <mergeCell ref="AE453:AE455"/>
    <mergeCell ref="AF453:AF455"/>
    <mergeCell ref="AE436:AE438"/>
    <mergeCell ref="AF436:AF438"/>
    <mergeCell ref="AE439:AE441"/>
    <mergeCell ref="AF439:AF441"/>
    <mergeCell ref="AE442:AE444"/>
    <mergeCell ref="AF442:AF444"/>
    <mergeCell ref="AE427:AE429"/>
    <mergeCell ref="AF427:AF429"/>
    <mergeCell ref="AE430:AE432"/>
    <mergeCell ref="AF430:AF432"/>
    <mergeCell ref="AE433:AE435"/>
    <mergeCell ref="AF433:AF435"/>
    <mergeCell ref="AE474:AE476"/>
    <mergeCell ref="AF474:AF476"/>
    <mergeCell ref="AE477:AE479"/>
    <mergeCell ref="AF477:AF479"/>
    <mergeCell ref="AE480:AE482"/>
    <mergeCell ref="AF480:AF482"/>
    <mergeCell ref="AE465:AE467"/>
    <mergeCell ref="AF465:AF467"/>
    <mergeCell ref="AE468:AE470"/>
    <mergeCell ref="AF468:AF470"/>
    <mergeCell ref="AE471:AE473"/>
    <mergeCell ref="AF471:AF473"/>
    <mergeCell ref="AE456:AE458"/>
    <mergeCell ref="AF456:AF458"/>
    <mergeCell ref="AE459:AE461"/>
    <mergeCell ref="AF459:AF461"/>
    <mergeCell ref="AE462:AE464"/>
    <mergeCell ref="AF462:AF464"/>
    <mergeCell ref="AE501:AE503"/>
    <mergeCell ref="AF501:AF503"/>
    <mergeCell ref="AE504:AE506"/>
    <mergeCell ref="AF504:AF506"/>
    <mergeCell ref="AE509:AE511"/>
    <mergeCell ref="AF509:AF511"/>
    <mergeCell ref="AE492:AE494"/>
    <mergeCell ref="AF492:AF494"/>
    <mergeCell ref="AE495:AE497"/>
    <mergeCell ref="AF495:AF497"/>
    <mergeCell ref="AE498:AE500"/>
    <mergeCell ref="AF498:AF500"/>
    <mergeCell ref="AE483:AE485"/>
    <mergeCell ref="AF483:AF485"/>
    <mergeCell ref="AE486:AE488"/>
    <mergeCell ref="AF486:AF488"/>
    <mergeCell ref="AE489:AE491"/>
    <mergeCell ref="AF489:AF491"/>
    <mergeCell ref="AE530:AE532"/>
    <mergeCell ref="AF530:AF532"/>
    <mergeCell ref="AE533:AE535"/>
    <mergeCell ref="AF533:AF535"/>
    <mergeCell ref="AE536:AE538"/>
    <mergeCell ref="AF536:AF538"/>
    <mergeCell ref="AE521:AE523"/>
    <mergeCell ref="AF521:AF523"/>
    <mergeCell ref="AE524:AE526"/>
    <mergeCell ref="AF524:AF526"/>
    <mergeCell ref="AE527:AE529"/>
    <mergeCell ref="AF527:AF529"/>
    <mergeCell ref="AE512:AE514"/>
    <mergeCell ref="AF512:AF514"/>
    <mergeCell ref="AE515:AE517"/>
    <mergeCell ref="AF515:AF517"/>
    <mergeCell ref="AE518:AE520"/>
    <mergeCell ref="AF518:AF520"/>
    <mergeCell ref="AE557:AE559"/>
    <mergeCell ref="AF557:AF559"/>
    <mergeCell ref="AE560:AE562"/>
    <mergeCell ref="AF560:AF562"/>
    <mergeCell ref="AE563:AE565"/>
    <mergeCell ref="AF563:AF565"/>
    <mergeCell ref="AE548:AE550"/>
    <mergeCell ref="AF548:AF550"/>
    <mergeCell ref="AE551:AE553"/>
    <mergeCell ref="AF551:AF553"/>
    <mergeCell ref="AE554:AE556"/>
    <mergeCell ref="AF554:AF556"/>
    <mergeCell ref="AE539:AE541"/>
    <mergeCell ref="AF539:AF541"/>
    <mergeCell ref="AE542:AE544"/>
    <mergeCell ref="AF542:AF544"/>
    <mergeCell ref="AE545:AE547"/>
    <mergeCell ref="AF545:AF547"/>
    <mergeCell ref="AE586:AE588"/>
    <mergeCell ref="AF586:AF588"/>
    <mergeCell ref="AE589:AE591"/>
    <mergeCell ref="AF589:AF591"/>
    <mergeCell ref="AE592:AE594"/>
    <mergeCell ref="AF592:AF594"/>
    <mergeCell ref="AE577:AE579"/>
    <mergeCell ref="AF577:AF579"/>
    <mergeCell ref="AE580:AE582"/>
    <mergeCell ref="AF580:AF582"/>
    <mergeCell ref="AE583:AE585"/>
    <mergeCell ref="AF583:AF585"/>
    <mergeCell ref="AE566:AE568"/>
    <mergeCell ref="AF566:AF568"/>
    <mergeCell ref="AE571:AE573"/>
    <mergeCell ref="AF571:AF573"/>
    <mergeCell ref="AE574:AE576"/>
    <mergeCell ref="AF574:AF576"/>
    <mergeCell ref="AE613:AE615"/>
    <mergeCell ref="AF613:AF615"/>
    <mergeCell ref="AE616:AE618"/>
    <mergeCell ref="AF616:AF618"/>
    <mergeCell ref="AE619:AE621"/>
    <mergeCell ref="AF619:AF621"/>
    <mergeCell ref="AE604:AE606"/>
    <mergeCell ref="AF604:AF606"/>
    <mergeCell ref="AE607:AE609"/>
    <mergeCell ref="AF607:AF609"/>
    <mergeCell ref="AE610:AE612"/>
    <mergeCell ref="AF610:AF612"/>
    <mergeCell ref="AE595:AE597"/>
    <mergeCell ref="AF595:AF597"/>
    <mergeCell ref="AE598:AE600"/>
    <mergeCell ref="AF598:AF600"/>
    <mergeCell ref="AE601:AE603"/>
    <mergeCell ref="AF601:AF603"/>
    <mergeCell ref="AE642:AE644"/>
    <mergeCell ref="AF642:AF644"/>
    <mergeCell ref="AE645:AE647"/>
    <mergeCell ref="AF645:AF647"/>
    <mergeCell ref="AE648:AE650"/>
    <mergeCell ref="AF648:AF650"/>
    <mergeCell ref="AE633:AE635"/>
    <mergeCell ref="AF633:AF635"/>
    <mergeCell ref="AE636:AE638"/>
    <mergeCell ref="AF636:AF638"/>
    <mergeCell ref="AE639:AE641"/>
    <mergeCell ref="AF639:AF641"/>
    <mergeCell ref="AE622:AE624"/>
    <mergeCell ref="AF622:AF624"/>
    <mergeCell ref="AE625:AE627"/>
    <mergeCell ref="AF625:AF627"/>
    <mergeCell ref="AE628:AE630"/>
    <mergeCell ref="AF628:AF630"/>
    <mergeCell ref="AE669:AE671"/>
    <mergeCell ref="AF669:AF671"/>
    <mergeCell ref="AE672:AE674"/>
    <mergeCell ref="AF672:AF674"/>
    <mergeCell ref="AE675:AE677"/>
    <mergeCell ref="AF675:AF677"/>
    <mergeCell ref="AE660:AE662"/>
    <mergeCell ref="AF660:AF662"/>
    <mergeCell ref="AE663:AE665"/>
    <mergeCell ref="AF663:AF665"/>
    <mergeCell ref="AE666:AE668"/>
    <mergeCell ref="AF666:AF668"/>
    <mergeCell ref="AE651:AE653"/>
    <mergeCell ref="AF651:AF653"/>
    <mergeCell ref="AE654:AE656"/>
    <mergeCell ref="AF654:AF656"/>
    <mergeCell ref="AE657:AE659"/>
    <mergeCell ref="AF657:AF659"/>
    <mergeCell ref="AE698:AE700"/>
    <mergeCell ref="AF698:AF700"/>
    <mergeCell ref="AE701:AE703"/>
    <mergeCell ref="AF701:AF703"/>
    <mergeCell ref="AE704:AE706"/>
    <mergeCell ref="AF704:AF706"/>
    <mergeCell ref="AE687:AE689"/>
    <mergeCell ref="AF687:AF689"/>
    <mergeCell ref="AE690:AE692"/>
    <mergeCell ref="AF690:AF692"/>
    <mergeCell ref="AE695:AE697"/>
    <mergeCell ref="AF695:AF697"/>
    <mergeCell ref="AE678:AE680"/>
    <mergeCell ref="AF678:AF680"/>
    <mergeCell ref="AE681:AE683"/>
    <mergeCell ref="AF681:AF683"/>
    <mergeCell ref="AE684:AE686"/>
    <mergeCell ref="AF684:AF686"/>
    <mergeCell ref="AE728:AE730"/>
    <mergeCell ref="AF728:AF730"/>
    <mergeCell ref="AE731:AE733"/>
    <mergeCell ref="AF731:AF733"/>
    <mergeCell ref="AE719:AE721"/>
    <mergeCell ref="AF719:AF721"/>
    <mergeCell ref="AE722:AE724"/>
    <mergeCell ref="AF722:AF724"/>
    <mergeCell ref="AE725:AE727"/>
    <mergeCell ref="AF725:AF727"/>
    <mergeCell ref="AE752:AE754"/>
    <mergeCell ref="AF752:AF754"/>
    <mergeCell ref="AE707:AE709"/>
    <mergeCell ref="AF707:AF709"/>
    <mergeCell ref="AE710:AE712"/>
    <mergeCell ref="AF710:AF712"/>
    <mergeCell ref="AE713:AE715"/>
    <mergeCell ref="AF713:AF715"/>
    <mergeCell ref="AE716:AE718"/>
    <mergeCell ref="AF716:AF718"/>
    <mergeCell ref="AE743:AE745"/>
    <mergeCell ref="AF743:AF745"/>
    <mergeCell ref="AE746:AE748"/>
    <mergeCell ref="AF746:AF748"/>
    <mergeCell ref="AE749:AE751"/>
    <mergeCell ref="AF749:AF751"/>
    <mergeCell ref="AE734:AE736"/>
    <mergeCell ref="AF734:AF736"/>
    <mergeCell ref="AE737:AE739"/>
    <mergeCell ref="AF737:AF739"/>
    <mergeCell ref="AE740:AE742"/>
    <mergeCell ref="AF740:AF742"/>
  </mergeCells>
  <pageMargins left="0.1" right="0.1" top="0.5" bottom="0.5" header="0" footer="0.17"/>
  <pageSetup paperSize="17" scale="54" fitToHeight="12" orientation="landscape" r:id="rId1"/>
  <headerFooter alignWithMargins="0">
    <oddFooter>&amp;R&amp;Z&amp;F       page 1 of &amp;P</oddFooter>
  </headerFooter>
  <rowBreaks count="11" manualBreakCount="11">
    <brk id="65" max="29" man="1"/>
    <brk id="133" max="29" man="1"/>
    <brk id="196" max="29" man="1"/>
    <brk id="258" max="29" man="1"/>
    <brk id="320" max="29" man="1"/>
    <brk id="382" max="29" man="1"/>
    <brk id="444" max="29" man="1"/>
    <brk id="506" max="29" man="1"/>
    <brk id="568" max="29" man="1"/>
    <brk id="630" max="29" man="1"/>
    <brk id="692" max="29"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F2D1F-C026-42BB-92F8-89B17CE46568}">
  <dimension ref="A1:Y33"/>
  <sheetViews>
    <sheetView topLeftCell="F1" zoomScale="85" zoomScaleNormal="85" workbookViewId="0">
      <selection activeCell="Q9" sqref="Q9:Y21"/>
    </sheetView>
  </sheetViews>
  <sheetFormatPr defaultRowHeight="12.75" x14ac:dyDescent="0.2"/>
  <cols>
    <col min="1" max="3" width="9.140625" style="4"/>
    <col min="4" max="4" width="9.28515625" style="4" bestFit="1" customWidth="1"/>
    <col min="5" max="6" width="9.140625" style="4"/>
    <col min="7" max="7" width="9.7109375" style="4" bestFit="1" customWidth="1"/>
    <col min="8" max="9" width="10.7109375" style="4" customWidth="1"/>
    <col min="10" max="16384" width="9.140625" style="4"/>
  </cols>
  <sheetData>
    <row r="1" spans="1:25" ht="23.25" x14ac:dyDescent="0.35">
      <c r="A1" s="72">
        <v>2015</v>
      </c>
      <c r="B1" s="83" t="s">
        <v>158</v>
      </c>
      <c r="C1" s="84"/>
      <c r="D1" s="83" t="s">
        <v>157</v>
      </c>
    </row>
    <row r="3" spans="1:25" ht="15.75" x14ac:dyDescent="0.25">
      <c r="B3" s="114" t="s">
        <v>156</v>
      </c>
    </row>
    <row r="4" spans="1:25" x14ac:dyDescent="0.2">
      <c r="F4" s="77"/>
    </row>
    <row r="5" spans="1:25" ht="13.5" thickBot="1" x14ac:dyDescent="0.25">
      <c r="C5" s="77" t="s">
        <v>153</v>
      </c>
      <c r="D5" s="435">
        <v>42220</v>
      </c>
      <c r="E5" s="369"/>
      <c r="F5" s="77" t="s">
        <v>180</v>
      </c>
      <c r="G5" s="113">
        <v>42229</v>
      </c>
      <c r="H5" s="110"/>
    </row>
    <row r="6" spans="1:25" ht="13.5" thickBot="1" x14ac:dyDescent="0.25">
      <c r="C6" s="77" t="s">
        <v>152</v>
      </c>
      <c r="D6" s="269">
        <v>216</v>
      </c>
      <c r="E6" s="269"/>
      <c r="F6" s="77" t="s">
        <v>179</v>
      </c>
      <c r="G6" s="111" t="s">
        <v>178</v>
      </c>
      <c r="H6" s="111"/>
    </row>
    <row r="7" spans="1:25" ht="22.9" customHeight="1" thickBot="1" x14ac:dyDescent="0.25">
      <c r="B7" s="77" t="s">
        <v>177</v>
      </c>
      <c r="C7" s="110" t="s">
        <v>176</v>
      </c>
      <c r="D7" s="110"/>
      <c r="E7" s="110"/>
      <c r="F7" s="110"/>
      <c r="G7" s="110"/>
      <c r="H7" s="110"/>
    </row>
    <row r="8" spans="1:25" ht="15" customHeight="1" thickBot="1" x14ac:dyDescent="0.35">
      <c r="C8" s="109"/>
    </row>
    <row r="9" spans="1:25" ht="40.9" customHeight="1" thickBot="1" x14ac:dyDescent="0.25">
      <c r="B9" s="108" t="s">
        <v>123</v>
      </c>
      <c r="C9" s="107" t="s">
        <v>175</v>
      </c>
      <c r="D9" s="107" t="s">
        <v>174</v>
      </c>
      <c r="E9" s="107" t="s">
        <v>173</v>
      </c>
      <c r="F9" s="107" t="s">
        <v>172</v>
      </c>
      <c r="G9" s="107" t="s">
        <v>171</v>
      </c>
      <c r="H9" s="106" t="s">
        <v>170</v>
      </c>
      <c r="I9" s="105" t="s">
        <v>169</v>
      </c>
      <c r="P9" s="4" t="s">
        <v>4</v>
      </c>
      <c r="Q9" s="4" t="s">
        <v>23</v>
      </c>
      <c r="R9" s="4" t="s">
        <v>24</v>
      </c>
      <c r="S9" s="4" t="s">
        <v>25</v>
      </c>
      <c r="T9" s="4" t="s">
        <v>26</v>
      </c>
      <c r="U9" s="4" t="s">
        <v>27</v>
      </c>
      <c r="V9" s="4" t="s">
        <v>28</v>
      </c>
      <c r="W9" s="4" t="s">
        <v>29</v>
      </c>
      <c r="X9" s="4" t="s">
        <v>30</v>
      </c>
      <c r="Y9" s="4" t="s">
        <v>31</v>
      </c>
    </row>
    <row r="10" spans="1:25" ht="20.25" x14ac:dyDescent="0.2">
      <c r="B10" s="104" t="s">
        <v>168</v>
      </c>
      <c r="C10" s="175" t="s">
        <v>723</v>
      </c>
      <c r="D10" s="100" t="s">
        <v>422</v>
      </c>
      <c r="E10" s="99">
        <v>217.52</v>
      </c>
      <c r="F10" s="99" t="s">
        <v>588</v>
      </c>
      <c r="G10" s="99">
        <v>243.03</v>
      </c>
      <c r="H10" s="98">
        <v>265.64999999999998</v>
      </c>
      <c r="I10" s="4">
        <v>12348.05</v>
      </c>
      <c r="K10" s="4">
        <f t="shared" ref="K10:K21" si="0">E10/(100*102)*100*100/1000*10000</f>
        <v>2132.5490196078435</v>
      </c>
      <c r="L10" s="4">
        <f t="shared" ref="L10:L21" si="1">G10/(100*102)*100*100/1000*10000</f>
        <v>2382.6470588235293</v>
      </c>
      <c r="M10" s="4">
        <f t="shared" ref="M10:M21" si="2">H10/(100*102)*100*100/1000*10000</f>
        <v>2604.411764705882</v>
      </c>
      <c r="N10" s="4">
        <f t="shared" ref="N10:N21" si="3">SUM(E10,G10:H10)/(100*102)*100*100/1000*10000</f>
        <v>7119.6078431372571</v>
      </c>
      <c r="P10" s="4">
        <v>12</v>
      </c>
      <c r="Q10" s="4">
        <f t="shared" ref="Q10:Q21" si="4">E10/P10</f>
        <v>18.126666666666669</v>
      </c>
      <c r="R10" s="4">
        <f t="shared" ref="R10:R21" si="5">G10/P10</f>
        <v>20.252500000000001</v>
      </c>
      <c r="S10" s="4">
        <f t="shared" ref="S10:S21" si="6">SUM(E10,G10,H10)/P10</f>
        <v>60.516666666666673</v>
      </c>
      <c r="T10" s="87">
        <f t="shared" ref="T10:T21" si="7">(E10/1000)/(1.016*1)*10000</f>
        <v>2140.944881889764</v>
      </c>
      <c r="U10" s="87">
        <f t="shared" ref="U10:U21" si="8">(G10/1000)/(1.016*1)*10000</f>
        <v>2392.0275590551178</v>
      </c>
      <c r="V10" s="4">
        <v>0</v>
      </c>
      <c r="W10" s="87">
        <f t="shared" ref="W10:W21" si="9">(H10/1000)/(1.016*1)*10000</f>
        <v>2614.6653543307084</v>
      </c>
      <c r="X10" s="87">
        <f t="shared" ref="X10:X21" si="10">SUM(T10,U10,W10)</f>
        <v>7147.6377952755902</v>
      </c>
      <c r="Y10" s="4">
        <f t="shared" ref="Y10:Y21" si="11">I10/(100*101.6)</f>
        <v>1.2153592519685039</v>
      </c>
    </row>
    <row r="11" spans="1:25" ht="21" thickBot="1" x14ac:dyDescent="0.25">
      <c r="B11" s="92" t="s">
        <v>166</v>
      </c>
      <c r="C11" s="91"/>
      <c r="D11" s="90"/>
      <c r="E11" s="89">
        <v>210.48</v>
      </c>
      <c r="F11" s="89"/>
      <c r="G11" s="89">
        <v>199.95</v>
      </c>
      <c r="H11" s="88">
        <v>336</v>
      </c>
      <c r="I11" s="4">
        <v>39621.94</v>
      </c>
      <c r="K11" s="4">
        <f t="shared" si="0"/>
        <v>2063.5294117647059</v>
      </c>
      <c r="L11" s="4">
        <f t="shared" si="1"/>
        <v>1960.294117647059</v>
      </c>
      <c r="M11" s="4">
        <f t="shared" si="2"/>
        <v>3294.1176470588239</v>
      </c>
      <c r="N11" s="4">
        <f t="shared" si="3"/>
        <v>7317.9411764705892</v>
      </c>
      <c r="P11" s="4">
        <v>12</v>
      </c>
      <c r="Q11" s="4">
        <f t="shared" si="4"/>
        <v>17.54</v>
      </c>
      <c r="R11" s="4">
        <f t="shared" si="5"/>
        <v>16.662499999999998</v>
      </c>
      <c r="S11" s="4">
        <f t="shared" si="6"/>
        <v>62.202499999999993</v>
      </c>
      <c r="T11" s="87">
        <f t="shared" si="7"/>
        <v>2071.6535433070867</v>
      </c>
      <c r="U11" s="87">
        <f t="shared" si="8"/>
        <v>1968.0118110236219</v>
      </c>
      <c r="V11" s="4">
        <v>0</v>
      </c>
      <c r="W11" s="87">
        <f t="shared" si="9"/>
        <v>3307.0866141732286</v>
      </c>
      <c r="X11" s="87">
        <f t="shared" si="10"/>
        <v>7346.751968503937</v>
      </c>
      <c r="Y11" s="4">
        <f t="shared" si="11"/>
        <v>3.8997972440944886</v>
      </c>
    </row>
    <row r="12" spans="1:25" ht="20.25" x14ac:dyDescent="0.2">
      <c r="B12" s="102" t="s">
        <v>165</v>
      </c>
      <c r="C12" s="101"/>
      <c r="D12" s="100"/>
      <c r="E12" s="99">
        <v>226.1</v>
      </c>
      <c r="F12" s="99"/>
      <c r="G12" s="99">
        <v>251.74</v>
      </c>
      <c r="H12" s="98">
        <v>276.26</v>
      </c>
      <c r="I12" s="4">
        <v>44968.800000000003</v>
      </c>
      <c r="K12" s="4">
        <f t="shared" si="0"/>
        <v>2216.6666666666661</v>
      </c>
      <c r="L12" s="4">
        <f t="shared" si="1"/>
        <v>2468.0392156862745</v>
      </c>
      <c r="M12" s="4">
        <f t="shared" si="2"/>
        <v>2708.4313725490197</v>
      </c>
      <c r="N12" s="4">
        <f t="shared" si="3"/>
        <v>7393.1372549019625</v>
      </c>
      <c r="P12" s="4">
        <v>10</v>
      </c>
      <c r="Q12" s="4">
        <f t="shared" si="4"/>
        <v>22.61</v>
      </c>
      <c r="R12" s="4">
        <f t="shared" si="5"/>
        <v>25.173999999999999</v>
      </c>
      <c r="S12" s="4">
        <f t="shared" si="6"/>
        <v>75.41</v>
      </c>
      <c r="T12" s="87">
        <f t="shared" si="7"/>
        <v>2225.3937007874015</v>
      </c>
      <c r="U12" s="87">
        <f t="shared" si="8"/>
        <v>2477.7559055118113</v>
      </c>
      <c r="V12" s="4">
        <v>0</v>
      </c>
      <c r="W12" s="87">
        <f t="shared" si="9"/>
        <v>2719.0944881889764</v>
      </c>
      <c r="X12" s="87">
        <f t="shared" si="10"/>
        <v>7422.2440944881891</v>
      </c>
      <c r="Y12" s="4">
        <f t="shared" si="11"/>
        <v>4.4260629921259849</v>
      </c>
    </row>
    <row r="13" spans="1:25" ht="21" thickBot="1" x14ac:dyDescent="0.25">
      <c r="B13" s="92" t="s">
        <v>164</v>
      </c>
      <c r="C13" s="91"/>
      <c r="D13" s="90"/>
      <c r="E13" s="89">
        <v>234.22</v>
      </c>
      <c r="F13" s="89"/>
      <c r="G13" s="89">
        <v>266.14999999999998</v>
      </c>
      <c r="H13" s="88">
        <v>310.27999999999997</v>
      </c>
      <c r="I13" s="4">
        <v>44443.08</v>
      </c>
      <c r="K13" s="4">
        <f t="shared" si="0"/>
        <v>2296.2745098039218</v>
      </c>
      <c r="L13" s="4">
        <f t="shared" si="1"/>
        <v>2609.3137254901962</v>
      </c>
      <c r="M13" s="4">
        <f t="shared" si="2"/>
        <v>3041.9607843137246</v>
      </c>
      <c r="N13" s="4">
        <f t="shared" si="3"/>
        <v>7947.5490196078435</v>
      </c>
      <c r="P13" s="4">
        <v>11</v>
      </c>
      <c r="Q13" s="4">
        <f t="shared" si="4"/>
        <v>21.292727272727273</v>
      </c>
      <c r="R13" s="4">
        <f t="shared" si="5"/>
        <v>24.195454545454542</v>
      </c>
      <c r="S13" s="4">
        <f t="shared" si="6"/>
        <v>73.695454545454538</v>
      </c>
      <c r="T13" s="87">
        <f t="shared" si="7"/>
        <v>2305.3149606299216</v>
      </c>
      <c r="U13" s="87">
        <f t="shared" si="8"/>
        <v>2619.5866141732281</v>
      </c>
      <c r="V13" s="4">
        <v>0</v>
      </c>
      <c r="W13" s="87">
        <f t="shared" si="9"/>
        <v>3053.9370078740158</v>
      </c>
      <c r="X13" s="87">
        <f t="shared" si="10"/>
        <v>7978.8385826771655</v>
      </c>
      <c r="Y13" s="4">
        <f t="shared" si="11"/>
        <v>4.3743188976377958</v>
      </c>
    </row>
    <row r="14" spans="1:25" ht="20.25" x14ac:dyDescent="0.2">
      <c r="B14" s="102" t="s">
        <v>163</v>
      </c>
      <c r="C14" s="101"/>
      <c r="D14" s="100"/>
      <c r="E14" s="99">
        <v>225.29</v>
      </c>
      <c r="F14" s="99"/>
      <c r="G14" s="99">
        <v>250.93</v>
      </c>
      <c r="H14" s="98">
        <v>325.77999999999997</v>
      </c>
      <c r="I14" s="4">
        <v>38349</v>
      </c>
      <c r="K14" s="4">
        <f t="shared" si="0"/>
        <v>2208.7254901960787</v>
      </c>
      <c r="L14" s="4">
        <f t="shared" si="1"/>
        <v>2460.0980392156866</v>
      </c>
      <c r="M14" s="4">
        <f t="shared" si="2"/>
        <v>3193.9215686274506</v>
      </c>
      <c r="N14" s="4">
        <f t="shared" si="3"/>
        <v>7862.7450980392168</v>
      </c>
      <c r="P14" s="4">
        <v>13</v>
      </c>
      <c r="Q14" s="4">
        <f t="shared" si="4"/>
        <v>17.329999999999998</v>
      </c>
      <c r="R14" s="4">
        <f t="shared" si="5"/>
        <v>19.302307692307693</v>
      </c>
      <c r="S14" s="4">
        <f t="shared" si="6"/>
        <v>61.692307692307693</v>
      </c>
      <c r="T14" s="87">
        <f t="shared" si="7"/>
        <v>2217.4212598425192</v>
      </c>
      <c r="U14" s="87">
        <f t="shared" si="8"/>
        <v>2469.7834645669291</v>
      </c>
      <c r="V14" s="4">
        <v>0</v>
      </c>
      <c r="W14" s="87">
        <f t="shared" si="9"/>
        <v>3206.4960629921256</v>
      </c>
      <c r="X14" s="87">
        <f t="shared" si="10"/>
        <v>7893.7007874015744</v>
      </c>
      <c r="Y14" s="4">
        <f t="shared" si="11"/>
        <v>3.7745078740157481</v>
      </c>
    </row>
    <row r="15" spans="1:25" ht="21" thickBot="1" x14ac:dyDescent="0.25">
      <c r="B15" s="92" t="s">
        <v>162</v>
      </c>
      <c r="C15" s="91"/>
      <c r="D15" s="90"/>
      <c r="E15" s="89">
        <v>158.38999999999999</v>
      </c>
      <c r="F15" s="89"/>
      <c r="G15" s="89">
        <v>164.88</v>
      </c>
      <c r="H15" s="88">
        <v>257.64999999999998</v>
      </c>
      <c r="I15" s="4">
        <v>28175</v>
      </c>
      <c r="K15" s="4">
        <f t="shared" si="0"/>
        <v>1552.8431372549021</v>
      </c>
      <c r="L15" s="4">
        <f t="shared" si="1"/>
        <v>1616.4705882352941</v>
      </c>
      <c r="M15" s="4">
        <f t="shared" si="2"/>
        <v>2525.9803921568619</v>
      </c>
      <c r="N15" s="4">
        <f t="shared" si="3"/>
        <v>5695.2941176470576</v>
      </c>
      <c r="P15" s="4">
        <v>12</v>
      </c>
      <c r="Q15" s="4">
        <f t="shared" si="4"/>
        <v>13.199166666666665</v>
      </c>
      <c r="R15" s="4">
        <f t="shared" si="5"/>
        <v>13.74</v>
      </c>
      <c r="S15" s="4">
        <f t="shared" si="6"/>
        <v>48.41</v>
      </c>
      <c r="T15" s="87">
        <f t="shared" si="7"/>
        <v>1558.9566929133855</v>
      </c>
      <c r="U15" s="87">
        <f t="shared" si="8"/>
        <v>1622.8346456692914</v>
      </c>
      <c r="V15" s="4">
        <v>0</v>
      </c>
      <c r="W15" s="87">
        <f t="shared" si="9"/>
        <v>2535.9251968503936</v>
      </c>
      <c r="X15" s="87">
        <f t="shared" si="10"/>
        <v>5717.71653543307</v>
      </c>
      <c r="Y15" s="4">
        <f t="shared" si="11"/>
        <v>2.7731299212598426</v>
      </c>
    </row>
    <row r="16" spans="1:25" ht="20.25" x14ac:dyDescent="0.2">
      <c r="B16" s="102" t="s">
        <v>161</v>
      </c>
      <c r="C16" s="101"/>
      <c r="D16" s="100"/>
      <c r="E16" s="99">
        <v>216.41</v>
      </c>
      <c r="F16" s="99"/>
      <c r="G16" s="99">
        <v>234.99</v>
      </c>
      <c r="H16" s="98">
        <v>260.99</v>
      </c>
      <c r="I16" s="4">
        <v>30730.45</v>
      </c>
      <c r="K16" s="4">
        <f t="shared" si="0"/>
        <v>2121.6666666666665</v>
      </c>
      <c r="L16" s="4">
        <f t="shared" si="1"/>
        <v>2303.8235294117644</v>
      </c>
      <c r="M16" s="4">
        <f t="shared" si="2"/>
        <v>2558.7254901960782</v>
      </c>
      <c r="N16" s="4">
        <f t="shared" si="3"/>
        <v>6984.2156862745105</v>
      </c>
      <c r="P16" s="4">
        <v>9</v>
      </c>
      <c r="Q16" s="4">
        <f t="shared" si="4"/>
        <v>24.045555555555556</v>
      </c>
      <c r="R16" s="4">
        <f t="shared" si="5"/>
        <v>26.11</v>
      </c>
      <c r="S16" s="4">
        <f t="shared" si="6"/>
        <v>79.154444444444437</v>
      </c>
      <c r="T16" s="87">
        <f t="shared" si="7"/>
        <v>2130.01968503937</v>
      </c>
      <c r="U16" s="87">
        <f t="shared" si="8"/>
        <v>2312.8937007874015</v>
      </c>
      <c r="V16" s="4">
        <v>0</v>
      </c>
      <c r="W16" s="87">
        <f t="shared" si="9"/>
        <v>2568.7992125984251</v>
      </c>
      <c r="X16" s="87">
        <f t="shared" si="10"/>
        <v>7011.7125984251961</v>
      </c>
      <c r="Y16" s="4">
        <f t="shared" si="11"/>
        <v>3.0246505905511811</v>
      </c>
    </row>
    <row r="17" spans="2:25" ht="21" thickBot="1" x14ac:dyDescent="0.25">
      <c r="B17" s="92" t="s">
        <v>160</v>
      </c>
      <c r="C17" s="91"/>
      <c r="D17" s="90"/>
      <c r="E17" s="89">
        <v>227.36</v>
      </c>
      <c r="F17" s="89"/>
      <c r="G17" s="89">
        <v>237.13</v>
      </c>
      <c r="H17" s="88">
        <v>305.72000000000003</v>
      </c>
      <c r="I17" s="4">
        <v>43094</v>
      </c>
      <c r="K17" s="4">
        <f t="shared" si="0"/>
        <v>2229.0196078431372</v>
      </c>
      <c r="L17" s="4">
        <f t="shared" si="1"/>
        <v>2324.8039215686272</v>
      </c>
      <c r="M17" s="4">
        <f t="shared" si="2"/>
        <v>2997.2549019607845</v>
      </c>
      <c r="N17" s="4">
        <f t="shared" si="3"/>
        <v>7551.0784313725489</v>
      </c>
      <c r="P17" s="4">
        <v>12</v>
      </c>
      <c r="Q17" s="4">
        <f t="shared" si="4"/>
        <v>18.946666666666669</v>
      </c>
      <c r="R17" s="4">
        <f t="shared" si="5"/>
        <v>19.760833333333334</v>
      </c>
      <c r="S17" s="4">
        <f t="shared" si="6"/>
        <v>64.18416666666667</v>
      </c>
      <c r="T17" s="87">
        <f t="shared" si="7"/>
        <v>2237.7952755905512</v>
      </c>
      <c r="U17" s="87">
        <f t="shared" si="8"/>
        <v>2333.9566929133857</v>
      </c>
      <c r="V17" s="4">
        <v>0</v>
      </c>
      <c r="W17" s="87">
        <f t="shared" si="9"/>
        <v>3009.0551181102364</v>
      </c>
      <c r="X17" s="87">
        <f t="shared" si="10"/>
        <v>7580.8070866141734</v>
      </c>
      <c r="Y17" s="4">
        <f t="shared" si="11"/>
        <v>4.2415354330708661</v>
      </c>
    </row>
    <row r="18" spans="2:25" ht="20.25" x14ac:dyDescent="0.2">
      <c r="B18" s="102" t="s">
        <v>128</v>
      </c>
      <c r="C18" s="101"/>
      <c r="D18" s="100"/>
      <c r="E18" s="99">
        <v>214.79</v>
      </c>
      <c r="F18" s="99"/>
      <c r="G18" s="99">
        <v>252.91</v>
      </c>
      <c r="H18" s="98">
        <v>264.58999999999997</v>
      </c>
      <c r="I18" s="4">
        <v>42521.99</v>
      </c>
      <c r="K18" s="4">
        <f t="shared" si="0"/>
        <v>2105.7843137254904</v>
      </c>
      <c r="L18" s="4">
        <f t="shared" si="1"/>
        <v>2479.5098039215686</v>
      </c>
      <c r="M18" s="4">
        <f t="shared" si="2"/>
        <v>2594.0196078431372</v>
      </c>
      <c r="N18" s="4">
        <f t="shared" si="3"/>
        <v>7179.3137254901949</v>
      </c>
      <c r="P18" s="4">
        <v>11</v>
      </c>
      <c r="Q18" s="4">
        <f t="shared" si="4"/>
        <v>19.526363636363637</v>
      </c>
      <c r="R18" s="4">
        <f t="shared" si="5"/>
        <v>22.991818181818182</v>
      </c>
      <c r="S18" s="4">
        <f t="shared" si="6"/>
        <v>66.571818181818173</v>
      </c>
      <c r="T18" s="87">
        <f t="shared" si="7"/>
        <v>2114.0748031496064</v>
      </c>
      <c r="U18" s="87">
        <f t="shared" si="8"/>
        <v>2489.2716535433074</v>
      </c>
      <c r="V18" s="4">
        <v>0</v>
      </c>
      <c r="W18" s="87">
        <f t="shared" si="9"/>
        <v>2604.232283464567</v>
      </c>
      <c r="X18" s="87">
        <f t="shared" si="10"/>
        <v>7207.5787401574817</v>
      </c>
      <c r="Y18" s="4">
        <f t="shared" si="11"/>
        <v>4.1852352362204721</v>
      </c>
    </row>
    <row r="19" spans="2:25" ht="21" thickBot="1" x14ac:dyDescent="0.25">
      <c r="B19" s="92" t="s">
        <v>126</v>
      </c>
      <c r="C19" s="91"/>
      <c r="D19" s="90"/>
      <c r="E19" s="89">
        <v>245.45</v>
      </c>
      <c r="F19" s="89"/>
      <c r="G19" s="89">
        <v>284.89</v>
      </c>
      <c r="H19" s="88">
        <v>260.87</v>
      </c>
      <c r="I19" s="4">
        <v>47134.73</v>
      </c>
      <c r="K19" s="4">
        <f t="shared" si="0"/>
        <v>2406.372549019608</v>
      </c>
      <c r="L19" s="4">
        <f t="shared" si="1"/>
        <v>2793.0392156862745</v>
      </c>
      <c r="M19" s="4">
        <f t="shared" si="2"/>
        <v>2557.5490196078431</v>
      </c>
      <c r="N19" s="4">
        <f t="shared" si="3"/>
        <v>7756.9607843137246</v>
      </c>
      <c r="P19" s="4">
        <v>11</v>
      </c>
      <c r="Q19" s="4">
        <f t="shared" si="4"/>
        <v>22.313636363636363</v>
      </c>
      <c r="R19" s="4">
        <f t="shared" si="5"/>
        <v>25.899090909090908</v>
      </c>
      <c r="S19" s="4">
        <f t="shared" si="6"/>
        <v>71.928181818181812</v>
      </c>
      <c r="T19" s="87">
        <f t="shared" si="7"/>
        <v>2415.8464566929133</v>
      </c>
      <c r="U19" s="87">
        <f t="shared" si="8"/>
        <v>2804.035433070866</v>
      </c>
      <c r="V19" s="4">
        <v>0</v>
      </c>
      <c r="W19" s="87">
        <f t="shared" si="9"/>
        <v>2567.6181102362207</v>
      </c>
      <c r="X19" s="87">
        <f t="shared" si="10"/>
        <v>7787.5</v>
      </c>
      <c r="Y19" s="4">
        <f t="shared" si="11"/>
        <v>4.6392450787401582</v>
      </c>
    </row>
    <row r="20" spans="2:25" ht="20.25" x14ac:dyDescent="0.2">
      <c r="B20" s="97" t="s">
        <v>125</v>
      </c>
      <c r="C20" s="96"/>
      <c r="D20" s="95"/>
      <c r="E20" s="94">
        <v>229.87</v>
      </c>
      <c r="F20" s="94"/>
      <c r="G20" s="94">
        <v>248.01</v>
      </c>
      <c r="H20" s="93">
        <v>258.3</v>
      </c>
      <c r="I20" s="4">
        <v>36015.379999999997</v>
      </c>
      <c r="K20" s="4">
        <f t="shared" si="0"/>
        <v>2253.627450980392</v>
      </c>
      <c r="L20" s="4">
        <f t="shared" si="1"/>
        <v>2431.4705882352937</v>
      </c>
      <c r="M20" s="4">
        <f t="shared" si="2"/>
        <v>2532.3529411764707</v>
      </c>
      <c r="N20" s="4">
        <f t="shared" si="3"/>
        <v>7217.4509803921583</v>
      </c>
      <c r="P20" s="4">
        <v>12</v>
      </c>
      <c r="Q20" s="4">
        <f t="shared" si="4"/>
        <v>19.155833333333334</v>
      </c>
      <c r="R20" s="4">
        <f t="shared" si="5"/>
        <v>20.6675</v>
      </c>
      <c r="S20" s="4">
        <f t="shared" si="6"/>
        <v>61.348333333333336</v>
      </c>
      <c r="T20" s="87">
        <f t="shared" si="7"/>
        <v>2262.5</v>
      </c>
      <c r="U20" s="87">
        <f t="shared" si="8"/>
        <v>2441.0433070866138</v>
      </c>
      <c r="V20" s="4">
        <v>0</v>
      </c>
      <c r="W20" s="87">
        <f t="shared" si="9"/>
        <v>2542.3228346456694</v>
      </c>
      <c r="X20" s="87">
        <f t="shared" si="10"/>
        <v>7245.8661417322837</v>
      </c>
      <c r="Y20" s="4">
        <f t="shared" si="11"/>
        <v>3.5448208661417322</v>
      </c>
    </row>
    <row r="21" spans="2:25" ht="21" thickBot="1" x14ac:dyDescent="0.25">
      <c r="B21" s="92" t="s">
        <v>159</v>
      </c>
      <c r="C21" s="91"/>
      <c r="D21" s="90"/>
      <c r="E21" s="89">
        <v>213.73</v>
      </c>
      <c r="F21" s="89"/>
      <c r="G21" s="89">
        <v>284.93</v>
      </c>
      <c r="H21" s="88">
        <v>186.31</v>
      </c>
      <c r="I21" s="4">
        <v>33805</v>
      </c>
      <c r="K21" s="4">
        <f t="shared" si="0"/>
        <v>2095.3921568627452</v>
      </c>
      <c r="L21" s="4">
        <f t="shared" si="1"/>
        <v>2793.4313725490201</v>
      </c>
      <c r="M21" s="4">
        <f t="shared" si="2"/>
        <v>1826.5686274509803</v>
      </c>
      <c r="N21" s="4">
        <f t="shared" si="3"/>
        <v>6715.3921568627466</v>
      </c>
      <c r="P21" s="4">
        <v>10</v>
      </c>
      <c r="Q21" s="4">
        <f t="shared" si="4"/>
        <v>21.372999999999998</v>
      </c>
      <c r="R21" s="4">
        <f t="shared" si="5"/>
        <v>28.493000000000002</v>
      </c>
      <c r="S21" s="4">
        <f t="shared" si="6"/>
        <v>68.497</v>
      </c>
      <c r="T21" s="87">
        <f t="shared" si="7"/>
        <v>2103.6417322834645</v>
      </c>
      <c r="U21" s="87">
        <f t="shared" si="8"/>
        <v>2804.429133858268</v>
      </c>
      <c r="V21" s="4">
        <v>0</v>
      </c>
      <c r="W21" s="87">
        <f t="shared" si="9"/>
        <v>1833.759842519685</v>
      </c>
      <c r="X21" s="87">
        <f t="shared" si="10"/>
        <v>6741.8307086614168</v>
      </c>
      <c r="Y21" s="4">
        <f t="shared" si="11"/>
        <v>3.3272637795275593</v>
      </c>
    </row>
    <row r="23" spans="2:25" x14ac:dyDescent="0.2">
      <c r="J23" s="4" t="s">
        <v>83</v>
      </c>
      <c r="K23" s="8">
        <f>AVERAGE(K12:K13,K16:K17)</f>
        <v>2215.9068627450979</v>
      </c>
      <c r="L23" s="8">
        <f>AVERAGE(L12:L13,L16:L17)</f>
        <v>2426.4950980392155</v>
      </c>
      <c r="M23" s="8">
        <f>AVERAGE(M12:M13,M16:M17)</f>
        <v>2826.5931372549021</v>
      </c>
      <c r="N23" s="8">
        <f>AVERAGE(N12:N13,N16:N17)</f>
        <v>7468.9950980392159</v>
      </c>
    </row>
    <row r="24" spans="2:25" x14ac:dyDescent="0.2">
      <c r="J24" s="4" t="s">
        <v>82</v>
      </c>
      <c r="K24" s="8">
        <f>AVERAGE(K10:K11,K18:K19)</f>
        <v>2177.0588235294117</v>
      </c>
      <c r="L24" s="8">
        <f>AVERAGE(L10:L11,L18:L19)</f>
        <v>2403.872549019608</v>
      </c>
      <c r="M24" s="8">
        <f>AVERAGE(M10:M11,M18:M19)</f>
        <v>2762.5245098039213</v>
      </c>
      <c r="N24" s="8">
        <f>AVERAGE(N10:N11,N18:N19)</f>
        <v>7343.4558823529414</v>
      </c>
    </row>
    <row r="25" spans="2:25" x14ac:dyDescent="0.2">
      <c r="J25" s="4" t="s">
        <v>81</v>
      </c>
      <c r="K25" s="8">
        <f>AVERAGE(K14:K15,K20:K21)</f>
        <v>2027.6470588235293</v>
      </c>
      <c r="L25" s="8">
        <f>AVERAGE(L14:L15,L20:L21)</f>
        <v>2325.3676470588234</v>
      </c>
      <c r="M25" s="8">
        <f>AVERAGE(M14:M15,M20:M21)</f>
        <v>2519.705882352941</v>
      </c>
      <c r="N25" s="8">
        <f>AVERAGE(N14:N15,N20:N21)</f>
        <v>6872.7205882352955</v>
      </c>
    </row>
    <row r="27" spans="2:25" x14ac:dyDescent="0.2">
      <c r="J27" s="4" t="s">
        <v>83</v>
      </c>
      <c r="N27" s="8">
        <f>AVERAGE(N12:N13)</f>
        <v>7670.343137254903</v>
      </c>
    </row>
    <row r="28" spans="2:25" x14ac:dyDescent="0.2">
      <c r="J28" s="4" t="s">
        <v>82</v>
      </c>
      <c r="N28" s="8">
        <f>AVERAGE(N10:N11)</f>
        <v>7218.7745098039231</v>
      </c>
    </row>
    <row r="29" spans="2:25" x14ac:dyDescent="0.2">
      <c r="J29" s="4" t="s">
        <v>81</v>
      </c>
      <c r="N29" s="8">
        <f>AVERAGE(N14:N15)</f>
        <v>6779.0196078431372</v>
      </c>
    </row>
    <row r="30" spans="2:25" x14ac:dyDescent="0.2">
      <c r="N30" s="8"/>
    </row>
    <row r="31" spans="2:25" x14ac:dyDescent="0.2">
      <c r="J31" s="4" t="s">
        <v>83</v>
      </c>
      <c r="N31" s="8">
        <f>AVERAGE(N16:N17)</f>
        <v>7267.6470588235297</v>
      </c>
    </row>
    <row r="32" spans="2:25" x14ac:dyDescent="0.2">
      <c r="J32" s="4" t="s">
        <v>82</v>
      </c>
      <c r="N32" s="8">
        <f>AVERAGE(N18:N19)</f>
        <v>7468.1372549019597</v>
      </c>
    </row>
    <row r="33" spans="10:14" x14ac:dyDescent="0.2">
      <c r="J33" s="4" t="s">
        <v>81</v>
      </c>
      <c r="N33" s="8">
        <f>AVERAGE(N20:N21)</f>
        <v>6966.4215686274529</v>
      </c>
    </row>
  </sheetData>
  <mergeCells count="1">
    <mergeCell ref="D5:E5"/>
  </mergeCells>
  <pageMargins left="0.25" right="0.25" top="0.5" bottom="0.5" header="0" footer="0"/>
  <pageSetup scale="12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96C8C-8393-4436-ABE6-6FC064704888}">
  <dimension ref="A1:J26"/>
  <sheetViews>
    <sheetView zoomScale="110" zoomScaleNormal="110" workbookViewId="0">
      <selection activeCell="G66" sqref="G66"/>
    </sheetView>
  </sheetViews>
  <sheetFormatPr defaultRowHeight="12.75" x14ac:dyDescent="0.2"/>
  <cols>
    <col min="1" max="2" width="9.140625" style="4"/>
    <col min="3" max="3" width="9.28515625" style="4" bestFit="1" customWidth="1"/>
    <col min="4" max="16384" width="9.140625" style="4"/>
  </cols>
  <sheetData>
    <row r="1" spans="1:10" ht="15.75" x14ac:dyDescent="0.25">
      <c r="A1" s="146">
        <v>2015</v>
      </c>
      <c r="B1" s="145" t="s">
        <v>206</v>
      </c>
      <c r="C1" s="145"/>
      <c r="D1" s="145"/>
      <c r="E1" s="145"/>
      <c r="F1" s="145"/>
      <c r="G1" s="145"/>
    </row>
    <row r="2" spans="1:10" ht="15.75" x14ac:dyDescent="0.25">
      <c r="A2" s="145"/>
      <c r="B2" s="145" t="s">
        <v>205</v>
      </c>
      <c r="C2" s="145"/>
      <c r="D2" s="145" t="s">
        <v>204</v>
      </c>
      <c r="E2" s="145"/>
      <c r="F2" s="145"/>
      <c r="G2" s="145"/>
    </row>
    <row r="3" spans="1:10" ht="15.75" x14ac:dyDescent="0.25">
      <c r="A3" s="144"/>
      <c r="B3" s="145"/>
      <c r="C3" s="145"/>
      <c r="D3" s="145"/>
      <c r="E3" s="145"/>
      <c r="F3" s="144"/>
      <c r="G3" s="127"/>
    </row>
    <row r="4" spans="1:10" ht="15.75" x14ac:dyDescent="0.25">
      <c r="A4" s="145" t="s">
        <v>203</v>
      </c>
      <c r="B4" s="145"/>
      <c r="C4" s="145"/>
      <c r="D4" s="145"/>
      <c r="E4" s="145"/>
      <c r="F4" s="144"/>
    </row>
    <row r="5" spans="1:10" ht="15.75" x14ac:dyDescent="0.25">
      <c r="A5" s="144"/>
      <c r="B5" s="145"/>
      <c r="C5" s="145" t="s">
        <v>202</v>
      </c>
      <c r="D5" s="145"/>
      <c r="E5" s="145"/>
      <c r="F5" s="144"/>
      <c r="G5" s="138"/>
    </row>
    <row r="6" spans="1:10" ht="18" x14ac:dyDescent="0.25">
      <c r="A6" s="127"/>
      <c r="B6" s="140"/>
      <c r="C6" s="140"/>
      <c r="F6" s="138"/>
      <c r="G6" s="138"/>
    </row>
    <row r="7" spans="1:10" ht="16.5" thickBot="1" x14ac:dyDescent="0.3">
      <c r="A7" s="127"/>
      <c r="B7" s="139" t="s">
        <v>201</v>
      </c>
      <c r="C7" s="143">
        <v>42219</v>
      </c>
      <c r="D7" s="142"/>
      <c r="E7" s="137"/>
      <c r="F7" s="139" t="s">
        <v>199</v>
      </c>
      <c r="G7" s="141">
        <v>215</v>
      </c>
    </row>
    <row r="8" spans="1:10" ht="18" x14ac:dyDescent="0.25">
      <c r="A8" s="127"/>
      <c r="B8" s="140"/>
      <c r="C8" s="270" t="s">
        <v>724</v>
      </c>
      <c r="D8" s="137"/>
      <c r="E8" s="388"/>
      <c r="F8" s="138"/>
      <c r="G8" s="138"/>
    </row>
    <row r="9" spans="1:10" ht="15" x14ac:dyDescent="0.25">
      <c r="A9" s="127"/>
      <c r="B9" s="137"/>
      <c r="C9" s="385" t="s">
        <v>197</v>
      </c>
      <c r="D9" s="386"/>
      <c r="E9" s="389"/>
      <c r="F9" s="385" t="s">
        <v>196</v>
      </c>
      <c r="G9" s="387"/>
    </row>
    <row r="10" spans="1:10" ht="27" thickBot="1" x14ac:dyDescent="0.3">
      <c r="A10" s="127"/>
      <c r="B10" s="137"/>
      <c r="C10" s="136" t="s">
        <v>194</v>
      </c>
      <c r="D10" s="135" t="s">
        <v>193</v>
      </c>
      <c r="E10" s="177" t="s">
        <v>195</v>
      </c>
      <c r="F10" s="133" t="s">
        <v>194</v>
      </c>
      <c r="G10" s="132" t="s">
        <v>193</v>
      </c>
    </row>
    <row r="11" spans="1:10" ht="14.25" x14ac:dyDescent="0.2">
      <c r="A11" s="127"/>
      <c r="B11" s="131" t="s">
        <v>192</v>
      </c>
      <c r="C11" s="130">
        <v>107</v>
      </c>
      <c r="D11" s="129">
        <v>108</v>
      </c>
      <c r="E11" s="128">
        <v>5</v>
      </c>
      <c r="F11" s="122">
        <v>94</v>
      </c>
      <c r="G11" s="121">
        <v>97</v>
      </c>
      <c r="I11" s="4">
        <f t="shared" ref="I11:I22" si="0">AVERAGE(C11,F11)/100</f>
        <v>1.0049999999999999</v>
      </c>
      <c r="J11" s="4">
        <f t="shared" ref="J11:J22" si="1">AVERAGE(D11,G11)/100</f>
        <v>1.0249999999999999</v>
      </c>
    </row>
    <row r="12" spans="1:10" ht="15" thickBot="1" x14ac:dyDescent="0.25">
      <c r="A12" s="127"/>
      <c r="B12" s="120" t="s">
        <v>191</v>
      </c>
      <c r="C12" s="119">
        <v>86</v>
      </c>
      <c r="D12" s="118">
        <v>93</v>
      </c>
      <c r="E12" s="117">
        <v>8</v>
      </c>
      <c r="F12" s="116">
        <v>89</v>
      </c>
      <c r="G12" s="115">
        <v>98</v>
      </c>
      <c r="I12" s="4">
        <f t="shared" si="0"/>
        <v>0.875</v>
      </c>
      <c r="J12" s="4">
        <f t="shared" si="1"/>
        <v>0.95499999999999996</v>
      </c>
    </row>
    <row r="13" spans="1:10" ht="14.25" x14ac:dyDescent="0.2">
      <c r="A13" s="127"/>
      <c r="B13" s="126" t="s">
        <v>190</v>
      </c>
      <c r="C13" s="125">
        <v>96</v>
      </c>
      <c r="D13" s="124">
        <v>97</v>
      </c>
      <c r="E13" s="123">
        <v>7</v>
      </c>
      <c r="F13" s="122">
        <v>98</v>
      </c>
      <c r="G13" s="121">
        <v>96</v>
      </c>
      <c r="I13" s="4">
        <f t="shared" si="0"/>
        <v>0.97</v>
      </c>
      <c r="J13" s="4">
        <f t="shared" si="1"/>
        <v>0.96499999999999997</v>
      </c>
    </row>
    <row r="14" spans="1:10" ht="15" thickBot="1" x14ac:dyDescent="0.25">
      <c r="A14" s="127"/>
      <c r="B14" s="120" t="s">
        <v>189</v>
      </c>
      <c r="C14" s="119">
        <v>92</v>
      </c>
      <c r="D14" s="118">
        <v>97</v>
      </c>
      <c r="E14" s="117">
        <v>10</v>
      </c>
      <c r="F14" s="116">
        <v>88</v>
      </c>
      <c r="G14" s="115">
        <v>91</v>
      </c>
      <c r="I14" s="4">
        <f t="shared" si="0"/>
        <v>0.9</v>
      </c>
      <c r="J14" s="4">
        <f t="shared" si="1"/>
        <v>0.94</v>
      </c>
    </row>
    <row r="15" spans="1:10" ht="14.25" x14ac:dyDescent="0.2">
      <c r="A15" s="127"/>
      <c r="B15" s="126" t="s">
        <v>188</v>
      </c>
      <c r="C15" s="125">
        <v>85</v>
      </c>
      <c r="D15" s="124">
        <v>102</v>
      </c>
      <c r="E15" s="123">
        <v>5</v>
      </c>
      <c r="F15" s="122">
        <v>82</v>
      </c>
      <c r="G15" s="121">
        <v>88</v>
      </c>
      <c r="I15" s="4">
        <f t="shared" si="0"/>
        <v>0.83499999999999996</v>
      </c>
      <c r="J15" s="4">
        <f t="shared" si="1"/>
        <v>0.95</v>
      </c>
    </row>
    <row r="16" spans="1:10" ht="15" thickBot="1" x14ac:dyDescent="0.25">
      <c r="A16" s="127"/>
      <c r="B16" s="120" t="s">
        <v>187</v>
      </c>
      <c r="C16" s="119">
        <v>83</v>
      </c>
      <c r="D16" s="118">
        <v>90</v>
      </c>
      <c r="E16" s="117">
        <v>10</v>
      </c>
      <c r="F16" s="116">
        <v>86</v>
      </c>
      <c r="G16" s="115">
        <v>95</v>
      </c>
      <c r="I16" s="4">
        <f t="shared" si="0"/>
        <v>0.84499999999999997</v>
      </c>
      <c r="J16" s="4">
        <f t="shared" si="1"/>
        <v>0.92500000000000004</v>
      </c>
    </row>
    <row r="17" spans="1:10" ht="14.25" x14ac:dyDescent="0.2">
      <c r="A17" s="127"/>
      <c r="B17" s="126" t="s">
        <v>186</v>
      </c>
      <c r="C17" s="125">
        <v>90</v>
      </c>
      <c r="D17" s="124">
        <v>92</v>
      </c>
      <c r="E17" s="123">
        <v>8</v>
      </c>
      <c r="F17" s="122">
        <v>95</v>
      </c>
      <c r="G17" s="121">
        <v>98</v>
      </c>
      <c r="I17" s="4">
        <f t="shared" si="0"/>
        <v>0.92500000000000004</v>
      </c>
      <c r="J17" s="4">
        <f t="shared" si="1"/>
        <v>0.95</v>
      </c>
    </row>
    <row r="18" spans="1:10" ht="15" thickBot="1" x14ac:dyDescent="0.25">
      <c r="A18" s="127"/>
      <c r="B18" s="120" t="s">
        <v>185</v>
      </c>
      <c r="C18" s="119">
        <v>88</v>
      </c>
      <c r="D18" s="118">
        <v>95</v>
      </c>
      <c r="E18" s="117">
        <v>12</v>
      </c>
      <c r="F18" s="116">
        <v>84</v>
      </c>
      <c r="G18" s="115">
        <v>87</v>
      </c>
      <c r="I18" s="4">
        <f t="shared" si="0"/>
        <v>0.86</v>
      </c>
      <c r="J18" s="4">
        <f t="shared" si="1"/>
        <v>0.91</v>
      </c>
    </row>
    <row r="19" spans="1:10" ht="14.25" x14ac:dyDescent="0.2">
      <c r="A19" s="127"/>
      <c r="B19" s="126" t="s">
        <v>184</v>
      </c>
      <c r="C19" s="125">
        <v>97</v>
      </c>
      <c r="D19" s="124">
        <v>94</v>
      </c>
      <c r="E19" s="123">
        <v>5</v>
      </c>
      <c r="F19" s="122">
        <v>100</v>
      </c>
      <c r="G19" s="121">
        <v>102</v>
      </c>
      <c r="I19" s="4">
        <f t="shared" si="0"/>
        <v>0.98499999999999999</v>
      </c>
      <c r="J19" s="4">
        <f t="shared" si="1"/>
        <v>0.98</v>
      </c>
    </row>
    <row r="20" spans="1:10" ht="13.5" thickBot="1" x14ac:dyDescent="0.25">
      <c r="B20" s="120" t="s">
        <v>183</v>
      </c>
      <c r="C20" s="119">
        <v>103</v>
      </c>
      <c r="D20" s="118">
        <v>102</v>
      </c>
      <c r="E20" s="117"/>
      <c r="F20" s="116">
        <v>103</v>
      </c>
      <c r="G20" s="118">
        <v>102</v>
      </c>
      <c r="I20" s="4">
        <f t="shared" si="0"/>
        <v>1.03</v>
      </c>
      <c r="J20" s="4">
        <f t="shared" si="1"/>
        <v>1.02</v>
      </c>
    </row>
    <row r="21" spans="1:10" x14ac:dyDescent="0.2">
      <c r="B21" s="126" t="s">
        <v>182</v>
      </c>
      <c r="C21" s="125">
        <v>77</v>
      </c>
      <c r="D21" s="124">
        <v>78</v>
      </c>
      <c r="E21" s="123">
        <v>15</v>
      </c>
      <c r="F21" s="122">
        <v>75</v>
      </c>
      <c r="G21" s="121">
        <v>76</v>
      </c>
      <c r="I21" s="4">
        <f t="shared" si="0"/>
        <v>0.76</v>
      </c>
      <c r="J21" s="4">
        <f t="shared" si="1"/>
        <v>0.77</v>
      </c>
    </row>
    <row r="22" spans="1:10" ht="13.5" thickBot="1" x14ac:dyDescent="0.25">
      <c r="B22" s="120" t="s">
        <v>181</v>
      </c>
      <c r="C22" s="119">
        <v>82</v>
      </c>
      <c r="D22" s="118">
        <v>82</v>
      </c>
      <c r="E22" s="117">
        <v>21</v>
      </c>
      <c r="F22" s="116">
        <v>76</v>
      </c>
      <c r="G22" s="115">
        <v>75</v>
      </c>
      <c r="I22" s="4">
        <f t="shared" si="0"/>
        <v>0.79</v>
      </c>
      <c r="J22" s="4">
        <f t="shared" si="1"/>
        <v>0.78500000000000003</v>
      </c>
    </row>
    <row r="24" spans="1:10" x14ac:dyDescent="0.2">
      <c r="H24" s="4" t="s">
        <v>83</v>
      </c>
      <c r="I24" s="6">
        <f>AVERAGE(I13:I14,I17:I18)</f>
        <v>0.91374999999999995</v>
      </c>
      <c r="J24" s="6">
        <f>AVERAGE(J13:J14,J17:J18)</f>
        <v>0.94124999999999992</v>
      </c>
    </row>
    <row r="25" spans="1:10" x14ac:dyDescent="0.2">
      <c r="H25" s="4" t="s">
        <v>82</v>
      </c>
      <c r="I25" s="6">
        <f>AVERAGE(I11:I12,I19:I20)</f>
        <v>0.97374999999999989</v>
      </c>
      <c r="J25" s="6">
        <f>AVERAGE(J11:J12,J19:J20)</f>
        <v>0.995</v>
      </c>
    </row>
    <row r="26" spans="1:10" x14ac:dyDescent="0.2">
      <c r="H26" s="4" t="s">
        <v>81</v>
      </c>
      <c r="I26" s="6">
        <f>AVERAGE(I15:I16,I21:I22)</f>
        <v>0.8075</v>
      </c>
      <c r="J26" s="6">
        <f>AVERAGE(J15:J16,J21:J22)</f>
        <v>0.85750000000000004</v>
      </c>
    </row>
  </sheetData>
  <mergeCells count="3">
    <mergeCell ref="C9:D9"/>
    <mergeCell ref="F9:G9"/>
    <mergeCell ref="E8:E9"/>
  </mergeCells>
  <pageMargins left="0.7" right="0.7" top="0.75" bottom="0.75" header="0.3" footer="0.3"/>
  <pageSetup scale="13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4CCAC-7842-43F6-8964-455C90A0CE87}">
  <dimension ref="A1:AW765"/>
  <sheetViews>
    <sheetView topLeftCell="A645" zoomScale="50" zoomScaleNormal="50" zoomScaleSheetLayoutView="40" workbookViewId="0">
      <pane xSplit="1" topLeftCell="B1" activePane="topRight" state="frozen"/>
      <selection activeCell="A675" sqref="A675"/>
      <selection pane="topRight" activeCell="D11" sqref="D11:E693"/>
    </sheetView>
  </sheetViews>
  <sheetFormatPr defaultRowHeight="12.75" x14ac:dyDescent="0.2"/>
  <cols>
    <col min="1" max="1" width="11.5703125" style="5" customWidth="1"/>
    <col min="2" max="2" width="7.140625" style="4" customWidth="1"/>
    <col min="3" max="4" width="10.140625" style="4" customWidth="1"/>
    <col min="5" max="5" width="20.7109375" style="4" customWidth="1"/>
    <col min="6" max="6" width="14.28515625" style="4" customWidth="1"/>
    <col min="7" max="9" width="11.7109375" style="4" customWidth="1"/>
    <col min="10" max="10" width="4.5703125" style="4" customWidth="1"/>
    <col min="11" max="11" width="18.7109375" style="4" customWidth="1"/>
    <col min="12" max="12" width="4.28515625" style="4" customWidth="1"/>
    <col min="13" max="13" width="18.7109375" style="4" customWidth="1"/>
    <col min="14" max="14" width="3.5703125" style="4" customWidth="1"/>
    <col min="15" max="15" width="18.7109375" style="4" customWidth="1"/>
    <col min="16" max="16" width="4.7109375" style="4" customWidth="1"/>
    <col min="17" max="17" width="18.7109375" style="4" customWidth="1"/>
    <col min="18" max="18" width="4.7109375" style="4" customWidth="1"/>
    <col min="19" max="19" width="18.7109375" style="4" customWidth="1"/>
    <col min="20" max="20" width="4.7109375" style="4" customWidth="1"/>
    <col min="21" max="21" width="18.7109375" style="4" customWidth="1"/>
    <col min="22" max="22" width="4.7109375" style="4" customWidth="1"/>
    <col min="23" max="23" width="18.7109375" style="4" customWidth="1"/>
    <col min="24" max="24" width="4.7109375" style="4" customWidth="1"/>
    <col min="25" max="25" width="18.7109375" style="4" customWidth="1"/>
    <col min="26" max="26" width="4.7109375" style="4" customWidth="1"/>
    <col min="27" max="27" width="18.7109375" style="4" customWidth="1"/>
    <col min="28" max="28" width="49.28515625" style="4" customWidth="1"/>
    <col min="29" max="29" width="9" style="4" customWidth="1"/>
    <col min="30" max="30" width="12.7109375" style="4" hidden="1" customWidth="1"/>
    <col min="31" max="31" width="12.140625" style="4" hidden="1" customWidth="1"/>
    <col min="32" max="41" width="13.7109375" style="4" customWidth="1"/>
    <col min="42" max="42" width="17.7109375" style="4" customWidth="1"/>
    <col min="43" max="16384" width="9.140625" style="4"/>
  </cols>
  <sheetData>
    <row r="1" spans="1:49" ht="31.9" customHeight="1" x14ac:dyDescent="0.35">
      <c r="A1" s="85">
        <v>2015</v>
      </c>
      <c r="B1" s="85" t="s">
        <v>158</v>
      </c>
      <c r="C1" s="83" t="s">
        <v>157</v>
      </c>
      <c r="D1" s="83"/>
    </row>
    <row r="3" spans="1:49" ht="15.75" x14ac:dyDescent="0.25">
      <c r="A3" s="82" t="s">
        <v>156</v>
      </c>
      <c r="G3" s="77" t="s">
        <v>155</v>
      </c>
      <c r="H3" s="74" t="s">
        <v>896</v>
      </c>
      <c r="I3" s="74"/>
      <c r="J3" s="74"/>
      <c r="K3" s="74"/>
      <c r="L3" s="74"/>
      <c r="M3" s="74"/>
      <c r="N3" s="74"/>
      <c r="O3" s="74"/>
    </row>
    <row r="4" spans="1:49" ht="6.6" customHeight="1" x14ac:dyDescent="0.3">
      <c r="A4" s="81"/>
      <c r="AC4" s="72"/>
      <c r="AD4" s="174"/>
      <c r="AE4" s="72"/>
      <c r="AF4" s="72"/>
      <c r="AG4" s="72"/>
    </row>
    <row r="5" spans="1:49" ht="18" customHeight="1" thickBot="1" x14ac:dyDescent="0.25">
      <c r="B5" s="77" t="s">
        <v>153</v>
      </c>
      <c r="C5" s="368">
        <v>42233</v>
      </c>
      <c r="D5" s="369"/>
      <c r="G5" s="77"/>
      <c r="L5" s="73"/>
      <c r="M5" s="73"/>
      <c r="N5" s="73"/>
      <c r="O5" s="73"/>
      <c r="P5" s="73"/>
      <c r="Q5" s="73"/>
      <c r="R5" s="73"/>
      <c r="S5" s="73"/>
      <c r="T5" s="73"/>
      <c r="U5" s="73"/>
      <c r="V5" s="73"/>
      <c r="W5" s="73"/>
      <c r="X5" s="73"/>
      <c r="Y5" s="73"/>
      <c r="Z5" s="73"/>
      <c r="AA5" s="73"/>
      <c r="AB5" s="73"/>
    </row>
    <row r="6" spans="1:49" ht="18" customHeight="1" thickTop="1" x14ac:dyDescent="0.25">
      <c r="B6" s="77" t="s">
        <v>152</v>
      </c>
      <c r="C6" s="78">
        <v>229</v>
      </c>
      <c r="D6" s="78"/>
      <c r="E6" s="77"/>
      <c r="F6" s="77"/>
      <c r="G6" s="77"/>
      <c r="I6" s="370" t="s">
        <v>151</v>
      </c>
      <c r="J6" s="371"/>
      <c r="K6" s="372"/>
      <c r="L6" s="73"/>
      <c r="M6" s="73"/>
      <c r="N6" s="73"/>
      <c r="O6" s="73"/>
      <c r="P6" s="73"/>
      <c r="Q6" s="73"/>
      <c r="R6" s="73"/>
      <c r="S6" s="73"/>
      <c r="T6" s="73"/>
      <c r="U6" s="73"/>
      <c r="V6" s="73"/>
      <c r="W6" s="73"/>
      <c r="X6" s="73"/>
      <c r="Y6" s="73"/>
      <c r="Z6" s="73"/>
      <c r="AA6" s="73"/>
      <c r="AB6" s="73"/>
      <c r="AH6" s="171"/>
    </row>
    <row r="7" spans="1:49" ht="18" customHeight="1" x14ac:dyDescent="0.25">
      <c r="B7" s="77" t="s">
        <v>150</v>
      </c>
      <c r="C7" s="7" t="s">
        <v>897</v>
      </c>
      <c r="I7" s="373" t="s">
        <v>148</v>
      </c>
      <c r="J7" s="374"/>
      <c r="K7" s="375"/>
      <c r="L7" s="73"/>
      <c r="M7" s="73"/>
      <c r="N7" s="73"/>
      <c r="O7" s="73"/>
      <c r="P7" s="73"/>
      <c r="Q7" s="73"/>
      <c r="R7" s="73"/>
      <c r="S7" s="73"/>
      <c r="T7" s="73"/>
      <c r="U7" s="73"/>
      <c r="V7" s="73"/>
      <c r="W7" s="73"/>
      <c r="X7" s="73"/>
      <c r="Y7" s="73"/>
      <c r="Z7" s="73"/>
      <c r="AA7" s="73"/>
      <c r="AB7" s="73"/>
      <c r="AH7" s="171"/>
    </row>
    <row r="8" spans="1:49" ht="18" customHeight="1" thickBot="1" x14ac:dyDescent="0.3">
      <c r="B8" s="77" t="s">
        <v>147</v>
      </c>
      <c r="C8" s="76" t="s">
        <v>896</v>
      </c>
      <c r="D8" s="75"/>
      <c r="E8" s="74"/>
      <c r="I8" s="376" t="s">
        <v>145</v>
      </c>
      <c r="J8" s="377"/>
      <c r="K8" s="378"/>
      <c r="L8" s="73"/>
      <c r="M8" s="73"/>
      <c r="N8" s="73"/>
      <c r="O8" s="73"/>
      <c r="P8" s="73"/>
      <c r="Q8" s="73"/>
      <c r="R8" s="73"/>
      <c r="S8" s="73"/>
      <c r="T8" s="73"/>
      <c r="U8" s="73"/>
      <c r="V8" s="73"/>
      <c r="W8" s="73"/>
      <c r="X8" s="73"/>
      <c r="Y8" s="73"/>
      <c r="Z8" s="73"/>
      <c r="AA8" s="73"/>
      <c r="AB8" s="73"/>
      <c r="AH8" s="171"/>
    </row>
    <row r="9" spans="1:49" ht="11.45" customHeight="1" thickTop="1" thickBot="1" x14ac:dyDescent="0.35">
      <c r="A9" s="72"/>
      <c r="AH9" s="171"/>
    </row>
    <row r="10" spans="1:49" ht="90.6" customHeight="1" thickBot="1" x14ac:dyDescent="0.3">
      <c r="A10" s="51" t="s">
        <v>123</v>
      </c>
      <c r="B10" s="48" t="s">
        <v>122</v>
      </c>
      <c r="C10" s="48" t="s">
        <v>121</v>
      </c>
      <c r="D10" s="48" t="s">
        <v>120</v>
      </c>
      <c r="E10" s="48" t="s">
        <v>119</v>
      </c>
      <c r="F10" s="48" t="s">
        <v>118</v>
      </c>
      <c r="G10" s="48" t="s">
        <v>33</v>
      </c>
      <c r="H10" s="48" t="s">
        <v>117</v>
      </c>
      <c r="I10" s="48" t="s">
        <v>34</v>
      </c>
      <c r="J10" s="340" t="s">
        <v>116</v>
      </c>
      <c r="K10" s="341"/>
      <c r="L10" s="340" t="s">
        <v>115</v>
      </c>
      <c r="M10" s="341"/>
      <c r="N10" s="340" t="s">
        <v>115</v>
      </c>
      <c r="O10" s="394"/>
      <c r="P10" s="340" t="s">
        <v>115</v>
      </c>
      <c r="Q10" s="394"/>
      <c r="R10" s="340" t="s">
        <v>115</v>
      </c>
      <c r="S10" s="394"/>
      <c r="T10" s="340" t="s">
        <v>115</v>
      </c>
      <c r="U10" s="394"/>
      <c r="V10" s="340" t="s">
        <v>115</v>
      </c>
      <c r="W10" s="394"/>
      <c r="X10" s="340" t="s">
        <v>115</v>
      </c>
      <c r="Y10" s="394"/>
      <c r="Z10" s="340" t="s">
        <v>115</v>
      </c>
      <c r="AA10" s="394"/>
      <c r="AB10" s="49" t="s">
        <v>114</v>
      </c>
      <c r="AC10" s="48" t="s">
        <v>113</v>
      </c>
      <c r="AD10" s="48" t="s">
        <v>294</v>
      </c>
      <c r="AE10" s="47" t="s">
        <v>112</v>
      </c>
      <c r="AF10" s="46" t="s">
        <v>111</v>
      </c>
      <c r="AG10" s="45" t="s">
        <v>110</v>
      </c>
      <c r="AH10" s="45" t="s">
        <v>109</v>
      </c>
      <c r="AI10" s="45" t="s">
        <v>108</v>
      </c>
      <c r="AJ10" s="45" t="s">
        <v>107</v>
      </c>
      <c r="AK10" s="45" t="s">
        <v>106</v>
      </c>
      <c r="AL10" s="45" t="s">
        <v>105</v>
      </c>
      <c r="AM10" s="45" t="s">
        <v>104</v>
      </c>
      <c r="AN10" s="45" t="s">
        <v>103</v>
      </c>
      <c r="AO10" s="45" t="s">
        <v>102</v>
      </c>
    </row>
    <row r="11" spans="1:49" ht="36" customHeight="1" thickBot="1" x14ac:dyDescent="0.25">
      <c r="A11" s="71" t="s">
        <v>144</v>
      </c>
      <c r="B11" s="215"/>
      <c r="C11" s="214">
        <v>230</v>
      </c>
      <c r="D11" s="213">
        <v>16</v>
      </c>
      <c r="E11" s="212">
        <v>54057.94</v>
      </c>
      <c r="F11" s="211">
        <v>1194.42</v>
      </c>
      <c r="G11" s="210"/>
      <c r="H11" s="210"/>
      <c r="I11" s="209"/>
      <c r="J11" s="208"/>
      <c r="K11" s="36"/>
      <c r="L11" s="208"/>
      <c r="M11" s="36"/>
      <c r="N11" s="208"/>
      <c r="O11" s="36"/>
      <c r="P11" s="208"/>
      <c r="Q11" s="36"/>
      <c r="R11" s="208"/>
      <c r="S11" s="36"/>
      <c r="T11" s="208"/>
      <c r="U11" s="36"/>
      <c r="V11" s="208"/>
      <c r="W11" s="36"/>
      <c r="X11" s="208"/>
      <c r="Y11" s="36"/>
      <c r="Z11" s="208"/>
      <c r="AA11" s="36"/>
      <c r="AB11" s="36"/>
      <c r="AC11" s="206"/>
      <c r="AD11" s="206"/>
      <c r="AE11" s="205"/>
      <c r="AF11" s="33">
        <f t="shared" ref="AF11:AO11" si="0">SUM(AF12:AF71)</f>
        <v>301</v>
      </c>
      <c r="AG11" s="54">
        <f t="shared" si="0"/>
        <v>35</v>
      </c>
      <c r="AH11" s="54">
        <f t="shared" si="0"/>
        <v>38</v>
      </c>
      <c r="AI11" s="54">
        <f t="shared" si="0"/>
        <v>4</v>
      </c>
      <c r="AJ11" s="54">
        <f t="shared" si="0"/>
        <v>6</v>
      </c>
      <c r="AK11" s="54">
        <f t="shared" si="0"/>
        <v>0</v>
      </c>
      <c r="AL11" s="54">
        <f t="shared" si="0"/>
        <v>177</v>
      </c>
      <c r="AM11" s="54">
        <f t="shared" si="0"/>
        <v>25</v>
      </c>
      <c r="AN11" s="54">
        <f t="shared" si="0"/>
        <v>12</v>
      </c>
      <c r="AO11" s="53">
        <f t="shared" si="0"/>
        <v>0</v>
      </c>
      <c r="AP11" s="32" t="s">
        <v>100</v>
      </c>
      <c r="AQ11" s="31">
        <f>E11/(100*102)</f>
        <v>5.2997980392156867</v>
      </c>
      <c r="AS11" s="4">
        <f>SUM(AF11:AG11)/D11</f>
        <v>21</v>
      </c>
      <c r="AT11" s="4">
        <f>SUM(AH11:AI11)/D11</f>
        <v>2.625</v>
      </c>
      <c r="AU11" s="4">
        <f>SUM(AJ11:AK11)/D11</f>
        <v>0.375</v>
      </c>
      <c r="AV11" s="4">
        <f>SUM(AL11:AM11)/D11</f>
        <v>12.625</v>
      </c>
      <c r="AW11" s="4">
        <f>SUM(AN11:AO11)/D11</f>
        <v>0.75</v>
      </c>
    </row>
    <row r="12" spans="1:49" ht="19.899999999999999" customHeight="1" x14ac:dyDescent="0.2">
      <c r="A12" s="17" t="s">
        <v>82</v>
      </c>
      <c r="B12" s="405">
        <v>1</v>
      </c>
      <c r="C12" s="232"/>
      <c r="D12" s="197"/>
      <c r="E12" s="197"/>
      <c r="F12" s="196"/>
      <c r="G12" s="408">
        <v>82</v>
      </c>
      <c r="H12" s="408">
        <v>21</v>
      </c>
      <c r="I12" s="408">
        <v>5</v>
      </c>
      <c r="J12" s="195" t="s">
        <v>95</v>
      </c>
      <c r="K12" s="194" t="s">
        <v>748</v>
      </c>
      <c r="L12" s="195" t="s">
        <v>94</v>
      </c>
      <c r="M12" s="194" t="s">
        <v>263</v>
      </c>
      <c r="N12" s="195" t="s">
        <v>93</v>
      </c>
      <c r="O12" s="194" t="s">
        <v>263</v>
      </c>
      <c r="P12" s="195" t="s">
        <v>92</v>
      </c>
      <c r="Q12" s="194" t="s">
        <v>213</v>
      </c>
      <c r="R12" s="195" t="s">
        <v>212</v>
      </c>
      <c r="S12" s="194" t="s">
        <v>97</v>
      </c>
      <c r="T12" s="195" t="s">
        <v>211</v>
      </c>
      <c r="U12" s="194"/>
      <c r="V12" s="195" t="s">
        <v>292</v>
      </c>
      <c r="W12" s="194"/>
      <c r="X12" s="195" t="s">
        <v>594</v>
      </c>
      <c r="Y12" s="194"/>
      <c r="Z12" s="195" t="s">
        <v>740</v>
      </c>
      <c r="AA12" s="194"/>
      <c r="AB12" s="25"/>
      <c r="AC12" s="397"/>
      <c r="AD12" s="397"/>
      <c r="AE12" s="193"/>
      <c r="AF12" s="379">
        <f>SUMPRODUCT(LEN($K12:$Y14)-LEN(SUBSTITUTE($K12:$Y14,"A", "")))</f>
        <v>20</v>
      </c>
      <c r="AG12" s="365">
        <f>SUMPRODUCT(LEN($AB12:$AB14)-LEN(SUBSTITUTE($AB12:$AB14,"A", "")))</f>
        <v>0</v>
      </c>
      <c r="AH12" s="365">
        <f>SUMPRODUCT(LEN($K12:$Y14)-LEN(SUBSTITUTE($K12:$Y14,"S", "")))</f>
        <v>0</v>
      </c>
      <c r="AI12" s="365">
        <f>SUMPRODUCT(LEN($AB12:$AB14)-LEN(SUBSTITUTE($AB12:$AB14,"S", "")))</f>
        <v>0</v>
      </c>
      <c r="AJ12" s="365">
        <f>SUMPRODUCT(LEN($K12:$Y14)-LEN(SUBSTITUTE($K12:$Y14,"F", "")))</f>
        <v>0</v>
      </c>
      <c r="AK12" s="365">
        <f>SUMPRODUCT(LEN($AB12:$AB14)-LEN(SUBSTITUTE($AB12:$AB14,"F", "")))</f>
        <v>0</v>
      </c>
      <c r="AL12" s="365">
        <f>SUMPRODUCT(LEN($K12:$Y14)-LEN(SUBSTITUTE($K12:$Y14,"G", "")))</f>
        <v>7</v>
      </c>
      <c r="AM12" s="365">
        <f>SUMPRODUCT(LEN($AB12:$AB14)-LEN(SUBSTITUTE($AB12:$AB14,"G", "")))</f>
        <v>0</v>
      </c>
      <c r="AN12" s="365">
        <f>SUMPRODUCT(LEN($K12:$Y14)-LEN(SUBSTITUTE($K12:$Y14,"M", "")))</f>
        <v>1</v>
      </c>
      <c r="AO12" s="382">
        <f>SUMPRODUCT(LEN($AB12:$AB14)-LEN(SUBSTITUTE($AB12:$AB14,"M", "")))</f>
        <v>0</v>
      </c>
    </row>
    <row r="13" spans="1:49" ht="19.899999999999999" customHeight="1" x14ac:dyDescent="0.2">
      <c r="A13" s="17"/>
      <c r="B13" s="406"/>
      <c r="C13" s="231"/>
      <c r="D13" s="23"/>
      <c r="E13" s="23"/>
      <c r="F13" s="191"/>
      <c r="G13" s="409"/>
      <c r="H13" s="409"/>
      <c r="I13" s="409"/>
      <c r="J13" s="190" t="s">
        <v>91</v>
      </c>
      <c r="K13" s="189" t="s">
        <v>263</v>
      </c>
      <c r="L13" s="190" t="s">
        <v>90</v>
      </c>
      <c r="M13" s="189" t="s">
        <v>275</v>
      </c>
      <c r="N13" s="190" t="s">
        <v>89</v>
      </c>
      <c r="O13" s="189" t="s">
        <v>263</v>
      </c>
      <c r="P13" s="190" t="s">
        <v>88</v>
      </c>
      <c r="Q13" s="189" t="s">
        <v>213</v>
      </c>
      <c r="R13" s="190" t="s">
        <v>210</v>
      </c>
      <c r="S13" s="189" t="s">
        <v>97</v>
      </c>
      <c r="T13" s="190" t="s">
        <v>209</v>
      </c>
      <c r="U13" s="189"/>
      <c r="V13" s="190" t="s">
        <v>291</v>
      </c>
      <c r="W13" s="189"/>
      <c r="X13" s="190" t="s">
        <v>593</v>
      </c>
      <c r="Y13" s="189"/>
      <c r="Z13" s="190" t="s">
        <v>739</v>
      </c>
      <c r="AA13" s="189"/>
      <c r="AB13" s="18"/>
      <c r="AC13" s="366"/>
      <c r="AD13" s="366"/>
      <c r="AE13" s="188"/>
      <c r="AF13" s="390"/>
      <c r="AG13" s="392"/>
      <c r="AH13" s="392"/>
      <c r="AI13" s="392"/>
      <c r="AJ13" s="392"/>
      <c r="AK13" s="392"/>
      <c r="AL13" s="392"/>
      <c r="AM13" s="392"/>
      <c r="AN13" s="392"/>
      <c r="AO13" s="395"/>
      <c r="AR13" s="4">
        <f>SUM(AN12:AO14)/SUM(AL12:AO14)*100</f>
        <v>12.5</v>
      </c>
    </row>
    <row r="14" spans="1:49" ht="19.899999999999999" customHeight="1" thickBot="1" x14ac:dyDescent="0.25">
      <c r="A14" s="17"/>
      <c r="B14" s="407"/>
      <c r="C14" s="233"/>
      <c r="D14" s="203"/>
      <c r="E14" s="203"/>
      <c r="F14" s="202"/>
      <c r="G14" s="410"/>
      <c r="H14" s="410"/>
      <c r="I14" s="410"/>
      <c r="J14" s="201" t="s">
        <v>87</v>
      </c>
      <c r="K14" s="200" t="s">
        <v>275</v>
      </c>
      <c r="L14" s="201" t="s">
        <v>86</v>
      </c>
      <c r="M14" s="200" t="s">
        <v>266</v>
      </c>
      <c r="N14" s="201" t="s">
        <v>85</v>
      </c>
      <c r="O14" s="200" t="s">
        <v>213</v>
      </c>
      <c r="P14" s="201" t="s">
        <v>84</v>
      </c>
      <c r="Q14" s="200" t="s">
        <v>97</v>
      </c>
      <c r="R14" s="201" t="s">
        <v>208</v>
      </c>
      <c r="S14" s="200" t="s">
        <v>97</v>
      </c>
      <c r="T14" s="201" t="s">
        <v>207</v>
      </c>
      <c r="U14" s="200"/>
      <c r="V14" s="201" t="s">
        <v>290</v>
      </c>
      <c r="W14" s="200"/>
      <c r="X14" s="201" t="s">
        <v>592</v>
      </c>
      <c r="Y14" s="200"/>
      <c r="Z14" s="201" t="s">
        <v>738</v>
      </c>
      <c r="AA14" s="200"/>
      <c r="AB14" s="10"/>
      <c r="AC14" s="398"/>
      <c r="AD14" s="398"/>
      <c r="AE14" s="199"/>
      <c r="AF14" s="391"/>
      <c r="AG14" s="393"/>
      <c r="AH14" s="393"/>
      <c r="AI14" s="393"/>
      <c r="AJ14" s="393"/>
      <c r="AK14" s="393"/>
      <c r="AL14" s="393"/>
      <c r="AM14" s="393"/>
      <c r="AN14" s="393"/>
      <c r="AO14" s="396"/>
    </row>
    <row r="15" spans="1:49" ht="19.899999999999999" customHeight="1" x14ac:dyDescent="0.2">
      <c r="A15" s="17"/>
      <c r="B15" s="405">
        <v>2</v>
      </c>
      <c r="C15" s="232"/>
      <c r="D15" s="197"/>
      <c r="E15" s="197"/>
      <c r="F15" s="196"/>
      <c r="G15" s="408">
        <v>89</v>
      </c>
      <c r="H15" s="408">
        <v>25</v>
      </c>
      <c r="I15" s="408">
        <v>5</v>
      </c>
      <c r="J15" s="195" t="s">
        <v>95</v>
      </c>
      <c r="K15" s="194" t="s">
        <v>660</v>
      </c>
      <c r="L15" s="195" t="s">
        <v>94</v>
      </c>
      <c r="M15" s="194" t="s">
        <v>275</v>
      </c>
      <c r="N15" s="195" t="s">
        <v>93</v>
      </c>
      <c r="O15" s="194" t="s">
        <v>263</v>
      </c>
      <c r="P15" s="195" t="s">
        <v>92</v>
      </c>
      <c r="Q15" s="194" t="s">
        <v>213</v>
      </c>
      <c r="R15" s="195" t="s">
        <v>212</v>
      </c>
      <c r="S15" s="194" t="s">
        <v>263</v>
      </c>
      <c r="T15" s="195" t="s">
        <v>211</v>
      </c>
      <c r="U15" s="194" t="s">
        <v>218</v>
      </c>
      <c r="V15" s="195" t="s">
        <v>292</v>
      </c>
      <c r="W15" s="194" t="s">
        <v>98</v>
      </c>
      <c r="X15" s="195" t="s">
        <v>594</v>
      </c>
      <c r="Y15" s="194"/>
      <c r="Z15" s="195" t="s">
        <v>740</v>
      </c>
      <c r="AA15" s="194"/>
      <c r="AB15" s="25" t="s">
        <v>271</v>
      </c>
      <c r="AC15" s="397"/>
      <c r="AD15" s="397"/>
      <c r="AE15" s="193"/>
      <c r="AF15" s="379">
        <f>SUMPRODUCT(LEN($K15:$Y17)-LEN(SUBSTITUTE($K15:$Y17,"A", "")))</f>
        <v>20</v>
      </c>
      <c r="AG15" s="365">
        <f>SUMPRODUCT(LEN($AB15:$AB17)-LEN(SUBSTITUTE($AB15:$AB17,"A", "")))</f>
        <v>0</v>
      </c>
      <c r="AH15" s="365">
        <f>SUMPRODUCT(LEN($K15:$Y17)-LEN(SUBSTITUTE($K15:$Y17,"S", "")))</f>
        <v>7</v>
      </c>
      <c r="AI15" s="365">
        <f>SUMPRODUCT(LEN($AB15:$AB17)-LEN(SUBSTITUTE($AB15:$AB17,"S", "")))</f>
        <v>0</v>
      </c>
      <c r="AJ15" s="365">
        <f>SUMPRODUCT(LEN($K15:$Y17)-LEN(SUBSTITUTE($K15:$Y17,"F", "")))</f>
        <v>0</v>
      </c>
      <c r="AK15" s="365">
        <f>SUMPRODUCT(LEN($AB15:$AB17)-LEN(SUBSTITUTE($AB15:$AB17,"F", "")))</f>
        <v>0</v>
      </c>
      <c r="AL15" s="365">
        <f>SUMPRODUCT(LEN($K15:$Y17)-LEN(SUBSTITUTE($K15:$Y17,"G", "")))</f>
        <v>11</v>
      </c>
      <c r="AM15" s="365">
        <f>SUMPRODUCT(LEN($AB15:$AB17)-LEN(SUBSTITUTE($AB15:$AB17,"G", "")))</f>
        <v>1</v>
      </c>
      <c r="AN15" s="365">
        <f>SUMPRODUCT(LEN($K15:$Y17)-LEN(SUBSTITUTE($K15:$Y17,"M", "")))</f>
        <v>1</v>
      </c>
      <c r="AO15" s="382">
        <f>SUMPRODUCT(LEN($AB15:$AB17)-LEN(SUBSTITUTE($AB15:$AB17,"M", "")))</f>
        <v>0</v>
      </c>
    </row>
    <row r="16" spans="1:49" ht="19.899999999999999" customHeight="1" x14ac:dyDescent="0.2">
      <c r="A16" s="17"/>
      <c r="B16" s="406"/>
      <c r="C16" s="231"/>
      <c r="D16" s="23"/>
      <c r="E16" s="23"/>
      <c r="F16" s="191"/>
      <c r="G16" s="409"/>
      <c r="H16" s="409"/>
      <c r="I16" s="409"/>
      <c r="J16" s="190" t="s">
        <v>91</v>
      </c>
      <c r="K16" s="189" t="s">
        <v>213</v>
      </c>
      <c r="L16" s="190" t="s">
        <v>90</v>
      </c>
      <c r="M16" s="189" t="s">
        <v>213</v>
      </c>
      <c r="N16" s="190" t="s">
        <v>89</v>
      </c>
      <c r="O16" s="189" t="s">
        <v>266</v>
      </c>
      <c r="P16" s="190" t="s">
        <v>88</v>
      </c>
      <c r="Q16" s="189" t="s">
        <v>213</v>
      </c>
      <c r="R16" s="190" t="s">
        <v>210</v>
      </c>
      <c r="S16" s="189" t="s">
        <v>271</v>
      </c>
      <c r="T16" s="190" t="s">
        <v>209</v>
      </c>
      <c r="U16" s="189" t="s">
        <v>98</v>
      </c>
      <c r="V16" s="190" t="s">
        <v>291</v>
      </c>
      <c r="W16" s="189" t="s">
        <v>98</v>
      </c>
      <c r="X16" s="190" t="s">
        <v>593</v>
      </c>
      <c r="Y16" s="189"/>
      <c r="Z16" s="190" t="s">
        <v>739</v>
      </c>
      <c r="AA16" s="189"/>
      <c r="AB16" s="18"/>
      <c r="AC16" s="366"/>
      <c r="AD16" s="366"/>
      <c r="AE16" s="188"/>
      <c r="AF16" s="390"/>
      <c r="AG16" s="392"/>
      <c r="AH16" s="392"/>
      <c r="AI16" s="392"/>
      <c r="AJ16" s="392"/>
      <c r="AK16" s="392"/>
      <c r="AL16" s="392"/>
      <c r="AM16" s="392"/>
      <c r="AN16" s="392"/>
      <c r="AO16" s="395"/>
      <c r="AR16" s="4">
        <f>SUM(AN15:AO17)/SUM(AL15:AO17)*100</f>
        <v>7.6923076923076925</v>
      </c>
    </row>
    <row r="17" spans="1:44" ht="19.899999999999999" customHeight="1" thickBot="1" x14ac:dyDescent="0.25">
      <c r="A17" s="17"/>
      <c r="B17" s="407"/>
      <c r="C17" s="233"/>
      <c r="D17" s="203"/>
      <c r="E17" s="203"/>
      <c r="F17" s="202"/>
      <c r="G17" s="410"/>
      <c r="H17" s="410"/>
      <c r="I17" s="410"/>
      <c r="J17" s="201" t="s">
        <v>87</v>
      </c>
      <c r="K17" s="200" t="s">
        <v>284</v>
      </c>
      <c r="L17" s="201" t="s">
        <v>86</v>
      </c>
      <c r="M17" s="200" t="s">
        <v>275</v>
      </c>
      <c r="N17" s="201" t="s">
        <v>85</v>
      </c>
      <c r="O17" s="200" t="s">
        <v>263</v>
      </c>
      <c r="P17" s="201" t="s">
        <v>84</v>
      </c>
      <c r="Q17" s="200" t="s">
        <v>213</v>
      </c>
      <c r="R17" s="201" t="s">
        <v>208</v>
      </c>
      <c r="S17" s="200" t="s">
        <v>263</v>
      </c>
      <c r="T17" s="201" t="s">
        <v>207</v>
      </c>
      <c r="U17" s="200" t="s">
        <v>218</v>
      </c>
      <c r="V17" s="201" t="s">
        <v>290</v>
      </c>
      <c r="W17" s="200"/>
      <c r="X17" s="201" t="s">
        <v>592</v>
      </c>
      <c r="Y17" s="200"/>
      <c r="Z17" s="201" t="s">
        <v>738</v>
      </c>
      <c r="AA17" s="200"/>
      <c r="AB17" s="10"/>
      <c r="AC17" s="398"/>
      <c r="AD17" s="398"/>
      <c r="AE17" s="199"/>
      <c r="AF17" s="391"/>
      <c r="AG17" s="393"/>
      <c r="AH17" s="393"/>
      <c r="AI17" s="393"/>
      <c r="AJ17" s="393"/>
      <c r="AK17" s="393"/>
      <c r="AL17" s="393"/>
      <c r="AM17" s="393"/>
      <c r="AN17" s="393"/>
      <c r="AO17" s="396"/>
    </row>
    <row r="18" spans="1:44" ht="19.899999999999999" customHeight="1" x14ac:dyDescent="0.2">
      <c r="A18" s="17"/>
      <c r="B18" s="405">
        <v>3</v>
      </c>
      <c r="C18" s="198" t="s">
        <v>434</v>
      </c>
      <c r="D18" s="197"/>
      <c r="E18" s="197"/>
      <c r="F18" s="196"/>
      <c r="G18" s="408">
        <v>82</v>
      </c>
      <c r="H18" s="408">
        <v>19</v>
      </c>
      <c r="I18" s="408">
        <v>5</v>
      </c>
      <c r="J18" s="195" t="s">
        <v>95</v>
      </c>
      <c r="K18" s="194" t="s">
        <v>271</v>
      </c>
      <c r="L18" s="195" t="s">
        <v>94</v>
      </c>
      <c r="M18" s="194" t="s">
        <v>271</v>
      </c>
      <c r="N18" s="195" t="s">
        <v>93</v>
      </c>
      <c r="O18" s="194" t="s">
        <v>97</v>
      </c>
      <c r="P18" s="195" t="s">
        <v>92</v>
      </c>
      <c r="Q18" s="194" t="s">
        <v>97</v>
      </c>
      <c r="R18" s="195" t="s">
        <v>212</v>
      </c>
      <c r="S18" s="194" t="s">
        <v>97</v>
      </c>
      <c r="T18" s="195" t="s">
        <v>211</v>
      </c>
      <c r="U18" s="194"/>
      <c r="V18" s="195" t="s">
        <v>292</v>
      </c>
      <c r="W18" s="194"/>
      <c r="X18" s="195" t="s">
        <v>594</v>
      </c>
      <c r="Y18" s="194"/>
      <c r="Z18" s="195" t="s">
        <v>740</v>
      </c>
      <c r="AA18" s="194"/>
      <c r="AB18" s="25" t="s">
        <v>895</v>
      </c>
      <c r="AC18" s="397"/>
      <c r="AD18" s="397"/>
      <c r="AE18" s="193"/>
      <c r="AF18" s="379">
        <f>SUMPRODUCT(LEN($K18:$Y20)-LEN(SUBSTITUTE($K18:$Y20,"A", "")))</f>
        <v>6</v>
      </c>
      <c r="AG18" s="365">
        <f>SUMPRODUCT(LEN($AB18:$AB20)-LEN(SUBSTITUTE($AB18:$AB20,"A", "")))</f>
        <v>7</v>
      </c>
      <c r="AH18" s="365">
        <f>SUMPRODUCT(LEN($K18:$Y20)-LEN(SUBSTITUTE($K18:$Y20,"S", "")))</f>
        <v>1</v>
      </c>
      <c r="AI18" s="365">
        <f>SUMPRODUCT(LEN($AB18:$AB20)-LEN(SUBSTITUTE($AB18:$AB20,"S", "")))</f>
        <v>0</v>
      </c>
      <c r="AJ18" s="365">
        <f>SUMPRODUCT(LEN($K18:$Y20)-LEN(SUBSTITUTE($K18:$Y20,"F", "")))</f>
        <v>0</v>
      </c>
      <c r="AK18" s="365">
        <f>SUMPRODUCT(LEN($AB18:$AB20)-LEN(SUBSTITUTE($AB18:$AB20,"F", "")))</f>
        <v>0</v>
      </c>
      <c r="AL18" s="365">
        <f>SUMPRODUCT(LEN($K18:$Y20)-LEN(SUBSTITUTE($K18:$Y20,"G", "")))</f>
        <v>5</v>
      </c>
      <c r="AM18" s="365">
        <f>SUMPRODUCT(LEN($AB18:$AB20)-LEN(SUBSTITUTE($AB18:$AB20,"G", "")))</f>
        <v>4</v>
      </c>
      <c r="AN18" s="365">
        <f>SUMPRODUCT(LEN($K18:$Y20)-LEN(SUBSTITUTE($K18:$Y20,"M", "")))</f>
        <v>0</v>
      </c>
      <c r="AO18" s="382">
        <f>SUMPRODUCT(LEN($AB18:$AB20)-LEN(SUBSTITUTE($AB18:$AB20,"M", "")))</f>
        <v>0</v>
      </c>
    </row>
    <row r="19" spans="1:44" ht="19.899999999999999" customHeight="1" x14ac:dyDescent="0.2">
      <c r="A19" s="17"/>
      <c r="B19" s="406"/>
      <c r="C19" s="231"/>
      <c r="D19" s="23"/>
      <c r="E19" s="23"/>
      <c r="F19" s="191"/>
      <c r="G19" s="409"/>
      <c r="H19" s="409"/>
      <c r="I19" s="409"/>
      <c r="J19" s="190" t="s">
        <v>91</v>
      </c>
      <c r="K19" s="189" t="s">
        <v>271</v>
      </c>
      <c r="L19" s="190" t="s">
        <v>90</v>
      </c>
      <c r="M19" s="189" t="s">
        <v>271</v>
      </c>
      <c r="N19" s="190" t="s">
        <v>89</v>
      </c>
      <c r="O19" s="189" t="s">
        <v>263</v>
      </c>
      <c r="P19" s="190" t="s">
        <v>88</v>
      </c>
      <c r="Q19" s="189" t="s">
        <v>97</v>
      </c>
      <c r="R19" s="190" t="s">
        <v>210</v>
      </c>
      <c r="S19" s="189"/>
      <c r="T19" s="190" t="s">
        <v>209</v>
      </c>
      <c r="U19" s="189"/>
      <c r="V19" s="190" t="s">
        <v>291</v>
      </c>
      <c r="W19" s="189"/>
      <c r="X19" s="190" t="s">
        <v>593</v>
      </c>
      <c r="Y19" s="189"/>
      <c r="Z19" s="190" t="s">
        <v>739</v>
      </c>
      <c r="AA19" s="189"/>
      <c r="AB19" s="18"/>
      <c r="AC19" s="366"/>
      <c r="AD19" s="366"/>
      <c r="AE19" s="188"/>
      <c r="AF19" s="390"/>
      <c r="AG19" s="392"/>
      <c r="AH19" s="392"/>
      <c r="AI19" s="392"/>
      <c r="AJ19" s="392"/>
      <c r="AK19" s="392"/>
      <c r="AL19" s="392"/>
      <c r="AM19" s="392"/>
      <c r="AN19" s="392"/>
      <c r="AO19" s="395"/>
      <c r="AR19" s="4">
        <f>SUM(AN18:AO20)/SUM(AL18:AO20)*100</f>
        <v>0</v>
      </c>
    </row>
    <row r="20" spans="1:44" ht="19.899999999999999" customHeight="1" thickBot="1" x14ac:dyDescent="0.25">
      <c r="A20" s="17"/>
      <c r="B20" s="407"/>
      <c r="C20" s="233"/>
      <c r="D20" s="203"/>
      <c r="E20" s="203"/>
      <c r="F20" s="202"/>
      <c r="G20" s="410"/>
      <c r="H20" s="410"/>
      <c r="I20" s="410"/>
      <c r="J20" s="201" t="s">
        <v>87</v>
      </c>
      <c r="K20" s="200" t="s">
        <v>367</v>
      </c>
      <c r="L20" s="201" t="s">
        <v>86</v>
      </c>
      <c r="M20" s="200" t="s">
        <v>97</v>
      </c>
      <c r="N20" s="201" t="s">
        <v>85</v>
      </c>
      <c r="O20" s="200" t="s">
        <v>367</v>
      </c>
      <c r="P20" s="201" t="s">
        <v>84</v>
      </c>
      <c r="Q20" s="200" t="s">
        <v>98</v>
      </c>
      <c r="R20" s="201" t="s">
        <v>208</v>
      </c>
      <c r="S20" s="200"/>
      <c r="T20" s="201" t="s">
        <v>207</v>
      </c>
      <c r="U20" s="200"/>
      <c r="V20" s="201" t="s">
        <v>290</v>
      </c>
      <c r="W20" s="200"/>
      <c r="X20" s="201" t="s">
        <v>592</v>
      </c>
      <c r="Y20" s="200"/>
      <c r="Z20" s="201" t="s">
        <v>738</v>
      </c>
      <c r="AA20" s="200"/>
      <c r="AB20" s="10"/>
      <c r="AC20" s="398"/>
      <c r="AD20" s="398"/>
      <c r="AE20" s="199"/>
      <c r="AF20" s="391"/>
      <c r="AG20" s="393"/>
      <c r="AH20" s="393"/>
      <c r="AI20" s="393"/>
      <c r="AJ20" s="393"/>
      <c r="AK20" s="393"/>
      <c r="AL20" s="393"/>
      <c r="AM20" s="393"/>
      <c r="AN20" s="393"/>
      <c r="AO20" s="396"/>
    </row>
    <row r="21" spans="1:44" ht="19.899999999999999" customHeight="1" x14ac:dyDescent="0.2">
      <c r="A21" s="17"/>
      <c r="B21" s="405">
        <v>4</v>
      </c>
      <c r="C21" s="232"/>
      <c r="D21" s="197"/>
      <c r="E21" s="197"/>
      <c r="F21" s="196"/>
      <c r="G21" s="408">
        <v>85</v>
      </c>
      <c r="H21" s="408">
        <v>20</v>
      </c>
      <c r="I21" s="408">
        <v>5</v>
      </c>
      <c r="J21" s="195" t="s">
        <v>95</v>
      </c>
      <c r="K21" s="194" t="s">
        <v>271</v>
      </c>
      <c r="L21" s="195" t="s">
        <v>94</v>
      </c>
      <c r="M21" s="194" t="s">
        <v>97</v>
      </c>
      <c r="N21" s="195" t="s">
        <v>93</v>
      </c>
      <c r="O21" s="194" t="s">
        <v>224</v>
      </c>
      <c r="P21" s="195" t="s">
        <v>92</v>
      </c>
      <c r="Q21" s="194" t="s">
        <v>97</v>
      </c>
      <c r="R21" s="195" t="s">
        <v>212</v>
      </c>
      <c r="S21" s="194" t="s">
        <v>97</v>
      </c>
      <c r="T21" s="195" t="s">
        <v>211</v>
      </c>
      <c r="U21" s="194"/>
      <c r="V21" s="195" t="s">
        <v>292</v>
      </c>
      <c r="W21" s="194"/>
      <c r="X21" s="195" t="s">
        <v>594</v>
      </c>
      <c r="Y21" s="194"/>
      <c r="Z21" s="195" t="s">
        <v>740</v>
      </c>
      <c r="AA21" s="194"/>
      <c r="AB21" s="25" t="s">
        <v>271</v>
      </c>
      <c r="AC21" s="397"/>
      <c r="AD21" s="397"/>
      <c r="AE21" s="193"/>
      <c r="AF21" s="379">
        <f>SUMPRODUCT(LEN($K21:$Y23)-LEN(SUBSTITUTE($K21:$Y23,"A", "")))</f>
        <v>14</v>
      </c>
      <c r="AG21" s="365">
        <f>SUMPRODUCT(LEN($AB21:$AB23)-LEN(SUBSTITUTE($AB21:$AB23,"A", "")))</f>
        <v>4</v>
      </c>
      <c r="AH21" s="365">
        <f>SUMPRODUCT(LEN($K21:$Y23)-LEN(SUBSTITUTE($K21:$Y23,"S", "")))</f>
        <v>0</v>
      </c>
      <c r="AI21" s="365">
        <f>SUMPRODUCT(LEN($AB21:$AB23)-LEN(SUBSTITUTE($AB21:$AB23,"S", "")))</f>
        <v>0</v>
      </c>
      <c r="AJ21" s="365">
        <f>SUMPRODUCT(LEN($K21:$Y23)-LEN(SUBSTITUTE($K21:$Y23,"F", "")))</f>
        <v>0</v>
      </c>
      <c r="AK21" s="365">
        <f>SUMPRODUCT(LEN($AB21:$AB23)-LEN(SUBSTITUTE($AB21:$AB23,"F", "")))</f>
        <v>0</v>
      </c>
      <c r="AL21" s="365">
        <f>SUMPRODUCT(LEN($K21:$Y23)-LEN(SUBSTITUTE($K21:$Y23,"G", "")))</f>
        <v>7</v>
      </c>
      <c r="AM21" s="365">
        <f>SUMPRODUCT(LEN($AB21:$AB23)-LEN(SUBSTITUTE($AB21:$AB23,"G", "")))</f>
        <v>5</v>
      </c>
      <c r="AN21" s="365">
        <f>SUMPRODUCT(LEN($K21:$Y23)-LEN(SUBSTITUTE($K21:$Y23,"M", "")))</f>
        <v>0</v>
      </c>
      <c r="AO21" s="382">
        <f>SUMPRODUCT(LEN($AB21:$AB23)-LEN(SUBSTITUTE($AB21:$AB23,"M", "")))</f>
        <v>0</v>
      </c>
    </row>
    <row r="22" spans="1:44" ht="19.899999999999999" customHeight="1" x14ac:dyDescent="0.2">
      <c r="A22" s="17"/>
      <c r="B22" s="406"/>
      <c r="C22" s="231"/>
      <c r="D22" s="23"/>
      <c r="E22" s="23"/>
      <c r="F22" s="191"/>
      <c r="G22" s="409"/>
      <c r="H22" s="409"/>
      <c r="I22" s="409"/>
      <c r="J22" s="190" t="s">
        <v>91</v>
      </c>
      <c r="K22" s="189" t="s">
        <v>271</v>
      </c>
      <c r="L22" s="190" t="s">
        <v>90</v>
      </c>
      <c r="M22" s="189" t="s">
        <v>319</v>
      </c>
      <c r="N22" s="190" t="s">
        <v>89</v>
      </c>
      <c r="O22" s="189" t="s">
        <v>213</v>
      </c>
      <c r="P22" s="190" t="s">
        <v>88</v>
      </c>
      <c r="Q22" s="189" t="s">
        <v>97</v>
      </c>
      <c r="R22" s="190" t="s">
        <v>210</v>
      </c>
      <c r="S22" s="189" t="s">
        <v>97</v>
      </c>
      <c r="T22" s="190" t="s">
        <v>209</v>
      </c>
      <c r="U22" s="189"/>
      <c r="V22" s="190" t="s">
        <v>291</v>
      </c>
      <c r="W22" s="189"/>
      <c r="X22" s="190" t="s">
        <v>593</v>
      </c>
      <c r="Y22" s="189"/>
      <c r="Z22" s="190" t="s">
        <v>739</v>
      </c>
      <c r="AA22" s="189"/>
      <c r="AB22" s="18" t="s">
        <v>894</v>
      </c>
      <c r="AC22" s="366"/>
      <c r="AD22" s="366"/>
      <c r="AE22" s="188"/>
      <c r="AF22" s="390"/>
      <c r="AG22" s="392"/>
      <c r="AH22" s="392"/>
      <c r="AI22" s="392"/>
      <c r="AJ22" s="392"/>
      <c r="AK22" s="392"/>
      <c r="AL22" s="392"/>
      <c r="AM22" s="392"/>
      <c r="AN22" s="392"/>
      <c r="AO22" s="395"/>
      <c r="AR22" s="4">
        <f>SUM(AN21:AO23)/SUM(AL21:AO23)*100</f>
        <v>0</v>
      </c>
    </row>
    <row r="23" spans="1:44" ht="19.899999999999999" customHeight="1" thickBot="1" x14ac:dyDescent="0.25">
      <c r="A23" s="17"/>
      <c r="B23" s="407"/>
      <c r="C23" s="233"/>
      <c r="D23" s="203"/>
      <c r="E23" s="203"/>
      <c r="F23" s="202"/>
      <c r="G23" s="410"/>
      <c r="H23" s="410"/>
      <c r="I23" s="410"/>
      <c r="J23" s="201" t="s">
        <v>87</v>
      </c>
      <c r="K23" s="200" t="s">
        <v>263</v>
      </c>
      <c r="L23" s="201" t="s">
        <v>86</v>
      </c>
      <c r="M23" s="200" t="s">
        <v>271</v>
      </c>
      <c r="N23" s="201" t="s">
        <v>85</v>
      </c>
      <c r="O23" s="200" t="s">
        <v>263</v>
      </c>
      <c r="P23" s="201" t="s">
        <v>84</v>
      </c>
      <c r="Q23" s="200" t="s">
        <v>97</v>
      </c>
      <c r="R23" s="201" t="s">
        <v>208</v>
      </c>
      <c r="S23" s="200"/>
      <c r="T23" s="201" t="s">
        <v>207</v>
      </c>
      <c r="U23" s="200"/>
      <c r="V23" s="201" t="s">
        <v>290</v>
      </c>
      <c r="W23" s="200"/>
      <c r="X23" s="201" t="s">
        <v>592</v>
      </c>
      <c r="Y23" s="200"/>
      <c r="Z23" s="201" t="s">
        <v>738</v>
      </c>
      <c r="AA23" s="200"/>
      <c r="AB23" s="10"/>
      <c r="AC23" s="398"/>
      <c r="AD23" s="398"/>
      <c r="AE23" s="199"/>
      <c r="AF23" s="391"/>
      <c r="AG23" s="393"/>
      <c r="AH23" s="393"/>
      <c r="AI23" s="393"/>
      <c r="AJ23" s="393"/>
      <c r="AK23" s="393"/>
      <c r="AL23" s="393"/>
      <c r="AM23" s="393"/>
      <c r="AN23" s="393"/>
      <c r="AO23" s="396"/>
    </row>
    <row r="24" spans="1:44" ht="19.899999999999999" customHeight="1" x14ac:dyDescent="0.2">
      <c r="A24" s="17"/>
      <c r="B24" s="405">
        <v>5</v>
      </c>
      <c r="C24" s="232"/>
      <c r="D24" s="197"/>
      <c r="E24" s="197"/>
      <c r="F24" s="196"/>
      <c r="G24" s="408">
        <v>76</v>
      </c>
      <c r="H24" s="408">
        <v>19</v>
      </c>
      <c r="I24" s="408">
        <v>13</v>
      </c>
      <c r="J24" s="195" t="s">
        <v>95</v>
      </c>
      <c r="K24" s="194" t="s">
        <v>98</v>
      </c>
      <c r="L24" s="195" t="s">
        <v>94</v>
      </c>
      <c r="M24" s="194" t="s">
        <v>98</v>
      </c>
      <c r="N24" s="195" t="s">
        <v>93</v>
      </c>
      <c r="O24" s="194"/>
      <c r="P24" s="195" t="s">
        <v>92</v>
      </c>
      <c r="Q24" s="194"/>
      <c r="R24" s="195" t="s">
        <v>212</v>
      </c>
      <c r="S24" s="194"/>
      <c r="T24" s="195" t="s">
        <v>211</v>
      </c>
      <c r="U24" s="194"/>
      <c r="V24" s="195" t="s">
        <v>292</v>
      </c>
      <c r="W24" s="194"/>
      <c r="X24" s="195" t="s">
        <v>594</v>
      </c>
      <c r="Y24" s="194"/>
      <c r="Z24" s="195" t="s">
        <v>740</v>
      </c>
      <c r="AA24" s="194"/>
      <c r="AB24" s="25"/>
      <c r="AC24" s="397"/>
      <c r="AD24" s="397"/>
      <c r="AE24" s="193"/>
      <c r="AF24" s="379">
        <f>SUMPRODUCT(LEN($K24:$Y26)-LEN(SUBSTITUTE($K24:$Y26,"A", "")))</f>
        <v>0</v>
      </c>
      <c r="AG24" s="365">
        <f>SUMPRODUCT(LEN($AB24:$AB26)-LEN(SUBSTITUTE($AB24:$AB26,"A", "")))</f>
        <v>0</v>
      </c>
      <c r="AH24" s="365">
        <f>SUMPRODUCT(LEN($K24:$Y26)-LEN(SUBSTITUTE($K24:$Y26,"S", "")))</f>
        <v>5</v>
      </c>
      <c r="AI24" s="365">
        <f>SUMPRODUCT(LEN($AB24:$AB26)-LEN(SUBSTITUTE($AB24:$AB26,"S", "")))</f>
        <v>0</v>
      </c>
      <c r="AJ24" s="365">
        <f>SUMPRODUCT(LEN($K24:$Y26)-LEN(SUBSTITUTE($K24:$Y26,"F", "")))</f>
        <v>0</v>
      </c>
      <c r="AK24" s="365">
        <f>SUMPRODUCT(LEN($AB24:$AB26)-LEN(SUBSTITUTE($AB24:$AB26,"F", "")))</f>
        <v>0</v>
      </c>
      <c r="AL24" s="365">
        <f>SUMPRODUCT(LEN($K24:$Y26)-LEN(SUBSTITUTE($K24:$Y26,"G", "")))</f>
        <v>0</v>
      </c>
      <c r="AM24" s="365">
        <f>SUMPRODUCT(LEN($AB24:$AB26)-LEN(SUBSTITUTE($AB24:$AB26,"G", "")))</f>
        <v>0</v>
      </c>
      <c r="AN24" s="365">
        <f>SUMPRODUCT(LEN($K24:$Y26)-LEN(SUBSTITUTE($K24:$Y26,"M", "")))</f>
        <v>0</v>
      </c>
      <c r="AO24" s="382">
        <f>SUMPRODUCT(LEN($AB24:$AB26)-LEN(SUBSTITUTE($AB24:$AB26,"M", "")))</f>
        <v>0</v>
      </c>
    </row>
    <row r="25" spans="1:44" ht="19.899999999999999" customHeight="1" x14ac:dyDescent="0.2">
      <c r="A25" s="17"/>
      <c r="B25" s="406"/>
      <c r="C25" s="231"/>
      <c r="D25" s="23"/>
      <c r="E25" s="23"/>
      <c r="F25" s="191"/>
      <c r="G25" s="409"/>
      <c r="H25" s="409"/>
      <c r="I25" s="409"/>
      <c r="J25" s="190" t="s">
        <v>91</v>
      </c>
      <c r="K25" s="189" t="s">
        <v>98</v>
      </c>
      <c r="L25" s="190" t="s">
        <v>90</v>
      </c>
      <c r="M25" s="189" t="s">
        <v>98</v>
      </c>
      <c r="N25" s="190" t="s">
        <v>89</v>
      </c>
      <c r="O25" s="189"/>
      <c r="P25" s="190" t="s">
        <v>88</v>
      </c>
      <c r="Q25" s="189"/>
      <c r="R25" s="190" t="s">
        <v>210</v>
      </c>
      <c r="S25" s="189"/>
      <c r="T25" s="190" t="s">
        <v>209</v>
      </c>
      <c r="U25" s="189"/>
      <c r="V25" s="190" t="s">
        <v>291</v>
      </c>
      <c r="W25" s="189"/>
      <c r="X25" s="190" t="s">
        <v>593</v>
      </c>
      <c r="Y25" s="189"/>
      <c r="Z25" s="190" t="s">
        <v>739</v>
      </c>
      <c r="AA25" s="189"/>
      <c r="AB25" s="18"/>
      <c r="AC25" s="366"/>
      <c r="AD25" s="366"/>
      <c r="AE25" s="188"/>
      <c r="AF25" s="390"/>
      <c r="AG25" s="392"/>
      <c r="AH25" s="392"/>
      <c r="AI25" s="392"/>
      <c r="AJ25" s="392"/>
      <c r="AK25" s="392"/>
      <c r="AL25" s="392"/>
      <c r="AM25" s="392"/>
      <c r="AN25" s="392"/>
      <c r="AO25" s="395"/>
    </row>
    <row r="26" spans="1:44" ht="19.899999999999999" customHeight="1" thickBot="1" x14ac:dyDescent="0.25">
      <c r="A26" s="17"/>
      <c r="B26" s="407"/>
      <c r="C26" s="233"/>
      <c r="D26" s="203"/>
      <c r="E26" s="203"/>
      <c r="F26" s="202"/>
      <c r="G26" s="410"/>
      <c r="H26" s="410"/>
      <c r="I26" s="410"/>
      <c r="J26" s="201" t="s">
        <v>87</v>
      </c>
      <c r="K26" s="200" t="s">
        <v>98</v>
      </c>
      <c r="L26" s="201" t="s">
        <v>86</v>
      </c>
      <c r="M26" s="200"/>
      <c r="N26" s="201" t="s">
        <v>85</v>
      </c>
      <c r="O26" s="200"/>
      <c r="P26" s="201" t="s">
        <v>84</v>
      </c>
      <c r="Q26" s="200"/>
      <c r="R26" s="201" t="s">
        <v>208</v>
      </c>
      <c r="S26" s="200"/>
      <c r="T26" s="201" t="s">
        <v>207</v>
      </c>
      <c r="U26" s="200"/>
      <c r="V26" s="201" t="s">
        <v>290</v>
      </c>
      <c r="W26" s="200"/>
      <c r="X26" s="201" t="s">
        <v>592</v>
      </c>
      <c r="Y26" s="200"/>
      <c r="Z26" s="201" t="s">
        <v>738</v>
      </c>
      <c r="AA26" s="200"/>
      <c r="AB26" s="10"/>
      <c r="AC26" s="398"/>
      <c r="AD26" s="398"/>
      <c r="AE26" s="199"/>
      <c r="AF26" s="391"/>
      <c r="AG26" s="393"/>
      <c r="AH26" s="393"/>
      <c r="AI26" s="393"/>
      <c r="AJ26" s="393"/>
      <c r="AK26" s="393"/>
      <c r="AL26" s="393"/>
      <c r="AM26" s="393"/>
      <c r="AN26" s="393"/>
      <c r="AO26" s="396"/>
    </row>
    <row r="27" spans="1:44" ht="19.899999999999999" customHeight="1" x14ac:dyDescent="0.2">
      <c r="A27" s="17"/>
      <c r="B27" s="405">
        <v>6</v>
      </c>
      <c r="C27" s="232"/>
      <c r="D27" s="197"/>
      <c r="E27" s="197"/>
      <c r="F27" s="196"/>
      <c r="G27" s="408">
        <v>88</v>
      </c>
      <c r="H27" s="408">
        <v>23</v>
      </c>
      <c r="I27" s="408">
        <v>6</v>
      </c>
      <c r="J27" s="195" t="s">
        <v>95</v>
      </c>
      <c r="K27" s="194" t="s">
        <v>97</v>
      </c>
      <c r="L27" s="195" t="s">
        <v>94</v>
      </c>
      <c r="M27" s="194" t="s">
        <v>284</v>
      </c>
      <c r="N27" s="195" t="s">
        <v>93</v>
      </c>
      <c r="O27" s="194" t="s">
        <v>319</v>
      </c>
      <c r="P27" s="195" t="s">
        <v>92</v>
      </c>
      <c r="Q27" s="194" t="s">
        <v>97</v>
      </c>
      <c r="R27" s="195" t="s">
        <v>212</v>
      </c>
      <c r="S27" s="194" t="s">
        <v>271</v>
      </c>
      <c r="T27" s="195" t="s">
        <v>211</v>
      </c>
      <c r="U27" s="194"/>
      <c r="V27" s="195" t="s">
        <v>292</v>
      </c>
      <c r="W27" s="194"/>
      <c r="X27" s="195" t="s">
        <v>594</v>
      </c>
      <c r="Y27" s="194"/>
      <c r="Z27" s="195" t="s">
        <v>740</v>
      </c>
      <c r="AA27" s="194"/>
      <c r="AB27" s="25"/>
      <c r="AC27" s="397"/>
      <c r="AD27" s="397"/>
      <c r="AE27" s="193"/>
      <c r="AF27" s="379">
        <f>SUMPRODUCT(LEN($K27:$Y29)-LEN(SUBSTITUTE($K27:$Y29,"A", "")))</f>
        <v>12</v>
      </c>
      <c r="AG27" s="365">
        <f>SUMPRODUCT(LEN($AB27:$AB29)-LEN(SUBSTITUTE($AB27:$AB29,"A", "")))</f>
        <v>0</v>
      </c>
      <c r="AH27" s="365">
        <f>SUMPRODUCT(LEN($K27:$Y29)-LEN(SUBSTITUTE($K27:$Y29,"S", "")))</f>
        <v>2</v>
      </c>
      <c r="AI27" s="365">
        <f>SUMPRODUCT(LEN($AB27:$AB29)-LEN(SUBSTITUTE($AB27:$AB29,"S", "")))</f>
        <v>0</v>
      </c>
      <c r="AJ27" s="365">
        <f>SUMPRODUCT(LEN($K27:$Y29)-LEN(SUBSTITUTE($K27:$Y29,"F", "")))</f>
        <v>1</v>
      </c>
      <c r="AK27" s="365">
        <f>SUMPRODUCT(LEN($AB27:$AB29)-LEN(SUBSTITUTE($AB27:$AB29,"F", "")))</f>
        <v>0</v>
      </c>
      <c r="AL27" s="365">
        <f>SUMPRODUCT(LEN($K27:$Y29)-LEN(SUBSTITUTE($K27:$Y29,"G", "")))</f>
        <v>13</v>
      </c>
      <c r="AM27" s="365">
        <f>SUMPRODUCT(LEN($AB27:$AB29)-LEN(SUBSTITUTE($AB27:$AB29,"G", "")))</f>
        <v>0</v>
      </c>
      <c r="AN27" s="365">
        <f>SUMPRODUCT(LEN($K27:$Y29)-LEN(SUBSTITUTE($K27:$Y29,"M", "")))</f>
        <v>0</v>
      </c>
      <c r="AO27" s="382">
        <f>SUMPRODUCT(LEN($AB27:$AB29)-LEN(SUBSTITUTE($AB27:$AB29,"M", "")))</f>
        <v>0</v>
      </c>
    </row>
    <row r="28" spans="1:44" ht="19.899999999999999" customHeight="1" x14ac:dyDescent="0.2">
      <c r="A28" s="17"/>
      <c r="B28" s="406"/>
      <c r="C28" s="231"/>
      <c r="D28" s="23"/>
      <c r="E28" s="23"/>
      <c r="F28" s="191"/>
      <c r="G28" s="409"/>
      <c r="H28" s="409"/>
      <c r="I28" s="409"/>
      <c r="J28" s="190" t="s">
        <v>91</v>
      </c>
      <c r="K28" s="189" t="s">
        <v>271</v>
      </c>
      <c r="L28" s="190" t="s">
        <v>90</v>
      </c>
      <c r="M28" s="189" t="s">
        <v>263</v>
      </c>
      <c r="N28" s="190" t="s">
        <v>89</v>
      </c>
      <c r="O28" s="189" t="s">
        <v>319</v>
      </c>
      <c r="P28" s="190" t="s">
        <v>88</v>
      </c>
      <c r="Q28" s="189" t="s">
        <v>336</v>
      </c>
      <c r="R28" s="190" t="s">
        <v>210</v>
      </c>
      <c r="S28" s="189" t="s">
        <v>98</v>
      </c>
      <c r="T28" s="190" t="s">
        <v>209</v>
      </c>
      <c r="U28" s="189"/>
      <c r="V28" s="190" t="s">
        <v>291</v>
      </c>
      <c r="W28" s="189"/>
      <c r="X28" s="190" t="s">
        <v>593</v>
      </c>
      <c r="Y28" s="189"/>
      <c r="Z28" s="190" t="s">
        <v>739</v>
      </c>
      <c r="AA28" s="189"/>
      <c r="AB28" s="18"/>
      <c r="AC28" s="366"/>
      <c r="AD28" s="366"/>
      <c r="AE28" s="188"/>
      <c r="AF28" s="390"/>
      <c r="AG28" s="392"/>
      <c r="AH28" s="392"/>
      <c r="AI28" s="392"/>
      <c r="AJ28" s="392"/>
      <c r="AK28" s="392"/>
      <c r="AL28" s="392"/>
      <c r="AM28" s="392"/>
      <c r="AN28" s="392"/>
      <c r="AO28" s="395"/>
      <c r="AR28" s="4">
        <f>SUM(AN27:AO29)/SUM(AL27:AO29)*100</f>
        <v>0</v>
      </c>
    </row>
    <row r="29" spans="1:44" ht="19.899999999999999" customHeight="1" thickBot="1" x14ac:dyDescent="0.25">
      <c r="A29" s="17"/>
      <c r="B29" s="407"/>
      <c r="C29" s="233"/>
      <c r="D29" s="203"/>
      <c r="E29" s="203"/>
      <c r="F29" s="202"/>
      <c r="G29" s="410"/>
      <c r="H29" s="410"/>
      <c r="I29" s="410"/>
      <c r="J29" s="201" t="s">
        <v>87</v>
      </c>
      <c r="K29" s="200" t="s">
        <v>213</v>
      </c>
      <c r="L29" s="201" t="s">
        <v>86</v>
      </c>
      <c r="M29" s="200" t="s">
        <v>275</v>
      </c>
      <c r="N29" s="201" t="s">
        <v>85</v>
      </c>
      <c r="O29" s="200" t="s">
        <v>319</v>
      </c>
      <c r="P29" s="201" t="s">
        <v>84</v>
      </c>
      <c r="Q29" s="200" t="s">
        <v>263</v>
      </c>
      <c r="R29" s="201" t="s">
        <v>208</v>
      </c>
      <c r="S29" s="200" t="s">
        <v>98</v>
      </c>
      <c r="T29" s="201" t="s">
        <v>207</v>
      </c>
      <c r="U29" s="200"/>
      <c r="V29" s="201" t="s">
        <v>290</v>
      </c>
      <c r="W29" s="200"/>
      <c r="X29" s="201" t="s">
        <v>592</v>
      </c>
      <c r="Y29" s="200"/>
      <c r="Z29" s="201" t="s">
        <v>738</v>
      </c>
      <c r="AA29" s="200"/>
      <c r="AB29" s="10"/>
      <c r="AC29" s="398"/>
      <c r="AD29" s="398"/>
      <c r="AE29" s="199"/>
      <c r="AF29" s="391"/>
      <c r="AG29" s="393"/>
      <c r="AH29" s="393"/>
      <c r="AI29" s="393"/>
      <c r="AJ29" s="393"/>
      <c r="AK29" s="393"/>
      <c r="AL29" s="393"/>
      <c r="AM29" s="393"/>
      <c r="AN29" s="393"/>
      <c r="AO29" s="396"/>
    </row>
    <row r="30" spans="1:44" ht="19.899999999999999" customHeight="1" x14ac:dyDescent="0.2">
      <c r="A30" s="17"/>
      <c r="B30" s="405">
        <v>7</v>
      </c>
      <c r="C30" s="232"/>
      <c r="D30" s="197"/>
      <c r="E30" s="197"/>
      <c r="F30" s="196"/>
      <c r="G30" s="408">
        <v>90</v>
      </c>
      <c r="H30" s="408">
        <v>25</v>
      </c>
      <c r="I30" s="408">
        <v>5</v>
      </c>
      <c r="J30" s="195" t="s">
        <v>95</v>
      </c>
      <c r="K30" s="194" t="s">
        <v>746</v>
      </c>
      <c r="L30" s="195" t="s">
        <v>94</v>
      </c>
      <c r="M30" s="194" t="s">
        <v>660</v>
      </c>
      <c r="N30" s="195" t="s">
        <v>93</v>
      </c>
      <c r="O30" s="194" t="s">
        <v>441</v>
      </c>
      <c r="P30" s="195" t="s">
        <v>92</v>
      </c>
      <c r="Q30" s="194" t="s">
        <v>301</v>
      </c>
      <c r="R30" s="195" t="s">
        <v>212</v>
      </c>
      <c r="S30" s="194" t="s">
        <v>266</v>
      </c>
      <c r="T30" s="195" t="s">
        <v>211</v>
      </c>
      <c r="U30" s="194" t="s">
        <v>213</v>
      </c>
      <c r="V30" s="195" t="s">
        <v>292</v>
      </c>
      <c r="W30" s="194" t="s">
        <v>98</v>
      </c>
      <c r="X30" s="195" t="s">
        <v>594</v>
      </c>
      <c r="Y30" s="194"/>
      <c r="Z30" s="195" t="s">
        <v>740</v>
      </c>
      <c r="AA30" s="194"/>
      <c r="AB30" s="25"/>
      <c r="AC30" s="397"/>
      <c r="AD30" s="397"/>
      <c r="AE30" s="193"/>
      <c r="AF30" s="379">
        <f>SUMPRODUCT(LEN($K30:$Y32)-LEN(SUBSTITUTE($K30:$Y32,"A", "")))</f>
        <v>30</v>
      </c>
      <c r="AG30" s="365">
        <f>SUMPRODUCT(LEN($AB30:$AB32)-LEN(SUBSTITUTE($AB30:$AB32,"A", "")))</f>
        <v>0</v>
      </c>
      <c r="AH30" s="365">
        <f>SUMPRODUCT(LEN($K30:$Y32)-LEN(SUBSTITUTE($K30:$Y32,"S", "")))</f>
        <v>2</v>
      </c>
      <c r="AI30" s="365">
        <f>SUMPRODUCT(LEN($AB30:$AB32)-LEN(SUBSTITUTE($AB30:$AB32,"S", "")))</f>
        <v>0</v>
      </c>
      <c r="AJ30" s="365">
        <f>SUMPRODUCT(LEN($K30:$Y32)-LEN(SUBSTITUTE($K30:$Y32,"F", "")))</f>
        <v>0</v>
      </c>
      <c r="AK30" s="365">
        <f>SUMPRODUCT(LEN($AB30:$AB32)-LEN(SUBSTITUTE($AB30:$AB32,"F", "")))</f>
        <v>0</v>
      </c>
      <c r="AL30" s="365">
        <f>SUMPRODUCT(LEN($K30:$Y32)-LEN(SUBSTITUTE($K30:$Y32,"G", "")))</f>
        <v>12</v>
      </c>
      <c r="AM30" s="365">
        <f>SUMPRODUCT(LEN($AB30:$AB32)-LEN(SUBSTITUTE($AB30:$AB32,"G", "")))</f>
        <v>0</v>
      </c>
      <c r="AN30" s="365">
        <f>SUMPRODUCT(LEN($K30:$Y32)-LEN(SUBSTITUTE($K30:$Y32,"M", "")))</f>
        <v>3</v>
      </c>
      <c r="AO30" s="382">
        <f>SUMPRODUCT(LEN($AB30:$AB32)-LEN(SUBSTITUTE($AB30:$AB32,"M", "")))</f>
        <v>0</v>
      </c>
    </row>
    <row r="31" spans="1:44" ht="19.899999999999999" customHeight="1" x14ac:dyDescent="0.2">
      <c r="A31" s="17"/>
      <c r="B31" s="406"/>
      <c r="C31" s="231"/>
      <c r="D31" s="23"/>
      <c r="E31" s="23"/>
      <c r="F31" s="191"/>
      <c r="G31" s="409"/>
      <c r="H31" s="409"/>
      <c r="I31" s="409"/>
      <c r="J31" s="190" t="s">
        <v>91</v>
      </c>
      <c r="K31" s="189" t="s">
        <v>660</v>
      </c>
      <c r="L31" s="190" t="s">
        <v>90</v>
      </c>
      <c r="M31" s="189" t="s">
        <v>451</v>
      </c>
      <c r="N31" s="190" t="s">
        <v>89</v>
      </c>
      <c r="O31" s="189" t="s">
        <v>441</v>
      </c>
      <c r="P31" s="190" t="s">
        <v>88</v>
      </c>
      <c r="Q31" s="189" t="s">
        <v>213</v>
      </c>
      <c r="R31" s="190" t="s">
        <v>210</v>
      </c>
      <c r="S31" s="189" t="s">
        <v>213</v>
      </c>
      <c r="T31" s="190" t="s">
        <v>209</v>
      </c>
      <c r="U31" s="189" t="s">
        <v>97</v>
      </c>
      <c r="V31" s="190" t="s">
        <v>291</v>
      </c>
      <c r="W31" s="189" t="s">
        <v>98</v>
      </c>
      <c r="X31" s="190" t="s">
        <v>593</v>
      </c>
      <c r="Y31" s="189"/>
      <c r="Z31" s="190" t="s">
        <v>739</v>
      </c>
      <c r="AA31" s="189"/>
      <c r="AB31" s="18"/>
      <c r="AC31" s="366"/>
      <c r="AD31" s="366"/>
      <c r="AE31" s="188"/>
      <c r="AF31" s="390"/>
      <c r="AG31" s="392"/>
      <c r="AH31" s="392"/>
      <c r="AI31" s="392"/>
      <c r="AJ31" s="392"/>
      <c r="AK31" s="392"/>
      <c r="AL31" s="392"/>
      <c r="AM31" s="392"/>
      <c r="AN31" s="392"/>
      <c r="AO31" s="395"/>
      <c r="AR31" s="4">
        <f>SUM(AN30:AO32)/SUM(AL30:AO32)*100</f>
        <v>20</v>
      </c>
    </row>
    <row r="32" spans="1:44" ht="19.899999999999999" customHeight="1" thickBot="1" x14ac:dyDescent="0.25">
      <c r="A32" s="17"/>
      <c r="B32" s="407"/>
      <c r="C32" s="233"/>
      <c r="D32" s="203"/>
      <c r="E32" s="203"/>
      <c r="F32" s="202"/>
      <c r="G32" s="410"/>
      <c r="H32" s="410"/>
      <c r="I32" s="410"/>
      <c r="J32" s="201" t="s">
        <v>87</v>
      </c>
      <c r="K32" s="200" t="s">
        <v>263</v>
      </c>
      <c r="L32" s="201" t="s">
        <v>86</v>
      </c>
      <c r="M32" s="200" t="s">
        <v>275</v>
      </c>
      <c r="N32" s="201" t="s">
        <v>85</v>
      </c>
      <c r="O32" s="200" t="s">
        <v>224</v>
      </c>
      <c r="P32" s="201" t="s">
        <v>84</v>
      </c>
      <c r="Q32" s="200" t="s">
        <v>213</v>
      </c>
      <c r="R32" s="201" t="s">
        <v>208</v>
      </c>
      <c r="S32" s="200" t="s">
        <v>263</v>
      </c>
      <c r="T32" s="201" t="s">
        <v>207</v>
      </c>
      <c r="U32" s="200" t="s">
        <v>271</v>
      </c>
      <c r="V32" s="201" t="s">
        <v>290</v>
      </c>
      <c r="W32" s="200"/>
      <c r="X32" s="201" t="s">
        <v>592</v>
      </c>
      <c r="Y32" s="200"/>
      <c r="Z32" s="201" t="s">
        <v>738</v>
      </c>
      <c r="AA32" s="200"/>
      <c r="AB32" s="10"/>
      <c r="AC32" s="398"/>
      <c r="AD32" s="398"/>
      <c r="AE32" s="199"/>
      <c r="AF32" s="391"/>
      <c r="AG32" s="393"/>
      <c r="AH32" s="393"/>
      <c r="AI32" s="393"/>
      <c r="AJ32" s="393"/>
      <c r="AK32" s="393"/>
      <c r="AL32" s="393"/>
      <c r="AM32" s="393"/>
      <c r="AN32" s="393"/>
      <c r="AO32" s="396"/>
    </row>
    <row r="33" spans="1:44" ht="19.899999999999999" customHeight="1" x14ac:dyDescent="0.2">
      <c r="A33" s="17"/>
      <c r="B33" s="405">
        <v>8</v>
      </c>
      <c r="C33" s="198" t="s">
        <v>893</v>
      </c>
      <c r="D33" s="197"/>
      <c r="E33" s="197"/>
      <c r="F33" s="196"/>
      <c r="G33" s="408">
        <v>88</v>
      </c>
      <c r="H33" s="408">
        <v>23</v>
      </c>
      <c r="I33" s="408">
        <v>4</v>
      </c>
      <c r="J33" s="195" t="s">
        <v>95</v>
      </c>
      <c r="K33" s="194" t="s">
        <v>764</v>
      </c>
      <c r="L33" s="195" t="s">
        <v>94</v>
      </c>
      <c r="M33" s="194" t="s">
        <v>892</v>
      </c>
      <c r="N33" s="195" t="s">
        <v>93</v>
      </c>
      <c r="O33" s="194" t="s">
        <v>451</v>
      </c>
      <c r="P33" s="195" t="s">
        <v>92</v>
      </c>
      <c r="Q33" s="194" t="s">
        <v>319</v>
      </c>
      <c r="R33" s="195" t="s">
        <v>212</v>
      </c>
      <c r="S33" s="194" t="s">
        <v>275</v>
      </c>
      <c r="T33" s="195" t="s">
        <v>211</v>
      </c>
      <c r="U33" s="194" t="s">
        <v>300</v>
      </c>
      <c r="V33" s="195" t="s">
        <v>292</v>
      </c>
      <c r="W33" s="194" t="s">
        <v>98</v>
      </c>
      <c r="X33" s="195" t="s">
        <v>594</v>
      </c>
      <c r="Y33" s="194"/>
      <c r="Z33" s="195" t="s">
        <v>740</v>
      </c>
      <c r="AA33" s="194"/>
      <c r="AB33" s="25" t="s">
        <v>891</v>
      </c>
      <c r="AC33" s="397"/>
      <c r="AD33" s="397"/>
      <c r="AE33" s="193"/>
      <c r="AF33" s="379">
        <f>SUMPRODUCT(LEN($K33:$Y35)-LEN(SUBSTITUTE($K33:$Y35,"A", "")))</f>
        <v>22</v>
      </c>
      <c r="AG33" s="365">
        <f>SUMPRODUCT(LEN($AB33:$AB35)-LEN(SUBSTITUTE($AB33:$AB35,"A", "")))</f>
        <v>18</v>
      </c>
      <c r="AH33" s="365">
        <f>SUMPRODUCT(LEN($K33:$Y35)-LEN(SUBSTITUTE($K33:$Y35,"S", "")))</f>
        <v>1</v>
      </c>
      <c r="AI33" s="365">
        <f>SUMPRODUCT(LEN($AB33:$AB35)-LEN(SUBSTITUTE($AB33:$AB35,"S", "")))</f>
        <v>3</v>
      </c>
      <c r="AJ33" s="365">
        <f>SUMPRODUCT(LEN($K33:$Y35)-LEN(SUBSTITUTE($K33:$Y35,"F", "")))</f>
        <v>2</v>
      </c>
      <c r="AK33" s="365">
        <f>SUMPRODUCT(LEN($AB33:$AB35)-LEN(SUBSTITUTE($AB33:$AB35,"F", "")))</f>
        <v>0</v>
      </c>
      <c r="AL33" s="365">
        <f>SUMPRODUCT(LEN($K33:$Y35)-LEN(SUBSTITUTE($K33:$Y35,"G", "")))</f>
        <v>20</v>
      </c>
      <c r="AM33" s="365">
        <f>SUMPRODUCT(LEN($AB33:$AB35)-LEN(SUBSTITUTE($AB33:$AB35,"G", "")))</f>
        <v>7</v>
      </c>
      <c r="AN33" s="365">
        <f>SUMPRODUCT(LEN($K33:$Y35)-LEN(SUBSTITUTE($K33:$Y35,"M", "")))</f>
        <v>2</v>
      </c>
      <c r="AO33" s="382">
        <f>SUMPRODUCT(LEN($AB33:$AB35)-LEN(SUBSTITUTE($AB33:$AB35,"M", "")))</f>
        <v>0</v>
      </c>
    </row>
    <row r="34" spans="1:44" ht="19.899999999999999" customHeight="1" x14ac:dyDescent="0.2">
      <c r="A34" s="17"/>
      <c r="B34" s="406"/>
      <c r="C34" s="231"/>
      <c r="D34" s="23"/>
      <c r="E34" s="23"/>
      <c r="F34" s="191"/>
      <c r="G34" s="409"/>
      <c r="H34" s="409"/>
      <c r="I34" s="409"/>
      <c r="J34" s="190" t="s">
        <v>91</v>
      </c>
      <c r="K34" s="189" t="s">
        <v>772</v>
      </c>
      <c r="L34" s="190" t="s">
        <v>90</v>
      </c>
      <c r="M34" s="189" t="s">
        <v>284</v>
      </c>
      <c r="N34" s="190" t="s">
        <v>89</v>
      </c>
      <c r="O34" s="189" t="s">
        <v>213</v>
      </c>
      <c r="P34" s="190" t="s">
        <v>88</v>
      </c>
      <c r="Q34" s="189" t="s">
        <v>319</v>
      </c>
      <c r="R34" s="190" t="s">
        <v>210</v>
      </c>
      <c r="S34" s="189" t="s">
        <v>266</v>
      </c>
      <c r="T34" s="190" t="s">
        <v>209</v>
      </c>
      <c r="U34" s="189" t="s">
        <v>263</v>
      </c>
      <c r="V34" s="190" t="s">
        <v>291</v>
      </c>
      <c r="W34" s="189"/>
      <c r="X34" s="190" t="s">
        <v>593</v>
      </c>
      <c r="Y34" s="189"/>
      <c r="Z34" s="190" t="s">
        <v>739</v>
      </c>
      <c r="AA34" s="189"/>
      <c r="AB34" s="18" t="s">
        <v>213</v>
      </c>
      <c r="AC34" s="366"/>
      <c r="AD34" s="366"/>
      <c r="AE34" s="188"/>
      <c r="AF34" s="390"/>
      <c r="AG34" s="392"/>
      <c r="AH34" s="392"/>
      <c r="AI34" s="392"/>
      <c r="AJ34" s="392"/>
      <c r="AK34" s="392"/>
      <c r="AL34" s="392"/>
      <c r="AM34" s="392"/>
      <c r="AN34" s="392"/>
      <c r="AO34" s="395"/>
      <c r="AR34" s="4">
        <f>SUM(AN33:AO35)/SUM(AL33:AO35)*100</f>
        <v>6.8965517241379306</v>
      </c>
    </row>
    <row r="35" spans="1:44" ht="19.899999999999999" customHeight="1" thickBot="1" x14ac:dyDescent="0.25">
      <c r="A35" s="17"/>
      <c r="B35" s="407"/>
      <c r="C35" s="233"/>
      <c r="D35" s="203"/>
      <c r="E35" s="203"/>
      <c r="F35" s="202"/>
      <c r="G35" s="410"/>
      <c r="H35" s="410"/>
      <c r="I35" s="410"/>
      <c r="J35" s="201" t="s">
        <v>87</v>
      </c>
      <c r="K35" s="200" t="s">
        <v>266</v>
      </c>
      <c r="L35" s="201" t="s">
        <v>86</v>
      </c>
      <c r="M35" s="200" t="s">
        <v>466</v>
      </c>
      <c r="N35" s="201" t="s">
        <v>85</v>
      </c>
      <c r="O35" s="200" t="s">
        <v>319</v>
      </c>
      <c r="P35" s="201" t="s">
        <v>84</v>
      </c>
      <c r="Q35" s="200" t="s">
        <v>213</v>
      </c>
      <c r="R35" s="201" t="s">
        <v>208</v>
      </c>
      <c r="S35" s="200" t="s">
        <v>213</v>
      </c>
      <c r="T35" s="201" t="s">
        <v>207</v>
      </c>
      <c r="U35" s="200" t="s">
        <v>232</v>
      </c>
      <c r="V35" s="201" t="s">
        <v>290</v>
      </c>
      <c r="W35" s="200"/>
      <c r="X35" s="201" t="s">
        <v>592</v>
      </c>
      <c r="Y35" s="200"/>
      <c r="Z35" s="201" t="s">
        <v>738</v>
      </c>
      <c r="AA35" s="200"/>
      <c r="AB35" s="10" t="s">
        <v>890</v>
      </c>
      <c r="AC35" s="398"/>
      <c r="AD35" s="398"/>
      <c r="AE35" s="199"/>
      <c r="AF35" s="391"/>
      <c r="AG35" s="393"/>
      <c r="AH35" s="393"/>
      <c r="AI35" s="393"/>
      <c r="AJ35" s="393"/>
      <c r="AK35" s="393"/>
      <c r="AL35" s="393"/>
      <c r="AM35" s="393"/>
      <c r="AN35" s="393"/>
      <c r="AO35" s="396"/>
    </row>
    <row r="36" spans="1:44" ht="19.899999999999999" customHeight="1" x14ac:dyDescent="0.2">
      <c r="A36" s="17"/>
      <c r="B36" s="405">
        <v>9</v>
      </c>
      <c r="C36" s="232"/>
      <c r="D36" s="197"/>
      <c r="E36" s="197"/>
      <c r="F36" s="196"/>
      <c r="G36" s="408">
        <v>81</v>
      </c>
      <c r="H36" s="408">
        <v>22</v>
      </c>
      <c r="I36" s="408">
        <v>5</v>
      </c>
      <c r="J36" s="195" t="s">
        <v>95</v>
      </c>
      <c r="K36" s="194" t="s">
        <v>306</v>
      </c>
      <c r="L36" s="195" t="s">
        <v>94</v>
      </c>
      <c r="M36" s="194" t="s">
        <v>795</v>
      </c>
      <c r="N36" s="195" t="s">
        <v>93</v>
      </c>
      <c r="O36" s="194" t="s">
        <v>275</v>
      </c>
      <c r="P36" s="195" t="s">
        <v>92</v>
      </c>
      <c r="Q36" s="194" t="s">
        <v>263</v>
      </c>
      <c r="R36" s="195" t="s">
        <v>212</v>
      </c>
      <c r="S36" s="194" t="s">
        <v>97</v>
      </c>
      <c r="T36" s="195" t="s">
        <v>211</v>
      </c>
      <c r="U36" s="194" t="s">
        <v>98</v>
      </c>
      <c r="V36" s="195" t="s">
        <v>292</v>
      </c>
      <c r="W36" s="194"/>
      <c r="X36" s="195" t="s">
        <v>594</v>
      </c>
      <c r="Y36" s="194"/>
      <c r="Z36" s="195" t="s">
        <v>740</v>
      </c>
      <c r="AA36" s="194"/>
      <c r="AB36" s="25" t="s">
        <v>271</v>
      </c>
      <c r="AC36" s="397"/>
      <c r="AD36" s="397"/>
      <c r="AE36" s="193"/>
      <c r="AF36" s="379">
        <f>SUMPRODUCT(LEN($K36:$Y38)-LEN(SUBSTITUTE($K36:$Y38,"A", "")))</f>
        <v>20</v>
      </c>
      <c r="AG36" s="365">
        <f>SUMPRODUCT(LEN($AB36:$AB38)-LEN(SUBSTITUTE($AB36:$AB38,"A", "")))</f>
        <v>0</v>
      </c>
      <c r="AH36" s="365">
        <f>SUMPRODUCT(LEN($K36:$Y38)-LEN(SUBSTITUTE($K36:$Y38,"S", "")))</f>
        <v>1</v>
      </c>
      <c r="AI36" s="365">
        <f>SUMPRODUCT(LEN($AB36:$AB38)-LEN(SUBSTITUTE($AB36:$AB38,"S", "")))</f>
        <v>0</v>
      </c>
      <c r="AJ36" s="365">
        <f>SUMPRODUCT(LEN($K36:$Y38)-LEN(SUBSTITUTE($K36:$Y38,"F", "")))</f>
        <v>0</v>
      </c>
      <c r="AK36" s="365">
        <f>SUMPRODUCT(LEN($AB36:$AB38)-LEN(SUBSTITUTE($AB36:$AB38,"F", "")))</f>
        <v>0</v>
      </c>
      <c r="AL36" s="365">
        <f>SUMPRODUCT(LEN($K36:$Y38)-LEN(SUBSTITUTE($K36:$Y38,"G", "")))</f>
        <v>10</v>
      </c>
      <c r="AM36" s="365">
        <f>SUMPRODUCT(LEN($AB36:$AB38)-LEN(SUBSTITUTE($AB36:$AB38,"G", "")))</f>
        <v>1</v>
      </c>
      <c r="AN36" s="365">
        <f>SUMPRODUCT(LEN($K36:$Y38)-LEN(SUBSTITUTE($K36:$Y38,"M", "")))</f>
        <v>1</v>
      </c>
      <c r="AO36" s="382">
        <f>SUMPRODUCT(LEN($AB36:$AB38)-LEN(SUBSTITUTE($AB36:$AB38,"M", "")))</f>
        <v>0</v>
      </c>
    </row>
    <row r="37" spans="1:44" ht="19.899999999999999" customHeight="1" x14ac:dyDescent="0.2">
      <c r="A37" s="17"/>
      <c r="B37" s="406"/>
      <c r="C37" s="231"/>
      <c r="D37" s="23"/>
      <c r="E37" s="23"/>
      <c r="F37" s="191"/>
      <c r="G37" s="409"/>
      <c r="H37" s="409"/>
      <c r="I37" s="409"/>
      <c r="J37" s="190" t="s">
        <v>91</v>
      </c>
      <c r="K37" s="189" t="s">
        <v>97</v>
      </c>
      <c r="L37" s="190" t="s">
        <v>90</v>
      </c>
      <c r="M37" s="189" t="s">
        <v>275</v>
      </c>
      <c r="N37" s="190" t="s">
        <v>89</v>
      </c>
      <c r="O37" s="189" t="s">
        <v>224</v>
      </c>
      <c r="P37" s="190" t="s">
        <v>88</v>
      </c>
      <c r="Q37" s="189" t="s">
        <v>213</v>
      </c>
      <c r="R37" s="190" t="s">
        <v>210</v>
      </c>
      <c r="S37" s="189" t="s">
        <v>97</v>
      </c>
      <c r="T37" s="190" t="s">
        <v>209</v>
      </c>
      <c r="U37" s="189"/>
      <c r="V37" s="190" t="s">
        <v>291</v>
      </c>
      <c r="W37" s="189"/>
      <c r="X37" s="190" t="s">
        <v>593</v>
      </c>
      <c r="Y37" s="189"/>
      <c r="Z37" s="190" t="s">
        <v>739</v>
      </c>
      <c r="AA37" s="189"/>
      <c r="AB37" s="18"/>
      <c r="AC37" s="366"/>
      <c r="AD37" s="366"/>
      <c r="AE37" s="188"/>
      <c r="AF37" s="390"/>
      <c r="AG37" s="392"/>
      <c r="AH37" s="392"/>
      <c r="AI37" s="392"/>
      <c r="AJ37" s="392"/>
      <c r="AK37" s="392"/>
      <c r="AL37" s="392"/>
      <c r="AM37" s="392"/>
      <c r="AN37" s="392"/>
      <c r="AO37" s="395"/>
      <c r="AR37" s="4">
        <f>SUM(AN36:AO38)/SUM(AL36:AO38)*100</f>
        <v>8.3333333333333321</v>
      </c>
    </row>
    <row r="38" spans="1:44" ht="19.899999999999999" customHeight="1" thickBot="1" x14ac:dyDescent="0.25">
      <c r="A38" s="17"/>
      <c r="B38" s="407"/>
      <c r="C38" s="233"/>
      <c r="D38" s="203"/>
      <c r="E38" s="203"/>
      <c r="F38" s="202"/>
      <c r="G38" s="410"/>
      <c r="H38" s="410"/>
      <c r="I38" s="410"/>
      <c r="J38" s="201" t="s">
        <v>87</v>
      </c>
      <c r="K38" s="200" t="s">
        <v>263</v>
      </c>
      <c r="L38" s="201" t="s">
        <v>86</v>
      </c>
      <c r="M38" s="200" t="s">
        <v>275</v>
      </c>
      <c r="N38" s="201" t="s">
        <v>85</v>
      </c>
      <c r="O38" s="200" t="s">
        <v>263</v>
      </c>
      <c r="P38" s="201" t="s">
        <v>84</v>
      </c>
      <c r="Q38" s="200" t="s">
        <v>97</v>
      </c>
      <c r="R38" s="201" t="s">
        <v>208</v>
      </c>
      <c r="S38" s="200" t="s">
        <v>271</v>
      </c>
      <c r="T38" s="201" t="s">
        <v>207</v>
      </c>
      <c r="U38" s="200"/>
      <c r="V38" s="201" t="s">
        <v>290</v>
      </c>
      <c r="W38" s="200"/>
      <c r="X38" s="201" t="s">
        <v>592</v>
      </c>
      <c r="Y38" s="200"/>
      <c r="Z38" s="201" t="s">
        <v>738</v>
      </c>
      <c r="AA38" s="200"/>
      <c r="AB38" s="10"/>
      <c r="AC38" s="398"/>
      <c r="AD38" s="398"/>
      <c r="AE38" s="199"/>
      <c r="AF38" s="391"/>
      <c r="AG38" s="393"/>
      <c r="AH38" s="393"/>
      <c r="AI38" s="393"/>
      <c r="AJ38" s="393"/>
      <c r="AK38" s="393"/>
      <c r="AL38" s="393"/>
      <c r="AM38" s="393"/>
      <c r="AN38" s="393"/>
      <c r="AO38" s="396"/>
    </row>
    <row r="39" spans="1:44" ht="19.899999999999999" customHeight="1" x14ac:dyDescent="0.2">
      <c r="A39" s="17"/>
      <c r="B39" s="405">
        <v>10</v>
      </c>
      <c r="C39" s="232"/>
      <c r="D39" s="197"/>
      <c r="E39" s="197"/>
      <c r="F39" s="196"/>
      <c r="G39" s="408">
        <v>89</v>
      </c>
      <c r="H39" s="408">
        <v>26</v>
      </c>
      <c r="I39" s="408">
        <v>6</v>
      </c>
      <c r="J39" s="195" t="s">
        <v>95</v>
      </c>
      <c r="K39" s="194" t="s">
        <v>97</v>
      </c>
      <c r="L39" s="195" t="s">
        <v>94</v>
      </c>
      <c r="M39" s="194" t="s">
        <v>284</v>
      </c>
      <c r="N39" s="195" t="s">
        <v>93</v>
      </c>
      <c r="O39" s="194" t="s">
        <v>319</v>
      </c>
      <c r="P39" s="195" t="s">
        <v>92</v>
      </c>
      <c r="Q39" s="194" t="s">
        <v>263</v>
      </c>
      <c r="R39" s="195" t="s">
        <v>212</v>
      </c>
      <c r="S39" s="194" t="s">
        <v>97</v>
      </c>
      <c r="T39" s="195" t="s">
        <v>211</v>
      </c>
      <c r="U39" s="194" t="s">
        <v>98</v>
      </c>
      <c r="V39" s="195" t="s">
        <v>292</v>
      </c>
      <c r="W39" s="194" t="s">
        <v>98</v>
      </c>
      <c r="X39" s="195" t="s">
        <v>594</v>
      </c>
      <c r="Y39" s="194"/>
      <c r="Z39" s="195" t="s">
        <v>740</v>
      </c>
      <c r="AA39" s="194"/>
      <c r="AB39" s="25" t="s">
        <v>225</v>
      </c>
      <c r="AC39" s="397"/>
      <c r="AD39" s="397"/>
      <c r="AE39" s="193"/>
      <c r="AF39" s="379">
        <f>SUMPRODUCT(LEN($K39:$Y41)-LEN(SUBSTITUTE($K39:$Y41,"A", "")))</f>
        <v>25</v>
      </c>
      <c r="AG39" s="365">
        <f>SUMPRODUCT(LEN($AB39:$AB41)-LEN(SUBSTITUTE($AB39:$AB41,"A", "")))</f>
        <v>2</v>
      </c>
      <c r="AH39" s="365">
        <f>SUMPRODUCT(LEN($K39:$Y41)-LEN(SUBSTITUTE($K39:$Y41,"S", "")))</f>
        <v>4</v>
      </c>
      <c r="AI39" s="365">
        <f>SUMPRODUCT(LEN($AB39:$AB41)-LEN(SUBSTITUTE($AB39:$AB41,"S", "")))</f>
        <v>1</v>
      </c>
      <c r="AJ39" s="365">
        <f>SUMPRODUCT(LEN($K39:$Y41)-LEN(SUBSTITUTE($K39:$Y41,"F", "")))</f>
        <v>0</v>
      </c>
      <c r="AK39" s="365">
        <f>SUMPRODUCT(LEN($AB39:$AB41)-LEN(SUBSTITUTE($AB39:$AB41,"F", "")))</f>
        <v>0</v>
      </c>
      <c r="AL39" s="365">
        <f>SUMPRODUCT(LEN($K39:$Y41)-LEN(SUBSTITUTE($K39:$Y41,"G", "")))</f>
        <v>12</v>
      </c>
      <c r="AM39" s="365">
        <f>SUMPRODUCT(LEN($AB39:$AB41)-LEN(SUBSTITUTE($AB39:$AB41,"G", "")))</f>
        <v>0</v>
      </c>
      <c r="AN39" s="365">
        <f>SUMPRODUCT(LEN($K39:$Y41)-LEN(SUBSTITUTE($K39:$Y41,"M", "")))</f>
        <v>0</v>
      </c>
      <c r="AO39" s="382">
        <f>SUMPRODUCT(LEN($AB39:$AB41)-LEN(SUBSTITUTE($AB39:$AB41,"M", "")))</f>
        <v>0</v>
      </c>
    </row>
    <row r="40" spans="1:44" ht="19.899999999999999" customHeight="1" x14ac:dyDescent="0.2">
      <c r="A40" s="17"/>
      <c r="B40" s="406"/>
      <c r="C40" s="231"/>
      <c r="D40" s="23"/>
      <c r="E40" s="23"/>
      <c r="F40" s="191"/>
      <c r="G40" s="409"/>
      <c r="H40" s="409"/>
      <c r="I40" s="409"/>
      <c r="J40" s="190" t="s">
        <v>91</v>
      </c>
      <c r="K40" s="189" t="s">
        <v>306</v>
      </c>
      <c r="L40" s="190" t="s">
        <v>90</v>
      </c>
      <c r="M40" s="189" t="s">
        <v>301</v>
      </c>
      <c r="N40" s="190" t="s">
        <v>89</v>
      </c>
      <c r="O40" s="189" t="s">
        <v>441</v>
      </c>
      <c r="P40" s="190" t="s">
        <v>88</v>
      </c>
      <c r="Q40" s="189" t="s">
        <v>436</v>
      </c>
      <c r="R40" s="190" t="s">
        <v>210</v>
      </c>
      <c r="S40" s="189" t="s">
        <v>213</v>
      </c>
      <c r="T40" s="190" t="s">
        <v>209</v>
      </c>
      <c r="U40" s="189" t="s">
        <v>214</v>
      </c>
      <c r="V40" s="190" t="s">
        <v>291</v>
      </c>
      <c r="W40" s="189" t="s">
        <v>98</v>
      </c>
      <c r="X40" s="190" t="s">
        <v>593</v>
      </c>
      <c r="Y40" s="189"/>
      <c r="Z40" s="190" t="s">
        <v>739</v>
      </c>
      <c r="AA40" s="189"/>
      <c r="AB40" s="18"/>
      <c r="AC40" s="366"/>
      <c r="AD40" s="366"/>
      <c r="AE40" s="188"/>
      <c r="AF40" s="390"/>
      <c r="AG40" s="392"/>
      <c r="AH40" s="392"/>
      <c r="AI40" s="392"/>
      <c r="AJ40" s="392"/>
      <c r="AK40" s="392"/>
      <c r="AL40" s="392"/>
      <c r="AM40" s="392"/>
      <c r="AN40" s="392"/>
      <c r="AO40" s="395"/>
      <c r="AR40" s="4">
        <f>SUM(AN39:AO41)/SUM(AL39:AO41)*100</f>
        <v>0</v>
      </c>
    </row>
    <row r="41" spans="1:44" ht="19.899999999999999" customHeight="1" thickBot="1" x14ac:dyDescent="0.25">
      <c r="A41" s="17"/>
      <c r="B41" s="407"/>
      <c r="C41" s="233"/>
      <c r="D41" s="203"/>
      <c r="E41" s="203"/>
      <c r="F41" s="202"/>
      <c r="G41" s="410"/>
      <c r="H41" s="410"/>
      <c r="I41" s="410"/>
      <c r="J41" s="201" t="s">
        <v>87</v>
      </c>
      <c r="K41" s="200" t="s">
        <v>97</v>
      </c>
      <c r="L41" s="201" t="s">
        <v>86</v>
      </c>
      <c r="M41" s="200" t="s">
        <v>266</v>
      </c>
      <c r="N41" s="201" t="s">
        <v>85</v>
      </c>
      <c r="O41" s="200" t="s">
        <v>263</v>
      </c>
      <c r="P41" s="201" t="s">
        <v>84</v>
      </c>
      <c r="Q41" s="200" t="s">
        <v>266</v>
      </c>
      <c r="R41" s="201" t="s">
        <v>208</v>
      </c>
      <c r="S41" s="200" t="s">
        <v>213</v>
      </c>
      <c r="T41" s="201" t="s">
        <v>207</v>
      </c>
      <c r="U41" s="200" t="s">
        <v>97</v>
      </c>
      <c r="V41" s="201" t="s">
        <v>290</v>
      </c>
      <c r="W41" s="200"/>
      <c r="X41" s="201" t="s">
        <v>592</v>
      </c>
      <c r="Y41" s="200"/>
      <c r="Z41" s="201" t="s">
        <v>738</v>
      </c>
      <c r="AA41" s="200"/>
      <c r="AB41" s="10"/>
      <c r="AC41" s="398"/>
      <c r="AD41" s="398"/>
      <c r="AE41" s="199"/>
      <c r="AF41" s="391"/>
      <c r="AG41" s="393"/>
      <c r="AH41" s="393"/>
      <c r="AI41" s="393"/>
      <c r="AJ41" s="393"/>
      <c r="AK41" s="393"/>
      <c r="AL41" s="393"/>
      <c r="AM41" s="393"/>
      <c r="AN41" s="393"/>
      <c r="AO41" s="396"/>
    </row>
    <row r="42" spans="1:44" ht="19.899999999999999" customHeight="1" x14ac:dyDescent="0.2">
      <c r="A42" s="17"/>
      <c r="B42" s="405">
        <v>11</v>
      </c>
      <c r="C42" s="232"/>
      <c r="D42" s="197"/>
      <c r="E42" s="197"/>
      <c r="F42" s="196"/>
      <c r="G42" s="408">
        <v>72</v>
      </c>
      <c r="H42" s="408">
        <v>19</v>
      </c>
      <c r="I42" s="408">
        <v>6</v>
      </c>
      <c r="J42" s="195" t="s">
        <v>95</v>
      </c>
      <c r="K42" s="194" t="s">
        <v>97</v>
      </c>
      <c r="L42" s="195" t="s">
        <v>94</v>
      </c>
      <c r="M42" s="194" t="s">
        <v>224</v>
      </c>
      <c r="N42" s="195" t="s">
        <v>93</v>
      </c>
      <c r="O42" s="194" t="s">
        <v>271</v>
      </c>
      <c r="P42" s="195" t="s">
        <v>92</v>
      </c>
      <c r="Q42" s="194" t="s">
        <v>97</v>
      </c>
      <c r="R42" s="195" t="s">
        <v>212</v>
      </c>
      <c r="S42" s="194"/>
      <c r="T42" s="195" t="s">
        <v>211</v>
      </c>
      <c r="U42" s="194"/>
      <c r="V42" s="195" t="s">
        <v>292</v>
      </c>
      <c r="W42" s="194"/>
      <c r="X42" s="195" t="s">
        <v>594</v>
      </c>
      <c r="Y42" s="194"/>
      <c r="Z42" s="195" t="s">
        <v>740</v>
      </c>
      <c r="AA42" s="194"/>
      <c r="AB42" s="25"/>
      <c r="AC42" s="397"/>
      <c r="AD42" s="397"/>
      <c r="AE42" s="193"/>
      <c r="AF42" s="379">
        <f>SUMPRODUCT(LEN($K42:$Y44)-LEN(SUBSTITUTE($K42:$Y44,"A", "")))</f>
        <v>9</v>
      </c>
      <c r="AG42" s="365">
        <f>SUMPRODUCT(LEN($AB42:$AB44)-LEN(SUBSTITUTE($AB42:$AB44,"A", "")))</f>
        <v>0</v>
      </c>
      <c r="AH42" s="365">
        <f>SUMPRODUCT(LEN($K42:$Y44)-LEN(SUBSTITUTE($K42:$Y44,"S", "")))</f>
        <v>1</v>
      </c>
      <c r="AI42" s="365">
        <f>SUMPRODUCT(LEN($AB42:$AB44)-LEN(SUBSTITUTE($AB42:$AB44,"S", "")))</f>
        <v>0</v>
      </c>
      <c r="AJ42" s="365">
        <f>SUMPRODUCT(LEN($K42:$Y44)-LEN(SUBSTITUTE($K42:$Y44,"F", "")))</f>
        <v>0</v>
      </c>
      <c r="AK42" s="365">
        <f>SUMPRODUCT(LEN($AB42:$AB44)-LEN(SUBSTITUTE($AB42:$AB44,"F", "")))</f>
        <v>0</v>
      </c>
      <c r="AL42" s="365">
        <f>SUMPRODUCT(LEN($K42:$Y44)-LEN(SUBSTITUTE($K42:$Y44,"G", "")))</f>
        <v>4</v>
      </c>
      <c r="AM42" s="365">
        <f>SUMPRODUCT(LEN($AB42:$AB44)-LEN(SUBSTITUTE($AB42:$AB44,"G", "")))</f>
        <v>0</v>
      </c>
      <c r="AN42" s="365">
        <f>SUMPRODUCT(LEN($K42:$Y44)-LEN(SUBSTITUTE($K42:$Y44,"M", "")))</f>
        <v>0</v>
      </c>
      <c r="AO42" s="382">
        <f>SUMPRODUCT(LEN($AB42:$AB44)-LEN(SUBSTITUTE($AB42:$AB44,"M", "")))</f>
        <v>0</v>
      </c>
    </row>
    <row r="43" spans="1:44" ht="19.899999999999999" customHeight="1" x14ac:dyDescent="0.2">
      <c r="A43" s="17"/>
      <c r="B43" s="406"/>
      <c r="C43" s="231"/>
      <c r="D43" s="23"/>
      <c r="E43" s="23"/>
      <c r="F43" s="191"/>
      <c r="G43" s="409"/>
      <c r="H43" s="409"/>
      <c r="I43" s="409"/>
      <c r="J43" s="190" t="s">
        <v>91</v>
      </c>
      <c r="K43" s="189" t="s">
        <v>271</v>
      </c>
      <c r="L43" s="190" t="s">
        <v>90</v>
      </c>
      <c r="M43" s="189" t="s">
        <v>97</v>
      </c>
      <c r="N43" s="190" t="s">
        <v>89</v>
      </c>
      <c r="O43" s="189" t="s">
        <v>97</v>
      </c>
      <c r="P43" s="190" t="s">
        <v>88</v>
      </c>
      <c r="Q43" s="189" t="s">
        <v>97</v>
      </c>
      <c r="R43" s="190" t="s">
        <v>210</v>
      </c>
      <c r="S43" s="189"/>
      <c r="T43" s="190" t="s">
        <v>209</v>
      </c>
      <c r="U43" s="189"/>
      <c r="V43" s="190" t="s">
        <v>291</v>
      </c>
      <c r="W43" s="189"/>
      <c r="X43" s="190" t="s">
        <v>593</v>
      </c>
      <c r="Y43" s="189"/>
      <c r="Z43" s="190" t="s">
        <v>739</v>
      </c>
      <c r="AA43" s="189"/>
      <c r="AB43" s="18"/>
      <c r="AC43" s="366"/>
      <c r="AD43" s="366"/>
      <c r="AE43" s="188"/>
      <c r="AF43" s="390"/>
      <c r="AG43" s="392"/>
      <c r="AH43" s="392"/>
      <c r="AI43" s="392"/>
      <c r="AJ43" s="392"/>
      <c r="AK43" s="392"/>
      <c r="AL43" s="392"/>
      <c r="AM43" s="392"/>
      <c r="AN43" s="392"/>
      <c r="AO43" s="395"/>
      <c r="AR43" s="4">
        <f>SUM(AN42:AO44)/SUM(AL42:AO44)*100</f>
        <v>0</v>
      </c>
    </row>
    <row r="44" spans="1:44" ht="19.899999999999999" customHeight="1" thickBot="1" x14ac:dyDescent="0.25">
      <c r="A44" s="17"/>
      <c r="B44" s="407"/>
      <c r="C44" s="233"/>
      <c r="D44" s="203"/>
      <c r="E44" s="203"/>
      <c r="F44" s="202"/>
      <c r="G44" s="410"/>
      <c r="H44" s="410"/>
      <c r="I44" s="410"/>
      <c r="J44" s="201" t="s">
        <v>87</v>
      </c>
      <c r="K44" s="200" t="s">
        <v>271</v>
      </c>
      <c r="L44" s="201" t="s">
        <v>86</v>
      </c>
      <c r="M44" s="200" t="s">
        <v>271</v>
      </c>
      <c r="N44" s="201" t="s">
        <v>85</v>
      </c>
      <c r="O44" s="200" t="s">
        <v>97</v>
      </c>
      <c r="P44" s="201" t="s">
        <v>84</v>
      </c>
      <c r="Q44" s="200" t="s">
        <v>98</v>
      </c>
      <c r="R44" s="201" t="s">
        <v>208</v>
      </c>
      <c r="S44" s="200"/>
      <c r="T44" s="201" t="s">
        <v>207</v>
      </c>
      <c r="U44" s="200"/>
      <c r="V44" s="201" t="s">
        <v>290</v>
      </c>
      <c r="W44" s="200"/>
      <c r="X44" s="201" t="s">
        <v>592</v>
      </c>
      <c r="Y44" s="200"/>
      <c r="Z44" s="201" t="s">
        <v>738</v>
      </c>
      <c r="AA44" s="200"/>
      <c r="AB44" s="10"/>
      <c r="AC44" s="398"/>
      <c r="AD44" s="398"/>
      <c r="AE44" s="199"/>
      <c r="AF44" s="391"/>
      <c r="AG44" s="393"/>
      <c r="AH44" s="393"/>
      <c r="AI44" s="393"/>
      <c r="AJ44" s="393"/>
      <c r="AK44" s="393"/>
      <c r="AL44" s="393"/>
      <c r="AM44" s="393"/>
      <c r="AN44" s="393"/>
      <c r="AO44" s="396"/>
    </row>
    <row r="45" spans="1:44" ht="19.899999999999999" customHeight="1" x14ac:dyDescent="0.2">
      <c r="A45" s="17"/>
      <c r="B45" s="405">
        <v>12</v>
      </c>
      <c r="C45" s="232"/>
      <c r="D45" s="197"/>
      <c r="E45" s="197"/>
      <c r="F45" s="196"/>
      <c r="G45" s="408">
        <v>99</v>
      </c>
      <c r="H45" s="408">
        <v>28</v>
      </c>
      <c r="I45" s="408">
        <v>5</v>
      </c>
      <c r="J45" s="195" t="s">
        <v>95</v>
      </c>
      <c r="K45" s="194" t="s">
        <v>213</v>
      </c>
      <c r="L45" s="195" t="s">
        <v>94</v>
      </c>
      <c r="M45" s="194" t="s">
        <v>751</v>
      </c>
      <c r="N45" s="195" t="s">
        <v>93</v>
      </c>
      <c r="O45" s="194" t="s">
        <v>466</v>
      </c>
      <c r="P45" s="195" t="s">
        <v>92</v>
      </c>
      <c r="Q45" s="194" t="s">
        <v>600</v>
      </c>
      <c r="R45" s="195" t="s">
        <v>212</v>
      </c>
      <c r="S45" s="194" t="s">
        <v>474</v>
      </c>
      <c r="T45" s="195" t="s">
        <v>211</v>
      </c>
      <c r="U45" s="194" t="s">
        <v>574</v>
      </c>
      <c r="V45" s="195" t="s">
        <v>292</v>
      </c>
      <c r="W45" s="194" t="s">
        <v>264</v>
      </c>
      <c r="X45" s="195" t="s">
        <v>594</v>
      </c>
      <c r="Y45" s="194" t="s">
        <v>98</v>
      </c>
      <c r="Z45" s="195" t="s">
        <v>740</v>
      </c>
      <c r="AA45" s="194"/>
      <c r="AB45" s="25" t="s">
        <v>284</v>
      </c>
      <c r="AC45" s="397">
        <v>3</v>
      </c>
      <c r="AD45" s="397"/>
      <c r="AE45" s="193"/>
      <c r="AF45" s="379">
        <f>SUMPRODUCT(LEN($K45:$Y47)-LEN(SUBSTITUTE($K45:$Y47,"A", "")))</f>
        <v>35</v>
      </c>
      <c r="AG45" s="365">
        <f>SUMPRODUCT(LEN($AB45:$AB47)-LEN(SUBSTITUTE($AB45:$AB47,"A", "")))</f>
        <v>0</v>
      </c>
      <c r="AH45" s="365">
        <f>SUMPRODUCT(LEN($K45:$Y47)-LEN(SUBSTITUTE($K45:$Y47,"S", "")))</f>
        <v>4</v>
      </c>
      <c r="AI45" s="365">
        <f>SUMPRODUCT(LEN($AB45:$AB47)-LEN(SUBSTITUTE($AB45:$AB47,"S", "")))</f>
        <v>0</v>
      </c>
      <c r="AJ45" s="365">
        <f>SUMPRODUCT(LEN($K45:$Y47)-LEN(SUBSTITUTE($K45:$Y47,"F", "")))</f>
        <v>3</v>
      </c>
      <c r="AK45" s="365">
        <f>SUMPRODUCT(LEN($AB45:$AB47)-LEN(SUBSTITUTE($AB45:$AB47,"F", "")))</f>
        <v>0</v>
      </c>
      <c r="AL45" s="365">
        <f>SUMPRODUCT(LEN($K45:$Y47)-LEN(SUBSTITUTE($K45:$Y47,"G", "")))</f>
        <v>31</v>
      </c>
      <c r="AM45" s="365">
        <f>SUMPRODUCT(LEN($AB45:$AB47)-LEN(SUBSTITUTE($AB45:$AB47,"G", "")))</f>
        <v>2</v>
      </c>
      <c r="AN45" s="365">
        <f>SUMPRODUCT(LEN($K45:$Y47)-LEN(SUBSTITUTE($K45:$Y47,"M", "")))</f>
        <v>0</v>
      </c>
      <c r="AO45" s="382">
        <f>SUMPRODUCT(LEN($AB45:$AB47)-LEN(SUBSTITUTE($AB45:$AB47,"M", "")))</f>
        <v>0</v>
      </c>
    </row>
    <row r="46" spans="1:44" ht="19.899999999999999" customHeight="1" x14ac:dyDescent="0.2">
      <c r="A46" s="17"/>
      <c r="B46" s="406"/>
      <c r="C46" s="231"/>
      <c r="D46" s="23"/>
      <c r="E46" s="23"/>
      <c r="F46" s="191"/>
      <c r="G46" s="409"/>
      <c r="H46" s="409"/>
      <c r="I46" s="409"/>
      <c r="J46" s="190" t="s">
        <v>91</v>
      </c>
      <c r="K46" s="189" t="s">
        <v>97</v>
      </c>
      <c r="L46" s="190" t="s">
        <v>90</v>
      </c>
      <c r="M46" s="189" t="s">
        <v>466</v>
      </c>
      <c r="N46" s="190" t="s">
        <v>89</v>
      </c>
      <c r="O46" s="189" t="s">
        <v>511</v>
      </c>
      <c r="P46" s="190" t="s">
        <v>88</v>
      </c>
      <c r="Q46" s="189" t="s">
        <v>301</v>
      </c>
      <c r="R46" s="190" t="s">
        <v>210</v>
      </c>
      <c r="S46" s="189" t="s">
        <v>301</v>
      </c>
      <c r="T46" s="190" t="s">
        <v>209</v>
      </c>
      <c r="U46" s="189" t="s">
        <v>284</v>
      </c>
      <c r="V46" s="190" t="s">
        <v>291</v>
      </c>
      <c r="W46" s="189" t="s">
        <v>262</v>
      </c>
      <c r="X46" s="190" t="s">
        <v>593</v>
      </c>
      <c r="Y46" s="189" t="s">
        <v>98</v>
      </c>
      <c r="Z46" s="190" t="s">
        <v>739</v>
      </c>
      <c r="AA46" s="189"/>
      <c r="AB46" s="18"/>
      <c r="AC46" s="366"/>
      <c r="AD46" s="366"/>
      <c r="AE46" s="188"/>
      <c r="AF46" s="390"/>
      <c r="AG46" s="392"/>
      <c r="AH46" s="392"/>
      <c r="AI46" s="392"/>
      <c r="AJ46" s="392"/>
      <c r="AK46" s="392"/>
      <c r="AL46" s="392"/>
      <c r="AM46" s="392"/>
      <c r="AN46" s="392"/>
      <c r="AO46" s="395"/>
      <c r="AR46" s="4">
        <f>SUM(AN45:AO47)/SUM(AL45:AO47)*100</f>
        <v>0</v>
      </c>
    </row>
    <row r="47" spans="1:44" ht="19.899999999999999" customHeight="1" thickBot="1" x14ac:dyDescent="0.25">
      <c r="A47" s="17"/>
      <c r="B47" s="407"/>
      <c r="C47" s="233"/>
      <c r="D47" s="203"/>
      <c r="E47" s="203"/>
      <c r="F47" s="202"/>
      <c r="G47" s="410"/>
      <c r="H47" s="410"/>
      <c r="I47" s="410"/>
      <c r="J47" s="201" t="s">
        <v>87</v>
      </c>
      <c r="K47" s="200" t="s">
        <v>266</v>
      </c>
      <c r="L47" s="201" t="s">
        <v>86</v>
      </c>
      <c r="M47" s="200" t="s">
        <v>284</v>
      </c>
      <c r="N47" s="201" t="s">
        <v>85</v>
      </c>
      <c r="O47" s="200" t="s">
        <v>885</v>
      </c>
      <c r="P47" s="201" t="s">
        <v>84</v>
      </c>
      <c r="Q47" s="200" t="s">
        <v>490</v>
      </c>
      <c r="R47" s="201" t="s">
        <v>208</v>
      </c>
      <c r="S47" s="200" t="s">
        <v>451</v>
      </c>
      <c r="T47" s="201" t="s">
        <v>207</v>
      </c>
      <c r="U47" s="200" t="s">
        <v>298</v>
      </c>
      <c r="V47" s="201" t="s">
        <v>290</v>
      </c>
      <c r="W47" s="200" t="s">
        <v>98</v>
      </c>
      <c r="X47" s="201" t="s">
        <v>592</v>
      </c>
      <c r="Y47" s="200"/>
      <c r="Z47" s="201" t="s">
        <v>738</v>
      </c>
      <c r="AA47" s="200"/>
      <c r="AB47" s="10"/>
      <c r="AC47" s="398"/>
      <c r="AD47" s="398"/>
      <c r="AE47" s="199"/>
      <c r="AF47" s="391"/>
      <c r="AG47" s="393"/>
      <c r="AH47" s="393"/>
      <c r="AI47" s="393"/>
      <c r="AJ47" s="393"/>
      <c r="AK47" s="393"/>
      <c r="AL47" s="393"/>
      <c r="AM47" s="393"/>
      <c r="AN47" s="393"/>
      <c r="AO47" s="396"/>
    </row>
    <row r="48" spans="1:44" ht="19.899999999999999" customHeight="1" x14ac:dyDescent="0.2">
      <c r="A48" s="17"/>
      <c r="B48" s="405">
        <v>13</v>
      </c>
      <c r="C48" s="232"/>
      <c r="D48" s="197"/>
      <c r="E48" s="197"/>
      <c r="F48" s="196"/>
      <c r="G48" s="408">
        <v>81</v>
      </c>
      <c r="H48" s="408">
        <v>22</v>
      </c>
      <c r="I48" s="408">
        <v>6</v>
      </c>
      <c r="J48" s="195" t="s">
        <v>95</v>
      </c>
      <c r="K48" s="194" t="s">
        <v>97</v>
      </c>
      <c r="L48" s="195" t="s">
        <v>94</v>
      </c>
      <c r="M48" s="194" t="s">
        <v>284</v>
      </c>
      <c r="N48" s="195" t="s">
        <v>93</v>
      </c>
      <c r="O48" s="194" t="s">
        <v>213</v>
      </c>
      <c r="P48" s="195" t="s">
        <v>92</v>
      </c>
      <c r="Q48" s="194" t="s">
        <v>263</v>
      </c>
      <c r="R48" s="195" t="s">
        <v>212</v>
      </c>
      <c r="S48" s="194" t="s">
        <v>97</v>
      </c>
      <c r="T48" s="195" t="s">
        <v>211</v>
      </c>
      <c r="U48" s="194"/>
      <c r="V48" s="195" t="s">
        <v>292</v>
      </c>
      <c r="W48" s="194"/>
      <c r="X48" s="195" t="s">
        <v>594</v>
      </c>
      <c r="Y48" s="194"/>
      <c r="Z48" s="195" t="s">
        <v>740</v>
      </c>
      <c r="AA48" s="194"/>
      <c r="AB48" s="25"/>
      <c r="AC48" s="397"/>
      <c r="AD48" s="397"/>
      <c r="AE48" s="193"/>
      <c r="AF48" s="379">
        <f>SUMPRODUCT(LEN($K48:$Y50)-LEN(SUBSTITUTE($K48:$Y50,"A", "")))</f>
        <v>17</v>
      </c>
      <c r="AG48" s="365">
        <f>SUMPRODUCT(LEN($AB48:$AB50)-LEN(SUBSTITUTE($AB48:$AB50,"A", "")))</f>
        <v>0</v>
      </c>
      <c r="AH48" s="365">
        <f>SUMPRODUCT(LEN($K48:$Y50)-LEN(SUBSTITUTE($K48:$Y50,"S", "")))</f>
        <v>0</v>
      </c>
      <c r="AI48" s="365">
        <f>SUMPRODUCT(LEN($AB48:$AB50)-LEN(SUBSTITUTE($AB48:$AB50,"S", "")))</f>
        <v>0</v>
      </c>
      <c r="AJ48" s="365">
        <f>SUMPRODUCT(LEN($K48:$Y50)-LEN(SUBSTITUTE($K48:$Y50,"F", "")))</f>
        <v>0</v>
      </c>
      <c r="AK48" s="365">
        <f>SUMPRODUCT(LEN($AB48:$AB50)-LEN(SUBSTITUTE($AB48:$AB50,"F", "")))</f>
        <v>0</v>
      </c>
      <c r="AL48" s="365">
        <f>SUMPRODUCT(LEN($K48:$Y50)-LEN(SUBSTITUTE($K48:$Y50,"G", "")))</f>
        <v>7</v>
      </c>
      <c r="AM48" s="365">
        <f>SUMPRODUCT(LEN($AB48:$AB50)-LEN(SUBSTITUTE($AB48:$AB50,"G", "")))</f>
        <v>0</v>
      </c>
      <c r="AN48" s="365">
        <f>SUMPRODUCT(LEN($K48:$Y50)-LEN(SUBSTITUTE($K48:$Y50,"M", "")))</f>
        <v>1</v>
      </c>
      <c r="AO48" s="382">
        <f>SUMPRODUCT(LEN($AB48:$AB50)-LEN(SUBSTITUTE($AB48:$AB50,"M", "")))</f>
        <v>0</v>
      </c>
    </row>
    <row r="49" spans="1:44" ht="19.899999999999999" customHeight="1" x14ac:dyDescent="0.2">
      <c r="A49" s="17"/>
      <c r="B49" s="406"/>
      <c r="C49" s="231"/>
      <c r="D49" s="23"/>
      <c r="E49" s="23"/>
      <c r="F49" s="191"/>
      <c r="G49" s="409"/>
      <c r="H49" s="409"/>
      <c r="I49" s="409"/>
      <c r="J49" s="190" t="s">
        <v>91</v>
      </c>
      <c r="K49" s="189" t="s">
        <v>746</v>
      </c>
      <c r="L49" s="190" t="s">
        <v>90</v>
      </c>
      <c r="M49" s="189" t="s">
        <v>284</v>
      </c>
      <c r="N49" s="190" t="s">
        <v>89</v>
      </c>
      <c r="O49" s="189" t="s">
        <v>213</v>
      </c>
      <c r="P49" s="190" t="s">
        <v>88</v>
      </c>
      <c r="Q49" s="189" t="s">
        <v>213</v>
      </c>
      <c r="R49" s="190" t="s">
        <v>210</v>
      </c>
      <c r="S49" s="189" t="s">
        <v>271</v>
      </c>
      <c r="T49" s="190" t="s">
        <v>209</v>
      </c>
      <c r="U49" s="189"/>
      <c r="V49" s="190" t="s">
        <v>291</v>
      </c>
      <c r="W49" s="189"/>
      <c r="X49" s="190" t="s">
        <v>593</v>
      </c>
      <c r="Y49" s="189"/>
      <c r="Z49" s="190" t="s">
        <v>739</v>
      </c>
      <c r="AA49" s="189"/>
      <c r="AB49" s="18"/>
      <c r="AC49" s="366"/>
      <c r="AD49" s="366"/>
      <c r="AE49" s="188"/>
      <c r="AF49" s="390"/>
      <c r="AG49" s="392"/>
      <c r="AH49" s="392"/>
      <c r="AI49" s="392"/>
      <c r="AJ49" s="392"/>
      <c r="AK49" s="392"/>
      <c r="AL49" s="392"/>
      <c r="AM49" s="392"/>
      <c r="AN49" s="392"/>
      <c r="AO49" s="395"/>
      <c r="AR49" s="4">
        <f>SUM(AN48:AO50)/SUM(AL48:AO50)*100</f>
        <v>12.5</v>
      </c>
    </row>
    <row r="50" spans="1:44" ht="19.899999999999999" customHeight="1" thickBot="1" x14ac:dyDescent="0.25">
      <c r="A50" s="17"/>
      <c r="B50" s="407"/>
      <c r="C50" s="233"/>
      <c r="D50" s="203"/>
      <c r="E50" s="203"/>
      <c r="F50" s="202"/>
      <c r="G50" s="410"/>
      <c r="H50" s="410"/>
      <c r="I50" s="410"/>
      <c r="J50" s="201" t="s">
        <v>87</v>
      </c>
      <c r="K50" s="200" t="s">
        <v>213</v>
      </c>
      <c r="L50" s="201" t="s">
        <v>86</v>
      </c>
      <c r="M50" s="200" t="s">
        <v>263</v>
      </c>
      <c r="N50" s="201" t="s">
        <v>85</v>
      </c>
      <c r="O50" s="200" t="s">
        <v>213</v>
      </c>
      <c r="P50" s="201" t="s">
        <v>84</v>
      </c>
      <c r="Q50" s="200" t="s">
        <v>97</v>
      </c>
      <c r="R50" s="201" t="s">
        <v>208</v>
      </c>
      <c r="S50" s="200" t="s">
        <v>97</v>
      </c>
      <c r="T50" s="201" t="s">
        <v>207</v>
      </c>
      <c r="U50" s="200"/>
      <c r="V50" s="201" t="s">
        <v>290</v>
      </c>
      <c r="W50" s="200"/>
      <c r="X50" s="201" t="s">
        <v>592</v>
      </c>
      <c r="Y50" s="200"/>
      <c r="Z50" s="201" t="s">
        <v>738</v>
      </c>
      <c r="AA50" s="200"/>
      <c r="AB50" s="10"/>
      <c r="AC50" s="398"/>
      <c r="AD50" s="398"/>
      <c r="AE50" s="199"/>
      <c r="AF50" s="391"/>
      <c r="AG50" s="393"/>
      <c r="AH50" s="393"/>
      <c r="AI50" s="393"/>
      <c r="AJ50" s="393"/>
      <c r="AK50" s="393"/>
      <c r="AL50" s="393"/>
      <c r="AM50" s="393"/>
      <c r="AN50" s="393"/>
      <c r="AO50" s="396"/>
    </row>
    <row r="51" spans="1:44" ht="19.899999999999999" customHeight="1" x14ac:dyDescent="0.2">
      <c r="A51" s="17"/>
      <c r="B51" s="405">
        <v>14</v>
      </c>
      <c r="C51" s="232"/>
      <c r="D51" s="197"/>
      <c r="E51" s="197"/>
      <c r="F51" s="196"/>
      <c r="G51" s="408">
        <v>90</v>
      </c>
      <c r="H51" s="408">
        <v>24</v>
      </c>
      <c r="I51" s="408">
        <v>6</v>
      </c>
      <c r="J51" s="195" t="s">
        <v>95</v>
      </c>
      <c r="K51" s="194" t="s">
        <v>306</v>
      </c>
      <c r="L51" s="195" t="s">
        <v>94</v>
      </c>
      <c r="M51" s="194" t="s">
        <v>275</v>
      </c>
      <c r="N51" s="195" t="s">
        <v>93</v>
      </c>
      <c r="O51" s="194" t="s">
        <v>275</v>
      </c>
      <c r="P51" s="195" t="s">
        <v>92</v>
      </c>
      <c r="Q51" s="194" t="s">
        <v>266</v>
      </c>
      <c r="R51" s="195" t="s">
        <v>212</v>
      </c>
      <c r="S51" s="194" t="s">
        <v>263</v>
      </c>
      <c r="T51" s="195" t="s">
        <v>211</v>
      </c>
      <c r="U51" s="194" t="s">
        <v>218</v>
      </c>
      <c r="V51" s="195" t="s">
        <v>292</v>
      </c>
      <c r="W51" s="194"/>
      <c r="X51" s="195" t="s">
        <v>594</v>
      </c>
      <c r="Y51" s="194"/>
      <c r="Z51" s="195" t="s">
        <v>740</v>
      </c>
      <c r="AA51" s="194"/>
      <c r="AB51" s="25" t="s">
        <v>97</v>
      </c>
      <c r="AC51" s="397"/>
      <c r="AD51" s="397"/>
      <c r="AE51" s="193"/>
      <c r="AF51" s="379">
        <f>SUMPRODUCT(LEN($K51:$Y53)-LEN(SUBSTITUTE($K51:$Y53,"A", "")))</f>
        <v>21</v>
      </c>
      <c r="AG51" s="365">
        <f>SUMPRODUCT(LEN($AB51:$AB53)-LEN(SUBSTITUTE($AB51:$AB53,"A", "")))</f>
        <v>1</v>
      </c>
      <c r="AH51" s="365">
        <f>SUMPRODUCT(LEN($K51:$Y53)-LEN(SUBSTITUTE($K51:$Y53,"S", "")))</f>
        <v>4</v>
      </c>
      <c r="AI51" s="365">
        <f>SUMPRODUCT(LEN($AB51:$AB53)-LEN(SUBSTITUTE($AB51:$AB53,"S", "")))</f>
        <v>0</v>
      </c>
      <c r="AJ51" s="365">
        <f>SUMPRODUCT(LEN($K51:$Y53)-LEN(SUBSTITUTE($K51:$Y53,"F", "")))</f>
        <v>0</v>
      </c>
      <c r="AK51" s="365">
        <f>SUMPRODUCT(LEN($AB51:$AB53)-LEN(SUBSTITUTE($AB51:$AB53,"F", "")))</f>
        <v>0</v>
      </c>
      <c r="AL51" s="365">
        <f>SUMPRODUCT(LEN($K51:$Y53)-LEN(SUBSTITUTE($K51:$Y53,"G", "")))</f>
        <v>15</v>
      </c>
      <c r="AM51" s="365">
        <f>SUMPRODUCT(LEN($AB51:$AB53)-LEN(SUBSTITUTE($AB51:$AB53,"G", "")))</f>
        <v>4</v>
      </c>
      <c r="AN51" s="365">
        <f>SUMPRODUCT(LEN($K51:$Y53)-LEN(SUBSTITUTE($K51:$Y53,"M", "")))</f>
        <v>0</v>
      </c>
      <c r="AO51" s="382">
        <f>SUMPRODUCT(LEN($AB51:$AB53)-LEN(SUBSTITUTE($AB51:$AB53,"M", "")))</f>
        <v>0</v>
      </c>
    </row>
    <row r="52" spans="1:44" s="58" customFormat="1" ht="19.899999999999999" customHeight="1" x14ac:dyDescent="0.2">
      <c r="A52" s="17"/>
      <c r="B52" s="406"/>
      <c r="C52" s="231"/>
      <c r="D52" s="23"/>
      <c r="E52" s="23"/>
      <c r="F52" s="191"/>
      <c r="G52" s="409"/>
      <c r="H52" s="409"/>
      <c r="I52" s="409"/>
      <c r="J52" s="190" t="s">
        <v>91</v>
      </c>
      <c r="K52" s="189" t="s">
        <v>97</v>
      </c>
      <c r="L52" s="190" t="s">
        <v>90</v>
      </c>
      <c r="M52" s="189" t="s">
        <v>545</v>
      </c>
      <c r="N52" s="190" t="s">
        <v>89</v>
      </c>
      <c r="O52" s="189" t="s">
        <v>275</v>
      </c>
      <c r="P52" s="190" t="s">
        <v>88</v>
      </c>
      <c r="Q52" s="189" t="s">
        <v>263</v>
      </c>
      <c r="R52" s="190" t="s">
        <v>210</v>
      </c>
      <c r="S52" s="189" t="s">
        <v>263</v>
      </c>
      <c r="T52" s="190" t="s">
        <v>209</v>
      </c>
      <c r="U52" s="189" t="s">
        <v>98</v>
      </c>
      <c r="V52" s="190" t="s">
        <v>291</v>
      </c>
      <c r="W52" s="189"/>
      <c r="X52" s="190" t="s">
        <v>593</v>
      </c>
      <c r="Y52" s="189"/>
      <c r="Z52" s="190" t="s">
        <v>739</v>
      </c>
      <c r="AA52" s="189"/>
      <c r="AB52" s="18" t="s">
        <v>553</v>
      </c>
      <c r="AC52" s="366"/>
      <c r="AD52" s="366"/>
      <c r="AE52" s="188"/>
      <c r="AF52" s="390"/>
      <c r="AG52" s="392"/>
      <c r="AH52" s="392"/>
      <c r="AI52" s="392"/>
      <c r="AJ52" s="392"/>
      <c r="AK52" s="392"/>
      <c r="AL52" s="392"/>
      <c r="AM52" s="392"/>
      <c r="AN52" s="392"/>
      <c r="AO52" s="395"/>
      <c r="AR52" s="4">
        <f>SUM(AN51:AO53)/SUM(AL51:AO53)*100</f>
        <v>0</v>
      </c>
    </row>
    <row r="53" spans="1:44" ht="19.899999999999999" customHeight="1" thickBot="1" x14ac:dyDescent="0.25">
      <c r="A53" s="17"/>
      <c r="B53" s="407"/>
      <c r="C53" s="233"/>
      <c r="D53" s="203"/>
      <c r="E53" s="203"/>
      <c r="F53" s="202"/>
      <c r="G53" s="410"/>
      <c r="H53" s="410"/>
      <c r="I53" s="410"/>
      <c r="J53" s="201" t="s">
        <v>87</v>
      </c>
      <c r="K53" s="200" t="s">
        <v>266</v>
      </c>
      <c r="L53" s="201" t="s">
        <v>86</v>
      </c>
      <c r="M53" s="200" t="s">
        <v>275</v>
      </c>
      <c r="N53" s="201" t="s">
        <v>85</v>
      </c>
      <c r="O53" s="200" t="s">
        <v>266</v>
      </c>
      <c r="P53" s="201" t="s">
        <v>84</v>
      </c>
      <c r="Q53" s="200" t="s">
        <v>263</v>
      </c>
      <c r="R53" s="201" t="s">
        <v>208</v>
      </c>
      <c r="S53" s="200" t="s">
        <v>271</v>
      </c>
      <c r="T53" s="201" t="s">
        <v>207</v>
      </c>
      <c r="U53" s="200" t="s">
        <v>98</v>
      </c>
      <c r="V53" s="201" t="s">
        <v>290</v>
      </c>
      <c r="W53" s="200"/>
      <c r="X53" s="201" t="s">
        <v>592</v>
      </c>
      <c r="Y53" s="200"/>
      <c r="Z53" s="201" t="s">
        <v>738</v>
      </c>
      <c r="AA53" s="200"/>
      <c r="AB53" s="10"/>
      <c r="AC53" s="398"/>
      <c r="AD53" s="398"/>
      <c r="AE53" s="199"/>
      <c r="AF53" s="391"/>
      <c r="AG53" s="393"/>
      <c r="AH53" s="393"/>
      <c r="AI53" s="393"/>
      <c r="AJ53" s="393"/>
      <c r="AK53" s="393"/>
      <c r="AL53" s="393"/>
      <c r="AM53" s="393"/>
      <c r="AN53" s="393"/>
      <c r="AO53" s="396"/>
    </row>
    <row r="54" spans="1:44" ht="19.899999999999999" customHeight="1" x14ac:dyDescent="0.2">
      <c r="A54" s="17"/>
      <c r="B54" s="405">
        <v>15</v>
      </c>
      <c r="C54" s="232"/>
      <c r="D54" s="197"/>
      <c r="E54" s="197"/>
      <c r="F54" s="196"/>
      <c r="G54" s="408">
        <v>92</v>
      </c>
      <c r="H54" s="408">
        <v>26</v>
      </c>
      <c r="I54" s="408">
        <v>6</v>
      </c>
      <c r="J54" s="195" t="s">
        <v>95</v>
      </c>
      <c r="K54" s="194" t="s">
        <v>266</v>
      </c>
      <c r="L54" s="195" t="s">
        <v>94</v>
      </c>
      <c r="M54" s="194" t="s">
        <v>275</v>
      </c>
      <c r="N54" s="195" t="s">
        <v>93</v>
      </c>
      <c r="O54" s="194" t="s">
        <v>224</v>
      </c>
      <c r="P54" s="195" t="s">
        <v>92</v>
      </c>
      <c r="Q54" s="194" t="s">
        <v>532</v>
      </c>
      <c r="R54" s="195" t="s">
        <v>212</v>
      </c>
      <c r="S54" s="194" t="s">
        <v>217</v>
      </c>
      <c r="T54" s="195" t="s">
        <v>211</v>
      </c>
      <c r="U54" s="194" t="s">
        <v>263</v>
      </c>
      <c r="V54" s="195" t="s">
        <v>292</v>
      </c>
      <c r="W54" s="194" t="s">
        <v>97</v>
      </c>
      <c r="X54" s="195" t="s">
        <v>594</v>
      </c>
      <c r="Y54" s="194"/>
      <c r="Z54" s="195" t="s">
        <v>740</v>
      </c>
      <c r="AA54" s="194"/>
      <c r="AB54" s="25"/>
      <c r="AC54" s="397"/>
      <c r="AD54" s="397"/>
      <c r="AE54" s="193"/>
      <c r="AF54" s="379">
        <f>SUMPRODUCT(LEN($K54:$Y56)-LEN(SUBSTITUTE($K54:$Y56,"A", "")))</f>
        <v>28</v>
      </c>
      <c r="AG54" s="365">
        <f>SUMPRODUCT(LEN($AB54:$AB56)-LEN(SUBSTITUTE($AB54:$AB56,"A", "")))</f>
        <v>0</v>
      </c>
      <c r="AH54" s="365">
        <f>SUMPRODUCT(LEN($K54:$Y56)-LEN(SUBSTITUTE($K54:$Y56,"S", "")))</f>
        <v>4</v>
      </c>
      <c r="AI54" s="365">
        <f>SUMPRODUCT(LEN($AB54:$AB56)-LEN(SUBSTITUTE($AB54:$AB56,"S", "")))</f>
        <v>0</v>
      </c>
      <c r="AJ54" s="365">
        <f>SUMPRODUCT(LEN($K54:$Y56)-LEN(SUBSTITUTE($K54:$Y56,"F", "")))</f>
        <v>0</v>
      </c>
      <c r="AK54" s="365">
        <f>SUMPRODUCT(LEN($AB54:$AB56)-LEN(SUBSTITUTE($AB54:$AB56,"F", "")))</f>
        <v>0</v>
      </c>
      <c r="AL54" s="365">
        <f>SUMPRODUCT(LEN($K54:$Y56)-LEN(SUBSTITUTE($K54:$Y56,"G", "")))</f>
        <v>15</v>
      </c>
      <c r="AM54" s="365">
        <f>SUMPRODUCT(LEN($AB54:$AB56)-LEN(SUBSTITUTE($AB54:$AB56,"G", "")))</f>
        <v>0</v>
      </c>
      <c r="AN54" s="365">
        <f>SUMPRODUCT(LEN($K54:$Y56)-LEN(SUBSTITUTE($K54:$Y56,"M", "")))</f>
        <v>0</v>
      </c>
      <c r="AO54" s="382">
        <f>SUMPRODUCT(LEN($AB54:$AB56)-LEN(SUBSTITUTE($AB54:$AB56,"M", "")))</f>
        <v>0</v>
      </c>
    </row>
    <row r="55" spans="1:44" ht="19.899999999999999" customHeight="1" x14ac:dyDescent="0.2">
      <c r="A55" s="17"/>
      <c r="B55" s="406"/>
      <c r="C55" s="231"/>
      <c r="D55" s="23"/>
      <c r="E55" s="23"/>
      <c r="F55" s="191"/>
      <c r="G55" s="409"/>
      <c r="H55" s="409"/>
      <c r="I55" s="409"/>
      <c r="J55" s="190" t="s">
        <v>91</v>
      </c>
      <c r="K55" s="189" t="s">
        <v>306</v>
      </c>
      <c r="L55" s="190" t="s">
        <v>90</v>
      </c>
      <c r="M55" s="189" t="s">
        <v>271</v>
      </c>
      <c r="N55" s="190" t="s">
        <v>89</v>
      </c>
      <c r="O55" s="189" t="s">
        <v>263</v>
      </c>
      <c r="P55" s="190" t="s">
        <v>88</v>
      </c>
      <c r="Q55" s="189" t="s">
        <v>275</v>
      </c>
      <c r="R55" s="190" t="s">
        <v>210</v>
      </c>
      <c r="S55" s="189" t="s">
        <v>263</v>
      </c>
      <c r="T55" s="190" t="s">
        <v>209</v>
      </c>
      <c r="U55" s="189" t="s">
        <v>98</v>
      </c>
      <c r="V55" s="190" t="s">
        <v>291</v>
      </c>
      <c r="W55" s="189" t="s">
        <v>98</v>
      </c>
      <c r="X55" s="190" t="s">
        <v>593</v>
      </c>
      <c r="Y55" s="189"/>
      <c r="Z55" s="190" t="s">
        <v>739</v>
      </c>
      <c r="AA55" s="189"/>
      <c r="AB55" s="18"/>
      <c r="AC55" s="366"/>
      <c r="AD55" s="366"/>
      <c r="AE55" s="188"/>
      <c r="AF55" s="390"/>
      <c r="AG55" s="392"/>
      <c r="AH55" s="392"/>
      <c r="AI55" s="392"/>
      <c r="AJ55" s="392"/>
      <c r="AK55" s="392"/>
      <c r="AL55" s="392"/>
      <c r="AM55" s="392"/>
      <c r="AN55" s="392"/>
      <c r="AO55" s="395"/>
      <c r="AR55" s="4">
        <f>SUM(AN54:AO56)/SUM(AL54:AO56)*100</f>
        <v>0</v>
      </c>
    </row>
    <row r="56" spans="1:44" ht="19.899999999999999" customHeight="1" thickBot="1" x14ac:dyDescent="0.25">
      <c r="A56" s="17"/>
      <c r="B56" s="407"/>
      <c r="C56" s="233"/>
      <c r="D56" s="203"/>
      <c r="E56" s="203"/>
      <c r="F56" s="202"/>
      <c r="G56" s="410"/>
      <c r="H56" s="410"/>
      <c r="I56" s="410"/>
      <c r="J56" s="201" t="s">
        <v>87</v>
      </c>
      <c r="K56" s="200" t="s">
        <v>269</v>
      </c>
      <c r="L56" s="201" t="s">
        <v>86</v>
      </c>
      <c r="M56" s="200" t="s">
        <v>451</v>
      </c>
      <c r="N56" s="201" t="s">
        <v>85</v>
      </c>
      <c r="O56" s="200" t="s">
        <v>213</v>
      </c>
      <c r="P56" s="201" t="s">
        <v>84</v>
      </c>
      <c r="Q56" s="200" t="s">
        <v>275</v>
      </c>
      <c r="R56" s="201" t="s">
        <v>208</v>
      </c>
      <c r="S56" s="200" t="s">
        <v>263</v>
      </c>
      <c r="T56" s="201" t="s">
        <v>207</v>
      </c>
      <c r="U56" s="200" t="s">
        <v>98</v>
      </c>
      <c r="V56" s="201" t="s">
        <v>290</v>
      </c>
      <c r="W56" s="200"/>
      <c r="X56" s="201" t="s">
        <v>592</v>
      </c>
      <c r="Y56" s="200"/>
      <c r="Z56" s="201" t="s">
        <v>738</v>
      </c>
      <c r="AA56" s="200"/>
      <c r="AB56" s="10"/>
      <c r="AC56" s="398"/>
      <c r="AD56" s="398"/>
      <c r="AE56" s="199"/>
      <c r="AF56" s="391"/>
      <c r="AG56" s="393"/>
      <c r="AH56" s="393"/>
      <c r="AI56" s="393"/>
      <c r="AJ56" s="393"/>
      <c r="AK56" s="393"/>
      <c r="AL56" s="393"/>
      <c r="AM56" s="393"/>
      <c r="AN56" s="393"/>
      <c r="AO56" s="396"/>
    </row>
    <row r="57" spans="1:44" ht="19.899999999999999" customHeight="1" x14ac:dyDescent="0.2">
      <c r="A57" s="17"/>
      <c r="B57" s="405">
        <v>16</v>
      </c>
      <c r="C57" s="232"/>
      <c r="D57" s="197"/>
      <c r="E57" s="197"/>
      <c r="F57" s="196"/>
      <c r="G57" s="408">
        <v>82</v>
      </c>
      <c r="H57" s="408">
        <v>23</v>
      </c>
      <c r="I57" s="408">
        <v>5</v>
      </c>
      <c r="J57" s="195" t="s">
        <v>95</v>
      </c>
      <c r="K57" s="194" t="s">
        <v>97</v>
      </c>
      <c r="L57" s="195" t="s">
        <v>94</v>
      </c>
      <c r="M57" s="194" t="s">
        <v>746</v>
      </c>
      <c r="N57" s="195" t="s">
        <v>93</v>
      </c>
      <c r="O57" s="194" t="s">
        <v>306</v>
      </c>
      <c r="P57" s="195" t="s">
        <v>92</v>
      </c>
      <c r="Q57" s="194" t="s">
        <v>263</v>
      </c>
      <c r="R57" s="195" t="s">
        <v>212</v>
      </c>
      <c r="S57" s="194" t="s">
        <v>97</v>
      </c>
      <c r="T57" s="195" t="s">
        <v>211</v>
      </c>
      <c r="U57" s="194" t="s">
        <v>97</v>
      </c>
      <c r="V57" s="195" t="s">
        <v>292</v>
      </c>
      <c r="W57" s="194"/>
      <c r="X57" s="195" t="s">
        <v>594</v>
      </c>
      <c r="Y57" s="194"/>
      <c r="Z57" s="195" t="s">
        <v>740</v>
      </c>
      <c r="AA57" s="194"/>
      <c r="AB57" s="25" t="s">
        <v>301</v>
      </c>
      <c r="AC57" s="397"/>
      <c r="AD57" s="397"/>
      <c r="AE57" s="193"/>
      <c r="AF57" s="379">
        <f>SUMPRODUCT(LEN($K57:$Y59)-LEN(SUBSTITUTE($K57:$Y59,"A", "")))</f>
        <v>22</v>
      </c>
      <c r="AG57" s="365">
        <f>SUMPRODUCT(LEN($AB57:$AB59)-LEN(SUBSTITUTE($AB57:$AB59,"A", "")))</f>
        <v>3</v>
      </c>
      <c r="AH57" s="365">
        <f>SUMPRODUCT(LEN($K57:$Y59)-LEN(SUBSTITUTE($K57:$Y59,"S", "")))</f>
        <v>2</v>
      </c>
      <c r="AI57" s="365">
        <f>SUMPRODUCT(LEN($AB57:$AB59)-LEN(SUBSTITUTE($AB57:$AB59,"S", "")))</f>
        <v>0</v>
      </c>
      <c r="AJ57" s="365">
        <f>SUMPRODUCT(LEN($K57:$Y59)-LEN(SUBSTITUTE($K57:$Y59,"F", "")))</f>
        <v>0</v>
      </c>
      <c r="AK57" s="365">
        <f>SUMPRODUCT(LEN($AB57:$AB59)-LEN(SUBSTITUTE($AB57:$AB59,"F", "")))</f>
        <v>0</v>
      </c>
      <c r="AL57" s="365">
        <f>SUMPRODUCT(LEN($K57:$Y59)-LEN(SUBSTITUTE($K57:$Y59,"G", "")))</f>
        <v>8</v>
      </c>
      <c r="AM57" s="365">
        <f>SUMPRODUCT(LEN($AB57:$AB59)-LEN(SUBSTITUTE($AB57:$AB59,"G", "")))</f>
        <v>1</v>
      </c>
      <c r="AN57" s="365">
        <f>SUMPRODUCT(LEN($K57:$Y59)-LEN(SUBSTITUTE($K57:$Y59,"M", "")))</f>
        <v>3</v>
      </c>
      <c r="AO57" s="382">
        <f>SUMPRODUCT(LEN($AB57:$AB59)-LEN(SUBSTITUTE($AB57:$AB59,"M", "")))</f>
        <v>0</v>
      </c>
    </row>
    <row r="58" spans="1:44" ht="19.899999999999999" customHeight="1" x14ac:dyDescent="0.2">
      <c r="A58" s="17"/>
      <c r="B58" s="406"/>
      <c r="C58" s="231"/>
      <c r="D58" s="23"/>
      <c r="E58" s="23"/>
      <c r="F58" s="191"/>
      <c r="G58" s="409"/>
      <c r="H58" s="409"/>
      <c r="I58" s="409"/>
      <c r="J58" s="190" t="s">
        <v>91</v>
      </c>
      <c r="K58" s="189" t="s">
        <v>744</v>
      </c>
      <c r="L58" s="190" t="s">
        <v>90</v>
      </c>
      <c r="M58" s="189" t="s">
        <v>275</v>
      </c>
      <c r="N58" s="190" t="s">
        <v>89</v>
      </c>
      <c r="O58" s="189" t="s">
        <v>275</v>
      </c>
      <c r="P58" s="190" t="s">
        <v>88</v>
      </c>
      <c r="Q58" s="189" t="s">
        <v>213</v>
      </c>
      <c r="R58" s="190" t="s">
        <v>210</v>
      </c>
      <c r="S58" s="189" t="s">
        <v>97</v>
      </c>
      <c r="T58" s="190" t="s">
        <v>209</v>
      </c>
      <c r="U58" s="189" t="s">
        <v>98</v>
      </c>
      <c r="V58" s="190" t="s">
        <v>291</v>
      </c>
      <c r="W58" s="189"/>
      <c r="X58" s="190" t="s">
        <v>593</v>
      </c>
      <c r="Y58" s="189"/>
      <c r="Z58" s="190" t="s">
        <v>739</v>
      </c>
      <c r="AA58" s="189"/>
      <c r="AB58" s="18"/>
      <c r="AC58" s="366"/>
      <c r="AD58" s="366"/>
      <c r="AE58" s="188"/>
      <c r="AF58" s="390"/>
      <c r="AG58" s="392"/>
      <c r="AH58" s="392"/>
      <c r="AI58" s="392"/>
      <c r="AJ58" s="392"/>
      <c r="AK58" s="392"/>
      <c r="AL58" s="392"/>
      <c r="AM58" s="392"/>
      <c r="AN58" s="392"/>
      <c r="AO58" s="395"/>
      <c r="AR58" s="4">
        <f>SUM(AN57:AO59)/SUM(AL57:AO59)*100</f>
        <v>25</v>
      </c>
    </row>
    <row r="59" spans="1:44" ht="19.899999999999999" customHeight="1" thickBot="1" x14ac:dyDescent="0.25">
      <c r="A59" s="17"/>
      <c r="B59" s="407"/>
      <c r="C59" s="233"/>
      <c r="D59" s="203"/>
      <c r="E59" s="203"/>
      <c r="F59" s="202"/>
      <c r="G59" s="410"/>
      <c r="H59" s="410"/>
      <c r="I59" s="410"/>
      <c r="J59" s="201" t="s">
        <v>87</v>
      </c>
      <c r="K59" s="200" t="s">
        <v>746</v>
      </c>
      <c r="L59" s="201" t="s">
        <v>86</v>
      </c>
      <c r="M59" s="200" t="s">
        <v>266</v>
      </c>
      <c r="N59" s="201" t="s">
        <v>85</v>
      </c>
      <c r="O59" s="200" t="s">
        <v>275</v>
      </c>
      <c r="P59" s="201" t="s">
        <v>84</v>
      </c>
      <c r="Q59" s="200" t="s">
        <v>213</v>
      </c>
      <c r="R59" s="201" t="s">
        <v>208</v>
      </c>
      <c r="S59" s="200" t="s">
        <v>271</v>
      </c>
      <c r="T59" s="201" t="s">
        <v>207</v>
      </c>
      <c r="U59" s="200" t="s">
        <v>98</v>
      </c>
      <c r="V59" s="201" t="s">
        <v>290</v>
      </c>
      <c r="W59" s="200"/>
      <c r="X59" s="201" t="s">
        <v>592</v>
      </c>
      <c r="Y59" s="200"/>
      <c r="Z59" s="201" t="s">
        <v>738</v>
      </c>
      <c r="AA59" s="200"/>
      <c r="AB59" s="10"/>
      <c r="AC59" s="398"/>
      <c r="AD59" s="398"/>
      <c r="AE59" s="199"/>
      <c r="AF59" s="391"/>
      <c r="AG59" s="393"/>
      <c r="AH59" s="393"/>
      <c r="AI59" s="393"/>
      <c r="AJ59" s="393"/>
      <c r="AK59" s="393"/>
      <c r="AL59" s="393"/>
      <c r="AM59" s="393"/>
      <c r="AN59" s="393"/>
      <c r="AO59" s="396"/>
    </row>
    <row r="60" spans="1:44" ht="19.899999999999999" customHeight="1" x14ac:dyDescent="0.2">
      <c r="A60" s="17"/>
      <c r="B60" s="405">
        <v>17</v>
      </c>
      <c r="C60" s="232"/>
      <c r="D60" s="197"/>
      <c r="E60" s="197"/>
      <c r="F60" s="196"/>
      <c r="G60" s="408"/>
      <c r="H60" s="408"/>
      <c r="I60" s="408"/>
      <c r="J60" s="195" t="s">
        <v>95</v>
      </c>
      <c r="K60" s="194"/>
      <c r="L60" s="195" t="s">
        <v>94</v>
      </c>
      <c r="M60" s="194"/>
      <c r="N60" s="195" t="s">
        <v>93</v>
      </c>
      <c r="O60" s="194"/>
      <c r="P60" s="195" t="s">
        <v>92</v>
      </c>
      <c r="Q60" s="194"/>
      <c r="R60" s="195" t="s">
        <v>212</v>
      </c>
      <c r="S60" s="194"/>
      <c r="T60" s="195" t="s">
        <v>211</v>
      </c>
      <c r="U60" s="194"/>
      <c r="V60" s="195" t="s">
        <v>292</v>
      </c>
      <c r="W60" s="194"/>
      <c r="X60" s="195" t="s">
        <v>594</v>
      </c>
      <c r="Y60" s="194"/>
      <c r="Z60" s="195" t="s">
        <v>740</v>
      </c>
      <c r="AA60" s="194"/>
      <c r="AB60" s="25"/>
      <c r="AC60" s="397"/>
      <c r="AD60" s="397"/>
      <c r="AE60" s="193"/>
      <c r="AF60" s="379">
        <f>SUMPRODUCT(LEN($K60:$Y62)-LEN(SUBSTITUTE($K60:$Y62,"A", "")))</f>
        <v>0</v>
      </c>
      <c r="AG60" s="365">
        <f>SUMPRODUCT(LEN($AB60:$AB62)-LEN(SUBSTITUTE($AB60:$AB62,"A", "")))</f>
        <v>0</v>
      </c>
      <c r="AH60" s="365">
        <f>SUMPRODUCT(LEN($K60:$Y62)-LEN(SUBSTITUTE($K60:$Y62,"S", "")))</f>
        <v>0</v>
      </c>
      <c r="AI60" s="365">
        <f>SUMPRODUCT(LEN($AB60:$AB62)-LEN(SUBSTITUTE($AB60:$AB62,"S", "")))</f>
        <v>0</v>
      </c>
      <c r="AJ60" s="365">
        <f>SUMPRODUCT(LEN($K60:$Y62)-LEN(SUBSTITUTE($K60:$Y62,"F", "")))</f>
        <v>0</v>
      </c>
      <c r="AK60" s="365">
        <f>SUMPRODUCT(LEN($AB60:$AB62)-LEN(SUBSTITUTE($AB60:$AB62,"F", "")))</f>
        <v>0</v>
      </c>
      <c r="AL60" s="365">
        <f>SUMPRODUCT(LEN($K60:$Y62)-LEN(SUBSTITUTE($K60:$Y62,"G", "")))</f>
        <v>0</v>
      </c>
      <c r="AM60" s="365">
        <f>SUMPRODUCT(LEN($AB60:$AB62)-LEN(SUBSTITUTE($AB60:$AB62,"G", "")))</f>
        <v>0</v>
      </c>
      <c r="AN60" s="365">
        <f>SUMPRODUCT(LEN($K60:$Y62)-LEN(SUBSTITUTE($K60:$Y62,"M", "")))</f>
        <v>0</v>
      </c>
      <c r="AO60" s="382">
        <f>SUMPRODUCT(LEN($AB60:$AB62)-LEN(SUBSTITUTE($AB60:$AB62,"M", "")))</f>
        <v>0</v>
      </c>
    </row>
    <row r="61" spans="1:44" ht="19.899999999999999" customHeight="1" x14ac:dyDescent="0.2">
      <c r="A61" s="17"/>
      <c r="B61" s="406"/>
      <c r="C61" s="231"/>
      <c r="D61" s="23"/>
      <c r="E61" s="23"/>
      <c r="F61" s="191"/>
      <c r="G61" s="409"/>
      <c r="H61" s="409"/>
      <c r="I61" s="409"/>
      <c r="J61" s="190" t="s">
        <v>91</v>
      </c>
      <c r="K61" s="189"/>
      <c r="L61" s="190" t="s">
        <v>90</v>
      </c>
      <c r="M61" s="189"/>
      <c r="N61" s="190" t="s">
        <v>89</v>
      </c>
      <c r="O61" s="189"/>
      <c r="P61" s="190" t="s">
        <v>88</v>
      </c>
      <c r="Q61" s="189"/>
      <c r="R61" s="190" t="s">
        <v>210</v>
      </c>
      <c r="S61" s="189"/>
      <c r="T61" s="190" t="s">
        <v>209</v>
      </c>
      <c r="U61" s="189"/>
      <c r="V61" s="190" t="s">
        <v>291</v>
      </c>
      <c r="W61" s="189"/>
      <c r="X61" s="190" t="s">
        <v>593</v>
      </c>
      <c r="Y61" s="189"/>
      <c r="Z61" s="190" t="s">
        <v>739</v>
      </c>
      <c r="AA61" s="189"/>
      <c r="AB61" s="18"/>
      <c r="AC61" s="366"/>
      <c r="AD61" s="366"/>
      <c r="AE61" s="188"/>
      <c r="AF61" s="390"/>
      <c r="AG61" s="392"/>
      <c r="AH61" s="392"/>
      <c r="AI61" s="392"/>
      <c r="AJ61" s="392"/>
      <c r="AK61" s="392"/>
      <c r="AL61" s="392"/>
      <c r="AM61" s="392"/>
      <c r="AN61" s="392"/>
      <c r="AO61" s="395"/>
    </row>
    <row r="62" spans="1:44" ht="19.899999999999999" customHeight="1" thickBot="1" x14ac:dyDescent="0.25">
      <c r="A62" s="17"/>
      <c r="B62" s="407"/>
      <c r="C62" s="233"/>
      <c r="D62" s="203"/>
      <c r="E62" s="203"/>
      <c r="F62" s="202"/>
      <c r="G62" s="410"/>
      <c r="H62" s="410"/>
      <c r="I62" s="410"/>
      <c r="J62" s="201" t="s">
        <v>87</v>
      </c>
      <c r="K62" s="200"/>
      <c r="L62" s="201" t="s">
        <v>86</v>
      </c>
      <c r="M62" s="200"/>
      <c r="N62" s="201" t="s">
        <v>85</v>
      </c>
      <c r="O62" s="200"/>
      <c r="P62" s="201" t="s">
        <v>84</v>
      </c>
      <c r="Q62" s="200"/>
      <c r="R62" s="201" t="s">
        <v>208</v>
      </c>
      <c r="S62" s="200"/>
      <c r="T62" s="201" t="s">
        <v>207</v>
      </c>
      <c r="U62" s="200"/>
      <c r="V62" s="201" t="s">
        <v>290</v>
      </c>
      <c r="W62" s="200"/>
      <c r="X62" s="201" t="s">
        <v>592</v>
      </c>
      <c r="Y62" s="200"/>
      <c r="Z62" s="201" t="s">
        <v>738</v>
      </c>
      <c r="AA62" s="200"/>
      <c r="AB62" s="10"/>
      <c r="AC62" s="398"/>
      <c r="AD62" s="398"/>
      <c r="AE62" s="199"/>
      <c r="AF62" s="391"/>
      <c r="AG62" s="393"/>
      <c r="AH62" s="393"/>
      <c r="AI62" s="393"/>
      <c r="AJ62" s="393"/>
      <c r="AK62" s="393"/>
      <c r="AL62" s="393"/>
      <c r="AM62" s="393"/>
      <c r="AN62" s="393"/>
      <c r="AO62" s="396"/>
    </row>
    <row r="63" spans="1:44" ht="19.899999999999999" customHeight="1" x14ac:dyDescent="0.2">
      <c r="A63" s="17"/>
      <c r="B63" s="405">
        <v>18</v>
      </c>
      <c r="C63" s="232"/>
      <c r="D63" s="197"/>
      <c r="E63" s="197"/>
      <c r="F63" s="196"/>
      <c r="G63" s="408"/>
      <c r="H63" s="408"/>
      <c r="I63" s="408"/>
      <c r="J63" s="195" t="s">
        <v>95</v>
      </c>
      <c r="K63" s="194"/>
      <c r="L63" s="195" t="s">
        <v>94</v>
      </c>
      <c r="M63" s="194"/>
      <c r="N63" s="195" t="s">
        <v>93</v>
      </c>
      <c r="O63" s="194"/>
      <c r="P63" s="195" t="s">
        <v>92</v>
      </c>
      <c r="Q63" s="194"/>
      <c r="R63" s="195" t="s">
        <v>212</v>
      </c>
      <c r="S63" s="194"/>
      <c r="T63" s="195" t="s">
        <v>211</v>
      </c>
      <c r="U63" s="194"/>
      <c r="V63" s="195" t="s">
        <v>292</v>
      </c>
      <c r="W63" s="194"/>
      <c r="X63" s="195" t="s">
        <v>594</v>
      </c>
      <c r="Y63" s="194"/>
      <c r="Z63" s="195" t="s">
        <v>740</v>
      </c>
      <c r="AA63" s="194"/>
      <c r="AB63" s="25"/>
      <c r="AC63" s="397"/>
      <c r="AD63" s="397"/>
      <c r="AE63" s="193"/>
      <c r="AF63" s="379">
        <f>SUMPRODUCT(LEN($K63:$Y65)-LEN(SUBSTITUTE($K63:$Y65,"A", "")))</f>
        <v>0</v>
      </c>
      <c r="AG63" s="365">
        <f>SUMPRODUCT(LEN($AB63:$AB65)-LEN(SUBSTITUTE($AB63:$AB65,"A", "")))</f>
        <v>0</v>
      </c>
      <c r="AH63" s="365">
        <f>SUMPRODUCT(LEN($K63:$Y65)-LEN(SUBSTITUTE($K63:$Y65,"S", "")))</f>
        <v>0</v>
      </c>
      <c r="AI63" s="365">
        <f>SUMPRODUCT(LEN($AB63:$AB65)-LEN(SUBSTITUTE($AB63:$AB65,"S", "")))</f>
        <v>0</v>
      </c>
      <c r="AJ63" s="365">
        <f>SUMPRODUCT(LEN($K63:$Y65)-LEN(SUBSTITUTE($K63:$Y65,"F", "")))</f>
        <v>0</v>
      </c>
      <c r="AK63" s="365">
        <f>SUMPRODUCT(LEN($AB63:$AB65)-LEN(SUBSTITUTE($AB63:$AB65,"F", "")))</f>
        <v>0</v>
      </c>
      <c r="AL63" s="365">
        <f>SUMPRODUCT(LEN($K63:$Y65)-LEN(SUBSTITUTE($K63:$Y65,"G", "")))</f>
        <v>0</v>
      </c>
      <c r="AM63" s="365">
        <f>SUMPRODUCT(LEN($AB63:$AB65)-LEN(SUBSTITUTE($AB63:$AB65,"G", "")))</f>
        <v>0</v>
      </c>
      <c r="AN63" s="365">
        <f>SUMPRODUCT(LEN($K63:$Y65)-LEN(SUBSTITUTE($K63:$Y65,"M", "")))</f>
        <v>0</v>
      </c>
      <c r="AO63" s="382">
        <f>SUMPRODUCT(LEN($AB63:$AB65)-LEN(SUBSTITUTE($AB63:$AB65,"M", "")))</f>
        <v>0</v>
      </c>
    </row>
    <row r="64" spans="1:44" ht="19.899999999999999" customHeight="1" x14ac:dyDescent="0.2">
      <c r="A64" s="17"/>
      <c r="B64" s="406"/>
      <c r="C64" s="231"/>
      <c r="D64" s="23"/>
      <c r="E64" s="23"/>
      <c r="F64" s="191"/>
      <c r="G64" s="409"/>
      <c r="H64" s="409"/>
      <c r="I64" s="409"/>
      <c r="J64" s="190" t="s">
        <v>91</v>
      </c>
      <c r="K64" s="189"/>
      <c r="L64" s="190" t="s">
        <v>90</v>
      </c>
      <c r="M64" s="189"/>
      <c r="N64" s="190" t="s">
        <v>89</v>
      </c>
      <c r="O64" s="189"/>
      <c r="P64" s="190" t="s">
        <v>88</v>
      </c>
      <c r="Q64" s="189"/>
      <c r="R64" s="190" t="s">
        <v>210</v>
      </c>
      <c r="S64" s="189"/>
      <c r="T64" s="190" t="s">
        <v>209</v>
      </c>
      <c r="U64" s="189"/>
      <c r="V64" s="190" t="s">
        <v>291</v>
      </c>
      <c r="W64" s="189"/>
      <c r="X64" s="190" t="s">
        <v>593</v>
      </c>
      <c r="Y64" s="189"/>
      <c r="Z64" s="190" t="s">
        <v>739</v>
      </c>
      <c r="AA64" s="189"/>
      <c r="AB64" s="18"/>
      <c r="AC64" s="366"/>
      <c r="AD64" s="366"/>
      <c r="AE64" s="188"/>
      <c r="AF64" s="390"/>
      <c r="AG64" s="392"/>
      <c r="AH64" s="392"/>
      <c r="AI64" s="392"/>
      <c r="AJ64" s="392"/>
      <c r="AK64" s="392"/>
      <c r="AL64" s="392"/>
      <c r="AM64" s="392"/>
      <c r="AN64" s="392"/>
      <c r="AO64" s="395"/>
    </row>
    <row r="65" spans="1:49" ht="19.899999999999999" customHeight="1" thickBot="1" x14ac:dyDescent="0.25">
      <c r="A65" s="17"/>
      <c r="B65" s="407"/>
      <c r="C65" s="233"/>
      <c r="D65" s="203"/>
      <c r="E65" s="203"/>
      <c r="F65" s="202"/>
      <c r="G65" s="410"/>
      <c r="H65" s="410"/>
      <c r="I65" s="410"/>
      <c r="J65" s="201" t="s">
        <v>87</v>
      </c>
      <c r="K65" s="200"/>
      <c r="L65" s="201" t="s">
        <v>86</v>
      </c>
      <c r="M65" s="200"/>
      <c r="N65" s="201" t="s">
        <v>85</v>
      </c>
      <c r="O65" s="200"/>
      <c r="P65" s="201" t="s">
        <v>84</v>
      </c>
      <c r="Q65" s="200"/>
      <c r="R65" s="201" t="s">
        <v>208</v>
      </c>
      <c r="S65" s="200"/>
      <c r="T65" s="201" t="s">
        <v>207</v>
      </c>
      <c r="U65" s="200"/>
      <c r="V65" s="201" t="s">
        <v>290</v>
      </c>
      <c r="W65" s="200"/>
      <c r="X65" s="201" t="s">
        <v>592</v>
      </c>
      <c r="Y65" s="200"/>
      <c r="Z65" s="201" t="s">
        <v>738</v>
      </c>
      <c r="AA65" s="200"/>
      <c r="AB65" s="10"/>
      <c r="AC65" s="398"/>
      <c r="AD65" s="398"/>
      <c r="AE65" s="199"/>
      <c r="AF65" s="391"/>
      <c r="AG65" s="393"/>
      <c r="AH65" s="393"/>
      <c r="AI65" s="393"/>
      <c r="AJ65" s="393"/>
      <c r="AK65" s="393"/>
      <c r="AL65" s="393"/>
      <c r="AM65" s="393"/>
      <c r="AN65" s="393"/>
      <c r="AO65" s="396"/>
    </row>
    <row r="66" spans="1:49" ht="19.899999999999999" hidden="1" customHeight="1" x14ac:dyDescent="0.2">
      <c r="A66" s="17"/>
      <c r="B66" s="405">
        <v>19</v>
      </c>
      <c r="C66" s="232"/>
      <c r="D66" s="197"/>
      <c r="E66" s="197"/>
      <c r="F66" s="196"/>
      <c r="G66" s="408"/>
      <c r="H66" s="408"/>
      <c r="I66" s="408"/>
      <c r="J66" s="195" t="s">
        <v>95</v>
      </c>
      <c r="K66" s="194"/>
      <c r="L66" s="195" t="s">
        <v>94</v>
      </c>
      <c r="M66" s="194"/>
      <c r="N66" s="195" t="s">
        <v>93</v>
      </c>
      <c r="O66" s="194"/>
      <c r="P66" s="195" t="s">
        <v>92</v>
      </c>
      <c r="Q66" s="194"/>
      <c r="R66" s="195" t="s">
        <v>212</v>
      </c>
      <c r="S66" s="194"/>
      <c r="T66" s="195" t="s">
        <v>211</v>
      </c>
      <c r="U66" s="194"/>
      <c r="V66" s="195" t="s">
        <v>292</v>
      </c>
      <c r="W66" s="194"/>
      <c r="X66" s="195" t="s">
        <v>594</v>
      </c>
      <c r="Y66" s="194"/>
      <c r="Z66" s="195" t="s">
        <v>740</v>
      </c>
      <c r="AA66" s="194"/>
      <c r="AB66" s="25"/>
      <c r="AC66" s="397"/>
      <c r="AD66" s="397"/>
      <c r="AE66" s="193"/>
      <c r="AF66" s="379">
        <f>SUMPRODUCT(LEN($K66:$Y68)-LEN(SUBSTITUTE($K66:$Y68,"A", "")))</f>
        <v>0</v>
      </c>
      <c r="AG66" s="365">
        <f>SUMPRODUCT(LEN($AB66:$AB68)-LEN(SUBSTITUTE($AB66:$AB68,"A", "")))</f>
        <v>0</v>
      </c>
      <c r="AH66" s="365">
        <f>SUMPRODUCT(LEN($K66:$Y68)-LEN(SUBSTITUTE($K66:$Y68,"S", "")))</f>
        <v>0</v>
      </c>
      <c r="AI66" s="365">
        <f>SUMPRODUCT(LEN($AB66:$AB68)-LEN(SUBSTITUTE($AB66:$AB68,"S", "")))</f>
        <v>0</v>
      </c>
      <c r="AJ66" s="365">
        <f>SUMPRODUCT(LEN($K66:$Y68)-LEN(SUBSTITUTE($K66:$Y68,"F", "")))</f>
        <v>0</v>
      </c>
      <c r="AK66" s="365">
        <f>SUMPRODUCT(LEN($AB66:$AB68)-LEN(SUBSTITUTE($AB66:$AB68,"F", "")))</f>
        <v>0</v>
      </c>
      <c r="AL66" s="365">
        <f>SUMPRODUCT(LEN($K66:$Y68)-LEN(SUBSTITUTE($K66:$Y68,"G", "")))</f>
        <v>0</v>
      </c>
      <c r="AM66" s="365">
        <f>SUMPRODUCT(LEN($AB66:$AB68)-LEN(SUBSTITUTE($AB66:$AB68,"G", "")))</f>
        <v>0</v>
      </c>
      <c r="AN66" s="365">
        <f>SUMPRODUCT(LEN($K66:$Y68)-LEN(SUBSTITUTE($K66:$Y68,"M", "")))</f>
        <v>0</v>
      </c>
      <c r="AO66" s="382">
        <f>SUMPRODUCT(LEN($AB66:$AB68)-LEN(SUBSTITUTE($AB66:$AB68,"M", "")))</f>
        <v>0</v>
      </c>
    </row>
    <row r="67" spans="1:49" ht="19.899999999999999" hidden="1" customHeight="1" x14ac:dyDescent="0.2">
      <c r="A67" s="17"/>
      <c r="B67" s="406"/>
      <c r="C67" s="231"/>
      <c r="D67" s="23"/>
      <c r="E67" s="23"/>
      <c r="F67" s="191"/>
      <c r="G67" s="409"/>
      <c r="H67" s="409"/>
      <c r="I67" s="409"/>
      <c r="J67" s="190" t="s">
        <v>91</v>
      </c>
      <c r="K67" s="189"/>
      <c r="L67" s="190" t="s">
        <v>90</v>
      </c>
      <c r="M67" s="189"/>
      <c r="N67" s="190" t="s">
        <v>89</v>
      </c>
      <c r="O67" s="189"/>
      <c r="P67" s="190" t="s">
        <v>88</v>
      </c>
      <c r="Q67" s="189"/>
      <c r="R67" s="190" t="s">
        <v>210</v>
      </c>
      <c r="S67" s="189"/>
      <c r="T67" s="190" t="s">
        <v>209</v>
      </c>
      <c r="U67" s="189"/>
      <c r="V67" s="190" t="s">
        <v>291</v>
      </c>
      <c r="W67" s="189"/>
      <c r="X67" s="190" t="s">
        <v>593</v>
      </c>
      <c r="Y67" s="189"/>
      <c r="Z67" s="190" t="s">
        <v>739</v>
      </c>
      <c r="AA67" s="189"/>
      <c r="AB67" s="18"/>
      <c r="AC67" s="366"/>
      <c r="AD67" s="366"/>
      <c r="AE67" s="188"/>
      <c r="AF67" s="390"/>
      <c r="AG67" s="392"/>
      <c r="AH67" s="392"/>
      <c r="AI67" s="392"/>
      <c r="AJ67" s="392"/>
      <c r="AK67" s="392"/>
      <c r="AL67" s="392"/>
      <c r="AM67" s="392"/>
      <c r="AN67" s="392"/>
      <c r="AO67" s="395"/>
    </row>
    <row r="68" spans="1:49" ht="19.899999999999999" hidden="1" customHeight="1" thickBot="1" x14ac:dyDescent="0.25">
      <c r="A68" s="17"/>
      <c r="B68" s="407"/>
      <c r="C68" s="233"/>
      <c r="D68" s="203"/>
      <c r="E68" s="203"/>
      <c r="F68" s="202"/>
      <c r="G68" s="410"/>
      <c r="H68" s="410"/>
      <c r="I68" s="410"/>
      <c r="J68" s="201" t="s">
        <v>87</v>
      </c>
      <c r="K68" s="200"/>
      <c r="L68" s="201" t="s">
        <v>86</v>
      </c>
      <c r="M68" s="200"/>
      <c r="N68" s="201" t="s">
        <v>85</v>
      </c>
      <c r="O68" s="200"/>
      <c r="P68" s="201" t="s">
        <v>84</v>
      </c>
      <c r="Q68" s="200"/>
      <c r="R68" s="201" t="s">
        <v>208</v>
      </c>
      <c r="S68" s="200"/>
      <c r="T68" s="201" t="s">
        <v>207</v>
      </c>
      <c r="U68" s="200"/>
      <c r="V68" s="201" t="s">
        <v>290</v>
      </c>
      <c r="W68" s="200"/>
      <c r="X68" s="201" t="s">
        <v>592</v>
      </c>
      <c r="Y68" s="200"/>
      <c r="Z68" s="201" t="s">
        <v>738</v>
      </c>
      <c r="AA68" s="200"/>
      <c r="AB68" s="10"/>
      <c r="AC68" s="398"/>
      <c r="AD68" s="398"/>
      <c r="AE68" s="199"/>
      <c r="AF68" s="391"/>
      <c r="AG68" s="393"/>
      <c r="AH68" s="393"/>
      <c r="AI68" s="393"/>
      <c r="AJ68" s="393"/>
      <c r="AK68" s="393"/>
      <c r="AL68" s="393"/>
      <c r="AM68" s="393"/>
      <c r="AN68" s="393"/>
      <c r="AO68" s="396"/>
    </row>
    <row r="69" spans="1:49" ht="19.899999999999999" hidden="1" customHeight="1" x14ac:dyDescent="0.2">
      <c r="A69" s="17"/>
      <c r="B69" s="405">
        <v>20</v>
      </c>
      <c r="C69" s="232"/>
      <c r="D69" s="197"/>
      <c r="E69" s="197"/>
      <c r="F69" s="196"/>
      <c r="G69" s="408"/>
      <c r="H69" s="408"/>
      <c r="I69" s="408"/>
      <c r="J69" s="195" t="s">
        <v>95</v>
      </c>
      <c r="K69" s="194"/>
      <c r="L69" s="195" t="s">
        <v>94</v>
      </c>
      <c r="M69" s="194"/>
      <c r="N69" s="195" t="s">
        <v>93</v>
      </c>
      <c r="O69" s="194"/>
      <c r="P69" s="195" t="s">
        <v>92</v>
      </c>
      <c r="Q69" s="194"/>
      <c r="R69" s="195" t="s">
        <v>212</v>
      </c>
      <c r="S69" s="194"/>
      <c r="T69" s="195" t="s">
        <v>211</v>
      </c>
      <c r="U69" s="194"/>
      <c r="V69" s="195" t="s">
        <v>292</v>
      </c>
      <c r="W69" s="194"/>
      <c r="X69" s="195" t="s">
        <v>594</v>
      </c>
      <c r="Y69" s="194"/>
      <c r="Z69" s="195" t="s">
        <v>740</v>
      </c>
      <c r="AA69" s="194"/>
      <c r="AB69" s="25"/>
      <c r="AC69" s="397"/>
      <c r="AD69" s="397"/>
      <c r="AE69" s="193"/>
      <c r="AF69" s="379">
        <f>SUMPRODUCT(LEN($K69:$Y71)-LEN(SUBSTITUTE($K69:$Y71,"A", "")))</f>
        <v>0</v>
      </c>
      <c r="AG69" s="365">
        <f>SUMPRODUCT(LEN($AB69:$AB71)-LEN(SUBSTITUTE($AB69:$AB71,"A", "")))</f>
        <v>0</v>
      </c>
      <c r="AH69" s="365">
        <f>SUMPRODUCT(LEN($K69:$Y71)-LEN(SUBSTITUTE($K69:$Y71,"S", "")))</f>
        <v>0</v>
      </c>
      <c r="AI69" s="365">
        <f>SUMPRODUCT(LEN($AB69:$AB71)-LEN(SUBSTITUTE($AB69:$AB71,"S", "")))</f>
        <v>0</v>
      </c>
      <c r="AJ69" s="365">
        <f>SUMPRODUCT(LEN($K69:$Y71)-LEN(SUBSTITUTE($K69:$Y71,"F", "")))</f>
        <v>0</v>
      </c>
      <c r="AK69" s="365">
        <f>SUMPRODUCT(LEN($AB69:$AB71)-LEN(SUBSTITUTE($AB69:$AB71,"F", "")))</f>
        <v>0</v>
      </c>
      <c r="AL69" s="365">
        <f>SUMPRODUCT(LEN($K69:$Y71)-LEN(SUBSTITUTE($K69:$Y71,"G", "")))</f>
        <v>0</v>
      </c>
      <c r="AM69" s="365">
        <f>SUMPRODUCT(LEN($AB69:$AB71)-LEN(SUBSTITUTE($AB69:$AB71,"G", "")))</f>
        <v>0</v>
      </c>
      <c r="AN69" s="365">
        <f>SUMPRODUCT(LEN($K69:$Y71)-LEN(SUBSTITUTE($K69:$Y71,"M", "")))</f>
        <v>0</v>
      </c>
      <c r="AO69" s="382">
        <f>SUMPRODUCT(LEN($AB69:$AB71)-LEN(SUBSTITUTE($AB69:$AB71,"M", "")))</f>
        <v>0</v>
      </c>
    </row>
    <row r="70" spans="1:49" ht="19.899999999999999" hidden="1" customHeight="1" x14ac:dyDescent="0.2">
      <c r="A70" s="17"/>
      <c r="B70" s="406"/>
      <c r="C70" s="231"/>
      <c r="D70" s="23"/>
      <c r="E70" s="23"/>
      <c r="F70" s="191"/>
      <c r="G70" s="409"/>
      <c r="H70" s="409"/>
      <c r="I70" s="409"/>
      <c r="J70" s="190" t="s">
        <v>91</v>
      </c>
      <c r="K70" s="189"/>
      <c r="L70" s="190" t="s">
        <v>90</v>
      </c>
      <c r="M70" s="189"/>
      <c r="N70" s="190" t="s">
        <v>89</v>
      </c>
      <c r="O70" s="189"/>
      <c r="P70" s="190" t="s">
        <v>88</v>
      </c>
      <c r="Q70" s="189"/>
      <c r="R70" s="190" t="s">
        <v>210</v>
      </c>
      <c r="S70" s="189"/>
      <c r="T70" s="190" t="s">
        <v>209</v>
      </c>
      <c r="U70" s="189"/>
      <c r="V70" s="190" t="s">
        <v>291</v>
      </c>
      <c r="W70" s="189"/>
      <c r="X70" s="190" t="s">
        <v>593</v>
      </c>
      <c r="Y70" s="189"/>
      <c r="Z70" s="190" t="s">
        <v>739</v>
      </c>
      <c r="AA70" s="189"/>
      <c r="AB70" s="18"/>
      <c r="AC70" s="366"/>
      <c r="AD70" s="366"/>
      <c r="AE70" s="188"/>
      <c r="AF70" s="390"/>
      <c r="AG70" s="392"/>
      <c r="AH70" s="392"/>
      <c r="AI70" s="392"/>
      <c r="AJ70" s="392"/>
      <c r="AK70" s="392"/>
      <c r="AL70" s="392"/>
      <c r="AM70" s="392"/>
      <c r="AN70" s="392"/>
      <c r="AO70" s="395"/>
    </row>
    <row r="71" spans="1:49" ht="19.899999999999999" hidden="1" customHeight="1" thickBot="1" x14ac:dyDescent="0.25">
      <c r="A71" s="17"/>
      <c r="B71" s="407"/>
      <c r="C71" s="233"/>
      <c r="D71" s="203"/>
      <c r="E71" s="203"/>
      <c r="F71" s="202"/>
      <c r="G71" s="410"/>
      <c r="H71" s="410"/>
      <c r="I71" s="410"/>
      <c r="J71" s="201" t="s">
        <v>87</v>
      </c>
      <c r="K71" s="200"/>
      <c r="L71" s="201" t="s">
        <v>86</v>
      </c>
      <c r="M71" s="200"/>
      <c r="N71" s="201" t="s">
        <v>85</v>
      </c>
      <c r="O71" s="200"/>
      <c r="P71" s="201" t="s">
        <v>84</v>
      </c>
      <c r="Q71" s="200"/>
      <c r="R71" s="201" t="s">
        <v>208</v>
      </c>
      <c r="S71" s="200"/>
      <c r="T71" s="201" t="s">
        <v>207</v>
      </c>
      <c r="U71" s="200"/>
      <c r="V71" s="201" t="s">
        <v>290</v>
      </c>
      <c r="W71" s="200"/>
      <c r="X71" s="201" t="s">
        <v>592</v>
      </c>
      <c r="Y71" s="200"/>
      <c r="Z71" s="201" t="s">
        <v>738</v>
      </c>
      <c r="AA71" s="200"/>
      <c r="AB71" s="10"/>
      <c r="AC71" s="398"/>
      <c r="AD71" s="398"/>
      <c r="AE71" s="199"/>
      <c r="AF71" s="391"/>
      <c r="AG71" s="393"/>
      <c r="AH71" s="393"/>
      <c r="AI71" s="393"/>
      <c r="AJ71" s="393"/>
      <c r="AK71" s="393"/>
      <c r="AL71" s="393"/>
      <c r="AM71" s="393"/>
      <c r="AN71" s="393"/>
      <c r="AO71" s="396"/>
    </row>
    <row r="72" spans="1:49" ht="74.45" customHeight="1" thickBot="1" x14ac:dyDescent="0.3">
      <c r="A72" s="223" t="s">
        <v>123</v>
      </c>
      <c r="B72" s="222" t="s">
        <v>122</v>
      </c>
      <c r="C72" s="222" t="s">
        <v>121</v>
      </c>
      <c r="D72" s="222" t="s">
        <v>120</v>
      </c>
      <c r="E72" s="222" t="s">
        <v>119</v>
      </c>
      <c r="F72" s="222" t="s">
        <v>118</v>
      </c>
      <c r="G72" s="222" t="s">
        <v>33</v>
      </c>
      <c r="H72" s="222" t="s">
        <v>117</v>
      </c>
      <c r="I72" s="222" t="s">
        <v>34</v>
      </c>
      <c r="J72" s="403" t="s">
        <v>116</v>
      </c>
      <c r="K72" s="413"/>
      <c r="L72" s="403" t="s">
        <v>115</v>
      </c>
      <c r="M72" s="413"/>
      <c r="N72" s="403" t="s">
        <v>115</v>
      </c>
      <c r="O72" s="404"/>
      <c r="P72" s="403" t="s">
        <v>115</v>
      </c>
      <c r="Q72" s="404"/>
      <c r="R72" s="403" t="s">
        <v>115</v>
      </c>
      <c r="S72" s="404"/>
      <c r="T72" s="403" t="s">
        <v>115</v>
      </c>
      <c r="U72" s="404"/>
      <c r="V72" s="403" t="s">
        <v>115</v>
      </c>
      <c r="W72" s="404"/>
      <c r="X72" s="403" t="s">
        <v>115</v>
      </c>
      <c r="Y72" s="404"/>
      <c r="Z72" s="403" t="s">
        <v>115</v>
      </c>
      <c r="AA72" s="404"/>
      <c r="AB72" s="49" t="s">
        <v>114</v>
      </c>
      <c r="AC72" s="48" t="s">
        <v>113</v>
      </c>
      <c r="AD72" s="221" t="s">
        <v>221</v>
      </c>
      <c r="AE72" s="220" t="s">
        <v>112</v>
      </c>
      <c r="AF72" s="46" t="s">
        <v>111</v>
      </c>
      <c r="AG72" s="45" t="s">
        <v>110</v>
      </c>
      <c r="AH72" s="45" t="s">
        <v>109</v>
      </c>
      <c r="AI72" s="45" t="s">
        <v>108</v>
      </c>
      <c r="AJ72" s="45" t="s">
        <v>107</v>
      </c>
      <c r="AK72" s="45" t="s">
        <v>106</v>
      </c>
      <c r="AL72" s="45" t="s">
        <v>105</v>
      </c>
      <c r="AM72" s="45" t="s">
        <v>104</v>
      </c>
      <c r="AN72" s="45" t="s">
        <v>103</v>
      </c>
      <c r="AO72" s="45" t="s">
        <v>102</v>
      </c>
    </row>
    <row r="73" spans="1:49" ht="36" customHeight="1" thickBot="1" x14ac:dyDescent="0.25">
      <c r="A73" s="71" t="s">
        <v>141</v>
      </c>
      <c r="B73" s="215"/>
      <c r="C73" s="214">
        <v>229</v>
      </c>
      <c r="D73" s="213">
        <v>14</v>
      </c>
      <c r="E73" s="212">
        <v>61876.85</v>
      </c>
      <c r="F73" s="211">
        <v>1140.48</v>
      </c>
      <c r="G73" s="210"/>
      <c r="H73" s="210"/>
      <c r="I73" s="209"/>
      <c r="J73" s="208"/>
      <c r="K73" s="36"/>
      <c r="L73" s="208"/>
      <c r="M73" s="36"/>
      <c r="N73" s="208"/>
      <c r="O73" s="36"/>
      <c r="P73" s="208"/>
      <c r="Q73" s="36"/>
      <c r="R73" s="208"/>
      <c r="S73" s="36"/>
      <c r="T73" s="208"/>
      <c r="U73" s="36"/>
      <c r="V73" s="208"/>
      <c r="W73" s="36"/>
      <c r="X73" s="208"/>
      <c r="Y73" s="36"/>
      <c r="Z73" s="208"/>
      <c r="AA73" s="36"/>
      <c r="AB73" s="36"/>
      <c r="AC73" s="206"/>
      <c r="AD73" s="206"/>
      <c r="AE73" s="205"/>
      <c r="AF73" s="33">
        <f t="shared" ref="AF73:AO73" si="1">SUM(AF74:AF133)</f>
        <v>351</v>
      </c>
      <c r="AG73" s="54">
        <f t="shared" si="1"/>
        <v>60</v>
      </c>
      <c r="AH73" s="54">
        <f t="shared" si="1"/>
        <v>53</v>
      </c>
      <c r="AI73" s="54">
        <f t="shared" si="1"/>
        <v>1</v>
      </c>
      <c r="AJ73" s="54">
        <f t="shared" si="1"/>
        <v>5</v>
      </c>
      <c r="AK73" s="54">
        <f t="shared" si="1"/>
        <v>0</v>
      </c>
      <c r="AL73" s="54">
        <f t="shared" si="1"/>
        <v>201</v>
      </c>
      <c r="AM73" s="54">
        <f t="shared" si="1"/>
        <v>30</v>
      </c>
      <c r="AN73" s="54">
        <f t="shared" si="1"/>
        <v>8</v>
      </c>
      <c r="AO73" s="53">
        <f t="shared" si="1"/>
        <v>0</v>
      </c>
      <c r="AP73" s="32" t="s">
        <v>100</v>
      </c>
      <c r="AQ73" s="31">
        <f>E73/(100*102)</f>
        <v>6.0663578431372551</v>
      </c>
      <c r="AS73" s="4">
        <f>SUM(AF73:AG73)/D73</f>
        <v>29.357142857142858</v>
      </c>
      <c r="AT73" s="4">
        <f>SUM(AH73:AI73)/D73</f>
        <v>3.8571428571428572</v>
      </c>
      <c r="AU73" s="4">
        <f>SUM(AJ73:AK73)/D73</f>
        <v>0.35714285714285715</v>
      </c>
      <c r="AV73" s="4">
        <f>SUM(AL73:AM73)/D73</f>
        <v>16.5</v>
      </c>
      <c r="AW73" s="4">
        <f>SUM(AN73:AO73)/D73</f>
        <v>0.5714285714285714</v>
      </c>
    </row>
    <row r="74" spans="1:49" ht="19.899999999999999" customHeight="1" x14ac:dyDescent="0.2">
      <c r="A74" s="17" t="s">
        <v>82</v>
      </c>
      <c r="B74" s="405">
        <v>1</v>
      </c>
      <c r="C74" s="232"/>
      <c r="D74" s="197"/>
      <c r="E74" s="197"/>
      <c r="F74" s="196"/>
      <c r="G74" s="408">
        <v>95</v>
      </c>
      <c r="H74" s="408">
        <v>20</v>
      </c>
      <c r="I74" s="408">
        <v>10</v>
      </c>
      <c r="J74" s="195" t="s">
        <v>95</v>
      </c>
      <c r="K74" s="194" t="s">
        <v>271</v>
      </c>
      <c r="L74" s="195" t="s">
        <v>94</v>
      </c>
      <c r="M74" s="194" t="s">
        <v>271</v>
      </c>
      <c r="N74" s="195" t="s">
        <v>93</v>
      </c>
      <c r="O74" s="194" t="s">
        <v>218</v>
      </c>
      <c r="P74" s="195" t="s">
        <v>92</v>
      </c>
      <c r="Q74" s="194"/>
      <c r="R74" s="195" t="s">
        <v>212</v>
      </c>
      <c r="S74" s="194"/>
      <c r="T74" s="195" t="s">
        <v>211</v>
      </c>
      <c r="U74" s="194"/>
      <c r="V74" s="195" t="s">
        <v>292</v>
      </c>
      <c r="W74" s="194"/>
      <c r="X74" s="195" t="s">
        <v>594</v>
      </c>
      <c r="Y74" s="194"/>
      <c r="Z74" s="195" t="s">
        <v>740</v>
      </c>
      <c r="AA74" s="194"/>
      <c r="AB74" s="25"/>
      <c r="AC74" s="397">
        <v>4</v>
      </c>
      <c r="AD74" s="397"/>
      <c r="AE74" s="193"/>
      <c r="AF74" s="379">
        <f>SUMPRODUCT(LEN($K74:$Y76)-LEN(SUBSTITUTE($K74:$Y76,"A", "")))</f>
        <v>2</v>
      </c>
      <c r="AG74" s="365">
        <f>SUMPRODUCT(LEN($AB74:$AB76)-LEN(SUBSTITUTE($AB74:$AB76,"A", "")))</f>
        <v>0</v>
      </c>
      <c r="AH74" s="365">
        <f>SUMPRODUCT(LEN($K74:$Y76)-LEN(SUBSTITUTE($K74:$Y76,"S", "")))</f>
        <v>6</v>
      </c>
      <c r="AI74" s="365">
        <f>SUMPRODUCT(LEN($AB74:$AB76)-LEN(SUBSTITUTE($AB74:$AB76,"S", "")))</f>
        <v>0</v>
      </c>
      <c r="AJ74" s="365">
        <f>SUMPRODUCT(LEN($K74:$Y76)-LEN(SUBSTITUTE($K74:$Y76,"F", "")))</f>
        <v>1</v>
      </c>
      <c r="AK74" s="365">
        <f>SUMPRODUCT(LEN($AB74:$AB76)-LEN(SUBSTITUTE($AB74:$AB76,"F", "")))</f>
        <v>0</v>
      </c>
      <c r="AL74" s="365">
        <f>SUMPRODUCT(LEN($K74:$Y76)-LEN(SUBSTITUTE($K74:$Y76,"G", "")))</f>
        <v>4</v>
      </c>
      <c r="AM74" s="365">
        <f>SUMPRODUCT(LEN($AB74:$AB76)-LEN(SUBSTITUTE($AB74:$AB76,"G", "")))</f>
        <v>0</v>
      </c>
      <c r="AN74" s="365">
        <f>SUMPRODUCT(LEN($K74:$Y76)-LEN(SUBSTITUTE($K74:$Y76,"M", "")))</f>
        <v>0</v>
      </c>
      <c r="AO74" s="382">
        <f>SUMPRODUCT(LEN($AB74:$AB76)-LEN(SUBSTITUTE($AB74:$AB76,"M", "")))</f>
        <v>0</v>
      </c>
    </row>
    <row r="75" spans="1:49" ht="19.899999999999999" customHeight="1" x14ac:dyDescent="0.2">
      <c r="A75" s="17"/>
      <c r="B75" s="406"/>
      <c r="C75" s="231"/>
      <c r="D75" s="23"/>
      <c r="E75" s="23"/>
      <c r="F75" s="191"/>
      <c r="G75" s="409"/>
      <c r="H75" s="409"/>
      <c r="I75" s="409"/>
      <c r="J75" s="190" t="s">
        <v>91</v>
      </c>
      <c r="K75" s="189" t="s">
        <v>271</v>
      </c>
      <c r="L75" s="190" t="s">
        <v>90</v>
      </c>
      <c r="M75" s="189" t="s">
        <v>262</v>
      </c>
      <c r="N75" s="190" t="s">
        <v>89</v>
      </c>
      <c r="O75" s="189" t="s">
        <v>218</v>
      </c>
      <c r="P75" s="190" t="s">
        <v>88</v>
      </c>
      <c r="Q75" s="189"/>
      <c r="R75" s="190" t="s">
        <v>210</v>
      </c>
      <c r="S75" s="189"/>
      <c r="T75" s="190" t="s">
        <v>209</v>
      </c>
      <c r="U75" s="189"/>
      <c r="V75" s="190" t="s">
        <v>291</v>
      </c>
      <c r="W75" s="189"/>
      <c r="X75" s="190" t="s">
        <v>593</v>
      </c>
      <c r="Y75" s="189"/>
      <c r="Z75" s="190" t="s">
        <v>739</v>
      </c>
      <c r="AA75" s="189"/>
      <c r="AB75" s="18"/>
      <c r="AC75" s="366"/>
      <c r="AD75" s="366"/>
      <c r="AE75" s="188"/>
      <c r="AF75" s="390"/>
      <c r="AG75" s="392"/>
      <c r="AH75" s="392"/>
      <c r="AI75" s="392"/>
      <c r="AJ75" s="392"/>
      <c r="AK75" s="392"/>
      <c r="AL75" s="392"/>
      <c r="AM75" s="392"/>
      <c r="AN75" s="392"/>
      <c r="AO75" s="395"/>
      <c r="AR75" s="4">
        <f>SUM(AN74:AO76)/SUM(AL74:AO76)*100</f>
        <v>0</v>
      </c>
    </row>
    <row r="76" spans="1:49" ht="19.899999999999999" customHeight="1" thickBot="1" x14ac:dyDescent="0.25">
      <c r="A76" s="17"/>
      <c r="B76" s="407"/>
      <c r="C76" s="233"/>
      <c r="D76" s="203"/>
      <c r="E76" s="203"/>
      <c r="F76" s="202"/>
      <c r="G76" s="410"/>
      <c r="H76" s="410"/>
      <c r="I76" s="410"/>
      <c r="J76" s="201" t="s">
        <v>87</v>
      </c>
      <c r="K76" s="200" t="s">
        <v>271</v>
      </c>
      <c r="L76" s="201" t="s">
        <v>86</v>
      </c>
      <c r="M76" s="200" t="s">
        <v>217</v>
      </c>
      <c r="N76" s="201" t="s">
        <v>85</v>
      </c>
      <c r="O76" s="200" t="s">
        <v>98</v>
      </c>
      <c r="P76" s="201" t="s">
        <v>84</v>
      </c>
      <c r="Q76" s="200"/>
      <c r="R76" s="201" t="s">
        <v>208</v>
      </c>
      <c r="S76" s="200"/>
      <c r="T76" s="201" t="s">
        <v>207</v>
      </c>
      <c r="U76" s="200"/>
      <c r="V76" s="201" t="s">
        <v>290</v>
      </c>
      <c r="W76" s="200"/>
      <c r="X76" s="201" t="s">
        <v>592</v>
      </c>
      <c r="Y76" s="200"/>
      <c r="Z76" s="201" t="s">
        <v>738</v>
      </c>
      <c r="AA76" s="200"/>
      <c r="AB76" s="10"/>
      <c r="AC76" s="398"/>
      <c r="AD76" s="398"/>
      <c r="AE76" s="199"/>
      <c r="AF76" s="391"/>
      <c r="AG76" s="393"/>
      <c r="AH76" s="393"/>
      <c r="AI76" s="393"/>
      <c r="AJ76" s="393"/>
      <c r="AK76" s="393"/>
      <c r="AL76" s="393"/>
      <c r="AM76" s="393"/>
      <c r="AN76" s="393"/>
      <c r="AO76" s="396"/>
    </row>
    <row r="77" spans="1:49" ht="19.899999999999999" customHeight="1" x14ac:dyDescent="0.2">
      <c r="A77" s="17"/>
      <c r="B77" s="405">
        <v>2</v>
      </c>
      <c r="C77" s="232"/>
      <c r="D77" s="197"/>
      <c r="E77" s="197"/>
      <c r="F77" s="196"/>
      <c r="G77" s="408">
        <v>89</v>
      </c>
      <c r="H77" s="408">
        <v>24</v>
      </c>
      <c r="I77" s="408">
        <v>6</v>
      </c>
      <c r="J77" s="195" t="s">
        <v>95</v>
      </c>
      <c r="K77" s="194" t="s">
        <v>306</v>
      </c>
      <c r="L77" s="195" t="s">
        <v>94</v>
      </c>
      <c r="M77" s="194" t="s">
        <v>213</v>
      </c>
      <c r="N77" s="195" t="s">
        <v>93</v>
      </c>
      <c r="O77" s="194" t="s">
        <v>263</v>
      </c>
      <c r="P77" s="195" t="s">
        <v>92</v>
      </c>
      <c r="Q77" s="194" t="s">
        <v>275</v>
      </c>
      <c r="R77" s="195" t="s">
        <v>212</v>
      </c>
      <c r="S77" s="194" t="s">
        <v>263</v>
      </c>
      <c r="T77" s="195" t="s">
        <v>211</v>
      </c>
      <c r="U77" s="194" t="s">
        <v>232</v>
      </c>
      <c r="V77" s="195" t="s">
        <v>292</v>
      </c>
      <c r="W77" s="194"/>
      <c r="X77" s="195" t="s">
        <v>594</v>
      </c>
      <c r="Y77" s="194"/>
      <c r="Z77" s="195" t="s">
        <v>740</v>
      </c>
      <c r="AA77" s="194"/>
      <c r="AB77" s="25" t="s">
        <v>522</v>
      </c>
      <c r="AC77" s="397">
        <v>2</v>
      </c>
      <c r="AD77" s="397"/>
      <c r="AE77" s="193"/>
      <c r="AF77" s="379">
        <f>SUMPRODUCT(LEN($K77:$Y79)-LEN(SUBSTITUTE($K77:$Y79,"A", "")))</f>
        <v>19</v>
      </c>
      <c r="AG77" s="365">
        <f>SUMPRODUCT(LEN($AB77:$AB79)-LEN(SUBSTITUTE($AB77:$AB79,"A", "")))</f>
        <v>5</v>
      </c>
      <c r="AH77" s="365">
        <f>SUMPRODUCT(LEN($K77:$Y79)-LEN(SUBSTITUTE($K77:$Y79,"S", "")))</f>
        <v>1</v>
      </c>
      <c r="AI77" s="365">
        <f>SUMPRODUCT(LEN($AB77:$AB79)-LEN(SUBSTITUTE($AB77:$AB79,"S", "")))</f>
        <v>0</v>
      </c>
      <c r="AJ77" s="365">
        <f>SUMPRODUCT(LEN($K77:$Y79)-LEN(SUBSTITUTE($K77:$Y79,"F", "")))</f>
        <v>1</v>
      </c>
      <c r="AK77" s="365">
        <f>SUMPRODUCT(LEN($AB77:$AB79)-LEN(SUBSTITUTE($AB77:$AB79,"F", "")))</f>
        <v>0</v>
      </c>
      <c r="AL77" s="365">
        <f>SUMPRODUCT(LEN($K77:$Y79)-LEN(SUBSTITUTE($K77:$Y79,"G", "")))</f>
        <v>13</v>
      </c>
      <c r="AM77" s="365">
        <f>SUMPRODUCT(LEN($AB77:$AB79)-LEN(SUBSTITUTE($AB77:$AB79,"G", "")))</f>
        <v>3</v>
      </c>
      <c r="AN77" s="365">
        <f>SUMPRODUCT(LEN($K77:$Y79)-LEN(SUBSTITUTE($K77:$Y79,"M", "")))</f>
        <v>0</v>
      </c>
      <c r="AO77" s="382">
        <f>SUMPRODUCT(LEN($AB77:$AB79)-LEN(SUBSTITUTE($AB77:$AB79,"M", "")))</f>
        <v>0</v>
      </c>
    </row>
    <row r="78" spans="1:49" ht="19.899999999999999" customHeight="1" x14ac:dyDescent="0.2">
      <c r="A78" s="17"/>
      <c r="B78" s="406"/>
      <c r="C78" s="231"/>
      <c r="D78" s="23"/>
      <c r="E78" s="23"/>
      <c r="F78" s="191"/>
      <c r="G78" s="409"/>
      <c r="H78" s="409"/>
      <c r="I78" s="409"/>
      <c r="J78" s="190" t="s">
        <v>91</v>
      </c>
      <c r="K78" s="189" t="s">
        <v>271</v>
      </c>
      <c r="L78" s="190" t="s">
        <v>90</v>
      </c>
      <c r="M78" s="189" t="s">
        <v>263</v>
      </c>
      <c r="N78" s="190" t="s">
        <v>89</v>
      </c>
      <c r="O78" s="189" t="s">
        <v>263</v>
      </c>
      <c r="P78" s="190" t="s">
        <v>88</v>
      </c>
      <c r="Q78" s="189" t="s">
        <v>224</v>
      </c>
      <c r="R78" s="190" t="s">
        <v>210</v>
      </c>
      <c r="S78" s="189" t="s">
        <v>213</v>
      </c>
      <c r="T78" s="190" t="s">
        <v>209</v>
      </c>
      <c r="U78" s="189" t="s">
        <v>97</v>
      </c>
      <c r="V78" s="190" t="s">
        <v>291</v>
      </c>
      <c r="W78" s="189"/>
      <c r="X78" s="190" t="s">
        <v>593</v>
      </c>
      <c r="Y78" s="189"/>
      <c r="Z78" s="190" t="s">
        <v>739</v>
      </c>
      <c r="AA78" s="189"/>
      <c r="AB78" s="18" t="s">
        <v>275</v>
      </c>
      <c r="AC78" s="366"/>
      <c r="AD78" s="366"/>
      <c r="AE78" s="188"/>
      <c r="AF78" s="390"/>
      <c r="AG78" s="392"/>
      <c r="AH78" s="392"/>
      <c r="AI78" s="392"/>
      <c r="AJ78" s="392"/>
      <c r="AK78" s="392"/>
      <c r="AL78" s="392"/>
      <c r="AM78" s="392"/>
      <c r="AN78" s="392"/>
      <c r="AO78" s="395"/>
      <c r="AR78" s="4">
        <f>SUM(AN77:AO79)/SUM(AL77:AO79)*100</f>
        <v>0</v>
      </c>
    </row>
    <row r="79" spans="1:49" ht="19.899999999999999" customHeight="1" thickBot="1" x14ac:dyDescent="0.25">
      <c r="A79" s="17"/>
      <c r="B79" s="407"/>
      <c r="C79" s="233"/>
      <c r="D79" s="203"/>
      <c r="E79" s="203"/>
      <c r="F79" s="202"/>
      <c r="G79" s="410"/>
      <c r="H79" s="410"/>
      <c r="I79" s="410"/>
      <c r="J79" s="201" t="s">
        <v>87</v>
      </c>
      <c r="K79" s="200" t="s">
        <v>284</v>
      </c>
      <c r="L79" s="201" t="s">
        <v>86</v>
      </c>
      <c r="M79" s="200" t="s">
        <v>284</v>
      </c>
      <c r="N79" s="201" t="s">
        <v>85</v>
      </c>
      <c r="O79" s="200" t="s">
        <v>275</v>
      </c>
      <c r="P79" s="201" t="s">
        <v>84</v>
      </c>
      <c r="Q79" s="200" t="s">
        <v>263</v>
      </c>
      <c r="R79" s="201" t="s">
        <v>208</v>
      </c>
      <c r="S79" s="200" t="s">
        <v>97</v>
      </c>
      <c r="T79" s="201" t="s">
        <v>207</v>
      </c>
      <c r="U79" s="200" t="s">
        <v>98</v>
      </c>
      <c r="V79" s="201" t="s">
        <v>290</v>
      </c>
      <c r="W79" s="200"/>
      <c r="X79" s="201" t="s">
        <v>592</v>
      </c>
      <c r="Y79" s="200"/>
      <c r="Z79" s="201" t="s">
        <v>738</v>
      </c>
      <c r="AA79" s="200"/>
      <c r="AB79" s="10"/>
      <c r="AC79" s="398"/>
      <c r="AD79" s="398"/>
      <c r="AE79" s="199"/>
      <c r="AF79" s="391"/>
      <c r="AG79" s="393"/>
      <c r="AH79" s="393"/>
      <c r="AI79" s="393"/>
      <c r="AJ79" s="393"/>
      <c r="AK79" s="393"/>
      <c r="AL79" s="393"/>
      <c r="AM79" s="393"/>
      <c r="AN79" s="393"/>
      <c r="AO79" s="396"/>
    </row>
    <row r="80" spans="1:49" ht="19.899999999999999" customHeight="1" x14ac:dyDescent="0.2">
      <c r="A80" s="17"/>
      <c r="B80" s="405">
        <v>3</v>
      </c>
      <c r="C80" s="232"/>
      <c r="D80" s="197"/>
      <c r="E80" s="197"/>
      <c r="F80" s="196"/>
      <c r="G80" s="408">
        <v>96</v>
      </c>
      <c r="H80" s="408">
        <v>27</v>
      </c>
      <c r="I80" s="408">
        <v>5</v>
      </c>
      <c r="J80" s="195" t="s">
        <v>95</v>
      </c>
      <c r="K80" s="194" t="s">
        <v>748</v>
      </c>
      <c r="L80" s="195" t="s">
        <v>94</v>
      </c>
      <c r="M80" s="194" t="s">
        <v>213</v>
      </c>
      <c r="N80" s="195" t="s">
        <v>93</v>
      </c>
      <c r="O80" s="194" t="s">
        <v>275</v>
      </c>
      <c r="P80" s="195" t="s">
        <v>92</v>
      </c>
      <c r="Q80" s="194" t="s">
        <v>263</v>
      </c>
      <c r="R80" s="195" t="s">
        <v>212</v>
      </c>
      <c r="S80" s="194" t="s">
        <v>263</v>
      </c>
      <c r="T80" s="195" t="s">
        <v>211</v>
      </c>
      <c r="U80" s="194" t="s">
        <v>271</v>
      </c>
      <c r="V80" s="195" t="s">
        <v>292</v>
      </c>
      <c r="W80" s="194" t="s">
        <v>97</v>
      </c>
      <c r="X80" s="195" t="s">
        <v>594</v>
      </c>
      <c r="Y80" s="194"/>
      <c r="Z80" s="195" t="s">
        <v>740</v>
      </c>
      <c r="AA80" s="194"/>
      <c r="AB80" s="25"/>
      <c r="AC80" s="397"/>
      <c r="AD80" s="397"/>
      <c r="AE80" s="193"/>
      <c r="AF80" s="379">
        <f>SUMPRODUCT(LEN($K80:$Y82)-LEN(SUBSTITUTE($K80:$Y82,"A", "")))</f>
        <v>23</v>
      </c>
      <c r="AG80" s="365">
        <f>SUMPRODUCT(LEN($AB80:$AB82)-LEN(SUBSTITUTE($AB80:$AB82,"A", "")))</f>
        <v>0</v>
      </c>
      <c r="AH80" s="365">
        <f>SUMPRODUCT(LEN($K80:$Y82)-LEN(SUBSTITUTE($K80:$Y82,"S", "")))</f>
        <v>3</v>
      </c>
      <c r="AI80" s="365">
        <f>SUMPRODUCT(LEN($AB80:$AB82)-LEN(SUBSTITUTE($AB80:$AB82,"S", "")))</f>
        <v>0</v>
      </c>
      <c r="AJ80" s="365">
        <f>SUMPRODUCT(LEN($K80:$Y82)-LEN(SUBSTITUTE($K80:$Y82,"F", "")))</f>
        <v>0</v>
      </c>
      <c r="AK80" s="365">
        <f>SUMPRODUCT(LEN($AB80:$AB82)-LEN(SUBSTITUTE($AB80:$AB82,"F", "")))</f>
        <v>0</v>
      </c>
      <c r="AL80" s="365">
        <f>SUMPRODUCT(LEN($K80:$Y82)-LEN(SUBSTITUTE($K80:$Y82,"G", "")))</f>
        <v>13</v>
      </c>
      <c r="AM80" s="365">
        <f>SUMPRODUCT(LEN($AB80:$AB82)-LEN(SUBSTITUTE($AB80:$AB82,"G", "")))</f>
        <v>0</v>
      </c>
      <c r="AN80" s="365">
        <f>SUMPRODUCT(LEN($K80:$Y82)-LEN(SUBSTITUTE($K80:$Y82,"M", "")))</f>
        <v>1</v>
      </c>
      <c r="AO80" s="382">
        <f>SUMPRODUCT(LEN($AB80:$AB82)-LEN(SUBSTITUTE($AB80:$AB82,"M", "")))</f>
        <v>0</v>
      </c>
    </row>
    <row r="81" spans="1:44" ht="19.899999999999999" customHeight="1" x14ac:dyDescent="0.2">
      <c r="A81" s="17"/>
      <c r="B81" s="406"/>
      <c r="C81" s="231"/>
      <c r="D81" s="23"/>
      <c r="E81" s="23"/>
      <c r="F81" s="191"/>
      <c r="G81" s="409"/>
      <c r="H81" s="409"/>
      <c r="I81" s="409"/>
      <c r="J81" s="190" t="s">
        <v>91</v>
      </c>
      <c r="K81" s="189" t="s">
        <v>97</v>
      </c>
      <c r="L81" s="190" t="s">
        <v>90</v>
      </c>
      <c r="M81" s="189" t="s">
        <v>263</v>
      </c>
      <c r="N81" s="190" t="s">
        <v>89</v>
      </c>
      <c r="O81" s="189" t="s">
        <v>224</v>
      </c>
      <c r="P81" s="190" t="s">
        <v>88</v>
      </c>
      <c r="Q81" s="189" t="s">
        <v>306</v>
      </c>
      <c r="R81" s="190" t="s">
        <v>210</v>
      </c>
      <c r="S81" s="189" t="s">
        <v>284</v>
      </c>
      <c r="T81" s="190" t="s">
        <v>209</v>
      </c>
      <c r="U81" s="189" t="s">
        <v>271</v>
      </c>
      <c r="V81" s="190" t="s">
        <v>291</v>
      </c>
      <c r="W81" s="189" t="s">
        <v>98</v>
      </c>
      <c r="X81" s="190" t="s">
        <v>593</v>
      </c>
      <c r="Y81" s="189"/>
      <c r="Z81" s="190" t="s">
        <v>739</v>
      </c>
      <c r="AA81" s="189"/>
      <c r="AB81" s="18"/>
      <c r="AC81" s="366"/>
      <c r="AD81" s="366"/>
      <c r="AE81" s="188"/>
      <c r="AF81" s="390"/>
      <c r="AG81" s="392"/>
      <c r="AH81" s="392"/>
      <c r="AI81" s="392"/>
      <c r="AJ81" s="392"/>
      <c r="AK81" s="392"/>
      <c r="AL81" s="392"/>
      <c r="AM81" s="392"/>
      <c r="AN81" s="392"/>
      <c r="AO81" s="395"/>
      <c r="AR81" s="4">
        <f>SUM(AN80:AO82)/SUM(AL80:AO82)*100</f>
        <v>7.1428571428571423</v>
      </c>
    </row>
    <row r="82" spans="1:44" ht="19.899999999999999" customHeight="1" thickBot="1" x14ac:dyDescent="0.25">
      <c r="A82" s="17"/>
      <c r="B82" s="407"/>
      <c r="C82" s="233"/>
      <c r="D82" s="203"/>
      <c r="E82" s="203"/>
      <c r="F82" s="202"/>
      <c r="G82" s="410"/>
      <c r="H82" s="410"/>
      <c r="I82" s="410"/>
      <c r="J82" s="201" t="s">
        <v>87</v>
      </c>
      <c r="K82" s="200" t="s">
        <v>306</v>
      </c>
      <c r="L82" s="201" t="s">
        <v>86</v>
      </c>
      <c r="M82" s="200" t="s">
        <v>436</v>
      </c>
      <c r="N82" s="201" t="s">
        <v>85</v>
      </c>
      <c r="O82" s="200" t="s">
        <v>440</v>
      </c>
      <c r="P82" s="201" t="s">
        <v>84</v>
      </c>
      <c r="Q82" s="200" t="s">
        <v>224</v>
      </c>
      <c r="R82" s="201" t="s">
        <v>208</v>
      </c>
      <c r="S82" s="200" t="s">
        <v>306</v>
      </c>
      <c r="T82" s="201" t="s">
        <v>207</v>
      </c>
      <c r="U82" s="200" t="s">
        <v>98</v>
      </c>
      <c r="V82" s="201" t="s">
        <v>290</v>
      </c>
      <c r="W82" s="200" t="s">
        <v>98</v>
      </c>
      <c r="X82" s="201" t="s">
        <v>592</v>
      </c>
      <c r="Y82" s="200"/>
      <c r="Z82" s="201" t="s">
        <v>738</v>
      </c>
      <c r="AA82" s="200"/>
      <c r="AB82" s="10"/>
      <c r="AC82" s="398"/>
      <c r="AD82" s="398"/>
      <c r="AE82" s="199"/>
      <c r="AF82" s="391"/>
      <c r="AG82" s="393"/>
      <c r="AH82" s="393"/>
      <c r="AI82" s="393"/>
      <c r="AJ82" s="393"/>
      <c r="AK82" s="393"/>
      <c r="AL82" s="393"/>
      <c r="AM82" s="393"/>
      <c r="AN82" s="393"/>
      <c r="AO82" s="396"/>
    </row>
    <row r="83" spans="1:44" ht="19.899999999999999" customHeight="1" x14ac:dyDescent="0.2">
      <c r="A83" s="17"/>
      <c r="B83" s="405">
        <v>4</v>
      </c>
      <c r="C83" s="232"/>
      <c r="D83" s="197"/>
      <c r="E83" s="197"/>
      <c r="F83" s="196"/>
      <c r="G83" s="408">
        <v>105</v>
      </c>
      <c r="H83" s="408">
        <v>26</v>
      </c>
      <c r="I83" s="408">
        <v>6</v>
      </c>
      <c r="J83" s="195" t="s">
        <v>95</v>
      </c>
      <c r="K83" s="194" t="s">
        <v>271</v>
      </c>
      <c r="L83" s="195" t="s">
        <v>94</v>
      </c>
      <c r="M83" s="194" t="s">
        <v>319</v>
      </c>
      <c r="N83" s="195" t="s">
        <v>93</v>
      </c>
      <c r="O83" s="194" t="s">
        <v>213</v>
      </c>
      <c r="P83" s="195" t="s">
        <v>92</v>
      </c>
      <c r="Q83" s="194" t="s">
        <v>266</v>
      </c>
      <c r="R83" s="195" t="s">
        <v>212</v>
      </c>
      <c r="S83" s="194" t="s">
        <v>319</v>
      </c>
      <c r="T83" s="195" t="s">
        <v>211</v>
      </c>
      <c r="U83" s="194" t="s">
        <v>271</v>
      </c>
      <c r="V83" s="195" t="s">
        <v>292</v>
      </c>
      <c r="W83" s="194" t="s">
        <v>97</v>
      </c>
      <c r="X83" s="195" t="s">
        <v>594</v>
      </c>
      <c r="Y83" s="194"/>
      <c r="Z83" s="195" t="s">
        <v>740</v>
      </c>
      <c r="AA83" s="194"/>
      <c r="AB83" s="25" t="s">
        <v>889</v>
      </c>
      <c r="AC83" s="397"/>
      <c r="AD83" s="397"/>
      <c r="AE83" s="193"/>
      <c r="AF83" s="379">
        <f>SUMPRODUCT(LEN($K83:$Y85)-LEN(SUBSTITUTE($K83:$Y85,"A", "")))</f>
        <v>24</v>
      </c>
      <c r="AG83" s="365">
        <f>SUMPRODUCT(LEN($AB83:$AB85)-LEN(SUBSTITUTE($AB83:$AB85,"A", "")))</f>
        <v>6</v>
      </c>
      <c r="AH83" s="365">
        <f>SUMPRODUCT(LEN($K83:$Y85)-LEN(SUBSTITUTE($K83:$Y85,"S", "")))</f>
        <v>2</v>
      </c>
      <c r="AI83" s="365">
        <f>SUMPRODUCT(LEN($AB83:$AB85)-LEN(SUBSTITUTE($AB83:$AB85,"S", "")))</f>
        <v>0</v>
      </c>
      <c r="AJ83" s="365">
        <f>SUMPRODUCT(LEN($K83:$Y85)-LEN(SUBSTITUTE($K83:$Y85,"F", "")))</f>
        <v>0</v>
      </c>
      <c r="AK83" s="365">
        <f>SUMPRODUCT(LEN($AB83:$AB85)-LEN(SUBSTITUTE($AB83:$AB85,"F", "")))</f>
        <v>0</v>
      </c>
      <c r="AL83" s="365">
        <f>SUMPRODUCT(LEN($K83:$Y85)-LEN(SUBSTITUTE($K83:$Y85,"G", "")))</f>
        <v>15</v>
      </c>
      <c r="AM83" s="365">
        <f>SUMPRODUCT(LEN($AB83:$AB85)-LEN(SUBSTITUTE($AB83:$AB85,"G", "")))</f>
        <v>1</v>
      </c>
      <c r="AN83" s="365">
        <f>SUMPRODUCT(LEN($K83:$Y85)-LEN(SUBSTITUTE($K83:$Y85,"M", "")))</f>
        <v>0</v>
      </c>
      <c r="AO83" s="382">
        <f>SUMPRODUCT(LEN($AB83:$AB85)-LEN(SUBSTITUTE($AB83:$AB85,"M", "")))</f>
        <v>0</v>
      </c>
    </row>
    <row r="84" spans="1:44" ht="19.899999999999999" customHeight="1" x14ac:dyDescent="0.2">
      <c r="A84" s="17"/>
      <c r="B84" s="406"/>
      <c r="C84" s="231"/>
      <c r="D84" s="23"/>
      <c r="E84" s="23"/>
      <c r="F84" s="191"/>
      <c r="G84" s="409"/>
      <c r="H84" s="409"/>
      <c r="I84" s="409"/>
      <c r="J84" s="190" t="s">
        <v>91</v>
      </c>
      <c r="K84" s="189" t="s">
        <v>224</v>
      </c>
      <c r="L84" s="190" t="s">
        <v>90</v>
      </c>
      <c r="M84" s="189" t="s">
        <v>224</v>
      </c>
      <c r="N84" s="190" t="s">
        <v>89</v>
      </c>
      <c r="O84" s="189" t="s">
        <v>275</v>
      </c>
      <c r="P84" s="190" t="s">
        <v>88</v>
      </c>
      <c r="Q84" s="189" t="s">
        <v>213</v>
      </c>
      <c r="R84" s="190" t="s">
        <v>210</v>
      </c>
      <c r="S84" s="189" t="s">
        <v>306</v>
      </c>
      <c r="T84" s="190" t="s">
        <v>209</v>
      </c>
      <c r="U84" s="189" t="s">
        <v>97</v>
      </c>
      <c r="V84" s="190" t="s">
        <v>291</v>
      </c>
      <c r="W84" s="189" t="s">
        <v>98</v>
      </c>
      <c r="X84" s="190" t="s">
        <v>593</v>
      </c>
      <c r="Y84" s="189"/>
      <c r="Z84" s="190" t="s">
        <v>739</v>
      </c>
      <c r="AA84" s="189"/>
      <c r="AB84" s="18"/>
      <c r="AC84" s="366"/>
      <c r="AD84" s="366"/>
      <c r="AE84" s="188"/>
      <c r="AF84" s="390"/>
      <c r="AG84" s="392"/>
      <c r="AH84" s="392"/>
      <c r="AI84" s="392"/>
      <c r="AJ84" s="392"/>
      <c r="AK84" s="392"/>
      <c r="AL84" s="392"/>
      <c r="AM84" s="392"/>
      <c r="AN84" s="392"/>
      <c r="AO84" s="395"/>
      <c r="AR84" s="4">
        <f>SUM(AN83:AO85)/SUM(AL83:AO85)*100</f>
        <v>0</v>
      </c>
    </row>
    <row r="85" spans="1:44" ht="19.899999999999999" customHeight="1" thickBot="1" x14ac:dyDescent="0.25">
      <c r="A85" s="17"/>
      <c r="B85" s="407"/>
      <c r="C85" s="233"/>
      <c r="D85" s="203"/>
      <c r="E85" s="203"/>
      <c r="F85" s="202"/>
      <c r="G85" s="410"/>
      <c r="H85" s="410"/>
      <c r="I85" s="410"/>
      <c r="J85" s="201" t="s">
        <v>87</v>
      </c>
      <c r="K85" s="200" t="s">
        <v>275</v>
      </c>
      <c r="L85" s="201" t="s">
        <v>86</v>
      </c>
      <c r="M85" s="200" t="s">
        <v>319</v>
      </c>
      <c r="N85" s="201" t="s">
        <v>85</v>
      </c>
      <c r="O85" s="200" t="s">
        <v>306</v>
      </c>
      <c r="P85" s="201" t="s">
        <v>84</v>
      </c>
      <c r="Q85" s="200" t="s">
        <v>263</v>
      </c>
      <c r="R85" s="201" t="s">
        <v>208</v>
      </c>
      <c r="S85" s="200" t="s">
        <v>271</v>
      </c>
      <c r="T85" s="201" t="s">
        <v>207</v>
      </c>
      <c r="U85" s="200" t="s">
        <v>98</v>
      </c>
      <c r="V85" s="201" t="s">
        <v>290</v>
      </c>
      <c r="W85" s="200"/>
      <c r="X85" s="201" t="s">
        <v>592</v>
      </c>
      <c r="Y85" s="200"/>
      <c r="Z85" s="201" t="s">
        <v>738</v>
      </c>
      <c r="AA85" s="200"/>
      <c r="AB85" s="10"/>
      <c r="AC85" s="398"/>
      <c r="AD85" s="398"/>
      <c r="AE85" s="199"/>
      <c r="AF85" s="391"/>
      <c r="AG85" s="393"/>
      <c r="AH85" s="393"/>
      <c r="AI85" s="393"/>
      <c r="AJ85" s="393"/>
      <c r="AK85" s="393"/>
      <c r="AL85" s="393"/>
      <c r="AM85" s="393"/>
      <c r="AN85" s="393"/>
      <c r="AO85" s="396"/>
    </row>
    <row r="86" spans="1:44" ht="19.899999999999999" customHeight="1" x14ac:dyDescent="0.2">
      <c r="A86" s="17"/>
      <c r="B86" s="405">
        <v>5</v>
      </c>
      <c r="C86" s="232"/>
      <c r="D86" s="197"/>
      <c r="E86" s="197"/>
      <c r="F86" s="196"/>
      <c r="G86" s="408">
        <v>106</v>
      </c>
      <c r="H86" s="408">
        <v>26</v>
      </c>
      <c r="I86" s="408">
        <v>6</v>
      </c>
      <c r="J86" s="195" t="s">
        <v>95</v>
      </c>
      <c r="K86" s="194" t="s">
        <v>97</v>
      </c>
      <c r="L86" s="195" t="s">
        <v>94</v>
      </c>
      <c r="M86" s="194" t="s">
        <v>436</v>
      </c>
      <c r="N86" s="195" t="s">
        <v>93</v>
      </c>
      <c r="O86" s="194" t="s">
        <v>466</v>
      </c>
      <c r="P86" s="195" t="s">
        <v>92</v>
      </c>
      <c r="Q86" s="194" t="s">
        <v>306</v>
      </c>
      <c r="R86" s="195" t="s">
        <v>212</v>
      </c>
      <c r="S86" s="194" t="s">
        <v>354</v>
      </c>
      <c r="T86" s="195" t="s">
        <v>211</v>
      </c>
      <c r="U86" s="194" t="s">
        <v>315</v>
      </c>
      <c r="V86" s="195" t="s">
        <v>292</v>
      </c>
      <c r="W86" s="194" t="s">
        <v>218</v>
      </c>
      <c r="X86" s="195" t="s">
        <v>594</v>
      </c>
      <c r="Y86" s="194"/>
      <c r="Z86" s="195" t="s">
        <v>740</v>
      </c>
      <c r="AA86" s="194"/>
      <c r="AB86" s="25" t="s">
        <v>97</v>
      </c>
      <c r="AC86" s="397">
        <v>4</v>
      </c>
      <c r="AD86" s="397"/>
      <c r="AE86" s="193"/>
      <c r="AF86" s="379">
        <f>SUMPRODUCT(LEN($K86:$Y88)-LEN(SUBSTITUTE($K86:$Y88,"A", "")))</f>
        <v>19</v>
      </c>
      <c r="AG86" s="365">
        <f>SUMPRODUCT(LEN($AB86:$AB88)-LEN(SUBSTITUTE($AB86:$AB88,"A", "")))</f>
        <v>3</v>
      </c>
      <c r="AH86" s="365">
        <f>SUMPRODUCT(LEN($K86:$Y88)-LEN(SUBSTITUTE($K86:$Y88,"S", "")))</f>
        <v>13</v>
      </c>
      <c r="AI86" s="365">
        <f>SUMPRODUCT(LEN($AB86:$AB88)-LEN(SUBSTITUTE($AB86:$AB88,"S", "")))</f>
        <v>0</v>
      </c>
      <c r="AJ86" s="365">
        <f>SUMPRODUCT(LEN($K86:$Y88)-LEN(SUBSTITUTE($K86:$Y88,"F", "")))</f>
        <v>1</v>
      </c>
      <c r="AK86" s="365">
        <f>SUMPRODUCT(LEN($AB86:$AB88)-LEN(SUBSTITUTE($AB86:$AB88,"F", "")))</f>
        <v>0</v>
      </c>
      <c r="AL86" s="365">
        <f>SUMPRODUCT(LEN($K86:$Y88)-LEN(SUBSTITUTE($K86:$Y88,"G", "")))</f>
        <v>21</v>
      </c>
      <c r="AM86" s="365">
        <f>SUMPRODUCT(LEN($AB86:$AB88)-LEN(SUBSTITUTE($AB86:$AB88,"G", "")))</f>
        <v>2</v>
      </c>
      <c r="AN86" s="365">
        <f>SUMPRODUCT(LEN($K86:$Y88)-LEN(SUBSTITUTE($K86:$Y88,"M", "")))</f>
        <v>0</v>
      </c>
      <c r="AO86" s="382">
        <f>SUMPRODUCT(LEN($AB86:$AB88)-LEN(SUBSTITUTE($AB86:$AB88,"M", "")))</f>
        <v>0</v>
      </c>
    </row>
    <row r="87" spans="1:44" ht="19.899999999999999" customHeight="1" x14ac:dyDescent="0.2">
      <c r="A87" s="17"/>
      <c r="B87" s="406"/>
      <c r="C87" s="231"/>
      <c r="D87" s="23"/>
      <c r="E87" s="23"/>
      <c r="F87" s="191"/>
      <c r="G87" s="409"/>
      <c r="H87" s="409"/>
      <c r="I87" s="409"/>
      <c r="J87" s="190" t="s">
        <v>91</v>
      </c>
      <c r="K87" s="189" t="s">
        <v>224</v>
      </c>
      <c r="L87" s="190" t="s">
        <v>90</v>
      </c>
      <c r="M87" s="189" t="s">
        <v>213</v>
      </c>
      <c r="N87" s="190" t="s">
        <v>89</v>
      </c>
      <c r="O87" s="189" t="s">
        <v>263</v>
      </c>
      <c r="P87" s="190" t="s">
        <v>88</v>
      </c>
      <c r="Q87" s="189" t="s">
        <v>319</v>
      </c>
      <c r="R87" s="190" t="s">
        <v>210</v>
      </c>
      <c r="S87" s="189" t="s">
        <v>323</v>
      </c>
      <c r="T87" s="190" t="s">
        <v>209</v>
      </c>
      <c r="U87" s="189" t="s">
        <v>283</v>
      </c>
      <c r="V87" s="190" t="s">
        <v>291</v>
      </c>
      <c r="W87" s="189" t="s">
        <v>98</v>
      </c>
      <c r="X87" s="190" t="s">
        <v>593</v>
      </c>
      <c r="Y87" s="189"/>
      <c r="Z87" s="190" t="s">
        <v>739</v>
      </c>
      <c r="AA87" s="189"/>
      <c r="AB87" s="18" t="s">
        <v>382</v>
      </c>
      <c r="AC87" s="366"/>
      <c r="AD87" s="366"/>
      <c r="AE87" s="188"/>
      <c r="AF87" s="390"/>
      <c r="AG87" s="392"/>
      <c r="AH87" s="392"/>
      <c r="AI87" s="392"/>
      <c r="AJ87" s="392"/>
      <c r="AK87" s="392"/>
      <c r="AL87" s="392"/>
      <c r="AM87" s="392"/>
      <c r="AN87" s="392"/>
      <c r="AO87" s="395"/>
      <c r="AR87" s="4">
        <f>SUM(AN86:AO88)/SUM(AL86:AO88)*100</f>
        <v>0</v>
      </c>
    </row>
    <row r="88" spans="1:44" ht="19.899999999999999" customHeight="1" thickBot="1" x14ac:dyDescent="0.25">
      <c r="A88" s="17"/>
      <c r="B88" s="407"/>
      <c r="C88" s="233"/>
      <c r="D88" s="203"/>
      <c r="E88" s="203"/>
      <c r="F88" s="202"/>
      <c r="G88" s="410"/>
      <c r="H88" s="410"/>
      <c r="I88" s="410"/>
      <c r="J88" s="201" t="s">
        <v>87</v>
      </c>
      <c r="K88" s="200" t="s">
        <v>213</v>
      </c>
      <c r="L88" s="201" t="s">
        <v>86</v>
      </c>
      <c r="M88" s="200" t="s">
        <v>319</v>
      </c>
      <c r="N88" s="201" t="s">
        <v>85</v>
      </c>
      <c r="O88" s="200" t="s">
        <v>553</v>
      </c>
      <c r="P88" s="201" t="s">
        <v>84</v>
      </c>
      <c r="Q88" s="200" t="s">
        <v>451</v>
      </c>
      <c r="R88" s="201" t="s">
        <v>208</v>
      </c>
      <c r="S88" s="200" t="s">
        <v>305</v>
      </c>
      <c r="T88" s="201" t="s">
        <v>207</v>
      </c>
      <c r="U88" s="200" t="s">
        <v>218</v>
      </c>
      <c r="V88" s="201" t="s">
        <v>290</v>
      </c>
      <c r="W88" s="200" t="s">
        <v>98</v>
      </c>
      <c r="X88" s="201" t="s">
        <v>592</v>
      </c>
      <c r="Y88" s="200"/>
      <c r="Z88" s="201" t="s">
        <v>738</v>
      </c>
      <c r="AA88" s="200"/>
      <c r="AB88" s="10"/>
      <c r="AC88" s="398"/>
      <c r="AD88" s="398"/>
      <c r="AE88" s="199"/>
      <c r="AF88" s="391"/>
      <c r="AG88" s="393"/>
      <c r="AH88" s="393"/>
      <c r="AI88" s="393"/>
      <c r="AJ88" s="393"/>
      <c r="AK88" s="393"/>
      <c r="AL88" s="393"/>
      <c r="AM88" s="393"/>
      <c r="AN88" s="393"/>
      <c r="AO88" s="396"/>
    </row>
    <row r="89" spans="1:44" ht="19.899999999999999" customHeight="1" x14ac:dyDescent="0.2">
      <c r="A89" s="17"/>
      <c r="B89" s="405">
        <v>6</v>
      </c>
      <c r="C89" s="232"/>
      <c r="D89" s="197"/>
      <c r="E89" s="197"/>
      <c r="F89" s="196"/>
      <c r="G89" s="408">
        <v>96</v>
      </c>
      <c r="H89" s="408">
        <v>25</v>
      </c>
      <c r="I89" s="408">
        <v>6</v>
      </c>
      <c r="J89" s="195" t="s">
        <v>95</v>
      </c>
      <c r="K89" s="194" t="s">
        <v>660</v>
      </c>
      <c r="L89" s="195" t="s">
        <v>94</v>
      </c>
      <c r="M89" s="194" t="s">
        <v>275</v>
      </c>
      <c r="N89" s="195" t="s">
        <v>93</v>
      </c>
      <c r="O89" s="194" t="s">
        <v>888</v>
      </c>
      <c r="P89" s="195" t="s">
        <v>92</v>
      </c>
      <c r="Q89" s="194" t="s">
        <v>275</v>
      </c>
      <c r="R89" s="195" t="s">
        <v>212</v>
      </c>
      <c r="S89" s="194" t="s">
        <v>263</v>
      </c>
      <c r="T89" s="195" t="s">
        <v>211</v>
      </c>
      <c r="U89" s="194" t="s">
        <v>98</v>
      </c>
      <c r="V89" s="195" t="s">
        <v>292</v>
      </c>
      <c r="W89" s="194" t="s">
        <v>98</v>
      </c>
      <c r="X89" s="195" t="s">
        <v>594</v>
      </c>
      <c r="Y89" s="194"/>
      <c r="Z89" s="195" t="s">
        <v>740</v>
      </c>
      <c r="AA89" s="194"/>
      <c r="AB89" s="25" t="s">
        <v>887</v>
      </c>
      <c r="AC89" s="397"/>
      <c r="AD89" s="397"/>
      <c r="AE89" s="193"/>
      <c r="AF89" s="379">
        <f>SUMPRODUCT(LEN($K89:$Y91)-LEN(SUBSTITUTE($K89:$Y91,"A", "")))</f>
        <v>26</v>
      </c>
      <c r="AG89" s="365">
        <f>SUMPRODUCT(LEN($AB89:$AB91)-LEN(SUBSTITUTE($AB89:$AB91,"A", "")))</f>
        <v>8</v>
      </c>
      <c r="AH89" s="365">
        <f>SUMPRODUCT(LEN($K89:$Y91)-LEN(SUBSTITUTE($K89:$Y91,"S", "")))</f>
        <v>4</v>
      </c>
      <c r="AI89" s="365">
        <f>SUMPRODUCT(LEN($AB89:$AB91)-LEN(SUBSTITUTE($AB89:$AB91,"S", "")))</f>
        <v>0</v>
      </c>
      <c r="AJ89" s="365">
        <f>SUMPRODUCT(LEN($K89:$Y91)-LEN(SUBSTITUTE($K89:$Y91,"F", "")))</f>
        <v>1</v>
      </c>
      <c r="AK89" s="365">
        <f>SUMPRODUCT(LEN($AB89:$AB91)-LEN(SUBSTITUTE($AB89:$AB91,"F", "")))</f>
        <v>0</v>
      </c>
      <c r="AL89" s="365">
        <f>SUMPRODUCT(LEN($K89:$Y91)-LEN(SUBSTITUTE($K89:$Y91,"G", "")))</f>
        <v>14</v>
      </c>
      <c r="AM89" s="365">
        <f>SUMPRODUCT(LEN($AB89:$AB91)-LEN(SUBSTITUTE($AB89:$AB91,"G", "")))</f>
        <v>4</v>
      </c>
      <c r="AN89" s="365">
        <f>SUMPRODUCT(LEN($K89:$Y91)-LEN(SUBSTITUTE($K89:$Y91,"M", "")))</f>
        <v>2</v>
      </c>
      <c r="AO89" s="382">
        <f>SUMPRODUCT(LEN($AB89:$AB91)-LEN(SUBSTITUTE($AB89:$AB91,"M", "")))</f>
        <v>0</v>
      </c>
    </row>
    <row r="90" spans="1:44" s="58" customFormat="1" ht="19.899999999999999" customHeight="1" x14ac:dyDescent="0.2">
      <c r="A90" s="17"/>
      <c r="B90" s="406"/>
      <c r="C90" s="231"/>
      <c r="D90" s="23"/>
      <c r="E90" s="23"/>
      <c r="F90" s="191"/>
      <c r="G90" s="409"/>
      <c r="H90" s="409"/>
      <c r="I90" s="409"/>
      <c r="J90" s="190" t="s">
        <v>91</v>
      </c>
      <c r="K90" s="189" t="s">
        <v>839</v>
      </c>
      <c r="L90" s="190" t="s">
        <v>90</v>
      </c>
      <c r="M90" s="189" t="s">
        <v>545</v>
      </c>
      <c r="N90" s="190" t="s">
        <v>89</v>
      </c>
      <c r="O90" s="189" t="s">
        <v>451</v>
      </c>
      <c r="P90" s="190" t="s">
        <v>88</v>
      </c>
      <c r="Q90" s="189" t="s">
        <v>263</v>
      </c>
      <c r="R90" s="190" t="s">
        <v>210</v>
      </c>
      <c r="S90" s="189" t="s">
        <v>213</v>
      </c>
      <c r="T90" s="190" t="s">
        <v>209</v>
      </c>
      <c r="U90" s="189" t="s">
        <v>97</v>
      </c>
      <c r="V90" s="190" t="s">
        <v>291</v>
      </c>
      <c r="W90" s="189"/>
      <c r="X90" s="190" t="s">
        <v>593</v>
      </c>
      <c r="Y90" s="189"/>
      <c r="Z90" s="190" t="s">
        <v>739</v>
      </c>
      <c r="AA90" s="189"/>
      <c r="AB90" s="18" t="s">
        <v>436</v>
      </c>
      <c r="AC90" s="366"/>
      <c r="AD90" s="366"/>
      <c r="AE90" s="188"/>
      <c r="AF90" s="390"/>
      <c r="AG90" s="392"/>
      <c r="AH90" s="392"/>
      <c r="AI90" s="392"/>
      <c r="AJ90" s="392"/>
      <c r="AK90" s="392"/>
      <c r="AL90" s="392"/>
      <c r="AM90" s="392"/>
      <c r="AN90" s="392"/>
      <c r="AO90" s="395"/>
      <c r="AP90" s="4"/>
      <c r="AR90" s="4">
        <f>SUM(AN89:AO91)/SUM(AL89:AO91)*100</f>
        <v>10</v>
      </c>
    </row>
    <row r="91" spans="1:44" ht="19.899999999999999" customHeight="1" thickBot="1" x14ac:dyDescent="0.25">
      <c r="A91" s="17"/>
      <c r="B91" s="407"/>
      <c r="C91" s="233"/>
      <c r="D91" s="203"/>
      <c r="E91" s="203"/>
      <c r="F91" s="202"/>
      <c r="G91" s="410"/>
      <c r="H91" s="410"/>
      <c r="I91" s="410"/>
      <c r="J91" s="201" t="s">
        <v>87</v>
      </c>
      <c r="K91" s="200" t="s">
        <v>224</v>
      </c>
      <c r="L91" s="201" t="s">
        <v>86</v>
      </c>
      <c r="M91" s="200" t="s">
        <v>425</v>
      </c>
      <c r="N91" s="201" t="s">
        <v>85</v>
      </c>
      <c r="O91" s="200" t="s">
        <v>319</v>
      </c>
      <c r="P91" s="201" t="s">
        <v>84</v>
      </c>
      <c r="Q91" s="200" t="s">
        <v>263</v>
      </c>
      <c r="R91" s="201" t="s">
        <v>208</v>
      </c>
      <c r="S91" s="200" t="s">
        <v>214</v>
      </c>
      <c r="T91" s="201" t="s">
        <v>207</v>
      </c>
      <c r="U91" s="200" t="s">
        <v>98</v>
      </c>
      <c r="V91" s="201" t="s">
        <v>290</v>
      </c>
      <c r="W91" s="200"/>
      <c r="X91" s="201" t="s">
        <v>592</v>
      </c>
      <c r="Y91" s="200"/>
      <c r="Z91" s="201" t="s">
        <v>738</v>
      </c>
      <c r="AA91" s="200"/>
      <c r="AB91" s="10"/>
      <c r="AC91" s="398"/>
      <c r="AD91" s="398"/>
      <c r="AE91" s="199"/>
      <c r="AF91" s="391"/>
      <c r="AG91" s="393"/>
      <c r="AH91" s="393"/>
      <c r="AI91" s="393"/>
      <c r="AJ91" s="393"/>
      <c r="AK91" s="393"/>
      <c r="AL91" s="393"/>
      <c r="AM91" s="393"/>
      <c r="AN91" s="393"/>
      <c r="AO91" s="396"/>
    </row>
    <row r="92" spans="1:44" ht="19.899999999999999" customHeight="1" x14ac:dyDescent="0.2">
      <c r="A92" s="17"/>
      <c r="B92" s="405">
        <v>7</v>
      </c>
      <c r="C92" s="232"/>
      <c r="D92" s="197"/>
      <c r="E92" s="197"/>
      <c r="F92" s="196"/>
      <c r="G92" s="408">
        <v>98</v>
      </c>
      <c r="H92" s="408">
        <v>26</v>
      </c>
      <c r="I92" s="408">
        <v>6</v>
      </c>
      <c r="J92" s="195" t="s">
        <v>95</v>
      </c>
      <c r="K92" s="194" t="s">
        <v>660</v>
      </c>
      <c r="L92" s="195" t="s">
        <v>94</v>
      </c>
      <c r="M92" s="194" t="s">
        <v>441</v>
      </c>
      <c r="N92" s="195" t="s">
        <v>93</v>
      </c>
      <c r="O92" s="194" t="s">
        <v>490</v>
      </c>
      <c r="P92" s="195" t="s">
        <v>92</v>
      </c>
      <c r="Q92" s="194" t="s">
        <v>382</v>
      </c>
      <c r="R92" s="195" t="s">
        <v>212</v>
      </c>
      <c r="S92" s="194" t="s">
        <v>275</v>
      </c>
      <c r="T92" s="195" t="s">
        <v>211</v>
      </c>
      <c r="U92" s="194" t="s">
        <v>213</v>
      </c>
      <c r="V92" s="195" t="s">
        <v>292</v>
      </c>
      <c r="W92" s="194" t="s">
        <v>97</v>
      </c>
      <c r="X92" s="195" t="s">
        <v>594</v>
      </c>
      <c r="Y92" s="194"/>
      <c r="Z92" s="195" t="s">
        <v>740</v>
      </c>
      <c r="AA92" s="194"/>
      <c r="AB92" s="25"/>
      <c r="AC92" s="397"/>
      <c r="AD92" s="397"/>
      <c r="AE92" s="193"/>
      <c r="AF92" s="379">
        <f>SUMPRODUCT(LEN($K92:$Y94)-LEN(SUBSTITUTE($K92:$Y94,"A", "")))</f>
        <v>40</v>
      </c>
      <c r="AG92" s="365">
        <f>SUMPRODUCT(LEN($AB92:$AB94)-LEN(SUBSTITUTE($AB92:$AB94,"A", "")))</f>
        <v>0</v>
      </c>
      <c r="AH92" s="365">
        <f>SUMPRODUCT(LEN($K92:$Y94)-LEN(SUBSTITUTE($K92:$Y94,"S", "")))</f>
        <v>2</v>
      </c>
      <c r="AI92" s="365">
        <f>SUMPRODUCT(LEN($AB92:$AB94)-LEN(SUBSTITUTE($AB92:$AB94,"S", "")))</f>
        <v>0</v>
      </c>
      <c r="AJ92" s="365">
        <f>SUMPRODUCT(LEN($K92:$Y94)-LEN(SUBSTITUTE($K92:$Y94,"F", "")))</f>
        <v>0</v>
      </c>
      <c r="AK92" s="365">
        <f>SUMPRODUCT(LEN($AB92:$AB94)-LEN(SUBSTITUTE($AB92:$AB94,"F", "")))</f>
        <v>0</v>
      </c>
      <c r="AL92" s="365">
        <f>SUMPRODUCT(LEN($K92:$Y94)-LEN(SUBSTITUTE($K92:$Y94,"G", "")))</f>
        <v>15</v>
      </c>
      <c r="AM92" s="365">
        <f>SUMPRODUCT(LEN($AB92:$AB94)-LEN(SUBSTITUTE($AB92:$AB94,"G", "")))</f>
        <v>0</v>
      </c>
      <c r="AN92" s="365">
        <f>SUMPRODUCT(LEN($K92:$Y94)-LEN(SUBSTITUTE($K92:$Y94,"M", "")))</f>
        <v>2</v>
      </c>
      <c r="AO92" s="382">
        <f>SUMPRODUCT(LEN($AB92:$AB94)-LEN(SUBSTITUTE($AB92:$AB94,"M", "")))</f>
        <v>0</v>
      </c>
    </row>
    <row r="93" spans="1:44" ht="19.899999999999999" customHeight="1" x14ac:dyDescent="0.2">
      <c r="A93" s="17"/>
      <c r="B93" s="406"/>
      <c r="C93" s="231"/>
      <c r="D93" s="23"/>
      <c r="E93" s="23"/>
      <c r="F93" s="191"/>
      <c r="G93" s="409"/>
      <c r="H93" s="409"/>
      <c r="I93" s="409"/>
      <c r="J93" s="190" t="s">
        <v>91</v>
      </c>
      <c r="K93" s="189" t="s">
        <v>306</v>
      </c>
      <c r="L93" s="190" t="s">
        <v>90</v>
      </c>
      <c r="M93" s="189" t="s">
        <v>425</v>
      </c>
      <c r="N93" s="190" t="s">
        <v>89</v>
      </c>
      <c r="O93" s="189" t="s">
        <v>511</v>
      </c>
      <c r="P93" s="190" t="s">
        <v>88</v>
      </c>
      <c r="Q93" s="189" t="s">
        <v>301</v>
      </c>
      <c r="R93" s="190" t="s">
        <v>210</v>
      </c>
      <c r="S93" s="189" t="s">
        <v>275</v>
      </c>
      <c r="T93" s="190" t="s">
        <v>209</v>
      </c>
      <c r="U93" s="189" t="s">
        <v>263</v>
      </c>
      <c r="V93" s="190" t="s">
        <v>291</v>
      </c>
      <c r="W93" s="189" t="s">
        <v>98</v>
      </c>
      <c r="X93" s="190" t="s">
        <v>593</v>
      </c>
      <c r="Y93" s="189"/>
      <c r="Z93" s="190" t="s">
        <v>739</v>
      </c>
      <c r="AA93" s="189"/>
      <c r="AB93" s="18"/>
      <c r="AC93" s="366"/>
      <c r="AD93" s="366"/>
      <c r="AE93" s="188"/>
      <c r="AF93" s="390"/>
      <c r="AG93" s="392"/>
      <c r="AH93" s="392"/>
      <c r="AI93" s="392"/>
      <c r="AJ93" s="392"/>
      <c r="AK93" s="392"/>
      <c r="AL93" s="392"/>
      <c r="AM93" s="392"/>
      <c r="AN93" s="392"/>
      <c r="AO93" s="395"/>
      <c r="AR93" s="4">
        <f>SUM(AN92:AO94)/SUM(AL92:AO94)*100</f>
        <v>11.76470588235294</v>
      </c>
    </row>
    <row r="94" spans="1:44" ht="19.899999999999999" customHeight="1" thickBot="1" x14ac:dyDescent="0.25">
      <c r="A94" s="17"/>
      <c r="B94" s="407"/>
      <c r="C94" s="233"/>
      <c r="D94" s="203"/>
      <c r="E94" s="203"/>
      <c r="F94" s="202"/>
      <c r="G94" s="410"/>
      <c r="H94" s="410"/>
      <c r="I94" s="410"/>
      <c r="J94" s="201" t="s">
        <v>87</v>
      </c>
      <c r="K94" s="200" t="s">
        <v>660</v>
      </c>
      <c r="L94" s="201" t="s">
        <v>86</v>
      </c>
      <c r="M94" s="200" t="s">
        <v>301</v>
      </c>
      <c r="N94" s="201" t="s">
        <v>85</v>
      </c>
      <c r="O94" s="200" t="s">
        <v>301</v>
      </c>
      <c r="P94" s="201" t="s">
        <v>84</v>
      </c>
      <c r="Q94" s="200" t="s">
        <v>275</v>
      </c>
      <c r="R94" s="201" t="s">
        <v>208</v>
      </c>
      <c r="S94" s="200" t="s">
        <v>224</v>
      </c>
      <c r="T94" s="201" t="s">
        <v>207</v>
      </c>
      <c r="U94" s="200" t="s">
        <v>98</v>
      </c>
      <c r="V94" s="201" t="s">
        <v>290</v>
      </c>
      <c r="W94" s="200"/>
      <c r="X94" s="201" t="s">
        <v>592</v>
      </c>
      <c r="Y94" s="200"/>
      <c r="Z94" s="201" t="s">
        <v>738</v>
      </c>
      <c r="AA94" s="200"/>
      <c r="AB94" s="10"/>
      <c r="AC94" s="398"/>
      <c r="AD94" s="398"/>
      <c r="AE94" s="199"/>
      <c r="AF94" s="391"/>
      <c r="AG94" s="393"/>
      <c r="AH94" s="393"/>
      <c r="AI94" s="393"/>
      <c r="AJ94" s="393"/>
      <c r="AK94" s="393"/>
      <c r="AL94" s="393"/>
      <c r="AM94" s="393"/>
      <c r="AN94" s="393"/>
      <c r="AO94" s="396"/>
    </row>
    <row r="95" spans="1:44" ht="19.899999999999999" customHeight="1" x14ac:dyDescent="0.2">
      <c r="A95" s="17"/>
      <c r="B95" s="405">
        <v>8</v>
      </c>
      <c r="C95" s="232"/>
      <c r="D95" s="197"/>
      <c r="E95" s="197"/>
      <c r="F95" s="196"/>
      <c r="G95" s="408">
        <v>87</v>
      </c>
      <c r="H95" s="408">
        <v>24</v>
      </c>
      <c r="I95" s="408">
        <v>7</v>
      </c>
      <c r="J95" s="195" t="s">
        <v>95</v>
      </c>
      <c r="K95" s="194" t="s">
        <v>263</v>
      </c>
      <c r="L95" s="195" t="s">
        <v>94</v>
      </c>
      <c r="M95" s="194" t="s">
        <v>284</v>
      </c>
      <c r="N95" s="195" t="s">
        <v>93</v>
      </c>
      <c r="O95" s="194" t="s">
        <v>263</v>
      </c>
      <c r="P95" s="195" t="s">
        <v>92</v>
      </c>
      <c r="Q95" s="194" t="s">
        <v>213</v>
      </c>
      <c r="R95" s="195" t="s">
        <v>212</v>
      </c>
      <c r="S95" s="194" t="s">
        <v>263</v>
      </c>
      <c r="T95" s="195" t="s">
        <v>211</v>
      </c>
      <c r="U95" s="194" t="s">
        <v>98</v>
      </c>
      <c r="V95" s="195" t="s">
        <v>292</v>
      </c>
      <c r="W95" s="194"/>
      <c r="X95" s="195" t="s">
        <v>594</v>
      </c>
      <c r="Y95" s="194"/>
      <c r="Z95" s="195" t="s">
        <v>740</v>
      </c>
      <c r="AA95" s="194"/>
      <c r="AB95" s="25"/>
      <c r="AC95" s="397"/>
      <c r="AD95" s="397"/>
      <c r="AE95" s="193"/>
      <c r="AF95" s="379">
        <f>SUMPRODUCT(LEN($K95:$Y97)-LEN(SUBSTITUTE($K95:$Y97,"A", "")))</f>
        <v>19</v>
      </c>
      <c r="AG95" s="365">
        <f>SUMPRODUCT(LEN($AB95:$AB97)-LEN(SUBSTITUTE($AB95:$AB97,"A", "")))</f>
        <v>0</v>
      </c>
      <c r="AH95" s="365">
        <f>SUMPRODUCT(LEN($K95:$Y97)-LEN(SUBSTITUTE($K95:$Y97,"S", "")))</f>
        <v>2</v>
      </c>
      <c r="AI95" s="365">
        <f>SUMPRODUCT(LEN($AB95:$AB97)-LEN(SUBSTITUTE($AB95:$AB97,"S", "")))</f>
        <v>0</v>
      </c>
      <c r="AJ95" s="365">
        <f>SUMPRODUCT(LEN($K95:$Y97)-LEN(SUBSTITUTE($K95:$Y97,"F", "")))</f>
        <v>0</v>
      </c>
      <c r="AK95" s="365">
        <f>SUMPRODUCT(LEN($AB95:$AB97)-LEN(SUBSTITUTE($AB95:$AB97,"F", "")))</f>
        <v>0</v>
      </c>
      <c r="AL95" s="365">
        <f>SUMPRODUCT(LEN($K95:$Y97)-LEN(SUBSTITUTE($K95:$Y97,"G", "")))</f>
        <v>10</v>
      </c>
      <c r="AM95" s="365">
        <f>SUMPRODUCT(LEN($AB95:$AB97)-LEN(SUBSTITUTE($AB95:$AB97,"G", "")))</f>
        <v>0</v>
      </c>
      <c r="AN95" s="365">
        <f>SUMPRODUCT(LEN($K95:$Y97)-LEN(SUBSTITUTE($K95:$Y97,"M", "")))</f>
        <v>0</v>
      </c>
      <c r="AO95" s="382">
        <f>SUMPRODUCT(LEN($AB95:$AB97)-LEN(SUBSTITUTE($AB95:$AB97,"M", "")))</f>
        <v>0</v>
      </c>
    </row>
    <row r="96" spans="1:44" ht="19.899999999999999" customHeight="1" x14ac:dyDescent="0.2">
      <c r="A96" s="17"/>
      <c r="B96" s="406"/>
      <c r="C96" s="231"/>
      <c r="D96" s="23"/>
      <c r="E96" s="23"/>
      <c r="F96" s="191"/>
      <c r="G96" s="409"/>
      <c r="H96" s="409"/>
      <c r="I96" s="409"/>
      <c r="J96" s="190" t="s">
        <v>91</v>
      </c>
      <c r="K96" s="189" t="s">
        <v>275</v>
      </c>
      <c r="L96" s="190" t="s">
        <v>90</v>
      </c>
      <c r="M96" s="189" t="s">
        <v>213</v>
      </c>
      <c r="N96" s="190" t="s">
        <v>89</v>
      </c>
      <c r="O96" s="189" t="s">
        <v>263</v>
      </c>
      <c r="P96" s="190" t="s">
        <v>88</v>
      </c>
      <c r="Q96" s="189" t="s">
        <v>213</v>
      </c>
      <c r="R96" s="190" t="s">
        <v>210</v>
      </c>
      <c r="S96" s="189" t="s">
        <v>97</v>
      </c>
      <c r="T96" s="190" t="s">
        <v>209</v>
      </c>
      <c r="U96" s="189" t="s">
        <v>98</v>
      </c>
      <c r="V96" s="190" t="s">
        <v>291</v>
      </c>
      <c r="W96" s="189"/>
      <c r="X96" s="190" t="s">
        <v>593</v>
      </c>
      <c r="Y96" s="189"/>
      <c r="Z96" s="190" t="s">
        <v>739</v>
      </c>
      <c r="AA96" s="189"/>
      <c r="AB96" s="18"/>
      <c r="AC96" s="366"/>
      <c r="AD96" s="366"/>
      <c r="AE96" s="188"/>
      <c r="AF96" s="390"/>
      <c r="AG96" s="392"/>
      <c r="AH96" s="392"/>
      <c r="AI96" s="392"/>
      <c r="AJ96" s="392"/>
      <c r="AK96" s="392"/>
      <c r="AL96" s="392"/>
      <c r="AM96" s="392"/>
      <c r="AN96" s="392"/>
      <c r="AO96" s="395"/>
      <c r="AR96" s="4">
        <f>SUM(AN95:AO97)/SUM(AL95:AO97)*100</f>
        <v>0</v>
      </c>
    </row>
    <row r="97" spans="1:44" ht="19.899999999999999" customHeight="1" thickBot="1" x14ac:dyDescent="0.25">
      <c r="A97" s="17"/>
      <c r="B97" s="407"/>
      <c r="C97" s="233"/>
      <c r="D97" s="203"/>
      <c r="E97" s="203"/>
      <c r="F97" s="202"/>
      <c r="G97" s="410"/>
      <c r="H97" s="410"/>
      <c r="I97" s="410"/>
      <c r="J97" s="201" t="s">
        <v>87</v>
      </c>
      <c r="K97" s="200" t="s">
        <v>263</v>
      </c>
      <c r="L97" s="201" t="s">
        <v>86</v>
      </c>
      <c r="M97" s="200" t="s">
        <v>263</v>
      </c>
      <c r="N97" s="201" t="s">
        <v>85</v>
      </c>
      <c r="O97" s="200" t="s">
        <v>263</v>
      </c>
      <c r="P97" s="201" t="s">
        <v>84</v>
      </c>
      <c r="Q97" s="200" t="s">
        <v>97</v>
      </c>
      <c r="R97" s="201" t="s">
        <v>208</v>
      </c>
      <c r="S97" s="200" t="s">
        <v>213</v>
      </c>
      <c r="T97" s="201" t="s">
        <v>207</v>
      </c>
      <c r="U97" s="200"/>
      <c r="V97" s="201" t="s">
        <v>290</v>
      </c>
      <c r="W97" s="200"/>
      <c r="X97" s="201" t="s">
        <v>592</v>
      </c>
      <c r="Y97" s="200"/>
      <c r="Z97" s="201" t="s">
        <v>738</v>
      </c>
      <c r="AA97" s="200"/>
      <c r="AB97" s="10"/>
      <c r="AC97" s="398"/>
      <c r="AD97" s="398"/>
      <c r="AE97" s="199"/>
      <c r="AF97" s="391"/>
      <c r="AG97" s="393"/>
      <c r="AH97" s="393"/>
      <c r="AI97" s="393"/>
      <c r="AJ97" s="393"/>
      <c r="AK97" s="393"/>
      <c r="AL97" s="393"/>
      <c r="AM97" s="393"/>
      <c r="AN97" s="393"/>
      <c r="AO97" s="396"/>
    </row>
    <row r="98" spans="1:44" ht="19.899999999999999" customHeight="1" x14ac:dyDescent="0.2">
      <c r="A98" s="17"/>
      <c r="B98" s="405">
        <v>9</v>
      </c>
      <c r="C98" s="232"/>
      <c r="D98" s="197"/>
      <c r="E98" s="197"/>
      <c r="F98" s="196"/>
      <c r="G98" s="408">
        <v>108</v>
      </c>
      <c r="H98" s="408">
        <v>26</v>
      </c>
      <c r="I98" s="408">
        <v>5</v>
      </c>
      <c r="J98" s="195" t="s">
        <v>95</v>
      </c>
      <c r="K98" s="194" t="s">
        <v>747</v>
      </c>
      <c r="L98" s="195" t="s">
        <v>94</v>
      </c>
      <c r="M98" s="194" t="s">
        <v>582</v>
      </c>
      <c r="N98" s="195" t="s">
        <v>93</v>
      </c>
      <c r="O98" s="194" t="s">
        <v>541</v>
      </c>
      <c r="P98" s="195" t="s">
        <v>92</v>
      </c>
      <c r="Q98" s="194" t="s">
        <v>541</v>
      </c>
      <c r="R98" s="195" t="s">
        <v>212</v>
      </c>
      <c r="S98" s="194" t="s">
        <v>303</v>
      </c>
      <c r="T98" s="195" t="s">
        <v>211</v>
      </c>
      <c r="U98" s="194" t="s">
        <v>217</v>
      </c>
      <c r="V98" s="195" t="s">
        <v>292</v>
      </c>
      <c r="W98" s="194" t="s">
        <v>98</v>
      </c>
      <c r="X98" s="195" t="s">
        <v>594</v>
      </c>
      <c r="Y98" s="194"/>
      <c r="Z98" s="195" t="s">
        <v>740</v>
      </c>
      <c r="AA98" s="194"/>
      <c r="AB98" s="25" t="s">
        <v>886</v>
      </c>
      <c r="AC98" s="397"/>
      <c r="AD98" s="397"/>
      <c r="AE98" s="193"/>
      <c r="AF98" s="379">
        <f>SUMPRODUCT(LEN($K98:$Y100)-LEN(SUBSTITUTE($K98:$Y100,"A", "")))</f>
        <v>36</v>
      </c>
      <c r="AG98" s="365">
        <f>SUMPRODUCT(LEN($AB98:$AB100)-LEN(SUBSTITUTE($AB98:$AB100,"A", "")))</f>
        <v>8</v>
      </c>
      <c r="AH98" s="365">
        <f>SUMPRODUCT(LEN($K98:$Y100)-LEN(SUBSTITUTE($K98:$Y100,"S", "")))</f>
        <v>7</v>
      </c>
      <c r="AI98" s="365">
        <f>SUMPRODUCT(LEN($AB98:$AB100)-LEN(SUBSTITUTE($AB98:$AB100,"S", "")))</f>
        <v>0</v>
      </c>
      <c r="AJ98" s="365">
        <f>SUMPRODUCT(LEN($K98:$Y100)-LEN(SUBSTITUTE($K98:$Y100,"F", "")))</f>
        <v>0</v>
      </c>
      <c r="AK98" s="365">
        <f>SUMPRODUCT(LEN($AB98:$AB100)-LEN(SUBSTITUTE($AB98:$AB100,"F", "")))</f>
        <v>0</v>
      </c>
      <c r="AL98" s="365">
        <f>SUMPRODUCT(LEN($K98:$Y100)-LEN(SUBSTITUTE($K98:$Y100,"G", "")))</f>
        <v>23</v>
      </c>
      <c r="AM98" s="365">
        <f>SUMPRODUCT(LEN($AB98:$AB100)-LEN(SUBSTITUTE($AB98:$AB100,"G", "")))</f>
        <v>6</v>
      </c>
      <c r="AN98" s="365">
        <f>SUMPRODUCT(LEN($K98:$Y100)-LEN(SUBSTITUTE($K98:$Y100,"M", "")))</f>
        <v>1</v>
      </c>
      <c r="AO98" s="382">
        <f>SUMPRODUCT(LEN($AB98:$AB100)-LEN(SUBSTITUTE($AB98:$AB100,"M", "")))</f>
        <v>0</v>
      </c>
    </row>
    <row r="99" spans="1:44" ht="19.899999999999999" customHeight="1" x14ac:dyDescent="0.2">
      <c r="A99" s="17"/>
      <c r="B99" s="406"/>
      <c r="C99" s="231"/>
      <c r="D99" s="23"/>
      <c r="E99" s="23"/>
      <c r="F99" s="191"/>
      <c r="G99" s="409"/>
      <c r="H99" s="409"/>
      <c r="I99" s="409"/>
      <c r="J99" s="190" t="s">
        <v>91</v>
      </c>
      <c r="K99" s="189" t="s">
        <v>306</v>
      </c>
      <c r="L99" s="190" t="s">
        <v>90</v>
      </c>
      <c r="M99" s="189" t="s">
        <v>600</v>
      </c>
      <c r="N99" s="190" t="s">
        <v>89</v>
      </c>
      <c r="O99" s="189" t="s">
        <v>885</v>
      </c>
      <c r="P99" s="190" t="s">
        <v>88</v>
      </c>
      <c r="Q99" s="189" t="s">
        <v>509</v>
      </c>
      <c r="R99" s="190" t="s">
        <v>210</v>
      </c>
      <c r="S99" s="189" t="s">
        <v>263</v>
      </c>
      <c r="T99" s="190" t="s">
        <v>209</v>
      </c>
      <c r="U99" s="189" t="s">
        <v>263</v>
      </c>
      <c r="V99" s="190" t="s">
        <v>291</v>
      </c>
      <c r="W99" s="189" t="s">
        <v>98</v>
      </c>
      <c r="X99" s="190" t="s">
        <v>593</v>
      </c>
      <c r="Y99" s="189"/>
      <c r="Z99" s="190" t="s">
        <v>739</v>
      </c>
      <c r="AA99" s="189"/>
      <c r="AB99" s="18" t="s">
        <v>884</v>
      </c>
      <c r="AC99" s="366"/>
      <c r="AD99" s="366"/>
      <c r="AE99" s="188"/>
      <c r="AF99" s="390"/>
      <c r="AG99" s="392"/>
      <c r="AH99" s="392"/>
      <c r="AI99" s="392"/>
      <c r="AJ99" s="392"/>
      <c r="AK99" s="392"/>
      <c r="AL99" s="392"/>
      <c r="AM99" s="392"/>
      <c r="AN99" s="392"/>
      <c r="AO99" s="395"/>
      <c r="AR99" s="4">
        <f>SUM(AN98:AO100)/SUM(AL98:AO100)*100</f>
        <v>3.3333333333333335</v>
      </c>
    </row>
    <row r="100" spans="1:44" ht="19.899999999999999" customHeight="1" thickBot="1" x14ac:dyDescent="0.25">
      <c r="A100" s="17"/>
      <c r="B100" s="407"/>
      <c r="C100" s="233"/>
      <c r="D100" s="203"/>
      <c r="E100" s="203"/>
      <c r="F100" s="202"/>
      <c r="G100" s="410"/>
      <c r="H100" s="410"/>
      <c r="I100" s="410"/>
      <c r="J100" s="201" t="s">
        <v>87</v>
      </c>
      <c r="K100" s="200" t="s">
        <v>275</v>
      </c>
      <c r="L100" s="201" t="s">
        <v>86</v>
      </c>
      <c r="M100" s="200" t="s">
        <v>516</v>
      </c>
      <c r="N100" s="201" t="s">
        <v>85</v>
      </c>
      <c r="O100" s="200" t="s">
        <v>213</v>
      </c>
      <c r="P100" s="201" t="s">
        <v>84</v>
      </c>
      <c r="Q100" s="200" t="s">
        <v>275</v>
      </c>
      <c r="R100" s="201" t="s">
        <v>208</v>
      </c>
      <c r="S100" s="200" t="s">
        <v>275</v>
      </c>
      <c r="T100" s="201" t="s">
        <v>207</v>
      </c>
      <c r="U100" s="200" t="s">
        <v>214</v>
      </c>
      <c r="V100" s="201" t="s">
        <v>290</v>
      </c>
      <c r="W100" s="200" t="s">
        <v>98</v>
      </c>
      <c r="X100" s="201" t="s">
        <v>592</v>
      </c>
      <c r="Y100" s="200"/>
      <c r="Z100" s="201" t="s">
        <v>738</v>
      </c>
      <c r="AA100" s="200"/>
      <c r="AB100" s="10" t="s">
        <v>319</v>
      </c>
      <c r="AC100" s="398"/>
      <c r="AD100" s="398"/>
      <c r="AE100" s="199"/>
      <c r="AF100" s="391"/>
      <c r="AG100" s="393"/>
      <c r="AH100" s="393"/>
      <c r="AI100" s="393"/>
      <c r="AJ100" s="393"/>
      <c r="AK100" s="393"/>
      <c r="AL100" s="393"/>
      <c r="AM100" s="393"/>
      <c r="AN100" s="393"/>
      <c r="AO100" s="396"/>
    </row>
    <row r="101" spans="1:44" ht="19.899999999999999" customHeight="1" x14ac:dyDescent="0.2">
      <c r="A101" s="17"/>
      <c r="B101" s="405">
        <v>10</v>
      </c>
      <c r="C101" s="232"/>
      <c r="D101" s="197"/>
      <c r="E101" s="197"/>
      <c r="F101" s="196"/>
      <c r="G101" s="408">
        <v>93</v>
      </c>
      <c r="H101" s="408">
        <v>26</v>
      </c>
      <c r="I101" s="408">
        <v>6</v>
      </c>
      <c r="J101" s="195" t="s">
        <v>95</v>
      </c>
      <c r="K101" s="194" t="s">
        <v>213</v>
      </c>
      <c r="L101" s="195" t="s">
        <v>94</v>
      </c>
      <c r="M101" s="194" t="s">
        <v>466</v>
      </c>
      <c r="N101" s="195" t="s">
        <v>93</v>
      </c>
      <c r="O101" s="194" t="s">
        <v>382</v>
      </c>
      <c r="P101" s="195" t="s">
        <v>92</v>
      </c>
      <c r="Q101" s="194" t="s">
        <v>382</v>
      </c>
      <c r="R101" s="195" t="s">
        <v>212</v>
      </c>
      <c r="S101" s="194" t="s">
        <v>275</v>
      </c>
      <c r="T101" s="195" t="s">
        <v>211</v>
      </c>
      <c r="U101" s="194" t="s">
        <v>213</v>
      </c>
      <c r="V101" s="195" t="s">
        <v>292</v>
      </c>
      <c r="W101" s="194" t="s">
        <v>97</v>
      </c>
      <c r="X101" s="195" t="s">
        <v>594</v>
      </c>
      <c r="Y101" s="194"/>
      <c r="Z101" s="195" t="s">
        <v>740</v>
      </c>
      <c r="AA101" s="194"/>
      <c r="AB101" s="25" t="s">
        <v>883</v>
      </c>
      <c r="AC101" s="397"/>
      <c r="AD101" s="397"/>
      <c r="AE101" s="193"/>
      <c r="AF101" s="379">
        <f>SUMPRODUCT(LEN($K101:$Y103)-LEN(SUBSTITUTE($K101:$Y103,"A", "")))</f>
        <v>37</v>
      </c>
      <c r="AG101" s="365">
        <f>SUMPRODUCT(LEN($AB101:$AB103)-LEN(SUBSTITUTE($AB101:$AB103,"A", "")))</f>
        <v>7</v>
      </c>
      <c r="AH101" s="365">
        <f>SUMPRODUCT(LEN($K101:$Y103)-LEN(SUBSTITUTE($K101:$Y103,"S", "")))</f>
        <v>1</v>
      </c>
      <c r="AI101" s="365">
        <f>SUMPRODUCT(LEN($AB101:$AB103)-LEN(SUBSTITUTE($AB101:$AB103,"S", "")))</f>
        <v>0</v>
      </c>
      <c r="AJ101" s="365">
        <f>SUMPRODUCT(LEN($K101:$Y103)-LEN(SUBSTITUTE($K101:$Y103,"F", "")))</f>
        <v>0</v>
      </c>
      <c r="AK101" s="365">
        <f>SUMPRODUCT(LEN($AB101:$AB103)-LEN(SUBSTITUTE($AB101:$AB103,"F", "")))</f>
        <v>0</v>
      </c>
      <c r="AL101" s="365">
        <f>SUMPRODUCT(LEN($K101:$Y103)-LEN(SUBSTITUTE($K101:$Y103,"G", "")))</f>
        <v>22</v>
      </c>
      <c r="AM101" s="365">
        <f>SUMPRODUCT(LEN($AB101:$AB103)-LEN(SUBSTITUTE($AB101:$AB103,"G", "")))</f>
        <v>3</v>
      </c>
      <c r="AN101" s="365">
        <f>SUMPRODUCT(LEN($K101:$Y103)-LEN(SUBSTITUTE($K101:$Y103,"M", "")))</f>
        <v>1</v>
      </c>
      <c r="AO101" s="382">
        <f>SUMPRODUCT(LEN($AB101:$AB103)-LEN(SUBSTITUTE($AB101:$AB103,"M", "")))</f>
        <v>0</v>
      </c>
    </row>
    <row r="102" spans="1:44" ht="19.899999999999999" customHeight="1" x14ac:dyDescent="0.2">
      <c r="A102" s="17"/>
      <c r="B102" s="406"/>
      <c r="C102" s="231"/>
      <c r="D102" s="23"/>
      <c r="E102" s="23"/>
      <c r="F102" s="191"/>
      <c r="G102" s="409"/>
      <c r="H102" s="409"/>
      <c r="I102" s="409"/>
      <c r="J102" s="190" t="s">
        <v>91</v>
      </c>
      <c r="K102" s="189" t="s">
        <v>882</v>
      </c>
      <c r="L102" s="190" t="s">
        <v>90</v>
      </c>
      <c r="M102" s="189" t="s">
        <v>301</v>
      </c>
      <c r="N102" s="190" t="s">
        <v>89</v>
      </c>
      <c r="O102" s="189" t="s">
        <v>301</v>
      </c>
      <c r="P102" s="190" t="s">
        <v>88</v>
      </c>
      <c r="Q102" s="189" t="s">
        <v>490</v>
      </c>
      <c r="R102" s="190" t="s">
        <v>210</v>
      </c>
      <c r="S102" s="189" t="s">
        <v>263</v>
      </c>
      <c r="T102" s="190" t="s">
        <v>209</v>
      </c>
      <c r="U102" s="189" t="s">
        <v>97</v>
      </c>
      <c r="V102" s="190" t="s">
        <v>291</v>
      </c>
      <c r="W102" s="189" t="s">
        <v>98</v>
      </c>
      <c r="X102" s="190" t="s">
        <v>593</v>
      </c>
      <c r="Y102" s="189"/>
      <c r="Z102" s="190" t="s">
        <v>739</v>
      </c>
      <c r="AA102" s="189"/>
      <c r="AB102" s="18"/>
      <c r="AC102" s="366"/>
      <c r="AD102" s="366"/>
      <c r="AE102" s="188"/>
      <c r="AF102" s="390"/>
      <c r="AG102" s="392"/>
      <c r="AH102" s="392"/>
      <c r="AI102" s="392"/>
      <c r="AJ102" s="392"/>
      <c r="AK102" s="392"/>
      <c r="AL102" s="392"/>
      <c r="AM102" s="392"/>
      <c r="AN102" s="392"/>
      <c r="AO102" s="395"/>
      <c r="AR102" s="4">
        <f>SUM(AN101:AO103)/SUM(AL101:AO103)*100</f>
        <v>3.8461538461538463</v>
      </c>
    </row>
    <row r="103" spans="1:44" ht="19.899999999999999" customHeight="1" thickBot="1" x14ac:dyDescent="0.25">
      <c r="A103" s="17"/>
      <c r="B103" s="407"/>
      <c r="C103" s="233"/>
      <c r="D103" s="203"/>
      <c r="E103" s="203"/>
      <c r="F103" s="202"/>
      <c r="G103" s="410"/>
      <c r="H103" s="410"/>
      <c r="I103" s="410"/>
      <c r="J103" s="201" t="s">
        <v>87</v>
      </c>
      <c r="K103" s="200" t="s">
        <v>553</v>
      </c>
      <c r="L103" s="201" t="s">
        <v>86</v>
      </c>
      <c r="M103" s="200" t="s">
        <v>490</v>
      </c>
      <c r="N103" s="201" t="s">
        <v>85</v>
      </c>
      <c r="O103" s="200" t="s">
        <v>301</v>
      </c>
      <c r="P103" s="201" t="s">
        <v>84</v>
      </c>
      <c r="Q103" s="200" t="s">
        <v>275</v>
      </c>
      <c r="R103" s="201" t="s">
        <v>208</v>
      </c>
      <c r="S103" s="200" t="s">
        <v>263</v>
      </c>
      <c r="T103" s="201" t="s">
        <v>207</v>
      </c>
      <c r="U103" s="200" t="s">
        <v>97</v>
      </c>
      <c r="V103" s="201" t="s">
        <v>290</v>
      </c>
      <c r="W103" s="200"/>
      <c r="X103" s="201" t="s">
        <v>592</v>
      </c>
      <c r="Y103" s="200"/>
      <c r="Z103" s="201" t="s">
        <v>738</v>
      </c>
      <c r="AA103" s="200"/>
      <c r="AB103" s="10"/>
      <c r="AC103" s="398"/>
      <c r="AD103" s="398"/>
      <c r="AE103" s="199"/>
      <c r="AF103" s="391"/>
      <c r="AG103" s="393"/>
      <c r="AH103" s="393"/>
      <c r="AI103" s="393"/>
      <c r="AJ103" s="393"/>
      <c r="AK103" s="393"/>
      <c r="AL103" s="393"/>
      <c r="AM103" s="393"/>
      <c r="AN103" s="393"/>
      <c r="AO103" s="396"/>
    </row>
    <row r="104" spans="1:44" ht="19.899999999999999" customHeight="1" x14ac:dyDescent="0.2">
      <c r="A104" s="17"/>
      <c r="B104" s="405">
        <v>11</v>
      </c>
      <c r="C104" s="198" t="s">
        <v>131</v>
      </c>
      <c r="D104" s="197"/>
      <c r="E104" s="197"/>
      <c r="F104" s="196"/>
      <c r="G104" s="408">
        <v>91</v>
      </c>
      <c r="H104" s="408">
        <v>19</v>
      </c>
      <c r="I104" s="408">
        <v>5</v>
      </c>
      <c r="J104" s="195" t="s">
        <v>95</v>
      </c>
      <c r="K104" s="194" t="s">
        <v>213</v>
      </c>
      <c r="L104" s="195" t="s">
        <v>94</v>
      </c>
      <c r="M104" s="194" t="s">
        <v>382</v>
      </c>
      <c r="N104" s="195" t="s">
        <v>93</v>
      </c>
      <c r="O104" s="194" t="s">
        <v>213</v>
      </c>
      <c r="P104" s="195" t="s">
        <v>92</v>
      </c>
      <c r="Q104" s="194" t="s">
        <v>97</v>
      </c>
      <c r="R104" s="195" t="s">
        <v>212</v>
      </c>
      <c r="S104" s="194"/>
      <c r="T104" s="195" t="s">
        <v>211</v>
      </c>
      <c r="U104" s="194"/>
      <c r="V104" s="195" t="s">
        <v>292</v>
      </c>
      <c r="W104" s="194"/>
      <c r="X104" s="195" t="s">
        <v>594</v>
      </c>
      <c r="Y104" s="194"/>
      <c r="Z104" s="195" t="s">
        <v>740</v>
      </c>
      <c r="AA104" s="194"/>
      <c r="AB104" s="25" t="s">
        <v>881</v>
      </c>
      <c r="AC104" s="397"/>
      <c r="AD104" s="397"/>
      <c r="AE104" s="193"/>
      <c r="AF104" s="379">
        <f>SUMPRODUCT(LEN($K104:$Y106)-LEN(SUBSTITUTE($K104:$Y106,"A", "")))</f>
        <v>17</v>
      </c>
      <c r="AG104" s="365">
        <f>SUMPRODUCT(LEN($AB104:$AB106)-LEN(SUBSTITUTE($AB104:$AB106,"A", "")))</f>
        <v>10</v>
      </c>
      <c r="AH104" s="365">
        <f>SUMPRODUCT(LEN($K104:$Y106)-LEN(SUBSTITUTE($K104:$Y106,"S", "")))</f>
        <v>0</v>
      </c>
      <c r="AI104" s="365">
        <f>SUMPRODUCT(LEN($AB104:$AB106)-LEN(SUBSTITUTE($AB104:$AB106,"S", "")))</f>
        <v>1</v>
      </c>
      <c r="AJ104" s="365">
        <f>SUMPRODUCT(LEN($K104:$Y106)-LEN(SUBSTITUTE($K104:$Y106,"F", "")))</f>
        <v>0</v>
      </c>
      <c r="AK104" s="365">
        <f>SUMPRODUCT(LEN($AB104:$AB106)-LEN(SUBSTITUTE($AB104:$AB106,"F", "")))</f>
        <v>0</v>
      </c>
      <c r="AL104" s="365">
        <f>SUMPRODUCT(LEN($K104:$Y106)-LEN(SUBSTITUTE($K104:$Y106,"G", "")))</f>
        <v>6</v>
      </c>
      <c r="AM104" s="365">
        <f>SUMPRODUCT(LEN($AB104:$AB106)-LEN(SUBSTITUTE($AB104:$AB106,"G", "")))</f>
        <v>6</v>
      </c>
      <c r="AN104" s="365">
        <f>SUMPRODUCT(LEN($K104:$Y106)-LEN(SUBSTITUTE($K104:$Y106,"M", "")))</f>
        <v>0</v>
      </c>
      <c r="AO104" s="382">
        <f>SUMPRODUCT(LEN($AB104:$AB106)-LEN(SUBSTITUTE($AB104:$AB106,"M", "")))</f>
        <v>0</v>
      </c>
    </row>
    <row r="105" spans="1:44" ht="19.899999999999999" customHeight="1" x14ac:dyDescent="0.2">
      <c r="A105" s="17"/>
      <c r="B105" s="406"/>
      <c r="C105" s="231"/>
      <c r="D105" s="23"/>
      <c r="E105" s="23"/>
      <c r="F105" s="191"/>
      <c r="G105" s="409"/>
      <c r="H105" s="409"/>
      <c r="I105" s="409"/>
      <c r="J105" s="190" t="s">
        <v>91</v>
      </c>
      <c r="K105" s="189" t="s">
        <v>263</v>
      </c>
      <c r="L105" s="190" t="s">
        <v>90</v>
      </c>
      <c r="M105" s="189" t="s">
        <v>224</v>
      </c>
      <c r="N105" s="190" t="s">
        <v>89</v>
      </c>
      <c r="O105" s="189" t="s">
        <v>213</v>
      </c>
      <c r="P105" s="190" t="s">
        <v>88</v>
      </c>
      <c r="Q105" s="189" t="s">
        <v>367</v>
      </c>
      <c r="R105" s="190" t="s">
        <v>210</v>
      </c>
      <c r="S105" s="189"/>
      <c r="T105" s="190" t="s">
        <v>209</v>
      </c>
      <c r="U105" s="189"/>
      <c r="V105" s="190" t="s">
        <v>291</v>
      </c>
      <c r="W105" s="189"/>
      <c r="X105" s="190" t="s">
        <v>593</v>
      </c>
      <c r="Y105" s="189"/>
      <c r="Z105" s="190" t="s">
        <v>739</v>
      </c>
      <c r="AA105" s="189"/>
      <c r="AB105" s="18" t="s">
        <v>880</v>
      </c>
      <c r="AC105" s="366"/>
      <c r="AD105" s="366"/>
      <c r="AE105" s="188"/>
      <c r="AF105" s="390"/>
      <c r="AG105" s="392"/>
      <c r="AH105" s="392"/>
      <c r="AI105" s="392"/>
      <c r="AJ105" s="392"/>
      <c r="AK105" s="392"/>
      <c r="AL105" s="392"/>
      <c r="AM105" s="392"/>
      <c r="AN105" s="392"/>
      <c r="AO105" s="395"/>
      <c r="AR105" s="4">
        <f>SUM(AN104:AO106)/SUM(AL104:AO106)*100</f>
        <v>0</v>
      </c>
    </row>
    <row r="106" spans="1:44" ht="19.899999999999999" customHeight="1" thickBot="1" x14ac:dyDescent="0.25">
      <c r="A106" s="17"/>
      <c r="B106" s="407"/>
      <c r="C106" s="233"/>
      <c r="D106" s="203"/>
      <c r="E106" s="203"/>
      <c r="F106" s="202"/>
      <c r="G106" s="410"/>
      <c r="H106" s="410"/>
      <c r="I106" s="410"/>
      <c r="J106" s="201" t="s">
        <v>87</v>
      </c>
      <c r="K106" s="200" t="s">
        <v>284</v>
      </c>
      <c r="L106" s="201" t="s">
        <v>86</v>
      </c>
      <c r="M106" s="200" t="s">
        <v>263</v>
      </c>
      <c r="N106" s="201" t="s">
        <v>85</v>
      </c>
      <c r="O106" s="200" t="s">
        <v>213</v>
      </c>
      <c r="P106" s="201" t="s">
        <v>84</v>
      </c>
      <c r="Q106" s="200" t="s">
        <v>97</v>
      </c>
      <c r="R106" s="201" t="s">
        <v>208</v>
      </c>
      <c r="S106" s="200"/>
      <c r="T106" s="201" t="s">
        <v>207</v>
      </c>
      <c r="U106" s="200"/>
      <c r="V106" s="201" t="s">
        <v>290</v>
      </c>
      <c r="W106" s="200"/>
      <c r="X106" s="201" t="s">
        <v>592</v>
      </c>
      <c r="Y106" s="200"/>
      <c r="Z106" s="201" t="s">
        <v>738</v>
      </c>
      <c r="AA106" s="200"/>
      <c r="AB106" s="10"/>
      <c r="AC106" s="398"/>
      <c r="AD106" s="398"/>
      <c r="AE106" s="199"/>
      <c r="AF106" s="391"/>
      <c r="AG106" s="393"/>
      <c r="AH106" s="393"/>
      <c r="AI106" s="393"/>
      <c r="AJ106" s="393"/>
      <c r="AK106" s="393"/>
      <c r="AL106" s="393"/>
      <c r="AM106" s="393"/>
      <c r="AN106" s="393"/>
      <c r="AO106" s="396"/>
    </row>
    <row r="107" spans="1:44" ht="19.899999999999999" customHeight="1" x14ac:dyDescent="0.2">
      <c r="A107" s="17"/>
      <c r="B107" s="405">
        <v>12</v>
      </c>
      <c r="C107" s="232"/>
      <c r="D107" s="197"/>
      <c r="E107" s="197"/>
      <c r="F107" s="196"/>
      <c r="G107" s="408">
        <v>98</v>
      </c>
      <c r="H107" s="408">
        <v>20</v>
      </c>
      <c r="I107" s="408">
        <v>4</v>
      </c>
      <c r="J107" s="195" t="s">
        <v>95</v>
      </c>
      <c r="K107" s="194" t="s">
        <v>97</v>
      </c>
      <c r="L107" s="195" t="s">
        <v>94</v>
      </c>
      <c r="M107" s="194" t="s">
        <v>263</v>
      </c>
      <c r="N107" s="195" t="s">
        <v>93</v>
      </c>
      <c r="O107" s="194" t="s">
        <v>263</v>
      </c>
      <c r="P107" s="195" t="s">
        <v>92</v>
      </c>
      <c r="Q107" s="194" t="s">
        <v>275</v>
      </c>
      <c r="R107" s="195" t="s">
        <v>212</v>
      </c>
      <c r="S107" s="194" t="s">
        <v>262</v>
      </c>
      <c r="T107" s="195" t="s">
        <v>211</v>
      </c>
      <c r="U107" s="194" t="s">
        <v>98</v>
      </c>
      <c r="V107" s="195" t="s">
        <v>292</v>
      </c>
      <c r="W107" s="194"/>
      <c r="X107" s="195" t="s">
        <v>594</v>
      </c>
      <c r="Y107" s="194"/>
      <c r="Z107" s="195" t="s">
        <v>740</v>
      </c>
      <c r="AA107" s="194"/>
      <c r="AB107" s="25" t="s">
        <v>879</v>
      </c>
      <c r="AC107" s="397">
        <v>3</v>
      </c>
      <c r="AD107" s="397"/>
      <c r="AE107" s="193"/>
      <c r="AF107" s="379">
        <f>SUMPRODUCT(LEN($K107:$Y109)-LEN(SUBSTITUTE($K107:$Y109,"A", "")))</f>
        <v>18</v>
      </c>
      <c r="AG107" s="365">
        <f>SUMPRODUCT(LEN($AB107:$AB109)-LEN(SUBSTITUTE($AB107:$AB109,"A", "")))</f>
        <v>5</v>
      </c>
      <c r="AH107" s="365">
        <f>SUMPRODUCT(LEN($K107:$Y109)-LEN(SUBSTITUTE($K107:$Y109,"S", "")))</f>
        <v>3</v>
      </c>
      <c r="AI107" s="365">
        <f>SUMPRODUCT(LEN($AB107:$AB109)-LEN(SUBSTITUTE($AB107:$AB109,"S", "")))</f>
        <v>0</v>
      </c>
      <c r="AJ107" s="365">
        <f>SUMPRODUCT(LEN($K107:$Y109)-LEN(SUBSTITUTE($K107:$Y109,"F", "")))</f>
        <v>1</v>
      </c>
      <c r="AK107" s="365">
        <f>SUMPRODUCT(LEN($AB107:$AB109)-LEN(SUBSTITUTE($AB107:$AB109,"F", "")))</f>
        <v>0</v>
      </c>
      <c r="AL107" s="365">
        <f>SUMPRODUCT(LEN($K107:$Y109)-LEN(SUBSTITUTE($K107:$Y109,"G", "")))</f>
        <v>8</v>
      </c>
      <c r="AM107" s="365">
        <f>SUMPRODUCT(LEN($AB107:$AB109)-LEN(SUBSTITUTE($AB107:$AB109,"G", "")))</f>
        <v>3</v>
      </c>
      <c r="AN107" s="365">
        <f>SUMPRODUCT(LEN($K107:$Y109)-LEN(SUBSTITUTE($K107:$Y109,"M", "")))</f>
        <v>0</v>
      </c>
      <c r="AO107" s="382">
        <f>SUMPRODUCT(LEN($AB107:$AB109)-LEN(SUBSTITUTE($AB107:$AB109,"M", "")))</f>
        <v>0</v>
      </c>
    </row>
    <row r="108" spans="1:44" ht="19.899999999999999" customHeight="1" x14ac:dyDescent="0.2">
      <c r="A108" s="17"/>
      <c r="B108" s="406"/>
      <c r="C108" s="231"/>
      <c r="D108" s="23"/>
      <c r="E108" s="23"/>
      <c r="F108" s="191"/>
      <c r="G108" s="409"/>
      <c r="H108" s="409"/>
      <c r="I108" s="409"/>
      <c r="J108" s="190" t="s">
        <v>91</v>
      </c>
      <c r="K108" s="189" t="s">
        <v>213</v>
      </c>
      <c r="L108" s="190" t="s">
        <v>90</v>
      </c>
      <c r="M108" s="189" t="s">
        <v>97</v>
      </c>
      <c r="N108" s="190" t="s">
        <v>89</v>
      </c>
      <c r="O108" s="189" t="s">
        <v>266</v>
      </c>
      <c r="P108" s="190" t="s">
        <v>88</v>
      </c>
      <c r="Q108" s="189" t="s">
        <v>275</v>
      </c>
      <c r="R108" s="190" t="s">
        <v>210</v>
      </c>
      <c r="S108" s="189" t="s">
        <v>98</v>
      </c>
      <c r="T108" s="190" t="s">
        <v>209</v>
      </c>
      <c r="U108" s="189"/>
      <c r="V108" s="190" t="s">
        <v>291</v>
      </c>
      <c r="W108" s="189"/>
      <c r="X108" s="190" t="s">
        <v>593</v>
      </c>
      <c r="Y108" s="189"/>
      <c r="Z108" s="190" t="s">
        <v>739</v>
      </c>
      <c r="AA108" s="189"/>
      <c r="AB108" s="18"/>
      <c r="AC108" s="366"/>
      <c r="AD108" s="366"/>
      <c r="AE108" s="188"/>
      <c r="AF108" s="390"/>
      <c r="AG108" s="392"/>
      <c r="AH108" s="392"/>
      <c r="AI108" s="392"/>
      <c r="AJ108" s="392"/>
      <c r="AK108" s="392"/>
      <c r="AL108" s="392"/>
      <c r="AM108" s="392"/>
      <c r="AN108" s="392"/>
      <c r="AO108" s="395"/>
      <c r="AR108" s="4">
        <f>SUM(AN107:AO109)/SUM(AL107:AO109)*100</f>
        <v>0</v>
      </c>
    </row>
    <row r="109" spans="1:44" ht="19.899999999999999" customHeight="1" thickBot="1" x14ac:dyDescent="0.25">
      <c r="A109" s="17"/>
      <c r="B109" s="407"/>
      <c r="C109" s="233"/>
      <c r="D109" s="203"/>
      <c r="E109" s="203"/>
      <c r="F109" s="202"/>
      <c r="G109" s="410"/>
      <c r="H109" s="410"/>
      <c r="I109" s="410"/>
      <c r="J109" s="201" t="s">
        <v>87</v>
      </c>
      <c r="K109" s="200" t="s">
        <v>213</v>
      </c>
      <c r="L109" s="201" t="s">
        <v>86</v>
      </c>
      <c r="M109" s="200" t="s">
        <v>284</v>
      </c>
      <c r="N109" s="201" t="s">
        <v>85</v>
      </c>
      <c r="O109" s="200" t="s">
        <v>263</v>
      </c>
      <c r="P109" s="201" t="s">
        <v>84</v>
      </c>
      <c r="Q109" s="200" t="s">
        <v>213</v>
      </c>
      <c r="R109" s="201" t="s">
        <v>208</v>
      </c>
      <c r="S109" s="200" t="s">
        <v>98</v>
      </c>
      <c r="T109" s="201" t="s">
        <v>207</v>
      </c>
      <c r="U109" s="200"/>
      <c r="V109" s="201" t="s">
        <v>290</v>
      </c>
      <c r="W109" s="200"/>
      <c r="X109" s="201" t="s">
        <v>592</v>
      </c>
      <c r="Y109" s="200"/>
      <c r="Z109" s="201" t="s">
        <v>738</v>
      </c>
      <c r="AA109" s="200"/>
      <c r="AB109" s="10"/>
      <c r="AC109" s="398"/>
      <c r="AD109" s="398"/>
      <c r="AE109" s="199"/>
      <c r="AF109" s="391"/>
      <c r="AG109" s="393"/>
      <c r="AH109" s="393"/>
      <c r="AI109" s="393"/>
      <c r="AJ109" s="393"/>
      <c r="AK109" s="393"/>
      <c r="AL109" s="393"/>
      <c r="AM109" s="393"/>
      <c r="AN109" s="393"/>
      <c r="AO109" s="396"/>
    </row>
    <row r="110" spans="1:44" ht="19.899999999999999" customHeight="1" x14ac:dyDescent="0.2">
      <c r="A110" s="17"/>
      <c r="B110" s="405">
        <v>13</v>
      </c>
      <c r="C110" s="232"/>
      <c r="D110" s="197"/>
      <c r="E110" s="197"/>
      <c r="F110" s="196"/>
      <c r="G110" s="408">
        <v>94</v>
      </c>
      <c r="H110" s="408">
        <v>27</v>
      </c>
      <c r="I110" s="408">
        <v>5</v>
      </c>
      <c r="J110" s="195" t="s">
        <v>95</v>
      </c>
      <c r="K110" s="194" t="s">
        <v>839</v>
      </c>
      <c r="L110" s="195" t="s">
        <v>94</v>
      </c>
      <c r="M110" s="194" t="s">
        <v>600</v>
      </c>
      <c r="N110" s="195" t="s">
        <v>93</v>
      </c>
      <c r="O110" s="194" t="s">
        <v>382</v>
      </c>
      <c r="P110" s="195" t="s">
        <v>92</v>
      </c>
      <c r="Q110" s="194" t="s">
        <v>490</v>
      </c>
      <c r="R110" s="195" t="s">
        <v>212</v>
      </c>
      <c r="S110" s="194" t="s">
        <v>266</v>
      </c>
      <c r="T110" s="195" t="s">
        <v>211</v>
      </c>
      <c r="U110" s="194" t="s">
        <v>263</v>
      </c>
      <c r="V110" s="195" t="s">
        <v>292</v>
      </c>
      <c r="W110" s="194" t="s">
        <v>97</v>
      </c>
      <c r="X110" s="195" t="s">
        <v>594</v>
      </c>
      <c r="Y110" s="194" t="s">
        <v>98</v>
      </c>
      <c r="Z110" s="195" t="s">
        <v>740</v>
      </c>
      <c r="AA110" s="194"/>
      <c r="AB110" s="25" t="s">
        <v>301</v>
      </c>
      <c r="AC110" s="397"/>
      <c r="AD110" s="397"/>
      <c r="AE110" s="193"/>
      <c r="AF110" s="379">
        <f>SUMPRODUCT(LEN($K110:$Y112)-LEN(SUBSTITUTE($K110:$Y112,"A", "")))</f>
        <v>42</v>
      </c>
      <c r="AG110" s="365">
        <f>SUMPRODUCT(LEN($AB110:$AB112)-LEN(SUBSTITUTE($AB110:$AB112,"A", "")))</f>
        <v>8</v>
      </c>
      <c r="AH110" s="365">
        <f>SUMPRODUCT(LEN($K110:$Y112)-LEN(SUBSTITUTE($K110:$Y112,"S", "")))</f>
        <v>2</v>
      </c>
      <c r="AI110" s="365">
        <f>SUMPRODUCT(LEN($AB110:$AB112)-LEN(SUBSTITUTE($AB110:$AB112,"S", "")))</f>
        <v>0</v>
      </c>
      <c r="AJ110" s="365">
        <f>SUMPRODUCT(LEN($K110:$Y112)-LEN(SUBSTITUTE($K110:$Y112,"F", "")))</f>
        <v>0</v>
      </c>
      <c r="AK110" s="365">
        <f>SUMPRODUCT(LEN($AB110:$AB112)-LEN(SUBSTITUTE($AB110:$AB112,"F", "")))</f>
        <v>0</v>
      </c>
      <c r="AL110" s="365">
        <f>SUMPRODUCT(LEN($K110:$Y112)-LEN(SUBSTITUTE($K110:$Y112,"G", "")))</f>
        <v>21</v>
      </c>
      <c r="AM110" s="365">
        <f>SUMPRODUCT(LEN($AB110:$AB112)-LEN(SUBSTITUTE($AB110:$AB112,"G", "")))</f>
        <v>2</v>
      </c>
      <c r="AN110" s="365">
        <f>SUMPRODUCT(LEN($K110:$Y112)-LEN(SUBSTITUTE($K110:$Y112,"M", "")))</f>
        <v>1</v>
      </c>
      <c r="AO110" s="382">
        <f>SUMPRODUCT(LEN($AB110:$AB112)-LEN(SUBSTITUTE($AB110:$AB112,"M", "")))</f>
        <v>0</v>
      </c>
    </row>
    <row r="111" spans="1:44" ht="19.899999999999999" customHeight="1" x14ac:dyDescent="0.2">
      <c r="A111" s="17"/>
      <c r="B111" s="406"/>
      <c r="C111" s="231"/>
      <c r="D111" s="23"/>
      <c r="E111" s="23"/>
      <c r="F111" s="191"/>
      <c r="G111" s="409"/>
      <c r="H111" s="409"/>
      <c r="I111" s="409"/>
      <c r="J111" s="190" t="s">
        <v>91</v>
      </c>
      <c r="K111" s="189" t="s">
        <v>224</v>
      </c>
      <c r="L111" s="190" t="s">
        <v>90</v>
      </c>
      <c r="M111" s="189" t="s">
        <v>466</v>
      </c>
      <c r="N111" s="190" t="s">
        <v>89</v>
      </c>
      <c r="O111" s="189" t="s">
        <v>541</v>
      </c>
      <c r="P111" s="190" t="s">
        <v>88</v>
      </c>
      <c r="Q111" s="189" t="s">
        <v>425</v>
      </c>
      <c r="R111" s="190" t="s">
        <v>210</v>
      </c>
      <c r="S111" s="189" t="s">
        <v>213</v>
      </c>
      <c r="T111" s="190" t="s">
        <v>209</v>
      </c>
      <c r="U111" s="189" t="s">
        <v>266</v>
      </c>
      <c r="V111" s="190" t="s">
        <v>291</v>
      </c>
      <c r="W111" s="189" t="s">
        <v>98</v>
      </c>
      <c r="X111" s="190" t="s">
        <v>593</v>
      </c>
      <c r="Y111" s="189"/>
      <c r="Z111" s="190" t="s">
        <v>739</v>
      </c>
      <c r="AA111" s="189"/>
      <c r="AB111" s="18" t="s">
        <v>672</v>
      </c>
      <c r="AC111" s="366"/>
      <c r="AD111" s="366"/>
      <c r="AE111" s="188"/>
      <c r="AF111" s="390"/>
      <c r="AG111" s="392"/>
      <c r="AH111" s="392"/>
      <c r="AI111" s="392"/>
      <c r="AJ111" s="392"/>
      <c r="AK111" s="392"/>
      <c r="AL111" s="392"/>
      <c r="AM111" s="392"/>
      <c r="AN111" s="392"/>
      <c r="AO111" s="395"/>
      <c r="AR111" s="4">
        <f>SUM(AN110:AO112)/SUM(AL110:AO112)*100</f>
        <v>4.1666666666666661</v>
      </c>
    </row>
    <row r="112" spans="1:44" ht="19.899999999999999" customHeight="1" thickBot="1" x14ac:dyDescent="0.25">
      <c r="A112" s="17"/>
      <c r="B112" s="407"/>
      <c r="C112" s="233"/>
      <c r="D112" s="203"/>
      <c r="E112" s="203"/>
      <c r="F112" s="202"/>
      <c r="G112" s="410"/>
      <c r="H112" s="410"/>
      <c r="I112" s="410"/>
      <c r="J112" s="201" t="s">
        <v>87</v>
      </c>
      <c r="K112" s="200" t="s">
        <v>624</v>
      </c>
      <c r="L112" s="201" t="s">
        <v>86</v>
      </c>
      <c r="M112" s="200" t="s">
        <v>382</v>
      </c>
      <c r="N112" s="201" t="s">
        <v>85</v>
      </c>
      <c r="O112" s="200" t="s">
        <v>382</v>
      </c>
      <c r="P112" s="201" t="s">
        <v>84</v>
      </c>
      <c r="Q112" s="200" t="s">
        <v>266</v>
      </c>
      <c r="R112" s="201" t="s">
        <v>208</v>
      </c>
      <c r="S112" s="200" t="s">
        <v>213</v>
      </c>
      <c r="T112" s="201" t="s">
        <v>207</v>
      </c>
      <c r="U112" s="200" t="s">
        <v>97</v>
      </c>
      <c r="V112" s="201" t="s">
        <v>290</v>
      </c>
      <c r="W112" s="200" t="s">
        <v>97</v>
      </c>
      <c r="X112" s="201" t="s">
        <v>592</v>
      </c>
      <c r="Y112" s="200"/>
      <c r="Z112" s="201" t="s">
        <v>738</v>
      </c>
      <c r="AA112" s="200"/>
      <c r="AB112" s="10"/>
      <c r="AC112" s="398"/>
      <c r="AD112" s="398"/>
      <c r="AE112" s="199"/>
      <c r="AF112" s="391"/>
      <c r="AG112" s="393"/>
      <c r="AH112" s="393"/>
      <c r="AI112" s="393"/>
      <c r="AJ112" s="393"/>
      <c r="AK112" s="393"/>
      <c r="AL112" s="393"/>
      <c r="AM112" s="393"/>
      <c r="AN112" s="393"/>
      <c r="AO112" s="396"/>
    </row>
    <row r="113" spans="1:44" ht="19.899999999999999" customHeight="1" x14ac:dyDescent="0.2">
      <c r="A113" s="17"/>
      <c r="B113" s="405">
        <v>14</v>
      </c>
      <c r="C113" s="232"/>
      <c r="D113" s="197"/>
      <c r="E113" s="197"/>
      <c r="F113" s="196"/>
      <c r="G113" s="408">
        <v>101</v>
      </c>
      <c r="H113" s="408">
        <v>26</v>
      </c>
      <c r="I113" s="408">
        <v>6</v>
      </c>
      <c r="J113" s="195" t="s">
        <v>95</v>
      </c>
      <c r="K113" s="194" t="s">
        <v>213</v>
      </c>
      <c r="L113" s="195" t="s">
        <v>94</v>
      </c>
      <c r="M113" s="194" t="s">
        <v>275</v>
      </c>
      <c r="N113" s="195" t="s">
        <v>93</v>
      </c>
      <c r="O113" s="194" t="s">
        <v>490</v>
      </c>
      <c r="P113" s="195" t="s">
        <v>92</v>
      </c>
      <c r="Q113" s="194" t="s">
        <v>319</v>
      </c>
      <c r="R113" s="195" t="s">
        <v>212</v>
      </c>
      <c r="S113" s="194" t="s">
        <v>275</v>
      </c>
      <c r="T113" s="195" t="s">
        <v>211</v>
      </c>
      <c r="U113" s="194" t="s">
        <v>263</v>
      </c>
      <c r="V113" s="195" t="s">
        <v>292</v>
      </c>
      <c r="W113" s="194" t="s">
        <v>98</v>
      </c>
      <c r="X113" s="195" t="s">
        <v>594</v>
      </c>
      <c r="Y113" s="194"/>
      <c r="Z113" s="195" t="s">
        <v>740</v>
      </c>
      <c r="AA113" s="194"/>
      <c r="AB113" s="25"/>
      <c r="AC113" s="397"/>
      <c r="AD113" s="397"/>
      <c r="AE113" s="193"/>
      <c r="AF113" s="379">
        <f>SUMPRODUCT(LEN($K113:$Y115)-LEN(SUBSTITUTE($K113:$Y115,"A", "")))</f>
        <v>29</v>
      </c>
      <c r="AG113" s="365">
        <f>SUMPRODUCT(LEN($AB113:$AB115)-LEN(SUBSTITUTE($AB113:$AB115,"A", "")))</f>
        <v>0</v>
      </c>
      <c r="AH113" s="365">
        <f>SUMPRODUCT(LEN($K113:$Y115)-LEN(SUBSTITUTE($K113:$Y115,"S", "")))</f>
        <v>7</v>
      </c>
      <c r="AI113" s="365">
        <f>SUMPRODUCT(LEN($AB113:$AB115)-LEN(SUBSTITUTE($AB113:$AB115,"S", "")))</f>
        <v>0</v>
      </c>
      <c r="AJ113" s="365">
        <f>SUMPRODUCT(LEN($K113:$Y115)-LEN(SUBSTITUTE($K113:$Y115,"F", "")))</f>
        <v>0</v>
      </c>
      <c r="AK113" s="365">
        <f>SUMPRODUCT(LEN($AB113:$AB115)-LEN(SUBSTITUTE($AB113:$AB115,"F", "")))</f>
        <v>0</v>
      </c>
      <c r="AL113" s="365">
        <f>SUMPRODUCT(LEN($K113:$Y115)-LEN(SUBSTITUTE($K113:$Y115,"G", "")))</f>
        <v>16</v>
      </c>
      <c r="AM113" s="365">
        <f>SUMPRODUCT(LEN($AB113:$AB115)-LEN(SUBSTITUTE($AB113:$AB115,"G", "")))</f>
        <v>0</v>
      </c>
      <c r="AN113" s="365">
        <f>SUMPRODUCT(LEN($K113:$Y115)-LEN(SUBSTITUTE($K113:$Y115,"M", "")))</f>
        <v>0</v>
      </c>
      <c r="AO113" s="382">
        <f>SUMPRODUCT(LEN($AB113:$AB115)-LEN(SUBSTITUTE($AB113:$AB115,"M", "")))</f>
        <v>0</v>
      </c>
    </row>
    <row r="114" spans="1:44" ht="19.899999999999999" customHeight="1" x14ac:dyDescent="0.2">
      <c r="A114" s="17"/>
      <c r="B114" s="406"/>
      <c r="C114" s="231"/>
      <c r="D114" s="23"/>
      <c r="E114" s="23"/>
      <c r="F114" s="191"/>
      <c r="G114" s="409"/>
      <c r="H114" s="409"/>
      <c r="I114" s="409"/>
      <c r="J114" s="190" t="s">
        <v>91</v>
      </c>
      <c r="K114" s="189" t="s">
        <v>263</v>
      </c>
      <c r="L114" s="190" t="s">
        <v>90</v>
      </c>
      <c r="M114" s="189" t="s">
        <v>545</v>
      </c>
      <c r="N114" s="190" t="s">
        <v>89</v>
      </c>
      <c r="O114" s="189" t="s">
        <v>224</v>
      </c>
      <c r="P114" s="190" t="s">
        <v>88</v>
      </c>
      <c r="Q114" s="189" t="s">
        <v>275</v>
      </c>
      <c r="R114" s="190" t="s">
        <v>210</v>
      </c>
      <c r="S114" s="189" t="s">
        <v>323</v>
      </c>
      <c r="T114" s="190" t="s">
        <v>209</v>
      </c>
      <c r="U114" s="189" t="s">
        <v>98</v>
      </c>
      <c r="V114" s="190" t="s">
        <v>291</v>
      </c>
      <c r="W114" s="189" t="s">
        <v>98</v>
      </c>
      <c r="X114" s="190" t="s">
        <v>593</v>
      </c>
      <c r="Y114" s="189"/>
      <c r="Z114" s="190" t="s">
        <v>739</v>
      </c>
      <c r="AA114" s="189"/>
      <c r="AB114" s="18"/>
      <c r="AC114" s="366"/>
      <c r="AD114" s="366"/>
      <c r="AE114" s="188"/>
      <c r="AF114" s="390"/>
      <c r="AG114" s="392"/>
      <c r="AH114" s="392"/>
      <c r="AI114" s="392"/>
      <c r="AJ114" s="392"/>
      <c r="AK114" s="392"/>
      <c r="AL114" s="392"/>
      <c r="AM114" s="392"/>
      <c r="AN114" s="392"/>
      <c r="AO114" s="395"/>
      <c r="AP114" s="58"/>
      <c r="AR114" s="4">
        <f>SUM(AN113:AO115)/SUM(AL113:AO115)*100</f>
        <v>0</v>
      </c>
    </row>
    <row r="115" spans="1:44" ht="19.899999999999999" customHeight="1" thickBot="1" x14ac:dyDescent="0.25">
      <c r="A115" s="17"/>
      <c r="B115" s="407"/>
      <c r="C115" s="233"/>
      <c r="D115" s="203"/>
      <c r="E115" s="203"/>
      <c r="F115" s="202"/>
      <c r="G115" s="410"/>
      <c r="H115" s="410"/>
      <c r="I115" s="410"/>
      <c r="J115" s="201" t="s">
        <v>87</v>
      </c>
      <c r="K115" s="200" t="s">
        <v>224</v>
      </c>
      <c r="L115" s="201" t="s">
        <v>86</v>
      </c>
      <c r="M115" s="200" t="s">
        <v>451</v>
      </c>
      <c r="N115" s="201" t="s">
        <v>85</v>
      </c>
      <c r="O115" s="200" t="s">
        <v>425</v>
      </c>
      <c r="P115" s="201" t="s">
        <v>84</v>
      </c>
      <c r="Q115" s="200" t="s">
        <v>297</v>
      </c>
      <c r="R115" s="201" t="s">
        <v>208</v>
      </c>
      <c r="S115" s="200" t="s">
        <v>264</v>
      </c>
      <c r="T115" s="201" t="s">
        <v>207</v>
      </c>
      <c r="U115" s="200" t="s">
        <v>98</v>
      </c>
      <c r="V115" s="201" t="s">
        <v>290</v>
      </c>
      <c r="W115" s="200"/>
      <c r="X115" s="201" t="s">
        <v>592</v>
      </c>
      <c r="Y115" s="200"/>
      <c r="Z115" s="201" t="s">
        <v>738</v>
      </c>
      <c r="AA115" s="200"/>
      <c r="AB115" s="10"/>
      <c r="AC115" s="398"/>
      <c r="AD115" s="398"/>
      <c r="AE115" s="199"/>
      <c r="AF115" s="391"/>
      <c r="AG115" s="393"/>
      <c r="AH115" s="393"/>
      <c r="AI115" s="393"/>
      <c r="AJ115" s="393"/>
      <c r="AK115" s="393"/>
      <c r="AL115" s="393"/>
      <c r="AM115" s="393"/>
      <c r="AN115" s="393"/>
      <c r="AO115" s="396"/>
    </row>
    <row r="116" spans="1:44" ht="19.899999999999999" customHeight="1" x14ac:dyDescent="0.2">
      <c r="A116" s="17"/>
      <c r="B116" s="405">
        <v>15</v>
      </c>
      <c r="C116" s="232"/>
      <c r="D116" s="197"/>
      <c r="E116" s="197"/>
      <c r="F116" s="196"/>
      <c r="G116" s="408"/>
      <c r="H116" s="408"/>
      <c r="I116" s="408"/>
      <c r="J116" s="195" t="s">
        <v>95</v>
      </c>
      <c r="K116" s="194"/>
      <c r="L116" s="195" t="s">
        <v>94</v>
      </c>
      <c r="M116" s="194"/>
      <c r="N116" s="195" t="s">
        <v>93</v>
      </c>
      <c r="O116" s="194"/>
      <c r="P116" s="195" t="s">
        <v>92</v>
      </c>
      <c r="Q116" s="194"/>
      <c r="R116" s="195" t="s">
        <v>212</v>
      </c>
      <c r="S116" s="194"/>
      <c r="T116" s="195" t="s">
        <v>211</v>
      </c>
      <c r="U116" s="194"/>
      <c r="V116" s="195" t="s">
        <v>292</v>
      </c>
      <c r="W116" s="194"/>
      <c r="X116" s="195" t="s">
        <v>594</v>
      </c>
      <c r="Y116" s="194"/>
      <c r="Z116" s="195" t="s">
        <v>740</v>
      </c>
      <c r="AA116" s="194"/>
      <c r="AB116" s="25"/>
      <c r="AC116" s="397"/>
      <c r="AD116" s="397"/>
      <c r="AE116" s="193"/>
      <c r="AF116" s="379">
        <f>SUMPRODUCT(LEN($K116:$Y118)-LEN(SUBSTITUTE($K116:$Y118,"A", "")))</f>
        <v>0</v>
      </c>
      <c r="AG116" s="365">
        <f>SUMPRODUCT(LEN($AB116:$AB118)-LEN(SUBSTITUTE($AB116:$AB118,"A", "")))</f>
        <v>0</v>
      </c>
      <c r="AH116" s="365">
        <f>SUMPRODUCT(LEN($K116:$Y118)-LEN(SUBSTITUTE($K116:$Y118,"S", "")))</f>
        <v>0</v>
      </c>
      <c r="AI116" s="365">
        <f>SUMPRODUCT(LEN($AB116:$AB118)-LEN(SUBSTITUTE($AB116:$AB118,"S", "")))</f>
        <v>0</v>
      </c>
      <c r="AJ116" s="365">
        <f>SUMPRODUCT(LEN($K116:$Y118)-LEN(SUBSTITUTE($K116:$Y118,"F", "")))</f>
        <v>0</v>
      </c>
      <c r="AK116" s="365">
        <f>SUMPRODUCT(LEN($AB116:$AB118)-LEN(SUBSTITUTE($AB116:$AB118,"F", "")))</f>
        <v>0</v>
      </c>
      <c r="AL116" s="365">
        <f>SUMPRODUCT(LEN($K116:$Y118)-LEN(SUBSTITUTE($K116:$Y118,"G", "")))</f>
        <v>0</v>
      </c>
      <c r="AM116" s="365">
        <f>SUMPRODUCT(LEN($AB116:$AB118)-LEN(SUBSTITUTE($AB116:$AB118,"G", "")))</f>
        <v>0</v>
      </c>
      <c r="AN116" s="365">
        <f>SUMPRODUCT(LEN($K116:$Y118)-LEN(SUBSTITUTE($K116:$Y118,"M", "")))</f>
        <v>0</v>
      </c>
      <c r="AO116" s="382">
        <f>SUMPRODUCT(LEN($AB116:$AB118)-LEN(SUBSTITUTE($AB116:$AB118,"M", "")))</f>
        <v>0</v>
      </c>
    </row>
    <row r="117" spans="1:44" ht="19.899999999999999" customHeight="1" x14ac:dyDescent="0.2">
      <c r="A117" s="17"/>
      <c r="B117" s="406"/>
      <c r="C117" s="231"/>
      <c r="D117" s="23"/>
      <c r="E117" s="23"/>
      <c r="F117" s="191"/>
      <c r="G117" s="409"/>
      <c r="H117" s="409"/>
      <c r="I117" s="409"/>
      <c r="J117" s="190" t="s">
        <v>91</v>
      </c>
      <c r="K117" s="189"/>
      <c r="L117" s="190" t="s">
        <v>90</v>
      </c>
      <c r="M117" s="189"/>
      <c r="N117" s="190" t="s">
        <v>89</v>
      </c>
      <c r="O117" s="189"/>
      <c r="P117" s="190" t="s">
        <v>88</v>
      </c>
      <c r="Q117" s="189"/>
      <c r="R117" s="190" t="s">
        <v>210</v>
      </c>
      <c r="S117" s="189"/>
      <c r="T117" s="190" t="s">
        <v>209</v>
      </c>
      <c r="U117" s="189"/>
      <c r="V117" s="190" t="s">
        <v>291</v>
      </c>
      <c r="W117" s="189"/>
      <c r="X117" s="190" t="s">
        <v>593</v>
      </c>
      <c r="Y117" s="189"/>
      <c r="Z117" s="190" t="s">
        <v>739</v>
      </c>
      <c r="AA117" s="189"/>
      <c r="AB117" s="18"/>
      <c r="AC117" s="366"/>
      <c r="AD117" s="366"/>
      <c r="AE117" s="188"/>
      <c r="AF117" s="390"/>
      <c r="AG117" s="392"/>
      <c r="AH117" s="392"/>
      <c r="AI117" s="392"/>
      <c r="AJ117" s="392"/>
      <c r="AK117" s="392"/>
      <c r="AL117" s="392"/>
      <c r="AM117" s="392"/>
      <c r="AN117" s="392"/>
      <c r="AO117" s="395"/>
    </row>
    <row r="118" spans="1:44" ht="19.899999999999999" customHeight="1" thickBot="1" x14ac:dyDescent="0.25">
      <c r="A118" s="17"/>
      <c r="B118" s="407"/>
      <c r="C118" s="233"/>
      <c r="D118" s="203"/>
      <c r="E118" s="203"/>
      <c r="F118" s="202"/>
      <c r="G118" s="410"/>
      <c r="H118" s="410"/>
      <c r="I118" s="410"/>
      <c r="J118" s="201" t="s">
        <v>87</v>
      </c>
      <c r="K118" s="200"/>
      <c r="L118" s="201" t="s">
        <v>86</v>
      </c>
      <c r="M118" s="200"/>
      <c r="N118" s="201" t="s">
        <v>85</v>
      </c>
      <c r="O118" s="200"/>
      <c r="P118" s="201" t="s">
        <v>84</v>
      </c>
      <c r="Q118" s="200"/>
      <c r="R118" s="201" t="s">
        <v>208</v>
      </c>
      <c r="S118" s="200"/>
      <c r="T118" s="201" t="s">
        <v>207</v>
      </c>
      <c r="U118" s="200"/>
      <c r="V118" s="201" t="s">
        <v>290</v>
      </c>
      <c r="W118" s="200"/>
      <c r="X118" s="201" t="s">
        <v>592</v>
      </c>
      <c r="Y118" s="200"/>
      <c r="Z118" s="201" t="s">
        <v>738</v>
      </c>
      <c r="AA118" s="200"/>
      <c r="AB118" s="10"/>
      <c r="AC118" s="398"/>
      <c r="AD118" s="398"/>
      <c r="AE118" s="199"/>
      <c r="AF118" s="391"/>
      <c r="AG118" s="393"/>
      <c r="AH118" s="393"/>
      <c r="AI118" s="393"/>
      <c r="AJ118" s="393"/>
      <c r="AK118" s="393"/>
      <c r="AL118" s="393"/>
      <c r="AM118" s="393"/>
      <c r="AN118" s="393"/>
      <c r="AO118" s="396"/>
    </row>
    <row r="119" spans="1:44" ht="19.899999999999999" customHeight="1" x14ac:dyDescent="0.2">
      <c r="A119" s="17"/>
      <c r="B119" s="405">
        <v>16</v>
      </c>
      <c r="C119" s="232"/>
      <c r="D119" s="197"/>
      <c r="E119" s="197"/>
      <c r="F119" s="196"/>
      <c r="G119" s="408"/>
      <c r="H119" s="408"/>
      <c r="I119" s="408"/>
      <c r="J119" s="195" t="s">
        <v>95</v>
      </c>
      <c r="K119" s="194"/>
      <c r="L119" s="195" t="s">
        <v>94</v>
      </c>
      <c r="M119" s="194"/>
      <c r="N119" s="195" t="s">
        <v>93</v>
      </c>
      <c r="O119" s="194"/>
      <c r="P119" s="195" t="s">
        <v>92</v>
      </c>
      <c r="Q119" s="194"/>
      <c r="R119" s="195" t="s">
        <v>212</v>
      </c>
      <c r="S119" s="194"/>
      <c r="T119" s="195" t="s">
        <v>211</v>
      </c>
      <c r="U119" s="194"/>
      <c r="V119" s="195" t="s">
        <v>292</v>
      </c>
      <c r="W119" s="194"/>
      <c r="X119" s="195" t="s">
        <v>594</v>
      </c>
      <c r="Y119" s="194"/>
      <c r="Z119" s="195" t="s">
        <v>740</v>
      </c>
      <c r="AA119" s="194"/>
      <c r="AB119" s="25"/>
      <c r="AC119" s="397"/>
      <c r="AD119" s="397"/>
      <c r="AE119" s="193"/>
      <c r="AF119" s="379">
        <f>SUMPRODUCT(LEN($K119:$Y121)-LEN(SUBSTITUTE($K119:$Y121,"A", "")))</f>
        <v>0</v>
      </c>
      <c r="AG119" s="365">
        <f>SUMPRODUCT(LEN($AB119:$AB121)-LEN(SUBSTITUTE($AB119:$AB121,"A", "")))</f>
        <v>0</v>
      </c>
      <c r="AH119" s="365">
        <f>SUMPRODUCT(LEN($K119:$Y121)-LEN(SUBSTITUTE($K119:$Y121,"S", "")))</f>
        <v>0</v>
      </c>
      <c r="AI119" s="365">
        <f>SUMPRODUCT(LEN($AB119:$AB121)-LEN(SUBSTITUTE($AB119:$AB121,"S", "")))</f>
        <v>0</v>
      </c>
      <c r="AJ119" s="365">
        <f>SUMPRODUCT(LEN($K119:$Y121)-LEN(SUBSTITUTE($K119:$Y121,"F", "")))</f>
        <v>0</v>
      </c>
      <c r="AK119" s="365">
        <f>SUMPRODUCT(LEN($AB119:$AB121)-LEN(SUBSTITUTE($AB119:$AB121,"F", "")))</f>
        <v>0</v>
      </c>
      <c r="AL119" s="365">
        <f>SUMPRODUCT(LEN($K119:$Y121)-LEN(SUBSTITUTE($K119:$Y121,"G", "")))</f>
        <v>0</v>
      </c>
      <c r="AM119" s="365">
        <f>SUMPRODUCT(LEN($AB119:$AB121)-LEN(SUBSTITUTE($AB119:$AB121,"G", "")))</f>
        <v>0</v>
      </c>
      <c r="AN119" s="365">
        <f>SUMPRODUCT(LEN($K119:$Y121)-LEN(SUBSTITUTE($K119:$Y121,"M", "")))</f>
        <v>0</v>
      </c>
      <c r="AO119" s="382">
        <f>SUMPRODUCT(LEN($AB119:$AB121)-LEN(SUBSTITUTE($AB119:$AB121,"M", "")))</f>
        <v>0</v>
      </c>
    </row>
    <row r="120" spans="1:44" ht="19.899999999999999" customHeight="1" x14ac:dyDescent="0.2">
      <c r="A120" s="17"/>
      <c r="B120" s="406"/>
      <c r="C120" s="231"/>
      <c r="D120" s="23"/>
      <c r="E120" s="23"/>
      <c r="F120" s="191"/>
      <c r="G120" s="409"/>
      <c r="H120" s="409"/>
      <c r="I120" s="409"/>
      <c r="J120" s="190" t="s">
        <v>91</v>
      </c>
      <c r="K120" s="189"/>
      <c r="L120" s="190" t="s">
        <v>90</v>
      </c>
      <c r="M120" s="189"/>
      <c r="N120" s="190" t="s">
        <v>89</v>
      </c>
      <c r="O120" s="189"/>
      <c r="P120" s="190" t="s">
        <v>88</v>
      </c>
      <c r="Q120" s="189"/>
      <c r="R120" s="190" t="s">
        <v>210</v>
      </c>
      <c r="S120" s="189"/>
      <c r="T120" s="190" t="s">
        <v>209</v>
      </c>
      <c r="U120" s="189"/>
      <c r="V120" s="190" t="s">
        <v>291</v>
      </c>
      <c r="W120" s="189"/>
      <c r="X120" s="190" t="s">
        <v>593</v>
      </c>
      <c r="Y120" s="189"/>
      <c r="Z120" s="190" t="s">
        <v>739</v>
      </c>
      <c r="AA120" s="189"/>
      <c r="AB120" s="18"/>
      <c r="AC120" s="366"/>
      <c r="AD120" s="366"/>
      <c r="AE120" s="188"/>
      <c r="AF120" s="390"/>
      <c r="AG120" s="392"/>
      <c r="AH120" s="392"/>
      <c r="AI120" s="392"/>
      <c r="AJ120" s="392"/>
      <c r="AK120" s="392"/>
      <c r="AL120" s="392"/>
      <c r="AM120" s="392"/>
      <c r="AN120" s="392"/>
      <c r="AO120" s="395"/>
    </row>
    <row r="121" spans="1:44" ht="19.899999999999999" customHeight="1" thickBot="1" x14ac:dyDescent="0.25">
      <c r="A121" s="17"/>
      <c r="B121" s="407"/>
      <c r="C121" s="233"/>
      <c r="D121" s="203"/>
      <c r="E121" s="203"/>
      <c r="F121" s="202"/>
      <c r="G121" s="410"/>
      <c r="H121" s="410"/>
      <c r="I121" s="410"/>
      <c r="J121" s="201" t="s">
        <v>87</v>
      </c>
      <c r="K121" s="200"/>
      <c r="L121" s="201" t="s">
        <v>86</v>
      </c>
      <c r="M121" s="200"/>
      <c r="N121" s="201" t="s">
        <v>85</v>
      </c>
      <c r="O121" s="200"/>
      <c r="P121" s="201" t="s">
        <v>84</v>
      </c>
      <c r="Q121" s="200"/>
      <c r="R121" s="201" t="s">
        <v>208</v>
      </c>
      <c r="S121" s="200"/>
      <c r="T121" s="201" t="s">
        <v>207</v>
      </c>
      <c r="U121" s="200"/>
      <c r="V121" s="201" t="s">
        <v>290</v>
      </c>
      <c r="W121" s="200"/>
      <c r="X121" s="201" t="s">
        <v>592</v>
      </c>
      <c r="Y121" s="200"/>
      <c r="Z121" s="201" t="s">
        <v>738</v>
      </c>
      <c r="AA121" s="200"/>
      <c r="AB121" s="10"/>
      <c r="AC121" s="398"/>
      <c r="AD121" s="398"/>
      <c r="AE121" s="199"/>
      <c r="AF121" s="391"/>
      <c r="AG121" s="393"/>
      <c r="AH121" s="393"/>
      <c r="AI121" s="393"/>
      <c r="AJ121" s="393"/>
      <c r="AK121" s="393"/>
      <c r="AL121" s="393"/>
      <c r="AM121" s="393"/>
      <c r="AN121" s="393"/>
      <c r="AO121" s="396"/>
    </row>
    <row r="122" spans="1:44" ht="19.899999999999999" customHeight="1" x14ac:dyDescent="0.2">
      <c r="A122" s="17"/>
      <c r="B122" s="405">
        <v>17</v>
      </c>
      <c r="C122" s="232"/>
      <c r="D122" s="197"/>
      <c r="E122" s="197"/>
      <c r="F122" s="196"/>
      <c r="G122" s="408"/>
      <c r="H122" s="408"/>
      <c r="I122" s="408"/>
      <c r="J122" s="195" t="s">
        <v>95</v>
      </c>
      <c r="K122" s="194"/>
      <c r="L122" s="195" t="s">
        <v>94</v>
      </c>
      <c r="M122" s="194"/>
      <c r="N122" s="195" t="s">
        <v>93</v>
      </c>
      <c r="O122" s="194"/>
      <c r="P122" s="195" t="s">
        <v>92</v>
      </c>
      <c r="Q122" s="194"/>
      <c r="R122" s="195" t="s">
        <v>212</v>
      </c>
      <c r="S122" s="194"/>
      <c r="T122" s="195" t="s">
        <v>211</v>
      </c>
      <c r="U122" s="194"/>
      <c r="V122" s="195" t="s">
        <v>292</v>
      </c>
      <c r="W122" s="194"/>
      <c r="X122" s="195" t="s">
        <v>594</v>
      </c>
      <c r="Y122" s="194"/>
      <c r="Z122" s="195" t="s">
        <v>740</v>
      </c>
      <c r="AA122" s="194"/>
      <c r="AB122" s="25"/>
      <c r="AC122" s="397"/>
      <c r="AD122" s="397"/>
      <c r="AE122" s="193"/>
      <c r="AF122" s="379">
        <f>SUMPRODUCT(LEN($K122:$Y124)-LEN(SUBSTITUTE($K122:$Y124,"A", "")))</f>
        <v>0</v>
      </c>
      <c r="AG122" s="365">
        <f>SUMPRODUCT(LEN($AB122:$AB124)-LEN(SUBSTITUTE($AB122:$AB124,"A", "")))</f>
        <v>0</v>
      </c>
      <c r="AH122" s="365">
        <f>SUMPRODUCT(LEN($K122:$Y124)-LEN(SUBSTITUTE($K122:$Y124,"S", "")))</f>
        <v>0</v>
      </c>
      <c r="AI122" s="365">
        <f>SUMPRODUCT(LEN($AB122:$AB124)-LEN(SUBSTITUTE($AB122:$AB124,"S", "")))</f>
        <v>0</v>
      </c>
      <c r="AJ122" s="365">
        <f>SUMPRODUCT(LEN($K122:$Y124)-LEN(SUBSTITUTE($K122:$Y124,"F", "")))</f>
        <v>0</v>
      </c>
      <c r="AK122" s="365">
        <f>SUMPRODUCT(LEN($AB122:$AB124)-LEN(SUBSTITUTE($AB122:$AB124,"F", "")))</f>
        <v>0</v>
      </c>
      <c r="AL122" s="365">
        <f>SUMPRODUCT(LEN($K122:$Y124)-LEN(SUBSTITUTE($K122:$Y124,"G", "")))</f>
        <v>0</v>
      </c>
      <c r="AM122" s="365">
        <f>SUMPRODUCT(LEN($AB122:$AB124)-LEN(SUBSTITUTE($AB122:$AB124,"G", "")))</f>
        <v>0</v>
      </c>
      <c r="AN122" s="365">
        <f>SUMPRODUCT(LEN($K122:$Y124)-LEN(SUBSTITUTE($K122:$Y124,"M", "")))</f>
        <v>0</v>
      </c>
      <c r="AO122" s="382">
        <f>SUMPRODUCT(LEN($AB122:$AB124)-LEN(SUBSTITUTE($AB122:$AB124,"M", "")))</f>
        <v>0</v>
      </c>
    </row>
    <row r="123" spans="1:44" ht="19.899999999999999" customHeight="1" x14ac:dyDescent="0.2">
      <c r="A123" s="17"/>
      <c r="B123" s="406"/>
      <c r="C123" s="231"/>
      <c r="D123" s="23"/>
      <c r="E123" s="23"/>
      <c r="F123" s="191"/>
      <c r="G123" s="409"/>
      <c r="H123" s="409"/>
      <c r="I123" s="409"/>
      <c r="J123" s="190" t="s">
        <v>91</v>
      </c>
      <c r="K123" s="189"/>
      <c r="L123" s="190" t="s">
        <v>90</v>
      </c>
      <c r="M123" s="189"/>
      <c r="N123" s="190" t="s">
        <v>89</v>
      </c>
      <c r="O123" s="189"/>
      <c r="P123" s="190" t="s">
        <v>88</v>
      </c>
      <c r="Q123" s="189"/>
      <c r="R123" s="190" t="s">
        <v>210</v>
      </c>
      <c r="S123" s="189"/>
      <c r="T123" s="190" t="s">
        <v>209</v>
      </c>
      <c r="U123" s="189"/>
      <c r="V123" s="190" t="s">
        <v>291</v>
      </c>
      <c r="W123" s="189"/>
      <c r="X123" s="190" t="s">
        <v>593</v>
      </c>
      <c r="Y123" s="189"/>
      <c r="Z123" s="190" t="s">
        <v>739</v>
      </c>
      <c r="AA123" s="189"/>
      <c r="AB123" s="18"/>
      <c r="AC123" s="366"/>
      <c r="AD123" s="366"/>
      <c r="AE123" s="188"/>
      <c r="AF123" s="390"/>
      <c r="AG123" s="392"/>
      <c r="AH123" s="392"/>
      <c r="AI123" s="392"/>
      <c r="AJ123" s="392"/>
      <c r="AK123" s="392"/>
      <c r="AL123" s="392"/>
      <c r="AM123" s="392"/>
      <c r="AN123" s="392"/>
      <c r="AO123" s="395"/>
    </row>
    <row r="124" spans="1:44" ht="19.899999999999999" customHeight="1" thickBot="1" x14ac:dyDescent="0.25">
      <c r="A124" s="17"/>
      <c r="B124" s="407"/>
      <c r="C124" s="233"/>
      <c r="D124" s="203"/>
      <c r="E124" s="203"/>
      <c r="F124" s="202"/>
      <c r="G124" s="410"/>
      <c r="H124" s="410"/>
      <c r="I124" s="410"/>
      <c r="J124" s="201" t="s">
        <v>87</v>
      </c>
      <c r="K124" s="200"/>
      <c r="L124" s="201" t="s">
        <v>86</v>
      </c>
      <c r="M124" s="200"/>
      <c r="N124" s="201" t="s">
        <v>85</v>
      </c>
      <c r="O124" s="200"/>
      <c r="P124" s="201" t="s">
        <v>84</v>
      </c>
      <c r="Q124" s="200"/>
      <c r="R124" s="201" t="s">
        <v>208</v>
      </c>
      <c r="S124" s="200"/>
      <c r="T124" s="201" t="s">
        <v>207</v>
      </c>
      <c r="U124" s="200"/>
      <c r="V124" s="201" t="s">
        <v>290</v>
      </c>
      <c r="W124" s="200"/>
      <c r="X124" s="201" t="s">
        <v>592</v>
      </c>
      <c r="Y124" s="200"/>
      <c r="Z124" s="201" t="s">
        <v>738</v>
      </c>
      <c r="AA124" s="200"/>
      <c r="AB124" s="10"/>
      <c r="AC124" s="398"/>
      <c r="AD124" s="398"/>
      <c r="AE124" s="199"/>
      <c r="AF124" s="391"/>
      <c r="AG124" s="393"/>
      <c r="AH124" s="393"/>
      <c r="AI124" s="393"/>
      <c r="AJ124" s="393"/>
      <c r="AK124" s="393"/>
      <c r="AL124" s="393"/>
      <c r="AM124" s="393"/>
      <c r="AN124" s="393"/>
      <c r="AO124" s="396"/>
    </row>
    <row r="125" spans="1:44" ht="19.899999999999999" customHeight="1" x14ac:dyDescent="0.2">
      <c r="A125" s="17"/>
      <c r="B125" s="405">
        <v>18</v>
      </c>
      <c r="C125" s="232"/>
      <c r="D125" s="197"/>
      <c r="E125" s="197"/>
      <c r="F125" s="196"/>
      <c r="G125" s="408"/>
      <c r="H125" s="408"/>
      <c r="I125" s="408"/>
      <c r="J125" s="195" t="s">
        <v>95</v>
      </c>
      <c r="K125" s="194"/>
      <c r="L125" s="195" t="s">
        <v>94</v>
      </c>
      <c r="M125" s="194"/>
      <c r="N125" s="195" t="s">
        <v>93</v>
      </c>
      <c r="O125" s="194"/>
      <c r="P125" s="195" t="s">
        <v>92</v>
      </c>
      <c r="Q125" s="194"/>
      <c r="R125" s="195" t="s">
        <v>212</v>
      </c>
      <c r="S125" s="194"/>
      <c r="T125" s="195" t="s">
        <v>211</v>
      </c>
      <c r="U125" s="194"/>
      <c r="V125" s="195" t="s">
        <v>292</v>
      </c>
      <c r="W125" s="194"/>
      <c r="X125" s="195" t="s">
        <v>594</v>
      </c>
      <c r="Y125" s="194"/>
      <c r="Z125" s="195" t="s">
        <v>740</v>
      </c>
      <c r="AA125" s="194"/>
      <c r="AB125" s="25"/>
      <c r="AC125" s="397"/>
      <c r="AD125" s="397"/>
      <c r="AE125" s="193"/>
      <c r="AF125" s="379">
        <f>SUMPRODUCT(LEN($K125:$Y127)-LEN(SUBSTITUTE($K125:$Y127,"A", "")))</f>
        <v>0</v>
      </c>
      <c r="AG125" s="365">
        <f>SUMPRODUCT(LEN($AB125:$AB127)-LEN(SUBSTITUTE($AB125:$AB127,"A", "")))</f>
        <v>0</v>
      </c>
      <c r="AH125" s="365">
        <f>SUMPRODUCT(LEN($K125:$Y127)-LEN(SUBSTITUTE($K125:$Y127,"S", "")))</f>
        <v>0</v>
      </c>
      <c r="AI125" s="365">
        <f>SUMPRODUCT(LEN($AB125:$AB127)-LEN(SUBSTITUTE($AB125:$AB127,"S", "")))</f>
        <v>0</v>
      </c>
      <c r="AJ125" s="365">
        <f>SUMPRODUCT(LEN($K125:$Y127)-LEN(SUBSTITUTE($K125:$Y127,"F", "")))</f>
        <v>0</v>
      </c>
      <c r="AK125" s="365">
        <f>SUMPRODUCT(LEN($AB125:$AB127)-LEN(SUBSTITUTE($AB125:$AB127,"F", "")))</f>
        <v>0</v>
      </c>
      <c r="AL125" s="365">
        <f>SUMPRODUCT(LEN($K125:$Y127)-LEN(SUBSTITUTE($K125:$Y127,"G", "")))</f>
        <v>0</v>
      </c>
      <c r="AM125" s="365">
        <f>SUMPRODUCT(LEN($AB125:$AB127)-LEN(SUBSTITUTE($AB125:$AB127,"G", "")))</f>
        <v>0</v>
      </c>
      <c r="AN125" s="365">
        <f>SUMPRODUCT(LEN($K125:$Y127)-LEN(SUBSTITUTE($K125:$Y127,"M", "")))</f>
        <v>0</v>
      </c>
      <c r="AO125" s="382">
        <f>SUMPRODUCT(LEN($AB125:$AB127)-LEN(SUBSTITUTE($AB125:$AB127,"M", "")))</f>
        <v>0</v>
      </c>
    </row>
    <row r="126" spans="1:44" ht="19.899999999999999" customHeight="1" x14ac:dyDescent="0.2">
      <c r="A126" s="17"/>
      <c r="B126" s="406"/>
      <c r="C126" s="231"/>
      <c r="D126" s="23"/>
      <c r="E126" s="23"/>
      <c r="F126" s="191"/>
      <c r="G126" s="409"/>
      <c r="H126" s="409"/>
      <c r="I126" s="409"/>
      <c r="J126" s="190" t="s">
        <v>91</v>
      </c>
      <c r="K126" s="189"/>
      <c r="L126" s="190" t="s">
        <v>90</v>
      </c>
      <c r="M126" s="189"/>
      <c r="N126" s="190" t="s">
        <v>89</v>
      </c>
      <c r="O126" s="189"/>
      <c r="P126" s="190" t="s">
        <v>88</v>
      </c>
      <c r="Q126" s="189"/>
      <c r="R126" s="190" t="s">
        <v>210</v>
      </c>
      <c r="S126" s="189"/>
      <c r="T126" s="190" t="s">
        <v>209</v>
      </c>
      <c r="U126" s="189"/>
      <c r="V126" s="190" t="s">
        <v>291</v>
      </c>
      <c r="W126" s="189"/>
      <c r="X126" s="190" t="s">
        <v>593</v>
      </c>
      <c r="Y126" s="189"/>
      <c r="Z126" s="190" t="s">
        <v>739</v>
      </c>
      <c r="AA126" s="189"/>
      <c r="AB126" s="18"/>
      <c r="AC126" s="366"/>
      <c r="AD126" s="366"/>
      <c r="AE126" s="188"/>
      <c r="AF126" s="390"/>
      <c r="AG126" s="392"/>
      <c r="AH126" s="392"/>
      <c r="AI126" s="392"/>
      <c r="AJ126" s="392"/>
      <c r="AK126" s="392"/>
      <c r="AL126" s="392"/>
      <c r="AM126" s="392"/>
      <c r="AN126" s="392"/>
      <c r="AO126" s="395"/>
    </row>
    <row r="127" spans="1:44" ht="19.899999999999999" customHeight="1" thickBot="1" x14ac:dyDescent="0.25">
      <c r="A127" s="17"/>
      <c r="B127" s="407"/>
      <c r="C127" s="233"/>
      <c r="D127" s="203"/>
      <c r="E127" s="203"/>
      <c r="F127" s="202"/>
      <c r="G127" s="410"/>
      <c r="H127" s="410"/>
      <c r="I127" s="410"/>
      <c r="J127" s="201" t="s">
        <v>87</v>
      </c>
      <c r="K127" s="200"/>
      <c r="L127" s="201" t="s">
        <v>86</v>
      </c>
      <c r="M127" s="200"/>
      <c r="N127" s="201" t="s">
        <v>85</v>
      </c>
      <c r="O127" s="200"/>
      <c r="P127" s="201" t="s">
        <v>84</v>
      </c>
      <c r="Q127" s="200"/>
      <c r="R127" s="201" t="s">
        <v>208</v>
      </c>
      <c r="S127" s="200"/>
      <c r="T127" s="201" t="s">
        <v>207</v>
      </c>
      <c r="U127" s="200"/>
      <c r="V127" s="201" t="s">
        <v>290</v>
      </c>
      <c r="W127" s="200"/>
      <c r="X127" s="201" t="s">
        <v>592</v>
      </c>
      <c r="Y127" s="200"/>
      <c r="Z127" s="201" t="s">
        <v>738</v>
      </c>
      <c r="AA127" s="200"/>
      <c r="AB127" s="10"/>
      <c r="AC127" s="398"/>
      <c r="AD127" s="398"/>
      <c r="AE127" s="199"/>
      <c r="AF127" s="391"/>
      <c r="AG127" s="393"/>
      <c r="AH127" s="393"/>
      <c r="AI127" s="393"/>
      <c r="AJ127" s="393"/>
      <c r="AK127" s="393"/>
      <c r="AL127" s="393"/>
      <c r="AM127" s="393"/>
      <c r="AN127" s="393"/>
      <c r="AO127" s="396"/>
    </row>
    <row r="128" spans="1:44" ht="19.899999999999999" customHeight="1" x14ac:dyDescent="0.2">
      <c r="A128" s="17"/>
      <c r="B128" s="405">
        <v>19</v>
      </c>
      <c r="C128" s="232"/>
      <c r="D128" s="197"/>
      <c r="E128" s="197"/>
      <c r="F128" s="196"/>
      <c r="G128" s="408"/>
      <c r="H128" s="408"/>
      <c r="I128" s="408"/>
      <c r="J128" s="195" t="s">
        <v>95</v>
      </c>
      <c r="K128" s="194"/>
      <c r="L128" s="195" t="s">
        <v>94</v>
      </c>
      <c r="M128" s="194"/>
      <c r="N128" s="195" t="s">
        <v>93</v>
      </c>
      <c r="O128" s="194"/>
      <c r="P128" s="195" t="s">
        <v>92</v>
      </c>
      <c r="Q128" s="194"/>
      <c r="R128" s="195" t="s">
        <v>212</v>
      </c>
      <c r="S128" s="194"/>
      <c r="T128" s="195" t="s">
        <v>211</v>
      </c>
      <c r="U128" s="194"/>
      <c r="V128" s="195" t="s">
        <v>292</v>
      </c>
      <c r="W128" s="194"/>
      <c r="X128" s="195" t="s">
        <v>594</v>
      </c>
      <c r="Y128" s="194"/>
      <c r="Z128" s="195" t="s">
        <v>740</v>
      </c>
      <c r="AA128" s="194"/>
      <c r="AB128" s="25"/>
      <c r="AC128" s="397"/>
      <c r="AD128" s="397"/>
      <c r="AE128" s="193"/>
      <c r="AF128" s="379">
        <f>SUMPRODUCT(LEN($K128:$Y130)-LEN(SUBSTITUTE($K128:$Y130,"A", "")))</f>
        <v>0</v>
      </c>
      <c r="AG128" s="365">
        <f>SUMPRODUCT(LEN($AB128:$AB130)-LEN(SUBSTITUTE($AB128:$AB130,"A", "")))</f>
        <v>0</v>
      </c>
      <c r="AH128" s="365">
        <f>SUMPRODUCT(LEN($K128:$Y130)-LEN(SUBSTITUTE($K128:$Y130,"S", "")))</f>
        <v>0</v>
      </c>
      <c r="AI128" s="365">
        <f>SUMPRODUCT(LEN($AB128:$AB130)-LEN(SUBSTITUTE($AB128:$AB130,"S", "")))</f>
        <v>0</v>
      </c>
      <c r="AJ128" s="365">
        <f>SUMPRODUCT(LEN($K128:$Y130)-LEN(SUBSTITUTE($K128:$Y130,"F", "")))</f>
        <v>0</v>
      </c>
      <c r="AK128" s="365">
        <f>SUMPRODUCT(LEN($AB128:$AB130)-LEN(SUBSTITUTE($AB128:$AB130,"F", "")))</f>
        <v>0</v>
      </c>
      <c r="AL128" s="365">
        <f>SUMPRODUCT(LEN($K128:$Y130)-LEN(SUBSTITUTE($K128:$Y130,"G", "")))</f>
        <v>0</v>
      </c>
      <c r="AM128" s="365">
        <f>SUMPRODUCT(LEN($AB128:$AB130)-LEN(SUBSTITUTE($AB128:$AB130,"G", "")))</f>
        <v>0</v>
      </c>
      <c r="AN128" s="365">
        <f>SUMPRODUCT(LEN($K128:$Y130)-LEN(SUBSTITUTE($K128:$Y130,"M", "")))</f>
        <v>0</v>
      </c>
      <c r="AO128" s="382">
        <f>SUMPRODUCT(LEN($AB128:$AB130)-LEN(SUBSTITUTE($AB128:$AB130,"M", "")))</f>
        <v>0</v>
      </c>
    </row>
    <row r="129" spans="1:49" ht="19.899999999999999" customHeight="1" x14ac:dyDescent="0.2">
      <c r="A129" s="17"/>
      <c r="B129" s="406"/>
      <c r="C129" s="231"/>
      <c r="D129" s="23"/>
      <c r="E129" s="23"/>
      <c r="F129" s="191"/>
      <c r="G129" s="409"/>
      <c r="H129" s="409"/>
      <c r="I129" s="409"/>
      <c r="J129" s="190" t="s">
        <v>91</v>
      </c>
      <c r="K129" s="189"/>
      <c r="L129" s="190" t="s">
        <v>90</v>
      </c>
      <c r="M129" s="189"/>
      <c r="N129" s="190" t="s">
        <v>89</v>
      </c>
      <c r="O129" s="189"/>
      <c r="P129" s="190" t="s">
        <v>88</v>
      </c>
      <c r="Q129" s="189"/>
      <c r="R129" s="190" t="s">
        <v>210</v>
      </c>
      <c r="S129" s="189"/>
      <c r="T129" s="190" t="s">
        <v>209</v>
      </c>
      <c r="U129" s="189"/>
      <c r="V129" s="190" t="s">
        <v>291</v>
      </c>
      <c r="W129" s="189"/>
      <c r="X129" s="190" t="s">
        <v>593</v>
      </c>
      <c r="Y129" s="189"/>
      <c r="Z129" s="190" t="s">
        <v>739</v>
      </c>
      <c r="AA129" s="189"/>
      <c r="AB129" s="18"/>
      <c r="AC129" s="366"/>
      <c r="AD129" s="366"/>
      <c r="AE129" s="188"/>
      <c r="AF129" s="390"/>
      <c r="AG129" s="392"/>
      <c r="AH129" s="392"/>
      <c r="AI129" s="392"/>
      <c r="AJ129" s="392"/>
      <c r="AK129" s="392"/>
      <c r="AL129" s="392"/>
      <c r="AM129" s="392"/>
      <c r="AN129" s="392"/>
      <c r="AO129" s="395"/>
    </row>
    <row r="130" spans="1:49" ht="19.899999999999999" customHeight="1" thickBot="1" x14ac:dyDescent="0.25">
      <c r="A130" s="17"/>
      <c r="B130" s="407"/>
      <c r="C130" s="233"/>
      <c r="D130" s="203"/>
      <c r="E130" s="203"/>
      <c r="F130" s="202"/>
      <c r="G130" s="410"/>
      <c r="H130" s="410"/>
      <c r="I130" s="410"/>
      <c r="J130" s="201" t="s">
        <v>87</v>
      </c>
      <c r="K130" s="200"/>
      <c r="L130" s="201" t="s">
        <v>86</v>
      </c>
      <c r="M130" s="200"/>
      <c r="N130" s="201" t="s">
        <v>85</v>
      </c>
      <c r="O130" s="200"/>
      <c r="P130" s="201" t="s">
        <v>84</v>
      </c>
      <c r="Q130" s="200"/>
      <c r="R130" s="201" t="s">
        <v>208</v>
      </c>
      <c r="S130" s="200"/>
      <c r="T130" s="201" t="s">
        <v>207</v>
      </c>
      <c r="U130" s="200"/>
      <c r="V130" s="201" t="s">
        <v>290</v>
      </c>
      <c r="W130" s="200"/>
      <c r="X130" s="201" t="s">
        <v>592</v>
      </c>
      <c r="Y130" s="200"/>
      <c r="Z130" s="201" t="s">
        <v>738</v>
      </c>
      <c r="AA130" s="200"/>
      <c r="AB130" s="10"/>
      <c r="AC130" s="398"/>
      <c r="AD130" s="398"/>
      <c r="AE130" s="199"/>
      <c r="AF130" s="391"/>
      <c r="AG130" s="393"/>
      <c r="AH130" s="393"/>
      <c r="AI130" s="393"/>
      <c r="AJ130" s="393"/>
      <c r="AK130" s="393"/>
      <c r="AL130" s="393"/>
      <c r="AM130" s="393"/>
      <c r="AN130" s="393"/>
      <c r="AO130" s="396"/>
    </row>
    <row r="131" spans="1:49" ht="19.899999999999999" customHeight="1" x14ac:dyDescent="0.2">
      <c r="A131" s="17"/>
      <c r="B131" s="405">
        <v>20</v>
      </c>
      <c r="C131" s="232"/>
      <c r="D131" s="197"/>
      <c r="E131" s="197"/>
      <c r="F131" s="196"/>
      <c r="G131" s="408"/>
      <c r="H131" s="408"/>
      <c r="I131" s="408"/>
      <c r="J131" s="195" t="s">
        <v>95</v>
      </c>
      <c r="K131" s="194"/>
      <c r="L131" s="195" t="s">
        <v>94</v>
      </c>
      <c r="M131" s="194"/>
      <c r="N131" s="195" t="s">
        <v>93</v>
      </c>
      <c r="O131" s="194"/>
      <c r="P131" s="195" t="s">
        <v>92</v>
      </c>
      <c r="Q131" s="194"/>
      <c r="R131" s="195" t="s">
        <v>212</v>
      </c>
      <c r="S131" s="194"/>
      <c r="T131" s="195" t="s">
        <v>211</v>
      </c>
      <c r="U131" s="194"/>
      <c r="V131" s="195" t="s">
        <v>292</v>
      </c>
      <c r="W131" s="194"/>
      <c r="X131" s="195" t="s">
        <v>594</v>
      </c>
      <c r="Y131" s="194"/>
      <c r="Z131" s="195" t="s">
        <v>740</v>
      </c>
      <c r="AA131" s="194"/>
      <c r="AB131" s="25"/>
      <c r="AC131" s="397"/>
      <c r="AD131" s="397"/>
      <c r="AE131" s="193"/>
      <c r="AF131" s="379">
        <f>SUMPRODUCT(LEN($K131:$Y133)-LEN(SUBSTITUTE($K131:$Y133,"A", "")))</f>
        <v>0</v>
      </c>
      <c r="AG131" s="365">
        <f>SUMPRODUCT(LEN($AB131:$AB133)-LEN(SUBSTITUTE($AB131:$AB133,"A", "")))</f>
        <v>0</v>
      </c>
      <c r="AH131" s="365">
        <f>SUMPRODUCT(LEN($K131:$Y133)-LEN(SUBSTITUTE($K131:$Y133,"S", "")))</f>
        <v>0</v>
      </c>
      <c r="AI131" s="365">
        <f>SUMPRODUCT(LEN($AB131:$AB133)-LEN(SUBSTITUTE($AB131:$AB133,"S", "")))</f>
        <v>0</v>
      </c>
      <c r="AJ131" s="365">
        <f>SUMPRODUCT(LEN($K131:$Y133)-LEN(SUBSTITUTE($K131:$Y133,"F", "")))</f>
        <v>0</v>
      </c>
      <c r="AK131" s="365">
        <f>SUMPRODUCT(LEN($AB131:$AB133)-LEN(SUBSTITUTE($AB131:$AB133,"F", "")))</f>
        <v>0</v>
      </c>
      <c r="AL131" s="365">
        <f>SUMPRODUCT(LEN($K131:$Y133)-LEN(SUBSTITUTE($K131:$Y133,"G", "")))</f>
        <v>0</v>
      </c>
      <c r="AM131" s="365">
        <f>SUMPRODUCT(LEN($AB131:$AB133)-LEN(SUBSTITUTE($AB131:$AB133,"G", "")))</f>
        <v>0</v>
      </c>
      <c r="AN131" s="365">
        <f>SUMPRODUCT(LEN($K131:$Y133)-LEN(SUBSTITUTE($K131:$Y133,"M", "")))</f>
        <v>0</v>
      </c>
      <c r="AO131" s="382">
        <f>SUMPRODUCT(LEN($AB131:$AB133)-LEN(SUBSTITUTE($AB131:$AB133,"M", "")))</f>
        <v>0</v>
      </c>
    </row>
    <row r="132" spans="1:49" ht="19.899999999999999" customHeight="1" x14ac:dyDescent="0.2">
      <c r="A132" s="17"/>
      <c r="B132" s="406"/>
      <c r="C132" s="231"/>
      <c r="D132" s="23"/>
      <c r="E132" s="23"/>
      <c r="F132" s="191"/>
      <c r="G132" s="409"/>
      <c r="H132" s="409"/>
      <c r="I132" s="409"/>
      <c r="J132" s="190" t="s">
        <v>91</v>
      </c>
      <c r="K132" s="189"/>
      <c r="L132" s="190" t="s">
        <v>90</v>
      </c>
      <c r="M132" s="189"/>
      <c r="N132" s="190" t="s">
        <v>89</v>
      </c>
      <c r="O132" s="189"/>
      <c r="P132" s="190" t="s">
        <v>88</v>
      </c>
      <c r="Q132" s="189"/>
      <c r="R132" s="190" t="s">
        <v>210</v>
      </c>
      <c r="S132" s="189"/>
      <c r="T132" s="190" t="s">
        <v>209</v>
      </c>
      <c r="U132" s="189"/>
      <c r="V132" s="190" t="s">
        <v>291</v>
      </c>
      <c r="W132" s="189"/>
      <c r="X132" s="190" t="s">
        <v>593</v>
      </c>
      <c r="Y132" s="189"/>
      <c r="Z132" s="190" t="s">
        <v>739</v>
      </c>
      <c r="AA132" s="189"/>
      <c r="AB132" s="18"/>
      <c r="AC132" s="366"/>
      <c r="AD132" s="366"/>
      <c r="AE132" s="188"/>
      <c r="AF132" s="390"/>
      <c r="AG132" s="392"/>
      <c r="AH132" s="392"/>
      <c r="AI132" s="392"/>
      <c r="AJ132" s="392"/>
      <c r="AK132" s="392"/>
      <c r="AL132" s="392"/>
      <c r="AM132" s="392"/>
      <c r="AN132" s="392"/>
      <c r="AO132" s="395"/>
    </row>
    <row r="133" spans="1:49" ht="19.899999999999999" customHeight="1" thickBot="1" x14ac:dyDescent="0.25">
      <c r="A133" s="151"/>
      <c r="B133" s="412"/>
      <c r="C133" s="230"/>
      <c r="D133" s="186"/>
      <c r="E133" s="186"/>
      <c r="F133" s="185"/>
      <c r="G133" s="411"/>
      <c r="H133" s="411"/>
      <c r="I133" s="411"/>
      <c r="J133" s="184" t="s">
        <v>87</v>
      </c>
      <c r="K133" s="183"/>
      <c r="L133" s="184" t="s">
        <v>86</v>
      </c>
      <c r="M133" s="183"/>
      <c r="N133" s="184" t="s">
        <v>85</v>
      </c>
      <c r="O133" s="183"/>
      <c r="P133" s="184" t="s">
        <v>84</v>
      </c>
      <c r="Q133" s="183"/>
      <c r="R133" s="184" t="s">
        <v>208</v>
      </c>
      <c r="S133" s="183"/>
      <c r="T133" s="184" t="s">
        <v>207</v>
      </c>
      <c r="U133" s="183"/>
      <c r="V133" s="201" t="s">
        <v>290</v>
      </c>
      <c r="W133" s="183"/>
      <c r="X133" s="201" t="s">
        <v>592</v>
      </c>
      <c r="Y133" s="183"/>
      <c r="Z133" s="201" t="s">
        <v>738</v>
      </c>
      <c r="AA133" s="183"/>
      <c r="AB133" s="10"/>
      <c r="AC133" s="367"/>
      <c r="AD133" s="367"/>
      <c r="AE133" s="180"/>
      <c r="AF133" s="391"/>
      <c r="AG133" s="393"/>
      <c r="AH133" s="393"/>
      <c r="AI133" s="393"/>
      <c r="AJ133" s="393"/>
      <c r="AK133" s="393"/>
      <c r="AL133" s="393"/>
      <c r="AM133" s="393"/>
      <c r="AN133" s="393"/>
      <c r="AO133" s="396"/>
    </row>
    <row r="134" spans="1:49" ht="74.45" customHeight="1" thickBot="1" x14ac:dyDescent="0.3">
      <c r="A134" s="223" t="s">
        <v>123</v>
      </c>
      <c r="B134" s="222" t="s">
        <v>122</v>
      </c>
      <c r="C134" s="222" t="s">
        <v>121</v>
      </c>
      <c r="D134" s="222" t="s">
        <v>120</v>
      </c>
      <c r="E134" s="222" t="s">
        <v>119</v>
      </c>
      <c r="F134" s="222" t="s">
        <v>118</v>
      </c>
      <c r="G134" s="222" t="s">
        <v>33</v>
      </c>
      <c r="H134" s="222" t="s">
        <v>117</v>
      </c>
      <c r="I134" s="222" t="s">
        <v>34</v>
      </c>
      <c r="J134" s="403" t="s">
        <v>116</v>
      </c>
      <c r="K134" s="413"/>
      <c r="L134" s="403" t="s">
        <v>115</v>
      </c>
      <c r="M134" s="413"/>
      <c r="N134" s="403" t="s">
        <v>115</v>
      </c>
      <c r="O134" s="404"/>
      <c r="P134" s="403" t="s">
        <v>115</v>
      </c>
      <c r="Q134" s="404"/>
      <c r="R134" s="403" t="s">
        <v>115</v>
      </c>
      <c r="S134" s="404"/>
      <c r="T134" s="403" t="s">
        <v>115</v>
      </c>
      <c r="U134" s="404"/>
      <c r="V134" s="403" t="s">
        <v>115</v>
      </c>
      <c r="W134" s="404"/>
      <c r="X134" s="403" t="s">
        <v>115</v>
      </c>
      <c r="Y134" s="404"/>
      <c r="Z134" s="403" t="s">
        <v>115</v>
      </c>
      <c r="AA134" s="404"/>
      <c r="AB134" s="49" t="s">
        <v>114</v>
      </c>
      <c r="AC134" s="48" t="s">
        <v>113</v>
      </c>
      <c r="AD134" s="221" t="s">
        <v>221</v>
      </c>
      <c r="AE134" s="220" t="s">
        <v>112</v>
      </c>
      <c r="AF134" s="46" t="s">
        <v>111</v>
      </c>
      <c r="AG134" s="45" t="s">
        <v>110</v>
      </c>
      <c r="AH134" s="45" t="s">
        <v>109</v>
      </c>
      <c r="AI134" s="45" t="s">
        <v>108</v>
      </c>
      <c r="AJ134" s="45" t="s">
        <v>107</v>
      </c>
      <c r="AK134" s="45" t="s">
        <v>106</v>
      </c>
      <c r="AL134" s="45" t="s">
        <v>105</v>
      </c>
      <c r="AM134" s="45" t="s">
        <v>104</v>
      </c>
      <c r="AN134" s="45" t="s">
        <v>103</v>
      </c>
      <c r="AO134" s="45" t="s">
        <v>102</v>
      </c>
    </row>
    <row r="135" spans="1:49" ht="36" customHeight="1" thickBot="1" x14ac:dyDescent="0.25">
      <c r="A135" s="71" t="s">
        <v>138</v>
      </c>
      <c r="B135" s="215"/>
      <c r="C135" s="214">
        <v>230</v>
      </c>
      <c r="D135" s="213">
        <v>14</v>
      </c>
      <c r="E135" s="212">
        <v>57018.25</v>
      </c>
      <c r="F135" s="211">
        <v>1085.57</v>
      </c>
      <c r="G135" s="210"/>
      <c r="H135" s="210"/>
      <c r="I135" s="209"/>
      <c r="J135" s="208"/>
      <c r="K135" s="36"/>
      <c r="L135" s="208"/>
      <c r="M135" s="36"/>
      <c r="N135" s="208"/>
      <c r="O135" s="36"/>
      <c r="P135" s="208"/>
      <c r="Q135" s="36"/>
      <c r="R135" s="208"/>
      <c r="S135" s="36"/>
      <c r="T135" s="208"/>
      <c r="U135" s="36"/>
      <c r="V135" s="208"/>
      <c r="W135" s="36"/>
      <c r="X135" s="208"/>
      <c r="Y135" s="36"/>
      <c r="Z135" s="208"/>
      <c r="AA135" s="36"/>
      <c r="AB135" s="36"/>
      <c r="AC135" s="206"/>
      <c r="AD135" s="206"/>
      <c r="AE135" s="205"/>
      <c r="AF135" s="33">
        <f t="shared" ref="AF135:AO135" si="2">SUM(AF136:AF195)</f>
        <v>309</v>
      </c>
      <c r="AG135" s="54">
        <f t="shared" si="2"/>
        <v>71</v>
      </c>
      <c r="AH135" s="54">
        <f t="shared" si="2"/>
        <v>41</v>
      </c>
      <c r="AI135" s="54">
        <f t="shared" si="2"/>
        <v>13</v>
      </c>
      <c r="AJ135" s="54">
        <f t="shared" si="2"/>
        <v>5</v>
      </c>
      <c r="AK135" s="54">
        <f t="shared" si="2"/>
        <v>2</v>
      </c>
      <c r="AL135" s="54">
        <f t="shared" si="2"/>
        <v>184</v>
      </c>
      <c r="AM135" s="54">
        <f t="shared" si="2"/>
        <v>45</v>
      </c>
      <c r="AN135" s="54">
        <f t="shared" si="2"/>
        <v>18</v>
      </c>
      <c r="AO135" s="53">
        <f t="shared" si="2"/>
        <v>0</v>
      </c>
      <c r="AP135" s="32" t="s">
        <v>100</v>
      </c>
      <c r="AQ135" s="31">
        <f>E135/(100*102)</f>
        <v>5.5900245098039214</v>
      </c>
      <c r="AS135" s="4">
        <f>SUM(AF135:AG135)/D135</f>
        <v>27.142857142857142</v>
      </c>
      <c r="AT135" s="4">
        <f>SUM(AH135:AI135)/D135</f>
        <v>3.8571428571428572</v>
      </c>
      <c r="AU135" s="4">
        <f>SUM(AJ135:AK135)/D135</f>
        <v>0.5</v>
      </c>
      <c r="AV135" s="4">
        <f>SUM(AL135:AM135)/D135</f>
        <v>16.357142857142858</v>
      </c>
      <c r="AW135" s="4">
        <f>SUM(AN135:AO135)/D135</f>
        <v>1.2857142857142858</v>
      </c>
    </row>
    <row r="136" spans="1:49" ht="19.899999999999999" customHeight="1" x14ac:dyDescent="0.2">
      <c r="A136" s="17" t="s">
        <v>129</v>
      </c>
      <c r="B136" s="405">
        <v>1</v>
      </c>
      <c r="C136" s="232"/>
      <c r="D136" s="197"/>
      <c r="E136" s="197"/>
      <c r="F136" s="196"/>
      <c r="G136" s="408">
        <v>92</v>
      </c>
      <c r="H136" s="408">
        <v>26</v>
      </c>
      <c r="I136" s="408">
        <v>6</v>
      </c>
      <c r="J136" s="195" t="s">
        <v>95</v>
      </c>
      <c r="K136" s="194" t="s">
        <v>306</v>
      </c>
      <c r="L136" s="195" t="s">
        <v>94</v>
      </c>
      <c r="M136" s="194" t="s">
        <v>451</v>
      </c>
      <c r="N136" s="195" t="s">
        <v>93</v>
      </c>
      <c r="O136" s="194" t="s">
        <v>436</v>
      </c>
      <c r="P136" s="195" t="s">
        <v>92</v>
      </c>
      <c r="Q136" s="194" t="s">
        <v>275</v>
      </c>
      <c r="R136" s="195" t="s">
        <v>212</v>
      </c>
      <c r="S136" s="194" t="s">
        <v>319</v>
      </c>
      <c r="T136" s="195" t="s">
        <v>211</v>
      </c>
      <c r="U136" s="194" t="s">
        <v>264</v>
      </c>
      <c r="V136" s="195" t="s">
        <v>292</v>
      </c>
      <c r="W136" s="194" t="s">
        <v>97</v>
      </c>
      <c r="X136" s="195" t="s">
        <v>594</v>
      </c>
      <c r="Y136" s="194"/>
      <c r="Z136" s="195" t="s">
        <v>740</v>
      </c>
      <c r="AA136" s="194"/>
      <c r="AB136" s="25" t="s">
        <v>878</v>
      </c>
      <c r="AC136" s="397"/>
      <c r="AD136" s="397"/>
      <c r="AE136" s="193"/>
      <c r="AF136" s="379">
        <f>SUMPRODUCT(LEN($K136:$Y138)-LEN(SUBSTITUTE($K136:$Y138,"A", "")))</f>
        <v>22</v>
      </c>
      <c r="AG136" s="365">
        <f>SUMPRODUCT(LEN($AB136:$AB138)-LEN(SUBSTITUTE($AB136:$AB138,"A", "")))</f>
        <v>6</v>
      </c>
      <c r="AH136" s="365">
        <f>SUMPRODUCT(LEN($K136:$Y138)-LEN(SUBSTITUTE($K136:$Y138,"S", "")))</f>
        <v>5</v>
      </c>
      <c r="AI136" s="365">
        <f>SUMPRODUCT(LEN($AB136:$AB138)-LEN(SUBSTITUTE($AB136:$AB138,"S", "")))</f>
        <v>4</v>
      </c>
      <c r="AJ136" s="365">
        <f>SUMPRODUCT(LEN($K136:$Y138)-LEN(SUBSTITUTE($K136:$Y138,"F", "")))</f>
        <v>1</v>
      </c>
      <c r="AK136" s="365">
        <f>SUMPRODUCT(LEN($AB136:$AB138)-LEN(SUBSTITUTE($AB136:$AB138,"F", "")))</f>
        <v>0</v>
      </c>
      <c r="AL136" s="365">
        <f>SUMPRODUCT(LEN($K136:$Y138)-LEN(SUBSTITUTE($K136:$Y138,"G", "")))</f>
        <v>16</v>
      </c>
      <c r="AM136" s="365">
        <f>SUMPRODUCT(LEN($AB136:$AB138)-LEN(SUBSTITUTE($AB136:$AB138,"G", "")))</f>
        <v>3</v>
      </c>
      <c r="AN136" s="365">
        <f>SUMPRODUCT(LEN($K136:$Y138)-LEN(SUBSTITUTE($K136:$Y138,"M", "")))</f>
        <v>0</v>
      </c>
      <c r="AO136" s="382">
        <f>SUMPRODUCT(LEN($AB136:$AB138)-LEN(SUBSTITUTE($AB136:$AB138,"M", "")))</f>
        <v>0</v>
      </c>
    </row>
    <row r="137" spans="1:49" ht="19.899999999999999" customHeight="1" x14ac:dyDescent="0.2">
      <c r="A137" s="17"/>
      <c r="B137" s="406"/>
      <c r="C137" s="231"/>
      <c r="D137" s="23"/>
      <c r="E137" s="23"/>
      <c r="F137" s="191"/>
      <c r="G137" s="409"/>
      <c r="H137" s="409"/>
      <c r="I137" s="409"/>
      <c r="J137" s="190" t="s">
        <v>91</v>
      </c>
      <c r="K137" s="189" t="s">
        <v>306</v>
      </c>
      <c r="L137" s="190" t="s">
        <v>90</v>
      </c>
      <c r="M137" s="189" t="s">
        <v>271</v>
      </c>
      <c r="N137" s="190" t="s">
        <v>89</v>
      </c>
      <c r="O137" s="189" t="s">
        <v>441</v>
      </c>
      <c r="P137" s="190" t="s">
        <v>88</v>
      </c>
      <c r="Q137" s="189" t="s">
        <v>275</v>
      </c>
      <c r="R137" s="190" t="s">
        <v>210</v>
      </c>
      <c r="S137" s="189" t="s">
        <v>336</v>
      </c>
      <c r="T137" s="190" t="s">
        <v>209</v>
      </c>
      <c r="U137" s="189" t="s">
        <v>98</v>
      </c>
      <c r="V137" s="190" t="s">
        <v>291</v>
      </c>
      <c r="W137" s="189" t="s">
        <v>98</v>
      </c>
      <c r="X137" s="190" t="s">
        <v>593</v>
      </c>
      <c r="Y137" s="189"/>
      <c r="Z137" s="190" t="s">
        <v>739</v>
      </c>
      <c r="AA137" s="189"/>
      <c r="AB137" s="18"/>
      <c r="AC137" s="366"/>
      <c r="AD137" s="366"/>
      <c r="AE137" s="188"/>
      <c r="AF137" s="390"/>
      <c r="AG137" s="392"/>
      <c r="AH137" s="392"/>
      <c r="AI137" s="392"/>
      <c r="AJ137" s="392"/>
      <c r="AK137" s="392"/>
      <c r="AL137" s="392"/>
      <c r="AM137" s="392"/>
      <c r="AN137" s="392"/>
      <c r="AO137" s="395"/>
      <c r="AR137" s="4">
        <f>SUM(AN136:AO138)/SUM(AL136:AO138)*100</f>
        <v>0</v>
      </c>
    </row>
    <row r="138" spans="1:49" ht="19.899999999999999" customHeight="1" thickBot="1" x14ac:dyDescent="0.25">
      <c r="A138" s="17"/>
      <c r="B138" s="407"/>
      <c r="C138" s="233"/>
      <c r="D138" s="203"/>
      <c r="E138" s="203"/>
      <c r="F138" s="202"/>
      <c r="G138" s="410"/>
      <c r="H138" s="410"/>
      <c r="I138" s="410"/>
      <c r="J138" s="201" t="s">
        <v>87</v>
      </c>
      <c r="K138" s="200" t="s">
        <v>97</v>
      </c>
      <c r="L138" s="201" t="s">
        <v>86</v>
      </c>
      <c r="M138" s="200" t="s">
        <v>275</v>
      </c>
      <c r="N138" s="201" t="s">
        <v>85</v>
      </c>
      <c r="O138" s="200" t="s">
        <v>306</v>
      </c>
      <c r="P138" s="201" t="s">
        <v>84</v>
      </c>
      <c r="Q138" s="200" t="s">
        <v>263</v>
      </c>
      <c r="R138" s="201" t="s">
        <v>208</v>
      </c>
      <c r="S138" s="200" t="s">
        <v>263</v>
      </c>
      <c r="T138" s="201" t="s">
        <v>207</v>
      </c>
      <c r="U138" s="200" t="s">
        <v>218</v>
      </c>
      <c r="V138" s="201" t="s">
        <v>290</v>
      </c>
      <c r="W138" s="200"/>
      <c r="X138" s="201" t="s">
        <v>592</v>
      </c>
      <c r="Y138" s="200"/>
      <c r="Z138" s="201" t="s">
        <v>738</v>
      </c>
      <c r="AA138" s="200"/>
      <c r="AB138" s="10"/>
      <c r="AC138" s="398"/>
      <c r="AD138" s="398"/>
      <c r="AE138" s="199"/>
      <c r="AF138" s="391"/>
      <c r="AG138" s="393"/>
      <c r="AH138" s="393"/>
      <c r="AI138" s="393"/>
      <c r="AJ138" s="393"/>
      <c r="AK138" s="393"/>
      <c r="AL138" s="393"/>
      <c r="AM138" s="393"/>
      <c r="AN138" s="393"/>
      <c r="AO138" s="396"/>
    </row>
    <row r="139" spans="1:49" ht="19.899999999999999" customHeight="1" x14ac:dyDescent="0.2">
      <c r="A139" s="17"/>
      <c r="B139" s="405">
        <v>2</v>
      </c>
      <c r="C139" s="273" t="s">
        <v>137</v>
      </c>
      <c r="D139" s="197"/>
      <c r="E139" s="197"/>
      <c r="F139" s="196"/>
      <c r="G139" s="408">
        <v>88</v>
      </c>
      <c r="H139" s="408">
        <v>23</v>
      </c>
      <c r="I139" s="408">
        <v>5</v>
      </c>
      <c r="J139" s="195" t="s">
        <v>95</v>
      </c>
      <c r="K139" s="194" t="s">
        <v>97</v>
      </c>
      <c r="L139" s="195" t="s">
        <v>94</v>
      </c>
      <c r="M139" s="194" t="s">
        <v>319</v>
      </c>
      <c r="N139" s="195" t="s">
        <v>93</v>
      </c>
      <c r="O139" s="194" t="s">
        <v>275</v>
      </c>
      <c r="P139" s="195" t="s">
        <v>92</v>
      </c>
      <c r="Q139" s="194" t="s">
        <v>213</v>
      </c>
      <c r="R139" s="195" t="s">
        <v>212</v>
      </c>
      <c r="S139" s="194" t="s">
        <v>213</v>
      </c>
      <c r="T139" s="195" t="s">
        <v>211</v>
      </c>
      <c r="U139" s="194" t="s">
        <v>97</v>
      </c>
      <c r="V139" s="195" t="s">
        <v>292</v>
      </c>
      <c r="W139" s="194"/>
      <c r="X139" s="195" t="s">
        <v>594</v>
      </c>
      <c r="Y139" s="194"/>
      <c r="Z139" s="195" t="s">
        <v>740</v>
      </c>
      <c r="AA139" s="194"/>
      <c r="AB139" s="25" t="s">
        <v>877</v>
      </c>
      <c r="AC139" s="397"/>
      <c r="AD139" s="397"/>
      <c r="AE139" s="193"/>
      <c r="AF139" s="379">
        <f>SUMPRODUCT(LEN($K139:$Y141)-LEN(SUBSTITUTE($K139:$Y141,"A", "")))</f>
        <v>25</v>
      </c>
      <c r="AG139" s="365">
        <f>SUMPRODUCT(LEN($AB139:$AB141)-LEN(SUBSTITUTE($AB139:$AB141,"A", "")))</f>
        <v>21</v>
      </c>
      <c r="AH139" s="365">
        <f>SUMPRODUCT(LEN($K139:$Y141)-LEN(SUBSTITUTE($K139:$Y141,"S", "")))</f>
        <v>2</v>
      </c>
      <c r="AI139" s="365">
        <f>SUMPRODUCT(LEN($AB139:$AB141)-LEN(SUBSTITUTE($AB139:$AB141,"S", "")))</f>
        <v>1</v>
      </c>
      <c r="AJ139" s="365">
        <f>SUMPRODUCT(LEN($K139:$Y141)-LEN(SUBSTITUTE($K139:$Y141,"F", "")))</f>
        <v>0</v>
      </c>
      <c r="AK139" s="365">
        <f>SUMPRODUCT(LEN($AB139:$AB141)-LEN(SUBSTITUTE($AB139:$AB141,"F", "")))</f>
        <v>0</v>
      </c>
      <c r="AL139" s="365">
        <f>SUMPRODUCT(LEN($K139:$Y141)-LEN(SUBSTITUTE($K139:$Y141,"G", "")))</f>
        <v>12</v>
      </c>
      <c r="AM139" s="365">
        <f>SUMPRODUCT(LEN($AB139:$AB141)-LEN(SUBSTITUTE($AB139:$AB141,"G", "")))</f>
        <v>9</v>
      </c>
      <c r="AN139" s="365">
        <f>SUMPRODUCT(LEN($K139:$Y141)-LEN(SUBSTITUTE($K139:$Y141,"M", "")))</f>
        <v>0</v>
      </c>
      <c r="AO139" s="382">
        <f>SUMPRODUCT(LEN($AB139:$AB141)-LEN(SUBSTITUTE($AB139:$AB141,"M", "")))</f>
        <v>0</v>
      </c>
    </row>
    <row r="140" spans="1:49" ht="19.899999999999999" customHeight="1" x14ac:dyDescent="0.2">
      <c r="A140" s="17"/>
      <c r="B140" s="406"/>
      <c r="C140" s="231"/>
      <c r="D140" s="23"/>
      <c r="E140" s="23"/>
      <c r="F140" s="191"/>
      <c r="G140" s="409"/>
      <c r="H140" s="409"/>
      <c r="I140" s="409"/>
      <c r="J140" s="190" t="s">
        <v>91</v>
      </c>
      <c r="K140" s="189" t="s">
        <v>306</v>
      </c>
      <c r="L140" s="190" t="s">
        <v>90</v>
      </c>
      <c r="M140" s="189" t="s">
        <v>600</v>
      </c>
      <c r="N140" s="190" t="s">
        <v>89</v>
      </c>
      <c r="O140" s="189" t="s">
        <v>301</v>
      </c>
      <c r="P140" s="190" t="s">
        <v>88</v>
      </c>
      <c r="Q140" s="189" t="s">
        <v>275</v>
      </c>
      <c r="R140" s="190" t="s">
        <v>210</v>
      </c>
      <c r="S140" s="189" t="s">
        <v>97</v>
      </c>
      <c r="T140" s="190" t="s">
        <v>209</v>
      </c>
      <c r="U140" s="189" t="s">
        <v>98</v>
      </c>
      <c r="V140" s="190" t="s">
        <v>291</v>
      </c>
      <c r="W140" s="189"/>
      <c r="X140" s="190" t="s">
        <v>593</v>
      </c>
      <c r="Y140" s="189"/>
      <c r="Z140" s="190" t="s">
        <v>739</v>
      </c>
      <c r="AA140" s="189"/>
      <c r="AB140" s="18"/>
      <c r="AC140" s="366"/>
      <c r="AD140" s="366"/>
      <c r="AE140" s="188"/>
      <c r="AF140" s="390"/>
      <c r="AG140" s="392"/>
      <c r="AH140" s="392"/>
      <c r="AI140" s="392"/>
      <c r="AJ140" s="392"/>
      <c r="AK140" s="392"/>
      <c r="AL140" s="392"/>
      <c r="AM140" s="392"/>
      <c r="AN140" s="392"/>
      <c r="AO140" s="395"/>
      <c r="AR140" s="4">
        <f>SUM(AN139:AO141)/SUM(AL139:AO141)*100</f>
        <v>0</v>
      </c>
    </row>
    <row r="141" spans="1:49" ht="19.899999999999999" customHeight="1" thickBot="1" x14ac:dyDescent="0.25">
      <c r="A141" s="17"/>
      <c r="B141" s="407"/>
      <c r="C141" s="233"/>
      <c r="D141" s="203"/>
      <c r="E141" s="203"/>
      <c r="F141" s="202"/>
      <c r="G141" s="410"/>
      <c r="H141" s="410"/>
      <c r="I141" s="410"/>
      <c r="J141" s="201" t="s">
        <v>87</v>
      </c>
      <c r="K141" s="200" t="s">
        <v>306</v>
      </c>
      <c r="L141" s="201" t="s">
        <v>86</v>
      </c>
      <c r="M141" s="200" t="s">
        <v>275</v>
      </c>
      <c r="N141" s="201" t="s">
        <v>85</v>
      </c>
      <c r="O141" s="200" t="s">
        <v>275</v>
      </c>
      <c r="P141" s="201" t="s">
        <v>84</v>
      </c>
      <c r="Q141" s="200" t="s">
        <v>263</v>
      </c>
      <c r="R141" s="201" t="s">
        <v>208</v>
      </c>
      <c r="S141" s="200" t="s">
        <v>98</v>
      </c>
      <c r="T141" s="201" t="s">
        <v>207</v>
      </c>
      <c r="U141" s="200"/>
      <c r="V141" s="201" t="s">
        <v>290</v>
      </c>
      <c r="W141" s="200"/>
      <c r="X141" s="201" t="s">
        <v>592</v>
      </c>
      <c r="Y141" s="200"/>
      <c r="Z141" s="201" t="s">
        <v>738</v>
      </c>
      <c r="AA141" s="200"/>
      <c r="AB141" s="10"/>
      <c r="AC141" s="398"/>
      <c r="AD141" s="398"/>
      <c r="AE141" s="199"/>
      <c r="AF141" s="391"/>
      <c r="AG141" s="393"/>
      <c r="AH141" s="393"/>
      <c r="AI141" s="393"/>
      <c r="AJ141" s="393"/>
      <c r="AK141" s="393"/>
      <c r="AL141" s="393"/>
      <c r="AM141" s="393"/>
      <c r="AN141" s="393"/>
      <c r="AO141" s="396"/>
    </row>
    <row r="142" spans="1:49" ht="19.899999999999999" customHeight="1" x14ac:dyDescent="0.2">
      <c r="A142" s="17"/>
      <c r="B142" s="405">
        <v>3</v>
      </c>
      <c r="C142" s="232"/>
      <c r="D142" s="197"/>
      <c r="E142" s="197"/>
      <c r="F142" s="196"/>
      <c r="G142" s="408">
        <v>88</v>
      </c>
      <c r="H142" s="408">
        <v>24</v>
      </c>
      <c r="I142" s="408">
        <v>6</v>
      </c>
      <c r="J142" s="195" t="s">
        <v>95</v>
      </c>
      <c r="K142" s="194" t="s">
        <v>748</v>
      </c>
      <c r="L142" s="195" t="s">
        <v>94</v>
      </c>
      <c r="M142" s="194" t="s">
        <v>306</v>
      </c>
      <c r="N142" s="195" t="s">
        <v>93</v>
      </c>
      <c r="O142" s="194" t="s">
        <v>266</v>
      </c>
      <c r="P142" s="195" t="s">
        <v>92</v>
      </c>
      <c r="Q142" s="194" t="s">
        <v>263</v>
      </c>
      <c r="R142" s="195" t="s">
        <v>212</v>
      </c>
      <c r="S142" s="194" t="s">
        <v>306</v>
      </c>
      <c r="T142" s="195" t="s">
        <v>211</v>
      </c>
      <c r="U142" s="194" t="s">
        <v>306</v>
      </c>
      <c r="V142" s="195" t="s">
        <v>292</v>
      </c>
      <c r="W142" s="194" t="s">
        <v>97</v>
      </c>
      <c r="X142" s="195" t="s">
        <v>594</v>
      </c>
      <c r="Y142" s="194"/>
      <c r="Z142" s="195" t="s">
        <v>740</v>
      </c>
      <c r="AA142" s="194"/>
      <c r="AB142" s="25" t="s">
        <v>97</v>
      </c>
      <c r="AC142" s="397"/>
      <c r="AD142" s="397"/>
      <c r="AE142" s="193"/>
      <c r="AF142" s="379">
        <f>SUMPRODUCT(LEN($K142:$Y144)-LEN(SUBSTITUTE($K142:$Y144,"A", "")))</f>
        <v>16</v>
      </c>
      <c r="AG142" s="365">
        <f>SUMPRODUCT(LEN($AB142:$AB144)-LEN(SUBSTITUTE($AB142:$AB144,"A", "")))</f>
        <v>3</v>
      </c>
      <c r="AH142" s="365">
        <f>SUMPRODUCT(LEN($K142:$Y144)-LEN(SUBSTITUTE($K142:$Y144,"S", "")))</f>
        <v>0</v>
      </c>
      <c r="AI142" s="365">
        <f>SUMPRODUCT(LEN($AB142:$AB144)-LEN(SUBSTITUTE($AB142:$AB144,"S", "")))</f>
        <v>0</v>
      </c>
      <c r="AJ142" s="365">
        <f>SUMPRODUCT(LEN($K142:$Y144)-LEN(SUBSTITUTE($K142:$Y144,"F", "")))</f>
        <v>0</v>
      </c>
      <c r="AK142" s="365">
        <f>SUMPRODUCT(LEN($AB142:$AB144)-LEN(SUBSTITUTE($AB142:$AB144,"F", "")))</f>
        <v>0</v>
      </c>
      <c r="AL142" s="365">
        <f>SUMPRODUCT(LEN($K142:$Y144)-LEN(SUBSTITUTE($K142:$Y144,"G", "")))</f>
        <v>15</v>
      </c>
      <c r="AM142" s="365">
        <f>SUMPRODUCT(LEN($AB142:$AB144)-LEN(SUBSTITUTE($AB142:$AB144,"G", "")))</f>
        <v>1</v>
      </c>
      <c r="AN142" s="365">
        <f>SUMPRODUCT(LEN($K142:$Y144)-LEN(SUBSTITUTE($K142:$Y144,"M", "")))</f>
        <v>1</v>
      </c>
      <c r="AO142" s="382">
        <f>SUMPRODUCT(LEN($AB142:$AB144)-LEN(SUBSTITUTE($AB142:$AB144,"M", "")))</f>
        <v>0</v>
      </c>
    </row>
    <row r="143" spans="1:49" ht="19.899999999999999" customHeight="1" x14ac:dyDescent="0.2">
      <c r="A143" s="17"/>
      <c r="B143" s="406"/>
      <c r="C143" s="231"/>
      <c r="D143" s="23"/>
      <c r="E143" s="23"/>
      <c r="F143" s="191"/>
      <c r="G143" s="409"/>
      <c r="H143" s="409"/>
      <c r="I143" s="409"/>
      <c r="J143" s="190" t="s">
        <v>91</v>
      </c>
      <c r="K143" s="189" t="s">
        <v>271</v>
      </c>
      <c r="L143" s="190" t="s">
        <v>90</v>
      </c>
      <c r="M143" s="189" t="s">
        <v>319</v>
      </c>
      <c r="N143" s="190" t="s">
        <v>89</v>
      </c>
      <c r="O143" s="189" t="s">
        <v>213</v>
      </c>
      <c r="P143" s="190" t="s">
        <v>88</v>
      </c>
      <c r="Q143" s="189" t="s">
        <v>271</v>
      </c>
      <c r="R143" s="190" t="s">
        <v>210</v>
      </c>
      <c r="S143" s="189" t="s">
        <v>271</v>
      </c>
      <c r="T143" s="190" t="s">
        <v>209</v>
      </c>
      <c r="U143" s="189" t="s">
        <v>97</v>
      </c>
      <c r="V143" s="190" t="s">
        <v>291</v>
      </c>
      <c r="W143" s="189" t="s">
        <v>97</v>
      </c>
      <c r="X143" s="190" t="s">
        <v>593</v>
      </c>
      <c r="Y143" s="189"/>
      <c r="Z143" s="190" t="s">
        <v>739</v>
      </c>
      <c r="AA143" s="189"/>
      <c r="AB143" s="18" t="s">
        <v>97</v>
      </c>
      <c r="AC143" s="366"/>
      <c r="AD143" s="366"/>
      <c r="AE143" s="188"/>
      <c r="AF143" s="390"/>
      <c r="AG143" s="392"/>
      <c r="AH143" s="392"/>
      <c r="AI143" s="392"/>
      <c r="AJ143" s="392"/>
      <c r="AK143" s="392"/>
      <c r="AL143" s="392"/>
      <c r="AM143" s="392"/>
      <c r="AN143" s="392"/>
      <c r="AO143" s="395"/>
      <c r="AR143" s="4">
        <f>SUM(AN142:AO144)/SUM(AL142:AO144)*100</f>
        <v>5.8823529411764701</v>
      </c>
    </row>
    <row r="144" spans="1:49" ht="19.899999999999999" customHeight="1" thickBot="1" x14ac:dyDescent="0.25">
      <c r="A144" s="17"/>
      <c r="B144" s="407"/>
      <c r="C144" s="233"/>
      <c r="D144" s="203"/>
      <c r="E144" s="203"/>
      <c r="F144" s="202"/>
      <c r="G144" s="410"/>
      <c r="H144" s="410"/>
      <c r="I144" s="410"/>
      <c r="J144" s="201" t="s">
        <v>87</v>
      </c>
      <c r="K144" s="200" t="s">
        <v>271</v>
      </c>
      <c r="L144" s="201" t="s">
        <v>86</v>
      </c>
      <c r="M144" s="200" t="s">
        <v>271</v>
      </c>
      <c r="N144" s="201" t="s">
        <v>85</v>
      </c>
      <c r="O144" s="200" t="s">
        <v>213</v>
      </c>
      <c r="P144" s="201" t="s">
        <v>84</v>
      </c>
      <c r="Q144" s="200" t="s">
        <v>263</v>
      </c>
      <c r="R144" s="201" t="s">
        <v>208</v>
      </c>
      <c r="S144" s="200" t="s">
        <v>263</v>
      </c>
      <c r="T144" s="201" t="s">
        <v>207</v>
      </c>
      <c r="U144" s="200" t="s">
        <v>271</v>
      </c>
      <c r="V144" s="201" t="s">
        <v>290</v>
      </c>
      <c r="W144" s="200"/>
      <c r="X144" s="201" t="s">
        <v>592</v>
      </c>
      <c r="Y144" s="200"/>
      <c r="Z144" s="201" t="s">
        <v>738</v>
      </c>
      <c r="AA144" s="200"/>
      <c r="AB144" s="10" t="s">
        <v>263</v>
      </c>
      <c r="AC144" s="398"/>
      <c r="AD144" s="398"/>
      <c r="AE144" s="199"/>
      <c r="AF144" s="391"/>
      <c r="AG144" s="393"/>
      <c r="AH144" s="393"/>
      <c r="AI144" s="393"/>
      <c r="AJ144" s="393"/>
      <c r="AK144" s="393"/>
      <c r="AL144" s="393"/>
      <c r="AM144" s="393"/>
      <c r="AN144" s="393"/>
      <c r="AO144" s="396"/>
    </row>
    <row r="145" spans="1:44" ht="19.899999999999999" customHeight="1" x14ac:dyDescent="0.2">
      <c r="A145" s="17"/>
      <c r="B145" s="405">
        <v>4</v>
      </c>
      <c r="C145" s="232"/>
      <c r="D145" s="197"/>
      <c r="E145" s="197"/>
      <c r="F145" s="196"/>
      <c r="G145" s="408">
        <v>83</v>
      </c>
      <c r="H145" s="408">
        <v>25</v>
      </c>
      <c r="I145" s="408">
        <v>5</v>
      </c>
      <c r="J145" s="195" t="s">
        <v>95</v>
      </c>
      <c r="K145" s="194" t="s">
        <v>746</v>
      </c>
      <c r="L145" s="195" t="s">
        <v>94</v>
      </c>
      <c r="M145" s="194" t="s">
        <v>435</v>
      </c>
      <c r="N145" s="195" t="s">
        <v>93</v>
      </c>
      <c r="O145" s="194" t="s">
        <v>306</v>
      </c>
      <c r="P145" s="195" t="s">
        <v>92</v>
      </c>
      <c r="Q145" s="194" t="s">
        <v>266</v>
      </c>
      <c r="R145" s="195" t="s">
        <v>212</v>
      </c>
      <c r="S145" s="194" t="s">
        <v>275</v>
      </c>
      <c r="T145" s="195" t="s">
        <v>211</v>
      </c>
      <c r="U145" s="194" t="s">
        <v>263</v>
      </c>
      <c r="V145" s="195" t="s">
        <v>292</v>
      </c>
      <c r="W145" s="194"/>
      <c r="X145" s="195" t="s">
        <v>594</v>
      </c>
      <c r="Y145" s="194"/>
      <c r="Z145" s="195" t="s">
        <v>740</v>
      </c>
      <c r="AA145" s="194"/>
      <c r="AB145" s="25"/>
      <c r="AC145" s="397">
        <v>2</v>
      </c>
      <c r="AD145" s="397"/>
      <c r="AE145" s="193"/>
      <c r="AF145" s="379">
        <f>SUMPRODUCT(LEN($K145:$Y147)-LEN(SUBSTITUTE($K145:$Y147,"A", "")))</f>
        <v>27</v>
      </c>
      <c r="AG145" s="365">
        <f>SUMPRODUCT(LEN($AB145:$AB147)-LEN(SUBSTITUTE($AB145:$AB147,"A", "")))</f>
        <v>0</v>
      </c>
      <c r="AH145" s="365">
        <f>SUMPRODUCT(LEN($K145:$Y147)-LEN(SUBSTITUTE($K145:$Y147,"S", "")))</f>
        <v>0</v>
      </c>
      <c r="AI145" s="365">
        <f>SUMPRODUCT(LEN($AB145:$AB147)-LEN(SUBSTITUTE($AB145:$AB147,"S", "")))</f>
        <v>0</v>
      </c>
      <c r="AJ145" s="365">
        <f>SUMPRODUCT(LEN($K145:$Y147)-LEN(SUBSTITUTE($K145:$Y147,"F", "")))</f>
        <v>1</v>
      </c>
      <c r="AK145" s="365">
        <f>SUMPRODUCT(LEN($AB145:$AB147)-LEN(SUBSTITUTE($AB145:$AB147,"F", "")))</f>
        <v>0</v>
      </c>
      <c r="AL145" s="365">
        <f>SUMPRODUCT(LEN($K145:$Y147)-LEN(SUBSTITUTE($K145:$Y147,"G", "")))</f>
        <v>13</v>
      </c>
      <c r="AM145" s="365">
        <f>SUMPRODUCT(LEN($AB145:$AB147)-LEN(SUBSTITUTE($AB145:$AB147,"G", "")))</f>
        <v>0</v>
      </c>
      <c r="AN145" s="365">
        <f>SUMPRODUCT(LEN($K145:$Y147)-LEN(SUBSTITUTE($K145:$Y147,"M", "")))</f>
        <v>2</v>
      </c>
      <c r="AO145" s="382">
        <f>SUMPRODUCT(LEN($AB145:$AB147)-LEN(SUBSTITUTE($AB145:$AB147,"M", "")))</f>
        <v>0</v>
      </c>
    </row>
    <row r="146" spans="1:44" ht="19.899999999999999" customHeight="1" x14ac:dyDescent="0.2">
      <c r="A146" s="17"/>
      <c r="B146" s="406"/>
      <c r="C146" s="231"/>
      <c r="D146" s="23"/>
      <c r="E146" s="23"/>
      <c r="F146" s="191"/>
      <c r="G146" s="409"/>
      <c r="H146" s="409"/>
      <c r="I146" s="409"/>
      <c r="J146" s="190" t="s">
        <v>91</v>
      </c>
      <c r="K146" s="189" t="s">
        <v>746</v>
      </c>
      <c r="L146" s="190" t="s">
        <v>90</v>
      </c>
      <c r="M146" s="189" t="s">
        <v>435</v>
      </c>
      <c r="N146" s="190" t="s">
        <v>89</v>
      </c>
      <c r="O146" s="189" t="s">
        <v>275</v>
      </c>
      <c r="P146" s="190" t="s">
        <v>88</v>
      </c>
      <c r="Q146" s="189" t="s">
        <v>275</v>
      </c>
      <c r="R146" s="190" t="s">
        <v>210</v>
      </c>
      <c r="S146" s="189" t="s">
        <v>213</v>
      </c>
      <c r="T146" s="190" t="s">
        <v>209</v>
      </c>
      <c r="U146" s="189" t="s">
        <v>97</v>
      </c>
      <c r="V146" s="190" t="s">
        <v>291</v>
      </c>
      <c r="W146" s="189"/>
      <c r="X146" s="190" t="s">
        <v>593</v>
      </c>
      <c r="Y146" s="189"/>
      <c r="Z146" s="190" t="s">
        <v>739</v>
      </c>
      <c r="AA146" s="189"/>
      <c r="AB146" s="18"/>
      <c r="AC146" s="366"/>
      <c r="AD146" s="366"/>
      <c r="AE146" s="188"/>
      <c r="AF146" s="390"/>
      <c r="AG146" s="392"/>
      <c r="AH146" s="392"/>
      <c r="AI146" s="392"/>
      <c r="AJ146" s="392"/>
      <c r="AK146" s="392"/>
      <c r="AL146" s="392"/>
      <c r="AM146" s="392"/>
      <c r="AN146" s="392"/>
      <c r="AO146" s="395"/>
      <c r="AR146" s="4">
        <f>SUM(AN145:AO147)/SUM(AL145:AO147)*100</f>
        <v>13.333333333333334</v>
      </c>
    </row>
    <row r="147" spans="1:44" ht="19.899999999999999" customHeight="1" thickBot="1" x14ac:dyDescent="0.25">
      <c r="A147" s="17"/>
      <c r="B147" s="407"/>
      <c r="C147" s="233"/>
      <c r="D147" s="203"/>
      <c r="E147" s="203"/>
      <c r="F147" s="202"/>
      <c r="G147" s="410"/>
      <c r="H147" s="410"/>
      <c r="I147" s="410"/>
      <c r="J147" s="201" t="s">
        <v>87</v>
      </c>
      <c r="K147" s="200" t="s">
        <v>97</v>
      </c>
      <c r="L147" s="201" t="s">
        <v>86</v>
      </c>
      <c r="M147" s="200" t="s">
        <v>275</v>
      </c>
      <c r="N147" s="201" t="s">
        <v>85</v>
      </c>
      <c r="O147" s="200" t="s">
        <v>319</v>
      </c>
      <c r="P147" s="201" t="s">
        <v>84</v>
      </c>
      <c r="Q147" s="200" t="s">
        <v>213</v>
      </c>
      <c r="R147" s="201" t="s">
        <v>208</v>
      </c>
      <c r="S147" s="200" t="s">
        <v>213</v>
      </c>
      <c r="T147" s="201" t="s">
        <v>207</v>
      </c>
      <c r="U147" s="200" t="s">
        <v>232</v>
      </c>
      <c r="V147" s="201" t="s">
        <v>290</v>
      </c>
      <c r="W147" s="200"/>
      <c r="X147" s="201" t="s">
        <v>592</v>
      </c>
      <c r="Y147" s="200"/>
      <c r="Z147" s="201" t="s">
        <v>738</v>
      </c>
      <c r="AA147" s="200"/>
      <c r="AB147" s="10"/>
      <c r="AC147" s="398"/>
      <c r="AD147" s="398"/>
      <c r="AE147" s="199"/>
      <c r="AF147" s="391"/>
      <c r="AG147" s="393"/>
      <c r="AH147" s="393"/>
      <c r="AI147" s="393"/>
      <c r="AJ147" s="393"/>
      <c r="AK147" s="393"/>
      <c r="AL147" s="393"/>
      <c r="AM147" s="393"/>
      <c r="AN147" s="393"/>
      <c r="AO147" s="396"/>
    </row>
    <row r="148" spans="1:44" ht="19.899999999999999" customHeight="1" x14ac:dyDescent="0.2">
      <c r="A148" s="17"/>
      <c r="B148" s="405">
        <v>5</v>
      </c>
      <c r="C148" s="198" t="s">
        <v>876</v>
      </c>
      <c r="D148" s="197"/>
      <c r="E148" s="197"/>
      <c r="F148" s="196"/>
      <c r="G148" s="408">
        <v>79</v>
      </c>
      <c r="H148" s="408">
        <v>20</v>
      </c>
      <c r="I148" s="408">
        <v>7</v>
      </c>
      <c r="J148" s="195" t="s">
        <v>95</v>
      </c>
      <c r="K148" s="194" t="s">
        <v>462</v>
      </c>
      <c r="L148" s="195" t="s">
        <v>94</v>
      </c>
      <c r="M148" s="194" t="s">
        <v>319</v>
      </c>
      <c r="N148" s="195" t="s">
        <v>93</v>
      </c>
      <c r="O148" s="194" t="s">
        <v>275</v>
      </c>
      <c r="P148" s="195" t="s">
        <v>92</v>
      </c>
      <c r="Q148" s="194" t="s">
        <v>263</v>
      </c>
      <c r="R148" s="195" t="s">
        <v>212</v>
      </c>
      <c r="S148" s="194" t="s">
        <v>97</v>
      </c>
      <c r="T148" s="195" t="s">
        <v>211</v>
      </c>
      <c r="U148" s="194"/>
      <c r="V148" s="195" t="s">
        <v>292</v>
      </c>
      <c r="W148" s="194"/>
      <c r="X148" s="195" t="s">
        <v>594</v>
      </c>
      <c r="Y148" s="194"/>
      <c r="Z148" s="195" t="s">
        <v>740</v>
      </c>
      <c r="AA148" s="194"/>
      <c r="AB148" s="25"/>
      <c r="AC148" s="397"/>
      <c r="AD148" s="397"/>
      <c r="AE148" s="193"/>
      <c r="AF148" s="379">
        <f>SUMPRODUCT(LEN($K148:$Y150)-LEN(SUBSTITUTE($K148:$Y150,"A", "")))</f>
        <v>16</v>
      </c>
      <c r="AG148" s="365">
        <f>SUMPRODUCT(LEN($AB148:$AB150)-LEN(SUBSTITUTE($AB148:$AB150,"A", "")))</f>
        <v>0</v>
      </c>
      <c r="AH148" s="365">
        <f>SUMPRODUCT(LEN($K148:$Y150)-LEN(SUBSTITUTE($K148:$Y150,"S", "")))</f>
        <v>0</v>
      </c>
      <c r="AI148" s="365">
        <f>SUMPRODUCT(LEN($AB148:$AB150)-LEN(SUBSTITUTE($AB148:$AB150,"S", "")))</f>
        <v>0</v>
      </c>
      <c r="AJ148" s="365">
        <f>SUMPRODUCT(LEN($K148:$Y150)-LEN(SUBSTITUTE($K148:$Y150,"F", "")))</f>
        <v>0</v>
      </c>
      <c r="AK148" s="365">
        <f>SUMPRODUCT(LEN($AB148:$AB150)-LEN(SUBSTITUTE($AB148:$AB150,"F", "")))</f>
        <v>0</v>
      </c>
      <c r="AL148" s="365">
        <f>SUMPRODUCT(LEN($K148:$Y150)-LEN(SUBSTITUTE($K148:$Y150,"G", "")))</f>
        <v>11</v>
      </c>
      <c r="AM148" s="365">
        <f>SUMPRODUCT(LEN($AB148:$AB150)-LEN(SUBSTITUTE($AB148:$AB150,"G", "")))</f>
        <v>0</v>
      </c>
      <c r="AN148" s="365">
        <f>SUMPRODUCT(LEN($K148:$Y150)-LEN(SUBSTITUTE($K148:$Y150,"M", "")))</f>
        <v>0</v>
      </c>
      <c r="AO148" s="382">
        <f>SUMPRODUCT(LEN($AB148:$AB150)-LEN(SUBSTITUTE($AB148:$AB150,"M", "")))</f>
        <v>0</v>
      </c>
    </row>
    <row r="149" spans="1:44" ht="19.899999999999999" customHeight="1" x14ac:dyDescent="0.2">
      <c r="A149" s="17"/>
      <c r="B149" s="406"/>
      <c r="C149" s="231"/>
      <c r="D149" s="23"/>
      <c r="E149" s="23"/>
      <c r="F149" s="191"/>
      <c r="G149" s="409"/>
      <c r="H149" s="409"/>
      <c r="I149" s="409"/>
      <c r="J149" s="190" t="s">
        <v>91</v>
      </c>
      <c r="K149" s="189" t="s">
        <v>263</v>
      </c>
      <c r="L149" s="190" t="s">
        <v>90</v>
      </c>
      <c r="M149" s="189" t="s">
        <v>284</v>
      </c>
      <c r="N149" s="190" t="s">
        <v>89</v>
      </c>
      <c r="O149" s="189" t="s">
        <v>213</v>
      </c>
      <c r="P149" s="190" t="s">
        <v>88</v>
      </c>
      <c r="Q149" s="189" t="s">
        <v>367</v>
      </c>
      <c r="R149" s="190" t="s">
        <v>210</v>
      </c>
      <c r="S149" s="189"/>
      <c r="T149" s="190" t="s">
        <v>209</v>
      </c>
      <c r="U149" s="189"/>
      <c r="V149" s="190" t="s">
        <v>291</v>
      </c>
      <c r="W149" s="189"/>
      <c r="X149" s="190" t="s">
        <v>593</v>
      </c>
      <c r="Y149" s="189"/>
      <c r="Z149" s="190" t="s">
        <v>739</v>
      </c>
      <c r="AA149" s="189"/>
      <c r="AB149" s="18"/>
      <c r="AC149" s="366"/>
      <c r="AD149" s="366"/>
      <c r="AE149" s="188"/>
      <c r="AF149" s="390"/>
      <c r="AG149" s="392"/>
      <c r="AH149" s="392"/>
      <c r="AI149" s="392"/>
      <c r="AJ149" s="392"/>
      <c r="AK149" s="392"/>
      <c r="AL149" s="392"/>
      <c r="AM149" s="392"/>
      <c r="AN149" s="392"/>
      <c r="AO149" s="395"/>
      <c r="AR149" s="4">
        <f>SUM(AN148:AO150)/SUM(AL148:AO150)*100</f>
        <v>0</v>
      </c>
    </row>
    <row r="150" spans="1:44" ht="19.899999999999999" customHeight="1" thickBot="1" x14ac:dyDescent="0.25">
      <c r="A150" s="17"/>
      <c r="B150" s="407"/>
      <c r="C150" s="233"/>
      <c r="D150" s="203"/>
      <c r="E150" s="203"/>
      <c r="F150" s="202"/>
      <c r="G150" s="410"/>
      <c r="H150" s="410"/>
      <c r="I150" s="410"/>
      <c r="J150" s="201" t="s">
        <v>87</v>
      </c>
      <c r="K150" s="200" t="s">
        <v>319</v>
      </c>
      <c r="L150" s="201" t="s">
        <v>86</v>
      </c>
      <c r="M150" s="200" t="s">
        <v>224</v>
      </c>
      <c r="N150" s="201" t="s">
        <v>85</v>
      </c>
      <c r="O150" s="200" t="s">
        <v>213</v>
      </c>
      <c r="P150" s="201" t="s">
        <v>84</v>
      </c>
      <c r="Q150" s="200" t="s">
        <v>97</v>
      </c>
      <c r="R150" s="201" t="s">
        <v>208</v>
      </c>
      <c r="S150" s="200"/>
      <c r="T150" s="201" t="s">
        <v>207</v>
      </c>
      <c r="U150" s="200"/>
      <c r="V150" s="201" t="s">
        <v>290</v>
      </c>
      <c r="W150" s="200"/>
      <c r="X150" s="201" t="s">
        <v>592</v>
      </c>
      <c r="Y150" s="200"/>
      <c r="Z150" s="201" t="s">
        <v>738</v>
      </c>
      <c r="AA150" s="200"/>
      <c r="AB150" s="10"/>
      <c r="AC150" s="398"/>
      <c r="AD150" s="398"/>
      <c r="AE150" s="199"/>
      <c r="AF150" s="391"/>
      <c r="AG150" s="393"/>
      <c r="AH150" s="393"/>
      <c r="AI150" s="393"/>
      <c r="AJ150" s="393"/>
      <c r="AK150" s="393"/>
      <c r="AL150" s="393"/>
      <c r="AM150" s="393"/>
      <c r="AN150" s="393"/>
      <c r="AO150" s="396"/>
    </row>
    <row r="151" spans="1:44" ht="19.899999999999999" customHeight="1" x14ac:dyDescent="0.2">
      <c r="A151" s="17"/>
      <c r="B151" s="405">
        <v>6</v>
      </c>
      <c r="C151" s="232"/>
      <c r="D151" s="197"/>
      <c r="E151" s="197"/>
      <c r="F151" s="196"/>
      <c r="G151" s="408">
        <v>81</v>
      </c>
      <c r="H151" s="408">
        <v>20</v>
      </c>
      <c r="I151" s="408">
        <v>5</v>
      </c>
      <c r="J151" s="195" t="s">
        <v>95</v>
      </c>
      <c r="K151" s="194" t="s">
        <v>97</v>
      </c>
      <c r="L151" s="195" t="s">
        <v>94</v>
      </c>
      <c r="M151" s="194" t="s">
        <v>97</v>
      </c>
      <c r="N151" s="195" t="s">
        <v>93</v>
      </c>
      <c r="O151" s="194" t="s">
        <v>367</v>
      </c>
      <c r="P151" s="195" t="s">
        <v>92</v>
      </c>
      <c r="Q151" s="194" t="s">
        <v>367</v>
      </c>
      <c r="R151" s="195" t="s">
        <v>212</v>
      </c>
      <c r="S151" s="194" t="s">
        <v>98</v>
      </c>
      <c r="T151" s="195" t="s">
        <v>211</v>
      </c>
      <c r="U151" s="194"/>
      <c r="V151" s="195" t="s">
        <v>292</v>
      </c>
      <c r="W151" s="194"/>
      <c r="X151" s="195" t="s">
        <v>594</v>
      </c>
      <c r="Y151" s="194"/>
      <c r="Z151" s="195" t="s">
        <v>740</v>
      </c>
      <c r="AA151" s="194"/>
      <c r="AB151" s="25"/>
      <c r="AC151" s="397">
        <v>3</v>
      </c>
      <c r="AD151" s="397"/>
      <c r="AE151" s="193"/>
      <c r="AF151" s="379">
        <f>SUMPRODUCT(LEN($K151:$Y153)-LEN(SUBSTITUTE($K151:$Y153,"A", "")))</f>
        <v>6</v>
      </c>
      <c r="AG151" s="365">
        <f>SUMPRODUCT(LEN($AB151:$AB153)-LEN(SUBSTITUTE($AB151:$AB153,"A", "")))</f>
        <v>0</v>
      </c>
      <c r="AH151" s="365">
        <f>SUMPRODUCT(LEN($K151:$Y153)-LEN(SUBSTITUTE($K151:$Y153,"S", "")))</f>
        <v>1</v>
      </c>
      <c r="AI151" s="365">
        <f>SUMPRODUCT(LEN($AB151:$AB153)-LEN(SUBSTITUTE($AB151:$AB153,"S", "")))</f>
        <v>0</v>
      </c>
      <c r="AJ151" s="365">
        <f>SUMPRODUCT(LEN($K151:$Y153)-LEN(SUBSTITUTE($K151:$Y153,"F", "")))</f>
        <v>1</v>
      </c>
      <c r="AK151" s="365">
        <f>SUMPRODUCT(LEN($AB151:$AB153)-LEN(SUBSTITUTE($AB151:$AB153,"F", "")))</f>
        <v>0</v>
      </c>
      <c r="AL151" s="365">
        <f>SUMPRODUCT(LEN($K151:$Y153)-LEN(SUBSTITUTE($K151:$Y153,"G", "")))</f>
        <v>4</v>
      </c>
      <c r="AM151" s="365">
        <f>SUMPRODUCT(LEN($AB151:$AB153)-LEN(SUBSTITUTE($AB151:$AB153,"G", "")))</f>
        <v>0</v>
      </c>
      <c r="AN151" s="365">
        <f>SUMPRODUCT(LEN($K151:$Y153)-LEN(SUBSTITUTE($K151:$Y153,"M", "")))</f>
        <v>0</v>
      </c>
      <c r="AO151" s="382">
        <f>SUMPRODUCT(LEN($AB151:$AB153)-LEN(SUBSTITUTE($AB151:$AB153,"M", "")))</f>
        <v>0</v>
      </c>
    </row>
    <row r="152" spans="1:44" ht="19.899999999999999" customHeight="1" x14ac:dyDescent="0.2">
      <c r="A152" s="17"/>
      <c r="B152" s="406"/>
      <c r="C152" s="231"/>
      <c r="D152" s="23"/>
      <c r="E152" s="23"/>
      <c r="F152" s="191"/>
      <c r="G152" s="409"/>
      <c r="H152" s="409"/>
      <c r="I152" s="409"/>
      <c r="J152" s="190" t="s">
        <v>91</v>
      </c>
      <c r="K152" s="189" t="s">
        <v>271</v>
      </c>
      <c r="L152" s="190" t="s">
        <v>90</v>
      </c>
      <c r="M152" s="189" t="s">
        <v>263</v>
      </c>
      <c r="N152" s="190" t="s">
        <v>89</v>
      </c>
      <c r="O152" s="189" t="s">
        <v>271</v>
      </c>
      <c r="P152" s="190" t="s">
        <v>88</v>
      </c>
      <c r="Q152" s="189" t="s">
        <v>97</v>
      </c>
      <c r="R152" s="190" t="s">
        <v>210</v>
      </c>
      <c r="S152" s="189" t="s">
        <v>367</v>
      </c>
      <c r="T152" s="190" t="s">
        <v>209</v>
      </c>
      <c r="U152" s="189"/>
      <c r="V152" s="190" t="s">
        <v>291</v>
      </c>
      <c r="W152" s="189"/>
      <c r="X152" s="190" t="s">
        <v>593</v>
      </c>
      <c r="Y152" s="189"/>
      <c r="Z152" s="190" t="s">
        <v>739</v>
      </c>
      <c r="AA152" s="189"/>
      <c r="AB152" s="18"/>
      <c r="AC152" s="366"/>
      <c r="AD152" s="366"/>
      <c r="AE152" s="188"/>
      <c r="AF152" s="390"/>
      <c r="AG152" s="392"/>
      <c r="AH152" s="392"/>
      <c r="AI152" s="392"/>
      <c r="AJ152" s="392"/>
      <c r="AK152" s="392"/>
      <c r="AL152" s="392"/>
      <c r="AM152" s="392"/>
      <c r="AN152" s="392"/>
      <c r="AO152" s="395"/>
      <c r="AR152" s="4">
        <f>SUM(AN151:AO153)/SUM(AL151:AO153)*100</f>
        <v>0</v>
      </c>
    </row>
    <row r="153" spans="1:44" ht="19.899999999999999" customHeight="1" thickBot="1" x14ac:dyDescent="0.25">
      <c r="A153" s="17"/>
      <c r="B153" s="407"/>
      <c r="C153" s="233"/>
      <c r="D153" s="203"/>
      <c r="E153" s="203"/>
      <c r="F153" s="202"/>
      <c r="G153" s="410"/>
      <c r="H153" s="410"/>
      <c r="I153" s="410"/>
      <c r="J153" s="201" t="s">
        <v>87</v>
      </c>
      <c r="K153" s="200" t="s">
        <v>97</v>
      </c>
      <c r="L153" s="201" t="s">
        <v>86</v>
      </c>
      <c r="M153" s="200" t="s">
        <v>271</v>
      </c>
      <c r="N153" s="201" t="s">
        <v>85</v>
      </c>
      <c r="O153" s="200" t="s">
        <v>97</v>
      </c>
      <c r="P153" s="201" t="s">
        <v>84</v>
      </c>
      <c r="Q153" s="200" t="s">
        <v>232</v>
      </c>
      <c r="R153" s="201" t="s">
        <v>208</v>
      </c>
      <c r="S153" s="200"/>
      <c r="T153" s="201" t="s">
        <v>207</v>
      </c>
      <c r="U153" s="200"/>
      <c r="V153" s="201" t="s">
        <v>290</v>
      </c>
      <c r="W153" s="200"/>
      <c r="X153" s="201" t="s">
        <v>592</v>
      </c>
      <c r="Y153" s="200"/>
      <c r="Z153" s="201" t="s">
        <v>738</v>
      </c>
      <c r="AA153" s="200"/>
      <c r="AB153" s="10"/>
      <c r="AC153" s="398"/>
      <c r="AD153" s="398"/>
      <c r="AE153" s="199"/>
      <c r="AF153" s="391"/>
      <c r="AG153" s="393"/>
      <c r="AH153" s="393"/>
      <c r="AI153" s="393"/>
      <c r="AJ153" s="393"/>
      <c r="AK153" s="393"/>
      <c r="AL153" s="393"/>
      <c r="AM153" s="393"/>
      <c r="AN153" s="393"/>
      <c r="AO153" s="396"/>
    </row>
    <row r="154" spans="1:44" ht="19.899999999999999" customHeight="1" x14ac:dyDescent="0.2">
      <c r="A154" s="17"/>
      <c r="B154" s="405">
        <v>7</v>
      </c>
      <c r="C154" s="232"/>
      <c r="D154" s="197"/>
      <c r="E154" s="197"/>
      <c r="F154" s="196"/>
      <c r="G154" s="408">
        <v>87</v>
      </c>
      <c r="H154" s="408">
        <v>27</v>
      </c>
      <c r="I154" s="408">
        <v>6</v>
      </c>
      <c r="J154" s="195" t="s">
        <v>95</v>
      </c>
      <c r="K154" s="194" t="s">
        <v>306</v>
      </c>
      <c r="L154" s="195" t="s">
        <v>94</v>
      </c>
      <c r="M154" s="194" t="s">
        <v>545</v>
      </c>
      <c r="N154" s="195" t="s">
        <v>93</v>
      </c>
      <c r="O154" s="194" t="s">
        <v>319</v>
      </c>
      <c r="P154" s="195" t="s">
        <v>92</v>
      </c>
      <c r="Q154" s="194" t="s">
        <v>275</v>
      </c>
      <c r="R154" s="195" t="s">
        <v>212</v>
      </c>
      <c r="S154" s="194" t="s">
        <v>97</v>
      </c>
      <c r="T154" s="195" t="s">
        <v>211</v>
      </c>
      <c r="U154" s="194" t="s">
        <v>271</v>
      </c>
      <c r="V154" s="195" t="s">
        <v>292</v>
      </c>
      <c r="W154" s="194" t="s">
        <v>98</v>
      </c>
      <c r="X154" s="195" t="s">
        <v>594</v>
      </c>
      <c r="Y154" s="194"/>
      <c r="Z154" s="195" t="s">
        <v>740</v>
      </c>
      <c r="AA154" s="194"/>
      <c r="AB154" s="25" t="s">
        <v>263</v>
      </c>
      <c r="AC154" s="397"/>
      <c r="AD154" s="397"/>
      <c r="AE154" s="193"/>
      <c r="AF154" s="379">
        <f>SUMPRODUCT(LEN($K154:$Y156)-LEN(SUBSTITUTE($K154:$Y156,"A", "")))</f>
        <v>26</v>
      </c>
      <c r="AG154" s="365">
        <f>SUMPRODUCT(LEN($AB154:$AB156)-LEN(SUBSTITUTE($AB154:$AB156,"A", "")))</f>
        <v>10</v>
      </c>
      <c r="AH154" s="365">
        <f>SUMPRODUCT(LEN($K154:$Y156)-LEN(SUBSTITUTE($K154:$Y156,"S", "")))</f>
        <v>3</v>
      </c>
      <c r="AI154" s="365">
        <f>SUMPRODUCT(LEN($AB154:$AB156)-LEN(SUBSTITUTE($AB154:$AB156,"S", "")))</f>
        <v>1</v>
      </c>
      <c r="AJ154" s="365">
        <f>SUMPRODUCT(LEN($K154:$Y156)-LEN(SUBSTITUTE($K154:$Y156,"F", "")))</f>
        <v>0</v>
      </c>
      <c r="AK154" s="365">
        <f>SUMPRODUCT(LEN($AB154:$AB156)-LEN(SUBSTITUTE($AB154:$AB156,"F", "")))</f>
        <v>0</v>
      </c>
      <c r="AL154" s="365">
        <f>SUMPRODUCT(LEN($K154:$Y156)-LEN(SUBSTITUTE($K154:$Y156,"G", "")))</f>
        <v>15</v>
      </c>
      <c r="AM154" s="365">
        <f>SUMPRODUCT(LEN($AB154:$AB156)-LEN(SUBSTITUTE($AB154:$AB156,"G", "")))</f>
        <v>5</v>
      </c>
      <c r="AN154" s="365">
        <f>SUMPRODUCT(LEN($K154:$Y156)-LEN(SUBSTITUTE($K154:$Y156,"M", "")))</f>
        <v>2</v>
      </c>
      <c r="AO154" s="382">
        <f>SUMPRODUCT(LEN($AB154:$AB156)-LEN(SUBSTITUTE($AB154:$AB156,"M", "")))</f>
        <v>0</v>
      </c>
    </row>
    <row r="155" spans="1:44" ht="19.899999999999999" customHeight="1" x14ac:dyDescent="0.2">
      <c r="A155" s="17"/>
      <c r="B155" s="406"/>
      <c r="C155" s="231"/>
      <c r="D155" s="23"/>
      <c r="E155" s="23"/>
      <c r="F155" s="191"/>
      <c r="G155" s="409"/>
      <c r="H155" s="409"/>
      <c r="I155" s="409"/>
      <c r="J155" s="190" t="s">
        <v>91</v>
      </c>
      <c r="K155" s="189" t="s">
        <v>742</v>
      </c>
      <c r="L155" s="190" t="s">
        <v>90</v>
      </c>
      <c r="M155" s="189" t="s">
        <v>224</v>
      </c>
      <c r="N155" s="190" t="s">
        <v>89</v>
      </c>
      <c r="O155" s="189" t="s">
        <v>266</v>
      </c>
      <c r="P155" s="190" t="s">
        <v>88</v>
      </c>
      <c r="Q155" s="189" t="s">
        <v>275</v>
      </c>
      <c r="R155" s="190" t="s">
        <v>210</v>
      </c>
      <c r="S155" s="189" t="s">
        <v>263</v>
      </c>
      <c r="T155" s="190" t="s">
        <v>209</v>
      </c>
      <c r="U155" s="189" t="s">
        <v>97</v>
      </c>
      <c r="V155" s="190" t="s">
        <v>291</v>
      </c>
      <c r="W155" s="189" t="s">
        <v>98</v>
      </c>
      <c r="X155" s="190" t="s">
        <v>593</v>
      </c>
      <c r="Y155" s="189"/>
      <c r="Z155" s="190" t="s">
        <v>739</v>
      </c>
      <c r="AA155" s="189"/>
      <c r="AB155" s="18" t="s">
        <v>875</v>
      </c>
      <c r="AC155" s="366"/>
      <c r="AD155" s="366"/>
      <c r="AE155" s="188"/>
      <c r="AF155" s="390"/>
      <c r="AG155" s="392"/>
      <c r="AH155" s="392"/>
      <c r="AI155" s="392"/>
      <c r="AJ155" s="392"/>
      <c r="AK155" s="392"/>
      <c r="AL155" s="392"/>
      <c r="AM155" s="392"/>
      <c r="AN155" s="392"/>
      <c r="AO155" s="395"/>
      <c r="AR155" s="4">
        <f>SUM(AN154:AO156)/SUM(AL154:AO156)*100</f>
        <v>9.0909090909090917</v>
      </c>
    </row>
    <row r="156" spans="1:44" ht="19.899999999999999" customHeight="1" thickBot="1" x14ac:dyDescent="0.25">
      <c r="A156" s="17"/>
      <c r="B156" s="407"/>
      <c r="C156" s="233"/>
      <c r="D156" s="203"/>
      <c r="E156" s="203"/>
      <c r="F156" s="202"/>
      <c r="G156" s="410"/>
      <c r="H156" s="410"/>
      <c r="I156" s="410"/>
      <c r="J156" s="201" t="s">
        <v>87</v>
      </c>
      <c r="K156" s="200" t="s">
        <v>795</v>
      </c>
      <c r="L156" s="201" t="s">
        <v>86</v>
      </c>
      <c r="M156" s="200" t="s">
        <v>275</v>
      </c>
      <c r="N156" s="201" t="s">
        <v>85</v>
      </c>
      <c r="O156" s="200" t="s">
        <v>425</v>
      </c>
      <c r="P156" s="201" t="s">
        <v>84</v>
      </c>
      <c r="Q156" s="200" t="s">
        <v>213</v>
      </c>
      <c r="R156" s="201" t="s">
        <v>208</v>
      </c>
      <c r="S156" s="200" t="s">
        <v>263</v>
      </c>
      <c r="T156" s="201" t="s">
        <v>207</v>
      </c>
      <c r="U156" s="200" t="s">
        <v>98</v>
      </c>
      <c r="V156" s="201" t="s">
        <v>290</v>
      </c>
      <c r="W156" s="200"/>
      <c r="X156" s="201" t="s">
        <v>592</v>
      </c>
      <c r="Y156" s="200"/>
      <c r="Z156" s="201" t="s">
        <v>738</v>
      </c>
      <c r="AA156" s="200"/>
      <c r="AB156" s="10" t="s">
        <v>511</v>
      </c>
      <c r="AC156" s="398"/>
      <c r="AD156" s="398"/>
      <c r="AE156" s="199"/>
      <c r="AF156" s="391"/>
      <c r="AG156" s="393"/>
      <c r="AH156" s="393"/>
      <c r="AI156" s="393"/>
      <c r="AJ156" s="393"/>
      <c r="AK156" s="393"/>
      <c r="AL156" s="393"/>
      <c r="AM156" s="393"/>
      <c r="AN156" s="393"/>
      <c r="AO156" s="396"/>
    </row>
    <row r="157" spans="1:44" ht="19.899999999999999" customHeight="1" x14ac:dyDescent="0.2">
      <c r="A157" s="17"/>
      <c r="B157" s="405">
        <v>8</v>
      </c>
      <c r="C157" s="232"/>
      <c r="D157" s="197"/>
      <c r="E157" s="197"/>
      <c r="F157" s="196"/>
      <c r="G157" s="408">
        <v>73</v>
      </c>
      <c r="H157" s="408">
        <v>22</v>
      </c>
      <c r="I157" s="408">
        <v>5</v>
      </c>
      <c r="J157" s="195" t="s">
        <v>95</v>
      </c>
      <c r="K157" s="194" t="s">
        <v>748</v>
      </c>
      <c r="L157" s="195" t="s">
        <v>94</v>
      </c>
      <c r="M157" s="194" t="s">
        <v>213</v>
      </c>
      <c r="N157" s="195" t="s">
        <v>93</v>
      </c>
      <c r="O157" s="194" t="s">
        <v>224</v>
      </c>
      <c r="P157" s="195" t="s">
        <v>92</v>
      </c>
      <c r="Q157" s="194" t="s">
        <v>263</v>
      </c>
      <c r="R157" s="195" t="s">
        <v>212</v>
      </c>
      <c r="S157" s="194" t="s">
        <v>367</v>
      </c>
      <c r="T157" s="195" t="s">
        <v>211</v>
      </c>
      <c r="U157" s="194" t="s">
        <v>97</v>
      </c>
      <c r="V157" s="195" t="s">
        <v>292</v>
      </c>
      <c r="W157" s="194"/>
      <c r="X157" s="195" t="s">
        <v>594</v>
      </c>
      <c r="Y157" s="194"/>
      <c r="Z157" s="195" t="s">
        <v>740</v>
      </c>
      <c r="AA157" s="194"/>
      <c r="AB157" s="25"/>
      <c r="AC157" s="397"/>
      <c r="AD157" s="397"/>
      <c r="AE157" s="193"/>
      <c r="AF157" s="379">
        <f>SUMPRODUCT(LEN($K157:$Y159)-LEN(SUBSTITUTE($K157:$Y159,"A", "")))</f>
        <v>19</v>
      </c>
      <c r="AG157" s="365">
        <f>SUMPRODUCT(LEN($AB157:$AB159)-LEN(SUBSTITUTE($AB157:$AB159,"A", "")))</f>
        <v>0</v>
      </c>
      <c r="AH157" s="365">
        <f>SUMPRODUCT(LEN($K157:$Y159)-LEN(SUBSTITUTE($K157:$Y159,"S", "")))</f>
        <v>0</v>
      </c>
      <c r="AI157" s="365">
        <f>SUMPRODUCT(LEN($AB157:$AB159)-LEN(SUBSTITUTE($AB157:$AB159,"S", "")))</f>
        <v>0</v>
      </c>
      <c r="AJ157" s="365">
        <f>SUMPRODUCT(LEN($K157:$Y159)-LEN(SUBSTITUTE($K157:$Y159,"F", "")))</f>
        <v>0</v>
      </c>
      <c r="AK157" s="365">
        <f>SUMPRODUCT(LEN($AB157:$AB159)-LEN(SUBSTITUTE($AB157:$AB159,"F", "")))</f>
        <v>0</v>
      </c>
      <c r="AL157" s="365">
        <f>SUMPRODUCT(LEN($K157:$Y159)-LEN(SUBSTITUTE($K157:$Y159,"G", "")))</f>
        <v>6</v>
      </c>
      <c r="AM157" s="365">
        <f>SUMPRODUCT(LEN($AB157:$AB159)-LEN(SUBSTITUTE($AB157:$AB159,"G", "")))</f>
        <v>0</v>
      </c>
      <c r="AN157" s="365">
        <f>SUMPRODUCT(LEN($K157:$Y159)-LEN(SUBSTITUTE($K157:$Y159,"M", "")))</f>
        <v>2</v>
      </c>
      <c r="AO157" s="382">
        <f>SUMPRODUCT(LEN($AB157:$AB159)-LEN(SUBSTITUTE($AB157:$AB159,"M", "")))</f>
        <v>0</v>
      </c>
    </row>
    <row r="158" spans="1:44" ht="19.899999999999999" customHeight="1" x14ac:dyDescent="0.2">
      <c r="A158" s="17"/>
      <c r="B158" s="406"/>
      <c r="C158" s="231"/>
      <c r="D158" s="23"/>
      <c r="E158" s="23"/>
      <c r="F158" s="191"/>
      <c r="G158" s="409"/>
      <c r="H158" s="409"/>
      <c r="I158" s="409"/>
      <c r="J158" s="190" t="s">
        <v>91</v>
      </c>
      <c r="K158" s="189" t="s">
        <v>660</v>
      </c>
      <c r="L158" s="190" t="s">
        <v>90</v>
      </c>
      <c r="M158" s="189" t="s">
        <v>213</v>
      </c>
      <c r="N158" s="190" t="s">
        <v>89</v>
      </c>
      <c r="O158" s="189" t="s">
        <v>275</v>
      </c>
      <c r="P158" s="190" t="s">
        <v>88</v>
      </c>
      <c r="Q158" s="189" t="s">
        <v>213</v>
      </c>
      <c r="R158" s="190" t="s">
        <v>210</v>
      </c>
      <c r="S158" s="189" t="s">
        <v>97</v>
      </c>
      <c r="T158" s="190" t="s">
        <v>209</v>
      </c>
      <c r="U158" s="189"/>
      <c r="V158" s="190" t="s">
        <v>291</v>
      </c>
      <c r="W158" s="189"/>
      <c r="X158" s="190" t="s">
        <v>593</v>
      </c>
      <c r="Y158" s="189"/>
      <c r="Z158" s="190" t="s">
        <v>739</v>
      </c>
      <c r="AA158" s="189"/>
      <c r="AB158" s="18"/>
      <c r="AC158" s="366"/>
      <c r="AD158" s="366"/>
      <c r="AE158" s="188"/>
      <c r="AF158" s="390"/>
      <c r="AG158" s="392"/>
      <c r="AH158" s="392"/>
      <c r="AI158" s="392"/>
      <c r="AJ158" s="392"/>
      <c r="AK158" s="392"/>
      <c r="AL158" s="392"/>
      <c r="AM158" s="392"/>
      <c r="AN158" s="392"/>
      <c r="AO158" s="395"/>
      <c r="AR158" s="4">
        <f>SUM(AN157:AO159)/SUM(AL157:AO159)*100</f>
        <v>25</v>
      </c>
    </row>
    <row r="159" spans="1:44" ht="19.899999999999999" customHeight="1" thickBot="1" x14ac:dyDescent="0.25">
      <c r="A159" s="17"/>
      <c r="B159" s="407"/>
      <c r="C159" s="233"/>
      <c r="D159" s="203"/>
      <c r="E159" s="203"/>
      <c r="F159" s="202"/>
      <c r="G159" s="410"/>
      <c r="H159" s="410"/>
      <c r="I159" s="410"/>
      <c r="J159" s="201" t="s">
        <v>87</v>
      </c>
      <c r="K159" s="200" t="s">
        <v>263</v>
      </c>
      <c r="L159" s="201" t="s">
        <v>86</v>
      </c>
      <c r="M159" s="200" t="s">
        <v>263</v>
      </c>
      <c r="N159" s="201" t="s">
        <v>85</v>
      </c>
      <c r="O159" s="200" t="s">
        <v>263</v>
      </c>
      <c r="P159" s="201" t="s">
        <v>84</v>
      </c>
      <c r="Q159" s="200" t="s">
        <v>97</v>
      </c>
      <c r="R159" s="201" t="s">
        <v>208</v>
      </c>
      <c r="S159" s="200" t="s">
        <v>97</v>
      </c>
      <c r="T159" s="201" t="s">
        <v>207</v>
      </c>
      <c r="U159" s="200"/>
      <c r="V159" s="201" t="s">
        <v>290</v>
      </c>
      <c r="W159" s="200"/>
      <c r="X159" s="201" t="s">
        <v>592</v>
      </c>
      <c r="Y159" s="200"/>
      <c r="Z159" s="201" t="s">
        <v>738</v>
      </c>
      <c r="AA159" s="200"/>
      <c r="AB159" s="10"/>
      <c r="AC159" s="398"/>
      <c r="AD159" s="398"/>
      <c r="AE159" s="199"/>
      <c r="AF159" s="391"/>
      <c r="AG159" s="393"/>
      <c r="AH159" s="393"/>
      <c r="AI159" s="393"/>
      <c r="AJ159" s="393"/>
      <c r="AK159" s="393"/>
      <c r="AL159" s="393"/>
      <c r="AM159" s="393"/>
      <c r="AN159" s="393"/>
      <c r="AO159" s="396"/>
    </row>
    <row r="160" spans="1:44" ht="19.899999999999999" customHeight="1" x14ac:dyDescent="0.2">
      <c r="A160" s="17"/>
      <c r="B160" s="405">
        <v>9</v>
      </c>
      <c r="C160" s="232"/>
      <c r="D160" s="197"/>
      <c r="E160" s="197"/>
      <c r="F160" s="196"/>
      <c r="G160" s="408">
        <v>89</v>
      </c>
      <c r="H160" s="408">
        <v>29</v>
      </c>
      <c r="I160" s="408">
        <v>5</v>
      </c>
      <c r="J160" s="195" t="s">
        <v>95</v>
      </c>
      <c r="K160" s="194" t="s">
        <v>748</v>
      </c>
      <c r="L160" s="195" t="s">
        <v>94</v>
      </c>
      <c r="M160" s="194" t="s">
        <v>224</v>
      </c>
      <c r="N160" s="195" t="s">
        <v>93</v>
      </c>
      <c r="O160" s="194" t="s">
        <v>306</v>
      </c>
      <c r="P160" s="195" t="s">
        <v>92</v>
      </c>
      <c r="Q160" s="194" t="s">
        <v>275</v>
      </c>
      <c r="R160" s="195" t="s">
        <v>212</v>
      </c>
      <c r="S160" s="194" t="s">
        <v>275</v>
      </c>
      <c r="T160" s="195" t="s">
        <v>211</v>
      </c>
      <c r="U160" s="194" t="s">
        <v>319</v>
      </c>
      <c r="V160" s="195" t="s">
        <v>292</v>
      </c>
      <c r="W160" s="194" t="s">
        <v>264</v>
      </c>
      <c r="X160" s="195" t="s">
        <v>594</v>
      </c>
      <c r="Y160" s="194" t="s">
        <v>98</v>
      </c>
      <c r="Z160" s="195" t="s">
        <v>740</v>
      </c>
      <c r="AA160" s="194"/>
      <c r="AB160" s="25" t="s">
        <v>874</v>
      </c>
      <c r="AC160" s="397"/>
      <c r="AD160" s="397"/>
      <c r="AE160" s="193"/>
      <c r="AF160" s="379">
        <f>SUMPRODUCT(LEN($K160:$Y162)-LEN(SUBSTITUTE($K160:$Y162,"A", "")))</f>
        <v>35</v>
      </c>
      <c r="AG160" s="365">
        <f>SUMPRODUCT(LEN($AB160:$AB162)-LEN(SUBSTITUTE($AB160:$AB162,"A", "")))</f>
        <v>19</v>
      </c>
      <c r="AH160" s="365">
        <f>SUMPRODUCT(LEN($K160:$Y162)-LEN(SUBSTITUTE($K160:$Y162,"S", "")))</f>
        <v>6</v>
      </c>
      <c r="AI160" s="365">
        <f>SUMPRODUCT(LEN($AB160:$AB162)-LEN(SUBSTITUTE($AB160:$AB162,"S", "")))</f>
        <v>4</v>
      </c>
      <c r="AJ160" s="365">
        <f>SUMPRODUCT(LEN($K160:$Y162)-LEN(SUBSTITUTE($K160:$Y162,"F", "")))</f>
        <v>0</v>
      </c>
      <c r="AK160" s="365">
        <f>SUMPRODUCT(LEN($AB160:$AB162)-LEN(SUBSTITUTE($AB160:$AB162,"F", "")))</f>
        <v>0</v>
      </c>
      <c r="AL160" s="365">
        <f>SUMPRODUCT(LEN($K160:$Y162)-LEN(SUBSTITUTE($K160:$Y162,"G", "")))</f>
        <v>18</v>
      </c>
      <c r="AM160" s="365">
        <f>SUMPRODUCT(LEN($AB160:$AB162)-LEN(SUBSTITUTE($AB160:$AB162,"G", "")))</f>
        <v>16</v>
      </c>
      <c r="AN160" s="365">
        <f>SUMPRODUCT(LEN($K160:$Y162)-LEN(SUBSTITUTE($K160:$Y162,"M", "")))</f>
        <v>2</v>
      </c>
      <c r="AO160" s="382">
        <f>SUMPRODUCT(LEN($AB160:$AB162)-LEN(SUBSTITUTE($AB160:$AB162,"M", "")))</f>
        <v>0</v>
      </c>
    </row>
    <row r="161" spans="1:44" ht="19.899999999999999" customHeight="1" x14ac:dyDescent="0.2">
      <c r="A161" s="17"/>
      <c r="B161" s="406"/>
      <c r="C161" s="231"/>
      <c r="D161" s="23"/>
      <c r="E161" s="23"/>
      <c r="F161" s="191"/>
      <c r="G161" s="409"/>
      <c r="H161" s="409"/>
      <c r="I161" s="409"/>
      <c r="J161" s="190" t="s">
        <v>91</v>
      </c>
      <c r="K161" s="189" t="s">
        <v>743</v>
      </c>
      <c r="L161" s="190" t="s">
        <v>90</v>
      </c>
      <c r="M161" s="189" t="s">
        <v>306</v>
      </c>
      <c r="N161" s="190" t="s">
        <v>89</v>
      </c>
      <c r="O161" s="189" t="s">
        <v>266</v>
      </c>
      <c r="P161" s="190" t="s">
        <v>88</v>
      </c>
      <c r="Q161" s="189" t="s">
        <v>319</v>
      </c>
      <c r="R161" s="190" t="s">
        <v>210</v>
      </c>
      <c r="S161" s="189" t="s">
        <v>319</v>
      </c>
      <c r="T161" s="190" t="s">
        <v>209</v>
      </c>
      <c r="U161" s="189" t="s">
        <v>224</v>
      </c>
      <c r="V161" s="190" t="s">
        <v>291</v>
      </c>
      <c r="W161" s="189" t="s">
        <v>264</v>
      </c>
      <c r="X161" s="190" t="s">
        <v>593</v>
      </c>
      <c r="Y161" s="189" t="s">
        <v>98</v>
      </c>
      <c r="Z161" s="190" t="s">
        <v>739</v>
      </c>
      <c r="AA161" s="189"/>
      <c r="AB161" s="18" t="s">
        <v>873</v>
      </c>
      <c r="AC161" s="366"/>
      <c r="AD161" s="366"/>
      <c r="AE161" s="188"/>
      <c r="AF161" s="390"/>
      <c r="AG161" s="392"/>
      <c r="AH161" s="392"/>
      <c r="AI161" s="392"/>
      <c r="AJ161" s="392"/>
      <c r="AK161" s="392"/>
      <c r="AL161" s="392"/>
      <c r="AM161" s="392"/>
      <c r="AN161" s="392"/>
      <c r="AO161" s="395"/>
      <c r="AR161" s="4">
        <f>SUM(AN160:AO162)/SUM(AL160:AO162)*100</f>
        <v>5.5555555555555554</v>
      </c>
    </row>
    <row r="162" spans="1:44" ht="19.899999999999999" customHeight="1" thickBot="1" x14ac:dyDescent="0.25">
      <c r="A162" s="17"/>
      <c r="B162" s="407"/>
      <c r="C162" s="233"/>
      <c r="D162" s="203"/>
      <c r="E162" s="203"/>
      <c r="F162" s="202"/>
      <c r="G162" s="410"/>
      <c r="H162" s="410"/>
      <c r="I162" s="410"/>
      <c r="J162" s="201" t="s">
        <v>87</v>
      </c>
      <c r="K162" s="200" t="s">
        <v>224</v>
      </c>
      <c r="L162" s="201" t="s">
        <v>86</v>
      </c>
      <c r="M162" s="200" t="s">
        <v>306</v>
      </c>
      <c r="N162" s="201" t="s">
        <v>85</v>
      </c>
      <c r="O162" s="200" t="s">
        <v>516</v>
      </c>
      <c r="P162" s="201" t="s">
        <v>84</v>
      </c>
      <c r="Q162" s="200" t="s">
        <v>466</v>
      </c>
      <c r="R162" s="201" t="s">
        <v>208</v>
      </c>
      <c r="S162" s="200" t="s">
        <v>224</v>
      </c>
      <c r="T162" s="201" t="s">
        <v>207</v>
      </c>
      <c r="U162" s="200" t="s">
        <v>275</v>
      </c>
      <c r="V162" s="201" t="s">
        <v>290</v>
      </c>
      <c r="W162" s="200" t="s">
        <v>217</v>
      </c>
      <c r="X162" s="201" t="s">
        <v>592</v>
      </c>
      <c r="Y162" s="200" t="s">
        <v>98</v>
      </c>
      <c r="Z162" s="201" t="s">
        <v>738</v>
      </c>
      <c r="AA162" s="200"/>
      <c r="AB162" s="10" t="s">
        <v>872</v>
      </c>
      <c r="AC162" s="398"/>
      <c r="AD162" s="398"/>
      <c r="AE162" s="199"/>
      <c r="AF162" s="391"/>
      <c r="AG162" s="393"/>
      <c r="AH162" s="393"/>
      <c r="AI162" s="393"/>
      <c r="AJ162" s="393"/>
      <c r="AK162" s="393"/>
      <c r="AL162" s="393"/>
      <c r="AM162" s="393"/>
      <c r="AN162" s="393"/>
      <c r="AO162" s="396"/>
    </row>
    <row r="163" spans="1:44" ht="19.899999999999999" customHeight="1" x14ac:dyDescent="0.2">
      <c r="A163" s="17"/>
      <c r="B163" s="405">
        <v>10</v>
      </c>
      <c r="C163" s="232"/>
      <c r="D163" s="197"/>
      <c r="E163" s="197"/>
      <c r="F163" s="196"/>
      <c r="G163" s="408">
        <v>93</v>
      </c>
      <c r="H163" s="408">
        <v>26</v>
      </c>
      <c r="I163" s="408">
        <v>5</v>
      </c>
      <c r="J163" s="195" t="s">
        <v>95</v>
      </c>
      <c r="K163" s="194" t="s">
        <v>306</v>
      </c>
      <c r="L163" s="195" t="s">
        <v>94</v>
      </c>
      <c r="M163" s="194" t="s">
        <v>319</v>
      </c>
      <c r="N163" s="195" t="s">
        <v>93</v>
      </c>
      <c r="O163" s="194" t="s">
        <v>319</v>
      </c>
      <c r="P163" s="195" t="s">
        <v>92</v>
      </c>
      <c r="Q163" s="194" t="s">
        <v>319</v>
      </c>
      <c r="R163" s="195" t="s">
        <v>212</v>
      </c>
      <c r="S163" s="194" t="s">
        <v>275</v>
      </c>
      <c r="T163" s="195" t="s">
        <v>211</v>
      </c>
      <c r="U163" s="194" t="s">
        <v>263</v>
      </c>
      <c r="V163" s="195" t="s">
        <v>292</v>
      </c>
      <c r="W163" s="194" t="s">
        <v>98</v>
      </c>
      <c r="X163" s="195" t="s">
        <v>594</v>
      </c>
      <c r="Y163" s="194"/>
      <c r="Z163" s="195" t="s">
        <v>740</v>
      </c>
      <c r="AA163" s="194"/>
      <c r="AB163" s="25" t="s">
        <v>97</v>
      </c>
      <c r="AC163" s="397">
        <v>3</v>
      </c>
      <c r="AD163" s="397"/>
      <c r="AE163" s="193"/>
      <c r="AF163" s="379">
        <f>SUMPRODUCT(LEN($K163:$Y165)-LEN(SUBSTITUTE($K163:$Y165,"A", "")))</f>
        <v>26</v>
      </c>
      <c r="AG163" s="365">
        <f>SUMPRODUCT(LEN($AB163:$AB165)-LEN(SUBSTITUTE($AB163:$AB165,"A", "")))</f>
        <v>4</v>
      </c>
      <c r="AH163" s="365">
        <f>SUMPRODUCT(LEN($K163:$Y165)-LEN(SUBSTITUTE($K163:$Y165,"S", "")))</f>
        <v>3</v>
      </c>
      <c r="AI163" s="365">
        <f>SUMPRODUCT(LEN($AB163:$AB165)-LEN(SUBSTITUTE($AB163:$AB165,"S", "")))</f>
        <v>1</v>
      </c>
      <c r="AJ163" s="365">
        <f>SUMPRODUCT(LEN($K163:$Y165)-LEN(SUBSTITUTE($K163:$Y165,"F", "")))</f>
        <v>1</v>
      </c>
      <c r="AK163" s="365">
        <f>SUMPRODUCT(LEN($AB163:$AB165)-LEN(SUBSTITUTE($AB163:$AB165,"F", "")))</f>
        <v>1</v>
      </c>
      <c r="AL163" s="365">
        <f>SUMPRODUCT(LEN($K163:$Y165)-LEN(SUBSTITUTE($K163:$Y165,"G", "")))</f>
        <v>18</v>
      </c>
      <c r="AM163" s="365">
        <f>SUMPRODUCT(LEN($AB163:$AB165)-LEN(SUBSTITUTE($AB163:$AB165,"G", "")))</f>
        <v>4</v>
      </c>
      <c r="AN163" s="365">
        <f>SUMPRODUCT(LEN($K163:$Y165)-LEN(SUBSTITUTE($K163:$Y165,"M", "")))</f>
        <v>1</v>
      </c>
      <c r="AO163" s="382">
        <f>SUMPRODUCT(LEN($AB163:$AB165)-LEN(SUBSTITUTE($AB163:$AB165,"M", "")))</f>
        <v>0</v>
      </c>
    </row>
    <row r="164" spans="1:44" ht="19.899999999999999" customHeight="1" x14ac:dyDescent="0.2">
      <c r="A164" s="17"/>
      <c r="B164" s="406"/>
      <c r="C164" s="231"/>
      <c r="D164" s="23"/>
      <c r="E164" s="23"/>
      <c r="F164" s="191"/>
      <c r="G164" s="409"/>
      <c r="H164" s="409"/>
      <c r="I164" s="409"/>
      <c r="J164" s="190" t="s">
        <v>91</v>
      </c>
      <c r="K164" s="189" t="s">
        <v>97</v>
      </c>
      <c r="L164" s="190" t="s">
        <v>90</v>
      </c>
      <c r="M164" s="189" t="s">
        <v>436</v>
      </c>
      <c r="N164" s="190" t="s">
        <v>89</v>
      </c>
      <c r="O164" s="189" t="s">
        <v>269</v>
      </c>
      <c r="P164" s="190" t="s">
        <v>88</v>
      </c>
      <c r="Q164" s="189" t="s">
        <v>269</v>
      </c>
      <c r="R164" s="190" t="s">
        <v>210</v>
      </c>
      <c r="S164" s="189" t="s">
        <v>263</v>
      </c>
      <c r="T164" s="190" t="s">
        <v>209</v>
      </c>
      <c r="U164" s="189" t="s">
        <v>263</v>
      </c>
      <c r="V164" s="190" t="s">
        <v>291</v>
      </c>
      <c r="W164" s="189" t="s">
        <v>98</v>
      </c>
      <c r="X164" s="190" t="s">
        <v>593</v>
      </c>
      <c r="Y164" s="189"/>
      <c r="Z164" s="190" t="s">
        <v>739</v>
      </c>
      <c r="AA164" s="189"/>
      <c r="AB164" s="18" t="s">
        <v>871</v>
      </c>
      <c r="AC164" s="366"/>
      <c r="AD164" s="366"/>
      <c r="AE164" s="188"/>
      <c r="AF164" s="390"/>
      <c r="AG164" s="392"/>
      <c r="AH164" s="392"/>
      <c r="AI164" s="392"/>
      <c r="AJ164" s="392"/>
      <c r="AK164" s="392"/>
      <c r="AL164" s="392"/>
      <c r="AM164" s="392"/>
      <c r="AN164" s="392"/>
      <c r="AO164" s="395"/>
      <c r="AR164" s="4">
        <f>SUM(AN163:AO165)/SUM(AL163:AO165)*100</f>
        <v>4.3478260869565215</v>
      </c>
    </row>
    <row r="165" spans="1:44" ht="19.899999999999999" customHeight="1" thickBot="1" x14ac:dyDescent="0.25">
      <c r="A165" s="17"/>
      <c r="B165" s="407"/>
      <c r="C165" s="233"/>
      <c r="D165" s="203"/>
      <c r="E165" s="203"/>
      <c r="F165" s="202"/>
      <c r="G165" s="410"/>
      <c r="H165" s="410"/>
      <c r="I165" s="410"/>
      <c r="J165" s="201" t="s">
        <v>87</v>
      </c>
      <c r="K165" s="200" t="s">
        <v>746</v>
      </c>
      <c r="L165" s="201" t="s">
        <v>86</v>
      </c>
      <c r="M165" s="200" t="s">
        <v>224</v>
      </c>
      <c r="N165" s="201" t="s">
        <v>85</v>
      </c>
      <c r="O165" s="200" t="s">
        <v>319</v>
      </c>
      <c r="P165" s="201" t="s">
        <v>84</v>
      </c>
      <c r="Q165" s="200" t="s">
        <v>275</v>
      </c>
      <c r="R165" s="201" t="s">
        <v>208</v>
      </c>
      <c r="S165" s="200" t="s">
        <v>263</v>
      </c>
      <c r="T165" s="201" t="s">
        <v>207</v>
      </c>
      <c r="U165" s="200" t="s">
        <v>232</v>
      </c>
      <c r="V165" s="201" t="s">
        <v>290</v>
      </c>
      <c r="W165" s="200" t="s">
        <v>98</v>
      </c>
      <c r="X165" s="201" t="s">
        <v>592</v>
      </c>
      <c r="Y165" s="200"/>
      <c r="Z165" s="201" t="s">
        <v>738</v>
      </c>
      <c r="AA165" s="200"/>
      <c r="AB165" s="10"/>
      <c r="AC165" s="398"/>
      <c r="AD165" s="398"/>
      <c r="AE165" s="199"/>
      <c r="AF165" s="391"/>
      <c r="AG165" s="393"/>
      <c r="AH165" s="393"/>
      <c r="AI165" s="393"/>
      <c r="AJ165" s="393"/>
      <c r="AK165" s="393"/>
      <c r="AL165" s="393"/>
      <c r="AM165" s="393"/>
      <c r="AN165" s="393"/>
      <c r="AO165" s="396"/>
    </row>
    <row r="166" spans="1:44" ht="19.899999999999999" customHeight="1" x14ac:dyDescent="0.2">
      <c r="A166" s="17"/>
      <c r="B166" s="405">
        <v>11</v>
      </c>
      <c r="C166" s="232"/>
      <c r="D166" s="197"/>
      <c r="E166" s="197"/>
      <c r="F166" s="196"/>
      <c r="G166" s="408">
        <v>67</v>
      </c>
      <c r="H166" s="408">
        <v>17</v>
      </c>
      <c r="I166" s="408">
        <v>13</v>
      </c>
      <c r="J166" s="195" t="s">
        <v>95</v>
      </c>
      <c r="K166" s="194" t="s">
        <v>98</v>
      </c>
      <c r="L166" s="195" t="s">
        <v>94</v>
      </c>
      <c r="M166" s="194"/>
      <c r="N166" s="195" t="s">
        <v>93</v>
      </c>
      <c r="O166" s="194"/>
      <c r="P166" s="195" t="s">
        <v>92</v>
      </c>
      <c r="Q166" s="194"/>
      <c r="R166" s="195" t="s">
        <v>212</v>
      </c>
      <c r="S166" s="194"/>
      <c r="T166" s="195" t="s">
        <v>211</v>
      </c>
      <c r="U166" s="194"/>
      <c r="V166" s="195" t="s">
        <v>292</v>
      </c>
      <c r="W166" s="194"/>
      <c r="X166" s="195" t="s">
        <v>594</v>
      </c>
      <c r="Y166" s="194"/>
      <c r="Z166" s="195" t="s">
        <v>740</v>
      </c>
      <c r="AA166" s="194"/>
      <c r="AB166" s="25"/>
      <c r="AC166" s="397"/>
      <c r="AD166" s="397"/>
      <c r="AE166" s="193"/>
      <c r="AF166" s="379">
        <f>SUMPRODUCT(LEN($K166:$Y168)-LEN(SUBSTITUTE($K166:$Y168,"A", "")))</f>
        <v>0</v>
      </c>
      <c r="AG166" s="365">
        <f>SUMPRODUCT(LEN($AB166:$AB168)-LEN(SUBSTITUTE($AB166:$AB168,"A", "")))</f>
        <v>0</v>
      </c>
      <c r="AH166" s="365">
        <f>SUMPRODUCT(LEN($K166:$Y168)-LEN(SUBSTITUTE($K166:$Y168,"S", "")))</f>
        <v>3</v>
      </c>
      <c r="AI166" s="365">
        <f>SUMPRODUCT(LEN($AB166:$AB168)-LEN(SUBSTITUTE($AB166:$AB168,"S", "")))</f>
        <v>0</v>
      </c>
      <c r="AJ166" s="365">
        <f>SUMPRODUCT(LEN($K166:$Y168)-LEN(SUBSTITUTE($K166:$Y168,"F", "")))</f>
        <v>0</v>
      </c>
      <c r="AK166" s="365">
        <f>SUMPRODUCT(LEN($AB166:$AB168)-LEN(SUBSTITUTE($AB166:$AB168,"F", "")))</f>
        <v>0</v>
      </c>
      <c r="AL166" s="365">
        <f>SUMPRODUCT(LEN($K166:$Y168)-LEN(SUBSTITUTE($K166:$Y168,"G", "")))</f>
        <v>0</v>
      </c>
      <c r="AM166" s="365">
        <f>SUMPRODUCT(LEN($AB166:$AB168)-LEN(SUBSTITUTE($AB166:$AB168,"G", "")))</f>
        <v>0</v>
      </c>
      <c r="AN166" s="365">
        <f>SUMPRODUCT(LEN($K166:$Y168)-LEN(SUBSTITUTE($K166:$Y168,"M", "")))</f>
        <v>0</v>
      </c>
      <c r="AO166" s="382">
        <f>SUMPRODUCT(LEN($AB166:$AB168)-LEN(SUBSTITUTE($AB166:$AB168,"M", "")))</f>
        <v>0</v>
      </c>
    </row>
    <row r="167" spans="1:44" ht="19.899999999999999" customHeight="1" x14ac:dyDescent="0.2">
      <c r="A167" s="17"/>
      <c r="B167" s="406"/>
      <c r="C167" s="231"/>
      <c r="D167" s="23"/>
      <c r="E167" s="23"/>
      <c r="F167" s="191"/>
      <c r="G167" s="409"/>
      <c r="H167" s="409"/>
      <c r="I167" s="409"/>
      <c r="J167" s="190" t="s">
        <v>91</v>
      </c>
      <c r="K167" s="189" t="s">
        <v>98</v>
      </c>
      <c r="L167" s="190" t="s">
        <v>90</v>
      </c>
      <c r="M167" s="189"/>
      <c r="N167" s="190" t="s">
        <v>89</v>
      </c>
      <c r="O167" s="189"/>
      <c r="P167" s="190" t="s">
        <v>88</v>
      </c>
      <c r="Q167" s="189"/>
      <c r="R167" s="190" t="s">
        <v>210</v>
      </c>
      <c r="S167" s="189"/>
      <c r="T167" s="190" t="s">
        <v>209</v>
      </c>
      <c r="U167" s="189"/>
      <c r="V167" s="190" t="s">
        <v>291</v>
      </c>
      <c r="W167" s="189"/>
      <c r="X167" s="190" t="s">
        <v>593</v>
      </c>
      <c r="Y167" s="189"/>
      <c r="Z167" s="190" t="s">
        <v>739</v>
      </c>
      <c r="AA167" s="189"/>
      <c r="AB167" s="18"/>
      <c r="AC167" s="366"/>
      <c r="AD167" s="366"/>
      <c r="AE167" s="188"/>
      <c r="AF167" s="390"/>
      <c r="AG167" s="392"/>
      <c r="AH167" s="392"/>
      <c r="AI167" s="392"/>
      <c r="AJ167" s="392"/>
      <c r="AK167" s="392"/>
      <c r="AL167" s="392"/>
      <c r="AM167" s="392"/>
      <c r="AN167" s="392"/>
      <c r="AO167" s="395"/>
    </row>
    <row r="168" spans="1:44" ht="19.899999999999999" customHeight="1" thickBot="1" x14ac:dyDescent="0.25">
      <c r="A168" s="17"/>
      <c r="B168" s="407"/>
      <c r="C168" s="233"/>
      <c r="D168" s="203"/>
      <c r="E168" s="203"/>
      <c r="F168" s="202"/>
      <c r="G168" s="410"/>
      <c r="H168" s="410"/>
      <c r="I168" s="410"/>
      <c r="J168" s="201" t="s">
        <v>87</v>
      </c>
      <c r="K168" s="200" t="s">
        <v>98</v>
      </c>
      <c r="L168" s="201" t="s">
        <v>86</v>
      </c>
      <c r="M168" s="200"/>
      <c r="N168" s="201" t="s">
        <v>85</v>
      </c>
      <c r="O168" s="200"/>
      <c r="P168" s="201" t="s">
        <v>84</v>
      </c>
      <c r="Q168" s="200"/>
      <c r="R168" s="201" t="s">
        <v>208</v>
      </c>
      <c r="S168" s="200"/>
      <c r="T168" s="201" t="s">
        <v>207</v>
      </c>
      <c r="U168" s="200"/>
      <c r="V168" s="201" t="s">
        <v>290</v>
      </c>
      <c r="W168" s="200"/>
      <c r="X168" s="201" t="s">
        <v>592</v>
      </c>
      <c r="Y168" s="200"/>
      <c r="Z168" s="201" t="s">
        <v>738</v>
      </c>
      <c r="AA168" s="200"/>
      <c r="AB168" s="10"/>
      <c r="AC168" s="398"/>
      <c r="AD168" s="398"/>
      <c r="AE168" s="199"/>
      <c r="AF168" s="391"/>
      <c r="AG168" s="393"/>
      <c r="AH168" s="393"/>
      <c r="AI168" s="393"/>
      <c r="AJ168" s="393"/>
      <c r="AK168" s="393"/>
      <c r="AL168" s="393"/>
      <c r="AM168" s="393"/>
      <c r="AN168" s="393"/>
      <c r="AO168" s="396"/>
    </row>
    <row r="169" spans="1:44" ht="19.899999999999999" customHeight="1" x14ac:dyDescent="0.2">
      <c r="A169" s="17"/>
      <c r="B169" s="405">
        <v>12</v>
      </c>
      <c r="C169" s="232"/>
      <c r="D169" s="197"/>
      <c r="E169" s="197"/>
      <c r="F169" s="196"/>
      <c r="G169" s="408">
        <v>86</v>
      </c>
      <c r="H169" s="408">
        <v>26</v>
      </c>
      <c r="I169" s="408">
        <v>7</v>
      </c>
      <c r="J169" s="195" t="s">
        <v>95</v>
      </c>
      <c r="K169" s="194" t="s">
        <v>746</v>
      </c>
      <c r="L169" s="195" t="s">
        <v>94</v>
      </c>
      <c r="M169" s="194" t="s">
        <v>275</v>
      </c>
      <c r="N169" s="195" t="s">
        <v>93</v>
      </c>
      <c r="O169" s="194" t="s">
        <v>275</v>
      </c>
      <c r="P169" s="195" t="s">
        <v>92</v>
      </c>
      <c r="Q169" s="194" t="s">
        <v>275</v>
      </c>
      <c r="R169" s="195" t="s">
        <v>212</v>
      </c>
      <c r="S169" s="194" t="s">
        <v>263</v>
      </c>
      <c r="T169" s="195" t="s">
        <v>211</v>
      </c>
      <c r="U169" s="194" t="s">
        <v>97</v>
      </c>
      <c r="V169" s="195" t="s">
        <v>292</v>
      </c>
      <c r="W169" s="194"/>
      <c r="X169" s="195" t="s">
        <v>594</v>
      </c>
      <c r="Y169" s="194"/>
      <c r="Z169" s="195" t="s">
        <v>740</v>
      </c>
      <c r="AA169" s="194"/>
      <c r="AB169" s="25" t="s">
        <v>870</v>
      </c>
      <c r="AC169" s="397"/>
      <c r="AD169" s="397"/>
      <c r="AE169" s="193"/>
      <c r="AF169" s="379">
        <f>SUMPRODUCT(LEN($K169:$Y171)-LEN(SUBSTITUTE($K169:$Y171,"A", "")))</f>
        <v>29</v>
      </c>
      <c r="AG169" s="365">
        <f>SUMPRODUCT(LEN($AB169:$AB171)-LEN(SUBSTITUTE($AB169:$AB171,"A", "")))</f>
        <v>6</v>
      </c>
      <c r="AH169" s="365">
        <f>SUMPRODUCT(LEN($K169:$Y171)-LEN(SUBSTITUTE($K169:$Y171,"S", "")))</f>
        <v>0</v>
      </c>
      <c r="AI169" s="365">
        <f>SUMPRODUCT(LEN($AB169:$AB171)-LEN(SUBSTITUTE($AB169:$AB171,"S", "")))</f>
        <v>0</v>
      </c>
      <c r="AJ169" s="365">
        <f>SUMPRODUCT(LEN($K169:$Y171)-LEN(SUBSTITUTE($K169:$Y171,"F", "")))</f>
        <v>0</v>
      </c>
      <c r="AK169" s="365">
        <f>SUMPRODUCT(LEN($AB169:$AB171)-LEN(SUBSTITUTE($AB169:$AB171,"F", "")))</f>
        <v>0</v>
      </c>
      <c r="AL169" s="365">
        <f>SUMPRODUCT(LEN($K169:$Y171)-LEN(SUBSTITUTE($K169:$Y171,"G", "")))</f>
        <v>13</v>
      </c>
      <c r="AM169" s="365">
        <f>SUMPRODUCT(LEN($AB169:$AB171)-LEN(SUBSTITUTE($AB169:$AB171,"G", "")))</f>
        <v>2</v>
      </c>
      <c r="AN169" s="365">
        <f>SUMPRODUCT(LEN($K169:$Y171)-LEN(SUBSTITUTE($K169:$Y171,"M", "")))</f>
        <v>1</v>
      </c>
      <c r="AO169" s="382">
        <f>SUMPRODUCT(LEN($AB169:$AB171)-LEN(SUBSTITUTE($AB169:$AB171,"M", "")))</f>
        <v>0</v>
      </c>
    </row>
    <row r="170" spans="1:44" ht="19.899999999999999" customHeight="1" x14ac:dyDescent="0.2">
      <c r="A170" s="17"/>
      <c r="B170" s="406"/>
      <c r="C170" s="231"/>
      <c r="D170" s="23"/>
      <c r="E170" s="23"/>
      <c r="F170" s="191"/>
      <c r="G170" s="409"/>
      <c r="H170" s="409"/>
      <c r="I170" s="409"/>
      <c r="J170" s="190" t="s">
        <v>91</v>
      </c>
      <c r="K170" s="189" t="s">
        <v>275</v>
      </c>
      <c r="L170" s="190" t="s">
        <v>90</v>
      </c>
      <c r="M170" s="189" t="s">
        <v>275</v>
      </c>
      <c r="N170" s="190" t="s">
        <v>89</v>
      </c>
      <c r="O170" s="189" t="s">
        <v>301</v>
      </c>
      <c r="P170" s="190" t="s">
        <v>88</v>
      </c>
      <c r="Q170" s="189" t="s">
        <v>97</v>
      </c>
      <c r="R170" s="190" t="s">
        <v>210</v>
      </c>
      <c r="S170" s="189" t="s">
        <v>213</v>
      </c>
      <c r="T170" s="190" t="s">
        <v>209</v>
      </c>
      <c r="U170" s="189" t="s">
        <v>97</v>
      </c>
      <c r="V170" s="190" t="s">
        <v>291</v>
      </c>
      <c r="W170" s="189"/>
      <c r="X170" s="190" t="s">
        <v>593</v>
      </c>
      <c r="Y170" s="189"/>
      <c r="Z170" s="190" t="s">
        <v>739</v>
      </c>
      <c r="AA170" s="189"/>
      <c r="AB170" s="18"/>
      <c r="AC170" s="366"/>
      <c r="AD170" s="366"/>
      <c r="AE170" s="188"/>
      <c r="AF170" s="390"/>
      <c r="AG170" s="392"/>
      <c r="AH170" s="392"/>
      <c r="AI170" s="392"/>
      <c r="AJ170" s="392"/>
      <c r="AK170" s="392"/>
      <c r="AL170" s="392"/>
      <c r="AM170" s="392"/>
      <c r="AN170" s="392"/>
      <c r="AO170" s="395"/>
      <c r="AR170" s="4">
        <f>SUM(AN169:AO171)/SUM(AL169:AO171)*100</f>
        <v>6.25</v>
      </c>
    </row>
    <row r="171" spans="1:44" ht="19.899999999999999" customHeight="1" thickBot="1" x14ac:dyDescent="0.25">
      <c r="A171" s="17"/>
      <c r="B171" s="407"/>
      <c r="C171" s="233"/>
      <c r="D171" s="203"/>
      <c r="E171" s="203"/>
      <c r="F171" s="202"/>
      <c r="G171" s="410"/>
      <c r="H171" s="410"/>
      <c r="I171" s="410"/>
      <c r="J171" s="201" t="s">
        <v>87</v>
      </c>
      <c r="K171" s="200" t="s">
        <v>451</v>
      </c>
      <c r="L171" s="201" t="s">
        <v>86</v>
      </c>
      <c r="M171" s="200" t="s">
        <v>275</v>
      </c>
      <c r="N171" s="201" t="s">
        <v>85</v>
      </c>
      <c r="O171" s="200" t="s">
        <v>319</v>
      </c>
      <c r="P171" s="201" t="s">
        <v>84</v>
      </c>
      <c r="Q171" s="200" t="s">
        <v>213</v>
      </c>
      <c r="R171" s="201" t="s">
        <v>208</v>
      </c>
      <c r="S171" s="200" t="s">
        <v>263</v>
      </c>
      <c r="T171" s="201" t="s">
        <v>207</v>
      </c>
      <c r="U171" s="200" t="s">
        <v>97</v>
      </c>
      <c r="V171" s="201" t="s">
        <v>290</v>
      </c>
      <c r="W171" s="200"/>
      <c r="X171" s="201" t="s">
        <v>592</v>
      </c>
      <c r="Y171" s="200"/>
      <c r="Z171" s="201" t="s">
        <v>738</v>
      </c>
      <c r="AA171" s="200"/>
      <c r="AB171" s="10"/>
      <c r="AC171" s="398"/>
      <c r="AD171" s="398"/>
      <c r="AE171" s="199"/>
      <c r="AF171" s="391"/>
      <c r="AG171" s="393"/>
      <c r="AH171" s="393"/>
      <c r="AI171" s="393"/>
      <c r="AJ171" s="393"/>
      <c r="AK171" s="393"/>
      <c r="AL171" s="393"/>
      <c r="AM171" s="393"/>
      <c r="AN171" s="393"/>
      <c r="AO171" s="396"/>
    </row>
    <row r="172" spans="1:44" ht="19.899999999999999" customHeight="1" x14ac:dyDescent="0.2">
      <c r="A172" s="17"/>
      <c r="B172" s="405">
        <v>13</v>
      </c>
      <c r="C172" s="232"/>
      <c r="D172" s="197"/>
      <c r="E172" s="197"/>
      <c r="F172" s="196"/>
      <c r="G172" s="408">
        <v>96</v>
      </c>
      <c r="H172" s="408">
        <v>26</v>
      </c>
      <c r="I172" s="408">
        <v>4</v>
      </c>
      <c r="J172" s="195" t="s">
        <v>95</v>
      </c>
      <c r="K172" s="194" t="s">
        <v>97</v>
      </c>
      <c r="L172" s="195" t="s">
        <v>94</v>
      </c>
      <c r="M172" s="194" t="s">
        <v>869</v>
      </c>
      <c r="N172" s="195" t="s">
        <v>93</v>
      </c>
      <c r="O172" s="194" t="s">
        <v>636</v>
      </c>
      <c r="P172" s="195" t="s">
        <v>92</v>
      </c>
      <c r="Q172" s="194" t="s">
        <v>301</v>
      </c>
      <c r="R172" s="195" t="s">
        <v>212</v>
      </c>
      <c r="S172" s="194" t="s">
        <v>545</v>
      </c>
      <c r="T172" s="195" t="s">
        <v>211</v>
      </c>
      <c r="U172" s="194" t="s">
        <v>323</v>
      </c>
      <c r="V172" s="195" t="s">
        <v>292</v>
      </c>
      <c r="W172" s="194" t="s">
        <v>273</v>
      </c>
      <c r="X172" s="195" t="s">
        <v>594</v>
      </c>
      <c r="Y172" s="194"/>
      <c r="Z172" s="195" t="s">
        <v>740</v>
      </c>
      <c r="AA172" s="194"/>
      <c r="AB172" s="25"/>
      <c r="AC172" s="397">
        <v>3</v>
      </c>
      <c r="AD172" s="397"/>
      <c r="AE172" s="193"/>
      <c r="AF172" s="379">
        <f>SUMPRODUCT(LEN($K172:$Y174)-LEN(SUBSTITUTE($K172:$Y174,"A", "")))</f>
        <v>27</v>
      </c>
      <c r="AG172" s="365">
        <f>SUMPRODUCT(LEN($AB172:$AB174)-LEN(SUBSTITUTE($AB172:$AB174,"A", "")))</f>
        <v>0</v>
      </c>
      <c r="AH172" s="365">
        <f>SUMPRODUCT(LEN($K172:$Y174)-LEN(SUBSTITUTE($K172:$Y174,"S", "")))</f>
        <v>6</v>
      </c>
      <c r="AI172" s="365">
        <f>SUMPRODUCT(LEN($AB172:$AB174)-LEN(SUBSTITUTE($AB172:$AB174,"S", "")))</f>
        <v>0</v>
      </c>
      <c r="AJ172" s="365">
        <f>SUMPRODUCT(LEN($K172:$Y174)-LEN(SUBSTITUTE($K172:$Y174,"F", "")))</f>
        <v>1</v>
      </c>
      <c r="AK172" s="365">
        <f>SUMPRODUCT(LEN($AB172:$AB174)-LEN(SUBSTITUTE($AB172:$AB174,"F", "")))</f>
        <v>0</v>
      </c>
      <c r="AL172" s="365">
        <f>SUMPRODUCT(LEN($K172:$Y174)-LEN(SUBSTITUTE($K172:$Y174,"G", "")))</f>
        <v>24</v>
      </c>
      <c r="AM172" s="365">
        <f>SUMPRODUCT(LEN($AB172:$AB174)-LEN(SUBSTITUTE($AB172:$AB174,"G", "")))</f>
        <v>0</v>
      </c>
      <c r="AN172" s="365">
        <f>SUMPRODUCT(LEN($K172:$Y174)-LEN(SUBSTITUTE($K172:$Y174,"M", "")))</f>
        <v>3</v>
      </c>
      <c r="AO172" s="382">
        <f>SUMPRODUCT(LEN($AB172:$AB174)-LEN(SUBSTITUTE($AB172:$AB174,"M", "")))</f>
        <v>0</v>
      </c>
    </row>
    <row r="173" spans="1:44" ht="19.899999999999999" customHeight="1" x14ac:dyDescent="0.2">
      <c r="A173" s="17"/>
      <c r="B173" s="406"/>
      <c r="C173" s="231"/>
      <c r="D173" s="23"/>
      <c r="E173" s="23"/>
      <c r="F173" s="191"/>
      <c r="G173" s="409"/>
      <c r="H173" s="409"/>
      <c r="I173" s="409"/>
      <c r="J173" s="190" t="s">
        <v>91</v>
      </c>
      <c r="K173" s="189" t="s">
        <v>660</v>
      </c>
      <c r="L173" s="190" t="s">
        <v>90</v>
      </c>
      <c r="M173" s="189" t="s">
        <v>275</v>
      </c>
      <c r="N173" s="190" t="s">
        <v>89</v>
      </c>
      <c r="O173" s="189" t="s">
        <v>301</v>
      </c>
      <c r="P173" s="190" t="s">
        <v>88</v>
      </c>
      <c r="Q173" s="189" t="s">
        <v>510</v>
      </c>
      <c r="R173" s="190" t="s">
        <v>210</v>
      </c>
      <c r="S173" s="189" t="s">
        <v>444</v>
      </c>
      <c r="T173" s="190" t="s">
        <v>209</v>
      </c>
      <c r="U173" s="189" t="s">
        <v>263</v>
      </c>
      <c r="V173" s="190" t="s">
        <v>291</v>
      </c>
      <c r="W173" s="189" t="s">
        <v>218</v>
      </c>
      <c r="X173" s="190" t="s">
        <v>593</v>
      </c>
      <c r="Y173" s="189"/>
      <c r="Z173" s="190" t="s">
        <v>739</v>
      </c>
      <c r="AA173" s="189"/>
      <c r="AB173" s="18"/>
      <c r="AC173" s="366"/>
      <c r="AD173" s="366"/>
      <c r="AE173" s="188"/>
      <c r="AF173" s="390"/>
      <c r="AG173" s="392"/>
      <c r="AH173" s="392"/>
      <c r="AI173" s="392"/>
      <c r="AJ173" s="392"/>
      <c r="AK173" s="392"/>
      <c r="AL173" s="392"/>
      <c r="AM173" s="392"/>
      <c r="AN173" s="392"/>
      <c r="AO173" s="395"/>
      <c r="AR173" s="4">
        <f>SUM(AN172:AO174)/SUM(AL172:AO174)*100</f>
        <v>11.111111111111111</v>
      </c>
    </row>
    <row r="174" spans="1:44" ht="19.899999999999999" customHeight="1" thickBot="1" x14ac:dyDescent="0.25">
      <c r="A174" s="17"/>
      <c r="B174" s="407"/>
      <c r="C174" s="233"/>
      <c r="D174" s="203"/>
      <c r="E174" s="203"/>
      <c r="F174" s="202"/>
      <c r="G174" s="410"/>
      <c r="H174" s="410"/>
      <c r="I174" s="410"/>
      <c r="J174" s="201" t="s">
        <v>87</v>
      </c>
      <c r="K174" s="200" t="s">
        <v>660</v>
      </c>
      <c r="L174" s="201" t="s">
        <v>86</v>
      </c>
      <c r="M174" s="200" t="s">
        <v>213</v>
      </c>
      <c r="N174" s="201" t="s">
        <v>85</v>
      </c>
      <c r="O174" s="200" t="s">
        <v>451</v>
      </c>
      <c r="P174" s="201" t="s">
        <v>84</v>
      </c>
      <c r="Q174" s="200" t="s">
        <v>319</v>
      </c>
      <c r="R174" s="201" t="s">
        <v>208</v>
      </c>
      <c r="S174" s="200" t="s">
        <v>263</v>
      </c>
      <c r="T174" s="201" t="s">
        <v>207</v>
      </c>
      <c r="U174" s="200" t="s">
        <v>263</v>
      </c>
      <c r="V174" s="201" t="s">
        <v>290</v>
      </c>
      <c r="W174" s="200" t="s">
        <v>98</v>
      </c>
      <c r="X174" s="201" t="s">
        <v>592</v>
      </c>
      <c r="Y174" s="200"/>
      <c r="Z174" s="201" t="s">
        <v>738</v>
      </c>
      <c r="AA174" s="200"/>
      <c r="AB174" s="10"/>
      <c r="AC174" s="398"/>
      <c r="AD174" s="398"/>
      <c r="AE174" s="199"/>
      <c r="AF174" s="391"/>
      <c r="AG174" s="393"/>
      <c r="AH174" s="393"/>
      <c r="AI174" s="393"/>
      <c r="AJ174" s="393"/>
      <c r="AK174" s="393"/>
      <c r="AL174" s="393"/>
      <c r="AM174" s="393"/>
      <c r="AN174" s="393"/>
      <c r="AO174" s="396"/>
    </row>
    <row r="175" spans="1:44" ht="19.899999999999999" customHeight="1" x14ac:dyDescent="0.2">
      <c r="A175" s="17"/>
      <c r="B175" s="405">
        <v>14</v>
      </c>
      <c r="C175" s="232"/>
      <c r="D175" s="197"/>
      <c r="E175" s="197"/>
      <c r="F175" s="196"/>
      <c r="G175" s="408">
        <v>96</v>
      </c>
      <c r="H175" s="408">
        <v>28</v>
      </c>
      <c r="I175" s="408">
        <v>5</v>
      </c>
      <c r="J175" s="195" t="s">
        <v>95</v>
      </c>
      <c r="K175" s="194" t="s">
        <v>742</v>
      </c>
      <c r="L175" s="195" t="s">
        <v>94</v>
      </c>
      <c r="M175" s="194" t="s">
        <v>839</v>
      </c>
      <c r="N175" s="195" t="s">
        <v>93</v>
      </c>
      <c r="O175" s="194" t="s">
        <v>301</v>
      </c>
      <c r="P175" s="195" t="s">
        <v>92</v>
      </c>
      <c r="Q175" s="194" t="s">
        <v>301</v>
      </c>
      <c r="R175" s="195" t="s">
        <v>212</v>
      </c>
      <c r="S175" s="194" t="s">
        <v>545</v>
      </c>
      <c r="T175" s="195" t="s">
        <v>211</v>
      </c>
      <c r="U175" s="194" t="s">
        <v>354</v>
      </c>
      <c r="V175" s="195" t="s">
        <v>292</v>
      </c>
      <c r="W175" s="194" t="s">
        <v>218</v>
      </c>
      <c r="X175" s="195" t="s">
        <v>594</v>
      </c>
      <c r="Y175" s="194" t="s">
        <v>98</v>
      </c>
      <c r="Z175" s="195" t="s">
        <v>740</v>
      </c>
      <c r="AA175" s="194"/>
      <c r="AB175" s="25" t="s">
        <v>868</v>
      </c>
      <c r="AC175" s="397"/>
      <c r="AD175" s="397"/>
      <c r="AE175" s="193"/>
      <c r="AF175" s="379">
        <f>SUMPRODUCT(LEN($K175:$Y177)-LEN(SUBSTITUTE($K175:$Y177,"A", "")))</f>
        <v>35</v>
      </c>
      <c r="AG175" s="365">
        <f>SUMPRODUCT(LEN($AB175:$AB177)-LEN(SUBSTITUTE($AB175:$AB177,"A", "")))</f>
        <v>2</v>
      </c>
      <c r="AH175" s="365">
        <f>SUMPRODUCT(LEN($K175:$Y177)-LEN(SUBSTITUTE($K175:$Y177,"S", "")))</f>
        <v>12</v>
      </c>
      <c r="AI175" s="365">
        <f>SUMPRODUCT(LEN($AB175:$AB177)-LEN(SUBSTITUTE($AB175:$AB177,"S", "")))</f>
        <v>2</v>
      </c>
      <c r="AJ175" s="365">
        <f>SUMPRODUCT(LEN($K175:$Y177)-LEN(SUBSTITUTE($K175:$Y177,"F", "")))</f>
        <v>0</v>
      </c>
      <c r="AK175" s="365">
        <f>SUMPRODUCT(LEN($AB175:$AB177)-LEN(SUBSTITUTE($AB175:$AB177,"F", "")))</f>
        <v>1</v>
      </c>
      <c r="AL175" s="365">
        <f>SUMPRODUCT(LEN($K175:$Y177)-LEN(SUBSTITUTE($K175:$Y177,"G", "")))</f>
        <v>19</v>
      </c>
      <c r="AM175" s="365">
        <f>SUMPRODUCT(LEN($AB175:$AB177)-LEN(SUBSTITUTE($AB175:$AB177,"G", "")))</f>
        <v>5</v>
      </c>
      <c r="AN175" s="365">
        <f>SUMPRODUCT(LEN($K175:$Y177)-LEN(SUBSTITUTE($K175:$Y177,"M", "")))</f>
        <v>4</v>
      </c>
      <c r="AO175" s="382">
        <f>SUMPRODUCT(LEN($AB175:$AB177)-LEN(SUBSTITUTE($AB175:$AB177,"M", "")))</f>
        <v>0</v>
      </c>
    </row>
    <row r="176" spans="1:44" ht="19.899999999999999" customHeight="1" x14ac:dyDescent="0.2">
      <c r="A176" s="17"/>
      <c r="B176" s="406"/>
      <c r="C176" s="231"/>
      <c r="D176" s="23"/>
      <c r="E176" s="23"/>
      <c r="F176" s="191"/>
      <c r="G176" s="409"/>
      <c r="H176" s="409"/>
      <c r="I176" s="409"/>
      <c r="J176" s="190" t="s">
        <v>91</v>
      </c>
      <c r="K176" s="189" t="s">
        <v>784</v>
      </c>
      <c r="L176" s="190" t="s">
        <v>90</v>
      </c>
      <c r="M176" s="189" t="s">
        <v>600</v>
      </c>
      <c r="N176" s="190" t="s">
        <v>89</v>
      </c>
      <c r="O176" s="189" t="s">
        <v>425</v>
      </c>
      <c r="P176" s="190" t="s">
        <v>88</v>
      </c>
      <c r="Q176" s="189" t="s">
        <v>378</v>
      </c>
      <c r="R176" s="190" t="s">
        <v>210</v>
      </c>
      <c r="S176" s="189" t="s">
        <v>323</v>
      </c>
      <c r="T176" s="190" t="s">
        <v>209</v>
      </c>
      <c r="U176" s="189" t="s">
        <v>264</v>
      </c>
      <c r="V176" s="190" t="s">
        <v>291</v>
      </c>
      <c r="W176" s="189" t="s">
        <v>218</v>
      </c>
      <c r="X176" s="190" t="s">
        <v>593</v>
      </c>
      <c r="Y176" s="189" t="s">
        <v>98</v>
      </c>
      <c r="Z176" s="190" t="s">
        <v>739</v>
      </c>
      <c r="AA176" s="189"/>
      <c r="AB176" s="18"/>
      <c r="AC176" s="366"/>
      <c r="AD176" s="366"/>
      <c r="AE176" s="188"/>
      <c r="AF176" s="390"/>
      <c r="AG176" s="392"/>
      <c r="AH176" s="392"/>
      <c r="AI176" s="392"/>
      <c r="AJ176" s="392"/>
      <c r="AK176" s="392"/>
      <c r="AL176" s="392"/>
      <c r="AM176" s="392"/>
      <c r="AN176" s="392"/>
      <c r="AO176" s="395"/>
      <c r="AP176" s="58"/>
      <c r="AR176" s="4">
        <f>SUM(AN175:AO177)/SUM(AL175:AO177)*100</f>
        <v>14.285714285714285</v>
      </c>
    </row>
    <row r="177" spans="1:41" ht="19.899999999999999" customHeight="1" thickBot="1" x14ac:dyDescent="0.25">
      <c r="A177" s="17"/>
      <c r="B177" s="407"/>
      <c r="C177" s="233"/>
      <c r="D177" s="203"/>
      <c r="E177" s="203"/>
      <c r="F177" s="202"/>
      <c r="G177" s="410"/>
      <c r="H177" s="410"/>
      <c r="I177" s="410"/>
      <c r="J177" s="201" t="s">
        <v>87</v>
      </c>
      <c r="K177" s="200" t="s">
        <v>746</v>
      </c>
      <c r="L177" s="201" t="s">
        <v>86</v>
      </c>
      <c r="M177" s="200" t="s">
        <v>441</v>
      </c>
      <c r="N177" s="201" t="s">
        <v>85</v>
      </c>
      <c r="O177" s="200" t="s">
        <v>425</v>
      </c>
      <c r="P177" s="201" t="s">
        <v>84</v>
      </c>
      <c r="Q177" s="200" t="s">
        <v>435</v>
      </c>
      <c r="R177" s="201" t="s">
        <v>208</v>
      </c>
      <c r="S177" s="200" t="s">
        <v>323</v>
      </c>
      <c r="T177" s="201" t="s">
        <v>207</v>
      </c>
      <c r="U177" s="200" t="s">
        <v>275</v>
      </c>
      <c r="V177" s="201" t="s">
        <v>290</v>
      </c>
      <c r="W177" s="200" t="s">
        <v>98</v>
      </c>
      <c r="X177" s="201" t="s">
        <v>592</v>
      </c>
      <c r="Y177" s="200"/>
      <c r="Z177" s="201" t="s">
        <v>738</v>
      </c>
      <c r="AA177" s="200"/>
      <c r="AB177" s="10"/>
      <c r="AC177" s="398"/>
      <c r="AD177" s="398"/>
      <c r="AE177" s="199"/>
      <c r="AF177" s="391"/>
      <c r="AG177" s="393"/>
      <c r="AH177" s="393"/>
      <c r="AI177" s="393"/>
      <c r="AJ177" s="393"/>
      <c r="AK177" s="393"/>
      <c r="AL177" s="393"/>
      <c r="AM177" s="393"/>
      <c r="AN177" s="393"/>
      <c r="AO177" s="396"/>
    </row>
    <row r="178" spans="1:41" ht="19.899999999999999" customHeight="1" x14ac:dyDescent="0.2">
      <c r="A178" s="17"/>
      <c r="B178" s="405">
        <v>15</v>
      </c>
      <c r="C178" s="232"/>
      <c r="D178" s="197"/>
      <c r="E178" s="197"/>
      <c r="F178" s="196"/>
      <c r="G178" s="408"/>
      <c r="H178" s="408"/>
      <c r="I178" s="408"/>
      <c r="J178" s="195" t="s">
        <v>95</v>
      </c>
      <c r="K178" s="194"/>
      <c r="L178" s="195" t="s">
        <v>94</v>
      </c>
      <c r="M178" s="194"/>
      <c r="N178" s="195" t="s">
        <v>93</v>
      </c>
      <c r="O178" s="194"/>
      <c r="P178" s="195" t="s">
        <v>92</v>
      </c>
      <c r="Q178" s="194"/>
      <c r="R178" s="195" t="s">
        <v>212</v>
      </c>
      <c r="S178" s="194"/>
      <c r="T178" s="195" t="s">
        <v>211</v>
      </c>
      <c r="U178" s="194"/>
      <c r="V178" s="195" t="s">
        <v>292</v>
      </c>
      <c r="W178" s="194"/>
      <c r="X178" s="195" t="s">
        <v>594</v>
      </c>
      <c r="Y178" s="194"/>
      <c r="Z178" s="195" t="s">
        <v>740</v>
      </c>
      <c r="AA178" s="194"/>
      <c r="AB178" s="25"/>
      <c r="AC178" s="397"/>
      <c r="AD178" s="397"/>
      <c r="AE178" s="193"/>
      <c r="AF178" s="379">
        <f>SUMPRODUCT(LEN($K178:$Y180)-LEN(SUBSTITUTE($K178:$Y180,"A", "")))</f>
        <v>0</v>
      </c>
      <c r="AG178" s="365">
        <f>SUMPRODUCT(LEN($AB178:$AB180)-LEN(SUBSTITUTE($AB178:$AB180,"A", "")))</f>
        <v>0</v>
      </c>
      <c r="AH178" s="365">
        <f>SUMPRODUCT(LEN($K178:$Y180)-LEN(SUBSTITUTE($K178:$Y180,"S", "")))</f>
        <v>0</v>
      </c>
      <c r="AI178" s="365">
        <f>SUMPRODUCT(LEN($AB178:$AB180)-LEN(SUBSTITUTE($AB178:$AB180,"S", "")))</f>
        <v>0</v>
      </c>
      <c r="AJ178" s="365">
        <f>SUMPRODUCT(LEN($K178:$Y180)-LEN(SUBSTITUTE($K178:$Y180,"F", "")))</f>
        <v>0</v>
      </c>
      <c r="AK178" s="365">
        <f>SUMPRODUCT(LEN($AB178:$AB180)-LEN(SUBSTITUTE($AB178:$AB180,"F", "")))</f>
        <v>0</v>
      </c>
      <c r="AL178" s="365">
        <f>SUMPRODUCT(LEN($K178:$Y180)-LEN(SUBSTITUTE($K178:$Y180,"G", "")))</f>
        <v>0</v>
      </c>
      <c r="AM178" s="365">
        <f>SUMPRODUCT(LEN($AB178:$AB180)-LEN(SUBSTITUTE($AB178:$AB180,"G", "")))</f>
        <v>0</v>
      </c>
      <c r="AN178" s="365">
        <f>SUMPRODUCT(LEN($K178:$Y180)-LEN(SUBSTITUTE($K178:$Y180,"M", "")))</f>
        <v>0</v>
      </c>
      <c r="AO178" s="382">
        <f>SUMPRODUCT(LEN($AB178:$AB180)-LEN(SUBSTITUTE($AB178:$AB180,"M", "")))</f>
        <v>0</v>
      </c>
    </row>
    <row r="179" spans="1:41" ht="19.899999999999999" customHeight="1" x14ac:dyDescent="0.2">
      <c r="A179" s="17"/>
      <c r="B179" s="406"/>
      <c r="C179" s="231"/>
      <c r="D179" s="23"/>
      <c r="E179" s="23"/>
      <c r="F179" s="191"/>
      <c r="G179" s="409"/>
      <c r="H179" s="409"/>
      <c r="I179" s="409"/>
      <c r="J179" s="190" t="s">
        <v>91</v>
      </c>
      <c r="K179" s="189"/>
      <c r="L179" s="190" t="s">
        <v>90</v>
      </c>
      <c r="M179" s="189"/>
      <c r="N179" s="190" t="s">
        <v>89</v>
      </c>
      <c r="O179" s="189"/>
      <c r="P179" s="190" t="s">
        <v>88</v>
      </c>
      <c r="Q179" s="189"/>
      <c r="R179" s="190" t="s">
        <v>210</v>
      </c>
      <c r="S179" s="189"/>
      <c r="T179" s="190" t="s">
        <v>209</v>
      </c>
      <c r="U179" s="189"/>
      <c r="V179" s="190" t="s">
        <v>291</v>
      </c>
      <c r="W179" s="189"/>
      <c r="X179" s="190" t="s">
        <v>593</v>
      </c>
      <c r="Y179" s="189"/>
      <c r="Z179" s="190" t="s">
        <v>739</v>
      </c>
      <c r="AA179" s="189"/>
      <c r="AB179" s="18"/>
      <c r="AC179" s="366"/>
      <c r="AD179" s="366"/>
      <c r="AE179" s="188"/>
      <c r="AF179" s="390"/>
      <c r="AG179" s="392"/>
      <c r="AH179" s="392"/>
      <c r="AI179" s="392"/>
      <c r="AJ179" s="392"/>
      <c r="AK179" s="392"/>
      <c r="AL179" s="392"/>
      <c r="AM179" s="392"/>
      <c r="AN179" s="392"/>
      <c r="AO179" s="395"/>
    </row>
    <row r="180" spans="1:41" ht="19.899999999999999" customHeight="1" thickBot="1" x14ac:dyDescent="0.25">
      <c r="A180" s="17"/>
      <c r="B180" s="407"/>
      <c r="C180" s="233"/>
      <c r="D180" s="203"/>
      <c r="E180" s="203"/>
      <c r="F180" s="202"/>
      <c r="G180" s="410"/>
      <c r="H180" s="410"/>
      <c r="I180" s="410"/>
      <c r="J180" s="201" t="s">
        <v>87</v>
      </c>
      <c r="K180" s="200"/>
      <c r="L180" s="201" t="s">
        <v>86</v>
      </c>
      <c r="M180" s="200"/>
      <c r="N180" s="201" t="s">
        <v>85</v>
      </c>
      <c r="O180" s="200"/>
      <c r="P180" s="201" t="s">
        <v>84</v>
      </c>
      <c r="Q180" s="200"/>
      <c r="R180" s="201" t="s">
        <v>208</v>
      </c>
      <c r="S180" s="200"/>
      <c r="T180" s="201" t="s">
        <v>207</v>
      </c>
      <c r="U180" s="200"/>
      <c r="V180" s="201" t="s">
        <v>290</v>
      </c>
      <c r="W180" s="200"/>
      <c r="X180" s="201" t="s">
        <v>592</v>
      </c>
      <c r="Y180" s="200"/>
      <c r="Z180" s="201" t="s">
        <v>738</v>
      </c>
      <c r="AA180" s="200"/>
      <c r="AB180" s="10"/>
      <c r="AC180" s="398"/>
      <c r="AD180" s="398"/>
      <c r="AE180" s="199"/>
      <c r="AF180" s="391"/>
      <c r="AG180" s="393"/>
      <c r="AH180" s="393"/>
      <c r="AI180" s="393"/>
      <c r="AJ180" s="393"/>
      <c r="AK180" s="393"/>
      <c r="AL180" s="393"/>
      <c r="AM180" s="393"/>
      <c r="AN180" s="393"/>
      <c r="AO180" s="396"/>
    </row>
    <row r="181" spans="1:41" ht="19.899999999999999" customHeight="1" x14ac:dyDescent="0.2">
      <c r="A181" s="17"/>
      <c r="B181" s="405">
        <v>16</v>
      </c>
      <c r="C181" s="232"/>
      <c r="D181" s="197"/>
      <c r="E181" s="197"/>
      <c r="F181" s="196"/>
      <c r="G181" s="408"/>
      <c r="H181" s="408"/>
      <c r="I181" s="408"/>
      <c r="J181" s="195" t="s">
        <v>95</v>
      </c>
      <c r="K181" s="194"/>
      <c r="L181" s="195" t="s">
        <v>94</v>
      </c>
      <c r="M181" s="194"/>
      <c r="N181" s="195" t="s">
        <v>93</v>
      </c>
      <c r="O181" s="194"/>
      <c r="P181" s="195" t="s">
        <v>92</v>
      </c>
      <c r="Q181" s="194"/>
      <c r="R181" s="195" t="s">
        <v>212</v>
      </c>
      <c r="S181" s="194"/>
      <c r="T181" s="195" t="s">
        <v>211</v>
      </c>
      <c r="U181" s="194"/>
      <c r="V181" s="195" t="s">
        <v>292</v>
      </c>
      <c r="W181" s="194"/>
      <c r="X181" s="195" t="s">
        <v>594</v>
      </c>
      <c r="Y181" s="194"/>
      <c r="Z181" s="195" t="s">
        <v>740</v>
      </c>
      <c r="AA181" s="194"/>
      <c r="AB181" s="25"/>
      <c r="AC181" s="397"/>
      <c r="AD181" s="397"/>
      <c r="AE181" s="193"/>
      <c r="AF181" s="379">
        <f>SUMPRODUCT(LEN($K181:$Y183)-LEN(SUBSTITUTE($K181:$Y183,"A", "")))</f>
        <v>0</v>
      </c>
      <c r="AG181" s="365">
        <f>SUMPRODUCT(LEN($AB181:$AB183)-LEN(SUBSTITUTE($AB181:$AB183,"A", "")))</f>
        <v>0</v>
      </c>
      <c r="AH181" s="365">
        <f>SUMPRODUCT(LEN($K181:$Y183)-LEN(SUBSTITUTE($K181:$Y183,"S", "")))</f>
        <v>0</v>
      </c>
      <c r="AI181" s="365">
        <f>SUMPRODUCT(LEN($AB181:$AB183)-LEN(SUBSTITUTE($AB181:$AB183,"S", "")))</f>
        <v>0</v>
      </c>
      <c r="AJ181" s="365">
        <f>SUMPRODUCT(LEN($K181:$Y183)-LEN(SUBSTITUTE($K181:$Y183,"F", "")))</f>
        <v>0</v>
      </c>
      <c r="AK181" s="365">
        <f>SUMPRODUCT(LEN($AB181:$AB183)-LEN(SUBSTITUTE($AB181:$AB183,"F", "")))</f>
        <v>0</v>
      </c>
      <c r="AL181" s="365">
        <f>SUMPRODUCT(LEN($K181:$Y183)-LEN(SUBSTITUTE($K181:$Y183,"G", "")))</f>
        <v>0</v>
      </c>
      <c r="AM181" s="365">
        <f>SUMPRODUCT(LEN($AB181:$AB183)-LEN(SUBSTITUTE($AB181:$AB183,"G", "")))</f>
        <v>0</v>
      </c>
      <c r="AN181" s="365">
        <f>SUMPRODUCT(LEN($K181:$Y183)-LEN(SUBSTITUTE($K181:$Y183,"M", "")))</f>
        <v>0</v>
      </c>
      <c r="AO181" s="382">
        <f>SUMPRODUCT(LEN($AB181:$AB183)-LEN(SUBSTITUTE($AB181:$AB183,"M", "")))</f>
        <v>0</v>
      </c>
    </row>
    <row r="182" spans="1:41" ht="19.899999999999999" customHeight="1" x14ac:dyDescent="0.2">
      <c r="A182" s="17"/>
      <c r="B182" s="406"/>
      <c r="C182" s="231"/>
      <c r="D182" s="23"/>
      <c r="E182" s="23"/>
      <c r="F182" s="191"/>
      <c r="G182" s="409"/>
      <c r="H182" s="409"/>
      <c r="I182" s="409"/>
      <c r="J182" s="190" t="s">
        <v>91</v>
      </c>
      <c r="K182" s="189"/>
      <c r="L182" s="190" t="s">
        <v>90</v>
      </c>
      <c r="M182" s="189"/>
      <c r="N182" s="190" t="s">
        <v>89</v>
      </c>
      <c r="O182" s="189"/>
      <c r="P182" s="190" t="s">
        <v>88</v>
      </c>
      <c r="Q182" s="189"/>
      <c r="R182" s="190" t="s">
        <v>210</v>
      </c>
      <c r="S182" s="189"/>
      <c r="T182" s="190" t="s">
        <v>209</v>
      </c>
      <c r="U182" s="189"/>
      <c r="V182" s="190" t="s">
        <v>291</v>
      </c>
      <c r="W182" s="189"/>
      <c r="X182" s="190" t="s">
        <v>593</v>
      </c>
      <c r="Y182" s="189"/>
      <c r="Z182" s="190" t="s">
        <v>739</v>
      </c>
      <c r="AA182" s="189"/>
      <c r="AB182" s="18"/>
      <c r="AC182" s="366"/>
      <c r="AD182" s="366"/>
      <c r="AE182" s="188"/>
      <c r="AF182" s="390"/>
      <c r="AG182" s="392"/>
      <c r="AH182" s="392"/>
      <c r="AI182" s="392"/>
      <c r="AJ182" s="392"/>
      <c r="AK182" s="392"/>
      <c r="AL182" s="392"/>
      <c r="AM182" s="392"/>
      <c r="AN182" s="392"/>
      <c r="AO182" s="395"/>
    </row>
    <row r="183" spans="1:41" ht="19.899999999999999" customHeight="1" thickBot="1" x14ac:dyDescent="0.25">
      <c r="A183" s="17"/>
      <c r="B183" s="407"/>
      <c r="C183" s="233"/>
      <c r="D183" s="203"/>
      <c r="E183" s="203"/>
      <c r="F183" s="202"/>
      <c r="G183" s="410"/>
      <c r="H183" s="410"/>
      <c r="I183" s="410"/>
      <c r="J183" s="201" t="s">
        <v>87</v>
      </c>
      <c r="K183" s="200"/>
      <c r="L183" s="201" t="s">
        <v>86</v>
      </c>
      <c r="M183" s="200"/>
      <c r="N183" s="201" t="s">
        <v>85</v>
      </c>
      <c r="O183" s="200"/>
      <c r="P183" s="201" t="s">
        <v>84</v>
      </c>
      <c r="Q183" s="200"/>
      <c r="R183" s="201" t="s">
        <v>208</v>
      </c>
      <c r="S183" s="200"/>
      <c r="T183" s="201" t="s">
        <v>207</v>
      </c>
      <c r="U183" s="200"/>
      <c r="V183" s="201" t="s">
        <v>290</v>
      </c>
      <c r="W183" s="200"/>
      <c r="X183" s="201" t="s">
        <v>592</v>
      </c>
      <c r="Y183" s="200"/>
      <c r="Z183" s="201" t="s">
        <v>738</v>
      </c>
      <c r="AA183" s="200"/>
      <c r="AB183" s="10"/>
      <c r="AC183" s="398"/>
      <c r="AD183" s="398"/>
      <c r="AE183" s="199"/>
      <c r="AF183" s="391"/>
      <c r="AG183" s="393"/>
      <c r="AH183" s="393"/>
      <c r="AI183" s="393"/>
      <c r="AJ183" s="393"/>
      <c r="AK183" s="393"/>
      <c r="AL183" s="393"/>
      <c r="AM183" s="393"/>
      <c r="AN183" s="393"/>
      <c r="AO183" s="396"/>
    </row>
    <row r="184" spans="1:41" ht="19.899999999999999" customHeight="1" x14ac:dyDescent="0.2">
      <c r="A184" s="17"/>
      <c r="B184" s="405">
        <v>17</v>
      </c>
      <c r="C184" s="232"/>
      <c r="D184" s="197"/>
      <c r="E184" s="197"/>
      <c r="F184" s="196"/>
      <c r="G184" s="408"/>
      <c r="H184" s="408"/>
      <c r="I184" s="408"/>
      <c r="J184" s="195" t="s">
        <v>95</v>
      </c>
      <c r="K184" s="194"/>
      <c r="L184" s="195" t="s">
        <v>94</v>
      </c>
      <c r="M184" s="194"/>
      <c r="N184" s="195" t="s">
        <v>93</v>
      </c>
      <c r="O184" s="194"/>
      <c r="P184" s="195" t="s">
        <v>92</v>
      </c>
      <c r="Q184" s="194"/>
      <c r="R184" s="195" t="s">
        <v>212</v>
      </c>
      <c r="S184" s="194"/>
      <c r="T184" s="195" t="s">
        <v>211</v>
      </c>
      <c r="U184" s="194"/>
      <c r="V184" s="195" t="s">
        <v>292</v>
      </c>
      <c r="W184" s="194"/>
      <c r="X184" s="195" t="s">
        <v>594</v>
      </c>
      <c r="Y184" s="194"/>
      <c r="Z184" s="195" t="s">
        <v>740</v>
      </c>
      <c r="AA184" s="194"/>
      <c r="AB184" s="25"/>
      <c r="AC184" s="397"/>
      <c r="AD184" s="397"/>
      <c r="AE184" s="193"/>
      <c r="AF184" s="379">
        <f>SUMPRODUCT(LEN($K184:$Y186)-LEN(SUBSTITUTE($K184:$Y186,"A", "")))</f>
        <v>0</v>
      </c>
      <c r="AG184" s="365">
        <f>SUMPRODUCT(LEN($AB184:$AB186)-LEN(SUBSTITUTE($AB184:$AB186,"A", "")))</f>
        <v>0</v>
      </c>
      <c r="AH184" s="365">
        <f>SUMPRODUCT(LEN($K184:$Y186)-LEN(SUBSTITUTE($K184:$Y186,"S", "")))</f>
        <v>0</v>
      </c>
      <c r="AI184" s="365">
        <f>SUMPRODUCT(LEN($AB184:$AB186)-LEN(SUBSTITUTE($AB184:$AB186,"S", "")))</f>
        <v>0</v>
      </c>
      <c r="AJ184" s="365">
        <f>SUMPRODUCT(LEN($K184:$Y186)-LEN(SUBSTITUTE($K184:$Y186,"F", "")))</f>
        <v>0</v>
      </c>
      <c r="AK184" s="365">
        <f>SUMPRODUCT(LEN($AB184:$AB186)-LEN(SUBSTITUTE($AB184:$AB186,"F", "")))</f>
        <v>0</v>
      </c>
      <c r="AL184" s="365">
        <f>SUMPRODUCT(LEN($K184:$Y186)-LEN(SUBSTITUTE($K184:$Y186,"G", "")))</f>
        <v>0</v>
      </c>
      <c r="AM184" s="365">
        <f>SUMPRODUCT(LEN($AB184:$AB186)-LEN(SUBSTITUTE($AB184:$AB186,"G", "")))</f>
        <v>0</v>
      </c>
      <c r="AN184" s="365">
        <f>SUMPRODUCT(LEN($K184:$Y186)-LEN(SUBSTITUTE($K184:$Y186,"M", "")))</f>
        <v>0</v>
      </c>
      <c r="AO184" s="382">
        <f>SUMPRODUCT(LEN($AB184:$AB186)-LEN(SUBSTITUTE($AB184:$AB186,"M", "")))</f>
        <v>0</v>
      </c>
    </row>
    <row r="185" spans="1:41" ht="19.899999999999999" customHeight="1" x14ac:dyDescent="0.2">
      <c r="A185" s="17"/>
      <c r="B185" s="406"/>
      <c r="C185" s="231"/>
      <c r="D185" s="23"/>
      <c r="E185" s="23"/>
      <c r="F185" s="191"/>
      <c r="G185" s="409"/>
      <c r="H185" s="409"/>
      <c r="I185" s="409"/>
      <c r="J185" s="190" t="s">
        <v>91</v>
      </c>
      <c r="K185" s="189"/>
      <c r="L185" s="190" t="s">
        <v>90</v>
      </c>
      <c r="M185" s="189"/>
      <c r="N185" s="190" t="s">
        <v>89</v>
      </c>
      <c r="O185" s="189"/>
      <c r="P185" s="190" t="s">
        <v>88</v>
      </c>
      <c r="Q185" s="189"/>
      <c r="R185" s="190" t="s">
        <v>210</v>
      </c>
      <c r="S185" s="189"/>
      <c r="T185" s="190" t="s">
        <v>209</v>
      </c>
      <c r="U185" s="189"/>
      <c r="V185" s="190" t="s">
        <v>291</v>
      </c>
      <c r="W185" s="189"/>
      <c r="X185" s="190" t="s">
        <v>593</v>
      </c>
      <c r="Y185" s="189"/>
      <c r="Z185" s="190" t="s">
        <v>739</v>
      </c>
      <c r="AA185" s="189"/>
      <c r="AB185" s="18"/>
      <c r="AC185" s="366"/>
      <c r="AD185" s="366"/>
      <c r="AE185" s="188"/>
      <c r="AF185" s="390"/>
      <c r="AG185" s="392"/>
      <c r="AH185" s="392"/>
      <c r="AI185" s="392"/>
      <c r="AJ185" s="392"/>
      <c r="AK185" s="392"/>
      <c r="AL185" s="392"/>
      <c r="AM185" s="392"/>
      <c r="AN185" s="392"/>
      <c r="AO185" s="395"/>
    </row>
    <row r="186" spans="1:41" ht="19.899999999999999" customHeight="1" thickBot="1" x14ac:dyDescent="0.25">
      <c r="A186" s="17"/>
      <c r="B186" s="407"/>
      <c r="C186" s="233"/>
      <c r="D186" s="203"/>
      <c r="E186" s="203"/>
      <c r="F186" s="202"/>
      <c r="G186" s="410"/>
      <c r="H186" s="410"/>
      <c r="I186" s="410"/>
      <c r="J186" s="201" t="s">
        <v>87</v>
      </c>
      <c r="K186" s="200"/>
      <c r="L186" s="201" t="s">
        <v>86</v>
      </c>
      <c r="M186" s="200"/>
      <c r="N186" s="201" t="s">
        <v>85</v>
      </c>
      <c r="O186" s="200"/>
      <c r="P186" s="201" t="s">
        <v>84</v>
      </c>
      <c r="Q186" s="200"/>
      <c r="R186" s="201" t="s">
        <v>208</v>
      </c>
      <c r="S186" s="200"/>
      <c r="T186" s="201" t="s">
        <v>207</v>
      </c>
      <c r="U186" s="200"/>
      <c r="V186" s="201" t="s">
        <v>290</v>
      </c>
      <c r="W186" s="200"/>
      <c r="X186" s="201" t="s">
        <v>592</v>
      </c>
      <c r="Y186" s="200"/>
      <c r="Z186" s="201" t="s">
        <v>738</v>
      </c>
      <c r="AA186" s="200"/>
      <c r="AB186" s="10"/>
      <c r="AC186" s="398"/>
      <c r="AD186" s="398"/>
      <c r="AE186" s="199"/>
      <c r="AF186" s="391"/>
      <c r="AG186" s="393"/>
      <c r="AH186" s="393"/>
      <c r="AI186" s="393"/>
      <c r="AJ186" s="393"/>
      <c r="AK186" s="393"/>
      <c r="AL186" s="393"/>
      <c r="AM186" s="393"/>
      <c r="AN186" s="393"/>
      <c r="AO186" s="396"/>
    </row>
    <row r="187" spans="1:41" ht="19.899999999999999" customHeight="1" x14ac:dyDescent="0.2">
      <c r="A187" s="17"/>
      <c r="B187" s="405">
        <v>18</v>
      </c>
      <c r="C187" s="232"/>
      <c r="D187" s="197"/>
      <c r="E187" s="197"/>
      <c r="F187" s="196"/>
      <c r="G187" s="408"/>
      <c r="H187" s="408"/>
      <c r="I187" s="408"/>
      <c r="J187" s="195" t="s">
        <v>95</v>
      </c>
      <c r="K187" s="194"/>
      <c r="L187" s="195" t="s">
        <v>94</v>
      </c>
      <c r="M187" s="194"/>
      <c r="N187" s="195" t="s">
        <v>93</v>
      </c>
      <c r="O187" s="194"/>
      <c r="P187" s="195" t="s">
        <v>92</v>
      </c>
      <c r="Q187" s="194"/>
      <c r="R187" s="195" t="s">
        <v>212</v>
      </c>
      <c r="S187" s="194"/>
      <c r="T187" s="195" t="s">
        <v>211</v>
      </c>
      <c r="U187" s="194"/>
      <c r="V187" s="195" t="s">
        <v>292</v>
      </c>
      <c r="W187" s="194"/>
      <c r="X187" s="195" t="s">
        <v>594</v>
      </c>
      <c r="Y187" s="194"/>
      <c r="Z187" s="195" t="s">
        <v>740</v>
      </c>
      <c r="AA187" s="194"/>
      <c r="AB187" s="25"/>
      <c r="AC187" s="397"/>
      <c r="AD187" s="397"/>
      <c r="AE187" s="193"/>
      <c r="AF187" s="379">
        <f>SUMPRODUCT(LEN($K187:$Y189)-LEN(SUBSTITUTE($K187:$Y189,"A", "")))</f>
        <v>0</v>
      </c>
      <c r="AG187" s="365">
        <f>SUMPRODUCT(LEN($AB187:$AB189)-LEN(SUBSTITUTE($AB187:$AB189,"A", "")))</f>
        <v>0</v>
      </c>
      <c r="AH187" s="365">
        <f>SUMPRODUCT(LEN($K187:$Y189)-LEN(SUBSTITUTE($K187:$Y189,"S", "")))</f>
        <v>0</v>
      </c>
      <c r="AI187" s="365">
        <f>SUMPRODUCT(LEN($AB187:$AB189)-LEN(SUBSTITUTE($AB187:$AB189,"S", "")))</f>
        <v>0</v>
      </c>
      <c r="AJ187" s="365">
        <f>SUMPRODUCT(LEN($K187:$Y189)-LEN(SUBSTITUTE($K187:$Y189,"F", "")))</f>
        <v>0</v>
      </c>
      <c r="AK187" s="365">
        <f>SUMPRODUCT(LEN($AB187:$AB189)-LEN(SUBSTITUTE($AB187:$AB189,"F", "")))</f>
        <v>0</v>
      </c>
      <c r="AL187" s="365">
        <f>SUMPRODUCT(LEN($K187:$Y189)-LEN(SUBSTITUTE($K187:$Y189,"G", "")))</f>
        <v>0</v>
      </c>
      <c r="AM187" s="365">
        <f>SUMPRODUCT(LEN($AB187:$AB189)-LEN(SUBSTITUTE($AB187:$AB189,"G", "")))</f>
        <v>0</v>
      </c>
      <c r="AN187" s="365">
        <f>SUMPRODUCT(LEN($K187:$Y189)-LEN(SUBSTITUTE($K187:$Y189,"M", "")))</f>
        <v>0</v>
      </c>
      <c r="AO187" s="382">
        <f>SUMPRODUCT(LEN($AB187:$AB189)-LEN(SUBSTITUTE($AB187:$AB189,"M", "")))</f>
        <v>0</v>
      </c>
    </row>
    <row r="188" spans="1:41" ht="19.899999999999999" customHeight="1" x14ac:dyDescent="0.2">
      <c r="A188" s="17"/>
      <c r="B188" s="406"/>
      <c r="C188" s="231"/>
      <c r="D188" s="23"/>
      <c r="E188" s="23"/>
      <c r="F188" s="191"/>
      <c r="G188" s="409"/>
      <c r="H188" s="409"/>
      <c r="I188" s="409"/>
      <c r="J188" s="190" t="s">
        <v>91</v>
      </c>
      <c r="K188" s="189"/>
      <c r="L188" s="190" t="s">
        <v>90</v>
      </c>
      <c r="M188" s="189"/>
      <c r="N188" s="190" t="s">
        <v>89</v>
      </c>
      <c r="O188" s="189"/>
      <c r="P188" s="190" t="s">
        <v>88</v>
      </c>
      <c r="Q188" s="189"/>
      <c r="R188" s="190" t="s">
        <v>210</v>
      </c>
      <c r="S188" s="189"/>
      <c r="T188" s="190" t="s">
        <v>209</v>
      </c>
      <c r="U188" s="189"/>
      <c r="V188" s="190" t="s">
        <v>291</v>
      </c>
      <c r="W188" s="189"/>
      <c r="X188" s="190" t="s">
        <v>593</v>
      </c>
      <c r="Y188" s="189"/>
      <c r="Z188" s="190" t="s">
        <v>739</v>
      </c>
      <c r="AA188" s="189"/>
      <c r="AB188" s="18"/>
      <c r="AC188" s="366"/>
      <c r="AD188" s="366"/>
      <c r="AE188" s="188"/>
      <c r="AF188" s="390"/>
      <c r="AG188" s="392"/>
      <c r="AH188" s="392"/>
      <c r="AI188" s="392"/>
      <c r="AJ188" s="392"/>
      <c r="AK188" s="392"/>
      <c r="AL188" s="392"/>
      <c r="AM188" s="392"/>
      <c r="AN188" s="392"/>
      <c r="AO188" s="395"/>
    </row>
    <row r="189" spans="1:41" ht="19.899999999999999" customHeight="1" thickBot="1" x14ac:dyDescent="0.25">
      <c r="A189" s="17"/>
      <c r="B189" s="407"/>
      <c r="C189" s="233"/>
      <c r="D189" s="203"/>
      <c r="E189" s="203"/>
      <c r="F189" s="202"/>
      <c r="G189" s="410"/>
      <c r="H189" s="410"/>
      <c r="I189" s="410"/>
      <c r="J189" s="201" t="s">
        <v>87</v>
      </c>
      <c r="K189" s="200"/>
      <c r="L189" s="201" t="s">
        <v>86</v>
      </c>
      <c r="M189" s="200"/>
      <c r="N189" s="201" t="s">
        <v>85</v>
      </c>
      <c r="O189" s="200"/>
      <c r="P189" s="201" t="s">
        <v>84</v>
      </c>
      <c r="Q189" s="200"/>
      <c r="R189" s="201" t="s">
        <v>208</v>
      </c>
      <c r="S189" s="200"/>
      <c r="T189" s="201" t="s">
        <v>207</v>
      </c>
      <c r="U189" s="200"/>
      <c r="V189" s="201" t="s">
        <v>290</v>
      </c>
      <c r="W189" s="200"/>
      <c r="X189" s="201" t="s">
        <v>592</v>
      </c>
      <c r="Y189" s="200"/>
      <c r="Z189" s="201" t="s">
        <v>738</v>
      </c>
      <c r="AA189" s="200"/>
      <c r="AB189" s="10"/>
      <c r="AC189" s="398"/>
      <c r="AD189" s="398"/>
      <c r="AE189" s="199"/>
      <c r="AF189" s="391"/>
      <c r="AG189" s="393"/>
      <c r="AH189" s="393"/>
      <c r="AI189" s="393"/>
      <c r="AJ189" s="393"/>
      <c r="AK189" s="393"/>
      <c r="AL189" s="393"/>
      <c r="AM189" s="393"/>
      <c r="AN189" s="393"/>
      <c r="AO189" s="396"/>
    </row>
    <row r="190" spans="1:41" ht="19.899999999999999" customHeight="1" x14ac:dyDescent="0.2">
      <c r="A190" s="17"/>
      <c r="B190" s="405">
        <v>19</v>
      </c>
      <c r="C190" s="232"/>
      <c r="D190" s="197"/>
      <c r="E190" s="197"/>
      <c r="F190" s="196"/>
      <c r="G190" s="408"/>
      <c r="H190" s="408"/>
      <c r="I190" s="408"/>
      <c r="J190" s="195" t="s">
        <v>95</v>
      </c>
      <c r="K190" s="194"/>
      <c r="L190" s="195" t="s">
        <v>94</v>
      </c>
      <c r="M190" s="194"/>
      <c r="N190" s="195" t="s">
        <v>93</v>
      </c>
      <c r="O190" s="194"/>
      <c r="P190" s="195" t="s">
        <v>92</v>
      </c>
      <c r="Q190" s="194"/>
      <c r="R190" s="195" t="s">
        <v>212</v>
      </c>
      <c r="S190" s="194"/>
      <c r="T190" s="195" t="s">
        <v>211</v>
      </c>
      <c r="U190" s="194"/>
      <c r="V190" s="195" t="s">
        <v>292</v>
      </c>
      <c r="W190" s="194"/>
      <c r="X190" s="195" t="s">
        <v>594</v>
      </c>
      <c r="Y190" s="194"/>
      <c r="Z190" s="195" t="s">
        <v>740</v>
      </c>
      <c r="AA190" s="194"/>
      <c r="AB190" s="25"/>
      <c r="AC190" s="397"/>
      <c r="AD190" s="397"/>
      <c r="AE190" s="193"/>
      <c r="AF190" s="379">
        <f>SUMPRODUCT(LEN($K190:$Y192)-LEN(SUBSTITUTE($K190:$Y192,"A", "")))</f>
        <v>0</v>
      </c>
      <c r="AG190" s="365">
        <f>SUMPRODUCT(LEN($AB190:$AB192)-LEN(SUBSTITUTE($AB190:$AB192,"A", "")))</f>
        <v>0</v>
      </c>
      <c r="AH190" s="365">
        <f>SUMPRODUCT(LEN($K190:$Y192)-LEN(SUBSTITUTE($K190:$Y192,"S", "")))</f>
        <v>0</v>
      </c>
      <c r="AI190" s="365">
        <f>SUMPRODUCT(LEN($AB190:$AB192)-LEN(SUBSTITUTE($AB190:$AB192,"S", "")))</f>
        <v>0</v>
      </c>
      <c r="AJ190" s="365">
        <f>SUMPRODUCT(LEN($K190:$Y192)-LEN(SUBSTITUTE($K190:$Y192,"F", "")))</f>
        <v>0</v>
      </c>
      <c r="AK190" s="365">
        <f>SUMPRODUCT(LEN($AB190:$AB192)-LEN(SUBSTITUTE($AB190:$AB192,"F", "")))</f>
        <v>0</v>
      </c>
      <c r="AL190" s="365">
        <f>SUMPRODUCT(LEN($K190:$Y192)-LEN(SUBSTITUTE($K190:$Y192,"G", "")))</f>
        <v>0</v>
      </c>
      <c r="AM190" s="365">
        <f>SUMPRODUCT(LEN($AB190:$AB192)-LEN(SUBSTITUTE($AB190:$AB192,"G", "")))</f>
        <v>0</v>
      </c>
      <c r="AN190" s="365">
        <f>SUMPRODUCT(LEN($K190:$Y192)-LEN(SUBSTITUTE($K190:$Y192,"M", "")))</f>
        <v>0</v>
      </c>
      <c r="AO190" s="382">
        <f>SUMPRODUCT(LEN($AB190:$AB192)-LEN(SUBSTITUTE($AB190:$AB192,"M", "")))</f>
        <v>0</v>
      </c>
    </row>
    <row r="191" spans="1:41" ht="19.899999999999999" customHeight="1" x14ac:dyDescent="0.2">
      <c r="A191" s="17"/>
      <c r="B191" s="406"/>
      <c r="C191" s="231"/>
      <c r="D191" s="23"/>
      <c r="E191" s="23"/>
      <c r="F191" s="191"/>
      <c r="G191" s="409"/>
      <c r="H191" s="409"/>
      <c r="I191" s="409"/>
      <c r="J191" s="190" t="s">
        <v>91</v>
      </c>
      <c r="K191" s="189"/>
      <c r="L191" s="190" t="s">
        <v>90</v>
      </c>
      <c r="M191" s="189"/>
      <c r="N191" s="190" t="s">
        <v>89</v>
      </c>
      <c r="O191" s="189"/>
      <c r="P191" s="190" t="s">
        <v>88</v>
      </c>
      <c r="Q191" s="189"/>
      <c r="R191" s="190" t="s">
        <v>210</v>
      </c>
      <c r="S191" s="189"/>
      <c r="T191" s="190" t="s">
        <v>209</v>
      </c>
      <c r="U191" s="189"/>
      <c r="V191" s="190" t="s">
        <v>291</v>
      </c>
      <c r="W191" s="189"/>
      <c r="X191" s="190" t="s">
        <v>593</v>
      </c>
      <c r="Y191" s="189"/>
      <c r="Z191" s="190" t="s">
        <v>739</v>
      </c>
      <c r="AA191" s="189"/>
      <c r="AB191" s="18"/>
      <c r="AC191" s="366"/>
      <c r="AD191" s="366"/>
      <c r="AE191" s="188"/>
      <c r="AF191" s="390"/>
      <c r="AG191" s="392"/>
      <c r="AH191" s="392"/>
      <c r="AI191" s="392"/>
      <c r="AJ191" s="392"/>
      <c r="AK191" s="392"/>
      <c r="AL191" s="392"/>
      <c r="AM191" s="392"/>
      <c r="AN191" s="392"/>
      <c r="AO191" s="395"/>
    </row>
    <row r="192" spans="1:41" ht="19.899999999999999" customHeight="1" thickBot="1" x14ac:dyDescent="0.25">
      <c r="A192" s="17"/>
      <c r="B192" s="407"/>
      <c r="C192" s="233"/>
      <c r="D192" s="203"/>
      <c r="E192" s="203"/>
      <c r="F192" s="202"/>
      <c r="G192" s="410"/>
      <c r="H192" s="410"/>
      <c r="I192" s="410"/>
      <c r="J192" s="201" t="s">
        <v>87</v>
      </c>
      <c r="K192" s="200"/>
      <c r="L192" s="201" t="s">
        <v>86</v>
      </c>
      <c r="M192" s="200"/>
      <c r="N192" s="201" t="s">
        <v>85</v>
      </c>
      <c r="O192" s="200"/>
      <c r="P192" s="201" t="s">
        <v>84</v>
      </c>
      <c r="Q192" s="200"/>
      <c r="R192" s="201" t="s">
        <v>208</v>
      </c>
      <c r="S192" s="200"/>
      <c r="T192" s="201" t="s">
        <v>207</v>
      </c>
      <c r="U192" s="200"/>
      <c r="V192" s="201" t="s">
        <v>290</v>
      </c>
      <c r="W192" s="200"/>
      <c r="X192" s="201" t="s">
        <v>592</v>
      </c>
      <c r="Y192" s="200"/>
      <c r="Z192" s="201" t="s">
        <v>738</v>
      </c>
      <c r="AA192" s="200"/>
      <c r="AB192" s="10"/>
      <c r="AC192" s="398"/>
      <c r="AD192" s="398"/>
      <c r="AE192" s="199"/>
      <c r="AF192" s="391"/>
      <c r="AG192" s="393"/>
      <c r="AH192" s="393"/>
      <c r="AI192" s="393"/>
      <c r="AJ192" s="393"/>
      <c r="AK192" s="393"/>
      <c r="AL192" s="393"/>
      <c r="AM192" s="393"/>
      <c r="AN192" s="393"/>
      <c r="AO192" s="396"/>
    </row>
    <row r="193" spans="1:49" ht="19.899999999999999" customHeight="1" x14ac:dyDescent="0.2">
      <c r="A193" s="17"/>
      <c r="B193" s="405">
        <v>20</v>
      </c>
      <c r="C193" s="232"/>
      <c r="D193" s="197"/>
      <c r="E193" s="197"/>
      <c r="F193" s="196"/>
      <c r="G193" s="408"/>
      <c r="H193" s="408"/>
      <c r="I193" s="408"/>
      <c r="J193" s="195" t="s">
        <v>95</v>
      </c>
      <c r="K193" s="194"/>
      <c r="L193" s="195" t="s">
        <v>94</v>
      </c>
      <c r="M193" s="194"/>
      <c r="N193" s="195" t="s">
        <v>93</v>
      </c>
      <c r="O193" s="194"/>
      <c r="P193" s="195" t="s">
        <v>92</v>
      </c>
      <c r="Q193" s="194"/>
      <c r="R193" s="195" t="s">
        <v>212</v>
      </c>
      <c r="S193" s="194"/>
      <c r="T193" s="195" t="s">
        <v>211</v>
      </c>
      <c r="U193" s="194"/>
      <c r="V193" s="195" t="s">
        <v>292</v>
      </c>
      <c r="W193" s="194"/>
      <c r="X193" s="195" t="s">
        <v>594</v>
      </c>
      <c r="Y193" s="194"/>
      <c r="Z193" s="195" t="s">
        <v>740</v>
      </c>
      <c r="AA193" s="194"/>
      <c r="AB193" s="25"/>
      <c r="AC193" s="397"/>
      <c r="AD193" s="397"/>
      <c r="AE193" s="193"/>
      <c r="AF193" s="379">
        <f>SUMPRODUCT(LEN($K193:$Y195)-LEN(SUBSTITUTE($K193:$Y195,"A", "")))</f>
        <v>0</v>
      </c>
      <c r="AG193" s="365">
        <f>SUMPRODUCT(LEN($AB193:$AB195)-LEN(SUBSTITUTE($AB193:$AB195,"A", "")))</f>
        <v>0</v>
      </c>
      <c r="AH193" s="365">
        <f>SUMPRODUCT(LEN($K193:$Y195)-LEN(SUBSTITUTE($K193:$Y195,"S", "")))</f>
        <v>0</v>
      </c>
      <c r="AI193" s="365">
        <f>SUMPRODUCT(LEN($AB193:$AB195)-LEN(SUBSTITUTE($AB193:$AB195,"S", "")))</f>
        <v>0</v>
      </c>
      <c r="AJ193" s="365">
        <f>SUMPRODUCT(LEN($K193:$Y195)-LEN(SUBSTITUTE($K193:$Y195,"F", "")))</f>
        <v>0</v>
      </c>
      <c r="AK193" s="365">
        <f>SUMPRODUCT(LEN($AB193:$AB195)-LEN(SUBSTITUTE($AB193:$AB195,"F", "")))</f>
        <v>0</v>
      </c>
      <c r="AL193" s="365">
        <f>SUMPRODUCT(LEN($K193:$Y195)-LEN(SUBSTITUTE($K193:$Y195,"G", "")))</f>
        <v>0</v>
      </c>
      <c r="AM193" s="365">
        <f>SUMPRODUCT(LEN($AB193:$AB195)-LEN(SUBSTITUTE($AB193:$AB195,"G", "")))</f>
        <v>0</v>
      </c>
      <c r="AN193" s="365">
        <f>SUMPRODUCT(LEN($K193:$Y195)-LEN(SUBSTITUTE($K193:$Y195,"M", "")))</f>
        <v>0</v>
      </c>
      <c r="AO193" s="382">
        <f>SUMPRODUCT(LEN($AB193:$AB195)-LEN(SUBSTITUTE($AB193:$AB195,"M", "")))</f>
        <v>0</v>
      </c>
    </row>
    <row r="194" spans="1:49" ht="19.899999999999999" customHeight="1" x14ac:dyDescent="0.2">
      <c r="A194" s="17"/>
      <c r="B194" s="406"/>
      <c r="C194" s="231"/>
      <c r="D194" s="23"/>
      <c r="E194" s="23"/>
      <c r="F194" s="191"/>
      <c r="G194" s="409"/>
      <c r="H194" s="409"/>
      <c r="I194" s="409"/>
      <c r="J194" s="190" t="s">
        <v>91</v>
      </c>
      <c r="K194" s="189"/>
      <c r="L194" s="190" t="s">
        <v>90</v>
      </c>
      <c r="M194" s="189"/>
      <c r="N194" s="190" t="s">
        <v>89</v>
      </c>
      <c r="O194" s="189"/>
      <c r="P194" s="190" t="s">
        <v>88</v>
      </c>
      <c r="Q194" s="189"/>
      <c r="R194" s="190" t="s">
        <v>210</v>
      </c>
      <c r="S194" s="189"/>
      <c r="T194" s="190" t="s">
        <v>209</v>
      </c>
      <c r="U194" s="189"/>
      <c r="V194" s="190" t="s">
        <v>291</v>
      </c>
      <c r="W194" s="189"/>
      <c r="X194" s="190" t="s">
        <v>593</v>
      </c>
      <c r="Y194" s="189"/>
      <c r="Z194" s="190" t="s">
        <v>739</v>
      </c>
      <c r="AA194" s="189"/>
      <c r="AB194" s="18"/>
      <c r="AC194" s="366"/>
      <c r="AD194" s="366"/>
      <c r="AE194" s="188"/>
      <c r="AF194" s="390"/>
      <c r="AG194" s="392"/>
      <c r="AH194" s="392"/>
      <c r="AI194" s="392"/>
      <c r="AJ194" s="392"/>
      <c r="AK194" s="392"/>
      <c r="AL194" s="392"/>
      <c r="AM194" s="392"/>
      <c r="AN194" s="392"/>
      <c r="AO194" s="395"/>
    </row>
    <row r="195" spans="1:49" ht="19.899999999999999" customHeight="1" thickBot="1" x14ac:dyDescent="0.25">
      <c r="A195" s="151"/>
      <c r="B195" s="412"/>
      <c r="C195" s="230"/>
      <c r="D195" s="186"/>
      <c r="E195" s="186"/>
      <c r="F195" s="185"/>
      <c r="G195" s="411"/>
      <c r="H195" s="411"/>
      <c r="I195" s="411"/>
      <c r="J195" s="184" t="s">
        <v>87</v>
      </c>
      <c r="K195" s="183"/>
      <c r="L195" s="184" t="s">
        <v>86</v>
      </c>
      <c r="M195" s="183"/>
      <c r="N195" s="184" t="s">
        <v>85</v>
      </c>
      <c r="O195" s="183"/>
      <c r="P195" s="184" t="s">
        <v>84</v>
      </c>
      <c r="Q195" s="183"/>
      <c r="R195" s="184" t="s">
        <v>208</v>
      </c>
      <c r="S195" s="183"/>
      <c r="T195" s="184" t="s">
        <v>207</v>
      </c>
      <c r="U195" s="183"/>
      <c r="V195" s="201" t="s">
        <v>290</v>
      </c>
      <c r="W195" s="183"/>
      <c r="X195" s="201" t="s">
        <v>592</v>
      </c>
      <c r="Y195" s="183"/>
      <c r="Z195" s="201" t="s">
        <v>738</v>
      </c>
      <c r="AA195" s="183"/>
      <c r="AB195" s="10"/>
      <c r="AC195" s="367"/>
      <c r="AD195" s="367"/>
      <c r="AE195" s="180"/>
      <c r="AF195" s="391"/>
      <c r="AG195" s="393"/>
      <c r="AH195" s="393"/>
      <c r="AI195" s="393"/>
      <c r="AJ195" s="393"/>
      <c r="AK195" s="393"/>
      <c r="AL195" s="393"/>
      <c r="AM195" s="393"/>
      <c r="AN195" s="393"/>
      <c r="AO195" s="396"/>
    </row>
    <row r="196" spans="1:49" ht="74.45" customHeight="1" thickBot="1" x14ac:dyDescent="0.3">
      <c r="A196" s="223" t="s">
        <v>123</v>
      </c>
      <c r="B196" s="222" t="s">
        <v>122</v>
      </c>
      <c r="C196" s="222" t="s">
        <v>121</v>
      </c>
      <c r="D196" s="222" t="s">
        <v>120</v>
      </c>
      <c r="E196" s="222" t="s">
        <v>119</v>
      </c>
      <c r="F196" s="222" t="s">
        <v>118</v>
      </c>
      <c r="G196" s="222" t="s">
        <v>33</v>
      </c>
      <c r="H196" s="222" t="s">
        <v>117</v>
      </c>
      <c r="I196" s="222" t="s">
        <v>34</v>
      </c>
      <c r="J196" s="403" t="s">
        <v>116</v>
      </c>
      <c r="K196" s="413"/>
      <c r="L196" s="403" t="s">
        <v>115</v>
      </c>
      <c r="M196" s="413"/>
      <c r="N196" s="403" t="s">
        <v>115</v>
      </c>
      <c r="O196" s="404"/>
      <c r="P196" s="403" t="s">
        <v>115</v>
      </c>
      <c r="Q196" s="404"/>
      <c r="R196" s="403" t="s">
        <v>115</v>
      </c>
      <c r="S196" s="404"/>
      <c r="T196" s="403" t="s">
        <v>115</v>
      </c>
      <c r="U196" s="404"/>
      <c r="V196" s="403" t="s">
        <v>115</v>
      </c>
      <c r="W196" s="404"/>
      <c r="X196" s="403" t="s">
        <v>115</v>
      </c>
      <c r="Y196" s="404"/>
      <c r="Z196" s="403" t="s">
        <v>115</v>
      </c>
      <c r="AA196" s="404"/>
      <c r="AB196" s="49" t="s">
        <v>114</v>
      </c>
      <c r="AC196" s="48" t="s">
        <v>113</v>
      </c>
      <c r="AD196" s="221" t="s">
        <v>221</v>
      </c>
      <c r="AE196" s="220" t="s">
        <v>112</v>
      </c>
      <c r="AF196" s="46" t="s">
        <v>111</v>
      </c>
      <c r="AG196" s="45" t="s">
        <v>110</v>
      </c>
      <c r="AH196" s="45" t="s">
        <v>109</v>
      </c>
      <c r="AI196" s="45" t="s">
        <v>108</v>
      </c>
      <c r="AJ196" s="45" t="s">
        <v>107</v>
      </c>
      <c r="AK196" s="45" t="s">
        <v>106</v>
      </c>
      <c r="AL196" s="45" t="s">
        <v>105</v>
      </c>
      <c r="AM196" s="45" t="s">
        <v>104</v>
      </c>
      <c r="AN196" s="45" t="s">
        <v>103</v>
      </c>
      <c r="AO196" s="45" t="s">
        <v>102</v>
      </c>
    </row>
    <row r="197" spans="1:49" ht="36" customHeight="1" thickBot="1" x14ac:dyDescent="0.25">
      <c r="A197" s="71" t="s">
        <v>136</v>
      </c>
      <c r="B197" s="215"/>
      <c r="C197" s="214">
        <v>230.11</v>
      </c>
      <c r="D197" s="213">
        <v>11</v>
      </c>
      <c r="E197" s="212">
        <v>52733.79</v>
      </c>
      <c r="F197" s="211">
        <v>1034.3900000000001</v>
      </c>
      <c r="G197" s="210"/>
      <c r="H197" s="210"/>
      <c r="I197" s="209"/>
      <c r="J197" s="208"/>
      <c r="K197" s="36"/>
      <c r="L197" s="208"/>
      <c r="M197" s="36"/>
      <c r="N197" s="208"/>
      <c r="O197" s="36"/>
      <c r="P197" s="208"/>
      <c r="Q197" s="36"/>
      <c r="R197" s="208"/>
      <c r="S197" s="36"/>
      <c r="T197" s="208"/>
      <c r="U197" s="36"/>
      <c r="V197" s="208"/>
      <c r="W197" s="36"/>
      <c r="X197" s="208"/>
      <c r="Y197" s="36"/>
      <c r="Z197" s="208"/>
      <c r="AA197" s="36"/>
      <c r="AB197" s="36"/>
      <c r="AC197" s="206"/>
      <c r="AD197" s="206"/>
      <c r="AE197" s="205"/>
      <c r="AF197" s="33">
        <f t="shared" ref="AF197:AO197" si="3">SUM(AF198:AF257)</f>
        <v>262</v>
      </c>
      <c r="AG197" s="54">
        <f t="shared" si="3"/>
        <v>102</v>
      </c>
      <c r="AH197" s="54">
        <f t="shared" si="3"/>
        <v>91</v>
      </c>
      <c r="AI197" s="54">
        <f t="shared" si="3"/>
        <v>28</v>
      </c>
      <c r="AJ197" s="54">
        <f t="shared" si="3"/>
        <v>6</v>
      </c>
      <c r="AK197" s="54">
        <f t="shared" si="3"/>
        <v>0</v>
      </c>
      <c r="AL197" s="54">
        <f t="shared" si="3"/>
        <v>133</v>
      </c>
      <c r="AM197" s="54">
        <f t="shared" si="3"/>
        <v>54</v>
      </c>
      <c r="AN197" s="54">
        <f t="shared" si="3"/>
        <v>16</v>
      </c>
      <c r="AO197" s="53">
        <f t="shared" si="3"/>
        <v>0</v>
      </c>
      <c r="AP197" s="32" t="s">
        <v>100</v>
      </c>
      <c r="AQ197" s="31">
        <f>E197/(100*102)</f>
        <v>5.1699794117647055</v>
      </c>
      <c r="AS197" s="4">
        <f>SUM(AF197:AG197)/D197</f>
        <v>33.090909090909093</v>
      </c>
      <c r="AT197" s="4">
        <f>SUM(AH197:AI197)/D197</f>
        <v>10.818181818181818</v>
      </c>
      <c r="AU197" s="4">
        <f>SUM(AJ197:AK197)/D197</f>
        <v>0.54545454545454541</v>
      </c>
      <c r="AV197" s="4">
        <f>SUM(AL197:AM197)/D197</f>
        <v>17</v>
      </c>
      <c r="AW197" s="4">
        <f>SUM(AN197:AO197)/D197</f>
        <v>1.4545454545454546</v>
      </c>
    </row>
    <row r="198" spans="1:49" ht="19.899999999999999" customHeight="1" x14ac:dyDescent="0.2">
      <c r="A198" s="17" t="s">
        <v>129</v>
      </c>
      <c r="B198" s="405">
        <v>1</v>
      </c>
      <c r="C198" s="232"/>
      <c r="D198" s="197"/>
      <c r="E198" s="197"/>
      <c r="F198" s="196"/>
      <c r="G198" s="408">
        <v>89</v>
      </c>
      <c r="H198" s="408">
        <v>26</v>
      </c>
      <c r="I198" s="408">
        <v>5</v>
      </c>
      <c r="J198" s="195" t="s">
        <v>95</v>
      </c>
      <c r="K198" s="194" t="s">
        <v>748</v>
      </c>
      <c r="L198" s="195" t="s">
        <v>94</v>
      </c>
      <c r="M198" s="194" t="s">
        <v>742</v>
      </c>
      <c r="N198" s="195" t="s">
        <v>93</v>
      </c>
      <c r="O198" s="194" t="s">
        <v>441</v>
      </c>
      <c r="P198" s="195" t="s">
        <v>92</v>
      </c>
      <c r="Q198" s="194" t="s">
        <v>382</v>
      </c>
      <c r="R198" s="195" t="s">
        <v>212</v>
      </c>
      <c r="S198" s="194" t="s">
        <v>224</v>
      </c>
      <c r="T198" s="195" t="s">
        <v>211</v>
      </c>
      <c r="U198" s="194" t="s">
        <v>271</v>
      </c>
      <c r="V198" s="195" t="s">
        <v>292</v>
      </c>
      <c r="W198" s="194" t="s">
        <v>98</v>
      </c>
      <c r="X198" s="195" t="s">
        <v>594</v>
      </c>
      <c r="Y198" s="194"/>
      <c r="Z198" s="195" t="s">
        <v>740</v>
      </c>
      <c r="AA198" s="194"/>
      <c r="AB198" s="25" t="s">
        <v>269</v>
      </c>
      <c r="AC198" s="397"/>
      <c r="AD198" s="397"/>
      <c r="AE198" s="193"/>
      <c r="AF198" s="379">
        <f>SUMPRODUCT(LEN($K198:$Y200)-LEN(SUBSTITUTE($K198:$Y200,"A", "")))</f>
        <v>26</v>
      </c>
      <c r="AG198" s="365">
        <f>SUMPRODUCT(LEN($AB198:$AB200)-LEN(SUBSTITUTE($AB198:$AB200,"A", "")))</f>
        <v>7</v>
      </c>
      <c r="AH198" s="365">
        <f>SUMPRODUCT(LEN($K198:$Y200)-LEN(SUBSTITUTE($K198:$Y200,"S", "")))</f>
        <v>3</v>
      </c>
      <c r="AI198" s="365">
        <f>SUMPRODUCT(LEN($AB198:$AB200)-LEN(SUBSTITUTE($AB198:$AB200,"S", "")))</f>
        <v>0</v>
      </c>
      <c r="AJ198" s="365">
        <f>SUMPRODUCT(LEN($K198:$Y200)-LEN(SUBSTITUTE($K198:$Y200,"F", "")))</f>
        <v>0</v>
      </c>
      <c r="AK198" s="365">
        <f>SUMPRODUCT(LEN($AB198:$AB200)-LEN(SUBSTITUTE($AB198:$AB200,"F", "")))</f>
        <v>0</v>
      </c>
      <c r="AL198" s="365">
        <f>SUMPRODUCT(LEN($K198:$Y200)-LEN(SUBSTITUTE($K198:$Y200,"G", "")))</f>
        <v>12</v>
      </c>
      <c r="AM198" s="365">
        <f>SUMPRODUCT(LEN($AB198:$AB200)-LEN(SUBSTITUTE($AB198:$AB200,"G", "")))</f>
        <v>4</v>
      </c>
      <c r="AN198" s="365">
        <f>SUMPRODUCT(LEN($K198:$Y200)-LEN(SUBSTITUTE($K198:$Y200,"M", "")))</f>
        <v>3</v>
      </c>
      <c r="AO198" s="382">
        <f>SUMPRODUCT(LEN($AB198:$AB200)-LEN(SUBSTITUTE($AB198:$AB200,"M", "")))</f>
        <v>0</v>
      </c>
    </row>
    <row r="199" spans="1:49" ht="19.899999999999999" customHeight="1" x14ac:dyDescent="0.2">
      <c r="A199" s="17"/>
      <c r="B199" s="406"/>
      <c r="C199" s="231"/>
      <c r="D199" s="23"/>
      <c r="E199" s="23"/>
      <c r="F199" s="191"/>
      <c r="G199" s="409"/>
      <c r="H199" s="409"/>
      <c r="I199" s="409"/>
      <c r="J199" s="190" t="s">
        <v>91</v>
      </c>
      <c r="K199" s="189" t="s">
        <v>746</v>
      </c>
      <c r="L199" s="190" t="s">
        <v>90</v>
      </c>
      <c r="M199" s="189" t="s">
        <v>266</v>
      </c>
      <c r="N199" s="190" t="s">
        <v>89</v>
      </c>
      <c r="O199" s="189" t="s">
        <v>275</v>
      </c>
      <c r="P199" s="190" t="s">
        <v>88</v>
      </c>
      <c r="Q199" s="189" t="s">
        <v>263</v>
      </c>
      <c r="R199" s="190" t="s">
        <v>210</v>
      </c>
      <c r="S199" s="189" t="s">
        <v>213</v>
      </c>
      <c r="T199" s="190" t="s">
        <v>209</v>
      </c>
      <c r="U199" s="189" t="s">
        <v>97</v>
      </c>
      <c r="V199" s="190" t="s">
        <v>291</v>
      </c>
      <c r="W199" s="189" t="s">
        <v>98</v>
      </c>
      <c r="X199" s="190" t="s">
        <v>593</v>
      </c>
      <c r="Y199" s="189"/>
      <c r="Z199" s="190" t="s">
        <v>739</v>
      </c>
      <c r="AA199" s="189"/>
      <c r="AB199" s="18" t="s">
        <v>867</v>
      </c>
      <c r="AC199" s="366"/>
      <c r="AD199" s="366"/>
      <c r="AE199" s="188"/>
      <c r="AF199" s="390"/>
      <c r="AG199" s="392"/>
      <c r="AH199" s="392"/>
      <c r="AI199" s="392"/>
      <c r="AJ199" s="392"/>
      <c r="AK199" s="392"/>
      <c r="AL199" s="392"/>
      <c r="AM199" s="392"/>
      <c r="AN199" s="392"/>
      <c r="AO199" s="395"/>
      <c r="AR199" s="4">
        <f>SUM(AN198:AO200)/SUM(AL198:AO200)*100</f>
        <v>15.789473684210526</v>
      </c>
    </row>
    <row r="200" spans="1:49" ht="19.899999999999999" customHeight="1" thickBot="1" x14ac:dyDescent="0.25">
      <c r="A200" s="17"/>
      <c r="B200" s="407"/>
      <c r="C200" s="233"/>
      <c r="D200" s="203"/>
      <c r="E200" s="203"/>
      <c r="F200" s="202"/>
      <c r="G200" s="410"/>
      <c r="H200" s="410"/>
      <c r="I200" s="410"/>
      <c r="J200" s="201" t="s">
        <v>87</v>
      </c>
      <c r="K200" s="200" t="s">
        <v>306</v>
      </c>
      <c r="L200" s="201" t="s">
        <v>86</v>
      </c>
      <c r="M200" s="200" t="s">
        <v>275</v>
      </c>
      <c r="N200" s="201" t="s">
        <v>85</v>
      </c>
      <c r="O200" s="200" t="s">
        <v>263</v>
      </c>
      <c r="P200" s="201" t="s">
        <v>84</v>
      </c>
      <c r="Q200" s="200" t="s">
        <v>266</v>
      </c>
      <c r="R200" s="201" t="s">
        <v>208</v>
      </c>
      <c r="S200" s="200" t="s">
        <v>97</v>
      </c>
      <c r="T200" s="201" t="s">
        <v>207</v>
      </c>
      <c r="U200" s="200" t="s">
        <v>97</v>
      </c>
      <c r="V200" s="201" t="s">
        <v>290</v>
      </c>
      <c r="W200" s="200" t="s">
        <v>98</v>
      </c>
      <c r="X200" s="201" t="s">
        <v>592</v>
      </c>
      <c r="Y200" s="200"/>
      <c r="Z200" s="201" t="s">
        <v>738</v>
      </c>
      <c r="AA200" s="200"/>
      <c r="AB200" s="10"/>
      <c r="AC200" s="398"/>
      <c r="AD200" s="398"/>
      <c r="AE200" s="199"/>
      <c r="AF200" s="391"/>
      <c r="AG200" s="393"/>
      <c r="AH200" s="393"/>
      <c r="AI200" s="393"/>
      <c r="AJ200" s="393"/>
      <c r="AK200" s="393"/>
      <c r="AL200" s="393"/>
      <c r="AM200" s="393"/>
      <c r="AN200" s="393"/>
      <c r="AO200" s="396"/>
    </row>
    <row r="201" spans="1:49" ht="19.899999999999999" customHeight="1" x14ac:dyDescent="0.2">
      <c r="A201" s="17"/>
      <c r="B201" s="405">
        <v>2</v>
      </c>
      <c r="C201" s="232"/>
      <c r="D201" s="197"/>
      <c r="E201" s="197"/>
      <c r="F201" s="196"/>
      <c r="G201" s="408">
        <v>75</v>
      </c>
      <c r="H201" s="408">
        <v>21</v>
      </c>
      <c r="I201" s="408">
        <v>3</v>
      </c>
      <c r="J201" s="195" t="s">
        <v>95</v>
      </c>
      <c r="K201" s="194" t="s">
        <v>748</v>
      </c>
      <c r="L201" s="195" t="s">
        <v>94</v>
      </c>
      <c r="M201" s="194" t="s">
        <v>743</v>
      </c>
      <c r="N201" s="195" t="s">
        <v>93</v>
      </c>
      <c r="O201" s="194" t="s">
        <v>97</v>
      </c>
      <c r="P201" s="195" t="s">
        <v>92</v>
      </c>
      <c r="Q201" s="194" t="s">
        <v>271</v>
      </c>
      <c r="R201" s="195" t="s">
        <v>212</v>
      </c>
      <c r="S201" s="194" t="s">
        <v>97</v>
      </c>
      <c r="T201" s="195" t="s">
        <v>211</v>
      </c>
      <c r="U201" s="194" t="s">
        <v>97</v>
      </c>
      <c r="V201" s="195" t="s">
        <v>292</v>
      </c>
      <c r="W201" s="194"/>
      <c r="X201" s="195" t="s">
        <v>594</v>
      </c>
      <c r="Y201" s="194"/>
      <c r="Z201" s="195" t="s">
        <v>740</v>
      </c>
      <c r="AA201" s="194"/>
      <c r="AB201" s="25"/>
      <c r="AC201" s="397"/>
      <c r="AD201" s="397"/>
      <c r="AE201" s="193"/>
      <c r="AF201" s="379">
        <f>SUMPRODUCT(LEN($K201:$Y203)-LEN(SUBSTITUTE($K201:$Y203,"A", "")))</f>
        <v>20</v>
      </c>
      <c r="AG201" s="365">
        <f>SUMPRODUCT(LEN($AB201:$AB203)-LEN(SUBSTITUTE($AB201:$AB203,"A", "")))</f>
        <v>0</v>
      </c>
      <c r="AH201" s="365">
        <f>SUMPRODUCT(LEN($K201:$Y203)-LEN(SUBSTITUTE($K201:$Y203,"S", "")))</f>
        <v>0</v>
      </c>
      <c r="AI201" s="365">
        <f>SUMPRODUCT(LEN($AB201:$AB203)-LEN(SUBSTITUTE($AB201:$AB203,"S", "")))</f>
        <v>0</v>
      </c>
      <c r="AJ201" s="365">
        <f>SUMPRODUCT(LEN($K201:$Y203)-LEN(SUBSTITUTE($K201:$Y203,"F", "")))</f>
        <v>0</v>
      </c>
      <c r="AK201" s="365">
        <f>SUMPRODUCT(LEN($AB201:$AB203)-LEN(SUBSTITUTE($AB201:$AB203,"F", "")))</f>
        <v>0</v>
      </c>
      <c r="AL201" s="365">
        <f>SUMPRODUCT(LEN($K201:$Y203)-LEN(SUBSTITUTE($K201:$Y203,"G", "")))</f>
        <v>4</v>
      </c>
      <c r="AM201" s="365">
        <f>SUMPRODUCT(LEN($AB201:$AB203)-LEN(SUBSTITUTE($AB201:$AB203,"G", "")))</f>
        <v>0</v>
      </c>
      <c r="AN201" s="365">
        <f>SUMPRODUCT(LEN($K201:$Y203)-LEN(SUBSTITUTE($K201:$Y203,"M", "")))</f>
        <v>4</v>
      </c>
      <c r="AO201" s="382">
        <f>SUMPRODUCT(LEN($AB201:$AB203)-LEN(SUBSTITUTE($AB201:$AB203,"M", "")))</f>
        <v>0</v>
      </c>
    </row>
    <row r="202" spans="1:49" ht="19.899999999999999" customHeight="1" x14ac:dyDescent="0.2">
      <c r="A202" s="17"/>
      <c r="B202" s="406"/>
      <c r="C202" s="231"/>
      <c r="D202" s="23"/>
      <c r="E202" s="23"/>
      <c r="F202" s="191"/>
      <c r="G202" s="409"/>
      <c r="H202" s="409"/>
      <c r="I202" s="409"/>
      <c r="J202" s="190" t="s">
        <v>91</v>
      </c>
      <c r="K202" s="189" t="s">
        <v>748</v>
      </c>
      <c r="L202" s="190" t="s">
        <v>90</v>
      </c>
      <c r="M202" s="189" t="s">
        <v>275</v>
      </c>
      <c r="N202" s="190" t="s">
        <v>89</v>
      </c>
      <c r="O202" s="189" t="s">
        <v>213</v>
      </c>
      <c r="P202" s="190" t="s">
        <v>88</v>
      </c>
      <c r="Q202" s="189" t="s">
        <v>213</v>
      </c>
      <c r="R202" s="190" t="s">
        <v>210</v>
      </c>
      <c r="S202" s="189" t="s">
        <v>271</v>
      </c>
      <c r="T202" s="190" t="s">
        <v>209</v>
      </c>
      <c r="U202" s="189" t="s">
        <v>97</v>
      </c>
      <c r="V202" s="190" t="s">
        <v>291</v>
      </c>
      <c r="W202" s="189"/>
      <c r="X202" s="190" t="s">
        <v>593</v>
      </c>
      <c r="Y202" s="189"/>
      <c r="Z202" s="190" t="s">
        <v>739</v>
      </c>
      <c r="AA202" s="189"/>
      <c r="AB202" s="18"/>
      <c r="AC202" s="366"/>
      <c r="AD202" s="366"/>
      <c r="AE202" s="188"/>
      <c r="AF202" s="390"/>
      <c r="AG202" s="392"/>
      <c r="AH202" s="392"/>
      <c r="AI202" s="392"/>
      <c r="AJ202" s="392"/>
      <c r="AK202" s="392"/>
      <c r="AL202" s="392"/>
      <c r="AM202" s="392"/>
      <c r="AN202" s="392"/>
      <c r="AO202" s="395"/>
      <c r="AR202" s="4">
        <f>SUM(AN201:AO203)/SUM(AL201:AO203)*100</f>
        <v>50</v>
      </c>
    </row>
    <row r="203" spans="1:49" ht="19.899999999999999" customHeight="1" thickBot="1" x14ac:dyDescent="0.25">
      <c r="A203" s="17"/>
      <c r="B203" s="407"/>
      <c r="C203" s="233"/>
      <c r="D203" s="203"/>
      <c r="E203" s="203"/>
      <c r="F203" s="202"/>
      <c r="G203" s="410"/>
      <c r="H203" s="410"/>
      <c r="I203" s="410"/>
      <c r="J203" s="201" t="s">
        <v>87</v>
      </c>
      <c r="K203" s="200" t="s">
        <v>746</v>
      </c>
      <c r="L203" s="201" t="s">
        <v>86</v>
      </c>
      <c r="M203" s="200" t="s">
        <v>275</v>
      </c>
      <c r="N203" s="201" t="s">
        <v>85</v>
      </c>
      <c r="O203" s="200" t="s">
        <v>224</v>
      </c>
      <c r="P203" s="201" t="s">
        <v>84</v>
      </c>
      <c r="Q203" s="200" t="s">
        <v>97</v>
      </c>
      <c r="R203" s="201" t="s">
        <v>208</v>
      </c>
      <c r="S203" s="200" t="s">
        <v>97</v>
      </c>
      <c r="T203" s="201" t="s">
        <v>207</v>
      </c>
      <c r="U203" s="200"/>
      <c r="V203" s="201" t="s">
        <v>290</v>
      </c>
      <c r="W203" s="200"/>
      <c r="X203" s="201" t="s">
        <v>592</v>
      </c>
      <c r="Y203" s="200"/>
      <c r="Z203" s="201" t="s">
        <v>738</v>
      </c>
      <c r="AA203" s="200"/>
      <c r="AB203" s="10"/>
      <c r="AC203" s="398"/>
      <c r="AD203" s="398"/>
      <c r="AE203" s="199"/>
      <c r="AF203" s="391"/>
      <c r="AG203" s="393"/>
      <c r="AH203" s="393"/>
      <c r="AI203" s="393"/>
      <c r="AJ203" s="393"/>
      <c r="AK203" s="393"/>
      <c r="AL203" s="393"/>
      <c r="AM203" s="393"/>
      <c r="AN203" s="393"/>
      <c r="AO203" s="396"/>
    </row>
    <row r="204" spans="1:49" ht="19.899999999999999" customHeight="1" x14ac:dyDescent="0.2">
      <c r="A204" s="17"/>
      <c r="B204" s="405">
        <v>3</v>
      </c>
      <c r="C204" s="232"/>
      <c r="D204" s="197"/>
      <c r="E204" s="197"/>
      <c r="F204" s="196"/>
      <c r="G204" s="408">
        <v>102</v>
      </c>
      <c r="H204" s="408">
        <v>29</v>
      </c>
      <c r="I204" s="408">
        <v>4</v>
      </c>
      <c r="J204" s="195" t="s">
        <v>95</v>
      </c>
      <c r="K204" s="194" t="s">
        <v>224</v>
      </c>
      <c r="L204" s="195" t="s">
        <v>94</v>
      </c>
      <c r="M204" s="194" t="s">
        <v>866</v>
      </c>
      <c r="N204" s="195" t="s">
        <v>93</v>
      </c>
      <c r="O204" s="194" t="s">
        <v>301</v>
      </c>
      <c r="P204" s="195" t="s">
        <v>92</v>
      </c>
      <c r="Q204" s="194" t="s">
        <v>632</v>
      </c>
      <c r="R204" s="195" t="s">
        <v>212</v>
      </c>
      <c r="S204" s="194" t="s">
        <v>448</v>
      </c>
      <c r="T204" s="195" t="s">
        <v>211</v>
      </c>
      <c r="U204" s="194" t="s">
        <v>278</v>
      </c>
      <c r="V204" s="195" t="s">
        <v>292</v>
      </c>
      <c r="W204" s="194" t="s">
        <v>322</v>
      </c>
      <c r="X204" s="195" t="s">
        <v>594</v>
      </c>
      <c r="Y204" s="194" t="s">
        <v>228</v>
      </c>
      <c r="Z204" s="195" t="s">
        <v>740</v>
      </c>
      <c r="AA204" s="194" t="s">
        <v>98</v>
      </c>
      <c r="AB204" s="25" t="s">
        <v>865</v>
      </c>
      <c r="AC204" s="397"/>
      <c r="AD204" s="397"/>
      <c r="AE204" s="193"/>
      <c r="AF204" s="379">
        <f>SUMPRODUCT(LEN($K204:$Y206)-LEN(SUBSTITUTE($K204:$Y206,"A", "")))</f>
        <v>44</v>
      </c>
      <c r="AG204" s="365">
        <f>SUMPRODUCT(LEN($AB204:$AB206)-LEN(SUBSTITUTE($AB204:$AB206,"A", "")))</f>
        <v>9</v>
      </c>
      <c r="AH204" s="365">
        <f>SUMPRODUCT(LEN($K204:$Y206)-LEN(SUBSTITUTE($K204:$Y206,"S", "")))</f>
        <v>20</v>
      </c>
      <c r="AI204" s="365">
        <f>SUMPRODUCT(LEN($AB204:$AB206)-LEN(SUBSTITUTE($AB204:$AB206,"S", "")))</f>
        <v>4</v>
      </c>
      <c r="AJ204" s="365">
        <f>SUMPRODUCT(LEN($K204:$Y206)-LEN(SUBSTITUTE($K204:$Y206,"F", "")))</f>
        <v>1</v>
      </c>
      <c r="AK204" s="365">
        <f>SUMPRODUCT(LEN($AB204:$AB206)-LEN(SUBSTITUTE($AB204:$AB206,"F", "")))</f>
        <v>0</v>
      </c>
      <c r="AL204" s="365">
        <f>SUMPRODUCT(LEN($K204:$Y206)-LEN(SUBSTITUTE($K204:$Y206,"G", "")))</f>
        <v>23</v>
      </c>
      <c r="AM204" s="365">
        <f>SUMPRODUCT(LEN($AB204:$AB206)-LEN(SUBSTITUTE($AB204:$AB206,"G", "")))</f>
        <v>2</v>
      </c>
      <c r="AN204" s="365">
        <f>SUMPRODUCT(LEN($K204:$Y206)-LEN(SUBSTITUTE($K204:$Y206,"M", "")))</f>
        <v>4</v>
      </c>
      <c r="AO204" s="382">
        <f>SUMPRODUCT(LEN($AB204:$AB206)-LEN(SUBSTITUTE($AB204:$AB206,"M", "")))</f>
        <v>0</v>
      </c>
    </row>
    <row r="205" spans="1:49" ht="19.899999999999999" customHeight="1" x14ac:dyDescent="0.2">
      <c r="A205" s="17"/>
      <c r="B205" s="406"/>
      <c r="C205" s="231"/>
      <c r="D205" s="23"/>
      <c r="E205" s="23"/>
      <c r="F205" s="191"/>
      <c r="G205" s="409"/>
      <c r="H205" s="409"/>
      <c r="I205" s="409"/>
      <c r="J205" s="190" t="s">
        <v>91</v>
      </c>
      <c r="K205" s="189" t="s">
        <v>742</v>
      </c>
      <c r="L205" s="190" t="s">
        <v>90</v>
      </c>
      <c r="M205" s="189" t="s">
        <v>743</v>
      </c>
      <c r="N205" s="190" t="s">
        <v>89</v>
      </c>
      <c r="O205" s="189" t="s">
        <v>636</v>
      </c>
      <c r="P205" s="190" t="s">
        <v>88</v>
      </c>
      <c r="Q205" s="189" t="s">
        <v>818</v>
      </c>
      <c r="R205" s="190" t="s">
        <v>210</v>
      </c>
      <c r="S205" s="189" t="s">
        <v>451</v>
      </c>
      <c r="T205" s="190" t="s">
        <v>209</v>
      </c>
      <c r="U205" s="189" t="s">
        <v>213</v>
      </c>
      <c r="V205" s="190" t="s">
        <v>291</v>
      </c>
      <c r="W205" s="189" t="s">
        <v>322</v>
      </c>
      <c r="X205" s="190" t="s">
        <v>593</v>
      </c>
      <c r="Y205" s="189" t="s">
        <v>218</v>
      </c>
      <c r="Z205" s="190" t="s">
        <v>739</v>
      </c>
      <c r="AA205" s="189"/>
      <c r="AB205" s="18"/>
      <c r="AC205" s="366"/>
      <c r="AD205" s="366"/>
      <c r="AE205" s="188"/>
      <c r="AF205" s="390"/>
      <c r="AG205" s="392"/>
      <c r="AH205" s="392"/>
      <c r="AI205" s="392"/>
      <c r="AJ205" s="392"/>
      <c r="AK205" s="392"/>
      <c r="AL205" s="392"/>
      <c r="AM205" s="392"/>
      <c r="AN205" s="392"/>
      <c r="AO205" s="395"/>
      <c r="AR205" s="4">
        <f>SUM(AN204:AO206)/SUM(AL204:AO206)*100</f>
        <v>13.793103448275861</v>
      </c>
    </row>
    <row r="206" spans="1:49" ht="19.899999999999999" customHeight="1" thickBot="1" x14ac:dyDescent="0.25">
      <c r="A206" s="17"/>
      <c r="B206" s="407"/>
      <c r="C206" s="233"/>
      <c r="D206" s="203"/>
      <c r="E206" s="203"/>
      <c r="F206" s="202"/>
      <c r="G206" s="410"/>
      <c r="H206" s="410"/>
      <c r="I206" s="410"/>
      <c r="J206" s="201" t="s">
        <v>87</v>
      </c>
      <c r="K206" s="200" t="s">
        <v>742</v>
      </c>
      <c r="L206" s="201" t="s">
        <v>86</v>
      </c>
      <c r="M206" s="200" t="s">
        <v>301</v>
      </c>
      <c r="N206" s="201" t="s">
        <v>85</v>
      </c>
      <c r="O206" s="200" t="s">
        <v>864</v>
      </c>
      <c r="P206" s="201" t="s">
        <v>84</v>
      </c>
      <c r="Q206" s="200" t="s">
        <v>624</v>
      </c>
      <c r="R206" s="201" t="s">
        <v>208</v>
      </c>
      <c r="S206" s="200" t="s">
        <v>637</v>
      </c>
      <c r="T206" s="201" t="s">
        <v>207</v>
      </c>
      <c r="U206" s="200" t="s">
        <v>263</v>
      </c>
      <c r="V206" s="201" t="s">
        <v>290</v>
      </c>
      <c r="W206" s="200" t="s">
        <v>228</v>
      </c>
      <c r="X206" s="201" t="s">
        <v>592</v>
      </c>
      <c r="Y206" s="200" t="s">
        <v>218</v>
      </c>
      <c r="Z206" s="201" t="s">
        <v>738</v>
      </c>
      <c r="AA206" s="200"/>
      <c r="AB206" s="10"/>
      <c r="AC206" s="398"/>
      <c r="AD206" s="398"/>
      <c r="AE206" s="199"/>
      <c r="AF206" s="391"/>
      <c r="AG206" s="393"/>
      <c r="AH206" s="393"/>
      <c r="AI206" s="393"/>
      <c r="AJ206" s="393"/>
      <c r="AK206" s="393"/>
      <c r="AL206" s="393"/>
      <c r="AM206" s="393"/>
      <c r="AN206" s="393"/>
      <c r="AO206" s="396"/>
    </row>
    <row r="207" spans="1:49" ht="19.899999999999999" customHeight="1" x14ac:dyDescent="0.2">
      <c r="A207" s="17"/>
      <c r="B207" s="405">
        <v>4</v>
      </c>
      <c r="C207" s="198" t="s">
        <v>137</v>
      </c>
      <c r="D207" s="197"/>
      <c r="E207" s="197"/>
      <c r="F207" s="196"/>
      <c r="G207" s="408">
        <v>59</v>
      </c>
      <c r="H207" s="408">
        <v>16</v>
      </c>
      <c r="I207" s="408">
        <v>16</v>
      </c>
      <c r="J207" s="195" t="s">
        <v>95</v>
      </c>
      <c r="K207" s="194"/>
      <c r="L207" s="195" t="s">
        <v>94</v>
      </c>
      <c r="M207" s="194"/>
      <c r="N207" s="195" t="s">
        <v>93</v>
      </c>
      <c r="O207" s="194"/>
      <c r="P207" s="195" t="s">
        <v>92</v>
      </c>
      <c r="Q207" s="194"/>
      <c r="R207" s="195" t="s">
        <v>212</v>
      </c>
      <c r="S207" s="194"/>
      <c r="T207" s="195" t="s">
        <v>211</v>
      </c>
      <c r="U207" s="194"/>
      <c r="V207" s="195" t="s">
        <v>292</v>
      </c>
      <c r="W207" s="194"/>
      <c r="X207" s="195" t="s">
        <v>594</v>
      </c>
      <c r="Y207" s="194"/>
      <c r="Z207" s="195" t="s">
        <v>740</v>
      </c>
      <c r="AA207" s="194"/>
      <c r="AB207" s="25"/>
      <c r="AC207" s="397"/>
      <c r="AD207" s="397"/>
      <c r="AE207" s="193"/>
      <c r="AF207" s="379">
        <f>SUMPRODUCT(LEN($K207:$Y209)-LEN(SUBSTITUTE($K207:$Y209,"A", "")))</f>
        <v>0</v>
      </c>
      <c r="AG207" s="365">
        <f>SUMPRODUCT(LEN($AB207:$AB209)-LEN(SUBSTITUTE($AB207:$AB209,"A", "")))</f>
        <v>0</v>
      </c>
      <c r="AH207" s="365">
        <f>SUMPRODUCT(LEN($K207:$Y209)-LEN(SUBSTITUTE($K207:$Y209,"S", "")))</f>
        <v>0</v>
      </c>
      <c r="AI207" s="365">
        <f>SUMPRODUCT(LEN($AB207:$AB209)-LEN(SUBSTITUTE($AB207:$AB209,"S", "")))</f>
        <v>0</v>
      </c>
      <c r="AJ207" s="365">
        <f>SUMPRODUCT(LEN($K207:$Y209)-LEN(SUBSTITUTE($K207:$Y209,"F", "")))</f>
        <v>0</v>
      </c>
      <c r="AK207" s="365">
        <f>SUMPRODUCT(LEN($AB207:$AB209)-LEN(SUBSTITUTE($AB207:$AB209,"F", "")))</f>
        <v>0</v>
      </c>
      <c r="AL207" s="365">
        <f>SUMPRODUCT(LEN($K207:$Y209)-LEN(SUBSTITUTE($K207:$Y209,"G", "")))</f>
        <v>0</v>
      </c>
      <c r="AM207" s="365">
        <f>SUMPRODUCT(LEN($AB207:$AB209)-LEN(SUBSTITUTE($AB207:$AB209,"G", "")))</f>
        <v>0</v>
      </c>
      <c r="AN207" s="365">
        <f>SUMPRODUCT(LEN($K207:$Y209)-LEN(SUBSTITUTE($K207:$Y209,"M", "")))</f>
        <v>0</v>
      </c>
      <c r="AO207" s="382">
        <f>SUMPRODUCT(LEN($AB207:$AB209)-LEN(SUBSTITUTE($AB207:$AB209,"M", "")))</f>
        <v>0</v>
      </c>
    </row>
    <row r="208" spans="1:49" ht="19.899999999999999" customHeight="1" x14ac:dyDescent="0.2">
      <c r="A208" s="17"/>
      <c r="B208" s="406"/>
      <c r="C208" s="231"/>
      <c r="D208" s="23"/>
      <c r="E208" s="23"/>
      <c r="F208" s="191"/>
      <c r="G208" s="409"/>
      <c r="H208" s="409"/>
      <c r="I208" s="409"/>
      <c r="J208" s="190" t="s">
        <v>91</v>
      </c>
      <c r="K208" s="189"/>
      <c r="L208" s="190" t="s">
        <v>90</v>
      </c>
      <c r="M208" s="189"/>
      <c r="N208" s="190" t="s">
        <v>89</v>
      </c>
      <c r="O208" s="189"/>
      <c r="P208" s="190" t="s">
        <v>88</v>
      </c>
      <c r="Q208" s="189"/>
      <c r="R208" s="190" t="s">
        <v>210</v>
      </c>
      <c r="S208" s="189"/>
      <c r="T208" s="190" t="s">
        <v>209</v>
      </c>
      <c r="U208" s="189"/>
      <c r="V208" s="190" t="s">
        <v>291</v>
      </c>
      <c r="W208" s="189"/>
      <c r="X208" s="190" t="s">
        <v>593</v>
      </c>
      <c r="Y208" s="189"/>
      <c r="Z208" s="190" t="s">
        <v>739</v>
      </c>
      <c r="AA208" s="189"/>
      <c r="AB208" s="18"/>
      <c r="AC208" s="366"/>
      <c r="AD208" s="366"/>
      <c r="AE208" s="188"/>
      <c r="AF208" s="390"/>
      <c r="AG208" s="392"/>
      <c r="AH208" s="392"/>
      <c r="AI208" s="392"/>
      <c r="AJ208" s="392"/>
      <c r="AK208" s="392"/>
      <c r="AL208" s="392"/>
      <c r="AM208" s="392"/>
      <c r="AN208" s="392"/>
      <c r="AO208" s="395"/>
    </row>
    <row r="209" spans="1:44" ht="19.899999999999999" customHeight="1" thickBot="1" x14ac:dyDescent="0.25">
      <c r="A209" s="17"/>
      <c r="B209" s="407"/>
      <c r="C209" s="233"/>
      <c r="D209" s="203"/>
      <c r="E209" s="203"/>
      <c r="F209" s="202"/>
      <c r="G209" s="410"/>
      <c r="H209" s="410"/>
      <c r="I209" s="410"/>
      <c r="J209" s="201" t="s">
        <v>87</v>
      </c>
      <c r="K209" s="200"/>
      <c r="L209" s="201" t="s">
        <v>86</v>
      </c>
      <c r="M209" s="200"/>
      <c r="N209" s="201" t="s">
        <v>85</v>
      </c>
      <c r="O209" s="200"/>
      <c r="P209" s="201" t="s">
        <v>84</v>
      </c>
      <c r="Q209" s="200"/>
      <c r="R209" s="201" t="s">
        <v>208</v>
      </c>
      <c r="S209" s="200"/>
      <c r="T209" s="201" t="s">
        <v>207</v>
      </c>
      <c r="U209" s="200"/>
      <c r="V209" s="201" t="s">
        <v>290</v>
      </c>
      <c r="W209" s="200"/>
      <c r="X209" s="201" t="s">
        <v>592</v>
      </c>
      <c r="Y209" s="200"/>
      <c r="Z209" s="201" t="s">
        <v>738</v>
      </c>
      <c r="AA209" s="200"/>
      <c r="AB209" s="10"/>
      <c r="AC209" s="398"/>
      <c r="AD209" s="398"/>
      <c r="AE209" s="199"/>
      <c r="AF209" s="391"/>
      <c r="AG209" s="393"/>
      <c r="AH209" s="393"/>
      <c r="AI209" s="393"/>
      <c r="AJ209" s="393"/>
      <c r="AK209" s="393"/>
      <c r="AL209" s="393"/>
      <c r="AM209" s="393"/>
      <c r="AN209" s="393"/>
      <c r="AO209" s="396"/>
    </row>
    <row r="210" spans="1:44" ht="19.899999999999999" customHeight="1" x14ac:dyDescent="0.2">
      <c r="A210" s="17"/>
      <c r="B210" s="405">
        <v>5</v>
      </c>
      <c r="C210" s="232"/>
      <c r="D210" s="197"/>
      <c r="E210" s="197"/>
      <c r="F210" s="196"/>
      <c r="G210" s="408">
        <v>102</v>
      </c>
      <c r="H210" s="408">
        <v>24</v>
      </c>
      <c r="I210" s="408">
        <v>8</v>
      </c>
      <c r="J210" s="195" t="s">
        <v>95</v>
      </c>
      <c r="K210" s="194" t="s">
        <v>97</v>
      </c>
      <c r="L210" s="195" t="s">
        <v>94</v>
      </c>
      <c r="M210" s="194" t="s">
        <v>271</v>
      </c>
      <c r="N210" s="195" t="s">
        <v>93</v>
      </c>
      <c r="O210" s="194" t="s">
        <v>213</v>
      </c>
      <c r="P210" s="195" t="s">
        <v>92</v>
      </c>
      <c r="Q210" s="194" t="s">
        <v>213</v>
      </c>
      <c r="R210" s="195" t="s">
        <v>212</v>
      </c>
      <c r="S210" s="194" t="s">
        <v>218</v>
      </c>
      <c r="T210" s="195" t="s">
        <v>211</v>
      </c>
      <c r="U210" s="194" t="s">
        <v>98</v>
      </c>
      <c r="V210" s="195" t="s">
        <v>292</v>
      </c>
      <c r="W210" s="194"/>
      <c r="X210" s="195" t="s">
        <v>594</v>
      </c>
      <c r="Y210" s="194"/>
      <c r="Z210" s="195" t="s">
        <v>740</v>
      </c>
      <c r="AA210" s="194"/>
      <c r="AB210" s="25" t="s">
        <v>863</v>
      </c>
      <c r="AC210" s="397"/>
      <c r="AD210" s="397"/>
      <c r="AE210" s="193"/>
      <c r="AF210" s="379">
        <f>SUMPRODUCT(LEN($K210:$Y212)-LEN(SUBSTITUTE($K210:$Y212,"A", "")))</f>
        <v>11</v>
      </c>
      <c r="AG210" s="365">
        <f>SUMPRODUCT(LEN($AB210:$AB212)-LEN(SUBSTITUTE($AB210:$AB212,"A", "")))</f>
        <v>4</v>
      </c>
      <c r="AH210" s="365">
        <f>SUMPRODUCT(LEN($K210:$Y212)-LEN(SUBSTITUTE($K210:$Y212,"S", "")))</f>
        <v>14</v>
      </c>
      <c r="AI210" s="365">
        <f>SUMPRODUCT(LEN($AB210:$AB212)-LEN(SUBSTITUTE($AB210:$AB212,"S", "")))</f>
        <v>9</v>
      </c>
      <c r="AJ210" s="365">
        <f>SUMPRODUCT(LEN($K210:$Y212)-LEN(SUBSTITUTE($K210:$Y212,"F", "")))</f>
        <v>0</v>
      </c>
      <c r="AK210" s="365">
        <f>SUMPRODUCT(LEN($AB210:$AB212)-LEN(SUBSTITUTE($AB210:$AB212,"F", "")))</f>
        <v>0</v>
      </c>
      <c r="AL210" s="365">
        <f>SUMPRODUCT(LEN($K210:$Y212)-LEN(SUBSTITUTE($K210:$Y212,"G", "")))</f>
        <v>3</v>
      </c>
      <c r="AM210" s="365">
        <f>SUMPRODUCT(LEN($AB210:$AB212)-LEN(SUBSTITUTE($AB210:$AB212,"G", "")))</f>
        <v>4</v>
      </c>
      <c r="AN210" s="365">
        <f>SUMPRODUCT(LEN($K210:$Y212)-LEN(SUBSTITUTE($K210:$Y212,"M", "")))</f>
        <v>0</v>
      </c>
      <c r="AO210" s="382">
        <f>SUMPRODUCT(LEN($AB210:$AB212)-LEN(SUBSTITUTE($AB210:$AB212,"M", "")))</f>
        <v>0</v>
      </c>
    </row>
    <row r="211" spans="1:44" ht="19.899999999999999" customHeight="1" x14ac:dyDescent="0.2">
      <c r="A211" s="17"/>
      <c r="B211" s="406"/>
      <c r="C211" s="231"/>
      <c r="D211" s="23"/>
      <c r="E211" s="23"/>
      <c r="F211" s="191"/>
      <c r="G211" s="409"/>
      <c r="H211" s="409"/>
      <c r="I211" s="409"/>
      <c r="J211" s="190" t="s">
        <v>91</v>
      </c>
      <c r="K211" s="189" t="s">
        <v>97</v>
      </c>
      <c r="L211" s="190" t="s">
        <v>90</v>
      </c>
      <c r="M211" s="189" t="s">
        <v>271</v>
      </c>
      <c r="N211" s="190" t="s">
        <v>89</v>
      </c>
      <c r="O211" s="189" t="s">
        <v>297</v>
      </c>
      <c r="P211" s="190" t="s">
        <v>88</v>
      </c>
      <c r="Q211" s="189" t="s">
        <v>218</v>
      </c>
      <c r="R211" s="190" t="s">
        <v>210</v>
      </c>
      <c r="S211" s="189" t="s">
        <v>218</v>
      </c>
      <c r="T211" s="190" t="s">
        <v>209</v>
      </c>
      <c r="U211" s="189"/>
      <c r="V211" s="190" t="s">
        <v>291</v>
      </c>
      <c r="W211" s="189"/>
      <c r="X211" s="190" t="s">
        <v>593</v>
      </c>
      <c r="Y211" s="189"/>
      <c r="Z211" s="190" t="s">
        <v>739</v>
      </c>
      <c r="AA211" s="189"/>
      <c r="AB211" s="18"/>
      <c r="AC211" s="366"/>
      <c r="AD211" s="366"/>
      <c r="AE211" s="188"/>
      <c r="AF211" s="390"/>
      <c r="AG211" s="392"/>
      <c r="AH211" s="392"/>
      <c r="AI211" s="392"/>
      <c r="AJ211" s="392"/>
      <c r="AK211" s="392"/>
      <c r="AL211" s="392"/>
      <c r="AM211" s="392"/>
      <c r="AN211" s="392"/>
      <c r="AO211" s="395"/>
      <c r="AR211" s="4">
        <f>SUM(AN210:AO212)/SUM(AL210:AO212)*100</f>
        <v>0</v>
      </c>
    </row>
    <row r="212" spans="1:44" ht="19.899999999999999" customHeight="1" thickBot="1" x14ac:dyDescent="0.25">
      <c r="A212" s="17"/>
      <c r="B212" s="407"/>
      <c r="C212" s="233"/>
      <c r="D212" s="203"/>
      <c r="E212" s="203"/>
      <c r="F212" s="202"/>
      <c r="G212" s="410"/>
      <c r="H212" s="410"/>
      <c r="I212" s="410"/>
      <c r="J212" s="201" t="s">
        <v>87</v>
      </c>
      <c r="K212" s="200" t="s">
        <v>97</v>
      </c>
      <c r="L212" s="201" t="s">
        <v>86</v>
      </c>
      <c r="M212" s="200" t="s">
        <v>213</v>
      </c>
      <c r="N212" s="201" t="s">
        <v>85</v>
      </c>
      <c r="O212" s="200" t="s">
        <v>220</v>
      </c>
      <c r="P212" s="201" t="s">
        <v>84</v>
      </c>
      <c r="Q212" s="200" t="s">
        <v>228</v>
      </c>
      <c r="R212" s="201" t="s">
        <v>208</v>
      </c>
      <c r="S212" s="200" t="s">
        <v>98</v>
      </c>
      <c r="T212" s="201" t="s">
        <v>207</v>
      </c>
      <c r="U212" s="200"/>
      <c r="V212" s="201" t="s">
        <v>290</v>
      </c>
      <c r="W212" s="200"/>
      <c r="X212" s="201" t="s">
        <v>592</v>
      </c>
      <c r="Y212" s="200"/>
      <c r="Z212" s="201" t="s">
        <v>738</v>
      </c>
      <c r="AA212" s="200"/>
      <c r="AB212" s="10"/>
      <c r="AC212" s="398"/>
      <c r="AD212" s="398"/>
      <c r="AE212" s="199"/>
      <c r="AF212" s="391"/>
      <c r="AG212" s="393"/>
      <c r="AH212" s="393"/>
      <c r="AI212" s="393"/>
      <c r="AJ212" s="393"/>
      <c r="AK212" s="393"/>
      <c r="AL212" s="393"/>
      <c r="AM212" s="393"/>
      <c r="AN212" s="393"/>
      <c r="AO212" s="396"/>
    </row>
    <row r="213" spans="1:44" ht="19.899999999999999" customHeight="1" x14ac:dyDescent="0.2">
      <c r="A213" s="17"/>
      <c r="B213" s="405">
        <v>6</v>
      </c>
      <c r="C213" s="232"/>
      <c r="D213" s="197"/>
      <c r="E213" s="197"/>
      <c r="F213" s="196"/>
      <c r="G213" s="408">
        <v>98</v>
      </c>
      <c r="H213" s="408">
        <v>25</v>
      </c>
      <c r="I213" s="408">
        <v>5</v>
      </c>
      <c r="J213" s="195" t="s">
        <v>95</v>
      </c>
      <c r="K213" s="194" t="s">
        <v>213</v>
      </c>
      <c r="L213" s="195" t="s">
        <v>94</v>
      </c>
      <c r="M213" s="194" t="s">
        <v>284</v>
      </c>
      <c r="N213" s="195" t="s">
        <v>93</v>
      </c>
      <c r="O213" s="194" t="s">
        <v>545</v>
      </c>
      <c r="P213" s="195" t="s">
        <v>92</v>
      </c>
      <c r="Q213" s="194" t="s">
        <v>319</v>
      </c>
      <c r="R213" s="195" t="s">
        <v>212</v>
      </c>
      <c r="S213" s="194" t="s">
        <v>275</v>
      </c>
      <c r="T213" s="195" t="s">
        <v>211</v>
      </c>
      <c r="U213" s="194" t="s">
        <v>213</v>
      </c>
      <c r="V213" s="195" t="s">
        <v>292</v>
      </c>
      <c r="W213" s="194" t="s">
        <v>98</v>
      </c>
      <c r="X213" s="195" t="s">
        <v>594</v>
      </c>
      <c r="Y213" s="194"/>
      <c r="Z213" s="195" t="s">
        <v>740</v>
      </c>
      <c r="AA213" s="194"/>
      <c r="AB213" s="25" t="s">
        <v>862</v>
      </c>
      <c r="AC213" s="397"/>
      <c r="AD213" s="397"/>
      <c r="AE213" s="193"/>
      <c r="AF213" s="379">
        <f>SUMPRODUCT(LEN($K213:$Y215)-LEN(SUBSTITUTE($K213:$Y215,"A", "")))</f>
        <v>23</v>
      </c>
      <c r="AG213" s="365">
        <f>SUMPRODUCT(LEN($AB213:$AB215)-LEN(SUBSTITUTE($AB213:$AB215,"A", "")))</f>
        <v>17</v>
      </c>
      <c r="AH213" s="365">
        <f>SUMPRODUCT(LEN($K213:$Y215)-LEN(SUBSTITUTE($K213:$Y215,"S", "")))</f>
        <v>8</v>
      </c>
      <c r="AI213" s="365">
        <f>SUMPRODUCT(LEN($AB213:$AB215)-LEN(SUBSTITUTE($AB213:$AB215,"S", "")))</f>
        <v>8</v>
      </c>
      <c r="AJ213" s="365">
        <f>SUMPRODUCT(LEN($K213:$Y215)-LEN(SUBSTITUTE($K213:$Y215,"F", "")))</f>
        <v>0</v>
      </c>
      <c r="AK213" s="365">
        <f>SUMPRODUCT(LEN($AB213:$AB215)-LEN(SUBSTITUTE($AB213:$AB215,"F", "")))</f>
        <v>0</v>
      </c>
      <c r="AL213" s="365">
        <f>SUMPRODUCT(LEN($K213:$Y215)-LEN(SUBSTITUTE($K213:$Y215,"G", "")))</f>
        <v>18</v>
      </c>
      <c r="AM213" s="365">
        <f>SUMPRODUCT(LEN($AB213:$AB215)-LEN(SUBSTITUTE($AB213:$AB215,"G", "")))</f>
        <v>10</v>
      </c>
      <c r="AN213" s="365">
        <f>SUMPRODUCT(LEN($K213:$Y215)-LEN(SUBSTITUTE($K213:$Y215,"M", "")))</f>
        <v>0</v>
      </c>
      <c r="AO213" s="382">
        <f>SUMPRODUCT(LEN($AB213:$AB215)-LEN(SUBSTITUTE($AB213:$AB215,"M", "")))</f>
        <v>0</v>
      </c>
    </row>
    <row r="214" spans="1:44" ht="19.899999999999999" customHeight="1" x14ac:dyDescent="0.2">
      <c r="A214" s="17"/>
      <c r="B214" s="406"/>
      <c r="C214" s="231"/>
      <c r="D214" s="23"/>
      <c r="E214" s="23"/>
      <c r="F214" s="191"/>
      <c r="G214" s="409"/>
      <c r="H214" s="409"/>
      <c r="I214" s="409"/>
      <c r="J214" s="190" t="s">
        <v>91</v>
      </c>
      <c r="K214" s="189" t="s">
        <v>97</v>
      </c>
      <c r="L214" s="190" t="s">
        <v>90</v>
      </c>
      <c r="M214" s="189" t="s">
        <v>319</v>
      </c>
      <c r="N214" s="190" t="s">
        <v>89</v>
      </c>
      <c r="O214" s="189" t="s">
        <v>301</v>
      </c>
      <c r="P214" s="190" t="s">
        <v>88</v>
      </c>
      <c r="Q214" s="189" t="s">
        <v>308</v>
      </c>
      <c r="R214" s="190" t="s">
        <v>210</v>
      </c>
      <c r="S214" s="189" t="s">
        <v>263</v>
      </c>
      <c r="T214" s="190" t="s">
        <v>209</v>
      </c>
      <c r="U214" s="189" t="s">
        <v>218</v>
      </c>
      <c r="V214" s="190" t="s">
        <v>291</v>
      </c>
      <c r="W214" s="189"/>
      <c r="X214" s="190" t="s">
        <v>593</v>
      </c>
      <c r="Y214" s="189"/>
      <c r="Z214" s="190" t="s">
        <v>739</v>
      </c>
      <c r="AA214" s="189"/>
      <c r="AB214" s="18"/>
      <c r="AC214" s="366"/>
      <c r="AD214" s="366"/>
      <c r="AE214" s="188"/>
      <c r="AF214" s="390"/>
      <c r="AG214" s="392"/>
      <c r="AH214" s="392"/>
      <c r="AI214" s="392"/>
      <c r="AJ214" s="392"/>
      <c r="AK214" s="392"/>
      <c r="AL214" s="392"/>
      <c r="AM214" s="392"/>
      <c r="AN214" s="392"/>
      <c r="AO214" s="395"/>
      <c r="AR214" s="4">
        <f>SUM(AN213:AO215)/SUM(AL213:AO215)*100</f>
        <v>0</v>
      </c>
    </row>
    <row r="215" spans="1:44" ht="19.899999999999999" customHeight="1" thickBot="1" x14ac:dyDescent="0.25">
      <c r="A215" s="17"/>
      <c r="B215" s="407"/>
      <c r="C215" s="233"/>
      <c r="D215" s="203"/>
      <c r="E215" s="203"/>
      <c r="F215" s="202"/>
      <c r="G215" s="410"/>
      <c r="H215" s="410"/>
      <c r="I215" s="410"/>
      <c r="J215" s="201" t="s">
        <v>87</v>
      </c>
      <c r="K215" s="200" t="s">
        <v>284</v>
      </c>
      <c r="L215" s="201" t="s">
        <v>86</v>
      </c>
      <c r="M215" s="200" t="s">
        <v>319</v>
      </c>
      <c r="N215" s="201" t="s">
        <v>85</v>
      </c>
      <c r="O215" s="200" t="s">
        <v>435</v>
      </c>
      <c r="P215" s="201" t="s">
        <v>84</v>
      </c>
      <c r="Q215" s="200" t="s">
        <v>230</v>
      </c>
      <c r="R215" s="201" t="s">
        <v>208</v>
      </c>
      <c r="S215" s="200" t="s">
        <v>225</v>
      </c>
      <c r="T215" s="201" t="s">
        <v>207</v>
      </c>
      <c r="U215" s="200" t="s">
        <v>218</v>
      </c>
      <c r="V215" s="201" t="s">
        <v>290</v>
      </c>
      <c r="W215" s="200"/>
      <c r="X215" s="201" t="s">
        <v>592</v>
      </c>
      <c r="Y215" s="200"/>
      <c r="Z215" s="201" t="s">
        <v>738</v>
      </c>
      <c r="AA215" s="200"/>
      <c r="AB215" s="10"/>
      <c r="AC215" s="398"/>
      <c r="AD215" s="398"/>
      <c r="AE215" s="199"/>
      <c r="AF215" s="391"/>
      <c r="AG215" s="393"/>
      <c r="AH215" s="393"/>
      <c r="AI215" s="393"/>
      <c r="AJ215" s="393"/>
      <c r="AK215" s="393"/>
      <c r="AL215" s="393"/>
      <c r="AM215" s="393"/>
      <c r="AN215" s="393"/>
      <c r="AO215" s="396"/>
    </row>
    <row r="216" spans="1:44" ht="19.899999999999999" customHeight="1" x14ac:dyDescent="0.2">
      <c r="A216" s="17"/>
      <c r="B216" s="405">
        <v>7</v>
      </c>
      <c r="C216" s="232"/>
      <c r="D216" s="197"/>
      <c r="E216" s="197"/>
      <c r="F216" s="196"/>
      <c r="G216" s="408">
        <v>93</v>
      </c>
      <c r="H216" s="408">
        <v>26</v>
      </c>
      <c r="I216" s="408">
        <v>5</v>
      </c>
      <c r="J216" s="195" t="s">
        <v>95</v>
      </c>
      <c r="K216" s="194" t="s">
        <v>213</v>
      </c>
      <c r="L216" s="195" t="s">
        <v>94</v>
      </c>
      <c r="M216" s="194" t="s">
        <v>861</v>
      </c>
      <c r="N216" s="195" t="s">
        <v>93</v>
      </c>
      <c r="O216" s="194" t="s">
        <v>636</v>
      </c>
      <c r="P216" s="195" t="s">
        <v>92</v>
      </c>
      <c r="Q216" s="194" t="s">
        <v>441</v>
      </c>
      <c r="R216" s="195" t="s">
        <v>212</v>
      </c>
      <c r="S216" s="194" t="s">
        <v>224</v>
      </c>
      <c r="T216" s="195" t="s">
        <v>211</v>
      </c>
      <c r="U216" s="194" t="s">
        <v>263</v>
      </c>
      <c r="V216" s="195" t="s">
        <v>292</v>
      </c>
      <c r="W216" s="194" t="s">
        <v>98</v>
      </c>
      <c r="X216" s="195" t="s">
        <v>594</v>
      </c>
      <c r="Y216" s="194"/>
      <c r="Z216" s="195" t="s">
        <v>740</v>
      </c>
      <c r="AA216" s="194"/>
      <c r="AB216" s="25" t="s">
        <v>860</v>
      </c>
      <c r="AC216" s="397"/>
      <c r="AD216" s="397"/>
      <c r="AE216" s="193"/>
      <c r="AF216" s="379">
        <f>SUMPRODUCT(LEN($K216:$Y218)-LEN(SUBSTITUTE($K216:$Y218,"A", "")))</f>
        <v>42</v>
      </c>
      <c r="AG216" s="365">
        <f>SUMPRODUCT(LEN($AB216:$AB218)-LEN(SUBSTITUTE($AB216:$AB218,"A", "")))</f>
        <v>24</v>
      </c>
      <c r="AH216" s="365">
        <f>SUMPRODUCT(LEN($K216:$Y218)-LEN(SUBSTITUTE($K216:$Y218,"S", "")))</f>
        <v>3</v>
      </c>
      <c r="AI216" s="365">
        <f>SUMPRODUCT(LEN($AB216:$AB218)-LEN(SUBSTITUTE($AB216:$AB218,"S", "")))</f>
        <v>0</v>
      </c>
      <c r="AJ216" s="365">
        <f>SUMPRODUCT(LEN($K216:$Y218)-LEN(SUBSTITUTE($K216:$Y218,"F", "")))</f>
        <v>0</v>
      </c>
      <c r="AK216" s="365">
        <f>SUMPRODUCT(LEN($AB216:$AB218)-LEN(SUBSTITUTE($AB216:$AB218,"F", "")))</f>
        <v>0</v>
      </c>
      <c r="AL216" s="365">
        <f>SUMPRODUCT(LEN($K216:$Y218)-LEN(SUBSTITUTE($K216:$Y218,"G", "")))</f>
        <v>18</v>
      </c>
      <c r="AM216" s="365">
        <f>SUMPRODUCT(LEN($AB216:$AB218)-LEN(SUBSTITUTE($AB216:$AB218,"G", "")))</f>
        <v>10</v>
      </c>
      <c r="AN216" s="365">
        <f>SUMPRODUCT(LEN($K216:$Y218)-LEN(SUBSTITUTE($K216:$Y218,"M", "")))</f>
        <v>1</v>
      </c>
      <c r="AO216" s="382">
        <f>SUMPRODUCT(LEN($AB216:$AB218)-LEN(SUBSTITUTE($AB216:$AB218,"M", "")))</f>
        <v>0</v>
      </c>
    </row>
    <row r="217" spans="1:44" ht="19.899999999999999" customHeight="1" x14ac:dyDescent="0.2">
      <c r="A217" s="17"/>
      <c r="B217" s="406"/>
      <c r="C217" s="231"/>
      <c r="D217" s="23"/>
      <c r="E217" s="23"/>
      <c r="F217" s="191"/>
      <c r="G217" s="409"/>
      <c r="H217" s="409"/>
      <c r="I217" s="409"/>
      <c r="J217" s="190" t="s">
        <v>91</v>
      </c>
      <c r="K217" s="189" t="s">
        <v>266</v>
      </c>
      <c r="L217" s="190" t="s">
        <v>90</v>
      </c>
      <c r="M217" s="189" t="s">
        <v>275</v>
      </c>
      <c r="N217" s="190" t="s">
        <v>89</v>
      </c>
      <c r="O217" s="189" t="s">
        <v>425</v>
      </c>
      <c r="P217" s="190" t="s">
        <v>88</v>
      </c>
      <c r="Q217" s="189" t="s">
        <v>266</v>
      </c>
      <c r="R217" s="190" t="s">
        <v>210</v>
      </c>
      <c r="S217" s="189" t="s">
        <v>266</v>
      </c>
      <c r="T217" s="190" t="s">
        <v>209</v>
      </c>
      <c r="U217" s="189" t="s">
        <v>263</v>
      </c>
      <c r="V217" s="190" t="s">
        <v>291</v>
      </c>
      <c r="W217" s="189" t="s">
        <v>98</v>
      </c>
      <c r="X217" s="190" t="s">
        <v>593</v>
      </c>
      <c r="Y217" s="189"/>
      <c r="Z217" s="190" t="s">
        <v>739</v>
      </c>
      <c r="AA217" s="189"/>
      <c r="AB217" s="18" t="s">
        <v>859</v>
      </c>
      <c r="AC217" s="366"/>
      <c r="AD217" s="366"/>
      <c r="AE217" s="188"/>
      <c r="AF217" s="390"/>
      <c r="AG217" s="392"/>
      <c r="AH217" s="392"/>
      <c r="AI217" s="392"/>
      <c r="AJ217" s="392"/>
      <c r="AK217" s="392"/>
      <c r="AL217" s="392"/>
      <c r="AM217" s="392"/>
      <c r="AN217" s="392"/>
      <c r="AO217" s="395"/>
      <c r="AR217" s="4">
        <f>SUM(AN216:AO218)/SUM(AL216:AO218)*100</f>
        <v>3.4482758620689653</v>
      </c>
    </row>
    <row r="218" spans="1:44" ht="19.899999999999999" customHeight="1" thickBot="1" x14ac:dyDescent="0.25">
      <c r="A218" s="17"/>
      <c r="B218" s="407"/>
      <c r="C218" s="233"/>
      <c r="D218" s="203"/>
      <c r="E218" s="203"/>
      <c r="F218" s="202"/>
      <c r="G218" s="410"/>
      <c r="H218" s="410"/>
      <c r="I218" s="410"/>
      <c r="J218" s="201" t="s">
        <v>87</v>
      </c>
      <c r="K218" s="200" t="s">
        <v>425</v>
      </c>
      <c r="L218" s="201" t="s">
        <v>86</v>
      </c>
      <c r="M218" s="200" t="s">
        <v>301</v>
      </c>
      <c r="N218" s="201" t="s">
        <v>85</v>
      </c>
      <c r="O218" s="200" t="s">
        <v>555</v>
      </c>
      <c r="P218" s="201" t="s">
        <v>84</v>
      </c>
      <c r="Q218" s="200" t="s">
        <v>382</v>
      </c>
      <c r="R218" s="201" t="s">
        <v>208</v>
      </c>
      <c r="S218" s="200" t="s">
        <v>319</v>
      </c>
      <c r="T218" s="201" t="s">
        <v>207</v>
      </c>
      <c r="U218" s="200" t="s">
        <v>263</v>
      </c>
      <c r="V218" s="201" t="s">
        <v>290</v>
      </c>
      <c r="W218" s="200" t="s">
        <v>98</v>
      </c>
      <c r="X218" s="201" t="s">
        <v>592</v>
      </c>
      <c r="Y218" s="200"/>
      <c r="Z218" s="201" t="s">
        <v>738</v>
      </c>
      <c r="AA218" s="200"/>
      <c r="AB218" s="10"/>
      <c r="AC218" s="398"/>
      <c r="AD218" s="398"/>
      <c r="AE218" s="199"/>
      <c r="AF218" s="391"/>
      <c r="AG218" s="393"/>
      <c r="AH218" s="393"/>
      <c r="AI218" s="393"/>
      <c r="AJ218" s="393"/>
      <c r="AK218" s="393"/>
      <c r="AL218" s="393"/>
      <c r="AM218" s="393"/>
      <c r="AN218" s="393"/>
      <c r="AO218" s="396"/>
    </row>
    <row r="219" spans="1:44" ht="19.899999999999999" customHeight="1" x14ac:dyDescent="0.2">
      <c r="A219" s="17"/>
      <c r="B219" s="405">
        <v>8</v>
      </c>
      <c r="C219" s="232"/>
      <c r="D219" s="197"/>
      <c r="E219" s="197"/>
      <c r="F219" s="196"/>
      <c r="G219" s="408">
        <v>101</v>
      </c>
      <c r="H219" s="408">
        <v>26</v>
      </c>
      <c r="I219" s="408">
        <v>5</v>
      </c>
      <c r="J219" s="195" t="s">
        <v>95</v>
      </c>
      <c r="K219" s="194" t="s">
        <v>271</v>
      </c>
      <c r="L219" s="195" t="s">
        <v>94</v>
      </c>
      <c r="M219" s="194" t="s">
        <v>436</v>
      </c>
      <c r="N219" s="195" t="s">
        <v>93</v>
      </c>
      <c r="O219" s="194" t="s">
        <v>213</v>
      </c>
      <c r="P219" s="195" t="s">
        <v>92</v>
      </c>
      <c r="Q219" s="194" t="s">
        <v>444</v>
      </c>
      <c r="R219" s="195" t="s">
        <v>212</v>
      </c>
      <c r="S219" s="194" t="s">
        <v>354</v>
      </c>
      <c r="T219" s="195" t="s">
        <v>211</v>
      </c>
      <c r="U219" s="194" t="s">
        <v>315</v>
      </c>
      <c r="V219" s="195" t="s">
        <v>292</v>
      </c>
      <c r="W219" s="194" t="s">
        <v>218</v>
      </c>
      <c r="X219" s="195" t="s">
        <v>594</v>
      </c>
      <c r="Y219" s="194"/>
      <c r="Z219" s="195" t="s">
        <v>740</v>
      </c>
      <c r="AA219" s="194"/>
      <c r="AB219" s="25"/>
      <c r="AC219" s="397"/>
      <c r="AD219" s="397"/>
      <c r="AE219" s="193"/>
      <c r="AF219" s="379">
        <f>SUMPRODUCT(LEN($K219:$Y221)-LEN(SUBSTITUTE($K219:$Y221,"A", "")))</f>
        <v>12</v>
      </c>
      <c r="AG219" s="365">
        <f>SUMPRODUCT(LEN($AB219:$AB221)-LEN(SUBSTITUTE($AB219:$AB221,"A", "")))</f>
        <v>0</v>
      </c>
      <c r="AH219" s="365">
        <f>SUMPRODUCT(LEN($K219:$Y221)-LEN(SUBSTITUTE($K219:$Y221,"S", "")))</f>
        <v>16</v>
      </c>
      <c r="AI219" s="365">
        <f>SUMPRODUCT(LEN($AB219:$AB221)-LEN(SUBSTITUTE($AB219:$AB221,"S", "")))</f>
        <v>0</v>
      </c>
      <c r="AJ219" s="365">
        <f>SUMPRODUCT(LEN($K219:$Y221)-LEN(SUBSTITUTE($K219:$Y221,"F", "")))</f>
        <v>3</v>
      </c>
      <c r="AK219" s="365">
        <f>SUMPRODUCT(LEN($AB219:$AB221)-LEN(SUBSTITUTE($AB219:$AB221,"F", "")))</f>
        <v>0</v>
      </c>
      <c r="AL219" s="365">
        <f>SUMPRODUCT(LEN($K219:$Y221)-LEN(SUBSTITUTE($K219:$Y221,"G", "")))</f>
        <v>23</v>
      </c>
      <c r="AM219" s="365">
        <f>SUMPRODUCT(LEN($AB219:$AB221)-LEN(SUBSTITUTE($AB219:$AB221,"G", "")))</f>
        <v>0</v>
      </c>
      <c r="AN219" s="365">
        <f>SUMPRODUCT(LEN($K219:$Y221)-LEN(SUBSTITUTE($K219:$Y221,"M", "")))</f>
        <v>0</v>
      </c>
      <c r="AO219" s="382">
        <f>SUMPRODUCT(LEN($AB219:$AB221)-LEN(SUBSTITUTE($AB219:$AB221,"M", "")))</f>
        <v>0</v>
      </c>
    </row>
    <row r="220" spans="1:44" ht="19.899999999999999" customHeight="1" x14ac:dyDescent="0.2">
      <c r="A220" s="17"/>
      <c r="B220" s="406"/>
      <c r="C220" s="231"/>
      <c r="D220" s="23"/>
      <c r="E220" s="23"/>
      <c r="F220" s="191"/>
      <c r="G220" s="409"/>
      <c r="H220" s="409"/>
      <c r="I220" s="409"/>
      <c r="J220" s="190" t="s">
        <v>91</v>
      </c>
      <c r="K220" s="189" t="s">
        <v>367</v>
      </c>
      <c r="L220" s="190" t="s">
        <v>90</v>
      </c>
      <c r="M220" s="189" t="s">
        <v>319</v>
      </c>
      <c r="N220" s="190" t="s">
        <v>89</v>
      </c>
      <c r="O220" s="189" t="s">
        <v>463</v>
      </c>
      <c r="P220" s="190" t="s">
        <v>88</v>
      </c>
      <c r="Q220" s="189" t="s">
        <v>466</v>
      </c>
      <c r="R220" s="190" t="s">
        <v>210</v>
      </c>
      <c r="S220" s="189" t="s">
        <v>416</v>
      </c>
      <c r="T220" s="190" t="s">
        <v>209</v>
      </c>
      <c r="U220" s="189" t="s">
        <v>220</v>
      </c>
      <c r="V220" s="190" t="s">
        <v>291</v>
      </c>
      <c r="W220" s="189" t="s">
        <v>98</v>
      </c>
      <c r="X220" s="190" t="s">
        <v>593</v>
      </c>
      <c r="Y220" s="189"/>
      <c r="Z220" s="190" t="s">
        <v>739</v>
      </c>
      <c r="AA220" s="189"/>
      <c r="AB220" s="18"/>
      <c r="AC220" s="366"/>
      <c r="AD220" s="366"/>
      <c r="AE220" s="188"/>
      <c r="AF220" s="390"/>
      <c r="AG220" s="392"/>
      <c r="AH220" s="392"/>
      <c r="AI220" s="392"/>
      <c r="AJ220" s="392"/>
      <c r="AK220" s="392"/>
      <c r="AL220" s="392"/>
      <c r="AM220" s="392"/>
      <c r="AN220" s="392"/>
      <c r="AO220" s="395"/>
      <c r="AR220" s="4">
        <f>SUM(AN219:AO221)/SUM(AL219:AO221)*100</f>
        <v>0</v>
      </c>
    </row>
    <row r="221" spans="1:44" ht="19.899999999999999" customHeight="1" thickBot="1" x14ac:dyDescent="0.25">
      <c r="A221" s="17"/>
      <c r="B221" s="407"/>
      <c r="C221" s="233"/>
      <c r="D221" s="203"/>
      <c r="E221" s="203"/>
      <c r="F221" s="202"/>
      <c r="G221" s="410"/>
      <c r="H221" s="410"/>
      <c r="I221" s="410"/>
      <c r="J221" s="201" t="s">
        <v>87</v>
      </c>
      <c r="K221" s="200" t="s">
        <v>284</v>
      </c>
      <c r="L221" s="201" t="s">
        <v>86</v>
      </c>
      <c r="M221" s="200" t="s">
        <v>462</v>
      </c>
      <c r="N221" s="201" t="s">
        <v>85</v>
      </c>
      <c r="O221" s="200" t="s">
        <v>858</v>
      </c>
      <c r="P221" s="201" t="s">
        <v>84</v>
      </c>
      <c r="Q221" s="200" t="s">
        <v>857</v>
      </c>
      <c r="R221" s="201" t="s">
        <v>208</v>
      </c>
      <c r="S221" s="200" t="s">
        <v>315</v>
      </c>
      <c r="T221" s="201" t="s">
        <v>207</v>
      </c>
      <c r="U221" s="200" t="s">
        <v>218</v>
      </c>
      <c r="V221" s="201" t="s">
        <v>290</v>
      </c>
      <c r="W221" s="200" t="s">
        <v>98</v>
      </c>
      <c r="X221" s="201" t="s">
        <v>592</v>
      </c>
      <c r="Y221" s="200"/>
      <c r="Z221" s="201" t="s">
        <v>738</v>
      </c>
      <c r="AA221" s="200"/>
      <c r="AB221" s="10"/>
      <c r="AC221" s="398"/>
      <c r="AD221" s="398"/>
      <c r="AE221" s="199"/>
      <c r="AF221" s="391"/>
      <c r="AG221" s="393"/>
      <c r="AH221" s="393"/>
      <c r="AI221" s="393"/>
      <c r="AJ221" s="393"/>
      <c r="AK221" s="393"/>
      <c r="AL221" s="393"/>
      <c r="AM221" s="393"/>
      <c r="AN221" s="393"/>
      <c r="AO221" s="396"/>
    </row>
    <row r="222" spans="1:44" ht="19.899999999999999" customHeight="1" x14ac:dyDescent="0.2">
      <c r="A222" s="17"/>
      <c r="B222" s="405">
        <v>9</v>
      </c>
      <c r="C222" s="198" t="s">
        <v>137</v>
      </c>
      <c r="D222" s="197"/>
      <c r="E222" s="197"/>
      <c r="F222" s="196"/>
      <c r="G222" s="408">
        <v>109</v>
      </c>
      <c r="H222" s="408">
        <v>29</v>
      </c>
      <c r="I222" s="408">
        <v>5</v>
      </c>
      <c r="J222" s="195" t="s">
        <v>95</v>
      </c>
      <c r="K222" s="194" t="s">
        <v>213</v>
      </c>
      <c r="L222" s="195" t="s">
        <v>94</v>
      </c>
      <c r="M222" s="194" t="s">
        <v>436</v>
      </c>
      <c r="N222" s="195" t="s">
        <v>93</v>
      </c>
      <c r="O222" s="194" t="s">
        <v>275</v>
      </c>
      <c r="P222" s="195" t="s">
        <v>92</v>
      </c>
      <c r="Q222" s="194" t="s">
        <v>514</v>
      </c>
      <c r="R222" s="195" t="s">
        <v>212</v>
      </c>
      <c r="S222" s="194" t="s">
        <v>382</v>
      </c>
      <c r="T222" s="195" t="s">
        <v>211</v>
      </c>
      <c r="U222" s="194" t="s">
        <v>312</v>
      </c>
      <c r="V222" s="195" t="s">
        <v>292</v>
      </c>
      <c r="W222" s="194" t="s">
        <v>228</v>
      </c>
      <c r="X222" s="195" t="s">
        <v>594</v>
      </c>
      <c r="Y222" s="194" t="s">
        <v>218</v>
      </c>
      <c r="Z222" s="195" t="s">
        <v>740</v>
      </c>
      <c r="AA222" s="194"/>
      <c r="AB222" s="25" t="s">
        <v>856</v>
      </c>
      <c r="AC222" s="397"/>
      <c r="AD222" s="397"/>
      <c r="AE222" s="193"/>
      <c r="AF222" s="379">
        <f>SUMPRODUCT(LEN($K222:$Y224)-LEN(SUBSTITUTE($K222:$Y224,"A", "")))</f>
        <v>34</v>
      </c>
      <c r="AG222" s="365">
        <f>SUMPRODUCT(LEN($AB222:$AB224)-LEN(SUBSTITUTE($AB222:$AB224,"A", "")))</f>
        <v>10</v>
      </c>
      <c r="AH222" s="365">
        <f>SUMPRODUCT(LEN($K222:$Y224)-LEN(SUBSTITUTE($K222:$Y224,"S", "")))</f>
        <v>23</v>
      </c>
      <c r="AI222" s="365">
        <f>SUMPRODUCT(LEN($AB222:$AB224)-LEN(SUBSTITUTE($AB222:$AB224,"S", "")))</f>
        <v>7</v>
      </c>
      <c r="AJ222" s="365">
        <f>SUMPRODUCT(LEN($K222:$Y224)-LEN(SUBSTITUTE($K222:$Y224,"F", "")))</f>
        <v>1</v>
      </c>
      <c r="AK222" s="365">
        <f>SUMPRODUCT(LEN($AB222:$AB224)-LEN(SUBSTITUTE($AB222:$AB224,"F", "")))</f>
        <v>0</v>
      </c>
      <c r="AL222" s="365">
        <f>SUMPRODUCT(LEN($K222:$Y224)-LEN(SUBSTITUTE($K222:$Y224,"G", "")))</f>
        <v>21</v>
      </c>
      <c r="AM222" s="365">
        <f>SUMPRODUCT(LEN($AB222:$AB224)-LEN(SUBSTITUTE($AB222:$AB224,"G", "")))</f>
        <v>11</v>
      </c>
      <c r="AN222" s="365">
        <f>SUMPRODUCT(LEN($K222:$Y224)-LEN(SUBSTITUTE($K222:$Y224,"M", "")))</f>
        <v>0</v>
      </c>
      <c r="AO222" s="382">
        <f>SUMPRODUCT(LEN($AB222:$AB224)-LEN(SUBSTITUTE($AB222:$AB224,"M", "")))</f>
        <v>0</v>
      </c>
    </row>
    <row r="223" spans="1:44" ht="19.899999999999999" customHeight="1" x14ac:dyDescent="0.2">
      <c r="A223" s="17"/>
      <c r="B223" s="406"/>
      <c r="C223" s="231"/>
      <c r="D223" s="23"/>
      <c r="E223" s="23"/>
      <c r="F223" s="191"/>
      <c r="G223" s="409"/>
      <c r="H223" s="409"/>
      <c r="I223" s="409"/>
      <c r="J223" s="190" t="s">
        <v>91</v>
      </c>
      <c r="K223" s="189" t="s">
        <v>213</v>
      </c>
      <c r="L223" s="190" t="s">
        <v>90</v>
      </c>
      <c r="M223" s="189" t="s">
        <v>855</v>
      </c>
      <c r="N223" s="190" t="s">
        <v>89</v>
      </c>
      <c r="O223" s="189" t="s">
        <v>854</v>
      </c>
      <c r="P223" s="190" t="s">
        <v>88</v>
      </c>
      <c r="Q223" s="189" t="s">
        <v>853</v>
      </c>
      <c r="R223" s="190" t="s">
        <v>210</v>
      </c>
      <c r="S223" s="189" t="s">
        <v>456</v>
      </c>
      <c r="T223" s="190" t="s">
        <v>209</v>
      </c>
      <c r="U223" s="189" t="s">
        <v>305</v>
      </c>
      <c r="V223" s="190" t="s">
        <v>291</v>
      </c>
      <c r="W223" s="189" t="s">
        <v>218</v>
      </c>
      <c r="X223" s="190" t="s">
        <v>593</v>
      </c>
      <c r="Y223" s="189" t="s">
        <v>98</v>
      </c>
      <c r="Z223" s="190" t="s">
        <v>739</v>
      </c>
      <c r="AA223" s="189"/>
      <c r="AB223" s="18"/>
      <c r="AC223" s="366"/>
      <c r="AD223" s="366"/>
      <c r="AE223" s="188"/>
      <c r="AF223" s="390"/>
      <c r="AG223" s="392"/>
      <c r="AH223" s="392"/>
      <c r="AI223" s="392"/>
      <c r="AJ223" s="392"/>
      <c r="AK223" s="392"/>
      <c r="AL223" s="392"/>
      <c r="AM223" s="392"/>
      <c r="AN223" s="392"/>
      <c r="AO223" s="395"/>
      <c r="AR223" s="4">
        <f>SUM(AN222:AO224)/SUM(AL222:AO224)*100</f>
        <v>0</v>
      </c>
    </row>
    <row r="224" spans="1:44" ht="19.899999999999999" customHeight="1" thickBot="1" x14ac:dyDescent="0.25">
      <c r="A224" s="17"/>
      <c r="B224" s="407"/>
      <c r="C224" s="233"/>
      <c r="D224" s="203"/>
      <c r="E224" s="203"/>
      <c r="F224" s="202"/>
      <c r="G224" s="410"/>
      <c r="H224" s="410"/>
      <c r="I224" s="410"/>
      <c r="J224" s="201" t="s">
        <v>87</v>
      </c>
      <c r="K224" s="200" t="s">
        <v>213</v>
      </c>
      <c r="L224" s="201" t="s">
        <v>86</v>
      </c>
      <c r="M224" s="200" t="s">
        <v>301</v>
      </c>
      <c r="N224" s="201" t="s">
        <v>85</v>
      </c>
      <c r="O224" s="200" t="s">
        <v>545</v>
      </c>
      <c r="P224" s="201" t="s">
        <v>84</v>
      </c>
      <c r="Q224" s="200" t="s">
        <v>319</v>
      </c>
      <c r="R224" s="201" t="s">
        <v>208</v>
      </c>
      <c r="S224" s="200" t="s">
        <v>249</v>
      </c>
      <c r="T224" s="201" t="s">
        <v>207</v>
      </c>
      <c r="U224" s="200" t="s">
        <v>315</v>
      </c>
      <c r="V224" s="201" t="s">
        <v>290</v>
      </c>
      <c r="W224" s="200" t="s">
        <v>218</v>
      </c>
      <c r="X224" s="201" t="s">
        <v>592</v>
      </c>
      <c r="Y224" s="200" t="s">
        <v>98</v>
      </c>
      <c r="Z224" s="201" t="s">
        <v>738</v>
      </c>
      <c r="AA224" s="200"/>
      <c r="AB224" s="10"/>
      <c r="AC224" s="398"/>
      <c r="AD224" s="398"/>
      <c r="AE224" s="199"/>
      <c r="AF224" s="391"/>
      <c r="AG224" s="393"/>
      <c r="AH224" s="393"/>
      <c r="AI224" s="393"/>
      <c r="AJ224" s="393"/>
      <c r="AK224" s="393"/>
      <c r="AL224" s="393"/>
      <c r="AM224" s="393"/>
      <c r="AN224" s="393"/>
      <c r="AO224" s="396"/>
    </row>
    <row r="225" spans="1:44" ht="19.899999999999999" customHeight="1" x14ac:dyDescent="0.2">
      <c r="A225" s="17"/>
      <c r="B225" s="405">
        <v>10</v>
      </c>
      <c r="C225" s="232"/>
      <c r="D225" s="197"/>
      <c r="E225" s="197"/>
      <c r="F225" s="196"/>
      <c r="G225" s="408">
        <v>95</v>
      </c>
      <c r="H225" s="408">
        <v>27</v>
      </c>
      <c r="I225" s="408">
        <v>5</v>
      </c>
      <c r="J225" s="195" t="s">
        <v>95</v>
      </c>
      <c r="K225" s="194" t="s">
        <v>793</v>
      </c>
      <c r="L225" s="195" t="s">
        <v>94</v>
      </c>
      <c r="M225" s="194" t="s">
        <v>425</v>
      </c>
      <c r="N225" s="195" t="s">
        <v>93</v>
      </c>
      <c r="O225" s="194" t="s">
        <v>301</v>
      </c>
      <c r="P225" s="195" t="s">
        <v>92</v>
      </c>
      <c r="Q225" s="194" t="s">
        <v>266</v>
      </c>
      <c r="R225" s="195" t="s">
        <v>212</v>
      </c>
      <c r="S225" s="194" t="s">
        <v>224</v>
      </c>
      <c r="T225" s="195" t="s">
        <v>211</v>
      </c>
      <c r="U225" s="194" t="s">
        <v>263</v>
      </c>
      <c r="V225" s="195" t="s">
        <v>292</v>
      </c>
      <c r="W225" s="194" t="s">
        <v>232</v>
      </c>
      <c r="X225" s="195" t="s">
        <v>594</v>
      </c>
      <c r="Y225" s="194"/>
      <c r="Z225" s="195" t="s">
        <v>740</v>
      </c>
      <c r="AA225" s="194"/>
      <c r="AB225" s="25" t="s">
        <v>852</v>
      </c>
      <c r="AC225" s="397">
        <v>3</v>
      </c>
      <c r="AD225" s="397"/>
      <c r="AE225" s="193"/>
      <c r="AF225" s="379">
        <f>SUMPRODUCT(LEN($K225:$Y227)-LEN(SUBSTITUTE($K225:$Y227,"A", "")))</f>
        <v>45</v>
      </c>
      <c r="AG225" s="365">
        <f>SUMPRODUCT(LEN($AB225:$AB227)-LEN(SUBSTITUTE($AB225:$AB227,"A", "")))</f>
        <v>31</v>
      </c>
      <c r="AH225" s="365">
        <f>SUMPRODUCT(LEN($K225:$Y227)-LEN(SUBSTITUTE($K225:$Y227,"S", "")))</f>
        <v>1</v>
      </c>
      <c r="AI225" s="365">
        <f>SUMPRODUCT(LEN($AB225:$AB227)-LEN(SUBSTITUTE($AB225:$AB227,"S", "")))</f>
        <v>0</v>
      </c>
      <c r="AJ225" s="365">
        <f>SUMPRODUCT(LEN($K225:$Y227)-LEN(SUBSTITUTE($K225:$Y227,"F", "")))</f>
        <v>1</v>
      </c>
      <c r="AK225" s="365">
        <f>SUMPRODUCT(LEN($AB225:$AB227)-LEN(SUBSTITUTE($AB225:$AB227,"F", "")))</f>
        <v>0</v>
      </c>
      <c r="AL225" s="365">
        <f>SUMPRODUCT(LEN($K225:$Y227)-LEN(SUBSTITUTE($K225:$Y227,"G", "")))</f>
        <v>10</v>
      </c>
      <c r="AM225" s="365">
        <f>SUMPRODUCT(LEN($AB225:$AB227)-LEN(SUBSTITUTE($AB225:$AB227,"G", "")))</f>
        <v>13</v>
      </c>
      <c r="AN225" s="365">
        <f>SUMPRODUCT(LEN($K225:$Y227)-LEN(SUBSTITUTE($K225:$Y227,"M", "")))</f>
        <v>4</v>
      </c>
      <c r="AO225" s="382">
        <f>SUMPRODUCT(LEN($AB225:$AB227)-LEN(SUBSTITUTE($AB225:$AB227,"M", "")))</f>
        <v>0</v>
      </c>
    </row>
    <row r="226" spans="1:44" ht="19.899999999999999" customHeight="1" x14ac:dyDescent="0.2">
      <c r="A226" s="17"/>
      <c r="B226" s="406"/>
      <c r="C226" s="231"/>
      <c r="D226" s="23"/>
      <c r="E226" s="23"/>
      <c r="F226" s="191"/>
      <c r="G226" s="409"/>
      <c r="H226" s="409"/>
      <c r="I226" s="409"/>
      <c r="J226" s="190" t="s">
        <v>91</v>
      </c>
      <c r="K226" s="189" t="s">
        <v>851</v>
      </c>
      <c r="L226" s="190" t="s">
        <v>90</v>
      </c>
      <c r="M226" s="189" t="s">
        <v>522</v>
      </c>
      <c r="N226" s="190" t="s">
        <v>89</v>
      </c>
      <c r="O226" s="189" t="s">
        <v>441</v>
      </c>
      <c r="P226" s="190" t="s">
        <v>88</v>
      </c>
      <c r="Q226" s="189" t="s">
        <v>319</v>
      </c>
      <c r="R226" s="190" t="s">
        <v>210</v>
      </c>
      <c r="S226" s="189" t="s">
        <v>224</v>
      </c>
      <c r="T226" s="190" t="s">
        <v>209</v>
      </c>
      <c r="U226" s="189" t="s">
        <v>213</v>
      </c>
      <c r="V226" s="190" t="s">
        <v>291</v>
      </c>
      <c r="W226" s="189" t="s">
        <v>98</v>
      </c>
      <c r="X226" s="190" t="s">
        <v>593</v>
      </c>
      <c r="Y226" s="189"/>
      <c r="Z226" s="190" t="s">
        <v>739</v>
      </c>
      <c r="AA226" s="189"/>
      <c r="AB226" s="18" t="s">
        <v>850</v>
      </c>
      <c r="AC226" s="366"/>
      <c r="AD226" s="366"/>
      <c r="AE226" s="188"/>
      <c r="AF226" s="390"/>
      <c r="AG226" s="392"/>
      <c r="AH226" s="392"/>
      <c r="AI226" s="392"/>
      <c r="AJ226" s="392"/>
      <c r="AK226" s="392"/>
      <c r="AL226" s="392"/>
      <c r="AM226" s="392"/>
      <c r="AN226" s="392"/>
      <c r="AO226" s="395"/>
      <c r="AR226" s="4">
        <f>SUM(AN225:AO227)/SUM(AL225:AO227)*100</f>
        <v>14.814814814814813</v>
      </c>
    </row>
    <row r="227" spans="1:44" ht="19.899999999999999" customHeight="1" thickBot="1" x14ac:dyDescent="0.25">
      <c r="A227" s="17"/>
      <c r="B227" s="407"/>
      <c r="C227" s="233"/>
      <c r="D227" s="203"/>
      <c r="E227" s="203"/>
      <c r="F227" s="202"/>
      <c r="G227" s="410"/>
      <c r="H227" s="410"/>
      <c r="I227" s="410"/>
      <c r="J227" s="201" t="s">
        <v>87</v>
      </c>
      <c r="K227" s="200" t="s">
        <v>747</v>
      </c>
      <c r="L227" s="201" t="s">
        <v>86</v>
      </c>
      <c r="M227" s="200" t="s">
        <v>301</v>
      </c>
      <c r="N227" s="201" t="s">
        <v>85</v>
      </c>
      <c r="O227" s="200" t="s">
        <v>425</v>
      </c>
      <c r="P227" s="201" t="s">
        <v>84</v>
      </c>
      <c r="Q227" s="200" t="s">
        <v>213</v>
      </c>
      <c r="R227" s="201" t="s">
        <v>208</v>
      </c>
      <c r="S227" s="200" t="s">
        <v>263</v>
      </c>
      <c r="T227" s="201" t="s">
        <v>207</v>
      </c>
      <c r="U227" s="200" t="s">
        <v>97</v>
      </c>
      <c r="V227" s="201" t="s">
        <v>290</v>
      </c>
      <c r="W227" s="200" t="s">
        <v>97</v>
      </c>
      <c r="X227" s="201" t="s">
        <v>592</v>
      </c>
      <c r="Y227" s="200"/>
      <c r="Z227" s="201" t="s">
        <v>738</v>
      </c>
      <c r="AA227" s="200"/>
      <c r="AB227" s="10"/>
      <c r="AC227" s="398"/>
      <c r="AD227" s="398"/>
      <c r="AE227" s="199"/>
      <c r="AF227" s="391"/>
      <c r="AG227" s="393"/>
      <c r="AH227" s="393"/>
      <c r="AI227" s="393"/>
      <c r="AJ227" s="393"/>
      <c r="AK227" s="393"/>
      <c r="AL227" s="393"/>
      <c r="AM227" s="393"/>
      <c r="AN227" s="393"/>
      <c r="AO227" s="396"/>
    </row>
    <row r="228" spans="1:44" ht="19.899999999999999" customHeight="1" x14ac:dyDescent="0.2">
      <c r="A228" s="17"/>
      <c r="B228" s="405">
        <v>11</v>
      </c>
      <c r="C228" s="232"/>
      <c r="D228" s="197"/>
      <c r="E228" s="197"/>
      <c r="F228" s="196"/>
      <c r="G228" s="408">
        <v>79</v>
      </c>
      <c r="H228" s="408">
        <v>21</v>
      </c>
      <c r="I228" s="408">
        <v>11</v>
      </c>
      <c r="J228" s="195" t="s">
        <v>95</v>
      </c>
      <c r="K228" s="194" t="s">
        <v>97</v>
      </c>
      <c r="L228" s="195" t="s">
        <v>94</v>
      </c>
      <c r="M228" s="194" t="s">
        <v>97</v>
      </c>
      <c r="N228" s="195" t="s">
        <v>93</v>
      </c>
      <c r="O228" s="194" t="s">
        <v>97</v>
      </c>
      <c r="P228" s="195" t="s">
        <v>92</v>
      </c>
      <c r="Q228" s="194"/>
      <c r="R228" s="195" t="s">
        <v>212</v>
      </c>
      <c r="S228" s="194"/>
      <c r="T228" s="195" t="s">
        <v>211</v>
      </c>
      <c r="U228" s="194"/>
      <c r="V228" s="195" t="s">
        <v>292</v>
      </c>
      <c r="W228" s="194"/>
      <c r="X228" s="195" t="s">
        <v>594</v>
      </c>
      <c r="Y228" s="194"/>
      <c r="Z228" s="195" t="s">
        <v>740</v>
      </c>
      <c r="AA228" s="194"/>
      <c r="AB228" s="25"/>
      <c r="AC228" s="397"/>
      <c r="AD228" s="397"/>
      <c r="AE228" s="193"/>
      <c r="AF228" s="379">
        <f>SUMPRODUCT(LEN($K228:$Y230)-LEN(SUBSTITUTE($K228:$Y230,"A", "")))</f>
        <v>5</v>
      </c>
      <c r="AG228" s="365">
        <f>SUMPRODUCT(LEN($AB228:$AB230)-LEN(SUBSTITUTE($AB228:$AB230,"A", "")))</f>
        <v>0</v>
      </c>
      <c r="AH228" s="365">
        <f>SUMPRODUCT(LEN($K228:$Y230)-LEN(SUBSTITUTE($K228:$Y230,"S", "")))</f>
        <v>3</v>
      </c>
      <c r="AI228" s="365">
        <f>SUMPRODUCT(LEN($AB228:$AB230)-LEN(SUBSTITUTE($AB228:$AB230,"S", "")))</f>
        <v>0</v>
      </c>
      <c r="AJ228" s="365">
        <f>SUMPRODUCT(LEN($K228:$Y230)-LEN(SUBSTITUTE($K228:$Y230,"F", "")))</f>
        <v>0</v>
      </c>
      <c r="AK228" s="365">
        <f>SUMPRODUCT(LEN($AB228:$AB230)-LEN(SUBSTITUTE($AB228:$AB230,"F", "")))</f>
        <v>0</v>
      </c>
      <c r="AL228" s="365">
        <f>SUMPRODUCT(LEN($K228:$Y230)-LEN(SUBSTITUTE($K228:$Y230,"G", "")))</f>
        <v>1</v>
      </c>
      <c r="AM228" s="365">
        <f>SUMPRODUCT(LEN($AB228:$AB230)-LEN(SUBSTITUTE($AB228:$AB230,"G", "")))</f>
        <v>0</v>
      </c>
      <c r="AN228" s="365">
        <f>SUMPRODUCT(LEN($K228:$Y230)-LEN(SUBSTITUTE($K228:$Y230,"M", "")))</f>
        <v>0</v>
      </c>
      <c r="AO228" s="382">
        <f>SUMPRODUCT(LEN($AB228:$AB230)-LEN(SUBSTITUTE($AB228:$AB230,"M", "")))</f>
        <v>0</v>
      </c>
    </row>
    <row r="229" spans="1:44" ht="19.899999999999999" customHeight="1" x14ac:dyDescent="0.2">
      <c r="A229" s="17"/>
      <c r="B229" s="406"/>
      <c r="C229" s="231"/>
      <c r="D229" s="23"/>
      <c r="E229" s="23"/>
      <c r="F229" s="191"/>
      <c r="G229" s="409"/>
      <c r="H229" s="409"/>
      <c r="I229" s="409"/>
      <c r="J229" s="190" t="s">
        <v>91</v>
      </c>
      <c r="K229" s="189" t="s">
        <v>271</v>
      </c>
      <c r="L229" s="190" t="s">
        <v>90</v>
      </c>
      <c r="M229" s="189" t="s">
        <v>97</v>
      </c>
      <c r="N229" s="190" t="s">
        <v>89</v>
      </c>
      <c r="O229" s="189" t="s">
        <v>98</v>
      </c>
      <c r="P229" s="190" t="s">
        <v>88</v>
      </c>
      <c r="Q229" s="189"/>
      <c r="R229" s="190" t="s">
        <v>210</v>
      </c>
      <c r="S229" s="189"/>
      <c r="T229" s="190" t="s">
        <v>209</v>
      </c>
      <c r="U229" s="189"/>
      <c r="V229" s="190" t="s">
        <v>291</v>
      </c>
      <c r="W229" s="189"/>
      <c r="X229" s="190" t="s">
        <v>593</v>
      </c>
      <c r="Y229" s="189"/>
      <c r="Z229" s="190" t="s">
        <v>739</v>
      </c>
      <c r="AA229" s="189"/>
      <c r="AB229" s="18"/>
      <c r="AC229" s="366"/>
      <c r="AD229" s="366"/>
      <c r="AE229" s="188"/>
      <c r="AF229" s="390"/>
      <c r="AG229" s="392"/>
      <c r="AH229" s="392"/>
      <c r="AI229" s="392"/>
      <c r="AJ229" s="392"/>
      <c r="AK229" s="392"/>
      <c r="AL229" s="392"/>
      <c r="AM229" s="392"/>
      <c r="AN229" s="392"/>
      <c r="AO229" s="395"/>
      <c r="AR229" s="4">
        <f>SUM(AN228:AO230)/SUM(AL228:AO230)*100</f>
        <v>0</v>
      </c>
    </row>
    <row r="230" spans="1:44" ht="19.899999999999999" customHeight="1" thickBot="1" x14ac:dyDescent="0.25">
      <c r="A230" s="17"/>
      <c r="B230" s="407"/>
      <c r="C230" s="233"/>
      <c r="D230" s="203"/>
      <c r="E230" s="203"/>
      <c r="F230" s="202"/>
      <c r="G230" s="410"/>
      <c r="H230" s="410"/>
      <c r="I230" s="410"/>
      <c r="J230" s="201" t="s">
        <v>87</v>
      </c>
      <c r="K230" s="200" t="s">
        <v>97</v>
      </c>
      <c r="L230" s="201" t="s">
        <v>86</v>
      </c>
      <c r="M230" s="200" t="s">
        <v>98</v>
      </c>
      <c r="N230" s="201" t="s">
        <v>85</v>
      </c>
      <c r="O230" s="200" t="s">
        <v>98</v>
      </c>
      <c r="P230" s="201" t="s">
        <v>84</v>
      </c>
      <c r="Q230" s="200"/>
      <c r="R230" s="201" t="s">
        <v>208</v>
      </c>
      <c r="S230" s="200"/>
      <c r="T230" s="201" t="s">
        <v>207</v>
      </c>
      <c r="U230" s="200"/>
      <c r="V230" s="201" t="s">
        <v>290</v>
      </c>
      <c r="W230" s="200"/>
      <c r="X230" s="201" t="s">
        <v>592</v>
      </c>
      <c r="Y230" s="200"/>
      <c r="Z230" s="201" t="s">
        <v>738</v>
      </c>
      <c r="AA230" s="200"/>
      <c r="AB230" s="10"/>
      <c r="AC230" s="398"/>
      <c r="AD230" s="398"/>
      <c r="AE230" s="199"/>
      <c r="AF230" s="391"/>
      <c r="AG230" s="393"/>
      <c r="AH230" s="393"/>
      <c r="AI230" s="393"/>
      <c r="AJ230" s="393"/>
      <c r="AK230" s="393"/>
      <c r="AL230" s="393"/>
      <c r="AM230" s="393"/>
      <c r="AN230" s="393"/>
      <c r="AO230" s="396"/>
    </row>
    <row r="231" spans="1:44" ht="19.899999999999999" customHeight="1" x14ac:dyDescent="0.2">
      <c r="A231" s="17"/>
      <c r="B231" s="405">
        <v>12</v>
      </c>
      <c r="C231" s="232"/>
      <c r="D231" s="197"/>
      <c r="E231" s="197"/>
      <c r="F231" s="196"/>
      <c r="G231" s="408"/>
      <c r="H231" s="408"/>
      <c r="I231" s="408"/>
      <c r="J231" s="195" t="s">
        <v>95</v>
      </c>
      <c r="K231" s="194"/>
      <c r="L231" s="195" t="s">
        <v>94</v>
      </c>
      <c r="M231" s="194"/>
      <c r="N231" s="195" t="s">
        <v>93</v>
      </c>
      <c r="O231" s="194"/>
      <c r="P231" s="195" t="s">
        <v>92</v>
      </c>
      <c r="Q231" s="194"/>
      <c r="R231" s="195" t="s">
        <v>212</v>
      </c>
      <c r="S231" s="194"/>
      <c r="T231" s="195" t="s">
        <v>211</v>
      </c>
      <c r="U231" s="194"/>
      <c r="V231" s="195" t="s">
        <v>292</v>
      </c>
      <c r="W231" s="194"/>
      <c r="X231" s="195" t="s">
        <v>594</v>
      </c>
      <c r="Y231" s="194"/>
      <c r="Z231" s="195" t="s">
        <v>740</v>
      </c>
      <c r="AA231" s="194"/>
      <c r="AB231" s="25"/>
      <c r="AC231" s="397"/>
      <c r="AD231" s="397"/>
      <c r="AE231" s="193"/>
      <c r="AF231" s="379">
        <f>SUMPRODUCT(LEN($K231:$Y233)-LEN(SUBSTITUTE($K231:$Y233,"A", "")))</f>
        <v>0</v>
      </c>
      <c r="AG231" s="365">
        <f>SUMPRODUCT(LEN($AB231:$AB233)-LEN(SUBSTITUTE($AB231:$AB233,"A", "")))</f>
        <v>0</v>
      </c>
      <c r="AH231" s="365">
        <f>SUMPRODUCT(LEN($K231:$Y233)-LEN(SUBSTITUTE($K231:$Y233,"S", "")))</f>
        <v>0</v>
      </c>
      <c r="AI231" s="365">
        <f>SUMPRODUCT(LEN($AB231:$AB233)-LEN(SUBSTITUTE($AB231:$AB233,"S", "")))</f>
        <v>0</v>
      </c>
      <c r="AJ231" s="365">
        <f>SUMPRODUCT(LEN($K231:$Y233)-LEN(SUBSTITUTE($K231:$Y233,"F", "")))</f>
        <v>0</v>
      </c>
      <c r="AK231" s="365">
        <f>SUMPRODUCT(LEN($AB231:$AB233)-LEN(SUBSTITUTE($AB231:$AB233,"F", "")))</f>
        <v>0</v>
      </c>
      <c r="AL231" s="365">
        <f>SUMPRODUCT(LEN($K231:$Y233)-LEN(SUBSTITUTE($K231:$Y233,"G", "")))</f>
        <v>0</v>
      </c>
      <c r="AM231" s="365">
        <f>SUMPRODUCT(LEN($AB231:$AB233)-LEN(SUBSTITUTE($AB231:$AB233,"G", "")))</f>
        <v>0</v>
      </c>
      <c r="AN231" s="365">
        <f>SUMPRODUCT(LEN($K231:$Y233)-LEN(SUBSTITUTE($K231:$Y233,"M", "")))</f>
        <v>0</v>
      </c>
      <c r="AO231" s="382">
        <f>SUMPRODUCT(LEN($AB231:$AB233)-LEN(SUBSTITUTE($AB231:$AB233,"M", "")))</f>
        <v>0</v>
      </c>
    </row>
    <row r="232" spans="1:44" ht="19.899999999999999" customHeight="1" x14ac:dyDescent="0.2">
      <c r="A232" s="17"/>
      <c r="B232" s="406"/>
      <c r="C232" s="231"/>
      <c r="D232" s="23"/>
      <c r="E232" s="23"/>
      <c r="F232" s="191"/>
      <c r="G232" s="409"/>
      <c r="H232" s="409"/>
      <c r="I232" s="409"/>
      <c r="J232" s="190" t="s">
        <v>91</v>
      </c>
      <c r="K232" s="189"/>
      <c r="L232" s="190" t="s">
        <v>90</v>
      </c>
      <c r="M232" s="189"/>
      <c r="N232" s="190" t="s">
        <v>89</v>
      </c>
      <c r="O232" s="189"/>
      <c r="P232" s="190" t="s">
        <v>88</v>
      </c>
      <c r="Q232" s="189"/>
      <c r="R232" s="190" t="s">
        <v>210</v>
      </c>
      <c r="S232" s="189"/>
      <c r="T232" s="190" t="s">
        <v>209</v>
      </c>
      <c r="U232" s="189"/>
      <c r="V232" s="190" t="s">
        <v>291</v>
      </c>
      <c r="W232" s="189"/>
      <c r="X232" s="190" t="s">
        <v>593</v>
      </c>
      <c r="Y232" s="189"/>
      <c r="Z232" s="190" t="s">
        <v>739</v>
      </c>
      <c r="AA232" s="189"/>
      <c r="AB232" s="18"/>
      <c r="AC232" s="366"/>
      <c r="AD232" s="366"/>
      <c r="AE232" s="188"/>
      <c r="AF232" s="390"/>
      <c r="AG232" s="392"/>
      <c r="AH232" s="392"/>
      <c r="AI232" s="392"/>
      <c r="AJ232" s="392"/>
      <c r="AK232" s="392"/>
      <c r="AL232" s="392"/>
      <c r="AM232" s="392"/>
      <c r="AN232" s="392"/>
      <c r="AO232" s="395"/>
    </row>
    <row r="233" spans="1:44" ht="19.899999999999999" customHeight="1" thickBot="1" x14ac:dyDescent="0.25">
      <c r="A233" s="17"/>
      <c r="B233" s="407"/>
      <c r="C233" s="233"/>
      <c r="D233" s="203"/>
      <c r="E233" s="203"/>
      <c r="F233" s="202"/>
      <c r="G233" s="410"/>
      <c r="H233" s="410"/>
      <c r="I233" s="410"/>
      <c r="J233" s="201" t="s">
        <v>87</v>
      </c>
      <c r="K233" s="200"/>
      <c r="L233" s="201" t="s">
        <v>86</v>
      </c>
      <c r="M233" s="200"/>
      <c r="N233" s="201" t="s">
        <v>85</v>
      </c>
      <c r="O233" s="200"/>
      <c r="P233" s="201" t="s">
        <v>84</v>
      </c>
      <c r="Q233" s="200"/>
      <c r="R233" s="201" t="s">
        <v>208</v>
      </c>
      <c r="S233" s="200"/>
      <c r="T233" s="201" t="s">
        <v>207</v>
      </c>
      <c r="U233" s="200"/>
      <c r="V233" s="201" t="s">
        <v>290</v>
      </c>
      <c r="W233" s="200"/>
      <c r="X233" s="201" t="s">
        <v>592</v>
      </c>
      <c r="Y233" s="200"/>
      <c r="Z233" s="201" t="s">
        <v>738</v>
      </c>
      <c r="AA233" s="200"/>
      <c r="AB233" s="10"/>
      <c r="AC233" s="398"/>
      <c r="AD233" s="398"/>
      <c r="AE233" s="199"/>
      <c r="AF233" s="391"/>
      <c r="AG233" s="393"/>
      <c r="AH233" s="393"/>
      <c r="AI233" s="393"/>
      <c r="AJ233" s="393"/>
      <c r="AK233" s="393"/>
      <c r="AL233" s="393"/>
      <c r="AM233" s="393"/>
      <c r="AN233" s="393"/>
      <c r="AO233" s="396"/>
    </row>
    <row r="234" spans="1:44" ht="19.899999999999999" customHeight="1" x14ac:dyDescent="0.2">
      <c r="A234" s="17"/>
      <c r="B234" s="405">
        <v>13</v>
      </c>
      <c r="C234" s="232"/>
      <c r="D234" s="197"/>
      <c r="E234" s="197"/>
      <c r="F234" s="196"/>
      <c r="G234" s="408"/>
      <c r="H234" s="408"/>
      <c r="I234" s="408"/>
      <c r="J234" s="195" t="s">
        <v>95</v>
      </c>
      <c r="K234" s="194"/>
      <c r="L234" s="195" t="s">
        <v>94</v>
      </c>
      <c r="M234" s="194"/>
      <c r="N234" s="195" t="s">
        <v>93</v>
      </c>
      <c r="O234" s="194"/>
      <c r="P234" s="195" t="s">
        <v>92</v>
      </c>
      <c r="Q234" s="194"/>
      <c r="R234" s="195" t="s">
        <v>212</v>
      </c>
      <c r="S234" s="194"/>
      <c r="T234" s="195" t="s">
        <v>211</v>
      </c>
      <c r="U234" s="194"/>
      <c r="V234" s="195" t="s">
        <v>292</v>
      </c>
      <c r="W234" s="194"/>
      <c r="X234" s="195" t="s">
        <v>594</v>
      </c>
      <c r="Y234" s="194"/>
      <c r="Z234" s="195" t="s">
        <v>740</v>
      </c>
      <c r="AA234" s="194"/>
      <c r="AB234" s="25"/>
      <c r="AC234" s="397"/>
      <c r="AD234" s="397"/>
      <c r="AE234" s="193"/>
      <c r="AF234" s="379">
        <f>SUMPRODUCT(LEN($K234:$Y236)-LEN(SUBSTITUTE($K234:$Y236,"A", "")))</f>
        <v>0</v>
      </c>
      <c r="AG234" s="365">
        <f>SUMPRODUCT(LEN($AB234:$AB236)-LEN(SUBSTITUTE($AB234:$AB236,"A", "")))</f>
        <v>0</v>
      </c>
      <c r="AH234" s="365">
        <f>SUMPRODUCT(LEN($K234:$Y236)-LEN(SUBSTITUTE($K234:$Y236,"S", "")))</f>
        <v>0</v>
      </c>
      <c r="AI234" s="365">
        <f>SUMPRODUCT(LEN($AB234:$AB236)-LEN(SUBSTITUTE($AB234:$AB236,"S", "")))</f>
        <v>0</v>
      </c>
      <c r="AJ234" s="365">
        <f>SUMPRODUCT(LEN($K234:$Y236)-LEN(SUBSTITUTE($K234:$Y236,"F", "")))</f>
        <v>0</v>
      </c>
      <c r="AK234" s="365">
        <f>SUMPRODUCT(LEN($AB234:$AB236)-LEN(SUBSTITUTE($AB234:$AB236,"F", "")))</f>
        <v>0</v>
      </c>
      <c r="AL234" s="365">
        <f>SUMPRODUCT(LEN($K234:$Y236)-LEN(SUBSTITUTE($K234:$Y236,"G", "")))</f>
        <v>0</v>
      </c>
      <c r="AM234" s="365">
        <f>SUMPRODUCT(LEN($AB234:$AB236)-LEN(SUBSTITUTE($AB234:$AB236,"G", "")))</f>
        <v>0</v>
      </c>
      <c r="AN234" s="365">
        <f>SUMPRODUCT(LEN($K234:$Y236)-LEN(SUBSTITUTE($K234:$Y236,"M", "")))</f>
        <v>0</v>
      </c>
      <c r="AO234" s="382">
        <f>SUMPRODUCT(LEN($AB234:$AB236)-LEN(SUBSTITUTE($AB234:$AB236,"M", "")))</f>
        <v>0</v>
      </c>
    </row>
    <row r="235" spans="1:44" ht="19.899999999999999" customHeight="1" x14ac:dyDescent="0.2">
      <c r="A235" s="17"/>
      <c r="B235" s="406"/>
      <c r="C235" s="231"/>
      <c r="D235" s="23"/>
      <c r="E235" s="23"/>
      <c r="F235" s="191"/>
      <c r="G235" s="409"/>
      <c r="H235" s="409"/>
      <c r="I235" s="409"/>
      <c r="J235" s="190" t="s">
        <v>91</v>
      </c>
      <c r="K235" s="189"/>
      <c r="L235" s="190" t="s">
        <v>90</v>
      </c>
      <c r="M235" s="189"/>
      <c r="N235" s="190" t="s">
        <v>89</v>
      </c>
      <c r="O235" s="189"/>
      <c r="P235" s="190" t="s">
        <v>88</v>
      </c>
      <c r="Q235" s="189"/>
      <c r="R235" s="190" t="s">
        <v>210</v>
      </c>
      <c r="S235" s="189"/>
      <c r="T235" s="190" t="s">
        <v>209</v>
      </c>
      <c r="U235" s="189"/>
      <c r="V235" s="190" t="s">
        <v>291</v>
      </c>
      <c r="W235" s="189"/>
      <c r="X235" s="190" t="s">
        <v>593</v>
      </c>
      <c r="Y235" s="189"/>
      <c r="Z235" s="190" t="s">
        <v>739</v>
      </c>
      <c r="AA235" s="189"/>
      <c r="AB235" s="18"/>
      <c r="AC235" s="366"/>
      <c r="AD235" s="366"/>
      <c r="AE235" s="188"/>
      <c r="AF235" s="390"/>
      <c r="AG235" s="392"/>
      <c r="AH235" s="392"/>
      <c r="AI235" s="392"/>
      <c r="AJ235" s="392"/>
      <c r="AK235" s="392"/>
      <c r="AL235" s="392"/>
      <c r="AM235" s="392"/>
      <c r="AN235" s="392"/>
      <c r="AO235" s="395"/>
    </row>
    <row r="236" spans="1:44" ht="19.899999999999999" customHeight="1" thickBot="1" x14ac:dyDescent="0.25">
      <c r="A236" s="17"/>
      <c r="B236" s="407"/>
      <c r="C236" s="233"/>
      <c r="D236" s="203"/>
      <c r="E236" s="203"/>
      <c r="F236" s="202"/>
      <c r="G236" s="410"/>
      <c r="H236" s="410"/>
      <c r="I236" s="410"/>
      <c r="J236" s="201" t="s">
        <v>87</v>
      </c>
      <c r="K236" s="200"/>
      <c r="L236" s="201" t="s">
        <v>86</v>
      </c>
      <c r="M236" s="200"/>
      <c r="N236" s="201" t="s">
        <v>85</v>
      </c>
      <c r="O236" s="200"/>
      <c r="P236" s="201" t="s">
        <v>84</v>
      </c>
      <c r="Q236" s="200"/>
      <c r="R236" s="201" t="s">
        <v>208</v>
      </c>
      <c r="S236" s="200"/>
      <c r="T236" s="201" t="s">
        <v>207</v>
      </c>
      <c r="U236" s="200"/>
      <c r="V236" s="201" t="s">
        <v>290</v>
      </c>
      <c r="W236" s="200"/>
      <c r="X236" s="201" t="s">
        <v>592</v>
      </c>
      <c r="Y236" s="200"/>
      <c r="Z236" s="201" t="s">
        <v>738</v>
      </c>
      <c r="AA236" s="200"/>
      <c r="AB236" s="10"/>
      <c r="AC236" s="398"/>
      <c r="AD236" s="398"/>
      <c r="AE236" s="199"/>
      <c r="AF236" s="391"/>
      <c r="AG236" s="393"/>
      <c r="AH236" s="393"/>
      <c r="AI236" s="393"/>
      <c r="AJ236" s="393"/>
      <c r="AK236" s="393"/>
      <c r="AL236" s="393"/>
      <c r="AM236" s="393"/>
      <c r="AN236" s="393"/>
      <c r="AO236" s="396"/>
    </row>
    <row r="237" spans="1:44" ht="19.899999999999999" customHeight="1" x14ac:dyDescent="0.2">
      <c r="A237" s="17"/>
      <c r="B237" s="405">
        <v>14</v>
      </c>
      <c r="C237" s="232"/>
      <c r="D237" s="197"/>
      <c r="E237" s="197"/>
      <c r="F237" s="196"/>
      <c r="G237" s="408"/>
      <c r="H237" s="408"/>
      <c r="I237" s="408"/>
      <c r="J237" s="195" t="s">
        <v>95</v>
      </c>
      <c r="K237" s="194"/>
      <c r="L237" s="195" t="s">
        <v>94</v>
      </c>
      <c r="M237" s="194"/>
      <c r="N237" s="195" t="s">
        <v>93</v>
      </c>
      <c r="O237" s="194"/>
      <c r="P237" s="195" t="s">
        <v>92</v>
      </c>
      <c r="Q237" s="194"/>
      <c r="R237" s="195" t="s">
        <v>212</v>
      </c>
      <c r="S237" s="194"/>
      <c r="T237" s="195" t="s">
        <v>211</v>
      </c>
      <c r="U237" s="194"/>
      <c r="V237" s="195" t="s">
        <v>292</v>
      </c>
      <c r="W237" s="194"/>
      <c r="X237" s="195" t="s">
        <v>594</v>
      </c>
      <c r="Y237" s="194"/>
      <c r="Z237" s="195" t="s">
        <v>740</v>
      </c>
      <c r="AA237" s="194"/>
      <c r="AB237" s="25"/>
      <c r="AC237" s="397"/>
      <c r="AD237" s="397"/>
      <c r="AE237" s="193"/>
      <c r="AF237" s="379">
        <f>SUMPRODUCT(LEN($K237:$Y239)-LEN(SUBSTITUTE($K237:$Y239,"A", "")))</f>
        <v>0</v>
      </c>
      <c r="AG237" s="365">
        <f>SUMPRODUCT(LEN($AB237:$AB239)-LEN(SUBSTITUTE($AB237:$AB239,"A", "")))</f>
        <v>0</v>
      </c>
      <c r="AH237" s="365">
        <f>SUMPRODUCT(LEN($K237:$Y239)-LEN(SUBSTITUTE($K237:$Y239,"S", "")))</f>
        <v>0</v>
      </c>
      <c r="AI237" s="365">
        <f>SUMPRODUCT(LEN($AB237:$AB239)-LEN(SUBSTITUTE($AB237:$AB239,"S", "")))</f>
        <v>0</v>
      </c>
      <c r="AJ237" s="365">
        <f>SUMPRODUCT(LEN($K237:$Y239)-LEN(SUBSTITUTE($K237:$Y239,"F", "")))</f>
        <v>0</v>
      </c>
      <c r="AK237" s="365">
        <f>SUMPRODUCT(LEN($AB237:$AB239)-LEN(SUBSTITUTE($AB237:$AB239,"F", "")))</f>
        <v>0</v>
      </c>
      <c r="AL237" s="365">
        <f>SUMPRODUCT(LEN($K237:$Y239)-LEN(SUBSTITUTE($K237:$Y239,"G", "")))</f>
        <v>0</v>
      </c>
      <c r="AM237" s="365">
        <f>SUMPRODUCT(LEN($AB237:$AB239)-LEN(SUBSTITUTE($AB237:$AB239,"G", "")))</f>
        <v>0</v>
      </c>
      <c r="AN237" s="365">
        <f>SUMPRODUCT(LEN($K237:$Y239)-LEN(SUBSTITUTE($K237:$Y239,"M", "")))</f>
        <v>0</v>
      </c>
      <c r="AO237" s="382">
        <f>SUMPRODUCT(LEN($AB237:$AB239)-LEN(SUBSTITUTE($AB237:$AB239,"M", "")))</f>
        <v>0</v>
      </c>
    </row>
    <row r="238" spans="1:44" ht="19.899999999999999" customHeight="1" x14ac:dyDescent="0.2">
      <c r="A238" s="17"/>
      <c r="B238" s="406"/>
      <c r="C238" s="231"/>
      <c r="D238" s="23"/>
      <c r="E238" s="23"/>
      <c r="F238" s="191"/>
      <c r="G238" s="409"/>
      <c r="H238" s="409"/>
      <c r="I238" s="409"/>
      <c r="J238" s="190" t="s">
        <v>91</v>
      </c>
      <c r="K238" s="189"/>
      <c r="L238" s="190" t="s">
        <v>90</v>
      </c>
      <c r="M238" s="189"/>
      <c r="N238" s="190" t="s">
        <v>89</v>
      </c>
      <c r="O238" s="189"/>
      <c r="P238" s="190" t="s">
        <v>88</v>
      </c>
      <c r="Q238" s="189"/>
      <c r="R238" s="190" t="s">
        <v>210</v>
      </c>
      <c r="S238" s="189"/>
      <c r="T238" s="190" t="s">
        <v>209</v>
      </c>
      <c r="U238" s="189"/>
      <c r="V238" s="190" t="s">
        <v>291</v>
      </c>
      <c r="W238" s="189"/>
      <c r="X238" s="190" t="s">
        <v>593</v>
      </c>
      <c r="Y238" s="189"/>
      <c r="Z238" s="190" t="s">
        <v>739</v>
      </c>
      <c r="AA238" s="189"/>
      <c r="AB238" s="18"/>
      <c r="AC238" s="366"/>
      <c r="AD238" s="366"/>
      <c r="AE238" s="188"/>
      <c r="AF238" s="390"/>
      <c r="AG238" s="392"/>
      <c r="AH238" s="392"/>
      <c r="AI238" s="392"/>
      <c r="AJ238" s="392"/>
      <c r="AK238" s="392"/>
      <c r="AL238" s="392"/>
      <c r="AM238" s="392"/>
      <c r="AN238" s="392"/>
      <c r="AO238" s="395"/>
      <c r="AP238" s="58"/>
    </row>
    <row r="239" spans="1:44" ht="19.899999999999999" customHeight="1" thickBot="1" x14ac:dyDescent="0.25">
      <c r="A239" s="17"/>
      <c r="B239" s="407"/>
      <c r="C239" s="233"/>
      <c r="D239" s="203"/>
      <c r="E239" s="203"/>
      <c r="F239" s="202"/>
      <c r="G239" s="410"/>
      <c r="H239" s="410"/>
      <c r="I239" s="410"/>
      <c r="J239" s="201" t="s">
        <v>87</v>
      </c>
      <c r="K239" s="200"/>
      <c r="L239" s="201" t="s">
        <v>86</v>
      </c>
      <c r="M239" s="200"/>
      <c r="N239" s="201" t="s">
        <v>85</v>
      </c>
      <c r="O239" s="200"/>
      <c r="P239" s="201" t="s">
        <v>84</v>
      </c>
      <c r="Q239" s="200"/>
      <c r="R239" s="201" t="s">
        <v>208</v>
      </c>
      <c r="S239" s="200"/>
      <c r="T239" s="201" t="s">
        <v>207</v>
      </c>
      <c r="U239" s="200"/>
      <c r="V239" s="201" t="s">
        <v>290</v>
      </c>
      <c r="W239" s="200"/>
      <c r="X239" s="201" t="s">
        <v>592</v>
      </c>
      <c r="Y239" s="200"/>
      <c r="Z239" s="201" t="s">
        <v>738</v>
      </c>
      <c r="AA239" s="200"/>
      <c r="AB239" s="10"/>
      <c r="AC239" s="398"/>
      <c r="AD239" s="398"/>
      <c r="AE239" s="199"/>
      <c r="AF239" s="391"/>
      <c r="AG239" s="393"/>
      <c r="AH239" s="393"/>
      <c r="AI239" s="393"/>
      <c r="AJ239" s="393"/>
      <c r="AK239" s="393"/>
      <c r="AL239" s="393"/>
      <c r="AM239" s="393"/>
      <c r="AN239" s="393"/>
      <c r="AO239" s="396"/>
    </row>
    <row r="240" spans="1:44" ht="19.899999999999999" customHeight="1" x14ac:dyDescent="0.2">
      <c r="A240" s="17"/>
      <c r="B240" s="405">
        <v>15</v>
      </c>
      <c r="C240" s="232"/>
      <c r="D240" s="197"/>
      <c r="E240" s="197"/>
      <c r="F240" s="196"/>
      <c r="G240" s="408"/>
      <c r="H240" s="408"/>
      <c r="I240" s="408"/>
      <c r="J240" s="195" t="s">
        <v>95</v>
      </c>
      <c r="K240" s="194"/>
      <c r="L240" s="195" t="s">
        <v>94</v>
      </c>
      <c r="M240" s="194"/>
      <c r="N240" s="195" t="s">
        <v>93</v>
      </c>
      <c r="O240" s="194"/>
      <c r="P240" s="195" t="s">
        <v>92</v>
      </c>
      <c r="Q240" s="194"/>
      <c r="R240" s="195" t="s">
        <v>212</v>
      </c>
      <c r="S240" s="194"/>
      <c r="T240" s="195" t="s">
        <v>211</v>
      </c>
      <c r="U240" s="194"/>
      <c r="V240" s="195" t="s">
        <v>292</v>
      </c>
      <c r="W240" s="194"/>
      <c r="X240" s="195" t="s">
        <v>594</v>
      </c>
      <c r="Y240" s="194"/>
      <c r="Z240" s="195" t="s">
        <v>740</v>
      </c>
      <c r="AA240" s="194"/>
      <c r="AB240" s="25"/>
      <c r="AC240" s="397"/>
      <c r="AD240" s="397"/>
      <c r="AE240" s="193"/>
      <c r="AF240" s="379">
        <f>SUMPRODUCT(LEN($K240:$Y242)-LEN(SUBSTITUTE($K240:$Y242,"A", "")))</f>
        <v>0</v>
      </c>
      <c r="AG240" s="365">
        <f>SUMPRODUCT(LEN($AB240:$AB242)-LEN(SUBSTITUTE($AB240:$AB242,"A", "")))</f>
        <v>0</v>
      </c>
      <c r="AH240" s="365">
        <f>SUMPRODUCT(LEN($K240:$Y242)-LEN(SUBSTITUTE($K240:$Y242,"S", "")))</f>
        <v>0</v>
      </c>
      <c r="AI240" s="365">
        <f>SUMPRODUCT(LEN($AB240:$AB242)-LEN(SUBSTITUTE($AB240:$AB242,"S", "")))</f>
        <v>0</v>
      </c>
      <c r="AJ240" s="365">
        <f>SUMPRODUCT(LEN($K240:$Y242)-LEN(SUBSTITUTE($K240:$Y242,"F", "")))</f>
        <v>0</v>
      </c>
      <c r="AK240" s="365">
        <f>SUMPRODUCT(LEN($AB240:$AB242)-LEN(SUBSTITUTE($AB240:$AB242,"F", "")))</f>
        <v>0</v>
      </c>
      <c r="AL240" s="365">
        <f>SUMPRODUCT(LEN($K240:$Y242)-LEN(SUBSTITUTE($K240:$Y242,"G", "")))</f>
        <v>0</v>
      </c>
      <c r="AM240" s="365">
        <f>SUMPRODUCT(LEN($AB240:$AB242)-LEN(SUBSTITUTE($AB240:$AB242,"G", "")))</f>
        <v>0</v>
      </c>
      <c r="AN240" s="365">
        <f>SUMPRODUCT(LEN($K240:$Y242)-LEN(SUBSTITUTE($K240:$Y242,"M", "")))</f>
        <v>0</v>
      </c>
      <c r="AO240" s="382">
        <f>SUMPRODUCT(LEN($AB240:$AB242)-LEN(SUBSTITUTE($AB240:$AB242,"M", "")))</f>
        <v>0</v>
      </c>
    </row>
    <row r="241" spans="1:41" ht="19.899999999999999" customHeight="1" x14ac:dyDescent="0.2">
      <c r="A241" s="17"/>
      <c r="B241" s="406"/>
      <c r="C241" s="231"/>
      <c r="D241" s="23"/>
      <c r="E241" s="23"/>
      <c r="F241" s="191"/>
      <c r="G241" s="409"/>
      <c r="H241" s="409"/>
      <c r="I241" s="409"/>
      <c r="J241" s="190" t="s">
        <v>91</v>
      </c>
      <c r="K241" s="189"/>
      <c r="L241" s="190" t="s">
        <v>90</v>
      </c>
      <c r="M241" s="189"/>
      <c r="N241" s="190" t="s">
        <v>89</v>
      </c>
      <c r="O241" s="189"/>
      <c r="P241" s="190" t="s">
        <v>88</v>
      </c>
      <c r="Q241" s="189"/>
      <c r="R241" s="190" t="s">
        <v>210</v>
      </c>
      <c r="S241" s="189"/>
      <c r="T241" s="190" t="s">
        <v>209</v>
      </c>
      <c r="U241" s="189"/>
      <c r="V241" s="190" t="s">
        <v>291</v>
      </c>
      <c r="W241" s="189"/>
      <c r="X241" s="190" t="s">
        <v>593</v>
      </c>
      <c r="Y241" s="189"/>
      <c r="Z241" s="190" t="s">
        <v>739</v>
      </c>
      <c r="AA241" s="189"/>
      <c r="AB241" s="18"/>
      <c r="AC241" s="366"/>
      <c r="AD241" s="366"/>
      <c r="AE241" s="188"/>
      <c r="AF241" s="390"/>
      <c r="AG241" s="392"/>
      <c r="AH241" s="392"/>
      <c r="AI241" s="392"/>
      <c r="AJ241" s="392"/>
      <c r="AK241" s="392"/>
      <c r="AL241" s="392"/>
      <c r="AM241" s="392"/>
      <c r="AN241" s="392"/>
      <c r="AO241" s="395"/>
    </row>
    <row r="242" spans="1:41" ht="19.899999999999999" customHeight="1" thickBot="1" x14ac:dyDescent="0.25">
      <c r="A242" s="17"/>
      <c r="B242" s="407"/>
      <c r="C242" s="233"/>
      <c r="D242" s="203"/>
      <c r="E242" s="203"/>
      <c r="F242" s="202"/>
      <c r="G242" s="410"/>
      <c r="H242" s="410"/>
      <c r="I242" s="410"/>
      <c r="J242" s="201" t="s">
        <v>87</v>
      </c>
      <c r="K242" s="200"/>
      <c r="L242" s="201" t="s">
        <v>86</v>
      </c>
      <c r="M242" s="200"/>
      <c r="N242" s="201" t="s">
        <v>85</v>
      </c>
      <c r="O242" s="200"/>
      <c r="P242" s="201" t="s">
        <v>84</v>
      </c>
      <c r="Q242" s="200"/>
      <c r="R242" s="201" t="s">
        <v>208</v>
      </c>
      <c r="S242" s="200"/>
      <c r="T242" s="201" t="s">
        <v>207</v>
      </c>
      <c r="U242" s="200"/>
      <c r="V242" s="201" t="s">
        <v>290</v>
      </c>
      <c r="W242" s="200"/>
      <c r="X242" s="201" t="s">
        <v>592</v>
      </c>
      <c r="Y242" s="200"/>
      <c r="Z242" s="201" t="s">
        <v>738</v>
      </c>
      <c r="AA242" s="200"/>
      <c r="AB242" s="10"/>
      <c r="AC242" s="398"/>
      <c r="AD242" s="398"/>
      <c r="AE242" s="199"/>
      <c r="AF242" s="391"/>
      <c r="AG242" s="393"/>
      <c r="AH242" s="393"/>
      <c r="AI242" s="393"/>
      <c r="AJ242" s="393"/>
      <c r="AK242" s="393"/>
      <c r="AL242" s="393"/>
      <c r="AM242" s="393"/>
      <c r="AN242" s="393"/>
      <c r="AO242" s="396"/>
    </row>
    <row r="243" spans="1:41" ht="19.899999999999999" customHeight="1" x14ac:dyDescent="0.2">
      <c r="A243" s="17"/>
      <c r="B243" s="405">
        <v>16</v>
      </c>
      <c r="C243" s="232"/>
      <c r="D243" s="197"/>
      <c r="E243" s="197"/>
      <c r="F243" s="196"/>
      <c r="G243" s="408"/>
      <c r="H243" s="408"/>
      <c r="I243" s="408"/>
      <c r="J243" s="195" t="s">
        <v>95</v>
      </c>
      <c r="K243" s="194"/>
      <c r="L243" s="195" t="s">
        <v>94</v>
      </c>
      <c r="M243" s="194"/>
      <c r="N243" s="195" t="s">
        <v>93</v>
      </c>
      <c r="O243" s="194"/>
      <c r="P243" s="195" t="s">
        <v>92</v>
      </c>
      <c r="Q243" s="194"/>
      <c r="R243" s="195" t="s">
        <v>212</v>
      </c>
      <c r="S243" s="194"/>
      <c r="T243" s="195" t="s">
        <v>211</v>
      </c>
      <c r="U243" s="194"/>
      <c r="V243" s="195" t="s">
        <v>292</v>
      </c>
      <c r="W243" s="194"/>
      <c r="X243" s="195" t="s">
        <v>594</v>
      </c>
      <c r="Y243" s="194"/>
      <c r="Z243" s="195" t="s">
        <v>740</v>
      </c>
      <c r="AA243" s="194"/>
      <c r="AB243" s="25"/>
      <c r="AC243" s="397"/>
      <c r="AD243" s="397"/>
      <c r="AE243" s="193"/>
      <c r="AF243" s="379">
        <f>SUMPRODUCT(LEN($K243:$Y245)-LEN(SUBSTITUTE($K243:$Y245,"A", "")))</f>
        <v>0</v>
      </c>
      <c r="AG243" s="365">
        <f>SUMPRODUCT(LEN($AB243:$AB245)-LEN(SUBSTITUTE($AB243:$AB245,"A", "")))</f>
        <v>0</v>
      </c>
      <c r="AH243" s="365">
        <f>SUMPRODUCT(LEN($K243:$Y245)-LEN(SUBSTITUTE($K243:$Y245,"S", "")))</f>
        <v>0</v>
      </c>
      <c r="AI243" s="365">
        <f>SUMPRODUCT(LEN($AB243:$AB245)-LEN(SUBSTITUTE($AB243:$AB245,"S", "")))</f>
        <v>0</v>
      </c>
      <c r="AJ243" s="365">
        <f>SUMPRODUCT(LEN($K243:$Y245)-LEN(SUBSTITUTE($K243:$Y245,"F", "")))</f>
        <v>0</v>
      </c>
      <c r="AK243" s="365">
        <f>SUMPRODUCT(LEN($AB243:$AB245)-LEN(SUBSTITUTE($AB243:$AB245,"F", "")))</f>
        <v>0</v>
      </c>
      <c r="AL243" s="365">
        <f>SUMPRODUCT(LEN($K243:$Y245)-LEN(SUBSTITUTE($K243:$Y245,"G", "")))</f>
        <v>0</v>
      </c>
      <c r="AM243" s="365">
        <f>SUMPRODUCT(LEN($AB243:$AB245)-LEN(SUBSTITUTE($AB243:$AB245,"G", "")))</f>
        <v>0</v>
      </c>
      <c r="AN243" s="365">
        <f>SUMPRODUCT(LEN($K243:$Y245)-LEN(SUBSTITUTE($K243:$Y245,"M", "")))</f>
        <v>0</v>
      </c>
      <c r="AO243" s="382">
        <f>SUMPRODUCT(LEN($AB243:$AB245)-LEN(SUBSTITUTE($AB243:$AB245,"M", "")))</f>
        <v>0</v>
      </c>
    </row>
    <row r="244" spans="1:41" ht="19.899999999999999" customHeight="1" x14ac:dyDescent="0.2">
      <c r="A244" s="17"/>
      <c r="B244" s="406"/>
      <c r="C244" s="231"/>
      <c r="D244" s="23"/>
      <c r="E244" s="23"/>
      <c r="F244" s="191"/>
      <c r="G244" s="409"/>
      <c r="H244" s="409"/>
      <c r="I244" s="409"/>
      <c r="J244" s="190" t="s">
        <v>91</v>
      </c>
      <c r="K244" s="189"/>
      <c r="L244" s="190" t="s">
        <v>90</v>
      </c>
      <c r="M244" s="189"/>
      <c r="N244" s="190" t="s">
        <v>89</v>
      </c>
      <c r="O244" s="189"/>
      <c r="P244" s="190" t="s">
        <v>88</v>
      </c>
      <c r="Q244" s="189"/>
      <c r="R244" s="190" t="s">
        <v>210</v>
      </c>
      <c r="S244" s="189"/>
      <c r="T244" s="190" t="s">
        <v>209</v>
      </c>
      <c r="U244" s="189"/>
      <c r="V244" s="190" t="s">
        <v>291</v>
      </c>
      <c r="W244" s="189"/>
      <c r="X244" s="190" t="s">
        <v>593</v>
      </c>
      <c r="Y244" s="189"/>
      <c r="Z244" s="190" t="s">
        <v>739</v>
      </c>
      <c r="AA244" s="189"/>
      <c r="AB244" s="18"/>
      <c r="AC244" s="366"/>
      <c r="AD244" s="366"/>
      <c r="AE244" s="188"/>
      <c r="AF244" s="390"/>
      <c r="AG244" s="392"/>
      <c r="AH244" s="392"/>
      <c r="AI244" s="392"/>
      <c r="AJ244" s="392"/>
      <c r="AK244" s="392"/>
      <c r="AL244" s="392"/>
      <c r="AM244" s="392"/>
      <c r="AN244" s="392"/>
      <c r="AO244" s="395"/>
    </row>
    <row r="245" spans="1:41" ht="19.899999999999999" customHeight="1" thickBot="1" x14ac:dyDescent="0.25">
      <c r="A245" s="17"/>
      <c r="B245" s="407"/>
      <c r="C245" s="233"/>
      <c r="D245" s="203"/>
      <c r="E245" s="203"/>
      <c r="F245" s="202"/>
      <c r="G245" s="410"/>
      <c r="H245" s="410"/>
      <c r="I245" s="410"/>
      <c r="J245" s="201" t="s">
        <v>87</v>
      </c>
      <c r="K245" s="200"/>
      <c r="L245" s="201" t="s">
        <v>86</v>
      </c>
      <c r="M245" s="200"/>
      <c r="N245" s="201" t="s">
        <v>85</v>
      </c>
      <c r="O245" s="200"/>
      <c r="P245" s="201" t="s">
        <v>84</v>
      </c>
      <c r="Q245" s="200"/>
      <c r="R245" s="201" t="s">
        <v>208</v>
      </c>
      <c r="S245" s="200"/>
      <c r="T245" s="201" t="s">
        <v>207</v>
      </c>
      <c r="U245" s="200"/>
      <c r="V245" s="201" t="s">
        <v>290</v>
      </c>
      <c r="W245" s="200"/>
      <c r="X245" s="201" t="s">
        <v>592</v>
      </c>
      <c r="Y245" s="200"/>
      <c r="Z245" s="201" t="s">
        <v>738</v>
      </c>
      <c r="AA245" s="200"/>
      <c r="AB245" s="10"/>
      <c r="AC245" s="398"/>
      <c r="AD245" s="398"/>
      <c r="AE245" s="199"/>
      <c r="AF245" s="391"/>
      <c r="AG245" s="393"/>
      <c r="AH245" s="393"/>
      <c r="AI245" s="393"/>
      <c r="AJ245" s="393"/>
      <c r="AK245" s="393"/>
      <c r="AL245" s="393"/>
      <c r="AM245" s="393"/>
      <c r="AN245" s="393"/>
      <c r="AO245" s="396"/>
    </row>
    <row r="246" spans="1:41" ht="19.899999999999999" customHeight="1" x14ac:dyDescent="0.2">
      <c r="A246" s="17"/>
      <c r="B246" s="405">
        <v>17</v>
      </c>
      <c r="C246" s="232"/>
      <c r="D246" s="197"/>
      <c r="E246" s="197"/>
      <c r="F246" s="196"/>
      <c r="G246" s="408"/>
      <c r="H246" s="408"/>
      <c r="I246" s="408"/>
      <c r="J246" s="195" t="s">
        <v>95</v>
      </c>
      <c r="K246" s="194"/>
      <c r="L246" s="195" t="s">
        <v>94</v>
      </c>
      <c r="M246" s="194"/>
      <c r="N246" s="195" t="s">
        <v>93</v>
      </c>
      <c r="O246" s="194"/>
      <c r="P246" s="195" t="s">
        <v>92</v>
      </c>
      <c r="Q246" s="194"/>
      <c r="R246" s="195" t="s">
        <v>212</v>
      </c>
      <c r="S246" s="194"/>
      <c r="T246" s="195" t="s">
        <v>211</v>
      </c>
      <c r="U246" s="194"/>
      <c r="V246" s="195" t="s">
        <v>292</v>
      </c>
      <c r="W246" s="194"/>
      <c r="X246" s="195" t="s">
        <v>594</v>
      </c>
      <c r="Y246" s="194"/>
      <c r="Z246" s="195" t="s">
        <v>740</v>
      </c>
      <c r="AA246" s="194"/>
      <c r="AB246" s="25"/>
      <c r="AC246" s="397"/>
      <c r="AD246" s="397"/>
      <c r="AE246" s="193"/>
      <c r="AF246" s="379">
        <f>SUMPRODUCT(LEN($K246:$Y248)-LEN(SUBSTITUTE($K246:$Y248,"A", "")))</f>
        <v>0</v>
      </c>
      <c r="AG246" s="365">
        <f>SUMPRODUCT(LEN($AB246:$AB248)-LEN(SUBSTITUTE($AB246:$AB248,"A", "")))</f>
        <v>0</v>
      </c>
      <c r="AH246" s="365">
        <f>SUMPRODUCT(LEN($K246:$Y248)-LEN(SUBSTITUTE($K246:$Y248,"S", "")))</f>
        <v>0</v>
      </c>
      <c r="AI246" s="365">
        <f>SUMPRODUCT(LEN($AB246:$AB248)-LEN(SUBSTITUTE($AB246:$AB248,"S", "")))</f>
        <v>0</v>
      </c>
      <c r="AJ246" s="365">
        <f>SUMPRODUCT(LEN($K246:$Y248)-LEN(SUBSTITUTE($K246:$Y248,"F", "")))</f>
        <v>0</v>
      </c>
      <c r="AK246" s="365">
        <f>SUMPRODUCT(LEN($AB246:$AB248)-LEN(SUBSTITUTE($AB246:$AB248,"F", "")))</f>
        <v>0</v>
      </c>
      <c r="AL246" s="365">
        <f>SUMPRODUCT(LEN($K246:$Y248)-LEN(SUBSTITUTE($K246:$Y248,"G", "")))</f>
        <v>0</v>
      </c>
      <c r="AM246" s="365">
        <f>SUMPRODUCT(LEN($AB246:$AB248)-LEN(SUBSTITUTE($AB246:$AB248,"G", "")))</f>
        <v>0</v>
      </c>
      <c r="AN246" s="365">
        <f>SUMPRODUCT(LEN($K246:$Y248)-LEN(SUBSTITUTE($K246:$Y248,"M", "")))</f>
        <v>0</v>
      </c>
      <c r="AO246" s="382">
        <f>SUMPRODUCT(LEN($AB246:$AB248)-LEN(SUBSTITUTE($AB246:$AB248,"M", "")))</f>
        <v>0</v>
      </c>
    </row>
    <row r="247" spans="1:41" ht="19.899999999999999" customHeight="1" x14ac:dyDescent="0.2">
      <c r="A247" s="17"/>
      <c r="B247" s="406"/>
      <c r="C247" s="231"/>
      <c r="D247" s="23"/>
      <c r="E247" s="23"/>
      <c r="F247" s="191"/>
      <c r="G247" s="409"/>
      <c r="H247" s="409"/>
      <c r="I247" s="409"/>
      <c r="J247" s="190" t="s">
        <v>91</v>
      </c>
      <c r="K247" s="189"/>
      <c r="L247" s="190" t="s">
        <v>90</v>
      </c>
      <c r="M247" s="189"/>
      <c r="N247" s="190" t="s">
        <v>89</v>
      </c>
      <c r="O247" s="189"/>
      <c r="P247" s="190" t="s">
        <v>88</v>
      </c>
      <c r="Q247" s="189"/>
      <c r="R247" s="190" t="s">
        <v>210</v>
      </c>
      <c r="S247" s="189"/>
      <c r="T247" s="190" t="s">
        <v>209</v>
      </c>
      <c r="U247" s="189"/>
      <c r="V247" s="190" t="s">
        <v>291</v>
      </c>
      <c r="W247" s="189"/>
      <c r="X247" s="190" t="s">
        <v>593</v>
      </c>
      <c r="Y247" s="189"/>
      <c r="Z247" s="190" t="s">
        <v>739</v>
      </c>
      <c r="AA247" s="189"/>
      <c r="AB247" s="18"/>
      <c r="AC247" s="366"/>
      <c r="AD247" s="366"/>
      <c r="AE247" s="188"/>
      <c r="AF247" s="390"/>
      <c r="AG247" s="392"/>
      <c r="AH247" s="392"/>
      <c r="AI247" s="392"/>
      <c r="AJ247" s="392"/>
      <c r="AK247" s="392"/>
      <c r="AL247" s="392"/>
      <c r="AM247" s="392"/>
      <c r="AN247" s="392"/>
      <c r="AO247" s="395"/>
    </row>
    <row r="248" spans="1:41" ht="19.899999999999999" customHeight="1" thickBot="1" x14ac:dyDescent="0.25">
      <c r="A248" s="17"/>
      <c r="B248" s="407"/>
      <c r="C248" s="233"/>
      <c r="D248" s="203"/>
      <c r="E248" s="203"/>
      <c r="F248" s="202"/>
      <c r="G248" s="410"/>
      <c r="H248" s="410"/>
      <c r="I248" s="410"/>
      <c r="J248" s="201" t="s">
        <v>87</v>
      </c>
      <c r="K248" s="200"/>
      <c r="L248" s="201" t="s">
        <v>86</v>
      </c>
      <c r="M248" s="200"/>
      <c r="N248" s="201" t="s">
        <v>85</v>
      </c>
      <c r="O248" s="200"/>
      <c r="P248" s="201" t="s">
        <v>84</v>
      </c>
      <c r="Q248" s="200"/>
      <c r="R248" s="201" t="s">
        <v>208</v>
      </c>
      <c r="S248" s="200"/>
      <c r="T248" s="201" t="s">
        <v>207</v>
      </c>
      <c r="U248" s="200"/>
      <c r="V248" s="201" t="s">
        <v>290</v>
      </c>
      <c r="W248" s="200"/>
      <c r="X248" s="201" t="s">
        <v>592</v>
      </c>
      <c r="Y248" s="200"/>
      <c r="Z248" s="201" t="s">
        <v>738</v>
      </c>
      <c r="AA248" s="200"/>
      <c r="AB248" s="10"/>
      <c r="AC248" s="398"/>
      <c r="AD248" s="398"/>
      <c r="AE248" s="199"/>
      <c r="AF248" s="391"/>
      <c r="AG248" s="393"/>
      <c r="AH248" s="393"/>
      <c r="AI248" s="393"/>
      <c r="AJ248" s="393"/>
      <c r="AK248" s="393"/>
      <c r="AL248" s="393"/>
      <c r="AM248" s="393"/>
      <c r="AN248" s="393"/>
      <c r="AO248" s="396"/>
    </row>
    <row r="249" spans="1:41" ht="19.899999999999999" customHeight="1" x14ac:dyDescent="0.2">
      <c r="A249" s="17"/>
      <c r="B249" s="405">
        <v>18</v>
      </c>
      <c r="C249" s="232"/>
      <c r="D249" s="197"/>
      <c r="E249" s="197"/>
      <c r="F249" s="196"/>
      <c r="G249" s="408"/>
      <c r="H249" s="408"/>
      <c r="I249" s="408"/>
      <c r="J249" s="195" t="s">
        <v>95</v>
      </c>
      <c r="K249" s="194"/>
      <c r="L249" s="195" t="s">
        <v>94</v>
      </c>
      <c r="M249" s="194"/>
      <c r="N249" s="195" t="s">
        <v>93</v>
      </c>
      <c r="O249" s="194"/>
      <c r="P249" s="195" t="s">
        <v>92</v>
      </c>
      <c r="Q249" s="194"/>
      <c r="R249" s="195" t="s">
        <v>212</v>
      </c>
      <c r="S249" s="194"/>
      <c r="T249" s="195" t="s">
        <v>211</v>
      </c>
      <c r="U249" s="194"/>
      <c r="V249" s="195" t="s">
        <v>292</v>
      </c>
      <c r="W249" s="194"/>
      <c r="X249" s="195" t="s">
        <v>594</v>
      </c>
      <c r="Y249" s="194"/>
      <c r="Z249" s="195" t="s">
        <v>740</v>
      </c>
      <c r="AA249" s="194"/>
      <c r="AB249" s="25"/>
      <c r="AC249" s="397"/>
      <c r="AD249" s="397"/>
      <c r="AE249" s="193"/>
      <c r="AF249" s="379">
        <f>SUMPRODUCT(LEN($K249:$Y251)-LEN(SUBSTITUTE($K249:$Y251,"A", "")))</f>
        <v>0</v>
      </c>
      <c r="AG249" s="365">
        <f>SUMPRODUCT(LEN($AB249:$AB251)-LEN(SUBSTITUTE($AB249:$AB251,"A", "")))</f>
        <v>0</v>
      </c>
      <c r="AH249" s="365">
        <f>SUMPRODUCT(LEN($K249:$Y251)-LEN(SUBSTITUTE($K249:$Y251,"S", "")))</f>
        <v>0</v>
      </c>
      <c r="AI249" s="365">
        <f>SUMPRODUCT(LEN($AB249:$AB251)-LEN(SUBSTITUTE($AB249:$AB251,"S", "")))</f>
        <v>0</v>
      </c>
      <c r="AJ249" s="365">
        <f>SUMPRODUCT(LEN($K249:$Y251)-LEN(SUBSTITUTE($K249:$Y251,"F", "")))</f>
        <v>0</v>
      </c>
      <c r="AK249" s="365">
        <f>SUMPRODUCT(LEN($AB249:$AB251)-LEN(SUBSTITUTE($AB249:$AB251,"F", "")))</f>
        <v>0</v>
      </c>
      <c r="AL249" s="365">
        <f>SUMPRODUCT(LEN($K249:$Y251)-LEN(SUBSTITUTE($K249:$Y251,"G", "")))</f>
        <v>0</v>
      </c>
      <c r="AM249" s="365">
        <f>SUMPRODUCT(LEN($AB249:$AB251)-LEN(SUBSTITUTE($AB249:$AB251,"G", "")))</f>
        <v>0</v>
      </c>
      <c r="AN249" s="365">
        <f>SUMPRODUCT(LEN($K249:$Y251)-LEN(SUBSTITUTE($K249:$Y251,"M", "")))</f>
        <v>0</v>
      </c>
      <c r="AO249" s="382">
        <f>SUMPRODUCT(LEN($AB249:$AB251)-LEN(SUBSTITUTE($AB249:$AB251,"M", "")))</f>
        <v>0</v>
      </c>
    </row>
    <row r="250" spans="1:41" ht="19.899999999999999" customHeight="1" x14ac:dyDescent="0.2">
      <c r="A250" s="17"/>
      <c r="B250" s="406"/>
      <c r="C250" s="231"/>
      <c r="D250" s="23"/>
      <c r="E250" s="23"/>
      <c r="F250" s="191"/>
      <c r="G250" s="409"/>
      <c r="H250" s="409"/>
      <c r="I250" s="409"/>
      <c r="J250" s="190" t="s">
        <v>91</v>
      </c>
      <c r="K250" s="189"/>
      <c r="L250" s="190" t="s">
        <v>90</v>
      </c>
      <c r="M250" s="189"/>
      <c r="N250" s="190" t="s">
        <v>89</v>
      </c>
      <c r="O250" s="189"/>
      <c r="P250" s="190" t="s">
        <v>88</v>
      </c>
      <c r="Q250" s="189"/>
      <c r="R250" s="190" t="s">
        <v>210</v>
      </c>
      <c r="S250" s="189"/>
      <c r="T250" s="190" t="s">
        <v>209</v>
      </c>
      <c r="U250" s="189"/>
      <c r="V250" s="190" t="s">
        <v>291</v>
      </c>
      <c r="W250" s="189"/>
      <c r="X250" s="190" t="s">
        <v>593</v>
      </c>
      <c r="Y250" s="189"/>
      <c r="Z250" s="190" t="s">
        <v>739</v>
      </c>
      <c r="AA250" s="189"/>
      <c r="AB250" s="18"/>
      <c r="AC250" s="366"/>
      <c r="AD250" s="366"/>
      <c r="AE250" s="188"/>
      <c r="AF250" s="390"/>
      <c r="AG250" s="392"/>
      <c r="AH250" s="392"/>
      <c r="AI250" s="392"/>
      <c r="AJ250" s="392"/>
      <c r="AK250" s="392"/>
      <c r="AL250" s="392"/>
      <c r="AM250" s="392"/>
      <c r="AN250" s="392"/>
      <c r="AO250" s="395"/>
    </row>
    <row r="251" spans="1:41" ht="19.899999999999999" customHeight="1" thickBot="1" x14ac:dyDescent="0.25">
      <c r="A251" s="17"/>
      <c r="B251" s="407"/>
      <c r="C251" s="233"/>
      <c r="D251" s="203"/>
      <c r="E251" s="203"/>
      <c r="F251" s="202"/>
      <c r="G251" s="410"/>
      <c r="H251" s="410"/>
      <c r="I251" s="410"/>
      <c r="J251" s="201" t="s">
        <v>87</v>
      </c>
      <c r="K251" s="200"/>
      <c r="L251" s="201" t="s">
        <v>86</v>
      </c>
      <c r="M251" s="200"/>
      <c r="N251" s="201" t="s">
        <v>85</v>
      </c>
      <c r="O251" s="200"/>
      <c r="P251" s="201" t="s">
        <v>84</v>
      </c>
      <c r="Q251" s="200"/>
      <c r="R251" s="201" t="s">
        <v>208</v>
      </c>
      <c r="S251" s="200"/>
      <c r="T251" s="201" t="s">
        <v>207</v>
      </c>
      <c r="U251" s="200"/>
      <c r="V251" s="201" t="s">
        <v>290</v>
      </c>
      <c r="W251" s="200"/>
      <c r="X251" s="201" t="s">
        <v>592</v>
      </c>
      <c r="Y251" s="200"/>
      <c r="Z251" s="201" t="s">
        <v>738</v>
      </c>
      <c r="AA251" s="200"/>
      <c r="AB251" s="10"/>
      <c r="AC251" s="398"/>
      <c r="AD251" s="398"/>
      <c r="AE251" s="199"/>
      <c r="AF251" s="391"/>
      <c r="AG251" s="393"/>
      <c r="AH251" s="393"/>
      <c r="AI251" s="393"/>
      <c r="AJ251" s="393"/>
      <c r="AK251" s="393"/>
      <c r="AL251" s="393"/>
      <c r="AM251" s="393"/>
      <c r="AN251" s="393"/>
      <c r="AO251" s="396"/>
    </row>
    <row r="252" spans="1:41" ht="19.899999999999999" customHeight="1" x14ac:dyDescent="0.2">
      <c r="A252" s="17"/>
      <c r="B252" s="405">
        <v>19</v>
      </c>
      <c r="C252" s="232"/>
      <c r="D252" s="197"/>
      <c r="E252" s="197"/>
      <c r="F252" s="196"/>
      <c r="G252" s="408"/>
      <c r="H252" s="408"/>
      <c r="I252" s="408"/>
      <c r="J252" s="195" t="s">
        <v>95</v>
      </c>
      <c r="K252" s="194"/>
      <c r="L252" s="195" t="s">
        <v>94</v>
      </c>
      <c r="M252" s="194"/>
      <c r="N252" s="195" t="s">
        <v>93</v>
      </c>
      <c r="O252" s="194"/>
      <c r="P252" s="195" t="s">
        <v>92</v>
      </c>
      <c r="Q252" s="194"/>
      <c r="R252" s="195" t="s">
        <v>212</v>
      </c>
      <c r="S252" s="194"/>
      <c r="T252" s="195" t="s">
        <v>211</v>
      </c>
      <c r="U252" s="194"/>
      <c r="V252" s="195" t="s">
        <v>292</v>
      </c>
      <c r="W252" s="194"/>
      <c r="X252" s="195" t="s">
        <v>594</v>
      </c>
      <c r="Y252" s="194"/>
      <c r="Z252" s="195" t="s">
        <v>740</v>
      </c>
      <c r="AA252" s="194"/>
      <c r="AB252" s="25"/>
      <c r="AC252" s="397"/>
      <c r="AD252" s="397"/>
      <c r="AE252" s="193"/>
      <c r="AF252" s="379">
        <f>SUMPRODUCT(LEN($K252:$Y254)-LEN(SUBSTITUTE($K252:$Y254,"A", "")))</f>
        <v>0</v>
      </c>
      <c r="AG252" s="365">
        <f>SUMPRODUCT(LEN($AB252:$AB254)-LEN(SUBSTITUTE($AB252:$AB254,"A", "")))</f>
        <v>0</v>
      </c>
      <c r="AH252" s="365">
        <f>SUMPRODUCT(LEN($K252:$Y254)-LEN(SUBSTITUTE($K252:$Y254,"S", "")))</f>
        <v>0</v>
      </c>
      <c r="AI252" s="365">
        <f>SUMPRODUCT(LEN($AB252:$AB254)-LEN(SUBSTITUTE($AB252:$AB254,"S", "")))</f>
        <v>0</v>
      </c>
      <c r="AJ252" s="365">
        <f>SUMPRODUCT(LEN($K252:$Y254)-LEN(SUBSTITUTE($K252:$Y254,"F", "")))</f>
        <v>0</v>
      </c>
      <c r="AK252" s="365">
        <f>SUMPRODUCT(LEN($AB252:$AB254)-LEN(SUBSTITUTE($AB252:$AB254,"F", "")))</f>
        <v>0</v>
      </c>
      <c r="AL252" s="365">
        <f>SUMPRODUCT(LEN($K252:$Y254)-LEN(SUBSTITUTE($K252:$Y254,"G", "")))</f>
        <v>0</v>
      </c>
      <c r="AM252" s="365">
        <f>SUMPRODUCT(LEN($AB252:$AB254)-LEN(SUBSTITUTE($AB252:$AB254,"G", "")))</f>
        <v>0</v>
      </c>
      <c r="AN252" s="365">
        <f>SUMPRODUCT(LEN($K252:$Y254)-LEN(SUBSTITUTE($K252:$Y254,"M", "")))</f>
        <v>0</v>
      </c>
      <c r="AO252" s="382">
        <f>SUMPRODUCT(LEN($AB252:$AB254)-LEN(SUBSTITUTE($AB252:$AB254,"M", "")))</f>
        <v>0</v>
      </c>
    </row>
    <row r="253" spans="1:41" ht="19.899999999999999" customHeight="1" x14ac:dyDescent="0.2">
      <c r="A253" s="17"/>
      <c r="B253" s="406"/>
      <c r="C253" s="231"/>
      <c r="D253" s="23"/>
      <c r="E253" s="23"/>
      <c r="F253" s="191"/>
      <c r="G253" s="409"/>
      <c r="H253" s="409"/>
      <c r="I253" s="409"/>
      <c r="J253" s="190" t="s">
        <v>91</v>
      </c>
      <c r="K253" s="189"/>
      <c r="L253" s="190" t="s">
        <v>90</v>
      </c>
      <c r="M253" s="189"/>
      <c r="N253" s="190" t="s">
        <v>89</v>
      </c>
      <c r="O253" s="189"/>
      <c r="P253" s="190" t="s">
        <v>88</v>
      </c>
      <c r="Q253" s="189"/>
      <c r="R253" s="190" t="s">
        <v>210</v>
      </c>
      <c r="S253" s="189"/>
      <c r="T253" s="190" t="s">
        <v>209</v>
      </c>
      <c r="U253" s="189"/>
      <c r="V253" s="190" t="s">
        <v>291</v>
      </c>
      <c r="W253" s="189"/>
      <c r="X253" s="190" t="s">
        <v>593</v>
      </c>
      <c r="Y253" s="189"/>
      <c r="Z253" s="190" t="s">
        <v>739</v>
      </c>
      <c r="AA253" s="189"/>
      <c r="AB253" s="18"/>
      <c r="AC253" s="366"/>
      <c r="AD253" s="366"/>
      <c r="AE253" s="188"/>
      <c r="AF253" s="390"/>
      <c r="AG253" s="392"/>
      <c r="AH253" s="392"/>
      <c r="AI253" s="392"/>
      <c r="AJ253" s="392"/>
      <c r="AK253" s="392"/>
      <c r="AL253" s="392"/>
      <c r="AM253" s="392"/>
      <c r="AN253" s="392"/>
      <c r="AO253" s="395"/>
    </row>
    <row r="254" spans="1:41" ht="19.899999999999999" customHeight="1" thickBot="1" x14ac:dyDescent="0.25">
      <c r="A254" s="17"/>
      <c r="B254" s="407"/>
      <c r="C254" s="233"/>
      <c r="D254" s="203"/>
      <c r="E254" s="203"/>
      <c r="F254" s="202"/>
      <c r="G254" s="410"/>
      <c r="H254" s="410"/>
      <c r="I254" s="410"/>
      <c r="J254" s="201" t="s">
        <v>87</v>
      </c>
      <c r="K254" s="200"/>
      <c r="L254" s="201" t="s">
        <v>86</v>
      </c>
      <c r="M254" s="200"/>
      <c r="N254" s="201" t="s">
        <v>85</v>
      </c>
      <c r="O254" s="200"/>
      <c r="P254" s="201" t="s">
        <v>84</v>
      </c>
      <c r="Q254" s="200"/>
      <c r="R254" s="201" t="s">
        <v>208</v>
      </c>
      <c r="S254" s="200"/>
      <c r="T254" s="201" t="s">
        <v>207</v>
      </c>
      <c r="U254" s="200"/>
      <c r="V254" s="201" t="s">
        <v>290</v>
      </c>
      <c r="W254" s="200"/>
      <c r="X254" s="201" t="s">
        <v>592</v>
      </c>
      <c r="Y254" s="200"/>
      <c r="Z254" s="201" t="s">
        <v>738</v>
      </c>
      <c r="AA254" s="200"/>
      <c r="AB254" s="10"/>
      <c r="AC254" s="398"/>
      <c r="AD254" s="398"/>
      <c r="AE254" s="199"/>
      <c r="AF254" s="391"/>
      <c r="AG254" s="393"/>
      <c r="AH254" s="393"/>
      <c r="AI254" s="393"/>
      <c r="AJ254" s="393"/>
      <c r="AK254" s="393"/>
      <c r="AL254" s="393"/>
      <c r="AM254" s="393"/>
      <c r="AN254" s="393"/>
      <c r="AO254" s="396"/>
    </row>
    <row r="255" spans="1:41" ht="19.899999999999999" customHeight="1" x14ac:dyDescent="0.2">
      <c r="A255" s="17"/>
      <c r="B255" s="405">
        <v>20</v>
      </c>
      <c r="C255" s="232"/>
      <c r="D255" s="197"/>
      <c r="E255" s="197"/>
      <c r="F255" s="196"/>
      <c r="G255" s="408"/>
      <c r="H255" s="408"/>
      <c r="I255" s="408"/>
      <c r="J255" s="195" t="s">
        <v>95</v>
      </c>
      <c r="K255" s="194"/>
      <c r="L255" s="195" t="s">
        <v>94</v>
      </c>
      <c r="M255" s="194"/>
      <c r="N255" s="195" t="s">
        <v>93</v>
      </c>
      <c r="O255" s="194"/>
      <c r="P255" s="195" t="s">
        <v>92</v>
      </c>
      <c r="Q255" s="194"/>
      <c r="R255" s="195" t="s">
        <v>212</v>
      </c>
      <c r="S255" s="194"/>
      <c r="T255" s="195" t="s">
        <v>211</v>
      </c>
      <c r="U255" s="194"/>
      <c r="V255" s="195" t="s">
        <v>292</v>
      </c>
      <c r="W255" s="194"/>
      <c r="X255" s="195" t="s">
        <v>594</v>
      </c>
      <c r="Y255" s="194"/>
      <c r="Z255" s="195" t="s">
        <v>740</v>
      </c>
      <c r="AA255" s="194"/>
      <c r="AB255" s="25"/>
      <c r="AC255" s="397"/>
      <c r="AD255" s="397"/>
      <c r="AE255" s="193"/>
      <c r="AF255" s="379">
        <f>SUMPRODUCT(LEN($K255:$Y257)-LEN(SUBSTITUTE($K255:$Y257,"A", "")))</f>
        <v>0</v>
      </c>
      <c r="AG255" s="365">
        <f>SUMPRODUCT(LEN($AB255:$AB257)-LEN(SUBSTITUTE($AB255:$AB257,"A", "")))</f>
        <v>0</v>
      </c>
      <c r="AH255" s="365">
        <f>SUMPRODUCT(LEN($K255:$Y257)-LEN(SUBSTITUTE($K255:$Y257,"S", "")))</f>
        <v>0</v>
      </c>
      <c r="AI255" s="365">
        <f>SUMPRODUCT(LEN($AB255:$AB257)-LEN(SUBSTITUTE($AB255:$AB257,"S", "")))</f>
        <v>0</v>
      </c>
      <c r="AJ255" s="365">
        <f>SUMPRODUCT(LEN($K255:$Y257)-LEN(SUBSTITUTE($K255:$Y257,"F", "")))</f>
        <v>0</v>
      </c>
      <c r="AK255" s="365">
        <f>SUMPRODUCT(LEN($AB255:$AB257)-LEN(SUBSTITUTE($AB255:$AB257,"F", "")))</f>
        <v>0</v>
      </c>
      <c r="AL255" s="365">
        <f>SUMPRODUCT(LEN($K255:$Y257)-LEN(SUBSTITUTE($K255:$Y257,"G", "")))</f>
        <v>0</v>
      </c>
      <c r="AM255" s="365">
        <f>SUMPRODUCT(LEN($AB255:$AB257)-LEN(SUBSTITUTE($AB255:$AB257,"G", "")))</f>
        <v>0</v>
      </c>
      <c r="AN255" s="365">
        <f>SUMPRODUCT(LEN($K255:$Y257)-LEN(SUBSTITUTE($K255:$Y257,"M", "")))</f>
        <v>0</v>
      </c>
      <c r="AO255" s="382">
        <f>SUMPRODUCT(LEN($AB255:$AB257)-LEN(SUBSTITUTE($AB255:$AB257,"M", "")))</f>
        <v>0</v>
      </c>
    </row>
    <row r="256" spans="1:41" ht="19.899999999999999" customHeight="1" x14ac:dyDescent="0.2">
      <c r="A256" s="17"/>
      <c r="B256" s="406"/>
      <c r="C256" s="231"/>
      <c r="D256" s="23"/>
      <c r="E256" s="23"/>
      <c r="F256" s="191"/>
      <c r="G256" s="409"/>
      <c r="H256" s="409"/>
      <c r="I256" s="409"/>
      <c r="J256" s="190" t="s">
        <v>91</v>
      </c>
      <c r="K256" s="189"/>
      <c r="L256" s="190" t="s">
        <v>90</v>
      </c>
      <c r="M256" s="189"/>
      <c r="N256" s="190" t="s">
        <v>89</v>
      </c>
      <c r="O256" s="189"/>
      <c r="P256" s="190" t="s">
        <v>88</v>
      </c>
      <c r="Q256" s="189"/>
      <c r="R256" s="190" t="s">
        <v>210</v>
      </c>
      <c r="S256" s="189"/>
      <c r="T256" s="190" t="s">
        <v>209</v>
      </c>
      <c r="U256" s="189"/>
      <c r="V256" s="190" t="s">
        <v>291</v>
      </c>
      <c r="W256" s="189"/>
      <c r="X256" s="190" t="s">
        <v>593</v>
      </c>
      <c r="Y256" s="189"/>
      <c r="Z256" s="190" t="s">
        <v>739</v>
      </c>
      <c r="AA256" s="189"/>
      <c r="AB256" s="18"/>
      <c r="AC256" s="366"/>
      <c r="AD256" s="366"/>
      <c r="AE256" s="188"/>
      <c r="AF256" s="390"/>
      <c r="AG256" s="392"/>
      <c r="AH256" s="392"/>
      <c r="AI256" s="392"/>
      <c r="AJ256" s="392"/>
      <c r="AK256" s="392"/>
      <c r="AL256" s="392"/>
      <c r="AM256" s="392"/>
      <c r="AN256" s="392"/>
      <c r="AO256" s="395"/>
    </row>
    <row r="257" spans="1:49" ht="19.899999999999999" customHeight="1" thickBot="1" x14ac:dyDescent="0.25">
      <c r="A257" s="151"/>
      <c r="B257" s="412"/>
      <c r="C257" s="230"/>
      <c r="D257" s="186"/>
      <c r="E257" s="186"/>
      <c r="F257" s="185"/>
      <c r="G257" s="411"/>
      <c r="H257" s="411"/>
      <c r="I257" s="411"/>
      <c r="J257" s="184" t="s">
        <v>87</v>
      </c>
      <c r="K257" s="183"/>
      <c r="L257" s="184" t="s">
        <v>86</v>
      </c>
      <c r="M257" s="183"/>
      <c r="N257" s="184" t="s">
        <v>85</v>
      </c>
      <c r="O257" s="183"/>
      <c r="P257" s="184" t="s">
        <v>84</v>
      </c>
      <c r="Q257" s="183"/>
      <c r="R257" s="184" t="s">
        <v>208</v>
      </c>
      <c r="S257" s="183"/>
      <c r="T257" s="184" t="s">
        <v>207</v>
      </c>
      <c r="U257" s="183"/>
      <c r="V257" s="201" t="s">
        <v>290</v>
      </c>
      <c r="W257" s="183"/>
      <c r="X257" s="201" t="s">
        <v>592</v>
      </c>
      <c r="Y257" s="183"/>
      <c r="Z257" s="201" t="s">
        <v>738</v>
      </c>
      <c r="AA257" s="183"/>
      <c r="AB257" s="10"/>
      <c r="AC257" s="367"/>
      <c r="AD257" s="367"/>
      <c r="AE257" s="180"/>
      <c r="AF257" s="391"/>
      <c r="AG257" s="393"/>
      <c r="AH257" s="393"/>
      <c r="AI257" s="393"/>
      <c r="AJ257" s="393"/>
      <c r="AK257" s="393"/>
      <c r="AL257" s="393"/>
      <c r="AM257" s="393"/>
      <c r="AN257" s="393"/>
      <c r="AO257" s="396"/>
    </row>
    <row r="258" spans="1:49" ht="74.45" customHeight="1" thickBot="1" x14ac:dyDescent="0.3">
      <c r="A258" s="223" t="s">
        <v>123</v>
      </c>
      <c r="B258" s="222" t="s">
        <v>122</v>
      </c>
      <c r="C258" s="222" t="s">
        <v>121</v>
      </c>
      <c r="D258" s="222" t="s">
        <v>120</v>
      </c>
      <c r="E258" s="222" t="s">
        <v>119</v>
      </c>
      <c r="F258" s="222" t="s">
        <v>118</v>
      </c>
      <c r="G258" s="222" t="s">
        <v>33</v>
      </c>
      <c r="H258" s="222" t="s">
        <v>117</v>
      </c>
      <c r="I258" s="222" t="s">
        <v>34</v>
      </c>
      <c r="J258" s="403" t="s">
        <v>116</v>
      </c>
      <c r="K258" s="413"/>
      <c r="L258" s="403" t="s">
        <v>115</v>
      </c>
      <c r="M258" s="413"/>
      <c r="N258" s="403" t="s">
        <v>115</v>
      </c>
      <c r="O258" s="404"/>
      <c r="P258" s="403" t="s">
        <v>115</v>
      </c>
      <c r="Q258" s="404"/>
      <c r="R258" s="403" t="s">
        <v>115</v>
      </c>
      <c r="S258" s="404"/>
      <c r="T258" s="403" t="s">
        <v>115</v>
      </c>
      <c r="U258" s="404"/>
      <c r="V258" s="403" t="s">
        <v>115</v>
      </c>
      <c r="W258" s="404"/>
      <c r="X258" s="403" t="s">
        <v>115</v>
      </c>
      <c r="Y258" s="404"/>
      <c r="Z258" s="403" t="s">
        <v>115</v>
      </c>
      <c r="AA258" s="404"/>
      <c r="AB258" s="49" t="s">
        <v>114</v>
      </c>
      <c r="AC258" s="48" t="s">
        <v>113</v>
      </c>
      <c r="AD258" s="221" t="s">
        <v>221</v>
      </c>
      <c r="AE258" s="220" t="s">
        <v>112</v>
      </c>
      <c r="AF258" s="46" t="s">
        <v>111</v>
      </c>
      <c r="AG258" s="45" t="s">
        <v>110</v>
      </c>
      <c r="AH258" s="45" t="s">
        <v>109</v>
      </c>
      <c r="AI258" s="45" t="s">
        <v>108</v>
      </c>
      <c r="AJ258" s="45" t="s">
        <v>107</v>
      </c>
      <c r="AK258" s="45" t="s">
        <v>106</v>
      </c>
      <c r="AL258" s="45" t="s">
        <v>105</v>
      </c>
      <c r="AM258" s="45" t="s">
        <v>104</v>
      </c>
      <c r="AN258" s="45" t="s">
        <v>103</v>
      </c>
      <c r="AO258" s="45" t="s">
        <v>102</v>
      </c>
    </row>
    <row r="259" spans="1:49" ht="36" customHeight="1" thickBot="1" x14ac:dyDescent="0.25">
      <c r="A259" s="71" t="s">
        <v>135</v>
      </c>
      <c r="B259" s="215"/>
      <c r="C259" s="214">
        <v>231</v>
      </c>
      <c r="D259" s="213">
        <v>15</v>
      </c>
      <c r="E259" s="212">
        <v>49590.36</v>
      </c>
      <c r="F259" s="211">
        <v>1176.79</v>
      </c>
      <c r="G259" s="210"/>
      <c r="H259" s="210"/>
      <c r="I259" s="209"/>
      <c r="J259" s="208"/>
      <c r="K259" s="36"/>
      <c r="L259" s="208"/>
      <c r="M259" s="36"/>
      <c r="N259" s="208"/>
      <c r="O259" s="36"/>
      <c r="P259" s="208"/>
      <c r="Q259" s="36"/>
      <c r="R259" s="208"/>
      <c r="S259" s="36"/>
      <c r="T259" s="208"/>
      <c r="U259" s="36"/>
      <c r="V259" s="208"/>
      <c r="W259" s="36"/>
      <c r="X259" s="208"/>
      <c r="Y259" s="36"/>
      <c r="Z259" s="208"/>
      <c r="AA259" s="36"/>
      <c r="AB259" s="36"/>
      <c r="AC259" s="206"/>
      <c r="AD259" s="206"/>
      <c r="AE259" s="205"/>
      <c r="AF259" s="33">
        <f t="shared" ref="AF259:AO259" si="4">SUM(AF260:AF319)</f>
        <v>314</v>
      </c>
      <c r="AG259" s="54">
        <f t="shared" si="4"/>
        <v>37</v>
      </c>
      <c r="AH259" s="54">
        <f t="shared" si="4"/>
        <v>41</v>
      </c>
      <c r="AI259" s="54">
        <f t="shared" si="4"/>
        <v>2</v>
      </c>
      <c r="AJ259" s="54">
        <f t="shared" si="4"/>
        <v>0</v>
      </c>
      <c r="AK259" s="54">
        <f t="shared" si="4"/>
        <v>0</v>
      </c>
      <c r="AL259" s="54">
        <f t="shared" si="4"/>
        <v>142</v>
      </c>
      <c r="AM259" s="54">
        <f t="shared" si="4"/>
        <v>27</v>
      </c>
      <c r="AN259" s="54">
        <f t="shared" si="4"/>
        <v>27</v>
      </c>
      <c r="AO259" s="53">
        <f t="shared" si="4"/>
        <v>0</v>
      </c>
      <c r="AP259" s="32" t="s">
        <v>100</v>
      </c>
      <c r="AQ259" s="31">
        <f>E259/(100*102)</f>
        <v>4.8617999999999997</v>
      </c>
      <c r="AS259" s="4">
        <f>SUM(AF259:AG259)/D259</f>
        <v>23.4</v>
      </c>
      <c r="AT259" s="4">
        <f>SUM(AH259:AI259)/D259</f>
        <v>2.8666666666666667</v>
      </c>
      <c r="AU259" s="4">
        <f>SUM(AJ259:AK259)/D259</f>
        <v>0</v>
      </c>
      <c r="AV259" s="4">
        <f>SUM(AL259:AM259)/D259</f>
        <v>11.266666666666667</v>
      </c>
      <c r="AW259" s="4">
        <f>SUM(AN259:AO259)/D259</f>
        <v>1.8</v>
      </c>
    </row>
    <row r="260" spans="1:49" ht="19.899999999999999" customHeight="1" x14ac:dyDescent="0.2">
      <c r="A260" s="17" t="s">
        <v>99</v>
      </c>
      <c r="B260" s="405">
        <v>1</v>
      </c>
      <c r="C260" s="232"/>
      <c r="D260" s="197"/>
      <c r="E260" s="197"/>
      <c r="F260" s="196"/>
      <c r="G260" s="408">
        <v>83</v>
      </c>
      <c r="H260" s="408">
        <v>24</v>
      </c>
      <c r="I260" s="408">
        <v>5</v>
      </c>
      <c r="J260" s="195" t="s">
        <v>95</v>
      </c>
      <c r="K260" s="194" t="s">
        <v>746</v>
      </c>
      <c r="L260" s="195" t="s">
        <v>94</v>
      </c>
      <c r="M260" s="194" t="s">
        <v>275</v>
      </c>
      <c r="N260" s="195" t="s">
        <v>93</v>
      </c>
      <c r="O260" s="194" t="s">
        <v>224</v>
      </c>
      <c r="P260" s="195" t="s">
        <v>92</v>
      </c>
      <c r="Q260" s="194" t="s">
        <v>263</v>
      </c>
      <c r="R260" s="195" t="s">
        <v>212</v>
      </c>
      <c r="S260" s="194" t="s">
        <v>213</v>
      </c>
      <c r="T260" s="195" t="s">
        <v>211</v>
      </c>
      <c r="U260" s="194" t="s">
        <v>218</v>
      </c>
      <c r="V260" s="195" t="s">
        <v>292</v>
      </c>
      <c r="W260" s="194" t="s">
        <v>98</v>
      </c>
      <c r="X260" s="195" t="s">
        <v>594</v>
      </c>
      <c r="Y260" s="194"/>
      <c r="Z260" s="195" t="s">
        <v>740</v>
      </c>
      <c r="AA260" s="194"/>
      <c r="AB260" s="25"/>
      <c r="AC260" s="397"/>
      <c r="AD260" s="397"/>
      <c r="AE260" s="193"/>
      <c r="AF260" s="379">
        <f>SUMPRODUCT(LEN($K260:$Y262)-LEN(SUBSTITUTE($K260:$Y262,"A", "")))</f>
        <v>24</v>
      </c>
      <c r="AG260" s="365">
        <f>SUMPRODUCT(LEN($AB260:$AB262)-LEN(SUBSTITUTE($AB260:$AB262,"A", "")))</f>
        <v>0</v>
      </c>
      <c r="AH260" s="365">
        <f>SUMPRODUCT(LEN($K260:$Y262)-LEN(SUBSTITUTE($K260:$Y262,"S", "")))</f>
        <v>12</v>
      </c>
      <c r="AI260" s="365">
        <f>SUMPRODUCT(LEN($AB260:$AB262)-LEN(SUBSTITUTE($AB260:$AB262,"S", "")))</f>
        <v>0</v>
      </c>
      <c r="AJ260" s="365">
        <f>SUMPRODUCT(LEN($K260:$Y262)-LEN(SUBSTITUTE($K260:$Y262,"F", "")))</f>
        <v>0</v>
      </c>
      <c r="AK260" s="365">
        <f>SUMPRODUCT(LEN($AB260:$AB262)-LEN(SUBSTITUTE($AB260:$AB262,"F", "")))</f>
        <v>0</v>
      </c>
      <c r="AL260" s="365">
        <f>SUMPRODUCT(LEN($K260:$Y262)-LEN(SUBSTITUTE($K260:$Y262,"G", "")))</f>
        <v>7</v>
      </c>
      <c r="AM260" s="365">
        <f>SUMPRODUCT(LEN($AB260:$AB262)-LEN(SUBSTITUTE($AB260:$AB262,"G", "")))</f>
        <v>0</v>
      </c>
      <c r="AN260" s="365">
        <f>SUMPRODUCT(LEN($K260:$Y262)-LEN(SUBSTITUTE($K260:$Y262,"M", "")))</f>
        <v>2</v>
      </c>
      <c r="AO260" s="382">
        <f>SUMPRODUCT(LEN($AB260:$AB262)-LEN(SUBSTITUTE($AB260:$AB262,"M", "")))</f>
        <v>0</v>
      </c>
    </row>
    <row r="261" spans="1:49" ht="19.899999999999999" customHeight="1" x14ac:dyDescent="0.2">
      <c r="A261" s="17"/>
      <c r="B261" s="406"/>
      <c r="C261" s="231"/>
      <c r="D261" s="23"/>
      <c r="E261" s="23"/>
      <c r="F261" s="191"/>
      <c r="G261" s="409"/>
      <c r="H261" s="409"/>
      <c r="I261" s="409"/>
      <c r="J261" s="190" t="s">
        <v>91</v>
      </c>
      <c r="K261" s="189" t="s">
        <v>660</v>
      </c>
      <c r="L261" s="190" t="s">
        <v>90</v>
      </c>
      <c r="M261" s="189" t="s">
        <v>263</v>
      </c>
      <c r="N261" s="190" t="s">
        <v>89</v>
      </c>
      <c r="O261" s="189" t="s">
        <v>213</v>
      </c>
      <c r="P261" s="190" t="s">
        <v>88</v>
      </c>
      <c r="Q261" s="189" t="s">
        <v>265</v>
      </c>
      <c r="R261" s="190" t="s">
        <v>210</v>
      </c>
      <c r="S261" s="189" t="s">
        <v>315</v>
      </c>
      <c r="T261" s="190" t="s">
        <v>209</v>
      </c>
      <c r="U261" s="189" t="s">
        <v>218</v>
      </c>
      <c r="V261" s="190" t="s">
        <v>291</v>
      </c>
      <c r="W261" s="189"/>
      <c r="X261" s="190" t="s">
        <v>593</v>
      </c>
      <c r="Y261" s="189"/>
      <c r="Z261" s="190" t="s">
        <v>739</v>
      </c>
      <c r="AA261" s="189"/>
      <c r="AB261" s="18"/>
      <c r="AC261" s="366"/>
      <c r="AD261" s="366"/>
      <c r="AE261" s="188"/>
      <c r="AF261" s="390"/>
      <c r="AG261" s="392"/>
      <c r="AH261" s="392"/>
      <c r="AI261" s="392"/>
      <c r="AJ261" s="392"/>
      <c r="AK261" s="392"/>
      <c r="AL261" s="392"/>
      <c r="AM261" s="392"/>
      <c r="AN261" s="392"/>
      <c r="AO261" s="395"/>
      <c r="AR261" s="4">
        <f>SUM(AN260:AO262)/SUM(AL260:AO262)*100</f>
        <v>22.222222222222221</v>
      </c>
    </row>
    <row r="262" spans="1:49" ht="19.899999999999999" customHeight="1" thickBot="1" x14ac:dyDescent="0.25">
      <c r="A262" s="17"/>
      <c r="B262" s="407"/>
      <c r="C262" s="233"/>
      <c r="D262" s="203"/>
      <c r="E262" s="203"/>
      <c r="F262" s="202"/>
      <c r="G262" s="410"/>
      <c r="H262" s="410"/>
      <c r="I262" s="410"/>
      <c r="J262" s="201" t="s">
        <v>87</v>
      </c>
      <c r="K262" s="200" t="s">
        <v>306</v>
      </c>
      <c r="L262" s="201" t="s">
        <v>86</v>
      </c>
      <c r="M262" s="200" t="s">
        <v>224</v>
      </c>
      <c r="N262" s="201" t="s">
        <v>85</v>
      </c>
      <c r="O262" s="200" t="s">
        <v>224</v>
      </c>
      <c r="P262" s="201" t="s">
        <v>84</v>
      </c>
      <c r="Q262" s="200" t="s">
        <v>230</v>
      </c>
      <c r="R262" s="201" t="s">
        <v>208</v>
      </c>
      <c r="S262" s="200" t="s">
        <v>315</v>
      </c>
      <c r="T262" s="201" t="s">
        <v>207</v>
      </c>
      <c r="U262" s="200" t="s">
        <v>98</v>
      </c>
      <c r="V262" s="201" t="s">
        <v>290</v>
      </c>
      <c r="W262" s="200"/>
      <c r="X262" s="201" t="s">
        <v>592</v>
      </c>
      <c r="Y262" s="200"/>
      <c r="Z262" s="201" t="s">
        <v>738</v>
      </c>
      <c r="AA262" s="200"/>
      <c r="AB262" s="10"/>
      <c r="AC262" s="398"/>
      <c r="AD262" s="398"/>
      <c r="AE262" s="199"/>
      <c r="AF262" s="391"/>
      <c r="AG262" s="393"/>
      <c r="AH262" s="393"/>
      <c r="AI262" s="393"/>
      <c r="AJ262" s="393"/>
      <c r="AK262" s="393"/>
      <c r="AL262" s="393"/>
      <c r="AM262" s="393"/>
      <c r="AN262" s="393"/>
      <c r="AO262" s="396"/>
    </row>
    <row r="263" spans="1:49" ht="19.899999999999999" customHeight="1" x14ac:dyDescent="0.2">
      <c r="A263" s="17"/>
      <c r="B263" s="405">
        <v>2</v>
      </c>
      <c r="C263" s="232"/>
      <c r="D263" s="197"/>
      <c r="E263" s="197"/>
      <c r="F263" s="196"/>
      <c r="G263" s="408">
        <v>87</v>
      </c>
      <c r="H263" s="408">
        <v>23</v>
      </c>
      <c r="I263" s="408">
        <v>6</v>
      </c>
      <c r="J263" s="195" t="s">
        <v>95</v>
      </c>
      <c r="K263" s="194" t="s">
        <v>742</v>
      </c>
      <c r="L263" s="195" t="s">
        <v>94</v>
      </c>
      <c r="M263" s="194" t="s">
        <v>451</v>
      </c>
      <c r="N263" s="195" t="s">
        <v>93</v>
      </c>
      <c r="O263" s="194" t="s">
        <v>266</v>
      </c>
      <c r="P263" s="195" t="s">
        <v>92</v>
      </c>
      <c r="Q263" s="194" t="s">
        <v>263</v>
      </c>
      <c r="R263" s="195" t="s">
        <v>212</v>
      </c>
      <c r="S263" s="194" t="s">
        <v>367</v>
      </c>
      <c r="T263" s="195" t="s">
        <v>211</v>
      </c>
      <c r="U263" s="194" t="s">
        <v>98</v>
      </c>
      <c r="V263" s="195" t="s">
        <v>292</v>
      </c>
      <c r="W263" s="194"/>
      <c r="X263" s="195" t="s">
        <v>594</v>
      </c>
      <c r="Y263" s="194"/>
      <c r="Z263" s="195" t="s">
        <v>740</v>
      </c>
      <c r="AA263" s="194"/>
      <c r="AB263" s="25" t="s">
        <v>849</v>
      </c>
      <c r="AC263" s="397"/>
      <c r="AD263" s="397"/>
      <c r="AE263" s="193"/>
      <c r="AF263" s="379">
        <f>SUMPRODUCT(LEN($K263:$Y265)-LEN(SUBSTITUTE($K263:$Y265,"A", "")))</f>
        <v>22</v>
      </c>
      <c r="AG263" s="365">
        <f>SUMPRODUCT(LEN($AB263:$AB265)-LEN(SUBSTITUTE($AB263:$AB265,"A", "")))</f>
        <v>8</v>
      </c>
      <c r="AH263" s="365">
        <f>SUMPRODUCT(LEN($K263:$Y265)-LEN(SUBSTITUTE($K263:$Y265,"S", "")))</f>
        <v>2</v>
      </c>
      <c r="AI263" s="365">
        <f>SUMPRODUCT(LEN($AB263:$AB265)-LEN(SUBSTITUTE($AB263:$AB265,"S", "")))</f>
        <v>0</v>
      </c>
      <c r="AJ263" s="365">
        <f>SUMPRODUCT(LEN($K263:$Y265)-LEN(SUBSTITUTE($K263:$Y265,"F", "")))</f>
        <v>0</v>
      </c>
      <c r="AK263" s="365">
        <f>SUMPRODUCT(LEN($AB263:$AB265)-LEN(SUBSTITUTE($AB263:$AB265,"F", "")))</f>
        <v>0</v>
      </c>
      <c r="AL263" s="365">
        <f>SUMPRODUCT(LEN($K263:$Y265)-LEN(SUBSTITUTE($K263:$Y265,"G", "")))</f>
        <v>10</v>
      </c>
      <c r="AM263" s="365">
        <f>SUMPRODUCT(LEN($AB263:$AB265)-LEN(SUBSTITUTE($AB263:$AB265,"G", "")))</f>
        <v>5</v>
      </c>
      <c r="AN263" s="365">
        <f>SUMPRODUCT(LEN($K263:$Y265)-LEN(SUBSTITUTE($K263:$Y265,"M", "")))</f>
        <v>2</v>
      </c>
      <c r="AO263" s="382">
        <f>SUMPRODUCT(LEN($AB263:$AB265)-LEN(SUBSTITUTE($AB263:$AB265,"M", "")))</f>
        <v>0</v>
      </c>
    </row>
    <row r="264" spans="1:49" ht="19.899999999999999" customHeight="1" x14ac:dyDescent="0.2">
      <c r="A264" s="17"/>
      <c r="B264" s="406"/>
      <c r="C264" s="231"/>
      <c r="D264" s="23"/>
      <c r="E264" s="23"/>
      <c r="F264" s="191"/>
      <c r="G264" s="409"/>
      <c r="H264" s="409"/>
      <c r="I264" s="409"/>
      <c r="J264" s="190" t="s">
        <v>91</v>
      </c>
      <c r="K264" s="189" t="s">
        <v>213</v>
      </c>
      <c r="L264" s="190" t="s">
        <v>90</v>
      </c>
      <c r="M264" s="189" t="s">
        <v>319</v>
      </c>
      <c r="N264" s="190" t="s">
        <v>89</v>
      </c>
      <c r="O264" s="189" t="s">
        <v>275</v>
      </c>
      <c r="P264" s="190" t="s">
        <v>88</v>
      </c>
      <c r="Q264" s="189" t="s">
        <v>213</v>
      </c>
      <c r="R264" s="190" t="s">
        <v>210</v>
      </c>
      <c r="S264" s="189" t="s">
        <v>263</v>
      </c>
      <c r="T264" s="190" t="s">
        <v>209</v>
      </c>
      <c r="U264" s="189" t="s">
        <v>98</v>
      </c>
      <c r="V264" s="190" t="s">
        <v>291</v>
      </c>
      <c r="W264" s="189"/>
      <c r="X264" s="190" t="s">
        <v>593</v>
      </c>
      <c r="Y264" s="189"/>
      <c r="Z264" s="190" t="s">
        <v>739</v>
      </c>
      <c r="AA264" s="189"/>
      <c r="AB264" s="18" t="s">
        <v>803</v>
      </c>
      <c r="AC264" s="366"/>
      <c r="AD264" s="366"/>
      <c r="AE264" s="188"/>
      <c r="AF264" s="390"/>
      <c r="AG264" s="392"/>
      <c r="AH264" s="392"/>
      <c r="AI264" s="392"/>
      <c r="AJ264" s="392"/>
      <c r="AK264" s="392"/>
      <c r="AL264" s="392"/>
      <c r="AM264" s="392"/>
      <c r="AN264" s="392"/>
      <c r="AO264" s="395"/>
      <c r="AR264" s="4">
        <f>SUM(AN263:AO265)/SUM(AL263:AO265)*100</f>
        <v>11.76470588235294</v>
      </c>
    </row>
    <row r="265" spans="1:49" ht="19.899999999999999" customHeight="1" thickBot="1" x14ac:dyDescent="0.25">
      <c r="A265" s="17"/>
      <c r="B265" s="407"/>
      <c r="C265" s="233"/>
      <c r="D265" s="203"/>
      <c r="E265" s="203"/>
      <c r="F265" s="202"/>
      <c r="G265" s="410"/>
      <c r="H265" s="410"/>
      <c r="I265" s="410"/>
      <c r="J265" s="201" t="s">
        <v>87</v>
      </c>
      <c r="K265" s="200" t="s">
        <v>746</v>
      </c>
      <c r="L265" s="201" t="s">
        <v>86</v>
      </c>
      <c r="M265" s="200" t="s">
        <v>224</v>
      </c>
      <c r="N265" s="201" t="s">
        <v>85</v>
      </c>
      <c r="O265" s="200" t="s">
        <v>263</v>
      </c>
      <c r="P265" s="201" t="s">
        <v>84</v>
      </c>
      <c r="Q265" s="200" t="s">
        <v>213</v>
      </c>
      <c r="R265" s="201" t="s">
        <v>208</v>
      </c>
      <c r="S265" s="200" t="s">
        <v>97</v>
      </c>
      <c r="T265" s="201" t="s">
        <v>207</v>
      </c>
      <c r="U265" s="200"/>
      <c r="V265" s="201" t="s">
        <v>290</v>
      </c>
      <c r="W265" s="200"/>
      <c r="X265" s="201" t="s">
        <v>592</v>
      </c>
      <c r="Y265" s="200"/>
      <c r="Z265" s="201" t="s">
        <v>738</v>
      </c>
      <c r="AA265" s="200"/>
      <c r="AB265" s="10" t="s">
        <v>97</v>
      </c>
      <c r="AC265" s="398"/>
      <c r="AD265" s="398"/>
      <c r="AE265" s="199"/>
      <c r="AF265" s="391"/>
      <c r="AG265" s="393"/>
      <c r="AH265" s="393"/>
      <c r="AI265" s="393"/>
      <c r="AJ265" s="393"/>
      <c r="AK265" s="393"/>
      <c r="AL265" s="393"/>
      <c r="AM265" s="393"/>
      <c r="AN265" s="393"/>
      <c r="AO265" s="396"/>
    </row>
    <row r="266" spans="1:49" ht="19.899999999999999" customHeight="1" x14ac:dyDescent="0.2">
      <c r="A266" s="17"/>
      <c r="B266" s="405">
        <v>3</v>
      </c>
      <c r="C266" s="232"/>
      <c r="D266" s="197"/>
      <c r="E266" s="197"/>
      <c r="F266" s="196"/>
      <c r="G266" s="408">
        <v>91</v>
      </c>
      <c r="H266" s="408">
        <v>24</v>
      </c>
      <c r="I266" s="408">
        <v>5</v>
      </c>
      <c r="J266" s="195" t="s">
        <v>95</v>
      </c>
      <c r="K266" s="194" t="s">
        <v>97</v>
      </c>
      <c r="L266" s="195" t="s">
        <v>94</v>
      </c>
      <c r="M266" s="194" t="s">
        <v>97</v>
      </c>
      <c r="N266" s="195" t="s">
        <v>93</v>
      </c>
      <c r="O266" s="194" t="s">
        <v>275</v>
      </c>
      <c r="P266" s="195" t="s">
        <v>92</v>
      </c>
      <c r="Q266" s="194" t="s">
        <v>451</v>
      </c>
      <c r="R266" s="195" t="s">
        <v>212</v>
      </c>
      <c r="S266" s="194" t="s">
        <v>263</v>
      </c>
      <c r="T266" s="195" t="s">
        <v>211</v>
      </c>
      <c r="U266" s="194" t="s">
        <v>263</v>
      </c>
      <c r="V266" s="195" t="s">
        <v>292</v>
      </c>
      <c r="W266" s="194" t="s">
        <v>98</v>
      </c>
      <c r="X266" s="195" t="s">
        <v>594</v>
      </c>
      <c r="Y266" s="194"/>
      <c r="Z266" s="195" t="s">
        <v>740</v>
      </c>
      <c r="AA266" s="194"/>
      <c r="AB266" s="25" t="s">
        <v>582</v>
      </c>
      <c r="AC266" s="397"/>
      <c r="AD266" s="397"/>
      <c r="AE266" s="193"/>
      <c r="AF266" s="379">
        <f>SUMPRODUCT(LEN($K266:$Y268)-LEN(SUBSTITUTE($K266:$Y268,"A", "")))</f>
        <v>21</v>
      </c>
      <c r="AG266" s="365">
        <f>SUMPRODUCT(LEN($AB266:$AB268)-LEN(SUBSTITUTE($AB266:$AB268,"A", "")))</f>
        <v>6</v>
      </c>
      <c r="AH266" s="365">
        <f>SUMPRODUCT(LEN($K266:$Y268)-LEN(SUBSTITUTE($K266:$Y268,"S", "")))</f>
        <v>1</v>
      </c>
      <c r="AI266" s="365">
        <f>SUMPRODUCT(LEN($AB266:$AB268)-LEN(SUBSTITUTE($AB266:$AB268,"S", "")))</f>
        <v>0</v>
      </c>
      <c r="AJ266" s="365">
        <f>SUMPRODUCT(LEN($K266:$Y268)-LEN(SUBSTITUTE($K266:$Y268,"F", "")))</f>
        <v>0</v>
      </c>
      <c r="AK266" s="365">
        <f>SUMPRODUCT(LEN($AB266:$AB268)-LEN(SUBSTITUTE($AB266:$AB268,"F", "")))</f>
        <v>0</v>
      </c>
      <c r="AL266" s="365">
        <f>SUMPRODUCT(LEN($K266:$Y268)-LEN(SUBSTITUTE($K266:$Y268,"G", "")))</f>
        <v>18</v>
      </c>
      <c r="AM266" s="365">
        <f>SUMPRODUCT(LEN($AB266:$AB268)-LEN(SUBSTITUTE($AB266:$AB268,"G", "")))</f>
        <v>4</v>
      </c>
      <c r="AN266" s="365">
        <f>SUMPRODUCT(LEN($K266:$Y268)-LEN(SUBSTITUTE($K266:$Y268,"M", "")))</f>
        <v>1</v>
      </c>
      <c r="AO266" s="382">
        <f>SUMPRODUCT(LEN($AB266:$AB268)-LEN(SUBSTITUTE($AB266:$AB268,"M", "")))</f>
        <v>0</v>
      </c>
    </row>
    <row r="267" spans="1:49" ht="19.899999999999999" customHeight="1" x14ac:dyDescent="0.2">
      <c r="A267" s="17"/>
      <c r="B267" s="406"/>
      <c r="C267" s="231"/>
      <c r="D267" s="23"/>
      <c r="E267" s="23"/>
      <c r="F267" s="191"/>
      <c r="G267" s="409"/>
      <c r="H267" s="409"/>
      <c r="I267" s="409"/>
      <c r="J267" s="190" t="s">
        <v>91</v>
      </c>
      <c r="K267" s="189" t="s">
        <v>660</v>
      </c>
      <c r="L267" s="190" t="s">
        <v>90</v>
      </c>
      <c r="M267" s="189" t="s">
        <v>284</v>
      </c>
      <c r="N267" s="190" t="s">
        <v>89</v>
      </c>
      <c r="O267" s="189" t="s">
        <v>319</v>
      </c>
      <c r="P267" s="190" t="s">
        <v>88</v>
      </c>
      <c r="Q267" s="189" t="s">
        <v>466</v>
      </c>
      <c r="R267" s="190" t="s">
        <v>210</v>
      </c>
      <c r="S267" s="189" t="s">
        <v>263</v>
      </c>
      <c r="T267" s="190" t="s">
        <v>209</v>
      </c>
      <c r="U267" s="189" t="s">
        <v>97</v>
      </c>
      <c r="V267" s="190" t="s">
        <v>291</v>
      </c>
      <c r="W267" s="189"/>
      <c r="X267" s="190" t="s">
        <v>593</v>
      </c>
      <c r="Y267" s="189"/>
      <c r="Z267" s="190" t="s">
        <v>739</v>
      </c>
      <c r="AA267" s="189"/>
      <c r="AB267" s="18" t="s">
        <v>848</v>
      </c>
      <c r="AC267" s="366"/>
      <c r="AD267" s="366"/>
      <c r="AE267" s="188"/>
      <c r="AF267" s="390"/>
      <c r="AG267" s="392"/>
      <c r="AH267" s="392"/>
      <c r="AI267" s="392"/>
      <c r="AJ267" s="392"/>
      <c r="AK267" s="392"/>
      <c r="AL267" s="392"/>
      <c r="AM267" s="392"/>
      <c r="AN267" s="392"/>
      <c r="AO267" s="395"/>
      <c r="AR267" s="4">
        <f>SUM(AN266:AO268)/SUM(AL266:AO268)*100</f>
        <v>4.3478260869565215</v>
      </c>
    </row>
    <row r="268" spans="1:49" ht="19.899999999999999" customHeight="1" thickBot="1" x14ac:dyDescent="0.25">
      <c r="A268" s="17"/>
      <c r="B268" s="407"/>
      <c r="C268" s="233"/>
      <c r="D268" s="203"/>
      <c r="E268" s="203"/>
      <c r="F268" s="202"/>
      <c r="G268" s="410"/>
      <c r="H268" s="410"/>
      <c r="I268" s="410"/>
      <c r="J268" s="201" t="s">
        <v>87</v>
      </c>
      <c r="K268" s="200" t="s">
        <v>97</v>
      </c>
      <c r="L268" s="201" t="s">
        <v>86</v>
      </c>
      <c r="M268" s="200" t="s">
        <v>425</v>
      </c>
      <c r="N268" s="201" t="s">
        <v>85</v>
      </c>
      <c r="O268" s="200" t="s">
        <v>621</v>
      </c>
      <c r="P268" s="201" t="s">
        <v>84</v>
      </c>
      <c r="Q268" s="200" t="s">
        <v>284</v>
      </c>
      <c r="R268" s="201" t="s">
        <v>208</v>
      </c>
      <c r="S268" s="200" t="s">
        <v>97</v>
      </c>
      <c r="T268" s="201" t="s">
        <v>207</v>
      </c>
      <c r="U268" s="200" t="s">
        <v>97</v>
      </c>
      <c r="V268" s="201" t="s">
        <v>290</v>
      </c>
      <c r="W268" s="200"/>
      <c r="X268" s="201" t="s">
        <v>592</v>
      </c>
      <c r="Y268" s="200"/>
      <c r="Z268" s="201" t="s">
        <v>738</v>
      </c>
      <c r="AA268" s="200"/>
      <c r="AB268" s="10"/>
      <c r="AC268" s="398"/>
      <c r="AD268" s="398"/>
      <c r="AE268" s="199"/>
      <c r="AF268" s="391"/>
      <c r="AG268" s="393"/>
      <c r="AH268" s="393"/>
      <c r="AI268" s="393"/>
      <c r="AJ268" s="393"/>
      <c r="AK268" s="393"/>
      <c r="AL268" s="393"/>
      <c r="AM268" s="393"/>
      <c r="AN268" s="393"/>
      <c r="AO268" s="396"/>
    </row>
    <row r="269" spans="1:49" ht="19.899999999999999" customHeight="1" x14ac:dyDescent="0.2">
      <c r="A269" s="17"/>
      <c r="B269" s="405">
        <v>4</v>
      </c>
      <c r="C269" s="232"/>
      <c r="D269" s="197"/>
      <c r="E269" s="197"/>
      <c r="F269" s="196"/>
      <c r="G269" s="408">
        <v>69</v>
      </c>
      <c r="H269" s="408">
        <v>18</v>
      </c>
      <c r="I269" s="408">
        <v>6</v>
      </c>
      <c r="J269" s="195" t="s">
        <v>95</v>
      </c>
      <c r="K269" s="194" t="s">
        <v>97</v>
      </c>
      <c r="L269" s="195" t="s">
        <v>94</v>
      </c>
      <c r="M269" s="194" t="s">
        <v>97</v>
      </c>
      <c r="N269" s="195" t="s">
        <v>93</v>
      </c>
      <c r="O269" s="194" t="s">
        <v>97</v>
      </c>
      <c r="P269" s="195" t="s">
        <v>92</v>
      </c>
      <c r="Q269" s="194" t="s">
        <v>367</v>
      </c>
      <c r="R269" s="195" t="s">
        <v>212</v>
      </c>
      <c r="S269" s="194"/>
      <c r="T269" s="195" t="s">
        <v>211</v>
      </c>
      <c r="U269" s="194"/>
      <c r="V269" s="195" t="s">
        <v>292</v>
      </c>
      <c r="W269" s="194"/>
      <c r="X269" s="195" t="s">
        <v>594</v>
      </c>
      <c r="Y269" s="194"/>
      <c r="Z269" s="195" t="s">
        <v>740</v>
      </c>
      <c r="AA269" s="194"/>
      <c r="AB269" s="25"/>
      <c r="AC269" s="397"/>
      <c r="AD269" s="397"/>
      <c r="AE269" s="193"/>
      <c r="AF269" s="379">
        <f>SUMPRODUCT(LEN($K269:$Y271)-LEN(SUBSTITUTE($K269:$Y271,"A", "")))</f>
        <v>6</v>
      </c>
      <c r="AG269" s="365">
        <f>SUMPRODUCT(LEN($AB269:$AB271)-LEN(SUBSTITUTE($AB269:$AB271,"A", "")))</f>
        <v>0</v>
      </c>
      <c r="AH269" s="365">
        <f>SUMPRODUCT(LEN($K269:$Y271)-LEN(SUBSTITUTE($K269:$Y271,"S", "")))</f>
        <v>0</v>
      </c>
      <c r="AI269" s="365">
        <f>SUMPRODUCT(LEN($AB269:$AB271)-LEN(SUBSTITUTE($AB269:$AB271,"S", "")))</f>
        <v>0</v>
      </c>
      <c r="AJ269" s="365">
        <f>SUMPRODUCT(LEN($K269:$Y271)-LEN(SUBSTITUTE($K269:$Y271,"F", "")))</f>
        <v>0</v>
      </c>
      <c r="AK269" s="365">
        <f>SUMPRODUCT(LEN($AB269:$AB271)-LEN(SUBSTITUTE($AB269:$AB271,"F", "")))</f>
        <v>0</v>
      </c>
      <c r="AL269" s="365">
        <f>SUMPRODUCT(LEN($K269:$Y271)-LEN(SUBSTITUTE($K269:$Y271,"G", "")))</f>
        <v>3</v>
      </c>
      <c r="AM269" s="365">
        <f>SUMPRODUCT(LEN($AB269:$AB271)-LEN(SUBSTITUTE($AB269:$AB271,"G", "")))</f>
        <v>0</v>
      </c>
      <c r="AN269" s="365">
        <f>SUMPRODUCT(LEN($K269:$Y271)-LEN(SUBSTITUTE($K269:$Y271,"M", "")))</f>
        <v>0</v>
      </c>
      <c r="AO269" s="382">
        <f>SUMPRODUCT(LEN($AB269:$AB271)-LEN(SUBSTITUTE($AB269:$AB271,"M", "")))</f>
        <v>0</v>
      </c>
    </row>
    <row r="270" spans="1:49" ht="19.899999999999999" customHeight="1" x14ac:dyDescent="0.2">
      <c r="A270" s="17"/>
      <c r="B270" s="406"/>
      <c r="C270" s="231"/>
      <c r="D270" s="23"/>
      <c r="E270" s="23"/>
      <c r="F270" s="191"/>
      <c r="G270" s="409"/>
      <c r="H270" s="409"/>
      <c r="I270" s="409"/>
      <c r="J270" s="190" t="s">
        <v>91</v>
      </c>
      <c r="K270" s="189" t="s">
        <v>97</v>
      </c>
      <c r="L270" s="190" t="s">
        <v>90</v>
      </c>
      <c r="M270" s="189" t="s">
        <v>271</v>
      </c>
      <c r="N270" s="190" t="s">
        <v>89</v>
      </c>
      <c r="O270" s="189" t="s">
        <v>97</v>
      </c>
      <c r="P270" s="190" t="s">
        <v>88</v>
      </c>
      <c r="Q270" s="189" t="s">
        <v>97</v>
      </c>
      <c r="R270" s="190" t="s">
        <v>210</v>
      </c>
      <c r="S270" s="189"/>
      <c r="T270" s="190" t="s">
        <v>209</v>
      </c>
      <c r="U270" s="189"/>
      <c r="V270" s="190" t="s">
        <v>291</v>
      </c>
      <c r="W270" s="189"/>
      <c r="X270" s="190" t="s">
        <v>593</v>
      </c>
      <c r="Y270" s="189"/>
      <c r="Z270" s="190" t="s">
        <v>739</v>
      </c>
      <c r="AA270" s="189"/>
      <c r="AB270" s="18"/>
      <c r="AC270" s="366"/>
      <c r="AD270" s="366"/>
      <c r="AE270" s="188"/>
      <c r="AF270" s="390"/>
      <c r="AG270" s="392"/>
      <c r="AH270" s="392"/>
      <c r="AI270" s="392"/>
      <c r="AJ270" s="392"/>
      <c r="AK270" s="392"/>
      <c r="AL270" s="392"/>
      <c r="AM270" s="392"/>
      <c r="AN270" s="392"/>
      <c r="AO270" s="395"/>
      <c r="AR270" s="4">
        <f>SUM(AN269:AO271)/SUM(AL269:AO271)*100</f>
        <v>0</v>
      </c>
    </row>
    <row r="271" spans="1:49" ht="19.899999999999999" customHeight="1" thickBot="1" x14ac:dyDescent="0.25">
      <c r="A271" s="17"/>
      <c r="B271" s="407"/>
      <c r="C271" s="233"/>
      <c r="D271" s="203"/>
      <c r="E271" s="203"/>
      <c r="F271" s="202"/>
      <c r="G271" s="410"/>
      <c r="H271" s="410"/>
      <c r="I271" s="410"/>
      <c r="J271" s="201" t="s">
        <v>87</v>
      </c>
      <c r="K271" s="200" t="s">
        <v>367</v>
      </c>
      <c r="L271" s="201" t="s">
        <v>86</v>
      </c>
      <c r="M271" s="200" t="s">
        <v>271</v>
      </c>
      <c r="N271" s="201" t="s">
        <v>85</v>
      </c>
      <c r="O271" s="200" t="s">
        <v>271</v>
      </c>
      <c r="P271" s="201" t="s">
        <v>84</v>
      </c>
      <c r="Q271" s="200"/>
      <c r="R271" s="201" t="s">
        <v>208</v>
      </c>
      <c r="S271" s="200"/>
      <c r="T271" s="201" t="s">
        <v>207</v>
      </c>
      <c r="U271" s="200"/>
      <c r="V271" s="201" t="s">
        <v>290</v>
      </c>
      <c r="W271" s="200"/>
      <c r="X271" s="201" t="s">
        <v>592</v>
      </c>
      <c r="Y271" s="200"/>
      <c r="Z271" s="201" t="s">
        <v>738</v>
      </c>
      <c r="AA271" s="200"/>
      <c r="AB271" s="10"/>
      <c r="AC271" s="398"/>
      <c r="AD271" s="398"/>
      <c r="AE271" s="199"/>
      <c r="AF271" s="391"/>
      <c r="AG271" s="393"/>
      <c r="AH271" s="393"/>
      <c r="AI271" s="393"/>
      <c r="AJ271" s="393"/>
      <c r="AK271" s="393"/>
      <c r="AL271" s="393"/>
      <c r="AM271" s="393"/>
      <c r="AN271" s="393"/>
      <c r="AO271" s="396"/>
    </row>
    <row r="272" spans="1:49" ht="19.899999999999999" customHeight="1" x14ac:dyDescent="0.2">
      <c r="A272" s="17"/>
      <c r="B272" s="405">
        <v>5</v>
      </c>
      <c r="C272" s="232"/>
      <c r="D272" s="197"/>
      <c r="E272" s="197"/>
      <c r="F272" s="196"/>
      <c r="G272" s="408">
        <v>76</v>
      </c>
      <c r="H272" s="408">
        <v>23</v>
      </c>
      <c r="I272" s="408">
        <v>6</v>
      </c>
      <c r="J272" s="195" t="s">
        <v>95</v>
      </c>
      <c r="K272" s="194" t="s">
        <v>748</v>
      </c>
      <c r="L272" s="195" t="s">
        <v>94</v>
      </c>
      <c r="M272" s="194" t="s">
        <v>263</v>
      </c>
      <c r="N272" s="195" t="s">
        <v>93</v>
      </c>
      <c r="O272" s="194" t="s">
        <v>263</v>
      </c>
      <c r="P272" s="195" t="s">
        <v>92</v>
      </c>
      <c r="Q272" s="194" t="s">
        <v>97</v>
      </c>
      <c r="R272" s="195" t="s">
        <v>212</v>
      </c>
      <c r="S272" s="194" t="s">
        <v>217</v>
      </c>
      <c r="T272" s="195" t="s">
        <v>211</v>
      </c>
      <c r="U272" s="194" t="s">
        <v>98</v>
      </c>
      <c r="V272" s="195" t="s">
        <v>292</v>
      </c>
      <c r="W272" s="194"/>
      <c r="X272" s="195" t="s">
        <v>594</v>
      </c>
      <c r="Y272" s="194"/>
      <c r="Z272" s="195" t="s">
        <v>740</v>
      </c>
      <c r="AA272" s="194"/>
      <c r="AB272" s="25"/>
      <c r="AC272" s="397"/>
      <c r="AD272" s="397"/>
      <c r="AE272" s="193"/>
      <c r="AF272" s="379">
        <f>SUMPRODUCT(LEN($K272:$Y274)-LEN(SUBSTITUTE($K272:$Y274,"A", "")))</f>
        <v>15</v>
      </c>
      <c r="AG272" s="365">
        <f>SUMPRODUCT(LEN($AB272:$AB274)-LEN(SUBSTITUTE($AB272:$AB274,"A", "")))</f>
        <v>0</v>
      </c>
      <c r="AH272" s="365">
        <f>SUMPRODUCT(LEN($K272:$Y274)-LEN(SUBSTITUTE($K272:$Y274,"S", "")))</f>
        <v>2</v>
      </c>
      <c r="AI272" s="365">
        <f>SUMPRODUCT(LEN($AB272:$AB274)-LEN(SUBSTITUTE($AB272:$AB274,"S", "")))</f>
        <v>0</v>
      </c>
      <c r="AJ272" s="365">
        <f>SUMPRODUCT(LEN($K272:$Y274)-LEN(SUBSTITUTE($K272:$Y274,"F", "")))</f>
        <v>0</v>
      </c>
      <c r="AK272" s="365">
        <f>SUMPRODUCT(LEN($AB272:$AB274)-LEN(SUBSTITUTE($AB272:$AB274,"F", "")))</f>
        <v>0</v>
      </c>
      <c r="AL272" s="365">
        <f>SUMPRODUCT(LEN($K272:$Y274)-LEN(SUBSTITUTE($K272:$Y274,"G", "")))</f>
        <v>3</v>
      </c>
      <c r="AM272" s="365">
        <f>SUMPRODUCT(LEN($AB272:$AB274)-LEN(SUBSTITUTE($AB272:$AB274,"G", "")))</f>
        <v>0</v>
      </c>
      <c r="AN272" s="365">
        <f>SUMPRODUCT(LEN($K272:$Y274)-LEN(SUBSTITUTE($K272:$Y274,"M", "")))</f>
        <v>2</v>
      </c>
      <c r="AO272" s="382">
        <f>SUMPRODUCT(LEN($AB272:$AB274)-LEN(SUBSTITUTE($AB272:$AB274,"M", "")))</f>
        <v>0</v>
      </c>
    </row>
    <row r="273" spans="1:44" ht="19.899999999999999" customHeight="1" x14ac:dyDescent="0.2">
      <c r="A273" s="17"/>
      <c r="B273" s="406"/>
      <c r="C273" s="231"/>
      <c r="D273" s="23"/>
      <c r="E273" s="23"/>
      <c r="F273" s="191"/>
      <c r="G273" s="409"/>
      <c r="H273" s="409"/>
      <c r="I273" s="409"/>
      <c r="J273" s="190" t="s">
        <v>91</v>
      </c>
      <c r="K273" s="189" t="s">
        <v>746</v>
      </c>
      <c r="L273" s="190" t="s">
        <v>90</v>
      </c>
      <c r="M273" s="189" t="s">
        <v>97</v>
      </c>
      <c r="N273" s="190" t="s">
        <v>89</v>
      </c>
      <c r="O273" s="189" t="s">
        <v>97</v>
      </c>
      <c r="P273" s="190" t="s">
        <v>88</v>
      </c>
      <c r="Q273" s="189" t="s">
        <v>97</v>
      </c>
      <c r="R273" s="190" t="s">
        <v>210</v>
      </c>
      <c r="S273" s="189" t="s">
        <v>97</v>
      </c>
      <c r="T273" s="190" t="s">
        <v>209</v>
      </c>
      <c r="U273" s="189"/>
      <c r="V273" s="190" t="s">
        <v>291</v>
      </c>
      <c r="W273" s="189"/>
      <c r="X273" s="190" t="s">
        <v>593</v>
      </c>
      <c r="Y273" s="189"/>
      <c r="Z273" s="190" t="s">
        <v>739</v>
      </c>
      <c r="AA273" s="189"/>
      <c r="AB273" s="18"/>
      <c r="AC273" s="366"/>
      <c r="AD273" s="366"/>
      <c r="AE273" s="188"/>
      <c r="AF273" s="390"/>
      <c r="AG273" s="392"/>
      <c r="AH273" s="392"/>
      <c r="AI273" s="392"/>
      <c r="AJ273" s="392"/>
      <c r="AK273" s="392"/>
      <c r="AL273" s="392"/>
      <c r="AM273" s="392"/>
      <c r="AN273" s="392"/>
      <c r="AO273" s="395"/>
      <c r="AR273" s="4">
        <f>SUM(AN272:AO274)/SUM(AL272:AO274)*100</f>
        <v>40</v>
      </c>
    </row>
    <row r="274" spans="1:44" ht="19.899999999999999" customHeight="1" thickBot="1" x14ac:dyDescent="0.25">
      <c r="A274" s="17"/>
      <c r="B274" s="407"/>
      <c r="C274" s="233"/>
      <c r="D274" s="203"/>
      <c r="E274" s="203"/>
      <c r="F274" s="202"/>
      <c r="G274" s="410"/>
      <c r="H274" s="410"/>
      <c r="I274" s="410"/>
      <c r="J274" s="201" t="s">
        <v>87</v>
      </c>
      <c r="K274" s="200" t="s">
        <v>263</v>
      </c>
      <c r="L274" s="201" t="s">
        <v>86</v>
      </c>
      <c r="M274" s="200" t="s">
        <v>213</v>
      </c>
      <c r="N274" s="201" t="s">
        <v>85</v>
      </c>
      <c r="O274" s="200" t="s">
        <v>97</v>
      </c>
      <c r="P274" s="201" t="s">
        <v>84</v>
      </c>
      <c r="Q274" s="200" t="s">
        <v>97</v>
      </c>
      <c r="R274" s="201" t="s">
        <v>208</v>
      </c>
      <c r="S274" s="200" t="s">
        <v>97</v>
      </c>
      <c r="T274" s="201" t="s">
        <v>207</v>
      </c>
      <c r="U274" s="200"/>
      <c r="V274" s="201" t="s">
        <v>290</v>
      </c>
      <c r="W274" s="200"/>
      <c r="X274" s="201" t="s">
        <v>592</v>
      </c>
      <c r="Y274" s="200"/>
      <c r="Z274" s="201" t="s">
        <v>738</v>
      </c>
      <c r="AA274" s="200"/>
      <c r="AB274" s="10"/>
      <c r="AC274" s="398"/>
      <c r="AD274" s="398"/>
      <c r="AE274" s="199"/>
      <c r="AF274" s="391"/>
      <c r="AG274" s="393"/>
      <c r="AH274" s="393"/>
      <c r="AI274" s="393"/>
      <c r="AJ274" s="393"/>
      <c r="AK274" s="393"/>
      <c r="AL274" s="393"/>
      <c r="AM274" s="393"/>
      <c r="AN274" s="393"/>
      <c r="AO274" s="396"/>
    </row>
    <row r="275" spans="1:44" ht="19.899999999999999" customHeight="1" x14ac:dyDescent="0.2">
      <c r="A275" s="17"/>
      <c r="B275" s="405">
        <v>6</v>
      </c>
      <c r="C275" s="232"/>
      <c r="D275" s="197"/>
      <c r="E275" s="197"/>
      <c r="F275" s="196"/>
      <c r="G275" s="408">
        <v>91</v>
      </c>
      <c r="H275" s="408">
        <v>26</v>
      </c>
      <c r="I275" s="408">
        <v>6</v>
      </c>
      <c r="J275" s="195" t="s">
        <v>95</v>
      </c>
      <c r="K275" s="194" t="s">
        <v>746</v>
      </c>
      <c r="L275" s="195" t="s">
        <v>94</v>
      </c>
      <c r="M275" s="194" t="s">
        <v>275</v>
      </c>
      <c r="N275" s="195" t="s">
        <v>93</v>
      </c>
      <c r="O275" s="194" t="s">
        <v>224</v>
      </c>
      <c r="P275" s="195" t="s">
        <v>92</v>
      </c>
      <c r="Q275" s="194" t="s">
        <v>275</v>
      </c>
      <c r="R275" s="195" t="s">
        <v>212</v>
      </c>
      <c r="S275" s="194" t="s">
        <v>213</v>
      </c>
      <c r="T275" s="195" t="s">
        <v>211</v>
      </c>
      <c r="U275" s="194" t="s">
        <v>264</v>
      </c>
      <c r="V275" s="195" t="s">
        <v>292</v>
      </c>
      <c r="W275" s="194" t="s">
        <v>98</v>
      </c>
      <c r="X275" s="195" t="s">
        <v>594</v>
      </c>
      <c r="Y275" s="194"/>
      <c r="Z275" s="195" t="s">
        <v>740</v>
      </c>
      <c r="AA275" s="194"/>
      <c r="AB275" s="25"/>
      <c r="AC275" s="397"/>
      <c r="AD275" s="397"/>
      <c r="AE275" s="193"/>
      <c r="AF275" s="379">
        <f>SUMPRODUCT(LEN($K275:$Y277)-LEN(SUBSTITUTE($K275:$Y277,"A", "")))</f>
        <v>26</v>
      </c>
      <c r="AG275" s="365">
        <f>SUMPRODUCT(LEN($AB275:$AB277)-LEN(SUBSTITUTE($AB275:$AB277,"A", "")))</f>
        <v>0</v>
      </c>
      <c r="AH275" s="365">
        <f>SUMPRODUCT(LEN($K275:$Y277)-LEN(SUBSTITUTE($K275:$Y277,"S", "")))</f>
        <v>9</v>
      </c>
      <c r="AI275" s="365">
        <f>SUMPRODUCT(LEN($AB275:$AB277)-LEN(SUBSTITUTE($AB275:$AB277,"S", "")))</f>
        <v>0</v>
      </c>
      <c r="AJ275" s="365">
        <f>SUMPRODUCT(LEN($K275:$Y277)-LEN(SUBSTITUTE($K275:$Y277,"F", "")))</f>
        <v>0</v>
      </c>
      <c r="AK275" s="365">
        <f>SUMPRODUCT(LEN($AB275:$AB277)-LEN(SUBSTITUTE($AB275:$AB277,"F", "")))</f>
        <v>0</v>
      </c>
      <c r="AL275" s="365">
        <f>SUMPRODUCT(LEN($K275:$Y277)-LEN(SUBSTITUTE($K275:$Y277,"G", "")))</f>
        <v>14</v>
      </c>
      <c r="AM275" s="365">
        <f>SUMPRODUCT(LEN($AB275:$AB277)-LEN(SUBSTITUTE($AB275:$AB277,"G", "")))</f>
        <v>0</v>
      </c>
      <c r="AN275" s="365">
        <f>SUMPRODUCT(LEN($K275:$Y277)-LEN(SUBSTITUTE($K275:$Y277,"M", "")))</f>
        <v>3</v>
      </c>
      <c r="AO275" s="382">
        <f>SUMPRODUCT(LEN($AB275:$AB277)-LEN(SUBSTITUTE($AB275:$AB277,"M", "")))</f>
        <v>0</v>
      </c>
    </row>
    <row r="276" spans="1:44" ht="19.899999999999999" customHeight="1" x14ac:dyDescent="0.2">
      <c r="A276" s="17"/>
      <c r="B276" s="406"/>
      <c r="C276" s="231"/>
      <c r="D276" s="23"/>
      <c r="E276" s="23"/>
      <c r="F276" s="191"/>
      <c r="G276" s="409"/>
      <c r="H276" s="409"/>
      <c r="I276" s="409"/>
      <c r="J276" s="190" t="s">
        <v>91</v>
      </c>
      <c r="K276" s="189" t="s">
        <v>742</v>
      </c>
      <c r="L276" s="190" t="s">
        <v>90</v>
      </c>
      <c r="M276" s="189" t="s">
        <v>275</v>
      </c>
      <c r="N276" s="190" t="s">
        <v>89</v>
      </c>
      <c r="O276" s="189" t="s">
        <v>319</v>
      </c>
      <c r="P276" s="190" t="s">
        <v>88</v>
      </c>
      <c r="Q276" s="189" t="s">
        <v>297</v>
      </c>
      <c r="R276" s="190" t="s">
        <v>210</v>
      </c>
      <c r="S276" s="189" t="s">
        <v>275</v>
      </c>
      <c r="T276" s="190" t="s">
        <v>209</v>
      </c>
      <c r="U276" s="189" t="s">
        <v>218</v>
      </c>
      <c r="V276" s="190" t="s">
        <v>291</v>
      </c>
      <c r="W276" s="189" t="s">
        <v>98</v>
      </c>
      <c r="X276" s="190" t="s">
        <v>593</v>
      </c>
      <c r="Y276" s="189"/>
      <c r="Z276" s="190" t="s">
        <v>739</v>
      </c>
      <c r="AA276" s="189"/>
      <c r="AB276" s="18"/>
      <c r="AC276" s="366"/>
      <c r="AD276" s="366"/>
      <c r="AE276" s="188"/>
      <c r="AF276" s="390"/>
      <c r="AG276" s="392"/>
      <c r="AH276" s="392"/>
      <c r="AI276" s="392"/>
      <c r="AJ276" s="392"/>
      <c r="AK276" s="392"/>
      <c r="AL276" s="392"/>
      <c r="AM276" s="392"/>
      <c r="AN276" s="392"/>
      <c r="AO276" s="395"/>
      <c r="AR276" s="4">
        <f>SUM(AN275:AO277)/SUM(AL275:AO277)*100</f>
        <v>17.647058823529413</v>
      </c>
    </row>
    <row r="277" spans="1:44" ht="19.899999999999999" customHeight="1" thickBot="1" x14ac:dyDescent="0.25">
      <c r="A277" s="17"/>
      <c r="B277" s="407"/>
      <c r="C277" s="233"/>
      <c r="D277" s="203"/>
      <c r="E277" s="203"/>
      <c r="F277" s="202"/>
      <c r="G277" s="410"/>
      <c r="H277" s="410"/>
      <c r="I277" s="410"/>
      <c r="J277" s="201" t="s">
        <v>87</v>
      </c>
      <c r="K277" s="200" t="s">
        <v>747</v>
      </c>
      <c r="L277" s="201" t="s">
        <v>86</v>
      </c>
      <c r="M277" s="200" t="s">
        <v>301</v>
      </c>
      <c r="N277" s="201" t="s">
        <v>85</v>
      </c>
      <c r="O277" s="200" t="s">
        <v>382</v>
      </c>
      <c r="P277" s="201" t="s">
        <v>84</v>
      </c>
      <c r="Q277" s="200" t="s">
        <v>263</v>
      </c>
      <c r="R277" s="201" t="s">
        <v>208</v>
      </c>
      <c r="S277" s="200" t="s">
        <v>264</v>
      </c>
      <c r="T277" s="201" t="s">
        <v>207</v>
      </c>
      <c r="U277" s="200" t="s">
        <v>218</v>
      </c>
      <c r="V277" s="201" t="s">
        <v>290</v>
      </c>
      <c r="W277" s="200"/>
      <c r="X277" s="201" t="s">
        <v>592</v>
      </c>
      <c r="Y277" s="200"/>
      <c r="Z277" s="201" t="s">
        <v>738</v>
      </c>
      <c r="AA277" s="200"/>
      <c r="AB277" s="10"/>
      <c r="AC277" s="398"/>
      <c r="AD277" s="398"/>
      <c r="AE277" s="199"/>
      <c r="AF277" s="391"/>
      <c r="AG277" s="393"/>
      <c r="AH277" s="393"/>
      <c r="AI277" s="393"/>
      <c r="AJ277" s="393"/>
      <c r="AK277" s="393"/>
      <c r="AL277" s="393"/>
      <c r="AM277" s="393"/>
      <c r="AN277" s="393"/>
      <c r="AO277" s="396"/>
    </row>
    <row r="278" spans="1:44" ht="19.899999999999999" customHeight="1" x14ac:dyDescent="0.2">
      <c r="A278" s="17"/>
      <c r="B278" s="405">
        <v>7</v>
      </c>
      <c r="C278" s="232"/>
      <c r="D278" s="197"/>
      <c r="E278" s="197"/>
      <c r="F278" s="196"/>
      <c r="G278" s="408">
        <v>82</v>
      </c>
      <c r="H278" s="408">
        <v>20</v>
      </c>
      <c r="I278" s="408">
        <v>7</v>
      </c>
      <c r="J278" s="195" t="s">
        <v>95</v>
      </c>
      <c r="K278" s="194" t="s">
        <v>97</v>
      </c>
      <c r="L278" s="195" t="s">
        <v>94</v>
      </c>
      <c r="M278" s="194" t="s">
        <v>97</v>
      </c>
      <c r="N278" s="195" t="s">
        <v>93</v>
      </c>
      <c r="O278" s="194" t="s">
        <v>271</v>
      </c>
      <c r="P278" s="195" t="s">
        <v>92</v>
      </c>
      <c r="Q278" s="194" t="s">
        <v>271</v>
      </c>
      <c r="R278" s="195" t="s">
        <v>212</v>
      </c>
      <c r="S278" s="194"/>
      <c r="T278" s="195" t="s">
        <v>211</v>
      </c>
      <c r="U278" s="194"/>
      <c r="V278" s="195" t="s">
        <v>292</v>
      </c>
      <c r="W278" s="194"/>
      <c r="X278" s="195" t="s">
        <v>594</v>
      </c>
      <c r="Y278" s="194"/>
      <c r="Z278" s="195" t="s">
        <v>740</v>
      </c>
      <c r="AA278" s="194"/>
      <c r="AB278" s="25"/>
      <c r="AC278" s="397"/>
      <c r="AD278" s="397"/>
      <c r="AE278" s="193"/>
      <c r="AF278" s="379">
        <f>SUMPRODUCT(LEN($K278:$Y280)-LEN(SUBSTITUTE($K278:$Y280,"A", "")))</f>
        <v>7</v>
      </c>
      <c r="AG278" s="365">
        <f>SUMPRODUCT(LEN($AB278:$AB280)-LEN(SUBSTITUTE($AB278:$AB280,"A", "")))</f>
        <v>0</v>
      </c>
      <c r="AH278" s="365">
        <f>SUMPRODUCT(LEN($K278:$Y280)-LEN(SUBSTITUTE($K278:$Y280,"S", "")))</f>
        <v>2</v>
      </c>
      <c r="AI278" s="365">
        <f>SUMPRODUCT(LEN($AB278:$AB280)-LEN(SUBSTITUTE($AB278:$AB280,"S", "")))</f>
        <v>0</v>
      </c>
      <c r="AJ278" s="365">
        <f>SUMPRODUCT(LEN($K278:$Y280)-LEN(SUBSTITUTE($K278:$Y280,"F", "")))</f>
        <v>0</v>
      </c>
      <c r="AK278" s="365">
        <f>SUMPRODUCT(LEN($AB278:$AB280)-LEN(SUBSTITUTE($AB278:$AB280,"F", "")))</f>
        <v>0</v>
      </c>
      <c r="AL278" s="365">
        <f>SUMPRODUCT(LEN($K278:$Y280)-LEN(SUBSTITUTE($K278:$Y280,"G", "")))</f>
        <v>7</v>
      </c>
      <c r="AM278" s="365">
        <f>SUMPRODUCT(LEN($AB278:$AB280)-LEN(SUBSTITUTE($AB278:$AB280,"G", "")))</f>
        <v>0</v>
      </c>
      <c r="AN278" s="365">
        <f>SUMPRODUCT(LEN($K278:$Y280)-LEN(SUBSTITUTE($K278:$Y280,"M", "")))</f>
        <v>0</v>
      </c>
      <c r="AO278" s="382">
        <f>SUMPRODUCT(LEN($AB278:$AB280)-LEN(SUBSTITUTE($AB278:$AB280,"M", "")))</f>
        <v>0</v>
      </c>
    </row>
    <row r="279" spans="1:44" ht="19.899999999999999" customHeight="1" x14ac:dyDescent="0.2">
      <c r="A279" s="17"/>
      <c r="B279" s="406"/>
      <c r="C279" s="231"/>
      <c r="D279" s="23"/>
      <c r="E279" s="23"/>
      <c r="F279" s="191"/>
      <c r="G279" s="409"/>
      <c r="H279" s="409"/>
      <c r="I279" s="409"/>
      <c r="J279" s="190" t="s">
        <v>91</v>
      </c>
      <c r="K279" s="189" t="s">
        <v>284</v>
      </c>
      <c r="L279" s="190" t="s">
        <v>90</v>
      </c>
      <c r="M279" s="189" t="s">
        <v>263</v>
      </c>
      <c r="N279" s="190" t="s">
        <v>89</v>
      </c>
      <c r="O279" s="189" t="s">
        <v>213</v>
      </c>
      <c r="P279" s="190" t="s">
        <v>88</v>
      </c>
      <c r="Q279" s="189" t="s">
        <v>98</v>
      </c>
      <c r="R279" s="190" t="s">
        <v>210</v>
      </c>
      <c r="S279" s="189"/>
      <c r="T279" s="190" t="s">
        <v>209</v>
      </c>
      <c r="U279" s="189"/>
      <c r="V279" s="190" t="s">
        <v>291</v>
      </c>
      <c r="W279" s="189"/>
      <c r="X279" s="190" t="s">
        <v>593</v>
      </c>
      <c r="Y279" s="189"/>
      <c r="Z279" s="190" t="s">
        <v>739</v>
      </c>
      <c r="AA279" s="189"/>
      <c r="AB279" s="18"/>
      <c r="AC279" s="366"/>
      <c r="AD279" s="366"/>
      <c r="AE279" s="188"/>
      <c r="AF279" s="390"/>
      <c r="AG279" s="392"/>
      <c r="AH279" s="392"/>
      <c r="AI279" s="392"/>
      <c r="AJ279" s="392"/>
      <c r="AK279" s="392"/>
      <c r="AL279" s="392"/>
      <c r="AM279" s="392"/>
      <c r="AN279" s="392"/>
      <c r="AO279" s="395"/>
      <c r="AR279" s="4">
        <f>SUM(AN278:AO280)/SUM(AL278:AO280)*100</f>
        <v>0</v>
      </c>
    </row>
    <row r="280" spans="1:44" ht="19.899999999999999" customHeight="1" thickBot="1" x14ac:dyDescent="0.25">
      <c r="A280" s="17"/>
      <c r="B280" s="407"/>
      <c r="C280" s="233"/>
      <c r="D280" s="203"/>
      <c r="E280" s="203"/>
      <c r="F280" s="202"/>
      <c r="G280" s="410"/>
      <c r="H280" s="410"/>
      <c r="I280" s="410"/>
      <c r="J280" s="201" t="s">
        <v>87</v>
      </c>
      <c r="K280" s="200" t="s">
        <v>213</v>
      </c>
      <c r="L280" s="201" t="s">
        <v>86</v>
      </c>
      <c r="M280" s="200" t="s">
        <v>271</v>
      </c>
      <c r="N280" s="201" t="s">
        <v>85</v>
      </c>
      <c r="O280" s="200" t="s">
        <v>271</v>
      </c>
      <c r="P280" s="201" t="s">
        <v>84</v>
      </c>
      <c r="Q280" s="200" t="s">
        <v>98</v>
      </c>
      <c r="R280" s="201" t="s">
        <v>208</v>
      </c>
      <c r="S280" s="200"/>
      <c r="T280" s="201" t="s">
        <v>207</v>
      </c>
      <c r="U280" s="200"/>
      <c r="V280" s="201" t="s">
        <v>290</v>
      </c>
      <c r="W280" s="200"/>
      <c r="X280" s="201" t="s">
        <v>592</v>
      </c>
      <c r="Y280" s="200"/>
      <c r="Z280" s="201" t="s">
        <v>738</v>
      </c>
      <c r="AA280" s="200"/>
      <c r="AB280" s="10"/>
      <c r="AC280" s="398"/>
      <c r="AD280" s="398"/>
      <c r="AE280" s="199"/>
      <c r="AF280" s="391"/>
      <c r="AG280" s="393"/>
      <c r="AH280" s="393"/>
      <c r="AI280" s="393"/>
      <c r="AJ280" s="393"/>
      <c r="AK280" s="393"/>
      <c r="AL280" s="393"/>
      <c r="AM280" s="393"/>
      <c r="AN280" s="393"/>
      <c r="AO280" s="396"/>
    </row>
    <row r="281" spans="1:44" ht="19.899999999999999" customHeight="1" x14ac:dyDescent="0.2">
      <c r="A281" s="17"/>
      <c r="B281" s="405">
        <v>8</v>
      </c>
      <c r="C281" s="198" t="s">
        <v>137</v>
      </c>
      <c r="D281" s="197"/>
      <c r="E281" s="197"/>
      <c r="F281" s="196"/>
      <c r="G281" s="408">
        <v>85</v>
      </c>
      <c r="H281" s="408">
        <v>23</v>
      </c>
      <c r="I281" s="408">
        <v>7</v>
      </c>
      <c r="J281" s="195" t="s">
        <v>95</v>
      </c>
      <c r="K281" s="194" t="s">
        <v>271</v>
      </c>
      <c r="L281" s="195" t="s">
        <v>94</v>
      </c>
      <c r="M281" s="194" t="s">
        <v>271</v>
      </c>
      <c r="N281" s="195" t="s">
        <v>93</v>
      </c>
      <c r="O281" s="194" t="s">
        <v>275</v>
      </c>
      <c r="P281" s="195" t="s">
        <v>92</v>
      </c>
      <c r="Q281" s="194" t="s">
        <v>266</v>
      </c>
      <c r="R281" s="195" t="s">
        <v>212</v>
      </c>
      <c r="S281" s="194" t="s">
        <v>97</v>
      </c>
      <c r="T281" s="195" t="s">
        <v>211</v>
      </c>
      <c r="U281" s="194"/>
      <c r="V281" s="195" t="s">
        <v>292</v>
      </c>
      <c r="W281" s="194"/>
      <c r="X281" s="195" t="s">
        <v>594</v>
      </c>
      <c r="Y281" s="194"/>
      <c r="Z281" s="195" t="s">
        <v>740</v>
      </c>
      <c r="AA281" s="194"/>
      <c r="AB281" s="25" t="s">
        <v>847</v>
      </c>
      <c r="AC281" s="397"/>
      <c r="AD281" s="397"/>
      <c r="AE281" s="193"/>
      <c r="AF281" s="379">
        <f>SUMPRODUCT(LEN($K281:$Y283)-LEN(SUBSTITUTE($K281:$Y283,"A", "")))</f>
        <v>20</v>
      </c>
      <c r="AG281" s="365">
        <f>SUMPRODUCT(LEN($AB281:$AB283)-LEN(SUBSTITUTE($AB281:$AB283,"A", "")))</f>
        <v>10</v>
      </c>
      <c r="AH281" s="365">
        <f>SUMPRODUCT(LEN($K281:$Y283)-LEN(SUBSTITUTE($K281:$Y283,"S", "")))</f>
        <v>0</v>
      </c>
      <c r="AI281" s="365">
        <f>SUMPRODUCT(LEN($AB281:$AB283)-LEN(SUBSTITUTE($AB281:$AB283,"S", "")))</f>
        <v>2</v>
      </c>
      <c r="AJ281" s="365">
        <f>SUMPRODUCT(LEN($K281:$Y283)-LEN(SUBSTITUTE($K281:$Y283,"F", "")))</f>
        <v>0</v>
      </c>
      <c r="AK281" s="365">
        <f>SUMPRODUCT(LEN($AB281:$AB283)-LEN(SUBSTITUTE($AB281:$AB283,"F", "")))</f>
        <v>0</v>
      </c>
      <c r="AL281" s="365">
        <f>SUMPRODUCT(LEN($K281:$Y283)-LEN(SUBSTITUTE($K281:$Y283,"G", "")))</f>
        <v>12</v>
      </c>
      <c r="AM281" s="365">
        <f>SUMPRODUCT(LEN($AB281:$AB283)-LEN(SUBSTITUTE($AB281:$AB283,"G", "")))</f>
        <v>5</v>
      </c>
      <c r="AN281" s="365">
        <f>SUMPRODUCT(LEN($K281:$Y283)-LEN(SUBSTITUTE($K281:$Y283,"M", "")))</f>
        <v>0</v>
      </c>
      <c r="AO281" s="382">
        <f>SUMPRODUCT(LEN($AB281:$AB283)-LEN(SUBSTITUTE($AB281:$AB283,"M", "")))</f>
        <v>0</v>
      </c>
    </row>
    <row r="282" spans="1:44" ht="19.899999999999999" customHeight="1" x14ac:dyDescent="0.2">
      <c r="A282" s="17"/>
      <c r="B282" s="406"/>
      <c r="C282" s="231"/>
      <c r="D282" s="23"/>
      <c r="E282" s="23"/>
      <c r="F282" s="191"/>
      <c r="G282" s="409"/>
      <c r="H282" s="409"/>
      <c r="I282" s="409"/>
      <c r="J282" s="190" t="s">
        <v>91</v>
      </c>
      <c r="K282" s="189" t="s">
        <v>462</v>
      </c>
      <c r="L282" s="190" t="s">
        <v>90</v>
      </c>
      <c r="M282" s="189" t="s">
        <v>269</v>
      </c>
      <c r="N282" s="190" t="s">
        <v>89</v>
      </c>
      <c r="O282" s="189" t="s">
        <v>284</v>
      </c>
      <c r="P282" s="190" t="s">
        <v>88</v>
      </c>
      <c r="Q282" s="189" t="s">
        <v>97</v>
      </c>
      <c r="R282" s="190" t="s">
        <v>210</v>
      </c>
      <c r="S282" s="189" t="s">
        <v>97</v>
      </c>
      <c r="T282" s="190" t="s">
        <v>209</v>
      </c>
      <c r="U282" s="189"/>
      <c r="V282" s="190" t="s">
        <v>291</v>
      </c>
      <c r="W282" s="189"/>
      <c r="X282" s="190" t="s">
        <v>593</v>
      </c>
      <c r="Y282" s="189"/>
      <c r="Z282" s="190" t="s">
        <v>739</v>
      </c>
      <c r="AA282" s="189"/>
      <c r="AB282" s="18"/>
      <c r="AC282" s="366"/>
      <c r="AD282" s="366"/>
      <c r="AE282" s="188"/>
      <c r="AF282" s="390"/>
      <c r="AG282" s="392"/>
      <c r="AH282" s="392"/>
      <c r="AI282" s="392"/>
      <c r="AJ282" s="392"/>
      <c r="AK282" s="392"/>
      <c r="AL282" s="392"/>
      <c r="AM282" s="392"/>
      <c r="AN282" s="392"/>
      <c r="AO282" s="395"/>
      <c r="AR282" s="4">
        <f>SUM(AN281:AO283)/SUM(AL281:AO283)*100</f>
        <v>0</v>
      </c>
    </row>
    <row r="283" spans="1:44" ht="19.899999999999999" customHeight="1" thickBot="1" x14ac:dyDescent="0.25">
      <c r="A283" s="17"/>
      <c r="B283" s="407"/>
      <c r="C283" s="233"/>
      <c r="D283" s="203"/>
      <c r="E283" s="203"/>
      <c r="F283" s="202"/>
      <c r="G283" s="410"/>
      <c r="H283" s="410"/>
      <c r="I283" s="410"/>
      <c r="J283" s="201" t="s">
        <v>87</v>
      </c>
      <c r="K283" s="200" t="s">
        <v>301</v>
      </c>
      <c r="L283" s="201" t="s">
        <v>86</v>
      </c>
      <c r="M283" s="200" t="s">
        <v>275</v>
      </c>
      <c r="N283" s="201" t="s">
        <v>85</v>
      </c>
      <c r="O283" s="200" t="s">
        <v>266</v>
      </c>
      <c r="P283" s="201" t="s">
        <v>84</v>
      </c>
      <c r="Q283" s="200" t="s">
        <v>213</v>
      </c>
      <c r="R283" s="201" t="s">
        <v>208</v>
      </c>
      <c r="S283" s="200"/>
      <c r="T283" s="201" t="s">
        <v>207</v>
      </c>
      <c r="U283" s="200"/>
      <c r="V283" s="201" t="s">
        <v>290</v>
      </c>
      <c r="W283" s="200"/>
      <c r="X283" s="201" t="s">
        <v>592</v>
      </c>
      <c r="Y283" s="200"/>
      <c r="Z283" s="201" t="s">
        <v>738</v>
      </c>
      <c r="AA283" s="200"/>
      <c r="AB283" s="10"/>
      <c r="AC283" s="398"/>
      <c r="AD283" s="398"/>
      <c r="AE283" s="199"/>
      <c r="AF283" s="391"/>
      <c r="AG283" s="393"/>
      <c r="AH283" s="393"/>
      <c r="AI283" s="393"/>
      <c r="AJ283" s="393"/>
      <c r="AK283" s="393"/>
      <c r="AL283" s="393"/>
      <c r="AM283" s="393"/>
      <c r="AN283" s="393"/>
      <c r="AO283" s="396"/>
    </row>
    <row r="284" spans="1:44" ht="19.899999999999999" customHeight="1" x14ac:dyDescent="0.2">
      <c r="A284" s="17"/>
      <c r="B284" s="405">
        <v>9</v>
      </c>
      <c r="C284" s="232"/>
      <c r="D284" s="197"/>
      <c r="E284" s="197"/>
      <c r="F284" s="196"/>
      <c r="G284" s="408">
        <v>87</v>
      </c>
      <c r="H284" s="408">
        <v>25</v>
      </c>
      <c r="I284" s="408">
        <v>5</v>
      </c>
      <c r="J284" s="195" t="s">
        <v>95</v>
      </c>
      <c r="K284" s="194" t="s">
        <v>846</v>
      </c>
      <c r="L284" s="195" t="s">
        <v>94</v>
      </c>
      <c r="M284" s="194" t="s">
        <v>224</v>
      </c>
      <c r="N284" s="195" t="s">
        <v>93</v>
      </c>
      <c r="O284" s="194" t="s">
        <v>301</v>
      </c>
      <c r="P284" s="195" t="s">
        <v>92</v>
      </c>
      <c r="Q284" s="194" t="s">
        <v>319</v>
      </c>
      <c r="R284" s="195" t="s">
        <v>212</v>
      </c>
      <c r="S284" s="194" t="s">
        <v>213</v>
      </c>
      <c r="T284" s="195" t="s">
        <v>211</v>
      </c>
      <c r="U284" s="194" t="s">
        <v>97</v>
      </c>
      <c r="V284" s="195" t="s">
        <v>292</v>
      </c>
      <c r="W284" s="194" t="s">
        <v>98</v>
      </c>
      <c r="X284" s="195" t="s">
        <v>594</v>
      </c>
      <c r="Y284" s="194"/>
      <c r="Z284" s="195" t="s">
        <v>740</v>
      </c>
      <c r="AA284" s="194"/>
      <c r="AB284" s="25"/>
      <c r="AC284" s="397"/>
      <c r="AD284" s="397"/>
      <c r="AE284" s="193"/>
      <c r="AF284" s="379">
        <f>SUMPRODUCT(LEN($K284:$Y286)-LEN(SUBSTITUTE($K284:$Y286,"A", "")))</f>
        <v>26</v>
      </c>
      <c r="AG284" s="365">
        <f>SUMPRODUCT(LEN($AB284:$AB286)-LEN(SUBSTITUTE($AB284:$AB286,"A", "")))</f>
        <v>0</v>
      </c>
      <c r="AH284" s="365">
        <f>SUMPRODUCT(LEN($K284:$Y286)-LEN(SUBSTITUTE($K284:$Y286,"S", "")))</f>
        <v>4</v>
      </c>
      <c r="AI284" s="365">
        <f>SUMPRODUCT(LEN($AB284:$AB286)-LEN(SUBSTITUTE($AB284:$AB286,"S", "")))</f>
        <v>0</v>
      </c>
      <c r="AJ284" s="365">
        <f>SUMPRODUCT(LEN($K284:$Y286)-LEN(SUBSTITUTE($K284:$Y286,"F", "")))</f>
        <v>0</v>
      </c>
      <c r="AK284" s="365">
        <f>SUMPRODUCT(LEN($AB284:$AB286)-LEN(SUBSTITUTE($AB284:$AB286,"F", "")))</f>
        <v>0</v>
      </c>
      <c r="AL284" s="365">
        <f>SUMPRODUCT(LEN($K284:$Y286)-LEN(SUBSTITUTE($K284:$Y286,"G", "")))</f>
        <v>8</v>
      </c>
      <c r="AM284" s="365">
        <f>SUMPRODUCT(LEN($AB284:$AB286)-LEN(SUBSTITUTE($AB284:$AB286,"G", "")))</f>
        <v>0</v>
      </c>
      <c r="AN284" s="365">
        <f>SUMPRODUCT(LEN($K284:$Y286)-LEN(SUBSTITUTE($K284:$Y286,"M", "")))</f>
        <v>4</v>
      </c>
      <c r="AO284" s="382">
        <f>SUMPRODUCT(LEN($AB284:$AB286)-LEN(SUBSTITUTE($AB284:$AB286,"M", "")))</f>
        <v>0</v>
      </c>
    </row>
    <row r="285" spans="1:44" ht="19.899999999999999" customHeight="1" x14ac:dyDescent="0.2">
      <c r="A285" s="17"/>
      <c r="B285" s="406"/>
      <c r="C285" s="231"/>
      <c r="D285" s="23"/>
      <c r="E285" s="23"/>
      <c r="F285" s="191"/>
      <c r="G285" s="409"/>
      <c r="H285" s="409"/>
      <c r="I285" s="409"/>
      <c r="J285" s="190" t="s">
        <v>91</v>
      </c>
      <c r="K285" s="189" t="s">
        <v>747</v>
      </c>
      <c r="L285" s="190" t="s">
        <v>90</v>
      </c>
      <c r="M285" s="189" t="s">
        <v>275</v>
      </c>
      <c r="N285" s="190" t="s">
        <v>89</v>
      </c>
      <c r="O285" s="189" t="s">
        <v>266</v>
      </c>
      <c r="P285" s="190" t="s">
        <v>88</v>
      </c>
      <c r="Q285" s="189" t="s">
        <v>263</v>
      </c>
      <c r="R285" s="190" t="s">
        <v>210</v>
      </c>
      <c r="S285" s="189" t="s">
        <v>97</v>
      </c>
      <c r="T285" s="190" t="s">
        <v>209</v>
      </c>
      <c r="U285" s="189" t="s">
        <v>97</v>
      </c>
      <c r="V285" s="190" t="s">
        <v>291</v>
      </c>
      <c r="W285" s="189" t="s">
        <v>98</v>
      </c>
      <c r="X285" s="190" t="s">
        <v>593</v>
      </c>
      <c r="Y285" s="189"/>
      <c r="Z285" s="190" t="s">
        <v>739</v>
      </c>
      <c r="AA285" s="189"/>
      <c r="AB285" s="18"/>
      <c r="AC285" s="366"/>
      <c r="AD285" s="366"/>
      <c r="AE285" s="188"/>
      <c r="AF285" s="390"/>
      <c r="AG285" s="392"/>
      <c r="AH285" s="392"/>
      <c r="AI285" s="392"/>
      <c r="AJ285" s="392"/>
      <c r="AK285" s="392"/>
      <c r="AL285" s="392"/>
      <c r="AM285" s="392"/>
      <c r="AN285" s="392"/>
      <c r="AO285" s="395"/>
      <c r="AR285" s="4">
        <f>SUM(AN284:AO286)/SUM(AL284:AO286)*100</f>
        <v>33.333333333333329</v>
      </c>
    </row>
    <row r="286" spans="1:44" ht="19.899999999999999" customHeight="1" thickBot="1" x14ac:dyDescent="0.25">
      <c r="A286" s="17"/>
      <c r="B286" s="407"/>
      <c r="C286" s="233"/>
      <c r="D286" s="203"/>
      <c r="E286" s="203"/>
      <c r="F286" s="202"/>
      <c r="G286" s="410"/>
      <c r="H286" s="410"/>
      <c r="I286" s="410"/>
      <c r="J286" s="201" t="s">
        <v>87</v>
      </c>
      <c r="K286" s="200" t="s">
        <v>660</v>
      </c>
      <c r="L286" s="201" t="s">
        <v>86</v>
      </c>
      <c r="M286" s="200" t="s">
        <v>271</v>
      </c>
      <c r="N286" s="201" t="s">
        <v>85</v>
      </c>
      <c r="O286" s="200" t="s">
        <v>224</v>
      </c>
      <c r="P286" s="201" t="s">
        <v>84</v>
      </c>
      <c r="Q286" s="200" t="s">
        <v>230</v>
      </c>
      <c r="R286" s="201" t="s">
        <v>208</v>
      </c>
      <c r="S286" s="200" t="s">
        <v>97</v>
      </c>
      <c r="T286" s="201" t="s">
        <v>207</v>
      </c>
      <c r="U286" s="200" t="s">
        <v>98</v>
      </c>
      <c r="V286" s="201" t="s">
        <v>290</v>
      </c>
      <c r="W286" s="200"/>
      <c r="X286" s="201" t="s">
        <v>592</v>
      </c>
      <c r="Y286" s="200"/>
      <c r="Z286" s="201" t="s">
        <v>738</v>
      </c>
      <c r="AA286" s="200"/>
      <c r="AB286" s="10"/>
      <c r="AC286" s="398"/>
      <c r="AD286" s="398"/>
      <c r="AE286" s="199"/>
      <c r="AF286" s="391"/>
      <c r="AG286" s="393"/>
      <c r="AH286" s="393"/>
      <c r="AI286" s="393"/>
      <c r="AJ286" s="393"/>
      <c r="AK286" s="393"/>
      <c r="AL286" s="393"/>
      <c r="AM286" s="393"/>
      <c r="AN286" s="393"/>
      <c r="AO286" s="396"/>
    </row>
    <row r="287" spans="1:44" ht="19.899999999999999" customHeight="1" x14ac:dyDescent="0.2">
      <c r="A287" s="17"/>
      <c r="B287" s="405">
        <v>10</v>
      </c>
      <c r="C287" s="232"/>
      <c r="D287" s="197"/>
      <c r="E287" s="197"/>
      <c r="F287" s="196"/>
      <c r="G287" s="408">
        <v>93</v>
      </c>
      <c r="H287" s="408">
        <v>24</v>
      </c>
      <c r="I287" s="408">
        <v>5</v>
      </c>
      <c r="J287" s="195" t="s">
        <v>95</v>
      </c>
      <c r="K287" s="194" t="s">
        <v>97</v>
      </c>
      <c r="L287" s="195" t="s">
        <v>94</v>
      </c>
      <c r="M287" s="194" t="s">
        <v>319</v>
      </c>
      <c r="N287" s="195" t="s">
        <v>93</v>
      </c>
      <c r="O287" s="194" t="s">
        <v>224</v>
      </c>
      <c r="P287" s="195" t="s">
        <v>92</v>
      </c>
      <c r="Q287" s="194" t="s">
        <v>263</v>
      </c>
      <c r="R287" s="195" t="s">
        <v>212</v>
      </c>
      <c r="S287" s="194" t="s">
        <v>319</v>
      </c>
      <c r="T287" s="195" t="s">
        <v>211</v>
      </c>
      <c r="U287" s="194" t="s">
        <v>97</v>
      </c>
      <c r="V287" s="195" t="s">
        <v>292</v>
      </c>
      <c r="W287" s="194" t="s">
        <v>98</v>
      </c>
      <c r="X287" s="195" t="s">
        <v>594</v>
      </c>
      <c r="Y287" s="194"/>
      <c r="Z287" s="195" t="s">
        <v>740</v>
      </c>
      <c r="AA287" s="194"/>
      <c r="AB287" s="25" t="s">
        <v>271</v>
      </c>
      <c r="AC287" s="397"/>
      <c r="AD287" s="397"/>
      <c r="AE287" s="193"/>
      <c r="AF287" s="379">
        <f>SUMPRODUCT(LEN($K287:$Y289)-LEN(SUBSTITUTE($K287:$Y289,"A", "")))</f>
        <v>21</v>
      </c>
      <c r="AG287" s="365">
        <f>SUMPRODUCT(LEN($AB287:$AB289)-LEN(SUBSTITUTE($AB287:$AB289,"A", "")))</f>
        <v>0</v>
      </c>
      <c r="AH287" s="365">
        <f>SUMPRODUCT(LEN($K287:$Y289)-LEN(SUBSTITUTE($K287:$Y289,"S", "")))</f>
        <v>1</v>
      </c>
      <c r="AI287" s="365">
        <f>SUMPRODUCT(LEN($AB287:$AB289)-LEN(SUBSTITUTE($AB287:$AB289,"S", "")))</f>
        <v>0</v>
      </c>
      <c r="AJ287" s="365">
        <f>SUMPRODUCT(LEN($K287:$Y289)-LEN(SUBSTITUTE($K287:$Y289,"F", "")))</f>
        <v>0</v>
      </c>
      <c r="AK287" s="365">
        <f>SUMPRODUCT(LEN($AB287:$AB289)-LEN(SUBSTITUTE($AB287:$AB289,"F", "")))</f>
        <v>0</v>
      </c>
      <c r="AL287" s="365">
        <f>SUMPRODUCT(LEN($K287:$Y289)-LEN(SUBSTITUTE($K287:$Y289,"G", "")))</f>
        <v>18</v>
      </c>
      <c r="AM287" s="365">
        <f>SUMPRODUCT(LEN($AB287:$AB289)-LEN(SUBSTITUTE($AB287:$AB289,"G", "")))</f>
        <v>1</v>
      </c>
      <c r="AN287" s="365">
        <f>SUMPRODUCT(LEN($K287:$Y289)-LEN(SUBSTITUTE($K287:$Y289,"M", "")))</f>
        <v>0</v>
      </c>
      <c r="AO287" s="382">
        <f>SUMPRODUCT(LEN($AB287:$AB289)-LEN(SUBSTITUTE($AB287:$AB289,"M", "")))</f>
        <v>0</v>
      </c>
    </row>
    <row r="288" spans="1:44" ht="19.899999999999999" customHeight="1" x14ac:dyDescent="0.2">
      <c r="A288" s="17"/>
      <c r="B288" s="406"/>
      <c r="C288" s="231"/>
      <c r="D288" s="23"/>
      <c r="E288" s="23"/>
      <c r="F288" s="191"/>
      <c r="G288" s="409"/>
      <c r="H288" s="409"/>
      <c r="I288" s="409"/>
      <c r="J288" s="190" t="s">
        <v>91</v>
      </c>
      <c r="K288" s="189" t="s">
        <v>97</v>
      </c>
      <c r="L288" s="190" t="s">
        <v>90</v>
      </c>
      <c r="M288" s="189" t="s">
        <v>263</v>
      </c>
      <c r="N288" s="190" t="s">
        <v>89</v>
      </c>
      <c r="O288" s="189" t="s">
        <v>269</v>
      </c>
      <c r="P288" s="190" t="s">
        <v>88</v>
      </c>
      <c r="Q288" s="189" t="s">
        <v>463</v>
      </c>
      <c r="R288" s="190" t="s">
        <v>210</v>
      </c>
      <c r="S288" s="189" t="s">
        <v>263</v>
      </c>
      <c r="T288" s="190" t="s">
        <v>209</v>
      </c>
      <c r="U288" s="189" t="s">
        <v>97</v>
      </c>
      <c r="V288" s="190" t="s">
        <v>291</v>
      </c>
      <c r="W288" s="189"/>
      <c r="X288" s="190" t="s">
        <v>593</v>
      </c>
      <c r="Y288" s="189"/>
      <c r="Z288" s="190" t="s">
        <v>739</v>
      </c>
      <c r="AA288" s="189"/>
      <c r="AB288" s="18"/>
      <c r="AC288" s="366"/>
      <c r="AD288" s="366"/>
      <c r="AE288" s="188"/>
      <c r="AF288" s="390"/>
      <c r="AG288" s="392"/>
      <c r="AH288" s="392"/>
      <c r="AI288" s="392"/>
      <c r="AJ288" s="392"/>
      <c r="AK288" s="392"/>
      <c r="AL288" s="392"/>
      <c r="AM288" s="392"/>
      <c r="AN288" s="392"/>
      <c r="AO288" s="395"/>
      <c r="AR288" s="4">
        <f>SUM(AN287:AO289)/SUM(AL287:AO289)*100</f>
        <v>0</v>
      </c>
    </row>
    <row r="289" spans="1:44" ht="19.899999999999999" customHeight="1" thickBot="1" x14ac:dyDescent="0.25">
      <c r="A289" s="17"/>
      <c r="B289" s="407"/>
      <c r="C289" s="233"/>
      <c r="D289" s="203"/>
      <c r="E289" s="203"/>
      <c r="F289" s="202"/>
      <c r="G289" s="410"/>
      <c r="H289" s="410"/>
      <c r="I289" s="410"/>
      <c r="J289" s="201" t="s">
        <v>87</v>
      </c>
      <c r="K289" s="200" t="s">
        <v>263</v>
      </c>
      <c r="L289" s="201" t="s">
        <v>86</v>
      </c>
      <c r="M289" s="200" t="s">
        <v>275</v>
      </c>
      <c r="N289" s="201" t="s">
        <v>85</v>
      </c>
      <c r="O289" s="200" t="s">
        <v>284</v>
      </c>
      <c r="P289" s="201" t="s">
        <v>84</v>
      </c>
      <c r="Q289" s="200" t="s">
        <v>319</v>
      </c>
      <c r="R289" s="201" t="s">
        <v>208</v>
      </c>
      <c r="S289" s="200" t="s">
        <v>263</v>
      </c>
      <c r="T289" s="201" t="s">
        <v>207</v>
      </c>
      <c r="U289" s="200" t="s">
        <v>97</v>
      </c>
      <c r="V289" s="201" t="s">
        <v>290</v>
      </c>
      <c r="W289" s="200"/>
      <c r="X289" s="201" t="s">
        <v>592</v>
      </c>
      <c r="Y289" s="200"/>
      <c r="Z289" s="201" t="s">
        <v>738</v>
      </c>
      <c r="AA289" s="200"/>
      <c r="AB289" s="10"/>
      <c r="AC289" s="398"/>
      <c r="AD289" s="398"/>
      <c r="AE289" s="199"/>
      <c r="AF289" s="391"/>
      <c r="AG289" s="393"/>
      <c r="AH289" s="393"/>
      <c r="AI289" s="393"/>
      <c r="AJ289" s="393"/>
      <c r="AK289" s="393"/>
      <c r="AL289" s="393"/>
      <c r="AM289" s="393"/>
      <c r="AN289" s="393"/>
      <c r="AO289" s="396"/>
    </row>
    <row r="290" spans="1:44" ht="19.899999999999999" customHeight="1" x14ac:dyDescent="0.2">
      <c r="A290" s="17"/>
      <c r="B290" s="405">
        <v>11</v>
      </c>
      <c r="C290" s="232"/>
      <c r="D290" s="197"/>
      <c r="E290" s="197"/>
      <c r="F290" s="196"/>
      <c r="G290" s="408">
        <v>84</v>
      </c>
      <c r="H290" s="408">
        <v>23</v>
      </c>
      <c r="I290" s="408">
        <v>6</v>
      </c>
      <c r="J290" s="195" t="s">
        <v>95</v>
      </c>
      <c r="K290" s="194" t="s">
        <v>660</v>
      </c>
      <c r="L290" s="195" t="s">
        <v>94</v>
      </c>
      <c r="M290" s="194" t="s">
        <v>224</v>
      </c>
      <c r="N290" s="195" t="s">
        <v>93</v>
      </c>
      <c r="O290" s="194" t="s">
        <v>301</v>
      </c>
      <c r="P290" s="195" t="s">
        <v>92</v>
      </c>
      <c r="Q290" s="194" t="s">
        <v>263</v>
      </c>
      <c r="R290" s="195" t="s">
        <v>212</v>
      </c>
      <c r="S290" s="194" t="s">
        <v>213</v>
      </c>
      <c r="T290" s="195" t="s">
        <v>211</v>
      </c>
      <c r="U290" s="194" t="s">
        <v>97</v>
      </c>
      <c r="V290" s="195" t="s">
        <v>292</v>
      </c>
      <c r="W290" s="194"/>
      <c r="X290" s="195" t="s">
        <v>594</v>
      </c>
      <c r="Y290" s="194"/>
      <c r="Z290" s="195" t="s">
        <v>740</v>
      </c>
      <c r="AA290" s="194"/>
      <c r="AB290" s="25" t="s">
        <v>269</v>
      </c>
      <c r="AC290" s="397"/>
      <c r="AD290" s="397"/>
      <c r="AE290" s="193"/>
      <c r="AF290" s="379">
        <f>SUMPRODUCT(LEN($K290:$Y292)-LEN(SUBSTITUTE($K290:$Y292,"A", "")))</f>
        <v>24</v>
      </c>
      <c r="AG290" s="365">
        <f>SUMPRODUCT(LEN($AB290:$AB292)-LEN(SUBSTITUTE($AB290:$AB292,"A", "")))</f>
        <v>7</v>
      </c>
      <c r="AH290" s="365">
        <f>SUMPRODUCT(LEN($K290:$Y292)-LEN(SUBSTITUTE($K290:$Y292,"S", "")))</f>
        <v>2</v>
      </c>
      <c r="AI290" s="365">
        <f>SUMPRODUCT(LEN($AB290:$AB292)-LEN(SUBSTITUTE($AB290:$AB292,"S", "")))</f>
        <v>0</v>
      </c>
      <c r="AJ290" s="365">
        <f>SUMPRODUCT(LEN($K290:$Y292)-LEN(SUBSTITUTE($K290:$Y292,"F", "")))</f>
        <v>0</v>
      </c>
      <c r="AK290" s="365">
        <f>SUMPRODUCT(LEN($AB290:$AB292)-LEN(SUBSTITUTE($AB290:$AB292,"F", "")))</f>
        <v>0</v>
      </c>
      <c r="AL290" s="365">
        <f>SUMPRODUCT(LEN($K290:$Y292)-LEN(SUBSTITUTE($K290:$Y292,"G", "")))</f>
        <v>8</v>
      </c>
      <c r="AM290" s="365">
        <f>SUMPRODUCT(LEN($AB290:$AB292)-LEN(SUBSTITUTE($AB290:$AB292,"G", "")))</f>
        <v>6</v>
      </c>
      <c r="AN290" s="365">
        <f>SUMPRODUCT(LEN($K290:$Y292)-LEN(SUBSTITUTE($K290:$Y292,"M", "")))</f>
        <v>2</v>
      </c>
      <c r="AO290" s="382">
        <f>SUMPRODUCT(LEN($AB290:$AB292)-LEN(SUBSTITUTE($AB290:$AB292,"M", "")))</f>
        <v>0</v>
      </c>
    </row>
    <row r="291" spans="1:44" ht="19.899999999999999" customHeight="1" x14ac:dyDescent="0.2">
      <c r="A291" s="17"/>
      <c r="B291" s="406"/>
      <c r="C291" s="231"/>
      <c r="D291" s="23"/>
      <c r="E291" s="23"/>
      <c r="F291" s="191"/>
      <c r="G291" s="409"/>
      <c r="H291" s="409"/>
      <c r="I291" s="409"/>
      <c r="J291" s="190" t="s">
        <v>91</v>
      </c>
      <c r="K291" s="189" t="s">
        <v>306</v>
      </c>
      <c r="L291" s="190" t="s">
        <v>90</v>
      </c>
      <c r="M291" s="189" t="s">
        <v>275</v>
      </c>
      <c r="N291" s="190" t="s">
        <v>89</v>
      </c>
      <c r="O291" s="189" t="s">
        <v>275</v>
      </c>
      <c r="P291" s="190" t="s">
        <v>88</v>
      </c>
      <c r="Q291" s="189" t="s">
        <v>213</v>
      </c>
      <c r="R291" s="190" t="s">
        <v>210</v>
      </c>
      <c r="S291" s="189" t="s">
        <v>97</v>
      </c>
      <c r="T291" s="190" t="s">
        <v>209</v>
      </c>
      <c r="U291" s="189" t="s">
        <v>98</v>
      </c>
      <c r="V291" s="190" t="s">
        <v>291</v>
      </c>
      <c r="W291" s="189"/>
      <c r="X291" s="190" t="s">
        <v>593</v>
      </c>
      <c r="Y291" s="189"/>
      <c r="Z291" s="190" t="s">
        <v>739</v>
      </c>
      <c r="AA291" s="189"/>
      <c r="AB291" s="18" t="s">
        <v>845</v>
      </c>
      <c r="AC291" s="366"/>
      <c r="AD291" s="366"/>
      <c r="AE291" s="188"/>
      <c r="AF291" s="390"/>
      <c r="AG291" s="392"/>
      <c r="AH291" s="392"/>
      <c r="AI291" s="392"/>
      <c r="AJ291" s="392"/>
      <c r="AK291" s="392"/>
      <c r="AL291" s="392"/>
      <c r="AM291" s="392"/>
      <c r="AN291" s="392"/>
      <c r="AO291" s="395"/>
      <c r="AR291" s="4">
        <f>SUM(AN290:AO292)/SUM(AL290:AO292)*100</f>
        <v>12.5</v>
      </c>
    </row>
    <row r="292" spans="1:44" ht="19.899999999999999" customHeight="1" thickBot="1" x14ac:dyDescent="0.25">
      <c r="A292" s="17"/>
      <c r="B292" s="407"/>
      <c r="C292" s="233"/>
      <c r="D292" s="203"/>
      <c r="E292" s="203"/>
      <c r="F292" s="202"/>
      <c r="G292" s="410"/>
      <c r="H292" s="410"/>
      <c r="I292" s="410"/>
      <c r="J292" s="201" t="s">
        <v>87</v>
      </c>
      <c r="K292" s="200" t="s">
        <v>746</v>
      </c>
      <c r="L292" s="201" t="s">
        <v>86</v>
      </c>
      <c r="M292" s="200" t="s">
        <v>275</v>
      </c>
      <c r="N292" s="201" t="s">
        <v>85</v>
      </c>
      <c r="O292" s="200" t="s">
        <v>263</v>
      </c>
      <c r="P292" s="201" t="s">
        <v>84</v>
      </c>
      <c r="Q292" s="200" t="s">
        <v>213</v>
      </c>
      <c r="R292" s="201" t="s">
        <v>208</v>
      </c>
      <c r="S292" s="200" t="s">
        <v>98</v>
      </c>
      <c r="T292" s="201" t="s">
        <v>207</v>
      </c>
      <c r="U292" s="200"/>
      <c r="V292" s="201" t="s">
        <v>290</v>
      </c>
      <c r="W292" s="200"/>
      <c r="X292" s="201" t="s">
        <v>592</v>
      </c>
      <c r="Y292" s="200"/>
      <c r="Z292" s="201" t="s">
        <v>738</v>
      </c>
      <c r="AA292" s="200"/>
      <c r="AB292" s="10"/>
      <c r="AC292" s="398"/>
      <c r="AD292" s="398"/>
      <c r="AE292" s="199"/>
      <c r="AF292" s="391"/>
      <c r="AG292" s="393"/>
      <c r="AH292" s="393"/>
      <c r="AI292" s="393"/>
      <c r="AJ292" s="393"/>
      <c r="AK292" s="393"/>
      <c r="AL292" s="393"/>
      <c r="AM292" s="393"/>
      <c r="AN292" s="393"/>
      <c r="AO292" s="396"/>
    </row>
    <row r="293" spans="1:44" ht="19.899999999999999" customHeight="1" x14ac:dyDescent="0.2">
      <c r="A293" s="17"/>
      <c r="B293" s="405">
        <v>12</v>
      </c>
      <c r="C293" s="232"/>
      <c r="D293" s="197"/>
      <c r="E293" s="197"/>
      <c r="F293" s="196"/>
      <c r="G293" s="408">
        <v>88</v>
      </c>
      <c r="H293" s="408">
        <v>24</v>
      </c>
      <c r="I293" s="408">
        <v>5</v>
      </c>
      <c r="J293" s="195" t="s">
        <v>95</v>
      </c>
      <c r="K293" s="194" t="s">
        <v>746</v>
      </c>
      <c r="L293" s="195" t="s">
        <v>94</v>
      </c>
      <c r="M293" s="194" t="s">
        <v>301</v>
      </c>
      <c r="N293" s="195" t="s">
        <v>93</v>
      </c>
      <c r="O293" s="194" t="s">
        <v>275</v>
      </c>
      <c r="P293" s="195" t="s">
        <v>92</v>
      </c>
      <c r="Q293" s="194" t="s">
        <v>224</v>
      </c>
      <c r="R293" s="195" t="s">
        <v>212</v>
      </c>
      <c r="S293" s="194" t="s">
        <v>230</v>
      </c>
      <c r="T293" s="195" t="s">
        <v>211</v>
      </c>
      <c r="U293" s="194" t="s">
        <v>97</v>
      </c>
      <c r="V293" s="195" t="s">
        <v>292</v>
      </c>
      <c r="W293" s="194"/>
      <c r="X293" s="195" t="s">
        <v>594</v>
      </c>
      <c r="Y293" s="194"/>
      <c r="Z293" s="195" t="s">
        <v>740</v>
      </c>
      <c r="AA293" s="194"/>
      <c r="AB293" s="25" t="s">
        <v>263</v>
      </c>
      <c r="AC293" s="397"/>
      <c r="AD293" s="397"/>
      <c r="AE293" s="193"/>
      <c r="AF293" s="379">
        <f>SUMPRODUCT(LEN($K293:$Y295)-LEN(SUBSTITUTE($K293:$Y295,"A", "")))</f>
        <v>25</v>
      </c>
      <c r="AG293" s="365">
        <f>SUMPRODUCT(LEN($AB293:$AB295)-LEN(SUBSTITUTE($AB293:$AB295,"A", "")))</f>
        <v>1</v>
      </c>
      <c r="AH293" s="365">
        <f>SUMPRODUCT(LEN($K293:$Y295)-LEN(SUBSTITUTE($K293:$Y295,"S", "")))</f>
        <v>3</v>
      </c>
      <c r="AI293" s="365">
        <f>SUMPRODUCT(LEN($AB293:$AB295)-LEN(SUBSTITUTE($AB293:$AB295,"S", "")))</f>
        <v>0</v>
      </c>
      <c r="AJ293" s="365">
        <f>SUMPRODUCT(LEN($K293:$Y295)-LEN(SUBSTITUTE($K293:$Y295,"F", "")))</f>
        <v>0</v>
      </c>
      <c r="AK293" s="365">
        <f>SUMPRODUCT(LEN($AB293:$AB295)-LEN(SUBSTITUTE($AB293:$AB295,"F", "")))</f>
        <v>0</v>
      </c>
      <c r="AL293" s="365">
        <f>SUMPRODUCT(LEN($K293:$Y295)-LEN(SUBSTITUTE($K293:$Y295,"G", "")))</f>
        <v>9</v>
      </c>
      <c r="AM293" s="365">
        <f>SUMPRODUCT(LEN($AB293:$AB295)-LEN(SUBSTITUTE($AB293:$AB295,"G", "")))</f>
        <v>1</v>
      </c>
      <c r="AN293" s="365">
        <f>SUMPRODUCT(LEN($K293:$Y295)-LEN(SUBSTITUTE($K293:$Y295,"M", "")))</f>
        <v>3</v>
      </c>
      <c r="AO293" s="382">
        <f>SUMPRODUCT(LEN($AB293:$AB295)-LEN(SUBSTITUTE($AB293:$AB295,"M", "")))</f>
        <v>0</v>
      </c>
    </row>
    <row r="294" spans="1:44" ht="19.899999999999999" customHeight="1" x14ac:dyDescent="0.2">
      <c r="A294" s="17"/>
      <c r="B294" s="406"/>
      <c r="C294" s="231"/>
      <c r="D294" s="23"/>
      <c r="E294" s="23"/>
      <c r="F294" s="191"/>
      <c r="G294" s="409"/>
      <c r="H294" s="409"/>
      <c r="I294" s="409"/>
      <c r="J294" s="190" t="s">
        <v>91</v>
      </c>
      <c r="K294" s="189" t="s">
        <v>746</v>
      </c>
      <c r="L294" s="190" t="s">
        <v>90</v>
      </c>
      <c r="M294" s="189" t="s">
        <v>319</v>
      </c>
      <c r="N294" s="190" t="s">
        <v>89</v>
      </c>
      <c r="O294" s="189" t="s">
        <v>319</v>
      </c>
      <c r="P294" s="190" t="s">
        <v>88</v>
      </c>
      <c r="Q294" s="189" t="s">
        <v>213</v>
      </c>
      <c r="R294" s="190" t="s">
        <v>210</v>
      </c>
      <c r="S294" s="189" t="s">
        <v>271</v>
      </c>
      <c r="T294" s="190" t="s">
        <v>209</v>
      </c>
      <c r="U294" s="189" t="s">
        <v>98</v>
      </c>
      <c r="V294" s="190" t="s">
        <v>291</v>
      </c>
      <c r="W294" s="189"/>
      <c r="X294" s="190" t="s">
        <v>593</v>
      </c>
      <c r="Y294" s="189"/>
      <c r="Z294" s="190" t="s">
        <v>739</v>
      </c>
      <c r="AA294" s="189"/>
      <c r="AB294" s="18"/>
      <c r="AC294" s="366"/>
      <c r="AD294" s="366"/>
      <c r="AE294" s="188"/>
      <c r="AF294" s="390"/>
      <c r="AG294" s="392"/>
      <c r="AH294" s="392"/>
      <c r="AI294" s="392"/>
      <c r="AJ294" s="392"/>
      <c r="AK294" s="392"/>
      <c r="AL294" s="392"/>
      <c r="AM294" s="392"/>
      <c r="AN294" s="392"/>
      <c r="AO294" s="395"/>
      <c r="AR294" s="4">
        <f>SUM(AN293:AO295)/SUM(AL293:AO295)*100</f>
        <v>23.076923076923077</v>
      </c>
    </row>
    <row r="295" spans="1:44" ht="19.899999999999999" customHeight="1" thickBot="1" x14ac:dyDescent="0.25">
      <c r="A295" s="17"/>
      <c r="B295" s="407"/>
      <c r="C295" s="233"/>
      <c r="D295" s="203"/>
      <c r="E295" s="203"/>
      <c r="F295" s="202"/>
      <c r="G295" s="410"/>
      <c r="H295" s="410"/>
      <c r="I295" s="410"/>
      <c r="J295" s="201" t="s">
        <v>87</v>
      </c>
      <c r="K295" s="200" t="s">
        <v>742</v>
      </c>
      <c r="L295" s="201" t="s">
        <v>86</v>
      </c>
      <c r="M295" s="200" t="s">
        <v>224</v>
      </c>
      <c r="N295" s="201" t="s">
        <v>85</v>
      </c>
      <c r="O295" s="200" t="s">
        <v>213</v>
      </c>
      <c r="P295" s="201" t="s">
        <v>84</v>
      </c>
      <c r="Q295" s="200" t="s">
        <v>306</v>
      </c>
      <c r="R295" s="201" t="s">
        <v>208</v>
      </c>
      <c r="S295" s="200" t="s">
        <v>97</v>
      </c>
      <c r="T295" s="201" t="s">
        <v>207</v>
      </c>
      <c r="U295" s="200" t="s">
        <v>98</v>
      </c>
      <c r="V295" s="201" t="s">
        <v>290</v>
      </c>
      <c r="W295" s="200"/>
      <c r="X295" s="201" t="s">
        <v>592</v>
      </c>
      <c r="Y295" s="200"/>
      <c r="Z295" s="201" t="s">
        <v>738</v>
      </c>
      <c r="AA295" s="200"/>
      <c r="AB295" s="10"/>
      <c r="AC295" s="398"/>
      <c r="AD295" s="398"/>
      <c r="AE295" s="199"/>
      <c r="AF295" s="391"/>
      <c r="AG295" s="393"/>
      <c r="AH295" s="393"/>
      <c r="AI295" s="393"/>
      <c r="AJ295" s="393"/>
      <c r="AK295" s="393"/>
      <c r="AL295" s="393"/>
      <c r="AM295" s="393"/>
      <c r="AN295" s="393"/>
      <c r="AO295" s="396"/>
    </row>
    <row r="296" spans="1:44" ht="19.899999999999999" customHeight="1" x14ac:dyDescent="0.2">
      <c r="A296" s="17"/>
      <c r="B296" s="405">
        <v>13</v>
      </c>
      <c r="C296" s="232"/>
      <c r="D296" s="197"/>
      <c r="E296" s="197"/>
      <c r="F296" s="196"/>
      <c r="G296" s="408">
        <v>84</v>
      </c>
      <c r="H296" s="408">
        <v>22</v>
      </c>
      <c r="I296" s="408">
        <v>6</v>
      </c>
      <c r="J296" s="195" t="s">
        <v>95</v>
      </c>
      <c r="K296" s="194" t="s">
        <v>744</v>
      </c>
      <c r="L296" s="195" t="s">
        <v>94</v>
      </c>
      <c r="M296" s="194" t="s">
        <v>747</v>
      </c>
      <c r="N296" s="195" t="s">
        <v>93</v>
      </c>
      <c r="O296" s="194" t="s">
        <v>319</v>
      </c>
      <c r="P296" s="195" t="s">
        <v>92</v>
      </c>
      <c r="Q296" s="194" t="s">
        <v>425</v>
      </c>
      <c r="R296" s="195" t="s">
        <v>212</v>
      </c>
      <c r="S296" s="194" t="s">
        <v>263</v>
      </c>
      <c r="T296" s="195" t="s">
        <v>211</v>
      </c>
      <c r="U296" s="194"/>
      <c r="V296" s="195" t="s">
        <v>292</v>
      </c>
      <c r="W296" s="194"/>
      <c r="X296" s="195" t="s">
        <v>594</v>
      </c>
      <c r="Y296" s="194"/>
      <c r="Z296" s="195" t="s">
        <v>740</v>
      </c>
      <c r="AA296" s="194"/>
      <c r="AB296" s="25"/>
      <c r="AC296" s="397"/>
      <c r="AD296" s="397"/>
      <c r="AE296" s="193"/>
      <c r="AF296" s="379">
        <f>SUMPRODUCT(LEN($K296:$Y298)-LEN(SUBSTITUTE($K296:$Y298,"A", "")))</f>
        <v>28</v>
      </c>
      <c r="AG296" s="365">
        <f>SUMPRODUCT(LEN($AB296:$AB298)-LEN(SUBSTITUTE($AB296:$AB298,"A", "")))</f>
        <v>0</v>
      </c>
      <c r="AH296" s="365">
        <f>SUMPRODUCT(LEN($K296:$Y298)-LEN(SUBSTITUTE($K296:$Y298,"S", "")))</f>
        <v>0</v>
      </c>
      <c r="AI296" s="365">
        <f>SUMPRODUCT(LEN($AB296:$AB298)-LEN(SUBSTITUTE($AB296:$AB298,"S", "")))</f>
        <v>0</v>
      </c>
      <c r="AJ296" s="365">
        <f>SUMPRODUCT(LEN($K296:$Y298)-LEN(SUBSTITUTE($K296:$Y298,"F", "")))</f>
        <v>0</v>
      </c>
      <c r="AK296" s="365">
        <f>SUMPRODUCT(LEN($AB296:$AB298)-LEN(SUBSTITUTE($AB296:$AB298,"F", "")))</f>
        <v>0</v>
      </c>
      <c r="AL296" s="365">
        <f>SUMPRODUCT(LEN($K296:$Y298)-LEN(SUBSTITUTE($K296:$Y298,"G", "")))</f>
        <v>9</v>
      </c>
      <c r="AM296" s="365">
        <f>SUMPRODUCT(LEN($AB296:$AB298)-LEN(SUBSTITUTE($AB296:$AB298,"G", "")))</f>
        <v>0</v>
      </c>
      <c r="AN296" s="365">
        <f>SUMPRODUCT(LEN($K296:$Y298)-LEN(SUBSTITUTE($K296:$Y298,"M", "")))</f>
        <v>4</v>
      </c>
      <c r="AO296" s="382">
        <f>SUMPRODUCT(LEN($AB296:$AB298)-LEN(SUBSTITUTE($AB296:$AB298,"M", "")))</f>
        <v>0</v>
      </c>
    </row>
    <row r="297" spans="1:44" ht="19.899999999999999" customHeight="1" x14ac:dyDescent="0.2">
      <c r="A297" s="17"/>
      <c r="B297" s="406"/>
      <c r="C297" s="231"/>
      <c r="D297" s="23"/>
      <c r="E297" s="23"/>
      <c r="F297" s="191"/>
      <c r="G297" s="409"/>
      <c r="H297" s="409"/>
      <c r="I297" s="409"/>
      <c r="J297" s="190" t="s">
        <v>91</v>
      </c>
      <c r="K297" s="189" t="s">
        <v>742</v>
      </c>
      <c r="L297" s="190" t="s">
        <v>90</v>
      </c>
      <c r="M297" s="189" t="s">
        <v>213</v>
      </c>
      <c r="N297" s="190" t="s">
        <v>89</v>
      </c>
      <c r="O297" s="189" t="s">
        <v>266</v>
      </c>
      <c r="P297" s="190" t="s">
        <v>88</v>
      </c>
      <c r="Q297" s="189" t="s">
        <v>275</v>
      </c>
      <c r="R297" s="190" t="s">
        <v>210</v>
      </c>
      <c r="S297" s="189" t="s">
        <v>263</v>
      </c>
      <c r="T297" s="190" t="s">
        <v>209</v>
      </c>
      <c r="U297" s="189"/>
      <c r="V297" s="190" t="s">
        <v>291</v>
      </c>
      <c r="W297" s="189"/>
      <c r="X297" s="190" t="s">
        <v>593</v>
      </c>
      <c r="Y297" s="189"/>
      <c r="Z297" s="190" t="s">
        <v>739</v>
      </c>
      <c r="AA297" s="189"/>
      <c r="AB297" s="18"/>
      <c r="AC297" s="366"/>
      <c r="AD297" s="366"/>
      <c r="AE297" s="188"/>
      <c r="AF297" s="390"/>
      <c r="AG297" s="392"/>
      <c r="AH297" s="392"/>
      <c r="AI297" s="392"/>
      <c r="AJ297" s="392"/>
      <c r="AK297" s="392"/>
      <c r="AL297" s="392"/>
      <c r="AM297" s="392"/>
      <c r="AN297" s="392"/>
      <c r="AO297" s="395"/>
      <c r="AR297" s="4">
        <f>SUM(AN296:AO298)/SUM(AL296:AO298)*100</f>
        <v>30.76923076923077</v>
      </c>
    </row>
    <row r="298" spans="1:44" ht="19.899999999999999" customHeight="1" thickBot="1" x14ac:dyDescent="0.25">
      <c r="A298" s="17"/>
      <c r="B298" s="407"/>
      <c r="C298" s="233"/>
      <c r="D298" s="203"/>
      <c r="E298" s="203"/>
      <c r="F298" s="202"/>
      <c r="G298" s="410"/>
      <c r="H298" s="410"/>
      <c r="I298" s="410"/>
      <c r="J298" s="201" t="s">
        <v>87</v>
      </c>
      <c r="K298" s="200" t="s">
        <v>746</v>
      </c>
      <c r="L298" s="201" t="s">
        <v>86</v>
      </c>
      <c r="M298" s="200" t="s">
        <v>213</v>
      </c>
      <c r="N298" s="201" t="s">
        <v>85</v>
      </c>
      <c r="O298" s="200" t="s">
        <v>275</v>
      </c>
      <c r="P298" s="201" t="s">
        <v>84</v>
      </c>
      <c r="Q298" s="200" t="s">
        <v>213</v>
      </c>
      <c r="R298" s="201" t="s">
        <v>208</v>
      </c>
      <c r="S298" s="200" t="s">
        <v>213</v>
      </c>
      <c r="T298" s="201" t="s">
        <v>207</v>
      </c>
      <c r="U298" s="200"/>
      <c r="V298" s="201" t="s">
        <v>290</v>
      </c>
      <c r="W298" s="200"/>
      <c r="X298" s="201" t="s">
        <v>592</v>
      </c>
      <c r="Y298" s="200"/>
      <c r="Z298" s="201" t="s">
        <v>738</v>
      </c>
      <c r="AA298" s="200"/>
      <c r="AB298" s="10"/>
      <c r="AC298" s="398"/>
      <c r="AD298" s="398"/>
      <c r="AE298" s="199"/>
      <c r="AF298" s="391"/>
      <c r="AG298" s="393"/>
      <c r="AH298" s="393"/>
      <c r="AI298" s="393"/>
      <c r="AJ298" s="393"/>
      <c r="AK298" s="393"/>
      <c r="AL298" s="393"/>
      <c r="AM298" s="393"/>
      <c r="AN298" s="393"/>
      <c r="AO298" s="396"/>
    </row>
    <row r="299" spans="1:44" ht="19.899999999999999" customHeight="1" x14ac:dyDescent="0.2">
      <c r="A299" s="17"/>
      <c r="B299" s="405">
        <v>14</v>
      </c>
      <c r="C299" s="232"/>
      <c r="D299" s="197"/>
      <c r="E299" s="197"/>
      <c r="F299" s="196"/>
      <c r="G299" s="408">
        <v>85</v>
      </c>
      <c r="H299" s="408">
        <v>21</v>
      </c>
      <c r="I299" s="408">
        <v>5</v>
      </c>
      <c r="J299" s="195" t="s">
        <v>95</v>
      </c>
      <c r="K299" s="194" t="s">
        <v>213</v>
      </c>
      <c r="L299" s="195" t="s">
        <v>94</v>
      </c>
      <c r="M299" s="194" t="s">
        <v>545</v>
      </c>
      <c r="N299" s="195" t="s">
        <v>93</v>
      </c>
      <c r="O299" s="194" t="s">
        <v>266</v>
      </c>
      <c r="P299" s="195" t="s">
        <v>92</v>
      </c>
      <c r="Q299" s="194" t="s">
        <v>213</v>
      </c>
      <c r="R299" s="195" t="s">
        <v>212</v>
      </c>
      <c r="S299" s="194" t="s">
        <v>97</v>
      </c>
      <c r="T299" s="195" t="s">
        <v>211</v>
      </c>
      <c r="U299" s="194" t="s">
        <v>97</v>
      </c>
      <c r="V299" s="195" t="s">
        <v>292</v>
      </c>
      <c r="W299" s="194"/>
      <c r="X299" s="195" t="s">
        <v>594</v>
      </c>
      <c r="Y299" s="194"/>
      <c r="Z299" s="195" t="s">
        <v>740</v>
      </c>
      <c r="AA299" s="194"/>
      <c r="AB299" s="25" t="s">
        <v>844</v>
      </c>
      <c r="AC299" s="397"/>
      <c r="AD299" s="397"/>
      <c r="AE299" s="193"/>
      <c r="AF299" s="379">
        <f>SUMPRODUCT(LEN($K299:$Y301)-LEN(SUBSTITUTE($K299:$Y301,"A", "")))</f>
        <v>24</v>
      </c>
      <c r="AG299" s="365">
        <f>SUMPRODUCT(LEN($AB299:$AB301)-LEN(SUBSTITUTE($AB299:$AB301,"A", "")))</f>
        <v>4</v>
      </c>
      <c r="AH299" s="365">
        <f>SUMPRODUCT(LEN($K299:$Y301)-LEN(SUBSTITUTE($K299:$Y301,"S", "")))</f>
        <v>0</v>
      </c>
      <c r="AI299" s="365">
        <f>SUMPRODUCT(LEN($AB299:$AB301)-LEN(SUBSTITUTE($AB299:$AB301,"S", "")))</f>
        <v>0</v>
      </c>
      <c r="AJ299" s="365">
        <f>SUMPRODUCT(LEN($K299:$Y301)-LEN(SUBSTITUTE($K299:$Y301,"F", "")))</f>
        <v>0</v>
      </c>
      <c r="AK299" s="365">
        <f>SUMPRODUCT(LEN($AB299:$AB301)-LEN(SUBSTITUTE($AB299:$AB301,"F", "")))</f>
        <v>0</v>
      </c>
      <c r="AL299" s="365">
        <f>SUMPRODUCT(LEN($K299:$Y301)-LEN(SUBSTITUTE($K299:$Y301,"G", "")))</f>
        <v>8</v>
      </c>
      <c r="AM299" s="365">
        <f>SUMPRODUCT(LEN($AB299:$AB301)-LEN(SUBSTITUTE($AB299:$AB301,"G", "")))</f>
        <v>5</v>
      </c>
      <c r="AN299" s="365">
        <f>SUMPRODUCT(LEN($K299:$Y301)-LEN(SUBSTITUTE($K299:$Y301,"M", "")))</f>
        <v>1</v>
      </c>
      <c r="AO299" s="382">
        <f>SUMPRODUCT(LEN($AB299:$AB301)-LEN(SUBSTITUTE($AB299:$AB301,"M", "")))</f>
        <v>0</v>
      </c>
    </row>
    <row r="300" spans="1:44" ht="19.899999999999999" customHeight="1" x14ac:dyDescent="0.2">
      <c r="A300" s="17"/>
      <c r="B300" s="406"/>
      <c r="C300" s="231"/>
      <c r="D300" s="23"/>
      <c r="E300" s="23"/>
      <c r="F300" s="191"/>
      <c r="G300" s="409"/>
      <c r="H300" s="409"/>
      <c r="I300" s="409"/>
      <c r="J300" s="190" t="s">
        <v>91</v>
      </c>
      <c r="K300" s="189" t="s">
        <v>213</v>
      </c>
      <c r="L300" s="190" t="s">
        <v>90</v>
      </c>
      <c r="M300" s="189" t="s">
        <v>263</v>
      </c>
      <c r="N300" s="190" t="s">
        <v>89</v>
      </c>
      <c r="O300" s="189" t="s">
        <v>275</v>
      </c>
      <c r="P300" s="190" t="s">
        <v>88</v>
      </c>
      <c r="Q300" s="189" t="s">
        <v>213</v>
      </c>
      <c r="R300" s="190" t="s">
        <v>210</v>
      </c>
      <c r="S300" s="189" t="s">
        <v>213</v>
      </c>
      <c r="T300" s="190" t="s">
        <v>209</v>
      </c>
      <c r="U300" s="189"/>
      <c r="V300" s="190" t="s">
        <v>291</v>
      </c>
      <c r="W300" s="189"/>
      <c r="X300" s="190" t="s">
        <v>593</v>
      </c>
      <c r="Y300" s="189"/>
      <c r="Z300" s="190" t="s">
        <v>739</v>
      </c>
      <c r="AA300" s="189"/>
      <c r="AB300" s="18" t="s">
        <v>382</v>
      </c>
      <c r="AC300" s="366"/>
      <c r="AD300" s="366"/>
      <c r="AE300" s="188"/>
      <c r="AF300" s="390"/>
      <c r="AG300" s="392"/>
      <c r="AH300" s="392"/>
      <c r="AI300" s="392"/>
      <c r="AJ300" s="392"/>
      <c r="AK300" s="392"/>
      <c r="AL300" s="392"/>
      <c r="AM300" s="392"/>
      <c r="AN300" s="392"/>
      <c r="AO300" s="395"/>
      <c r="AP300" s="58"/>
      <c r="AR300" s="4">
        <f>SUM(AN299:AO301)/SUM(AL299:AO301)*100</f>
        <v>7.1428571428571423</v>
      </c>
    </row>
    <row r="301" spans="1:44" ht="19.899999999999999" customHeight="1" thickBot="1" x14ac:dyDescent="0.25">
      <c r="A301" s="17"/>
      <c r="B301" s="407"/>
      <c r="C301" s="233"/>
      <c r="D301" s="203"/>
      <c r="E301" s="203"/>
      <c r="F301" s="202"/>
      <c r="G301" s="410"/>
      <c r="H301" s="410"/>
      <c r="I301" s="410"/>
      <c r="J301" s="201" t="s">
        <v>87</v>
      </c>
      <c r="K301" s="200" t="s">
        <v>748</v>
      </c>
      <c r="L301" s="201" t="s">
        <v>86</v>
      </c>
      <c r="M301" s="200" t="s">
        <v>266</v>
      </c>
      <c r="N301" s="201" t="s">
        <v>85</v>
      </c>
      <c r="O301" s="200" t="s">
        <v>275</v>
      </c>
      <c r="P301" s="201" t="s">
        <v>84</v>
      </c>
      <c r="Q301" s="200" t="s">
        <v>263</v>
      </c>
      <c r="R301" s="201" t="s">
        <v>208</v>
      </c>
      <c r="S301" s="200" t="s">
        <v>97</v>
      </c>
      <c r="T301" s="201" t="s">
        <v>207</v>
      </c>
      <c r="U301" s="200"/>
      <c r="V301" s="201" t="s">
        <v>290</v>
      </c>
      <c r="W301" s="200"/>
      <c r="X301" s="201" t="s">
        <v>592</v>
      </c>
      <c r="Y301" s="200"/>
      <c r="Z301" s="201" t="s">
        <v>738</v>
      </c>
      <c r="AA301" s="200"/>
      <c r="AB301" s="10"/>
      <c r="AC301" s="398"/>
      <c r="AD301" s="398"/>
      <c r="AE301" s="199"/>
      <c r="AF301" s="391"/>
      <c r="AG301" s="393"/>
      <c r="AH301" s="393"/>
      <c r="AI301" s="393"/>
      <c r="AJ301" s="393"/>
      <c r="AK301" s="393"/>
      <c r="AL301" s="393"/>
      <c r="AM301" s="393"/>
      <c r="AN301" s="393"/>
      <c r="AO301" s="396"/>
    </row>
    <row r="302" spans="1:44" ht="19.899999999999999" customHeight="1" x14ac:dyDescent="0.2">
      <c r="A302" s="17"/>
      <c r="B302" s="405">
        <v>15</v>
      </c>
      <c r="C302" s="232"/>
      <c r="D302" s="197"/>
      <c r="E302" s="197"/>
      <c r="F302" s="196"/>
      <c r="G302" s="408">
        <v>86</v>
      </c>
      <c r="H302" s="408">
        <v>22</v>
      </c>
      <c r="I302" s="408">
        <v>5</v>
      </c>
      <c r="J302" s="195" t="s">
        <v>95</v>
      </c>
      <c r="K302" s="194" t="s">
        <v>748</v>
      </c>
      <c r="L302" s="195" t="s">
        <v>94</v>
      </c>
      <c r="M302" s="194" t="s">
        <v>545</v>
      </c>
      <c r="N302" s="195" t="s">
        <v>93</v>
      </c>
      <c r="O302" s="194" t="s">
        <v>213</v>
      </c>
      <c r="P302" s="195" t="s">
        <v>92</v>
      </c>
      <c r="Q302" s="194" t="s">
        <v>275</v>
      </c>
      <c r="R302" s="195" t="s">
        <v>212</v>
      </c>
      <c r="S302" s="194" t="s">
        <v>213</v>
      </c>
      <c r="T302" s="195" t="s">
        <v>211</v>
      </c>
      <c r="U302" s="194" t="s">
        <v>97</v>
      </c>
      <c r="V302" s="195" t="s">
        <v>292</v>
      </c>
      <c r="W302" s="194"/>
      <c r="X302" s="195" t="s">
        <v>594</v>
      </c>
      <c r="Y302" s="194"/>
      <c r="Z302" s="195" t="s">
        <v>740</v>
      </c>
      <c r="AA302" s="194"/>
      <c r="AB302" s="25" t="s">
        <v>97</v>
      </c>
      <c r="AC302" s="397"/>
      <c r="AD302" s="397"/>
      <c r="AE302" s="193"/>
      <c r="AF302" s="379">
        <f>SUMPRODUCT(LEN($K302:$Y304)-LEN(SUBSTITUTE($K302:$Y304,"A", "")))</f>
        <v>25</v>
      </c>
      <c r="AG302" s="365">
        <f>SUMPRODUCT(LEN($AB302:$AB304)-LEN(SUBSTITUTE($AB302:$AB304,"A", "")))</f>
        <v>1</v>
      </c>
      <c r="AH302" s="365">
        <f>SUMPRODUCT(LEN($K302:$Y304)-LEN(SUBSTITUTE($K302:$Y304,"S", "")))</f>
        <v>3</v>
      </c>
      <c r="AI302" s="365">
        <f>SUMPRODUCT(LEN($AB302:$AB304)-LEN(SUBSTITUTE($AB302:$AB304,"S", "")))</f>
        <v>0</v>
      </c>
      <c r="AJ302" s="365">
        <f>SUMPRODUCT(LEN($K302:$Y304)-LEN(SUBSTITUTE($K302:$Y304,"F", "")))</f>
        <v>0</v>
      </c>
      <c r="AK302" s="365">
        <f>SUMPRODUCT(LEN($AB302:$AB304)-LEN(SUBSTITUTE($AB302:$AB304,"F", "")))</f>
        <v>0</v>
      </c>
      <c r="AL302" s="365">
        <f>SUMPRODUCT(LEN($K302:$Y304)-LEN(SUBSTITUTE($K302:$Y304,"G", "")))</f>
        <v>8</v>
      </c>
      <c r="AM302" s="365">
        <f>SUMPRODUCT(LEN($AB302:$AB304)-LEN(SUBSTITUTE($AB302:$AB304,"G", "")))</f>
        <v>0</v>
      </c>
      <c r="AN302" s="365">
        <f>SUMPRODUCT(LEN($K302:$Y304)-LEN(SUBSTITUTE($K302:$Y304,"M", "")))</f>
        <v>3</v>
      </c>
      <c r="AO302" s="382">
        <f>SUMPRODUCT(LEN($AB302:$AB304)-LEN(SUBSTITUTE($AB302:$AB304,"M", "")))</f>
        <v>0</v>
      </c>
    </row>
    <row r="303" spans="1:44" ht="19.899999999999999" customHeight="1" x14ac:dyDescent="0.2">
      <c r="A303" s="17"/>
      <c r="B303" s="406"/>
      <c r="C303" s="231"/>
      <c r="D303" s="23"/>
      <c r="E303" s="23"/>
      <c r="F303" s="191"/>
      <c r="G303" s="409"/>
      <c r="H303" s="409"/>
      <c r="I303" s="409"/>
      <c r="J303" s="190" t="s">
        <v>91</v>
      </c>
      <c r="K303" s="189" t="s">
        <v>746</v>
      </c>
      <c r="L303" s="190" t="s">
        <v>90</v>
      </c>
      <c r="M303" s="189" t="s">
        <v>275</v>
      </c>
      <c r="N303" s="190" t="s">
        <v>89</v>
      </c>
      <c r="O303" s="189" t="s">
        <v>224</v>
      </c>
      <c r="P303" s="190" t="s">
        <v>88</v>
      </c>
      <c r="Q303" s="189" t="s">
        <v>213</v>
      </c>
      <c r="R303" s="190" t="s">
        <v>210</v>
      </c>
      <c r="S303" s="189" t="s">
        <v>271</v>
      </c>
      <c r="T303" s="190" t="s">
        <v>209</v>
      </c>
      <c r="U303" s="189" t="s">
        <v>97</v>
      </c>
      <c r="V303" s="190" t="s">
        <v>291</v>
      </c>
      <c r="W303" s="189"/>
      <c r="X303" s="190" t="s">
        <v>593</v>
      </c>
      <c r="Y303" s="189"/>
      <c r="Z303" s="190" t="s">
        <v>739</v>
      </c>
      <c r="AA303" s="189"/>
      <c r="AB303" s="18"/>
      <c r="AC303" s="366"/>
      <c r="AD303" s="366"/>
      <c r="AE303" s="188"/>
      <c r="AF303" s="390"/>
      <c r="AG303" s="392"/>
      <c r="AH303" s="392"/>
      <c r="AI303" s="392"/>
      <c r="AJ303" s="392"/>
      <c r="AK303" s="392"/>
      <c r="AL303" s="392"/>
      <c r="AM303" s="392"/>
      <c r="AN303" s="392"/>
      <c r="AO303" s="395"/>
      <c r="AR303" s="4">
        <f>SUM(AN302:AO304)/SUM(AL302:AO304)*100</f>
        <v>27.27272727272727</v>
      </c>
    </row>
    <row r="304" spans="1:44" ht="19.899999999999999" customHeight="1" thickBot="1" x14ac:dyDescent="0.25">
      <c r="A304" s="17"/>
      <c r="B304" s="407"/>
      <c r="C304" s="233"/>
      <c r="D304" s="203"/>
      <c r="E304" s="203"/>
      <c r="F304" s="202"/>
      <c r="G304" s="410"/>
      <c r="H304" s="410"/>
      <c r="I304" s="410"/>
      <c r="J304" s="201" t="s">
        <v>87</v>
      </c>
      <c r="K304" s="200" t="s">
        <v>748</v>
      </c>
      <c r="L304" s="201" t="s">
        <v>86</v>
      </c>
      <c r="M304" s="200" t="s">
        <v>319</v>
      </c>
      <c r="N304" s="201" t="s">
        <v>85</v>
      </c>
      <c r="O304" s="200" t="s">
        <v>275</v>
      </c>
      <c r="P304" s="201" t="s">
        <v>84</v>
      </c>
      <c r="Q304" s="200" t="s">
        <v>296</v>
      </c>
      <c r="R304" s="201" t="s">
        <v>208</v>
      </c>
      <c r="S304" s="200" t="s">
        <v>230</v>
      </c>
      <c r="T304" s="201" t="s">
        <v>207</v>
      </c>
      <c r="U304" s="200" t="s">
        <v>98</v>
      </c>
      <c r="V304" s="201" t="s">
        <v>290</v>
      </c>
      <c r="W304" s="200"/>
      <c r="X304" s="201" t="s">
        <v>592</v>
      </c>
      <c r="Y304" s="200"/>
      <c r="Z304" s="201" t="s">
        <v>738</v>
      </c>
      <c r="AA304" s="200"/>
      <c r="AB304" s="10"/>
      <c r="AC304" s="398"/>
      <c r="AD304" s="398"/>
      <c r="AE304" s="199"/>
      <c r="AF304" s="391"/>
      <c r="AG304" s="393"/>
      <c r="AH304" s="393"/>
      <c r="AI304" s="393"/>
      <c r="AJ304" s="393"/>
      <c r="AK304" s="393"/>
      <c r="AL304" s="393"/>
      <c r="AM304" s="393"/>
      <c r="AN304" s="393"/>
      <c r="AO304" s="396"/>
    </row>
    <row r="305" spans="1:41" ht="19.899999999999999" customHeight="1" x14ac:dyDescent="0.2">
      <c r="A305" s="17"/>
      <c r="B305" s="405">
        <v>16</v>
      </c>
      <c r="C305" s="232"/>
      <c r="D305" s="197"/>
      <c r="E305" s="197"/>
      <c r="F305" s="196"/>
      <c r="G305" s="408"/>
      <c r="H305" s="408"/>
      <c r="I305" s="408"/>
      <c r="J305" s="195" t="s">
        <v>95</v>
      </c>
      <c r="K305" s="194"/>
      <c r="L305" s="195" t="s">
        <v>94</v>
      </c>
      <c r="M305" s="194"/>
      <c r="N305" s="195" t="s">
        <v>93</v>
      </c>
      <c r="O305" s="194"/>
      <c r="P305" s="195" t="s">
        <v>92</v>
      </c>
      <c r="Q305" s="194"/>
      <c r="R305" s="195" t="s">
        <v>212</v>
      </c>
      <c r="S305" s="194"/>
      <c r="T305" s="195" t="s">
        <v>211</v>
      </c>
      <c r="U305" s="194"/>
      <c r="V305" s="195" t="s">
        <v>292</v>
      </c>
      <c r="W305" s="194"/>
      <c r="X305" s="195" t="s">
        <v>594</v>
      </c>
      <c r="Y305" s="194"/>
      <c r="Z305" s="195" t="s">
        <v>740</v>
      </c>
      <c r="AA305" s="194"/>
      <c r="AB305" s="25"/>
      <c r="AC305" s="397"/>
      <c r="AD305" s="397"/>
      <c r="AE305" s="193"/>
      <c r="AF305" s="379">
        <f>SUMPRODUCT(LEN($K305:$Y307)-LEN(SUBSTITUTE($K305:$Y307,"A", "")))</f>
        <v>0</v>
      </c>
      <c r="AG305" s="365">
        <f>SUMPRODUCT(LEN($AB305:$AB307)-LEN(SUBSTITUTE($AB305:$AB307,"A", "")))</f>
        <v>0</v>
      </c>
      <c r="AH305" s="365">
        <f>SUMPRODUCT(LEN($K305:$Y307)-LEN(SUBSTITUTE($K305:$Y307,"S", "")))</f>
        <v>0</v>
      </c>
      <c r="AI305" s="365">
        <f>SUMPRODUCT(LEN($AB305:$AB307)-LEN(SUBSTITUTE($AB305:$AB307,"S", "")))</f>
        <v>0</v>
      </c>
      <c r="AJ305" s="365">
        <f>SUMPRODUCT(LEN($K305:$Y307)-LEN(SUBSTITUTE($K305:$Y307,"F", "")))</f>
        <v>0</v>
      </c>
      <c r="AK305" s="365">
        <f>SUMPRODUCT(LEN($AB305:$AB307)-LEN(SUBSTITUTE($AB305:$AB307,"F", "")))</f>
        <v>0</v>
      </c>
      <c r="AL305" s="365">
        <f>SUMPRODUCT(LEN($K305:$Y307)-LEN(SUBSTITUTE($K305:$Y307,"G", "")))</f>
        <v>0</v>
      </c>
      <c r="AM305" s="365">
        <f>SUMPRODUCT(LEN($AB305:$AB307)-LEN(SUBSTITUTE($AB305:$AB307,"G", "")))</f>
        <v>0</v>
      </c>
      <c r="AN305" s="365">
        <f>SUMPRODUCT(LEN($K305:$Y307)-LEN(SUBSTITUTE($K305:$Y307,"M", "")))</f>
        <v>0</v>
      </c>
      <c r="AO305" s="382">
        <f>SUMPRODUCT(LEN($AB305:$AB307)-LEN(SUBSTITUTE($AB305:$AB307,"M", "")))</f>
        <v>0</v>
      </c>
    </row>
    <row r="306" spans="1:41" ht="19.899999999999999" customHeight="1" x14ac:dyDescent="0.2">
      <c r="A306" s="17"/>
      <c r="B306" s="406"/>
      <c r="C306" s="231"/>
      <c r="D306" s="23"/>
      <c r="E306" s="23"/>
      <c r="F306" s="191"/>
      <c r="G306" s="409"/>
      <c r="H306" s="409"/>
      <c r="I306" s="409"/>
      <c r="J306" s="190" t="s">
        <v>91</v>
      </c>
      <c r="K306" s="189"/>
      <c r="L306" s="190" t="s">
        <v>90</v>
      </c>
      <c r="M306" s="189"/>
      <c r="N306" s="190" t="s">
        <v>89</v>
      </c>
      <c r="O306" s="189"/>
      <c r="P306" s="190" t="s">
        <v>88</v>
      </c>
      <c r="Q306" s="189"/>
      <c r="R306" s="190" t="s">
        <v>210</v>
      </c>
      <c r="S306" s="189"/>
      <c r="T306" s="190" t="s">
        <v>209</v>
      </c>
      <c r="U306" s="189"/>
      <c r="V306" s="190" t="s">
        <v>291</v>
      </c>
      <c r="W306" s="189"/>
      <c r="X306" s="190" t="s">
        <v>593</v>
      </c>
      <c r="Y306" s="189"/>
      <c r="Z306" s="190" t="s">
        <v>739</v>
      </c>
      <c r="AA306" s="189"/>
      <c r="AB306" s="18"/>
      <c r="AC306" s="366"/>
      <c r="AD306" s="366"/>
      <c r="AE306" s="188"/>
      <c r="AF306" s="390"/>
      <c r="AG306" s="392"/>
      <c r="AH306" s="392"/>
      <c r="AI306" s="392"/>
      <c r="AJ306" s="392"/>
      <c r="AK306" s="392"/>
      <c r="AL306" s="392"/>
      <c r="AM306" s="392"/>
      <c r="AN306" s="392"/>
      <c r="AO306" s="395"/>
    </row>
    <row r="307" spans="1:41" ht="19.899999999999999" customHeight="1" thickBot="1" x14ac:dyDescent="0.25">
      <c r="A307" s="17"/>
      <c r="B307" s="407"/>
      <c r="C307" s="233"/>
      <c r="D307" s="203"/>
      <c r="E307" s="203"/>
      <c r="F307" s="202"/>
      <c r="G307" s="410"/>
      <c r="H307" s="410"/>
      <c r="I307" s="410"/>
      <c r="J307" s="201" t="s">
        <v>87</v>
      </c>
      <c r="K307" s="200"/>
      <c r="L307" s="201" t="s">
        <v>86</v>
      </c>
      <c r="M307" s="200"/>
      <c r="N307" s="201" t="s">
        <v>85</v>
      </c>
      <c r="O307" s="200"/>
      <c r="P307" s="201" t="s">
        <v>84</v>
      </c>
      <c r="Q307" s="200"/>
      <c r="R307" s="201" t="s">
        <v>208</v>
      </c>
      <c r="S307" s="200"/>
      <c r="T307" s="201" t="s">
        <v>207</v>
      </c>
      <c r="U307" s="200"/>
      <c r="V307" s="201" t="s">
        <v>290</v>
      </c>
      <c r="W307" s="200"/>
      <c r="X307" s="201" t="s">
        <v>592</v>
      </c>
      <c r="Y307" s="200"/>
      <c r="Z307" s="201" t="s">
        <v>738</v>
      </c>
      <c r="AA307" s="200"/>
      <c r="AB307" s="10"/>
      <c r="AC307" s="398"/>
      <c r="AD307" s="398"/>
      <c r="AE307" s="199"/>
      <c r="AF307" s="391"/>
      <c r="AG307" s="393"/>
      <c r="AH307" s="393"/>
      <c r="AI307" s="393"/>
      <c r="AJ307" s="393"/>
      <c r="AK307" s="393"/>
      <c r="AL307" s="393"/>
      <c r="AM307" s="393"/>
      <c r="AN307" s="393"/>
      <c r="AO307" s="396"/>
    </row>
    <row r="308" spans="1:41" ht="19.899999999999999" customHeight="1" x14ac:dyDescent="0.2">
      <c r="A308" s="17"/>
      <c r="B308" s="405">
        <v>17</v>
      </c>
      <c r="C308" s="232"/>
      <c r="D308" s="197"/>
      <c r="E308" s="197"/>
      <c r="F308" s="196"/>
      <c r="G308" s="408"/>
      <c r="H308" s="408"/>
      <c r="I308" s="408"/>
      <c r="J308" s="195" t="s">
        <v>95</v>
      </c>
      <c r="K308" s="194"/>
      <c r="L308" s="195" t="s">
        <v>94</v>
      </c>
      <c r="M308" s="194"/>
      <c r="N308" s="195" t="s">
        <v>93</v>
      </c>
      <c r="O308" s="194"/>
      <c r="P308" s="195" t="s">
        <v>92</v>
      </c>
      <c r="Q308" s="194"/>
      <c r="R308" s="195" t="s">
        <v>212</v>
      </c>
      <c r="S308" s="194"/>
      <c r="T308" s="195" t="s">
        <v>211</v>
      </c>
      <c r="U308" s="194"/>
      <c r="V308" s="195" t="s">
        <v>292</v>
      </c>
      <c r="W308" s="194"/>
      <c r="X308" s="195" t="s">
        <v>594</v>
      </c>
      <c r="Y308" s="194"/>
      <c r="Z308" s="195" t="s">
        <v>740</v>
      </c>
      <c r="AA308" s="194"/>
      <c r="AB308" s="25"/>
      <c r="AC308" s="397"/>
      <c r="AD308" s="397"/>
      <c r="AE308" s="193"/>
      <c r="AF308" s="379">
        <f>SUMPRODUCT(LEN($K308:$Y310)-LEN(SUBSTITUTE($K308:$Y310,"A", "")))</f>
        <v>0</v>
      </c>
      <c r="AG308" s="365">
        <f>SUMPRODUCT(LEN($AB308:$AB310)-LEN(SUBSTITUTE($AB308:$AB310,"A", "")))</f>
        <v>0</v>
      </c>
      <c r="AH308" s="365">
        <f>SUMPRODUCT(LEN($K308:$Y310)-LEN(SUBSTITUTE($K308:$Y310,"S", "")))</f>
        <v>0</v>
      </c>
      <c r="AI308" s="365">
        <f>SUMPRODUCT(LEN($AB308:$AB310)-LEN(SUBSTITUTE($AB308:$AB310,"S", "")))</f>
        <v>0</v>
      </c>
      <c r="AJ308" s="365">
        <f>SUMPRODUCT(LEN($K308:$Y310)-LEN(SUBSTITUTE($K308:$Y310,"F", "")))</f>
        <v>0</v>
      </c>
      <c r="AK308" s="365">
        <f>SUMPRODUCT(LEN($AB308:$AB310)-LEN(SUBSTITUTE($AB308:$AB310,"F", "")))</f>
        <v>0</v>
      </c>
      <c r="AL308" s="365">
        <f>SUMPRODUCT(LEN($K308:$Y310)-LEN(SUBSTITUTE($K308:$Y310,"G", "")))</f>
        <v>0</v>
      </c>
      <c r="AM308" s="365">
        <f>SUMPRODUCT(LEN($AB308:$AB310)-LEN(SUBSTITUTE($AB308:$AB310,"G", "")))</f>
        <v>0</v>
      </c>
      <c r="AN308" s="365">
        <f>SUMPRODUCT(LEN($K308:$Y310)-LEN(SUBSTITUTE($K308:$Y310,"M", "")))</f>
        <v>0</v>
      </c>
      <c r="AO308" s="382">
        <f>SUMPRODUCT(LEN($AB308:$AB310)-LEN(SUBSTITUTE($AB308:$AB310,"M", "")))</f>
        <v>0</v>
      </c>
    </row>
    <row r="309" spans="1:41" ht="19.899999999999999" customHeight="1" x14ac:dyDescent="0.2">
      <c r="A309" s="17"/>
      <c r="B309" s="406"/>
      <c r="C309" s="231"/>
      <c r="D309" s="23"/>
      <c r="E309" s="23"/>
      <c r="F309" s="191"/>
      <c r="G309" s="409"/>
      <c r="H309" s="409"/>
      <c r="I309" s="409"/>
      <c r="J309" s="190" t="s">
        <v>91</v>
      </c>
      <c r="K309" s="189"/>
      <c r="L309" s="190" t="s">
        <v>90</v>
      </c>
      <c r="M309" s="189"/>
      <c r="N309" s="190" t="s">
        <v>89</v>
      </c>
      <c r="O309" s="189"/>
      <c r="P309" s="190" t="s">
        <v>88</v>
      </c>
      <c r="Q309" s="189"/>
      <c r="R309" s="190" t="s">
        <v>210</v>
      </c>
      <c r="S309" s="189"/>
      <c r="T309" s="190" t="s">
        <v>209</v>
      </c>
      <c r="U309" s="189"/>
      <c r="V309" s="190" t="s">
        <v>291</v>
      </c>
      <c r="W309" s="189"/>
      <c r="X309" s="190" t="s">
        <v>593</v>
      </c>
      <c r="Y309" s="189"/>
      <c r="Z309" s="190" t="s">
        <v>739</v>
      </c>
      <c r="AA309" s="189"/>
      <c r="AB309" s="18"/>
      <c r="AC309" s="366"/>
      <c r="AD309" s="366"/>
      <c r="AE309" s="188"/>
      <c r="AF309" s="390"/>
      <c r="AG309" s="392"/>
      <c r="AH309" s="392"/>
      <c r="AI309" s="392"/>
      <c r="AJ309" s="392"/>
      <c r="AK309" s="392"/>
      <c r="AL309" s="392"/>
      <c r="AM309" s="392"/>
      <c r="AN309" s="392"/>
      <c r="AO309" s="395"/>
    </row>
    <row r="310" spans="1:41" ht="19.899999999999999" customHeight="1" thickBot="1" x14ac:dyDescent="0.25">
      <c r="A310" s="17"/>
      <c r="B310" s="407"/>
      <c r="C310" s="233"/>
      <c r="D310" s="203"/>
      <c r="E310" s="203"/>
      <c r="F310" s="202"/>
      <c r="G310" s="410"/>
      <c r="H310" s="410"/>
      <c r="I310" s="410"/>
      <c r="J310" s="201" t="s">
        <v>87</v>
      </c>
      <c r="K310" s="200"/>
      <c r="L310" s="201" t="s">
        <v>86</v>
      </c>
      <c r="M310" s="200"/>
      <c r="N310" s="201" t="s">
        <v>85</v>
      </c>
      <c r="O310" s="200"/>
      <c r="P310" s="201" t="s">
        <v>84</v>
      </c>
      <c r="Q310" s="200"/>
      <c r="R310" s="201" t="s">
        <v>208</v>
      </c>
      <c r="S310" s="200"/>
      <c r="T310" s="201" t="s">
        <v>207</v>
      </c>
      <c r="U310" s="200"/>
      <c r="V310" s="201" t="s">
        <v>290</v>
      </c>
      <c r="W310" s="200"/>
      <c r="X310" s="201" t="s">
        <v>592</v>
      </c>
      <c r="Y310" s="200"/>
      <c r="Z310" s="201" t="s">
        <v>738</v>
      </c>
      <c r="AA310" s="200"/>
      <c r="AB310" s="10"/>
      <c r="AC310" s="398"/>
      <c r="AD310" s="398"/>
      <c r="AE310" s="199"/>
      <c r="AF310" s="391"/>
      <c r="AG310" s="393"/>
      <c r="AH310" s="393"/>
      <c r="AI310" s="393"/>
      <c r="AJ310" s="393"/>
      <c r="AK310" s="393"/>
      <c r="AL310" s="393"/>
      <c r="AM310" s="393"/>
      <c r="AN310" s="393"/>
      <c r="AO310" s="396"/>
    </row>
    <row r="311" spans="1:41" ht="19.899999999999999" customHeight="1" x14ac:dyDescent="0.2">
      <c r="A311" s="17"/>
      <c r="B311" s="405">
        <v>18</v>
      </c>
      <c r="C311" s="232"/>
      <c r="D311" s="197"/>
      <c r="E311" s="197"/>
      <c r="F311" s="196"/>
      <c r="G311" s="408"/>
      <c r="H311" s="408"/>
      <c r="I311" s="408"/>
      <c r="J311" s="195" t="s">
        <v>95</v>
      </c>
      <c r="K311" s="194"/>
      <c r="L311" s="195" t="s">
        <v>94</v>
      </c>
      <c r="M311" s="194"/>
      <c r="N311" s="195" t="s">
        <v>93</v>
      </c>
      <c r="O311" s="194"/>
      <c r="P311" s="195" t="s">
        <v>92</v>
      </c>
      <c r="Q311" s="194"/>
      <c r="R311" s="195" t="s">
        <v>212</v>
      </c>
      <c r="S311" s="194"/>
      <c r="T311" s="195" t="s">
        <v>211</v>
      </c>
      <c r="U311" s="194"/>
      <c r="V311" s="195" t="s">
        <v>292</v>
      </c>
      <c r="W311" s="194"/>
      <c r="X311" s="195" t="s">
        <v>594</v>
      </c>
      <c r="Y311" s="194"/>
      <c r="Z311" s="195" t="s">
        <v>740</v>
      </c>
      <c r="AA311" s="194"/>
      <c r="AB311" s="25"/>
      <c r="AC311" s="397"/>
      <c r="AD311" s="397"/>
      <c r="AE311" s="193"/>
      <c r="AF311" s="379">
        <f>SUMPRODUCT(LEN($K311:$Y313)-LEN(SUBSTITUTE($K311:$Y313,"A", "")))</f>
        <v>0</v>
      </c>
      <c r="AG311" s="365">
        <f>SUMPRODUCT(LEN($AB311:$AB313)-LEN(SUBSTITUTE($AB311:$AB313,"A", "")))</f>
        <v>0</v>
      </c>
      <c r="AH311" s="365">
        <f>SUMPRODUCT(LEN($K311:$Y313)-LEN(SUBSTITUTE($K311:$Y313,"S", "")))</f>
        <v>0</v>
      </c>
      <c r="AI311" s="365">
        <f>SUMPRODUCT(LEN($AB311:$AB313)-LEN(SUBSTITUTE($AB311:$AB313,"S", "")))</f>
        <v>0</v>
      </c>
      <c r="AJ311" s="365">
        <f>SUMPRODUCT(LEN($K311:$Y313)-LEN(SUBSTITUTE($K311:$Y313,"F", "")))</f>
        <v>0</v>
      </c>
      <c r="AK311" s="365">
        <f>SUMPRODUCT(LEN($AB311:$AB313)-LEN(SUBSTITUTE($AB311:$AB313,"F", "")))</f>
        <v>0</v>
      </c>
      <c r="AL311" s="365">
        <f>SUMPRODUCT(LEN($K311:$Y313)-LEN(SUBSTITUTE($K311:$Y313,"G", "")))</f>
        <v>0</v>
      </c>
      <c r="AM311" s="365">
        <f>SUMPRODUCT(LEN($AB311:$AB313)-LEN(SUBSTITUTE($AB311:$AB313,"G", "")))</f>
        <v>0</v>
      </c>
      <c r="AN311" s="365">
        <f>SUMPRODUCT(LEN($K311:$Y313)-LEN(SUBSTITUTE($K311:$Y313,"M", "")))</f>
        <v>0</v>
      </c>
      <c r="AO311" s="382">
        <f>SUMPRODUCT(LEN($AB311:$AB313)-LEN(SUBSTITUTE($AB311:$AB313,"M", "")))</f>
        <v>0</v>
      </c>
    </row>
    <row r="312" spans="1:41" ht="19.899999999999999" customHeight="1" x14ac:dyDescent="0.2">
      <c r="A312" s="17"/>
      <c r="B312" s="406"/>
      <c r="C312" s="231"/>
      <c r="D312" s="23"/>
      <c r="E312" s="23"/>
      <c r="F312" s="191"/>
      <c r="G312" s="409"/>
      <c r="H312" s="409"/>
      <c r="I312" s="409"/>
      <c r="J312" s="190" t="s">
        <v>91</v>
      </c>
      <c r="K312" s="189"/>
      <c r="L312" s="190" t="s">
        <v>90</v>
      </c>
      <c r="M312" s="189"/>
      <c r="N312" s="190" t="s">
        <v>89</v>
      </c>
      <c r="O312" s="189"/>
      <c r="P312" s="190" t="s">
        <v>88</v>
      </c>
      <c r="Q312" s="189"/>
      <c r="R312" s="190" t="s">
        <v>210</v>
      </c>
      <c r="S312" s="189"/>
      <c r="T312" s="190" t="s">
        <v>209</v>
      </c>
      <c r="U312" s="189"/>
      <c r="V312" s="190" t="s">
        <v>291</v>
      </c>
      <c r="W312" s="189"/>
      <c r="X312" s="190" t="s">
        <v>593</v>
      </c>
      <c r="Y312" s="189"/>
      <c r="Z312" s="190" t="s">
        <v>739</v>
      </c>
      <c r="AA312" s="189"/>
      <c r="AB312" s="18"/>
      <c r="AC312" s="366"/>
      <c r="AD312" s="366"/>
      <c r="AE312" s="188"/>
      <c r="AF312" s="390"/>
      <c r="AG312" s="392"/>
      <c r="AH312" s="392"/>
      <c r="AI312" s="392"/>
      <c r="AJ312" s="392"/>
      <c r="AK312" s="392"/>
      <c r="AL312" s="392"/>
      <c r="AM312" s="392"/>
      <c r="AN312" s="392"/>
      <c r="AO312" s="395"/>
    </row>
    <row r="313" spans="1:41" ht="19.899999999999999" customHeight="1" thickBot="1" x14ac:dyDescent="0.25">
      <c r="A313" s="17"/>
      <c r="B313" s="407"/>
      <c r="C313" s="233"/>
      <c r="D313" s="203"/>
      <c r="E313" s="203"/>
      <c r="F313" s="202"/>
      <c r="G313" s="410"/>
      <c r="H313" s="410"/>
      <c r="I313" s="410"/>
      <c r="J313" s="201" t="s">
        <v>87</v>
      </c>
      <c r="K313" s="200"/>
      <c r="L313" s="201" t="s">
        <v>86</v>
      </c>
      <c r="M313" s="200"/>
      <c r="N313" s="201" t="s">
        <v>85</v>
      </c>
      <c r="O313" s="200"/>
      <c r="P313" s="201" t="s">
        <v>84</v>
      </c>
      <c r="Q313" s="200"/>
      <c r="R313" s="201" t="s">
        <v>208</v>
      </c>
      <c r="S313" s="200"/>
      <c r="T313" s="201" t="s">
        <v>207</v>
      </c>
      <c r="U313" s="200"/>
      <c r="V313" s="201" t="s">
        <v>290</v>
      </c>
      <c r="W313" s="200"/>
      <c r="X313" s="201" t="s">
        <v>592</v>
      </c>
      <c r="Y313" s="200"/>
      <c r="Z313" s="201" t="s">
        <v>738</v>
      </c>
      <c r="AA313" s="200"/>
      <c r="AB313" s="10"/>
      <c r="AC313" s="398"/>
      <c r="AD313" s="398"/>
      <c r="AE313" s="199"/>
      <c r="AF313" s="391"/>
      <c r="AG313" s="393"/>
      <c r="AH313" s="393"/>
      <c r="AI313" s="393"/>
      <c r="AJ313" s="393"/>
      <c r="AK313" s="393"/>
      <c r="AL313" s="393"/>
      <c r="AM313" s="393"/>
      <c r="AN313" s="393"/>
      <c r="AO313" s="396"/>
    </row>
    <row r="314" spans="1:41" ht="19.899999999999999" customHeight="1" x14ac:dyDescent="0.2">
      <c r="A314" s="17"/>
      <c r="B314" s="405">
        <v>19</v>
      </c>
      <c r="C314" s="232"/>
      <c r="D314" s="197"/>
      <c r="E314" s="197"/>
      <c r="F314" s="196"/>
      <c r="G314" s="408"/>
      <c r="H314" s="408"/>
      <c r="I314" s="408"/>
      <c r="J314" s="195" t="s">
        <v>95</v>
      </c>
      <c r="K314" s="194"/>
      <c r="L314" s="195" t="s">
        <v>94</v>
      </c>
      <c r="M314" s="194"/>
      <c r="N314" s="195" t="s">
        <v>93</v>
      </c>
      <c r="O314" s="194"/>
      <c r="P314" s="195" t="s">
        <v>92</v>
      </c>
      <c r="Q314" s="194"/>
      <c r="R314" s="195" t="s">
        <v>212</v>
      </c>
      <c r="S314" s="194"/>
      <c r="T314" s="195" t="s">
        <v>211</v>
      </c>
      <c r="U314" s="194"/>
      <c r="V314" s="195" t="s">
        <v>292</v>
      </c>
      <c r="W314" s="194"/>
      <c r="X314" s="195" t="s">
        <v>594</v>
      </c>
      <c r="Y314" s="194"/>
      <c r="Z314" s="195" t="s">
        <v>740</v>
      </c>
      <c r="AA314" s="194"/>
      <c r="AB314" s="25"/>
      <c r="AC314" s="397"/>
      <c r="AD314" s="397"/>
      <c r="AE314" s="193"/>
      <c r="AF314" s="379">
        <f>SUMPRODUCT(LEN($K314:$Y316)-LEN(SUBSTITUTE($K314:$Y316,"A", "")))</f>
        <v>0</v>
      </c>
      <c r="AG314" s="365">
        <f>SUMPRODUCT(LEN($AB314:$AB316)-LEN(SUBSTITUTE($AB314:$AB316,"A", "")))</f>
        <v>0</v>
      </c>
      <c r="AH314" s="365">
        <f>SUMPRODUCT(LEN($K314:$Y316)-LEN(SUBSTITUTE($K314:$Y316,"S", "")))</f>
        <v>0</v>
      </c>
      <c r="AI314" s="365">
        <f>SUMPRODUCT(LEN($AB314:$AB316)-LEN(SUBSTITUTE($AB314:$AB316,"S", "")))</f>
        <v>0</v>
      </c>
      <c r="AJ314" s="365">
        <f>SUMPRODUCT(LEN($K314:$Y316)-LEN(SUBSTITUTE($K314:$Y316,"F", "")))</f>
        <v>0</v>
      </c>
      <c r="AK314" s="365">
        <f>SUMPRODUCT(LEN($AB314:$AB316)-LEN(SUBSTITUTE($AB314:$AB316,"F", "")))</f>
        <v>0</v>
      </c>
      <c r="AL314" s="365">
        <f>SUMPRODUCT(LEN($K314:$Y316)-LEN(SUBSTITUTE($K314:$Y316,"G", "")))</f>
        <v>0</v>
      </c>
      <c r="AM314" s="365">
        <f>SUMPRODUCT(LEN($AB314:$AB316)-LEN(SUBSTITUTE($AB314:$AB316,"G", "")))</f>
        <v>0</v>
      </c>
      <c r="AN314" s="365">
        <f>SUMPRODUCT(LEN($K314:$Y316)-LEN(SUBSTITUTE($K314:$Y316,"M", "")))</f>
        <v>0</v>
      </c>
      <c r="AO314" s="382">
        <f>SUMPRODUCT(LEN($AB314:$AB316)-LEN(SUBSTITUTE($AB314:$AB316,"M", "")))</f>
        <v>0</v>
      </c>
    </row>
    <row r="315" spans="1:41" ht="19.899999999999999" customHeight="1" x14ac:dyDescent="0.2">
      <c r="A315" s="17"/>
      <c r="B315" s="406"/>
      <c r="C315" s="231"/>
      <c r="D315" s="23"/>
      <c r="E315" s="23"/>
      <c r="F315" s="191"/>
      <c r="G315" s="409"/>
      <c r="H315" s="409"/>
      <c r="I315" s="409"/>
      <c r="J315" s="190" t="s">
        <v>91</v>
      </c>
      <c r="K315" s="189"/>
      <c r="L315" s="190" t="s">
        <v>90</v>
      </c>
      <c r="M315" s="189"/>
      <c r="N315" s="190" t="s">
        <v>89</v>
      </c>
      <c r="O315" s="189"/>
      <c r="P315" s="190" t="s">
        <v>88</v>
      </c>
      <c r="Q315" s="189"/>
      <c r="R315" s="190" t="s">
        <v>210</v>
      </c>
      <c r="S315" s="189"/>
      <c r="T315" s="190" t="s">
        <v>209</v>
      </c>
      <c r="U315" s="189"/>
      <c r="V315" s="190" t="s">
        <v>291</v>
      </c>
      <c r="W315" s="189"/>
      <c r="X315" s="190" t="s">
        <v>593</v>
      </c>
      <c r="Y315" s="189"/>
      <c r="Z315" s="190" t="s">
        <v>739</v>
      </c>
      <c r="AA315" s="189"/>
      <c r="AB315" s="18"/>
      <c r="AC315" s="366"/>
      <c r="AD315" s="366"/>
      <c r="AE315" s="188"/>
      <c r="AF315" s="390"/>
      <c r="AG315" s="392"/>
      <c r="AH315" s="392"/>
      <c r="AI315" s="392"/>
      <c r="AJ315" s="392"/>
      <c r="AK315" s="392"/>
      <c r="AL315" s="392"/>
      <c r="AM315" s="392"/>
      <c r="AN315" s="392"/>
      <c r="AO315" s="395"/>
    </row>
    <row r="316" spans="1:41" ht="19.899999999999999" customHeight="1" thickBot="1" x14ac:dyDescent="0.25">
      <c r="A316" s="17"/>
      <c r="B316" s="407"/>
      <c r="C316" s="233"/>
      <c r="D316" s="203"/>
      <c r="E316" s="203"/>
      <c r="F316" s="202"/>
      <c r="G316" s="410"/>
      <c r="H316" s="410"/>
      <c r="I316" s="410"/>
      <c r="J316" s="201" t="s">
        <v>87</v>
      </c>
      <c r="K316" s="200"/>
      <c r="L316" s="201" t="s">
        <v>86</v>
      </c>
      <c r="M316" s="200"/>
      <c r="N316" s="201" t="s">
        <v>85</v>
      </c>
      <c r="O316" s="200"/>
      <c r="P316" s="201" t="s">
        <v>84</v>
      </c>
      <c r="Q316" s="200"/>
      <c r="R316" s="201" t="s">
        <v>208</v>
      </c>
      <c r="S316" s="200"/>
      <c r="T316" s="201" t="s">
        <v>207</v>
      </c>
      <c r="U316" s="200"/>
      <c r="V316" s="201" t="s">
        <v>290</v>
      </c>
      <c r="W316" s="200"/>
      <c r="X316" s="201" t="s">
        <v>592</v>
      </c>
      <c r="Y316" s="200"/>
      <c r="Z316" s="201" t="s">
        <v>738</v>
      </c>
      <c r="AA316" s="200"/>
      <c r="AB316" s="10"/>
      <c r="AC316" s="398"/>
      <c r="AD316" s="398"/>
      <c r="AE316" s="199"/>
      <c r="AF316" s="391"/>
      <c r="AG316" s="393"/>
      <c r="AH316" s="393"/>
      <c r="AI316" s="393"/>
      <c r="AJ316" s="393"/>
      <c r="AK316" s="393"/>
      <c r="AL316" s="393"/>
      <c r="AM316" s="393"/>
      <c r="AN316" s="393"/>
      <c r="AO316" s="396"/>
    </row>
    <row r="317" spans="1:41" ht="19.899999999999999" customHeight="1" x14ac:dyDescent="0.2">
      <c r="A317" s="17"/>
      <c r="B317" s="405">
        <v>20</v>
      </c>
      <c r="C317" s="232"/>
      <c r="D317" s="197"/>
      <c r="E317" s="197"/>
      <c r="F317" s="196"/>
      <c r="G317" s="408"/>
      <c r="H317" s="408"/>
      <c r="I317" s="408"/>
      <c r="J317" s="195" t="s">
        <v>95</v>
      </c>
      <c r="K317" s="194"/>
      <c r="L317" s="195" t="s">
        <v>94</v>
      </c>
      <c r="M317" s="194"/>
      <c r="N317" s="195" t="s">
        <v>93</v>
      </c>
      <c r="O317" s="194"/>
      <c r="P317" s="195" t="s">
        <v>92</v>
      </c>
      <c r="Q317" s="194"/>
      <c r="R317" s="195" t="s">
        <v>212</v>
      </c>
      <c r="S317" s="194"/>
      <c r="T317" s="195" t="s">
        <v>211</v>
      </c>
      <c r="U317" s="194"/>
      <c r="V317" s="195" t="s">
        <v>292</v>
      </c>
      <c r="W317" s="194"/>
      <c r="X317" s="195" t="s">
        <v>594</v>
      </c>
      <c r="Y317" s="194"/>
      <c r="Z317" s="195" t="s">
        <v>740</v>
      </c>
      <c r="AA317" s="194"/>
      <c r="AB317" s="25"/>
      <c r="AC317" s="397"/>
      <c r="AD317" s="397"/>
      <c r="AE317" s="193"/>
      <c r="AF317" s="379">
        <f>SUMPRODUCT(LEN($K317:$Y319)-LEN(SUBSTITUTE($K317:$Y319,"A", "")))</f>
        <v>0</v>
      </c>
      <c r="AG317" s="365">
        <f>SUMPRODUCT(LEN($AB317:$AB319)-LEN(SUBSTITUTE($AB317:$AB319,"A", "")))</f>
        <v>0</v>
      </c>
      <c r="AH317" s="365">
        <f>SUMPRODUCT(LEN($K317:$Y319)-LEN(SUBSTITUTE($K317:$Y319,"S", "")))</f>
        <v>0</v>
      </c>
      <c r="AI317" s="365">
        <f>SUMPRODUCT(LEN($AB317:$AB319)-LEN(SUBSTITUTE($AB317:$AB319,"S", "")))</f>
        <v>0</v>
      </c>
      <c r="AJ317" s="365">
        <f>SUMPRODUCT(LEN($K317:$Y319)-LEN(SUBSTITUTE($K317:$Y319,"F", "")))</f>
        <v>0</v>
      </c>
      <c r="AK317" s="365">
        <f>SUMPRODUCT(LEN($AB317:$AB319)-LEN(SUBSTITUTE($AB317:$AB319,"F", "")))</f>
        <v>0</v>
      </c>
      <c r="AL317" s="365">
        <f>SUMPRODUCT(LEN($K317:$Y319)-LEN(SUBSTITUTE($K317:$Y319,"G", "")))</f>
        <v>0</v>
      </c>
      <c r="AM317" s="365">
        <f>SUMPRODUCT(LEN($AB317:$AB319)-LEN(SUBSTITUTE($AB317:$AB319,"G", "")))</f>
        <v>0</v>
      </c>
      <c r="AN317" s="365">
        <f>SUMPRODUCT(LEN($K317:$Y319)-LEN(SUBSTITUTE($K317:$Y319,"M", "")))</f>
        <v>0</v>
      </c>
      <c r="AO317" s="382">
        <f>SUMPRODUCT(LEN($AB317:$AB319)-LEN(SUBSTITUTE($AB317:$AB319,"M", "")))</f>
        <v>0</v>
      </c>
    </row>
    <row r="318" spans="1:41" ht="19.899999999999999" customHeight="1" x14ac:dyDescent="0.2">
      <c r="A318" s="17"/>
      <c r="B318" s="406"/>
      <c r="C318" s="231"/>
      <c r="D318" s="23"/>
      <c r="E318" s="23"/>
      <c r="F318" s="191"/>
      <c r="G318" s="409"/>
      <c r="H318" s="409"/>
      <c r="I318" s="409"/>
      <c r="J318" s="190" t="s">
        <v>91</v>
      </c>
      <c r="K318" s="189"/>
      <c r="L318" s="190" t="s">
        <v>90</v>
      </c>
      <c r="M318" s="189"/>
      <c r="N318" s="190" t="s">
        <v>89</v>
      </c>
      <c r="O318" s="189"/>
      <c r="P318" s="190" t="s">
        <v>88</v>
      </c>
      <c r="Q318" s="189"/>
      <c r="R318" s="190" t="s">
        <v>210</v>
      </c>
      <c r="S318" s="189"/>
      <c r="T318" s="190" t="s">
        <v>209</v>
      </c>
      <c r="U318" s="189"/>
      <c r="V318" s="190" t="s">
        <v>291</v>
      </c>
      <c r="W318" s="189"/>
      <c r="X318" s="190" t="s">
        <v>593</v>
      </c>
      <c r="Y318" s="189"/>
      <c r="Z318" s="190" t="s">
        <v>739</v>
      </c>
      <c r="AA318" s="189"/>
      <c r="AB318" s="18"/>
      <c r="AC318" s="366"/>
      <c r="AD318" s="366"/>
      <c r="AE318" s="188"/>
      <c r="AF318" s="390"/>
      <c r="AG318" s="392"/>
      <c r="AH318" s="392"/>
      <c r="AI318" s="392"/>
      <c r="AJ318" s="392"/>
      <c r="AK318" s="392"/>
      <c r="AL318" s="392"/>
      <c r="AM318" s="392"/>
      <c r="AN318" s="392"/>
      <c r="AO318" s="395"/>
    </row>
    <row r="319" spans="1:41" ht="19.899999999999999" customHeight="1" thickBot="1" x14ac:dyDescent="0.25">
      <c r="A319" s="151"/>
      <c r="B319" s="412"/>
      <c r="C319" s="230"/>
      <c r="D319" s="186"/>
      <c r="E319" s="186"/>
      <c r="F319" s="185"/>
      <c r="G319" s="411"/>
      <c r="H319" s="411"/>
      <c r="I319" s="411"/>
      <c r="J319" s="184" t="s">
        <v>87</v>
      </c>
      <c r="K319" s="183"/>
      <c r="L319" s="184" t="s">
        <v>86</v>
      </c>
      <c r="M319" s="183"/>
      <c r="N319" s="184" t="s">
        <v>85</v>
      </c>
      <c r="O319" s="183"/>
      <c r="P319" s="184" t="s">
        <v>84</v>
      </c>
      <c r="Q319" s="183"/>
      <c r="R319" s="184" t="s">
        <v>208</v>
      </c>
      <c r="S319" s="183"/>
      <c r="T319" s="184" t="s">
        <v>207</v>
      </c>
      <c r="U319" s="183"/>
      <c r="V319" s="201" t="s">
        <v>290</v>
      </c>
      <c r="W319" s="183"/>
      <c r="X319" s="201" t="s">
        <v>592</v>
      </c>
      <c r="Y319" s="183"/>
      <c r="Z319" s="201" t="s">
        <v>738</v>
      </c>
      <c r="AA319" s="183"/>
      <c r="AB319" s="10"/>
      <c r="AC319" s="367"/>
      <c r="AD319" s="367"/>
      <c r="AE319" s="180"/>
      <c r="AF319" s="391"/>
      <c r="AG319" s="393"/>
      <c r="AH319" s="393"/>
      <c r="AI319" s="393"/>
      <c r="AJ319" s="393"/>
      <c r="AK319" s="393"/>
      <c r="AL319" s="393"/>
      <c r="AM319" s="393"/>
      <c r="AN319" s="393"/>
      <c r="AO319" s="396"/>
    </row>
    <row r="320" spans="1:41" ht="74.45" customHeight="1" thickBot="1" x14ac:dyDescent="0.3">
      <c r="A320" s="223" t="s">
        <v>123</v>
      </c>
      <c r="B320" s="222" t="s">
        <v>122</v>
      </c>
      <c r="C320" s="222" t="s">
        <v>121</v>
      </c>
      <c r="D320" s="222" t="s">
        <v>120</v>
      </c>
      <c r="E320" s="222" t="s">
        <v>119</v>
      </c>
      <c r="F320" s="222" t="s">
        <v>118</v>
      </c>
      <c r="G320" s="222" t="s">
        <v>33</v>
      </c>
      <c r="H320" s="222" t="s">
        <v>117</v>
      </c>
      <c r="I320" s="222" t="s">
        <v>34</v>
      </c>
      <c r="J320" s="403" t="s">
        <v>116</v>
      </c>
      <c r="K320" s="413"/>
      <c r="L320" s="403" t="s">
        <v>115</v>
      </c>
      <c r="M320" s="413"/>
      <c r="N320" s="403" t="s">
        <v>115</v>
      </c>
      <c r="O320" s="404"/>
      <c r="P320" s="403" t="s">
        <v>115</v>
      </c>
      <c r="Q320" s="404"/>
      <c r="R320" s="403" t="s">
        <v>115</v>
      </c>
      <c r="S320" s="404"/>
      <c r="T320" s="403" t="s">
        <v>115</v>
      </c>
      <c r="U320" s="404"/>
      <c r="V320" s="403" t="s">
        <v>115</v>
      </c>
      <c r="W320" s="404"/>
      <c r="X320" s="403" t="s">
        <v>115</v>
      </c>
      <c r="Y320" s="404"/>
      <c r="Z320" s="403" t="s">
        <v>115</v>
      </c>
      <c r="AA320" s="404"/>
      <c r="AB320" s="49" t="s">
        <v>114</v>
      </c>
      <c r="AC320" s="48" t="s">
        <v>113</v>
      </c>
      <c r="AD320" s="221" t="s">
        <v>221</v>
      </c>
      <c r="AE320" s="220" t="s">
        <v>112</v>
      </c>
      <c r="AF320" s="46" t="s">
        <v>111</v>
      </c>
      <c r="AG320" s="45" t="s">
        <v>110</v>
      </c>
      <c r="AH320" s="45" t="s">
        <v>109</v>
      </c>
      <c r="AI320" s="45" t="s">
        <v>108</v>
      </c>
      <c r="AJ320" s="45" t="s">
        <v>107</v>
      </c>
      <c r="AK320" s="45" t="s">
        <v>106</v>
      </c>
      <c r="AL320" s="45" t="s">
        <v>105</v>
      </c>
      <c r="AM320" s="45" t="s">
        <v>104</v>
      </c>
      <c r="AN320" s="45" t="s">
        <v>103</v>
      </c>
      <c r="AO320" s="45" t="s">
        <v>102</v>
      </c>
    </row>
    <row r="321" spans="1:49" ht="36" customHeight="1" thickBot="1" x14ac:dyDescent="0.25">
      <c r="A321" s="71" t="s">
        <v>134</v>
      </c>
      <c r="B321" s="215"/>
      <c r="C321" s="214">
        <v>230</v>
      </c>
      <c r="D321" s="213">
        <v>11</v>
      </c>
      <c r="E321" s="212">
        <v>40369.5</v>
      </c>
      <c r="F321" s="211">
        <v>1125.1099999999999</v>
      </c>
      <c r="G321" s="210"/>
      <c r="H321" s="210"/>
      <c r="I321" s="209"/>
      <c r="J321" s="208"/>
      <c r="K321" s="36"/>
      <c r="L321" s="208"/>
      <c r="M321" s="36"/>
      <c r="N321" s="208"/>
      <c r="O321" s="36"/>
      <c r="P321" s="208"/>
      <c r="Q321" s="36"/>
      <c r="R321" s="208"/>
      <c r="S321" s="36"/>
      <c r="T321" s="208"/>
      <c r="U321" s="36"/>
      <c r="V321" s="208"/>
      <c r="W321" s="36"/>
      <c r="X321" s="208"/>
      <c r="Y321" s="36"/>
      <c r="Z321" s="208"/>
      <c r="AA321" s="36"/>
      <c r="AB321" s="36"/>
      <c r="AC321" s="206"/>
      <c r="AD321" s="206"/>
      <c r="AE321" s="205"/>
      <c r="AF321" s="33">
        <f t="shared" ref="AF321:AO321" si="5">SUM(AF322:AF381)</f>
        <v>298</v>
      </c>
      <c r="AG321" s="54">
        <f t="shared" si="5"/>
        <v>54</v>
      </c>
      <c r="AH321" s="54">
        <f t="shared" si="5"/>
        <v>84</v>
      </c>
      <c r="AI321" s="54">
        <f t="shared" si="5"/>
        <v>13</v>
      </c>
      <c r="AJ321" s="54">
        <f t="shared" si="5"/>
        <v>0</v>
      </c>
      <c r="AK321" s="54">
        <f t="shared" si="5"/>
        <v>0</v>
      </c>
      <c r="AL321" s="54">
        <f t="shared" si="5"/>
        <v>93</v>
      </c>
      <c r="AM321" s="54">
        <f t="shared" si="5"/>
        <v>16</v>
      </c>
      <c r="AN321" s="54">
        <f t="shared" si="5"/>
        <v>25</v>
      </c>
      <c r="AO321" s="53">
        <f t="shared" si="5"/>
        <v>0</v>
      </c>
      <c r="AP321" s="32" t="s">
        <v>100</v>
      </c>
      <c r="AQ321" s="31">
        <f>E321/(100*102)</f>
        <v>3.957794117647059</v>
      </c>
      <c r="AS321" s="4">
        <f>SUM(AF321:AG321)/D321</f>
        <v>32</v>
      </c>
      <c r="AT321" s="4">
        <f>SUM(AH321:AI321)/D321</f>
        <v>8.8181818181818183</v>
      </c>
      <c r="AU321" s="4">
        <f>SUM(AJ321:AK321)/D321</f>
        <v>0</v>
      </c>
      <c r="AV321" s="4">
        <f>SUM(AL321:AM321)/D321</f>
        <v>9.9090909090909083</v>
      </c>
      <c r="AW321" s="4">
        <f>SUM(AN321:AO321)/D321</f>
        <v>2.2727272727272729</v>
      </c>
    </row>
    <row r="322" spans="1:49" ht="19.899999999999999" customHeight="1" x14ac:dyDescent="0.2">
      <c r="A322" s="17" t="s">
        <v>99</v>
      </c>
      <c r="B322" s="405">
        <v>1</v>
      </c>
      <c r="C322" s="198" t="s">
        <v>843</v>
      </c>
      <c r="D322" s="197"/>
      <c r="E322" s="197"/>
      <c r="F322" s="196"/>
      <c r="G322" s="408">
        <v>93</v>
      </c>
      <c r="H322" s="408">
        <v>27</v>
      </c>
      <c r="I322" s="408">
        <v>5</v>
      </c>
      <c r="J322" s="195" t="s">
        <v>95</v>
      </c>
      <c r="K322" s="194" t="s">
        <v>660</v>
      </c>
      <c r="L322" s="195" t="s">
        <v>94</v>
      </c>
      <c r="M322" s="194" t="s">
        <v>213</v>
      </c>
      <c r="N322" s="195" t="s">
        <v>93</v>
      </c>
      <c r="O322" s="194" t="s">
        <v>224</v>
      </c>
      <c r="P322" s="195" t="s">
        <v>92</v>
      </c>
      <c r="Q322" s="194" t="s">
        <v>213</v>
      </c>
      <c r="R322" s="195" t="s">
        <v>212</v>
      </c>
      <c r="S322" s="194" t="s">
        <v>354</v>
      </c>
      <c r="T322" s="195" t="s">
        <v>211</v>
      </c>
      <c r="U322" s="194" t="s">
        <v>305</v>
      </c>
      <c r="V322" s="195" t="s">
        <v>292</v>
      </c>
      <c r="W322" s="194" t="s">
        <v>218</v>
      </c>
      <c r="X322" s="195" t="s">
        <v>594</v>
      </c>
      <c r="Y322" s="194" t="s">
        <v>98</v>
      </c>
      <c r="Z322" s="195" t="s">
        <v>740</v>
      </c>
      <c r="AA322" s="194"/>
      <c r="AB322" s="25"/>
      <c r="AC322" s="397"/>
      <c r="AD322" s="397"/>
      <c r="AE322" s="193"/>
      <c r="AF322" s="379">
        <f>SUMPRODUCT(LEN($K322:$Y324)-LEN(SUBSTITUTE($K322:$Y324,"A", "")))</f>
        <v>27</v>
      </c>
      <c r="AG322" s="365">
        <f>SUMPRODUCT(LEN($AB322:$AB324)-LEN(SUBSTITUTE($AB322:$AB324,"A", "")))</f>
        <v>0</v>
      </c>
      <c r="AH322" s="365">
        <f>SUMPRODUCT(LEN($K322:$Y324)-LEN(SUBSTITUTE($K322:$Y324,"S", "")))</f>
        <v>12</v>
      </c>
      <c r="AI322" s="365">
        <f>SUMPRODUCT(LEN($AB322:$AB324)-LEN(SUBSTITUTE($AB322:$AB324,"S", "")))</f>
        <v>0</v>
      </c>
      <c r="AJ322" s="365">
        <f>SUMPRODUCT(LEN($K322:$Y324)-LEN(SUBSTITUTE($K322:$Y324,"F", "")))</f>
        <v>0</v>
      </c>
      <c r="AK322" s="365">
        <f>SUMPRODUCT(LEN($AB322:$AB324)-LEN(SUBSTITUTE($AB322:$AB324,"F", "")))</f>
        <v>0</v>
      </c>
      <c r="AL322" s="365">
        <f>SUMPRODUCT(LEN($K322:$Y324)-LEN(SUBSTITUTE($K322:$Y324,"G", "")))</f>
        <v>11</v>
      </c>
      <c r="AM322" s="365">
        <f>SUMPRODUCT(LEN($AB322:$AB324)-LEN(SUBSTITUTE($AB322:$AB324,"G", "")))</f>
        <v>0</v>
      </c>
      <c r="AN322" s="365">
        <f>SUMPRODUCT(LEN($K322:$Y324)-LEN(SUBSTITUTE($K322:$Y324,"M", "")))</f>
        <v>3</v>
      </c>
      <c r="AO322" s="382">
        <f>SUMPRODUCT(LEN($AB322:$AB324)-LEN(SUBSTITUTE($AB322:$AB324,"M", "")))</f>
        <v>0</v>
      </c>
    </row>
    <row r="323" spans="1:49" ht="19.899999999999999" customHeight="1" x14ac:dyDescent="0.2">
      <c r="A323" s="17"/>
      <c r="B323" s="406"/>
      <c r="C323" s="231"/>
      <c r="D323" s="23"/>
      <c r="E323" s="23"/>
      <c r="F323" s="191"/>
      <c r="G323" s="409"/>
      <c r="H323" s="409"/>
      <c r="I323" s="409"/>
      <c r="J323" s="190" t="s">
        <v>91</v>
      </c>
      <c r="K323" s="189" t="s">
        <v>748</v>
      </c>
      <c r="L323" s="190" t="s">
        <v>90</v>
      </c>
      <c r="M323" s="189" t="s">
        <v>275</v>
      </c>
      <c r="N323" s="190" t="s">
        <v>89</v>
      </c>
      <c r="O323" s="189" t="s">
        <v>224</v>
      </c>
      <c r="P323" s="190" t="s">
        <v>88</v>
      </c>
      <c r="Q323" s="189" t="s">
        <v>224</v>
      </c>
      <c r="R323" s="190" t="s">
        <v>210</v>
      </c>
      <c r="S323" s="189" t="s">
        <v>275</v>
      </c>
      <c r="T323" s="190" t="s">
        <v>209</v>
      </c>
      <c r="U323" s="189" t="s">
        <v>220</v>
      </c>
      <c r="V323" s="190" t="s">
        <v>291</v>
      </c>
      <c r="W323" s="189" t="s">
        <v>98</v>
      </c>
      <c r="X323" s="190" t="s">
        <v>593</v>
      </c>
      <c r="Y323" s="189"/>
      <c r="Z323" s="190" t="s">
        <v>739</v>
      </c>
      <c r="AA323" s="189"/>
      <c r="AB323" s="18"/>
      <c r="AC323" s="366"/>
      <c r="AD323" s="366"/>
      <c r="AE323" s="188"/>
      <c r="AF323" s="390"/>
      <c r="AG323" s="392"/>
      <c r="AH323" s="392"/>
      <c r="AI323" s="392"/>
      <c r="AJ323" s="392"/>
      <c r="AK323" s="392"/>
      <c r="AL323" s="392"/>
      <c r="AM323" s="392"/>
      <c r="AN323" s="392"/>
      <c r="AO323" s="395"/>
      <c r="AR323" s="4">
        <f>SUM(AN322:AO324)/SUM(AL322:AO324)*100</f>
        <v>21.428571428571427</v>
      </c>
    </row>
    <row r="324" spans="1:49" ht="19.899999999999999" customHeight="1" thickBot="1" x14ac:dyDescent="0.25">
      <c r="A324" s="17"/>
      <c r="B324" s="407"/>
      <c r="C324" s="233"/>
      <c r="D324" s="203"/>
      <c r="E324" s="203"/>
      <c r="F324" s="202"/>
      <c r="G324" s="410"/>
      <c r="H324" s="410"/>
      <c r="I324" s="410"/>
      <c r="J324" s="201" t="s">
        <v>87</v>
      </c>
      <c r="K324" s="200" t="s">
        <v>746</v>
      </c>
      <c r="L324" s="201" t="s">
        <v>86</v>
      </c>
      <c r="M324" s="200" t="s">
        <v>451</v>
      </c>
      <c r="N324" s="201" t="s">
        <v>85</v>
      </c>
      <c r="O324" s="200" t="s">
        <v>263</v>
      </c>
      <c r="P324" s="201" t="s">
        <v>84</v>
      </c>
      <c r="Q324" s="200" t="s">
        <v>435</v>
      </c>
      <c r="R324" s="201" t="s">
        <v>208</v>
      </c>
      <c r="S324" s="200" t="s">
        <v>297</v>
      </c>
      <c r="T324" s="201" t="s">
        <v>207</v>
      </c>
      <c r="U324" s="200" t="s">
        <v>218</v>
      </c>
      <c r="V324" s="201" t="s">
        <v>290</v>
      </c>
      <c r="W324" s="200" t="s">
        <v>98</v>
      </c>
      <c r="X324" s="201" t="s">
        <v>592</v>
      </c>
      <c r="Y324" s="200"/>
      <c r="Z324" s="201" t="s">
        <v>738</v>
      </c>
      <c r="AA324" s="200"/>
      <c r="AB324" s="10"/>
      <c r="AC324" s="398"/>
      <c r="AD324" s="398"/>
      <c r="AE324" s="199"/>
      <c r="AF324" s="391"/>
      <c r="AG324" s="393"/>
      <c r="AH324" s="393"/>
      <c r="AI324" s="393"/>
      <c r="AJ324" s="393"/>
      <c r="AK324" s="393"/>
      <c r="AL324" s="393"/>
      <c r="AM324" s="393"/>
      <c r="AN324" s="393"/>
      <c r="AO324" s="396"/>
    </row>
    <row r="325" spans="1:49" ht="19.899999999999999" customHeight="1" x14ac:dyDescent="0.2">
      <c r="A325" s="17"/>
      <c r="B325" s="405">
        <v>2</v>
      </c>
      <c r="C325" s="232"/>
      <c r="D325" s="197"/>
      <c r="E325" s="197"/>
      <c r="F325" s="196"/>
      <c r="G325" s="408">
        <v>88</v>
      </c>
      <c r="H325" s="408">
        <v>26</v>
      </c>
      <c r="I325" s="408">
        <v>5</v>
      </c>
      <c r="J325" s="195" t="s">
        <v>95</v>
      </c>
      <c r="K325" s="194" t="s">
        <v>97</v>
      </c>
      <c r="L325" s="195" t="s">
        <v>94</v>
      </c>
      <c r="M325" s="194" t="s">
        <v>743</v>
      </c>
      <c r="N325" s="195" t="s">
        <v>93</v>
      </c>
      <c r="O325" s="194" t="s">
        <v>224</v>
      </c>
      <c r="P325" s="195" t="s">
        <v>92</v>
      </c>
      <c r="Q325" s="194" t="s">
        <v>319</v>
      </c>
      <c r="R325" s="195" t="s">
        <v>212</v>
      </c>
      <c r="S325" s="194" t="s">
        <v>265</v>
      </c>
      <c r="T325" s="195" t="s">
        <v>211</v>
      </c>
      <c r="U325" s="194" t="s">
        <v>264</v>
      </c>
      <c r="V325" s="195" t="s">
        <v>292</v>
      </c>
      <c r="W325" s="194" t="s">
        <v>218</v>
      </c>
      <c r="X325" s="195" t="s">
        <v>594</v>
      </c>
      <c r="Y325" s="194"/>
      <c r="Z325" s="195" t="s">
        <v>740</v>
      </c>
      <c r="AA325" s="194"/>
      <c r="AB325" s="25" t="s">
        <v>842</v>
      </c>
      <c r="AC325" s="397"/>
      <c r="AD325" s="397"/>
      <c r="AE325" s="193"/>
      <c r="AF325" s="379">
        <f>SUMPRODUCT(LEN($K325:$Y327)-LEN(SUBSTITUTE($K325:$Y327,"A", "")))</f>
        <v>31</v>
      </c>
      <c r="AG325" s="365">
        <f>SUMPRODUCT(LEN($AB325:$AB327)-LEN(SUBSTITUTE($AB325:$AB327,"A", "")))</f>
        <v>7</v>
      </c>
      <c r="AH325" s="365">
        <f>SUMPRODUCT(LEN($K325:$Y327)-LEN(SUBSTITUTE($K325:$Y327,"S", "")))</f>
        <v>9</v>
      </c>
      <c r="AI325" s="365">
        <f>SUMPRODUCT(LEN($AB325:$AB327)-LEN(SUBSTITUTE($AB325:$AB327,"S", "")))</f>
        <v>2</v>
      </c>
      <c r="AJ325" s="365">
        <f>SUMPRODUCT(LEN($K325:$Y327)-LEN(SUBSTITUTE($K325:$Y327,"F", "")))</f>
        <v>0</v>
      </c>
      <c r="AK325" s="365">
        <f>SUMPRODUCT(LEN($AB325:$AB327)-LEN(SUBSTITUTE($AB325:$AB327,"F", "")))</f>
        <v>0</v>
      </c>
      <c r="AL325" s="365">
        <f>SUMPRODUCT(LEN($K325:$Y327)-LEN(SUBSTITUTE($K325:$Y327,"G", "")))</f>
        <v>9</v>
      </c>
      <c r="AM325" s="365">
        <f>SUMPRODUCT(LEN($AB325:$AB327)-LEN(SUBSTITUTE($AB325:$AB327,"G", "")))</f>
        <v>0</v>
      </c>
      <c r="AN325" s="365">
        <f>SUMPRODUCT(LEN($K325:$Y327)-LEN(SUBSTITUTE($K325:$Y327,"M", "")))</f>
        <v>2</v>
      </c>
      <c r="AO325" s="382">
        <f>SUMPRODUCT(LEN($AB325:$AB327)-LEN(SUBSTITUTE($AB325:$AB327,"M", "")))</f>
        <v>0</v>
      </c>
    </row>
    <row r="326" spans="1:49" ht="19.899999999999999" customHeight="1" x14ac:dyDescent="0.2">
      <c r="A326" s="17"/>
      <c r="B326" s="406"/>
      <c r="C326" s="231"/>
      <c r="D326" s="23"/>
      <c r="E326" s="23"/>
      <c r="F326" s="191"/>
      <c r="G326" s="409"/>
      <c r="H326" s="409"/>
      <c r="I326" s="409"/>
      <c r="J326" s="190" t="s">
        <v>91</v>
      </c>
      <c r="K326" s="189" t="s">
        <v>306</v>
      </c>
      <c r="L326" s="190" t="s">
        <v>90</v>
      </c>
      <c r="M326" s="189" t="s">
        <v>275</v>
      </c>
      <c r="N326" s="190" t="s">
        <v>89</v>
      </c>
      <c r="O326" s="189" t="s">
        <v>275</v>
      </c>
      <c r="P326" s="190" t="s">
        <v>88</v>
      </c>
      <c r="Q326" s="189" t="s">
        <v>425</v>
      </c>
      <c r="R326" s="190" t="s">
        <v>210</v>
      </c>
      <c r="S326" s="189" t="s">
        <v>230</v>
      </c>
      <c r="T326" s="190" t="s">
        <v>209</v>
      </c>
      <c r="U326" s="189" t="s">
        <v>97</v>
      </c>
      <c r="V326" s="190" t="s">
        <v>291</v>
      </c>
      <c r="W326" s="189" t="s">
        <v>98</v>
      </c>
      <c r="X326" s="190" t="s">
        <v>593</v>
      </c>
      <c r="Y326" s="189"/>
      <c r="Z326" s="190" t="s">
        <v>739</v>
      </c>
      <c r="AA326" s="189"/>
      <c r="AB326" s="18"/>
      <c r="AC326" s="366"/>
      <c r="AD326" s="366"/>
      <c r="AE326" s="188"/>
      <c r="AF326" s="390"/>
      <c r="AG326" s="392"/>
      <c r="AH326" s="392"/>
      <c r="AI326" s="392"/>
      <c r="AJ326" s="392"/>
      <c r="AK326" s="392"/>
      <c r="AL326" s="392"/>
      <c r="AM326" s="392"/>
      <c r="AN326" s="392"/>
      <c r="AO326" s="395"/>
      <c r="AR326" s="4">
        <f>SUM(AN325:AO327)/SUM(AL325:AO327)*100</f>
        <v>18.181818181818183</v>
      </c>
    </row>
    <row r="327" spans="1:49" ht="19.899999999999999" customHeight="1" thickBot="1" x14ac:dyDescent="0.25">
      <c r="A327" s="17"/>
      <c r="B327" s="407"/>
      <c r="C327" s="233"/>
      <c r="D327" s="203"/>
      <c r="E327" s="203"/>
      <c r="F327" s="202"/>
      <c r="G327" s="410"/>
      <c r="H327" s="410"/>
      <c r="I327" s="410"/>
      <c r="J327" s="201" t="s">
        <v>87</v>
      </c>
      <c r="K327" s="200" t="s">
        <v>839</v>
      </c>
      <c r="L327" s="201" t="s">
        <v>86</v>
      </c>
      <c r="M327" s="200" t="s">
        <v>425</v>
      </c>
      <c r="N327" s="201" t="s">
        <v>85</v>
      </c>
      <c r="O327" s="200" t="s">
        <v>97</v>
      </c>
      <c r="P327" s="201" t="s">
        <v>84</v>
      </c>
      <c r="Q327" s="200" t="s">
        <v>297</v>
      </c>
      <c r="R327" s="201" t="s">
        <v>208</v>
      </c>
      <c r="S327" s="200" t="s">
        <v>263</v>
      </c>
      <c r="T327" s="201" t="s">
        <v>207</v>
      </c>
      <c r="U327" s="200" t="s">
        <v>217</v>
      </c>
      <c r="V327" s="201" t="s">
        <v>290</v>
      </c>
      <c r="W327" s="200" t="s">
        <v>98</v>
      </c>
      <c r="X327" s="201" t="s">
        <v>592</v>
      </c>
      <c r="Y327" s="200"/>
      <c r="Z327" s="201" t="s">
        <v>738</v>
      </c>
      <c r="AA327" s="200"/>
      <c r="AB327" s="10"/>
      <c r="AC327" s="398"/>
      <c r="AD327" s="398"/>
      <c r="AE327" s="199"/>
      <c r="AF327" s="391"/>
      <c r="AG327" s="393"/>
      <c r="AH327" s="393"/>
      <c r="AI327" s="393"/>
      <c r="AJ327" s="393"/>
      <c r="AK327" s="393"/>
      <c r="AL327" s="393"/>
      <c r="AM327" s="393"/>
      <c r="AN327" s="393"/>
      <c r="AO327" s="396"/>
    </row>
    <row r="328" spans="1:49" ht="19.899999999999999" customHeight="1" x14ac:dyDescent="0.2">
      <c r="A328" s="17"/>
      <c r="B328" s="405">
        <v>3</v>
      </c>
      <c r="C328" s="232"/>
      <c r="D328" s="197"/>
      <c r="E328" s="197"/>
      <c r="F328" s="196"/>
      <c r="G328" s="408">
        <v>85</v>
      </c>
      <c r="H328" s="408">
        <v>25</v>
      </c>
      <c r="I328" s="408">
        <v>5</v>
      </c>
      <c r="J328" s="195" t="s">
        <v>95</v>
      </c>
      <c r="K328" s="194" t="s">
        <v>660</v>
      </c>
      <c r="L328" s="195" t="s">
        <v>94</v>
      </c>
      <c r="M328" s="194" t="s">
        <v>746</v>
      </c>
      <c r="N328" s="195" t="s">
        <v>93</v>
      </c>
      <c r="O328" s="194" t="s">
        <v>425</v>
      </c>
      <c r="P328" s="195" t="s">
        <v>92</v>
      </c>
      <c r="Q328" s="194" t="s">
        <v>462</v>
      </c>
      <c r="R328" s="195" t="s">
        <v>212</v>
      </c>
      <c r="S328" s="194" t="s">
        <v>213</v>
      </c>
      <c r="T328" s="195" t="s">
        <v>211</v>
      </c>
      <c r="U328" s="194" t="s">
        <v>217</v>
      </c>
      <c r="V328" s="195" t="s">
        <v>292</v>
      </c>
      <c r="W328" s="194" t="s">
        <v>98</v>
      </c>
      <c r="X328" s="195" t="s">
        <v>594</v>
      </c>
      <c r="Y328" s="194"/>
      <c r="Z328" s="195" t="s">
        <v>740</v>
      </c>
      <c r="AA328" s="194"/>
      <c r="AB328" s="25" t="s">
        <v>841</v>
      </c>
      <c r="AC328" s="397"/>
      <c r="AD328" s="397"/>
      <c r="AE328" s="193"/>
      <c r="AF328" s="379">
        <f>SUMPRODUCT(LEN($K328:$Y330)-LEN(SUBSTITUTE($K328:$Y330,"A", "")))</f>
        <v>30</v>
      </c>
      <c r="AG328" s="365">
        <f>SUMPRODUCT(LEN($AB328:$AB330)-LEN(SUBSTITUTE($AB328:$AB330,"A", "")))</f>
        <v>6</v>
      </c>
      <c r="AH328" s="365">
        <f>SUMPRODUCT(LEN($K328:$Y330)-LEN(SUBSTITUTE($K328:$Y330,"S", "")))</f>
        <v>4</v>
      </c>
      <c r="AI328" s="365">
        <f>SUMPRODUCT(LEN($AB328:$AB330)-LEN(SUBSTITUTE($AB328:$AB330,"S", "")))</f>
        <v>1</v>
      </c>
      <c r="AJ328" s="365">
        <f>SUMPRODUCT(LEN($K328:$Y330)-LEN(SUBSTITUTE($K328:$Y330,"F", "")))</f>
        <v>0</v>
      </c>
      <c r="AK328" s="365">
        <f>SUMPRODUCT(LEN($AB328:$AB330)-LEN(SUBSTITUTE($AB328:$AB330,"F", "")))</f>
        <v>0</v>
      </c>
      <c r="AL328" s="365">
        <f>SUMPRODUCT(LEN($K328:$Y330)-LEN(SUBSTITUTE($K328:$Y330,"G", "")))</f>
        <v>9</v>
      </c>
      <c r="AM328" s="365">
        <f>SUMPRODUCT(LEN($AB328:$AB330)-LEN(SUBSTITUTE($AB328:$AB330,"G", "")))</f>
        <v>3</v>
      </c>
      <c r="AN328" s="365">
        <f>SUMPRODUCT(LEN($K328:$Y330)-LEN(SUBSTITUTE($K328:$Y330,"M", "")))</f>
        <v>3</v>
      </c>
      <c r="AO328" s="382">
        <f>SUMPRODUCT(LEN($AB328:$AB330)-LEN(SUBSTITUTE($AB328:$AB330,"M", "")))</f>
        <v>0</v>
      </c>
    </row>
    <row r="329" spans="1:49" ht="19.899999999999999" customHeight="1" x14ac:dyDescent="0.2">
      <c r="A329" s="17"/>
      <c r="B329" s="406"/>
      <c r="C329" s="231"/>
      <c r="D329" s="23"/>
      <c r="E329" s="23"/>
      <c r="F329" s="191"/>
      <c r="G329" s="409"/>
      <c r="H329" s="409"/>
      <c r="I329" s="409"/>
      <c r="J329" s="190" t="s">
        <v>91</v>
      </c>
      <c r="K329" s="189" t="s">
        <v>306</v>
      </c>
      <c r="L329" s="190" t="s">
        <v>90</v>
      </c>
      <c r="M329" s="189" t="s">
        <v>224</v>
      </c>
      <c r="N329" s="190" t="s">
        <v>89</v>
      </c>
      <c r="O329" s="189" t="s">
        <v>224</v>
      </c>
      <c r="P329" s="190" t="s">
        <v>88</v>
      </c>
      <c r="Q329" s="189" t="s">
        <v>224</v>
      </c>
      <c r="R329" s="190" t="s">
        <v>210</v>
      </c>
      <c r="S329" s="189" t="s">
        <v>213</v>
      </c>
      <c r="T329" s="190" t="s">
        <v>209</v>
      </c>
      <c r="U329" s="189" t="s">
        <v>97</v>
      </c>
      <c r="V329" s="190" t="s">
        <v>291</v>
      </c>
      <c r="W329" s="189" t="s">
        <v>98</v>
      </c>
      <c r="X329" s="190" t="s">
        <v>593</v>
      </c>
      <c r="Y329" s="189"/>
      <c r="Z329" s="190" t="s">
        <v>739</v>
      </c>
      <c r="AA329" s="189"/>
      <c r="AB329" s="18"/>
      <c r="AC329" s="366"/>
      <c r="AD329" s="366"/>
      <c r="AE329" s="188"/>
      <c r="AF329" s="390"/>
      <c r="AG329" s="392"/>
      <c r="AH329" s="392"/>
      <c r="AI329" s="392"/>
      <c r="AJ329" s="392"/>
      <c r="AK329" s="392"/>
      <c r="AL329" s="392"/>
      <c r="AM329" s="392"/>
      <c r="AN329" s="392"/>
      <c r="AO329" s="395"/>
      <c r="AR329" s="4">
        <f>SUM(AN328:AO330)/SUM(AL328:AO330)*100</f>
        <v>20</v>
      </c>
    </row>
    <row r="330" spans="1:49" ht="19.899999999999999" customHeight="1" thickBot="1" x14ac:dyDescent="0.25">
      <c r="A330" s="17"/>
      <c r="B330" s="407"/>
      <c r="C330" s="233"/>
      <c r="D330" s="203"/>
      <c r="E330" s="203"/>
      <c r="F330" s="202"/>
      <c r="G330" s="410"/>
      <c r="H330" s="410"/>
      <c r="I330" s="410"/>
      <c r="J330" s="201" t="s">
        <v>87</v>
      </c>
      <c r="K330" s="200" t="s">
        <v>744</v>
      </c>
      <c r="L330" s="201" t="s">
        <v>86</v>
      </c>
      <c r="M330" s="200" t="s">
        <v>275</v>
      </c>
      <c r="N330" s="201" t="s">
        <v>85</v>
      </c>
      <c r="O330" s="200" t="s">
        <v>263</v>
      </c>
      <c r="P330" s="201" t="s">
        <v>84</v>
      </c>
      <c r="Q330" s="200" t="s">
        <v>275</v>
      </c>
      <c r="R330" s="201" t="s">
        <v>208</v>
      </c>
      <c r="S330" s="200" t="s">
        <v>263</v>
      </c>
      <c r="T330" s="201" t="s">
        <v>207</v>
      </c>
      <c r="U330" s="200" t="s">
        <v>98</v>
      </c>
      <c r="V330" s="201" t="s">
        <v>290</v>
      </c>
      <c r="W330" s="200"/>
      <c r="X330" s="201" t="s">
        <v>592</v>
      </c>
      <c r="Y330" s="200"/>
      <c r="Z330" s="201" t="s">
        <v>738</v>
      </c>
      <c r="AA330" s="200"/>
      <c r="AB330" s="10"/>
      <c r="AC330" s="398"/>
      <c r="AD330" s="398"/>
      <c r="AE330" s="199"/>
      <c r="AF330" s="391"/>
      <c r="AG330" s="393"/>
      <c r="AH330" s="393"/>
      <c r="AI330" s="393"/>
      <c r="AJ330" s="393"/>
      <c r="AK330" s="393"/>
      <c r="AL330" s="393"/>
      <c r="AM330" s="393"/>
      <c r="AN330" s="393"/>
      <c r="AO330" s="396"/>
    </row>
    <row r="331" spans="1:49" ht="19.899999999999999" customHeight="1" x14ac:dyDescent="0.2">
      <c r="A331" s="17"/>
      <c r="B331" s="405">
        <v>4</v>
      </c>
      <c r="C331" s="232"/>
      <c r="D331" s="197"/>
      <c r="E331" s="197"/>
      <c r="F331" s="196"/>
      <c r="G331" s="408">
        <v>89</v>
      </c>
      <c r="H331" s="408">
        <v>25</v>
      </c>
      <c r="I331" s="408">
        <v>5</v>
      </c>
      <c r="J331" s="195" t="s">
        <v>95</v>
      </c>
      <c r="K331" s="194" t="s">
        <v>660</v>
      </c>
      <c r="L331" s="195" t="s">
        <v>94</v>
      </c>
      <c r="M331" s="194" t="s">
        <v>839</v>
      </c>
      <c r="N331" s="195" t="s">
        <v>93</v>
      </c>
      <c r="O331" s="194" t="s">
        <v>224</v>
      </c>
      <c r="P331" s="195" t="s">
        <v>92</v>
      </c>
      <c r="Q331" s="194" t="s">
        <v>275</v>
      </c>
      <c r="R331" s="195" t="s">
        <v>212</v>
      </c>
      <c r="S331" s="194" t="s">
        <v>230</v>
      </c>
      <c r="T331" s="195" t="s">
        <v>211</v>
      </c>
      <c r="U331" s="194" t="s">
        <v>297</v>
      </c>
      <c r="V331" s="195" t="s">
        <v>292</v>
      </c>
      <c r="W331" s="194" t="s">
        <v>218</v>
      </c>
      <c r="X331" s="195" t="s">
        <v>594</v>
      </c>
      <c r="Y331" s="194"/>
      <c r="Z331" s="195" t="s">
        <v>740</v>
      </c>
      <c r="AA331" s="194"/>
      <c r="AB331" s="25"/>
      <c r="AC331" s="397"/>
      <c r="AD331" s="397"/>
      <c r="AE331" s="193"/>
      <c r="AF331" s="379">
        <f>SUMPRODUCT(LEN($K331:$Y333)-LEN(SUBSTITUTE($K331:$Y333,"A", "")))</f>
        <v>26</v>
      </c>
      <c r="AG331" s="365">
        <f>SUMPRODUCT(LEN($AB331:$AB333)-LEN(SUBSTITUTE($AB331:$AB333,"A", "")))</f>
        <v>0</v>
      </c>
      <c r="AH331" s="365">
        <f>SUMPRODUCT(LEN($K331:$Y333)-LEN(SUBSTITUTE($K331:$Y333,"S", "")))</f>
        <v>12</v>
      </c>
      <c r="AI331" s="365">
        <f>SUMPRODUCT(LEN($AB331:$AB333)-LEN(SUBSTITUTE($AB331:$AB333,"S", "")))</f>
        <v>0</v>
      </c>
      <c r="AJ331" s="365">
        <f>SUMPRODUCT(LEN($K331:$Y333)-LEN(SUBSTITUTE($K331:$Y333,"F", "")))</f>
        <v>0</v>
      </c>
      <c r="AK331" s="365">
        <f>SUMPRODUCT(LEN($AB331:$AB333)-LEN(SUBSTITUTE($AB331:$AB333,"F", "")))</f>
        <v>0</v>
      </c>
      <c r="AL331" s="365">
        <f>SUMPRODUCT(LEN($K331:$Y333)-LEN(SUBSTITUTE($K331:$Y333,"G", "")))</f>
        <v>10</v>
      </c>
      <c r="AM331" s="365">
        <f>SUMPRODUCT(LEN($AB331:$AB333)-LEN(SUBSTITUTE($AB331:$AB333,"G", "")))</f>
        <v>0</v>
      </c>
      <c r="AN331" s="365">
        <f>SUMPRODUCT(LEN($K331:$Y333)-LEN(SUBSTITUTE($K331:$Y333,"M", "")))</f>
        <v>3</v>
      </c>
      <c r="AO331" s="382">
        <f>SUMPRODUCT(LEN($AB331:$AB333)-LEN(SUBSTITUTE($AB331:$AB333,"M", "")))</f>
        <v>0</v>
      </c>
    </row>
    <row r="332" spans="1:49" ht="19.899999999999999" customHeight="1" x14ac:dyDescent="0.2">
      <c r="A332" s="17"/>
      <c r="B332" s="406"/>
      <c r="C332" s="231"/>
      <c r="D332" s="23"/>
      <c r="E332" s="23"/>
      <c r="F332" s="191"/>
      <c r="G332" s="409"/>
      <c r="H332" s="409"/>
      <c r="I332" s="409"/>
      <c r="J332" s="190" t="s">
        <v>91</v>
      </c>
      <c r="K332" s="189" t="s">
        <v>746</v>
      </c>
      <c r="L332" s="190" t="s">
        <v>90</v>
      </c>
      <c r="M332" s="189" t="s">
        <v>224</v>
      </c>
      <c r="N332" s="190" t="s">
        <v>89</v>
      </c>
      <c r="O332" s="189" t="s">
        <v>306</v>
      </c>
      <c r="P332" s="190" t="s">
        <v>88</v>
      </c>
      <c r="Q332" s="189" t="s">
        <v>265</v>
      </c>
      <c r="R332" s="190" t="s">
        <v>210</v>
      </c>
      <c r="S332" s="189" t="s">
        <v>297</v>
      </c>
      <c r="T332" s="190" t="s">
        <v>209</v>
      </c>
      <c r="U332" s="189" t="s">
        <v>228</v>
      </c>
      <c r="V332" s="190" t="s">
        <v>291</v>
      </c>
      <c r="W332" s="189" t="s">
        <v>98</v>
      </c>
      <c r="X332" s="190" t="s">
        <v>593</v>
      </c>
      <c r="Y332" s="189"/>
      <c r="Z332" s="190" t="s">
        <v>739</v>
      </c>
      <c r="AA332" s="189"/>
      <c r="AB332" s="18"/>
      <c r="AC332" s="366"/>
      <c r="AD332" s="366"/>
      <c r="AE332" s="188"/>
      <c r="AF332" s="390"/>
      <c r="AG332" s="392"/>
      <c r="AH332" s="392"/>
      <c r="AI332" s="392"/>
      <c r="AJ332" s="392"/>
      <c r="AK332" s="392"/>
      <c r="AL332" s="392"/>
      <c r="AM332" s="392"/>
      <c r="AN332" s="392"/>
      <c r="AO332" s="395"/>
      <c r="AR332" s="4">
        <f>SUM(AN331:AO333)/SUM(AL331:AO333)*100</f>
        <v>23.076923076923077</v>
      </c>
    </row>
    <row r="333" spans="1:49" ht="19.899999999999999" customHeight="1" thickBot="1" x14ac:dyDescent="0.25">
      <c r="A333" s="17"/>
      <c r="B333" s="407"/>
      <c r="C333" s="233"/>
      <c r="D333" s="203"/>
      <c r="E333" s="203"/>
      <c r="F333" s="202"/>
      <c r="G333" s="410"/>
      <c r="H333" s="410"/>
      <c r="I333" s="410"/>
      <c r="J333" s="201" t="s">
        <v>87</v>
      </c>
      <c r="K333" s="200" t="s">
        <v>263</v>
      </c>
      <c r="L333" s="201" t="s">
        <v>86</v>
      </c>
      <c r="M333" s="200" t="s">
        <v>306</v>
      </c>
      <c r="N333" s="201" t="s">
        <v>85</v>
      </c>
      <c r="O333" s="200" t="s">
        <v>224</v>
      </c>
      <c r="P333" s="201" t="s">
        <v>84</v>
      </c>
      <c r="Q333" s="200" t="s">
        <v>266</v>
      </c>
      <c r="R333" s="201" t="s">
        <v>208</v>
      </c>
      <c r="S333" s="200" t="s">
        <v>297</v>
      </c>
      <c r="T333" s="201" t="s">
        <v>207</v>
      </c>
      <c r="U333" s="200" t="s">
        <v>98</v>
      </c>
      <c r="V333" s="201" t="s">
        <v>290</v>
      </c>
      <c r="W333" s="200"/>
      <c r="X333" s="201" t="s">
        <v>592</v>
      </c>
      <c r="Y333" s="200"/>
      <c r="Z333" s="201" t="s">
        <v>738</v>
      </c>
      <c r="AA333" s="200"/>
      <c r="AB333" s="10"/>
      <c r="AC333" s="398"/>
      <c r="AD333" s="398"/>
      <c r="AE333" s="199"/>
      <c r="AF333" s="391"/>
      <c r="AG333" s="393"/>
      <c r="AH333" s="393"/>
      <c r="AI333" s="393"/>
      <c r="AJ333" s="393"/>
      <c r="AK333" s="393"/>
      <c r="AL333" s="393"/>
      <c r="AM333" s="393"/>
      <c r="AN333" s="393"/>
      <c r="AO333" s="396"/>
    </row>
    <row r="334" spans="1:49" ht="19.899999999999999" customHeight="1" x14ac:dyDescent="0.2">
      <c r="A334" s="17"/>
      <c r="B334" s="405">
        <v>5</v>
      </c>
      <c r="C334" s="198" t="s">
        <v>137</v>
      </c>
      <c r="D334" s="197"/>
      <c r="E334" s="197"/>
      <c r="F334" s="196"/>
      <c r="G334" s="408">
        <v>93</v>
      </c>
      <c r="H334" s="408">
        <v>24</v>
      </c>
      <c r="I334" s="408">
        <v>6</v>
      </c>
      <c r="J334" s="195" t="s">
        <v>95</v>
      </c>
      <c r="K334" s="194" t="s">
        <v>746</v>
      </c>
      <c r="L334" s="195" t="s">
        <v>94</v>
      </c>
      <c r="M334" s="194" t="s">
        <v>97</v>
      </c>
      <c r="N334" s="195" t="s">
        <v>93</v>
      </c>
      <c r="O334" s="194" t="s">
        <v>213</v>
      </c>
      <c r="P334" s="195" t="s">
        <v>92</v>
      </c>
      <c r="Q334" s="194" t="s">
        <v>301</v>
      </c>
      <c r="R334" s="195" t="s">
        <v>212</v>
      </c>
      <c r="S334" s="194" t="s">
        <v>315</v>
      </c>
      <c r="T334" s="195" t="s">
        <v>211</v>
      </c>
      <c r="U334" s="194" t="s">
        <v>218</v>
      </c>
      <c r="V334" s="195" t="s">
        <v>292</v>
      </c>
      <c r="W334" s="194"/>
      <c r="X334" s="195" t="s">
        <v>594</v>
      </c>
      <c r="Y334" s="194"/>
      <c r="Z334" s="195" t="s">
        <v>740</v>
      </c>
      <c r="AA334" s="194"/>
      <c r="AB334" s="25" t="s">
        <v>840</v>
      </c>
      <c r="AC334" s="397"/>
      <c r="AD334" s="397"/>
      <c r="AE334" s="193"/>
      <c r="AF334" s="379">
        <f>SUMPRODUCT(LEN($K334:$Y336)-LEN(SUBSTITUTE($K334:$Y336,"A", "")))</f>
        <v>22</v>
      </c>
      <c r="AG334" s="365">
        <f>SUMPRODUCT(LEN($AB334:$AB336)-LEN(SUBSTITUTE($AB334:$AB336,"A", "")))</f>
        <v>8</v>
      </c>
      <c r="AH334" s="365">
        <f>SUMPRODUCT(LEN($K334:$Y336)-LEN(SUBSTITUTE($K334:$Y336,"S", "")))</f>
        <v>11</v>
      </c>
      <c r="AI334" s="365">
        <f>SUMPRODUCT(LEN($AB334:$AB336)-LEN(SUBSTITUTE($AB334:$AB336,"S", "")))</f>
        <v>2</v>
      </c>
      <c r="AJ334" s="365">
        <f>SUMPRODUCT(LEN($K334:$Y336)-LEN(SUBSTITUTE($K334:$Y336,"F", "")))</f>
        <v>0</v>
      </c>
      <c r="AK334" s="365">
        <f>SUMPRODUCT(LEN($AB334:$AB336)-LEN(SUBSTITUTE($AB334:$AB336,"F", "")))</f>
        <v>0</v>
      </c>
      <c r="AL334" s="365">
        <f>SUMPRODUCT(LEN($K334:$Y336)-LEN(SUBSTITUTE($K334:$Y336,"G", "")))</f>
        <v>9</v>
      </c>
      <c r="AM334" s="365">
        <f>SUMPRODUCT(LEN($AB334:$AB336)-LEN(SUBSTITUTE($AB334:$AB336,"G", "")))</f>
        <v>7</v>
      </c>
      <c r="AN334" s="365">
        <f>SUMPRODUCT(LEN($K334:$Y336)-LEN(SUBSTITUTE($K334:$Y336,"M", "")))</f>
        <v>1</v>
      </c>
      <c r="AO334" s="382">
        <f>SUMPRODUCT(LEN($AB334:$AB336)-LEN(SUBSTITUTE($AB334:$AB336,"M", "")))</f>
        <v>0</v>
      </c>
    </row>
    <row r="335" spans="1:49" ht="19.899999999999999" customHeight="1" x14ac:dyDescent="0.2">
      <c r="A335" s="17"/>
      <c r="B335" s="406"/>
      <c r="C335" s="231"/>
      <c r="D335" s="23"/>
      <c r="E335" s="23"/>
      <c r="F335" s="191"/>
      <c r="G335" s="409"/>
      <c r="H335" s="409"/>
      <c r="I335" s="409"/>
      <c r="J335" s="190" t="s">
        <v>91</v>
      </c>
      <c r="K335" s="189" t="s">
        <v>97</v>
      </c>
      <c r="L335" s="190" t="s">
        <v>90</v>
      </c>
      <c r="M335" s="189" t="s">
        <v>275</v>
      </c>
      <c r="N335" s="190" t="s">
        <v>89</v>
      </c>
      <c r="O335" s="189" t="s">
        <v>213</v>
      </c>
      <c r="P335" s="190" t="s">
        <v>88</v>
      </c>
      <c r="Q335" s="189" t="s">
        <v>224</v>
      </c>
      <c r="R335" s="190" t="s">
        <v>210</v>
      </c>
      <c r="S335" s="189" t="s">
        <v>305</v>
      </c>
      <c r="T335" s="190" t="s">
        <v>209</v>
      </c>
      <c r="U335" s="189" t="s">
        <v>98</v>
      </c>
      <c r="V335" s="190" t="s">
        <v>291</v>
      </c>
      <c r="W335" s="189"/>
      <c r="X335" s="190" t="s">
        <v>593</v>
      </c>
      <c r="Y335" s="189"/>
      <c r="Z335" s="190" t="s">
        <v>739</v>
      </c>
      <c r="AA335" s="189"/>
      <c r="AB335" s="18"/>
      <c r="AC335" s="366"/>
      <c r="AD335" s="366"/>
      <c r="AE335" s="188"/>
      <c r="AF335" s="390"/>
      <c r="AG335" s="392"/>
      <c r="AH335" s="392"/>
      <c r="AI335" s="392"/>
      <c r="AJ335" s="392"/>
      <c r="AK335" s="392"/>
      <c r="AL335" s="392"/>
      <c r="AM335" s="392"/>
      <c r="AN335" s="392"/>
      <c r="AO335" s="395"/>
      <c r="AR335" s="4">
        <f>SUM(AN334:AO336)/SUM(AL334:AO336)*100</f>
        <v>5.8823529411764701</v>
      </c>
    </row>
    <row r="336" spans="1:49" ht="19.899999999999999" customHeight="1" thickBot="1" x14ac:dyDescent="0.25">
      <c r="A336" s="17"/>
      <c r="B336" s="407"/>
      <c r="C336" s="233"/>
      <c r="D336" s="203"/>
      <c r="E336" s="203"/>
      <c r="F336" s="202"/>
      <c r="G336" s="410"/>
      <c r="H336" s="410"/>
      <c r="I336" s="410"/>
      <c r="J336" s="201" t="s">
        <v>87</v>
      </c>
      <c r="K336" s="200" t="s">
        <v>284</v>
      </c>
      <c r="L336" s="201" t="s">
        <v>86</v>
      </c>
      <c r="M336" s="200" t="s">
        <v>275</v>
      </c>
      <c r="N336" s="201" t="s">
        <v>85</v>
      </c>
      <c r="O336" s="200" t="s">
        <v>441</v>
      </c>
      <c r="P336" s="201" t="s">
        <v>84</v>
      </c>
      <c r="Q336" s="200" t="s">
        <v>309</v>
      </c>
      <c r="R336" s="201" t="s">
        <v>208</v>
      </c>
      <c r="S336" s="200" t="s">
        <v>228</v>
      </c>
      <c r="T336" s="201" t="s">
        <v>207</v>
      </c>
      <c r="U336" s="200"/>
      <c r="V336" s="201" t="s">
        <v>290</v>
      </c>
      <c r="W336" s="200"/>
      <c r="X336" s="201" t="s">
        <v>592</v>
      </c>
      <c r="Y336" s="200"/>
      <c r="Z336" s="201" t="s">
        <v>738</v>
      </c>
      <c r="AA336" s="200"/>
      <c r="AB336" s="10"/>
      <c r="AC336" s="398"/>
      <c r="AD336" s="398"/>
      <c r="AE336" s="199"/>
      <c r="AF336" s="391"/>
      <c r="AG336" s="393"/>
      <c r="AH336" s="393"/>
      <c r="AI336" s="393"/>
      <c r="AJ336" s="393"/>
      <c r="AK336" s="393"/>
      <c r="AL336" s="393"/>
      <c r="AM336" s="393"/>
      <c r="AN336" s="393"/>
      <c r="AO336" s="396"/>
    </row>
    <row r="337" spans="1:44" ht="19.899999999999999" customHeight="1" x14ac:dyDescent="0.2">
      <c r="A337" s="17"/>
      <c r="B337" s="405">
        <v>6</v>
      </c>
      <c r="C337" s="198" t="s">
        <v>137</v>
      </c>
      <c r="D337" s="197"/>
      <c r="E337" s="197"/>
      <c r="F337" s="196"/>
      <c r="G337" s="408">
        <v>68</v>
      </c>
      <c r="H337" s="408">
        <v>16</v>
      </c>
      <c r="I337" s="408">
        <v>4</v>
      </c>
      <c r="J337" s="195" t="s">
        <v>95</v>
      </c>
      <c r="K337" s="194" t="s">
        <v>97</v>
      </c>
      <c r="L337" s="195" t="s">
        <v>94</v>
      </c>
      <c r="M337" s="194" t="s">
        <v>271</v>
      </c>
      <c r="N337" s="195" t="s">
        <v>93</v>
      </c>
      <c r="O337" s="194" t="s">
        <v>97</v>
      </c>
      <c r="P337" s="195" t="s">
        <v>92</v>
      </c>
      <c r="Q337" s="194" t="s">
        <v>98</v>
      </c>
      <c r="R337" s="195" t="s">
        <v>212</v>
      </c>
      <c r="S337" s="194"/>
      <c r="T337" s="195" t="s">
        <v>211</v>
      </c>
      <c r="U337" s="194"/>
      <c r="V337" s="195" t="s">
        <v>292</v>
      </c>
      <c r="W337" s="194"/>
      <c r="X337" s="195" t="s">
        <v>594</v>
      </c>
      <c r="Y337" s="194"/>
      <c r="Z337" s="195" t="s">
        <v>740</v>
      </c>
      <c r="AA337" s="194"/>
      <c r="AB337" s="25" t="s">
        <v>213</v>
      </c>
      <c r="AC337" s="397"/>
      <c r="AD337" s="397"/>
      <c r="AE337" s="193"/>
      <c r="AF337" s="379">
        <f>SUMPRODUCT(LEN($K337:$Y339)-LEN(SUBSTITUTE($K337:$Y339,"A", "")))</f>
        <v>7</v>
      </c>
      <c r="AG337" s="365">
        <f>SUMPRODUCT(LEN($AB337:$AB339)-LEN(SUBSTITUTE($AB337:$AB339,"A", "")))</f>
        <v>2</v>
      </c>
      <c r="AH337" s="365">
        <f>SUMPRODUCT(LEN($K337:$Y339)-LEN(SUBSTITUTE($K337:$Y339,"S", "")))</f>
        <v>2</v>
      </c>
      <c r="AI337" s="365">
        <f>SUMPRODUCT(LEN($AB337:$AB339)-LEN(SUBSTITUTE($AB337:$AB339,"S", "")))</f>
        <v>0</v>
      </c>
      <c r="AJ337" s="365">
        <f>SUMPRODUCT(LEN($K337:$Y339)-LEN(SUBSTITUTE($K337:$Y339,"F", "")))</f>
        <v>0</v>
      </c>
      <c r="AK337" s="365">
        <f>SUMPRODUCT(LEN($AB337:$AB339)-LEN(SUBSTITUTE($AB337:$AB339,"F", "")))</f>
        <v>0</v>
      </c>
      <c r="AL337" s="365">
        <f>SUMPRODUCT(LEN($K337:$Y339)-LEN(SUBSTITUTE($K337:$Y339,"G", "")))</f>
        <v>2</v>
      </c>
      <c r="AM337" s="365">
        <f>SUMPRODUCT(LEN($AB337:$AB339)-LEN(SUBSTITUTE($AB337:$AB339,"G", "")))</f>
        <v>0</v>
      </c>
      <c r="AN337" s="365">
        <f>SUMPRODUCT(LEN($K337:$Y339)-LEN(SUBSTITUTE($K337:$Y339,"M", "")))</f>
        <v>0</v>
      </c>
      <c r="AO337" s="382">
        <f>SUMPRODUCT(LEN($AB337:$AB339)-LEN(SUBSTITUTE($AB337:$AB339,"M", "")))</f>
        <v>0</v>
      </c>
    </row>
    <row r="338" spans="1:44" ht="19.899999999999999" customHeight="1" x14ac:dyDescent="0.2">
      <c r="A338" s="17"/>
      <c r="B338" s="406"/>
      <c r="C338" s="231"/>
      <c r="D338" s="23"/>
      <c r="E338" s="23"/>
      <c r="F338" s="191"/>
      <c r="G338" s="409"/>
      <c r="H338" s="409"/>
      <c r="I338" s="409"/>
      <c r="J338" s="190" t="s">
        <v>91</v>
      </c>
      <c r="K338" s="189" t="s">
        <v>367</v>
      </c>
      <c r="L338" s="190" t="s">
        <v>90</v>
      </c>
      <c r="M338" s="189" t="s">
        <v>263</v>
      </c>
      <c r="N338" s="190" t="s">
        <v>89</v>
      </c>
      <c r="O338" s="189" t="s">
        <v>97</v>
      </c>
      <c r="P338" s="190" t="s">
        <v>88</v>
      </c>
      <c r="Q338" s="189" t="s">
        <v>98</v>
      </c>
      <c r="R338" s="190" t="s">
        <v>210</v>
      </c>
      <c r="S338" s="189"/>
      <c r="T338" s="190" t="s">
        <v>209</v>
      </c>
      <c r="U338" s="189"/>
      <c r="V338" s="190" t="s">
        <v>291</v>
      </c>
      <c r="W338" s="189"/>
      <c r="X338" s="190" t="s">
        <v>593</v>
      </c>
      <c r="Y338" s="189"/>
      <c r="Z338" s="190" t="s">
        <v>739</v>
      </c>
      <c r="AA338" s="189"/>
      <c r="AB338" s="18"/>
      <c r="AC338" s="366"/>
      <c r="AD338" s="366"/>
      <c r="AE338" s="188"/>
      <c r="AF338" s="390"/>
      <c r="AG338" s="392"/>
      <c r="AH338" s="392"/>
      <c r="AI338" s="392"/>
      <c r="AJ338" s="392"/>
      <c r="AK338" s="392"/>
      <c r="AL338" s="392"/>
      <c r="AM338" s="392"/>
      <c r="AN338" s="392"/>
      <c r="AO338" s="395"/>
      <c r="AR338" s="4">
        <f>SUM(AN337:AO339)/SUM(AL337:AO339)*100</f>
        <v>0</v>
      </c>
    </row>
    <row r="339" spans="1:44" ht="19.899999999999999" customHeight="1" thickBot="1" x14ac:dyDescent="0.25">
      <c r="A339" s="17"/>
      <c r="B339" s="407"/>
      <c r="C339" s="233"/>
      <c r="D339" s="203"/>
      <c r="E339" s="203"/>
      <c r="F339" s="202"/>
      <c r="G339" s="410"/>
      <c r="H339" s="410"/>
      <c r="I339" s="410"/>
      <c r="J339" s="201" t="s">
        <v>87</v>
      </c>
      <c r="K339" s="200" t="s">
        <v>97</v>
      </c>
      <c r="L339" s="201" t="s">
        <v>86</v>
      </c>
      <c r="M339" s="200" t="s">
        <v>97</v>
      </c>
      <c r="N339" s="201" t="s">
        <v>85</v>
      </c>
      <c r="O339" s="200" t="s">
        <v>97</v>
      </c>
      <c r="P339" s="201" t="s">
        <v>84</v>
      </c>
      <c r="Q339" s="200"/>
      <c r="R339" s="201" t="s">
        <v>208</v>
      </c>
      <c r="S339" s="200"/>
      <c r="T339" s="201" t="s">
        <v>207</v>
      </c>
      <c r="U339" s="200"/>
      <c r="V339" s="201" t="s">
        <v>290</v>
      </c>
      <c r="W339" s="200"/>
      <c r="X339" s="201" t="s">
        <v>592</v>
      </c>
      <c r="Y339" s="200"/>
      <c r="Z339" s="201" t="s">
        <v>738</v>
      </c>
      <c r="AA339" s="200"/>
      <c r="AB339" s="10"/>
      <c r="AC339" s="398"/>
      <c r="AD339" s="398"/>
      <c r="AE339" s="199"/>
      <c r="AF339" s="391"/>
      <c r="AG339" s="393"/>
      <c r="AH339" s="393"/>
      <c r="AI339" s="393"/>
      <c r="AJ339" s="393"/>
      <c r="AK339" s="393"/>
      <c r="AL339" s="393"/>
      <c r="AM339" s="393"/>
      <c r="AN339" s="393"/>
      <c r="AO339" s="396"/>
    </row>
    <row r="340" spans="1:44" ht="19.899999999999999" customHeight="1" x14ac:dyDescent="0.2">
      <c r="A340" s="17"/>
      <c r="B340" s="405">
        <v>7</v>
      </c>
      <c r="C340" s="232"/>
      <c r="D340" s="197"/>
      <c r="E340" s="197"/>
      <c r="F340" s="196"/>
      <c r="G340" s="408">
        <v>84</v>
      </c>
      <c r="H340" s="408">
        <v>26</v>
      </c>
      <c r="I340" s="408">
        <v>6</v>
      </c>
      <c r="J340" s="195" t="s">
        <v>95</v>
      </c>
      <c r="K340" s="194" t="s">
        <v>746</v>
      </c>
      <c r="L340" s="195" t="s">
        <v>94</v>
      </c>
      <c r="M340" s="194" t="s">
        <v>743</v>
      </c>
      <c r="N340" s="195" t="s">
        <v>93</v>
      </c>
      <c r="O340" s="194" t="s">
        <v>425</v>
      </c>
      <c r="P340" s="195" t="s">
        <v>92</v>
      </c>
      <c r="Q340" s="194" t="s">
        <v>275</v>
      </c>
      <c r="R340" s="195" t="s">
        <v>212</v>
      </c>
      <c r="S340" s="194" t="s">
        <v>230</v>
      </c>
      <c r="T340" s="195" t="s">
        <v>211</v>
      </c>
      <c r="U340" s="194" t="s">
        <v>230</v>
      </c>
      <c r="V340" s="195" t="s">
        <v>292</v>
      </c>
      <c r="W340" s="194" t="s">
        <v>98</v>
      </c>
      <c r="X340" s="195" t="s">
        <v>594</v>
      </c>
      <c r="Y340" s="194"/>
      <c r="Z340" s="195" t="s">
        <v>740</v>
      </c>
      <c r="AA340" s="194"/>
      <c r="AB340" s="25" t="s">
        <v>836</v>
      </c>
      <c r="AC340" s="397"/>
      <c r="AD340" s="397"/>
      <c r="AE340" s="193"/>
      <c r="AF340" s="379">
        <f>SUMPRODUCT(LEN($K340:$Y342)-LEN(SUBSTITUTE($K340:$Y342,"A", "")))</f>
        <v>33</v>
      </c>
      <c r="AG340" s="365">
        <f>SUMPRODUCT(LEN($AB340:$AB342)-LEN(SUBSTITUTE($AB340:$AB342,"A", "")))</f>
        <v>13</v>
      </c>
      <c r="AH340" s="365">
        <f>SUMPRODUCT(LEN($K340:$Y342)-LEN(SUBSTITUTE($K340:$Y342,"S", "")))</f>
        <v>7</v>
      </c>
      <c r="AI340" s="365">
        <f>SUMPRODUCT(LEN($AB340:$AB342)-LEN(SUBSTITUTE($AB340:$AB342,"S", "")))</f>
        <v>3</v>
      </c>
      <c r="AJ340" s="365">
        <f>SUMPRODUCT(LEN($K340:$Y342)-LEN(SUBSTITUTE($K340:$Y342,"F", "")))</f>
        <v>0</v>
      </c>
      <c r="AK340" s="365">
        <f>SUMPRODUCT(LEN($AB340:$AB342)-LEN(SUBSTITUTE($AB340:$AB342,"F", "")))</f>
        <v>0</v>
      </c>
      <c r="AL340" s="365">
        <f>SUMPRODUCT(LEN($K340:$Y342)-LEN(SUBSTITUTE($K340:$Y342,"G", "")))</f>
        <v>8</v>
      </c>
      <c r="AM340" s="365">
        <f>SUMPRODUCT(LEN($AB340:$AB342)-LEN(SUBSTITUTE($AB340:$AB342,"G", "")))</f>
        <v>3</v>
      </c>
      <c r="AN340" s="365">
        <f>SUMPRODUCT(LEN($K340:$Y342)-LEN(SUBSTITUTE($K340:$Y342,"M", "")))</f>
        <v>5</v>
      </c>
      <c r="AO340" s="382">
        <f>SUMPRODUCT(LEN($AB340:$AB342)-LEN(SUBSTITUTE($AB340:$AB342,"M", "")))</f>
        <v>0</v>
      </c>
    </row>
    <row r="341" spans="1:44" ht="19.899999999999999" customHeight="1" x14ac:dyDescent="0.2">
      <c r="A341" s="17"/>
      <c r="B341" s="406"/>
      <c r="C341" s="231"/>
      <c r="D341" s="23"/>
      <c r="E341" s="23"/>
      <c r="F341" s="191"/>
      <c r="G341" s="409"/>
      <c r="H341" s="409"/>
      <c r="I341" s="409"/>
      <c r="J341" s="190" t="s">
        <v>91</v>
      </c>
      <c r="K341" s="189" t="s">
        <v>744</v>
      </c>
      <c r="L341" s="190" t="s">
        <v>90</v>
      </c>
      <c r="M341" s="189" t="s">
        <v>839</v>
      </c>
      <c r="N341" s="190" t="s">
        <v>89</v>
      </c>
      <c r="O341" s="189" t="s">
        <v>97</v>
      </c>
      <c r="P341" s="190" t="s">
        <v>88</v>
      </c>
      <c r="Q341" s="189" t="s">
        <v>224</v>
      </c>
      <c r="R341" s="190" t="s">
        <v>210</v>
      </c>
      <c r="S341" s="189" t="s">
        <v>97</v>
      </c>
      <c r="T341" s="190" t="s">
        <v>209</v>
      </c>
      <c r="U341" s="189" t="s">
        <v>213</v>
      </c>
      <c r="V341" s="190" t="s">
        <v>291</v>
      </c>
      <c r="W341" s="189" t="s">
        <v>98</v>
      </c>
      <c r="X341" s="190" t="s">
        <v>593</v>
      </c>
      <c r="Y341" s="189"/>
      <c r="Z341" s="190" t="s">
        <v>739</v>
      </c>
      <c r="AA341" s="189"/>
      <c r="AB341" s="18" t="s">
        <v>838</v>
      </c>
      <c r="AC341" s="366"/>
      <c r="AD341" s="366"/>
      <c r="AE341" s="188"/>
      <c r="AF341" s="390"/>
      <c r="AG341" s="392"/>
      <c r="AH341" s="392"/>
      <c r="AI341" s="392"/>
      <c r="AJ341" s="392"/>
      <c r="AK341" s="392"/>
      <c r="AL341" s="392"/>
      <c r="AM341" s="392"/>
      <c r="AN341" s="392"/>
      <c r="AO341" s="395"/>
      <c r="AR341" s="4">
        <f>SUM(AN340:AO342)/SUM(AL340:AO342)*100</f>
        <v>31.25</v>
      </c>
    </row>
    <row r="342" spans="1:44" ht="19.899999999999999" customHeight="1" thickBot="1" x14ac:dyDescent="0.25">
      <c r="A342" s="17"/>
      <c r="B342" s="407"/>
      <c r="C342" s="233"/>
      <c r="D342" s="203"/>
      <c r="E342" s="203"/>
      <c r="F342" s="202"/>
      <c r="G342" s="410"/>
      <c r="H342" s="410"/>
      <c r="I342" s="410"/>
      <c r="J342" s="201" t="s">
        <v>87</v>
      </c>
      <c r="K342" s="200" t="s">
        <v>744</v>
      </c>
      <c r="L342" s="201" t="s">
        <v>86</v>
      </c>
      <c r="M342" s="200" t="s">
        <v>451</v>
      </c>
      <c r="N342" s="201" t="s">
        <v>85</v>
      </c>
      <c r="O342" s="200" t="s">
        <v>269</v>
      </c>
      <c r="P342" s="201" t="s">
        <v>84</v>
      </c>
      <c r="Q342" s="200" t="s">
        <v>275</v>
      </c>
      <c r="R342" s="201" t="s">
        <v>208</v>
      </c>
      <c r="S342" s="200" t="s">
        <v>217</v>
      </c>
      <c r="T342" s="201" t="s">
        <v>207</v>
      </c>
      <c r="U342" s="200" t="s">
        <v>218</v>
      </c>
      <c r="V342" s="201" t="s">
        <v>290</v>
      </c>
      <c r="W342" s="200"/>
      <c r="X342" s="201" t="s">
        <v>592</v>
      </c>
      <c r="Y342" s="200"/>
      <c r="Z342" s="201" t="s">
        <v>738</v>
      </c>
      <c r="AA342" s="200"/>
      <c r="AB342" s="10"/>
      <c r="AC342" s="398"/>
      <c r="AD342" s="398"/>
      <c r="AE342" s="199"/>
      <c r="AF342" s="391"/>
      <c r="AG342" s="393"/>
      <c r="AH342" s="393"/>
      <c r="AI342" s="393"/>
      <c r="AJ342" s="393"/>
      <c r="AK342" s="393"/>
      <c r="AL342" s="393"/>
      <c r="AM342" s="393"/>
      <c r="AN342" s="393"/>
      <c r="AO342" s="396"/>
    </row>
    <row r="343" spans="1:44" ht="19.899999999999999" customHeight="1" x14ac:dyDescent="0.2">
      <c r="A343" s="17"/>
      <c r="B343" s="405">
        <v>8</v>
      </c>
      <c r="C343" s="232"/>
      <c r="D343" s="197"/>
      <c r="E343" s="197"/>
      <c r="F343" s="196"/>
      <c r="G343" s="408">
        <v>86</v>
      </c>
      <c r="H343" s="408">
        <v>25</v>
      </c>
      <c r="I343" s="408">
        <v>5</v>
      </c>
      <c r="J343" s="195" t="s">
        <v>95</v>
      </c>
      <c r="K343" s="194" t="s">
        <v>97</v>
      </c>
      <c r="L343" s="195" t="s">
        <v>94</v>
      </c>
      <c r="M343" s="194" t="s">
        <v>747</v>
      </c>
      <c r="N343" s="195" t="s">
        <v>93</v>
      </c>
      <c r="O343" s="194" t="s">
        <v>301</v>
      </c>
      <c r="P343" s="195" t="s">
        <v>92</v>
      </c>
      <c r="Q343" s="194" t="s">
        <v>275</v>
      </c>
      <c r="R343" s="195" t="s">
        <v>212</v>
      </c>
      <c r="S343" s="194" t="s">
        <v>224</v>
      </c>
      <c r="T343" s="195" t="s">
        <v>211</v>
      </c>
      <c r="U343" s="194" t="s">
        <v>263</v>
      </c>
      <c r="V343" s="195" t="s">
        <v>292</v>
      </c>
      <c r="W343" s="194" t="s">
        <v>98</v>
      </c>
      <c r="X343" s="195" t="s">
        <v>594</v>
      </c>
      <c r="Y343" s="194"/>
      <c r="Z343" s="195" t="s">
        <v>740</v>
      </c>
      <c r="AA343" s="194"/>
      <c r="AB343" s="25" t="s">
        <v>490</v>
      </c>
      <c r="AC343" s="397"/>
      <c r="AD343" s="397"/>
      <c r="AE343" s="193"/>
      <c r="AF343" s="379">
        <f>SUMPRODUCT(LEN($K343:$Y345)-LEN(SUBSTITUTE($K343:$Y345,"A", "")))</f>
        <v>35</v>
      </c>
      <c r="AG343" s="365">
        <f>SUMPRODUCT(LEN($AB343:$AB345)-LEN(SUBSTITUTE($AB343:$AB345,"A", "")))</f>
        <v>10</v>
      </c>
      <c r="AH343" s="365">
        <f>SUMPRODUCT(LEN($K343:$Y345)-LEN(SUBSTITUTE($K343:$Y345,"S", "")))</f>
        <v>6</v>
      </c>
      <c r="AI343" s="365">
        <f>SUMPRODUCT(LEN($AB343:$AB345)-LEN(SUBSTITUTE($AB343:$AB345,"S", "")))</f>
        <v>4</v>
      </c>
      <c r="AJ343" s="365">
        <f>SUMPRODUCT(LEN($K343:$Y345)-LEN(SUBSTITUTE($K343:$Y345,"F", "")))</f>
        <v>0</v>
      </c>
      <c r="AK343" s="365">
        <f>SUMPRODUCT(LEN($AB343:$AB345)-LEN(SUBSTITUTE($AB343:$AB345,"F", "")))</f>
        <v>0</v>
      </c>
      <c r="AL343" s="365">
        <f>SUMPRODUCT(LEN($K343:$Y345)-LEN(SUBSTITUTE($K343:$Y345,"G", "")))</f>
        <v>10</v>
      </c>
      <c r="AM343" s="365">
        <f>SUMPRODUCT(LEN($AB343:$AB345)-LEN(SUBSTITUTE($AB343:$AB345,"G", "")))</f>
        <v>3</v>
      </c>
      <c r="AN343" s="365">
        <f>SUMPRODUCT(LEN($K343:$Y345)-LEN(SUBSTITUTE($K343:$Y345,"M", "")))</f>
        <v>2</v>
      </c>
      <c r="AO343" s="382">
        <f>SUMPRODUCT(LEN($AB343:$AB345)-LEN(SUBSTITUTE($AB343:$AB345,"M", "")))</f>
        <v>0</v>
      </c>
    </row>
    <row r="344" spans="1:44" ht="19.899999999999999" customHeight="1" x14ac:dyDescent="0.2">
      <c r="A344" s="17"/>
      <c r="B344" s="406"/>
      <c r="C344" s="231"/>
      <c r="D344" s="23"/>
      <c r="E344" s="23"/>
      <c r="F344" s="191"/>
      <c r="G344" s="409"/>
      <c r="H344" s="409"/>
      <c r="I344" s="409"/>
      <c r="J344" s="190" t="s">
        <v>91</v>
      </c>
      <c r="K344" s="189" t="s">
        <v>213</v>
      </c>
      <c r="L344" s="190" t="s">
        <v>90</v>
      </c>
      <c r="M344" s="189" t="s">
        <v>743</v>
      </c>
      <c r="N344" s="190" t="s">
        <v>89</v>
      </c>
      <c r="O344" s="189" t="s">
        <v>224</v>
      </c>
      <c r="P344" s="190" t="s">
        <v>88</v>
      </c>
      <c r="Q344" s="189" t="s">
        <v>275</v>
      </c>
      <c r="R344" s="190" t="s">
        <v>210</v>
      </c>
      <c r="S344" s="189" t="s">
        <v>224</v>
      </c>
      <c r="T344" s="190" t="s">
        <v>209</v>
      </c>
      <c r="U344" s="189" t="s">
        <v>214</v>
      </c>
      <c r="V344" s="190" t="s">
        <v>291</v>
      </c>
      <c r="W344" s="189" t="s">
        <v>98</v>
      </c>
      <c r="X344" s="190" t="s">
        <v>593</v>
      </c>
      <c r="Y344" s="189"/>
      <c r="Z344" s="190" t="s">
        <v>739</v>
      </c>
      <c r="AA344" s="189"/>
      <c r="AB344" s="18" t="s">
        <v>97</v>
      </c>
      <c r="AC344" s="366"/>
      <c r="AD344" s="366"/>
      <c r="AE344" s="188"/>
      <c r="AF344" s="390"/>
      <c r="AG344" s="392"/>
      <c r="AH344" s="392"/>
      <c r="AI344" s="392"/>
      <c r="AJ344" s="392"/>
      <c r="AK344" s="392"/>
      <c r="AL344" s="392"/>
      <c r="AM344" s="392"/>
      <c r="AN344" s="392"/>
      <c r="AO344" s="395"/>
      <c r="AR344" s="4">
        <f>SUM(AN343:AO345)/SUM(AL343:AO345)*100</f>
        <v>13.333333333333334</v>
      </c>
    </row>
    <row r="345" spans="1:44" ht="19.899999999999999" customHeight="1" thickBot="1" x14ac:dyDescent="0.25">
      <c r="A345" s="17"/>
      <c r="B345" s="407"/>
      <c r="C345" s="233"/>
      <c r="D345" s="203"/>
      <c r="E345" s="203"/>
      <c r="F345" s="202"/>
      <c r="G345" s="410"/>
      <c r="H345" s="410"/>
      <c r="I345" s="410"/>
      <c r="J345" s="201" t="s">
        <v>87</v>
      </c>
      <c r="K345" s="200" t="s">
        <v>269</v>
      </c>
      <c r="L345" s="201" t="s">
        <v>86</v>
      </c>
      <c r="M345" s="200" t="s">
        <v>275</v>
      </c>
      <c r="N345" s="201" t="s">
        <v>85</v>
      </c>
      <c r="O345" s="200" t="s">
        <v>266</v>
      </c>
      <c r="P345" s="201" t="s">
        <v>84</v>
      </c>
      <c r="Q345" s="200" t="s">
        <v>319</v>
      </c>
      <c r="R345" s="201" t="s">
        <v>208</v>
      </c>
      <c r="S345" s="200" t="s">
        <v>297</v>
      </c>
      <c r="T345" s="201" t="s">
        <v>207</v>
      </c>
      <c r="U345" s="200" t="s">
        <v>218</v>
      </c>
      <c r="V345" s="201" t="s">
        <v>290</v>
      </c>
      <c r="W345" s="200"/>
      <c r="X345" s="201" t="s">
        <v>592</v>
      </c>
      <c r="Y345" s="200"/>
      <c r="Z345" s="201" t="s">
        <v>738</v>
      </c>
      <c r="AA345" s="200"/>
      <c r="AB345" s="10" t="s">
        <v>837</v>
      </c>
      <c r="AC345" s="398"/>
      <c r="AD345" s="398"/>
      <c r="AE345" s="199"/>
      <c r="AF345" s="391"/>
      <c r="AG345" s="393"/>
      <c r="AH345" s="393"/>
      <c r="AI345" s="393"/>
      <c r="AJ345" s="393"/>
      <c r="AK345" s="393"/>
      <c r="AL345" s="393"/>
      <c r="AM345" s="393"/>
      <c r="AN345" s="393"/>
      <c r="AO345" s="396"/>
    </row>
    <row r="346" spans="1:44" ht="19.899999999999999" customHeight="1" x14ac:dyDescent="0.2">
      <c r="A346" s="17"/>
      <c r="B346" s="405">
        <v>9</v>
      </c>
      <c r="C346" s="232"/>
      <c r="D346" s="197"/>
      <c r="E346" s="197"/>
      <c r="F346" s="196"/>
      <c r="G346" s="408">
        <v>83</v>
      </c>
      <c r="H346" s="408">
        <v>24</v>
      </c>
      <c r="I346" s="408">
        <v>6</v>
      </c>
      <c r="J346" s="195" t="s">
        <v>95</v>
      </c>
      <c r="K346" s="194" t="s">
        <v>748</v>
      </c>
      <c r="L346" s="195" t="s">
        <v>94</v>
      </c>
      <c r="M346" s="194" t="s">
        <v>275</v>
      </c>
      <c r="N346" s="195" t="s">
        <v>93</v>
      </c>
      <c r="O346" s="194" t="s">
        <v>275</v>
      </c>
      <c r="P346" s="195" t="s">
        <v>92</v>
      </c>
      <c r="Q346" s="194" t="s">
        <v>275</v>
      </c>
      <c r="R346" s="195" t="s">
        <v>212</v>
      </c>
      <c r="S346" s="194" t="s">
        <v>263</v>
      </c>
      <c r="T346" s="195" t="s">
        <v>211</v>
      </c>
      <c r="U346" s="194" t="s">
        <v>218</v>
      </c>
      <c r="V346" s="195" t="s">
        <v>292</v>
      </c>
      <c r="W346" s="194"/>
      <c r="X346" s="195" t="s">
        <v>594</v>
      </c>
      <c r="Y346" s="194"/>
      <c r="Z346" s="195" t="s">
        <v>740</v>
      </c>
      <c r="AA346" s="194"/>
      <c r="AB346" s="25" t="s">
        <v>97</v>
      </c>
      <c r="AC346" s="397"/>
      <c r="AD346" s="397"/>
      <c r="AE346" s="193"/>
      <c r="AF346" s="379">
        <f>SUMPRODUCT(LEN($K346:$Y348)-LEN(SUBSTITUTE($K346:$Y348,"A", "")))</f>
        <v>24</v>
      </c>
      <c r="AG346" s="365">
        <f>SUMPRODUCT(LEN($AB346:$AB348)-LEN(SUBSTITUTE($AB346:$AB348,"A", "")))</f>
        <v>1</v>
      </c>
      <c r="AH346" s="365">
        <f>SUMPRODUCT(LEN($K346:$Y348)-LEN(SUBSTITUTE($K346:$Y348,"S", "")))</f>
        <v>8</v>
      </c>
      <c r="AI346" s="365">
        <f>SUMPRODUCT(LEN($AB346:$AB348)-LEN(SUBSTITUTE($AB346:$AB348,"S", "")))</f>
        <v>0</v>
      </c>
      <c r="AJ346" s="365">
        <f>SUMPRODUCT(LEN($K346:$Y348)-LEN(SUBSTITUTE($K346:$Y348,"F", "")))</f>
        <v>0</v>
      </c>
      <c r="AK346" s="365">
        <f>SUMPRODUCT(LEN($AB346:$AB348)-LEN(SUBSTITUTE($AB346:$AB348,"F", "")))</f>
        <v>0</v>
      </c>
      <c r="AL346" s="365">
        <f>SUMPRODUCT(LEN($K346:$Y348)-LEN(SUBSTITUTE($K346:$Y348,"G", "")))</f>
        <v>8</v>
      </c>
      <c r="AM346" s="365">
        <f>SUMPRODUCT(LEN($AB346:$AB348)-LEN(SUBSTITUTE($AB346:$AB348,"G", "")))</f>
        <v>0</v>
      </c>
      <c r="AN346" s="365">
        <f>SUMPRODUCT(LEN($K346:$Y348)-LEN(SUBSTITUTE($K346:$Y348,"M", "")))</f>
        <v>3</v>
      </c>
      <c r="AO346" s="382">
        <f>SUMPRODUCT(LEN($AB346:$AB348)-LEN(SUBSTITUTE($AB346:$AB348,"M", "")))</f>
        <v>0</v>
      </c>
    </row>
    <row r="347" spans="1:44" ht="19.899999999999999" customHeight="1" x14ac:dyDescent="0.2">
      <c r="A347" s="17"/>
      <c r="B347" s="406"/>
      <c r="C347" s="231"/>
      <c r="D347" s="23"/>
      <c r="E347" s="23"/>
      <c r="F347" s="191"/>
      <c r="G347" s="409"/>
      <c r="H347" s="409"/>
      <c r="I347" s="409"/>
      <c r="J347" s="190" t="s">
        <v>91</v>
      </c>
      <c r="K347" s="189" t="s">
        <v>746</v>
      </c>
      <c r="L347" s="190" t="s">
        <v>90</v>
      </c>
      <c r="M347" s="189" t="s">
        <v>425</v>
      </c>
      <c r="N347" s="190" t="s">
        <v>89</v>
      </c>
      <c r="O347" s="189" t="s">
        <v>319</v>
      </c>
      <c r="P347" s="190" t="s">
        <v>88</v>
      </c>
      <c r="Q347" s="189" t="s">
        <v>217</v>
      </c>
      <c r="R347" s="190" t="s">
        <v>210</v>
      </c>
      <c r="S347" s="189" t="s">
        <v>263</v>
      </c>
      <c r="T347" s="190" t="s">
        <v>209</v>
      </c>
      <c r="U347" s="189" t="s">
        <v>218</v>
      </c>
      <c r="V347" s="190" t="s">
        <v>291</v>
      </c>
      <c r="W347" s="189"/>
      <c r="X347" s="190" t="s">
        <v>593</v>
      </c>
      <c r="Y347" s="189"/>
      <c r="Z347" s="190" t="s">
        <v>739</v>
      </c>
      <c r="AA347" s="189"/>
      <c r="AB347" s="18"/>
      <c r="AC347" s="366"/>
      <c r="AD347" s="366"/>
      <c r="AE347" s="188"/>
      <c r="AF347" s="390"/>
      <c r="AG347" s="392"/>
      <c r="AH347" s="392"/>
      <c r="AI347" s="392"/>
      <c r="AJ347" s="392"/>
      <c r="AK347" s="392"/>
      <c r="AL347" s="392"/>
      <c r="AM347" s="392"/>
      <c r="AN347" s="392"/>
      <c r="AO347" s="395"/>
      <c r="AR347" s="4">
        <f>SUM(AN346:AO348)/SUM(AL346:AO348)*100</f>
        <v>27.27272727272727</v>
      </c>
    </row>
    <row r="348" spans="1:44" ht="19.899999999999999" customHeight="1" thickBot="1" x14ac:dyDescent="0.25">
      <c r="A348" s="17"/>
      <c r="B348" s="407"/>
      <c r="C348" s="233"/>
      <c r="D348" s="203"/>
      <c r="E348" s="203"/>
      <c r="F348" s="202"/>
      <c r="G348" s="410"/>
      <c r="H348" s="410"/>
      <c r="I348" s="410"/>
      <c r="J348" s="201" t="s">
        <v>87</v>
      </c>
      <c r="K348" s="200" t="s">
        <v>743</v>
      </c>
      <c r="L348" s="201" t="s">
        <v>86</v>
      </c>
      <c r="M348" s="200" t="s">
        <v>213</v>
      </c>
      <c r="N348" s="201" t="s">
        <v>85</v>
      </c>
      <c r="O348" s="200" t="s">
        <v>275</v>
      </c>
      <c r="P348" s="201" t="s">
        <v>84</v>
      </c>
      <c r="Q348" s="200" t="s">
        <v>230</v>
      </c>
      <c r="R348" s="201" t="s">
        <v>208</v>
      </c>
      <c r="S348" s="200" t="s">
        <v>217</v>
      </c>
      <c r="T348" s="201" t="s">
        <v>207</v>
      </c>
      <c r="U348" s="200" t="s">
        <v>98</v>
      </c>
      <c r="V348" s="201" t="s">
        <v>290</v>
      </c>
      <c r="W348" s="200"/>
      <c r="X348" s="201" t="s">
        <v>592</v>
      </c>
      <c r="Y348" s="200"/>
      <c r="Z348" s="201" t="s">
        <v>738</v>
      </c>
      <c r="AA348" s="200"/>
      <c r="AB348" s="10"/>
      <c r="AC348" s="398"/>
      <c r="AD348" s="398"/>
      <c r="AE348" s="199"/>
      <c r="AF348" s="391"/>
      <c r="AG348" s="393"/>
      <c r="AH348" s="393"/>
      <c r="AI348" s="393"/>
      <c r="AJ348" s="393"/>
      <c r="AK348" s="393"/>
      <c r="AL348" s="393"/>
      <c r="AM348" s="393"/>
      <c r="AN348" s="393"/>
      <c r="AO348" s="396"/>
    </row>
    <row r="349" spans="1:44" ht="19.899999999999999" customHeight="1" x14ac:dyDescent="0.2">
      <c r="A349" s="17"/>
      <c r="B349" s="405">
        <v>10</v>
      </c>
      <c r="C349" s="232"/>
      <c r="D349" s="197"/>
      <c r="E349" s="197"/>
      <c r="F349" s="196"/>
      <c r="G349" s="408">
        <v>88</v>
      </c>
      <c r="H349" s="408">
        <v>26</v>
      </c>
      <c r="I349" s="408">
        <v>6</v>
      </c>
      <c r="J349" s="195" t="s">
        <v>95</v>
      </c>
      <c r="K349" s="194" t="s">
        <v>742</v>
      </c>
      <c r="L349" s="195" t="s">
        <v>94</v>
      </c>
      <c r="M349" s="194" t="s">
        <v>263</v>
      </c>
      <c r="N349" s="195" t="s">
        <v>93</v>
      </c>
      <c r="O349" s="194" t="s">
        <v>425</v>
      </c>
      <c r="P349" s="195" t="s">
        <v>92</v>
      </c>
      <c r="Q349" s="194" t="s">
        <v>275</v>
      </c>
      <c r="R349" s="195" t="s">
        <v>212</v>
      </c>
      <c r="S349" s="194" t="s">
        <v>308</v>
      </c>
      <c r="T349" s="195" t="s">
        <v>211</v>
      </c>
      <c r="U349" s="194" t="s">
        <v>213</v>
      </c>
      <c r="V349" s="195" t="s">
        <v>292</v>
      </c>
      <c r="W349" s="194" t="s">
        <v>214</v>
      </c>
      <c r="X349" s="195" t="s">
        <v>594</v>
      </c>
      <c r="Y349" s="194"/>
      <c r="Z349" s="195" t="s">
        <v>740</v>
      </c>
      <c r="AA349" s="194"/>
      <c r="AB349" s="25" t="s">
        <v>836</v>
      </c>
      <c r="AC349" s="397"/>
      <c r="AD349" s="397"/>
      <c r="AE349" s="193"/>
      <c r="AF349" s="379">
        <f>SUMPRODUCT(LEN($K349:$Y351)-LEN(SUBSTITUTE($K349:$Y351,"A", "")))</f>
        <v>34</v>
      </c>
      <c r="AG349" s="365">
        <f>SUMPRODUCT(LEN($AB349:$AB351)-LEN(SUBSTITUTE($AB349:$AB351,"A", "")))</f>
        <v>7</v>
      </c>
      <c r="AH349" s="365">
        <f>SUMPRODUCT(LEN($K349:$Y351)-LEN(SUBSTITUTE($K349:$Y351,"S", "")))</f>
        <v>10</v>
      </c>
      <c r="AI349" s="365">
        <f>SUMPRODUCT(LEN($AB349:$AB351)-LEN(SUBSTITUTE($AB349:$AB351,"S", "")))</f>
        <v>1</v>
      </c>
      <c r="AJ349" s="365">
        <f>SUMPRODUCT(LEN($K349:$Y351)-LEN(SUBSTITUTE($K349:$Y351,"F", "")))</f>
        <v>0</v>
      </c>
      <c r="AK349" s="365">
        <f>SUMPRODUCT(LEN($AB349:$AB351)-LEN(SUBSTITUTE($AB349:$AB351,"F", "")))</f>
        <v>0</v>
      </c>
      <c r="AL349" s="365">
        <f>SUMPRODUCT(LEN($K349:$Y351)-LEN(SUBSTITUTE($K349:$Y351,"G", "")))</f>
        <v>10</v>
      </c>
      <c r="AM349" s="365">
        <f>SUMPRODUCT(LEN($AB349:$AB351)-LEN(SUBSTITUTE($AB349:$AB351,"G", "")))</f>
        <v>0</v>
      </c>
      <c r="AN349" s="365">
        <f>SUMPRODUCT(LEN($K349:$Y351)-LEN(SUBSTITUTE($K349:$Y351,"M", "")))</f>
        <v>3</v>
      </c>
      <c r="AO349" s="382">
        <f>SUMPRODUCT(LEN($AB349:$AB351)-LEN(SUBSTITUTE($AB349:$AB351,"M", "")))</f>
        <v>0</v>
      </c>
    </row>
    <row r="350" spans="1:44" ht="19.899999999999999" customHeight="1" x14ac:dyDescent="0.2">
      <c r="A350" s="17"/>
      <c r="B350" s="406"/>
      <c r="C350" s="231"/>
      <c r="D350" s="23"/>
      <c r="E350" s="23"/>
      <c r="F350" s="191"/>
      <c r="G350" s="409"/>
      <c r="H350" s="409"/>
      <c r="I350" s="409"/>
      <c r="J350" s="190" t="s">
        <v>91</v>
      </c>
      <c r="K350" s="189" t="s">
        <v>746</v>
      </c>
      <c r="L350" s="190" t="s">
        <v>90</v>
      </c>
      <c r="M350" s="189" t="s">
        <v>275</v>
      </c>
      <c r="N350" s="190" t="s">
        <v>89</v>
      </c>
      <c r="O350" s="189" t="s">
        <v>263</v>
      </c>
      <c r="P350" s="190" t="s">
        <v>88</v>
      </c>
      <c r="Q350" s="189" t="s">
        <v>308</v>
      </c>
      <c r="R350" s="190" t="s">
        <v>210</v>
      </c>
      <c r="S350" s="189" t="s">
        <v>265</v>
      </c>
      <c r="T350" s="190" t="s">
        <v>209</v>
      </c>
      <c r="U350" s="189" t="s">
        <v>264</v>
      </c>
      <c r="V350" s="190" t="s">
        <v>291</v>
      </c>
      <c r="W350" s="189" t="s">
        <v>98</v>
      </c>
      <c r="X350" s="190" t="s">
        <v>593</v>
      </c>
      <c r="Y350" s="189"/>
      <c r="Z350" s="190" t="s">
        <v>739</v>
      </c>
      <c r="AA350" s="189"/>
      <c r="AB350" s="18" t="s">
        <v>97</v>
      </c>
      <c r="AC350" s="366"/>
      <c r="AD350" s="366"/>
      <c r="AE350" s="188"/>
      <c r="AF350" s="390"/>
      <c r="AG350" s="392"/>
      <c r="AH350" s="392"/>
      <c r="AI350" s="392"/>
      <c r="AJ350" s="392"/>
      <c r="AK350" s="392"/>
      <c r="AL350" s="392"/>
      <c r="AM350" s="392"/>
      <c r="AN350" s="392"/>
      <c r="AO350" s="395"/>
      <c r="AR350" s="4">
        <f>SUM(AN349:AO351)/SUM(AL349:AO351)*100</f>
        <v>23.076923076923077</v>
      </c>
    </row>
    <row r="351" spans="1:44" ht="19.899999999999999" customHeight="1" thickBot="1" x14ac:dyDescent="0.25">
      <c r="A351" s="17"/>
      <c r="B351" s="407"/>
      <c r="C351" s="233"/>
      <c r="D351" s="203"/>
      <c r="E351" s="203"/>
      <c r="F351" s="202"/>
      <c r="G351" s="410"/>
      <c r="H351" s="410"/>
      <c r="I351" s="410"/>
      <c r="J351" s="201" t="s">
        <v>87</v>
      </c>
      <c r="K351" s="200" t="s">
        <v>744</v>
      </c>
      <c r="L351" s="201" t="s">
        <v>86</v>
      </c>
      <c r="M351" s="200" t="s">
        <v>224</v>
      </c>
      <c r="N351" s="201" t="s">
        <v>85</v>
      </c>
      <c r="O351" s="200" t="s">
        <v>397</v>
      </c>
      <c r="P351" s="201" t="s">
        <v>84</v>
      </c>
      <c r="Q351" s="200" t="s">
        <v>265</v>
      </c>
      <c r="R351" s="201" t="s">
        <v>208</v>
      </c>
      <c r="S351" s="200" t="s">
        <v>97</v>
      </c>
      <c r="T351" s="201" t="s">
        <v>207</v>
      </c>
      <c r="U351" s="200" t="s">
        <v>218</v>
      </c>
      <c r="V351" s="201" t="s">
        <v>290</v>
      </c>
      <c r="W351" s="200"/>
      <c r="X351" s="201" t="s">
        <v>592</v>
      </c>
      <c r="Y351" s="200"/>
      <c r="Z351" s="201" t="s">
        <v>738</v>
      </c>
      <c r="AA351" s="200"/>
      <c r="AB351" s="10"/>
      <c r="AC351" s="398"/>
      <c r="AD351" s="398"/>
      <c r="AE351" s="199"/>
      <c r="AF351" s="391"/>
      <c r="AG351" s="393"/>
      <c r="AH351" s="393"/>
      <c r="AI351" s="393"/>
      <c r="AJ351" s="393"/>
      <c r="AK351" s="393"/>
      <c r="AL351" s="393"/>
      <c r="AM351" s="393"/>
      <c r="AN351" s="393"/>
      <c r="AO351" s="396"/>
    </row>
    <row r="352" spans="1:44" ht="19.899999999999999" customHeight="1" x14ac:dyDescent="0.2">
      <c r="A352" s="17"/>
      <c r="B352" s="405">
        <v>11</v>
      </c>
      <c r="C352" s="232"/>
      <c r="D352" s="197"/>
      <c r="E352" s="197"/>
      <c r="F352" s="196"/>
      <c r="G352" s="408">
        <v>82</v>
      </c>
      <c r="H352" s="408">
        <v>23</v>
      </c>
      <c r="I352" s="408">
        <v>5</v>
      </c>
      <c r="J352" s="195" t="s">
        <v>95</v>
      </c>
      <c r="K352" s="194" t="s">
        <v>97</v>
      </c>
      <c r="L352" s="195" t="s">
        <v>94</v>
      </c>
      <c r="M352" s="194" t="s">
        <v>263</v>
      </c>
      <c r="N352" s="195" t="s">
        <v>93</v>
      </c>
      <c r="O352" s="194" t="s">
        <v>275</v>
      </c>
      <c r="P352" s="195" t="s">
        <v>92</v>
      </c>
      <c r="Q352" s="194" t="s">
        <v>224</v>
      </c>
      <c r="R352" s="195" t="s">
        <v>212</v>
      </c>
      <c r="S352" s="194" t="s">
        <v>263</v>
      </c>
      <c r="T352" s="195" t="s">
        <v>211</v>
      </c>
      <c r="U352" s="194" t="s">
        <v>213</v>
      </c>
      <c r="V352" s="195" t="s">
        <v>292</v>
      </c>
      <c r="W352" s="194"/>
      <c r="X352" s="195" t="s">
        <v>594</v>
      </c>
      <c r="Y352" s="194"/>
      <c r="Z352" s="195" t="s">
        <v>740</v>
      </c>
      <c r="AA352" s="194"/>
      <c r="AB352" s="25"/>
      <c r="AC352" s="397"/>
      <c r="AD352" s="397"/>
      <c r="AE352" s="193"/>
      <c r="AF352" s="379">
        <f>SUMPRODUCT(LEN($K352:$Y354)-LEN(SUBSTITUTE($K352:$Y354,"A", "")))</f>
        <v>29</v>
      </c>
      <c r="AG352" s="365">
        <f>SUMPRODUCT(LEN($AB352:$AB354)-LEN(SUBSTITUTE($AB352:$AB354,"A", "")))</f>
        <v>0</v>
      </c>
      <c r="AH352" s="365">
        <f>SUMPRODUCT(LEN($K352:$Y354)-LEN(SUBSTITUTE($K352:$Y354,"S", "")))</f>
        <v>3</v>
      </c>
      <c r="AI352" s="365">
        <f>SUMPRODUCT(LEN($AB352:$AB354)-LEN(SUBSTITUTE($AB352:$AB354,"S", "")))</f>
        <v>0</v>
      </c>
      <c r="AJ352" s="365">
        <f>SUMPRODUCT(LEN($K352:$Y354)-LEN(SUBSTITUTE($K352:$Y354,"F", "")))</f>
        <v>0</v>
      </c>
      <c r="AK352" s="365">
        <f>SUMPRODUCT(LEN($AB352:$AB354)-LEN(SUBSTITUTE($AB352:$AB354,"F", "")))</f>
        <v>0</v>
      </c>
      <c r="AL352" s="365">
        <f>SUMPRODUCT(LEN($K352:$Y354)-LEN(SUBSTITUTE($K352:$Y354,"G", "")))</f>
        <v>7</v>
      </c>
      <c r="AM352" s="365">
        <f>SUMPRODUCT(LEN($AB352:$AB354)-LEN(SUBSTITUTE($AB352:$AB354,"G", "")))</f>
        <v>0</v>
      </c>
      <c r="AN352" s="365">
        <f>SUMPRODUCT(LEN($K352:$Y354)-LEN(SUBSTITUTE($K352:$Y354,"M", "")))</f>
        <v>0</v>
      </c>
      <c r="AO352" s="382">
        <f>SUMPRODUCT(LEN($AB352:$AB354)-LEN(SUBSTITUTE($AB352:$AB354,"M", "")))</f>
        <v>0</v>
      </c>
    </row>
    <row r="353" spans="1:44" ht="19.899999999999999" customHeight="1" x14ac:dyDescent="0.2">
      <c r="A353" s="17"/>
      <c r="B353" s="406"/>
      <c r="C353" s="231"/>
      <c r="D353" s="23"/>
      <c r="E353" s="23"/>
      <c r="F353" s="191"/>
      <c r="G353" s="409"/>
      <c r="H353" s="409"/>
      <c r="I353" s="409"/>
      <c r="J353" s="190" t="s">
        <v>91</v>
      </c>
      <c r="K353" s="189" t="s">
        <v>213</v>
      </c>
      <c r="L353" s="190" t="s">
        <v>90</v>
      </c>
      <c r="M353" s="189" t="s">
        <v>266</v>
      </c>
      <c r="N353" s="190" t="s">
        <v>89</v>
      </c>
      <c r="O353" s="189" t="s">
        <v>275</v>
      </c>
      <c r="P353" s="190" t="s">
        <v>88</v>
      </c>
      <c r="Q353" s="189" t="s">
        <v>213</v>
      </c>
      <c r="R353" s="190" t="s">
        <v>210</v>
      </c>
      <c r="S353" s="189" t="s">
        <v>217</v>
      </c>
      <c r="T353" s="190" t="s">
        <v>209</v>
      </c>
      <c r="U353" s="189" t="s">
        <v>97</v>
      </c>
      <c r="V353" s="190" t="s">
        <v>291</v>
      </c>
      <c r="W353" s="189"/>
      <c r="X353" s="190" t="s">
        <v>593</v>
      </c>
      <c r="Y353" s="189"/>
      <c r="Z353" s="190" t="s">
        <v>739</v>
      </c>
      <c r="AA353" s="189"/>
      <c r="AB353" s="18"/>
      <c r="AC353" s="366"/>
      <c r="AD353" s="366"/>
      <c r="AE353" s="188"/>
      <c r="AF353" s="390"/>
      <c r="AG353" s="392"/>
      <c r="AH353" s="392"/>
      <c r="AI353" s="392"/>
      <c r="AJ353" s="392"/>
      <c r="AK353" s="392"/>
      <c r="AL353" s="392"/>
      <c r="AM353" s="392"/>
      <c r="AN353" s="392"/>
      <c r="AO353" s="395"/>
      <c r="AR353" s="4">
        <f>SUM(AN352:AO354)/SUM(AL352:AO354)*100</f>
        <v>0</v>
      </c>
    </row>
    <row r="354" spans="1:44" ht="19.899999999999999" customHeight="1" thickBot="1" x14ac:dyDescent="0.25">
      <c r="A354" s="17"/>
      <c r="B354" s="407"/>
      <c r="C354" s="233"/>
      <c r="D354" s="203"/>
      <c r="E354" s="203"/>
      <c r="F354" s="202"/>
      <c r="G354" s="410"/>
      <c r="H354" s="410"/>
      <c r="I354" s="410"/>
      <c r="J354" s="201" t="s">
        <v>87</v>
      </c>
      <c r="K354" s="200" t="s">
        <v>97</v>
      </c>
      <c r="L354" s="201" t="s">
        <v>86</v>
      </c>
      <c r="M354" s="200" t="s">
        <v>266</v>
      </c>
      <c r="N354" s="201" t="s">
        <v>85</v>
      </c>
      <c r="O354" s="200" t="s">
        <v>275</v>
      </c>
      <c r="P354" s="201" t="s">
        <v>84</v>
      </c>
      <c r="Q354" s="200" t="s">
        <v>224</v>
      </c>
      <c r="R354" s="201" t="s">
        <v>208</v>
      </c>
      <c r="S354" s="200" t="s">
        <v>218</v>
      </c>
      <c r="T354" s="201" t="s">
        <v>207</v>
      </c>
      <c r="U354" s="200" t="s">
        <v>97</v>
      </c>
      <c r="V354" s="201" t="s">
        <v>290</v>
      </c>
      <c r="W354" s="200"/>
      <c r="X354" s="201" t="s">
        <v>592</v>
      </c>
      <c r="Y354" s="200"/>
      <c r="Z354" s="201" t="s">
        <v>738</v>
      </c>
      <c r="AA354" s="200"/>
      <c r="AB354" s="10"/>
      <c r="AC354" s="398"/>
      <c r="AD354" s="398"/>
      <c r="AE354" s="199"/>
      <c r="AF354" s="391"/>
      <c r="AG354" s="393"/>
      <c r="AH354" s="393"/>
      <c r="AI354" s="393"/>
      <c r="AJ354" s="393"/>
      <c r="AK354" s="393"/>
      <c r="AL354" s="393"/>
      <c r="AM354" s="393"/>
      <c r="AN354" s="393"/>
      <c r="AO354" s="396"/>
    </row>
    <row r="355" spans="1:44" ht="19.899999999999999" customHeight="1" x14ac:dyDescent="0.2">
      <c r="A355" s="17"/>
      <c r="B355" s="405">
        <v>12</v>
      </c>
      <c r="C355" s="232"/>
      <c r="D355" s="197"/>
      <c r="E355" s="197"/>
      <c r="F355" s="196"/>
      <c r="G355" s="408"/>
      <c r="H355" s="408"/>
      <c r="I355" s="408"/>
      <c r="J355" s="195" t="s">
        <v>95</v>
      </c>
      <c r="K355" s="194"/>
      <c r="L355" s="195" t="s">
        <v>94</v>
      </c>
      <c r="M355" s="194"/>
      <c r="N355" s="195" t="s">
        <v>93</v>
      </c>
      <c r="O355" s="194"/>
      <c r="P355" s="195" t="s">
        <v>92</v>
      </c>
      <c r="Q355" s="194"/>
      <c r="R355" s="195" t="s">
        <v>212</v>
      </c>
      <c r="S355" s="194"/>
      <c r="T355" s="195" t="s">
        <v>211</v>
      </c>
      <c r="U355" s="194"/>
      <c r="V355" s="195" t="s">
        <v>292</v>
      </c>
      <c r="W355" s="194"/>
      <c r="X355" s="195" t="s">
        <v>594</v>
      </c>
      <c r="Y355" s="194"/>
      <c r="Z355" s="195" t="s">
        <v>740</v>
      </c>
      <c r="AA355" s="194"/>
      <c r="AB355" s="25"/>
      <c r="AC355" s="397"/>
      <c r="AD355" s="397"/>
      <c r="AE355" s="193"/>
      <c r="AF355" s="379">
        <f>SUMPRODUCT(LEN($K355:$Y357)-LEN(SUBSTITUTE($K355:$Y357,"A", "")))</f>
        <v>0</v>
      </c>
      <c r="AG355" s="365">
        <f>SUMPRODUCT(LEN($AB355:$AB357)-LEN(SUBSTITUTE($AB355:$AB357,"A", "")))</f>
        <v>0</v>
      </c>
      <c r="AH355" s="365">
        <f>SUMPRODUCT(LEN($K355:$Y357)-LEN(SUBSTITUTE($K355:$Y357,"S", "")))</f>
        <v>0</v>
      </c>
      <c r="AI355" s="365">
        <f>SUMPRODUCT(LEN($AB355:$AB357)-LEN(SUBSTITUTE($AB355:$AB357,"S", "")))</f>
        <v>0</v>
      </c>
      <c r="AJ355" s="365">
        <f>SUMPRODUCT(LEN($K355:$Y357)-LEN(SUBSTITUTE($K355:$Y357,"F", "")))</f>
        <v>0</v>
      </c>
      <c r="AK355" s="365">
        <f>SUMPRODUCT(LEN($AB355:$AB357)-LEN(SUBSTITUTE($AB355:$AB357,"F", "")))</f>
        <v>0</v>
      </c>
      <c r="AL355" s="365">
        <f>SUMPRODUCT(LEN($K355:$Y357)-LEN(SUBSTITUTE($K355:$Y357,"G", "")))</f>
        <v>0</v>
      </c>
      <c r="AM355" s="365">
        <f>SUMPRODUCT(LEN($AB355:$AB357)-LEN(SUBSTITUTE($AB355:$AB357,"G", "")))</f>
        <v>0</v>
      </c>
      <c r="AN355" s="365">
        <f>SUMPRODUCT(LEN($K355:$Y357)-LEN(SUBSTITUTE($K355:$Y357,"M", "")))</f>
        <v>0</v>
      </c>
      <c r="AO355" s="382">
        <f>SUMPRODUCT(LEN($AB355:$AB357)-LEN(SUBSTITUTE($AB355:$AB357,"M", "")))</f>
        <v>0</v>
      </c>
    </row>
    <row r="356" spans="1:44" ht="19.899999999999999" customHeight="1" x14ac:dyDescent="0.2">
      <c r="A356" s="17"/>
      <c r="B356" s="406"/>
      <c r="C356" s="231"/>
      <c r="D356" s="23"/>
      <c r="E356" s="23"/>
      <c r="F356" s="191"/>
      <c r="G356" s="409"/>
      <c r="H356" s="409"/>
      <c r="I356" s="409"/>
      <c r="J356" s="190" t="s">
        <v>91</v>
      </c>
      <c r="K356" s="189"/>
      <c r="L356" s="190" t="s">
        <v>90</v>
      </c>
      <c r="M356" s="189"/>
      <c r="N356" s="190" t="s">
        <v>89</v>
      </c>
      <c r="O356" s="189"/>
      <c r="P356" s="190" t="s">
        <v>88</v>
      </c>
      <c r="Q356" s="189"/>
      <c r="R356" s="190" t="s">
        <v>210</v>
      </c>
      <c r="S356" s="189"/>
      <c r="T356" s="190" t="s">
        <v>209</v>
      </c>
      <c r="U356" s="189"/>
      <c r="V356" s="190" t="s">
        <v>291</v>
      </c>
      <c r="W356" s="189"/>
      <c r="X356" s="190" t="s">
        <v>593</v>
      </c>
      <c r="Y356" s="189"/>
      <c r="Z356" s="190" t="s">
        <v>739</v>
      </c>
      <c r="AA356" s="189"/>
      <c r="AB356" s="18"/>
      <c r="AC356" s="366"/>
      <c r="AD356" s="366"/>
      <c r="AE356" s="188"/>
      <c r="AF356" s="390"/>
      <c r="AG356" s="392"/>
      <c r="AH356" s="392"/>
      <c r="AI356" s="392"/>
      <c r="AJ356" s="392"/>
      <c r="AK356" s="392"/>
      <c r="AL356" s="392"/>
      <c r="AM356" s="392"/>
      <c r="AN356" s="392"/>
      <c r="AO356" s="395"/>
    </row>
    <row r="357" spans="1:44" ht="19.899999999999999" customHeight="1" thickBot="1" x14ac:dyDescent="0.25">
      <c r="A357" s="17"/>
      <c r="B357" s="407"/>
      <c r="C357" s="233"/>
      <c r="D357" s="203"/>
      <c r="E357" s="203"/>
      <c r="F357" s="202"/>
      <c r="G357" s="410"/>
      <c r="H357" s="410"/>
      <c r="I357" s="410"/>
      <c r="J357" s="201" t="s">
        <v>87</v>
      </c>
      <c r="K357" s="200"/>
      <c r="L357" s="201" t="s">
        <v>86</v>
      </c>
      <c r="M357" s="200"/>
      <c r="N357" s="201" t="s">
        <v>85</v>
      </c>
      <c r="O357" s="200"/>
      <c r="P357" s="201" t="s">
        <v>84</v>
      </c>
      <c r="Q357" s="200"/>
      <c r="R357" s="201" t="s">
        <v>208</v>
      </c>
      <c r="S357" s="200"/>
      <c r="T357" s="201" t="s">
        <v>207</v>
      </c>
      <c r="U357" s="200"/>
      <c r="V357" s="201" t="s">
        <v>290</v>
      </c>
      <c r="W357" s="200"/>
      <c r="X357" s="201" t="s">
        <v>592</v>
      </c>
      <c r="Y357" s="200"/>
      <c r="Z357" s="201" t="s">
        <v>738</v>
      </c>
      <c r="AA357" s="200"/>
      <c r="AB357" s="10"/>
      <c r="AC357" s="398"/>
      <c r="AD357" s="398"/>
      <c r="AE357" s="199"/>
      <c r="AF357" s="391"/>
      <c r="AG357" s="393"/>
      <c r="AH357" s="393"/>
      <c r="AI357" s="393"/>
      <c r="AJ357" s="393"/>
      <c r="AK357" s="393"/>
      <c r="AL357" s="393"/>
      <c r="AM357" s="393"/>
      <c r="AN357" s="393"/>
      <c r="AO357" s="396"/>
    </row>
    <row r="358" spans="1:44" ht="19.899999999999999" customHeight="1" x14ac:dyDescent="0.2">
      <c r="A358" s="17"/>
      <c r="B358" s="405">
        <v>13</v>
      </c>
      <c r="C358" s="232"/>
      <c r="D358" s="197"/>
      <c r="E358" s="197"/>
      <c r="F358" s="196"/>
      <c r="G358" s="408"/>
      <c r="H358" s="408"/>
      <c r="I358" s="408"/>
      <c r="J358" s="195" t="s">
        <v>95</v>
      </c>
      <c r="K358" s="194"/>
      <c r="L358" s="195" t="s">
        <v>94</v>
      </c>
      <c r="M358" s="194"/>
      <c r="N358" s="195" t="s">
        <v>93</v>
      </c>
      <c r="O358" s="194"/>
      <c r="P358" s="195" t="s">
        <v>92</v>
      </c>
      <c r="Q358" s="194"/>
      <c r="R358" s="195" t="s">
        <v>212</v>
      </c>
      <c r="S358" s="194"/>
      <c r="T358" s="195" t="s">
        <v>211</v>
      </c>
      <c r="U358" s="194"/>
      <c r="V358" s="195" t="s">
        <v>292</v>
      </c>
      <c r="W358" s="194"/>
      <c r="X358" s="195" t="s">
        <v>594</v>
      </c>
      <c r="Y358" s="194"/>
      <c r="Z358" s="195" t="s">
        <v>740</v>
      </c>
      <c r="AA358" s="194"/>
      <c r="AB358" s="25"/>
      <c r="AC358" s="397"/>
      <c r="AD358" s="397"/>
      <c r="AE358" s="193"/>
      <c r="AF358" s="379">
        <f>SUMPRODUCT(LEN($K358:$Y360)-LEN(SUBSTITUTE($K358:$Y360,"A", "")))</f>
        <v>0</v>
      </c>
      <c r="AG358" s="365">
        <f>SUMPRODUCT(LEN($AB358:$AB360)-LEN(SUBSTITUTE($AB358:$AB360,"A", "")))</f>
        <v>0</v>
      </c>
      <c r="AH358" s="365">
        <f>SUMPRODUCT(LEN($K358:$Y360)-LEN(SUBSTITUTE($K358:$Y360,"S", "")))</f>
        <v>0</v>
      </c>
      <c r="AI358" s="365">
        <f>SUMPRODUCT(LEN($AB358:$AB360)-LEN(SUBSTITUTE($AB358:$AB360,"S", "")))</f>
        <v>0</v>
      </c>
      <c r="AJ358" s="365">
        <f>SUMPRODUCT(LEN($K358:$Y360)-LEN(SUBSTITUTE($K358:$Y360,"F", "")))</f>
        <v>0</v>
      </c>
      <c r="AK358" s="365">
        <f>SUMPRODUCT(LEN($AB358:$AB360)-LEN(SUBSTITUTE($AB358:$AB360,"F", "")))</f>
        <v>0</v>
      </c>
      <c r="AL358" s="365">
        <f>SUMPRODUCT(LEN($K358:$Y360)-LEN(SUBSTITUTE($K358:$Y360,"G", "")))</f>
        <v>0</v>
      </c>
      <c r="AM358" s="365">
        <f>SUMPRODUCT(LEN($AB358:$AB360)-LEN(SUBSTITUTE($AB358:$AB360,"G", "")))</f>
        <v>0</v>
      </c>
      <c r="AN358" s="365">
        <f>SUMPRODUCT(LEN($K358:$Y360)-LEN(SUBSTITUTE($K358:$Y360,"M", "")))</f>
        <v>0</v>
      </c>
      <c r="AO358" s="382">
        <f>SUMPRODUCT(LEN($AB358:$AB360)-LEN(SUBSTITUTE($AB358:$AB360,"M", "")))</f>
        <v>0</v>
      </c>
    </row>
    <row r="359" spans="1:44" ht="19.899999999999999" customHeight="1" x14ac:dyDescent="0.2">
      <c r="A359" s="17"/>
      <c r="B359" s="406"/>
      <c r="C359" s="231"/>
      <c r="D359" s="23"/>
      <c r="E359" s="23"/>
      <c r="F359" s="191"/>
      <c r="G359" s="409"/>
      <c r="H359" s="409"/>
      <c r="I359" s="409"/>
      <c r="J359" s="190" t="s">
        <v>91</v>
      </c>
      <c r="K359" s="189"/>
      <c r="L359" s="190" t="s">
        <v>90</v>
      </c>
      <c r="M359" s="189"/>
      <c r="N359" s="190" t="s">
        <v>89</v>
      </c>
      <c r="O359" s="189"/>
      <c r="P359" s="190" t="s">
        <v>88</v>
      </c>
      <c r="Q359" s="189"/>
      <c r="R359" s="190" t="s">
        <v>210</v>
      </c>
      <c r="S359" s="189"/>
      <c r="T359" s="190" t="s">
        <v>209</v>
      </c>
      <c r="U359" s="189"/>
      <c r="V359" s="190" t="s">
        <v>291</v>
      </c>
      <c r="W359" s="189"/>
      <c r="X359" s="190" t="s">
        <v>593</v>
      </c>
      <c r="Y359" s="189"/>
      <c r="Z359" s="190" t="s">
        <v>739</v>
      </c>
      <c r="AA359" s="189"/>
      <c r="AB359" s="18"/>
      <c r="AC359" s="366"/>
      <c r="AD359" s="366"/>
      <c r="AE359" s="188"/>
      <c r="AF359" s="390"/>
      <c r="AG359" s="392"/>
      <c r="AH359" s="392"/>
      <c r="AI359" s="392"/>
      <c r="AJ359" s="392"/>
      <c r="AK359" s="392"/>
      <c r="AL359" s="392"/>
      <c r="AM359" s="392"/>
      <c r="AN359" s="392"/>
      <c r="AO359" s="395"/>
    </row>
    <row r="360" spans="1:44" ht="19.899999999999999" customHeight="1" thickBot="1" x14ac:dyDescent="0.25">
      <c r="A360" s="17"/>
      <c r="B360" s="407"/>
      <c r="C360" s="233"/>
      <c r="D360" s="203"/>
      <c r="E360" s="203"/>
      <c r="F360" s="202"/>
      <c r="G360" s="410"/>
      <c r="H360" s="410"/>
      <c r="I360" s="410"/>
      <c r="J360" s="201" t="s">
        <v>87</v>
      </c>
      <c r="K360" s="200"/>
      <c r="L360" s="201" t="s">
        <v>86</v>
      </c>
      <c r="M360" s="200"/>
      <c r="N360" s="201" t="s">
        <v>85</v>
      </c>
      <c r="O360" s="200"/>
      <c r="P360" s="201" t="s">
        <v>84</v>
      </c>
      <c r="Q360" s="200"/>
      <c r="R360" s="201" t="s">
        <v>208</v>
      </c>
      <c r="S360" s="200"/>
      <c r="T360" s="201" t="s">
        <v>207</v>
      </c>
      <c r="U360" s="200"/>
      <c r="V360" s="201" t="s">
        <v>290</v>
      </c>
      <c r="W360" s="200"/>
      <c r="X360" s="201" t="s">
        <v>592</v>
      </c>
      <c r="Y360" s="200"/>
      <c r="Z360" s="201" t="s">
        <v>738</v>
      </c>
      <c r="AA360" s="200"/>
      <c r="AB360" s="10"/>
      <c r="AC360" s="398"/>
      <c r="AD360" s="398"/>
      <c r="AE360" s="199"/>
      <c r="AF360" s="391"/>
      <c r="AG360" s="393"/>
      <c r="AH360" s="393"/>
      <c r="AI360" s="393"/>
      <c r="AJ360" s="393"/>
      <c r="AK360" s="393"/>
      <c r="AL360" s="393"/>
      <c r="AM360" s="393"/>
      <c r="AN360" s="393"/>
      <c r="AO360" s="396"/>
    </row>
    <row r="361" spans="1:44" ht="19.899999999999999" customHeight="1" x14ac:dyDescent="0.2">
      <c r="A361" s="17"/>
      <c r="B361" s="405">
        <v>14</v>
      </c>
      <c r="C361" s="232"/>
      <c r="D361" s="197"/>
      <c r="E361" s="197"/>
      <c r="F361" s="196"/>
      <c r="G361" s="408"/>
      <c r="H361" s="408"/>
      <c r="I361" s="408"/>
      <c r="J361" s="195" t="s">
        <v>95</v>
      </c>
      <c r="K361" s="194"/>
      <c r="L361" s="195" t="s">
        <v>94</v>
      </c>
      <c r="M361" s="194"/>
      <c r="N361" s="195" t="s">
        <v>93</v>
      </c>
      <c r="O361" s="194"/>
      <c r="P361" s="195" t="s">
        <v>92</v>
      </c>
      <c r="Q361" s="194"/>
      <c r="R361" s="195" t="s">
        <v>212</v>
      </c>
      <c r="S361" s="194"/>
      <c r="T361" s="195" t="s">
        <v>211</v>
      </c>
      <c r="U361" s="194"/>
      <c r="V361" s="195" t="s">
        <v>292</v>
      </c>
      <c r="W361" s="194"/>
      <c r="X361" s="195" t="s">
        <v>594</v>
      </c>
      <c r="Y361" s="194"/>
      <c r="Z361" s="195" t="s">
        <v>740</v>
      </c>
      <c r="AA361" s="194"/>
      <c r="AB361" s="25"/>
      <c r="AC361" s="397"/>
      <c r="AD361" s="397"/>
      <c r="AE361" s="193"/>
      <c r="AF361" s="379">
        <f>SUMPRODUCT(LEN($K361:$Y363)-LEN(SUBSTITUTE($K361:$Y363,"A", "")))</f>
        <v>0</v>
      </c>
      <c r="AG361" s="365">
        <f>SUMPRODUCT(LEN($AB361:$AB363)-LEN(SUBSTITUTE($AB361:$AB363,"A", "")))</f>
        <v>0</v>
      </c>
      <c r="AH361" s="365">
        <f>SUMPRODUCT(LEN($K361:$Y363)-LEN(SUBSTITUTE($K361:$Y363,"S", "")))</f>
        <v>0</v>
      </c>
      <c r="AI361" s="365">
        <f>SUMPRODUCT(LEN($AB361:$AB363)-LEN(SUBSTITUTE($AB361:$AB363,"S", "")))</f>
        <v>0</v>
      </c>
      <c r="AJ361" s="365">
        <f>SUMPRODUCT(LEN($K361:$Y363)-LEN(SUBSTITUTE($K361:$Y363,"F", "")))</f>
        <v>0</v>
      </c>
      <c r="AK361" s="365">
        <f>SUMPRODUCT(LEN($AB361:$AB363)-LEN(SUBSTITUTE($AB361:$AB363,"F", "")))</f>
        <v>0</v>
      </c>
      <c r="AL361" s="365">
        <f>SUMPRODUCT(LEN($K361:$Y363)-LEN(SUBSTITUTE($K361:$Y363,"G", "")))</f>
        <v>0</v>
      </c>
      <c r="AM361" s="365">
        <f>SUMPRODUCT(LEN($AB361:$AB363)-LEN(SUBSTITUTE($AB361:$AB363,"G", "")))</f>
        <v>0</v>
      </c>
      <c r="AN361" s="365">
        <f>SUMPRODUCT(LEN($K361:$Y363)-LEN(SUBSTITUTE($K361:$Y363,"M", "")))</f>
        <v>0</v>
      </c>
      <c r="AO361" s="382">
        <f>SUMPRODUCT(LEN($AB361:$AB363)-LEN(SUBSTITUTE($AB361:$AB363,"M", "")))</f>
        <v>0</v>
      </c>
    </row>
    <row r="362" spans="1:44" ht="19.899999999999999" customHeight="1" x14ac:dyDescent="0.2">
      <c r="A362" s="17"/>
      <c r="B362" s="406"/>
      <c r="C362" s="231"/>
      <c r="D362" s="23"/>
      <c r="E362" s="23"/>
      <c r="F362" s="191"/>
      <c r="G362" s="409"/>
      <c r="H362" s="409"/>
      <c r="I362" s="409"/>
      <c r="J362" s="190" t="s">
        <v>91</v>
      </c>
      <c r="K362" s="189"/>
      <c r="L362" s="190" t="s">
        <v>90</v>
      </c>
      <c r="M362" s="189"/>
      <c r="N362" s="190" t="s">
        <v>89</v>
      </c>
      <c r="O362" s="189"/>
      <c r="P362" s="190" t="s">
        <v>88</v>
      </c>
      <c r="Q362" s="189"/>
      <c r="R362" s="190" t="s">
        <v>210</v>
      </c>
      <c r="S362" s="189"/>
      <c r="T362" s="190" t="s">
        <v>209</v>
      </c>
      <c r="U362" s="189"/>
      <c r="V362" s="190" t="s">
        <v>291</v>
      </c>
      <c r="W362" s="189"/>
      <c r="X362" s="190" t="s">
        <v>593</v>
      </c>
      <c r="Y362" s="189"/>
      <c r="Z362" s="190" t="s">
        <v>739</v>
      </c>
      <c r="AA362" s="189"/>
      <c r="AB362" s="18"/>
      <c r="AC362" s="366"/>
      <c r="AD362" s="366"/>
      <c r="AE362" s="188"/>
      <c r="AF362" s="390"/>
      <c r="AG362" s="392"/>
      <c r="AH362" s="392"/>
      <c r="AI362" s="392"/>
      <c r="AJ362" s="392"/>
      <c r="AK362" s="392"/>
      <c r="AL362" s="392"/>
      <c r="AM362" s="392"/>
      <c r="AN362" s="392"/>
      <c r="AO362" s="395"/>
      <c r="AP362" s="58"/>
    </row>
    <row r="363" spans="1:44" ht="19.899999999999999" customHeight="1" thickBot="1" x14ac:dyDescent="0.25">
      <c r="A363" s="17"/>
      <c r="B363" s="407"/>
      <c r="C363" s="233"/>
      <c r="D363" s="203"/>
      <c r="E363" s="203"/>
      <c r="F363" s="202"/>
      <c r="G363" s="410"/>
      <c r="H363" s="410"/>
      <c r="I363" s="410"/>
      <c r="J363" s="201" t="s">
        <v>87</v>
      </c>
      <c r="K363" s="200"/>
      <c r="L363" s="201" t="s">
        <v>86</v>
      </c>
      <c r="M363" s="200"/>
      <c r="N363" s="201" t="s">
        <v>85</v>
      </c>
      <c r="O363" s="200"/>
      <c r="P363" s="201" t="s">
        <v>84</v>
      </c>
      <c r="Q363" s="200"/>
      <c r="R363" s="201" t="s">
        <v>208</v>
      </c>
      <c r="S363" s="200"/>
      <c r="T363" s="201" t="s">
        <v>207</v>
      </c>
      <c r="U363" s="200"/>
      <c r="V363" s="201" t="s">
        <v>290</v>
      </c>
      <c r="W363" s="200"/>
      <c r="X363" s="201" t="s">
        <v>592</v>
      </c>
      <c r="Y363" s="200"/>
      <c r="Z363" s="201" t="s">
        <v>738</v>
      </c>
      <c r="AA363" s="200"/>
      <c r="AB363" s="10"/>
      <c r="AC363" s="398"/>
      <c r="AD363" s="398"/>
      <c r="AE363" s="199"/>
      <c r="AF363" s="391"/>
      <c r="AG363" s="393"/>
      <c r="AH363" s="393"/>
      <c r="AI363" s="393"/>
      <c r="AJ363" s="393"/>
      <c r="AK363" s="393"/>
      <c r="AL363" s="393"/>
      <c r="AM363" s="393"/>
      <c r="AN363" s="393"/>
      <c r="AO363" s="396"/>
    </row>
    <row r="364" spans="1:44" ht="19.899999999999999" customHeight="1" x14ac:dyDescent="0.2">
      <c r="A364" s="17"/>
      <c r="B364" s="405">
        <v>15</v>
      </c>
      <c r="C364" s="232"/>
      <c r="D364" s="197"/>
      <c r="E364" s="197"/>
      <c r="F364" s="196"/>
      <c r="G364" s="408"/>
      <c r="H364" s="408"/>
      <c r="I364" s="408"/>
      <c r="J364" s="195" t="s">
        <v>95</v>
      </c>
      <c r="K364" s="194"/>
      <c r="L364" s="195" t="s">
        <v>94</v>
      </c>
      <c r="M364" s="194"/>
      <c r="N364" s="195" t="s">
        <v>93</v>
      </c>
      <c r="O364" s="194"/>
      <c r="P364" s="195" t="s">
        <v>92</v>
      </c>
      <c r="Q364" s="194"/>
      <c r="R364" s="195" t="s">
        <v>212</v>
      </c>
      <c r="S364" s="194"/>
      <c r="T364" s="195" t="s">
        <v>211</v>
      </c>
      <c r="U364" s="194"/>
      <c r="V364" s="195" t="s">
        <v>292</v>
      </c>
      <c r="W364" s="194"/>
      <c r="X364" s="195" t="s">
        <v>594</v>
      </c>
      <c r="Y364" s="194"/>
      <c r="Z364" s="195" t="s">
        <v>740</v>
      </c>
      <c r="AA364" s="194"/>
      <c r="AB364" s="25"/>
      <c r="AC364" s="397"/>
      <c r="AD364" s="397"/>
      <c r="AE364" s="193"/>
      <c r="AF364" s="379">
        <f>SUMPRODUCT(LEN($K364:$Y366)-LEN(SUBSTITUTE($K364:$Y366,"A", "")))</f>
        <v>0</v>
      </c>
      <c r="AG364" s="365">
        <f>SUMPRODUCT(LEN($AB364:$AB366)-LEN(SUBSTITUTE($AB364:$AB366,"A", "")))</f>
        <v>0</v>
      </c>
      <c r="AH364" s="365">
        <f>SUMPRODUCT(LEN($K364:$Y366)-LEN(SUBSTITUTE($K364:$Y366,"S", "")))</f>
        <v>0</v>
      </c>
      <c r="AI364" s="365">
        <f>SUMPRODUCT(LEN($AB364:$AB366)-LEN(SUBSTITUTE($AB364:$AB366,"S", "")))</f>
        <v>0</v>
      </c>
      <c r="AJ364" s="365">
        <f>SUMPRODUCT(LEN($K364:$Y366)-LEN(SUBSTITUTE($K364:$Y366,"F", "")))</f>
        <v>0</v>
      </c>
      <c r="AK364" s="365">
        <f>SUMPRODUCT(LEN($AB364:$AB366)-LEN(SUBSTITUTE($AB364:$AB366,"F", "")))</f>
        <v>0</v>
      </c>
      <c r="AL364" s="365">
        <f>SUMPRODUCT(LEN($K364:$Y366)-LEN(SUBSTITUTE($K364:$Y366,"G", "")))</f>
        <v>0</v>
      </c>
      <c r="AM364" s="365">
        <f>SUMPRODUCT(LEN($AB364:$AB366)-LEN(SUBSTITUTE($AB364:$AB366,"G", "")))</f>
        <v>0</v>
      </c>
      <c r="AN364" s="365">
        <f>SUMPRODUCT(LEN($K364:$Y366)-LEN(SUBSTITUTE($K364:$Y366,"M", "")))</f>
        <v>0</v>
      </c>
      <c r="AO364" s="382">
        <f>SUMPRODUCT(LEN($AB364:$AB366)-LEN(SUBSTITUTE($AB364:$AB366,"M", "")))</f>
        <v>0</v>
      </c>
    </row>
    <row r="365" spans="1:44" ht="19.899999999999999" customHeight="1" x14ac:dyDescent="0.2">
      <c r="A365" s="17"/>
      <c r="B365" s="406"/>
      <c r="C365" s="231"/>
      <c r="D365" s="23"/>
      <c r="E365" s="23"/>
      <c r="F365" s="191"/>
      <c r="G365" s="409"/>
      <c r="H365" s="409"/>
      <c r="I365" s="409"/>
      <c r="J365" s="190" t="s">
        <v>91</v>
      </c>
      <c r="K365" s="189"/>
      <c r="L365" s="190" t="s">
        <v>90</v>
      </c>
      <c r="M365" s="189"/>
      <c r="N365" s="190" t="s">
        <v>89</v>
      </c>
      <c r="O365" s="189"/>
      <c r="P365" s="190" t="s">
        <v>88</v>
      </c>
      <c r="Q365" s="189"/>
      <c r="R365" s="190" t="s">
        <v>210</v>
      </c>
      <c r="S365" s="189"/>
      <c r="T365" s="190" t="s">
        <v>209</v>
      </c>
      <c r="U365" s="189"/>
      <c r="V365" s="190" t="s">
        <v>291</v>
      </c>
      <c r="W365" s="189"/>
      <c r="X365" s="190" t="s">
        <v>593</v>
      </c>
      <c r="Y365" s="189"/>
      <c r="Z365" s="190" t="s">
        <v>739</v>
      </c>
      <c r="AA365" s="189"/>
      <c r="AB365" s="18"/>
      <c r="AC365" s="366"/>
      <c r="AD365" s="366"/>
      <c r="AE365" s="188"/>
      <c r="AF365" s="390"/>
      <c r="AG365" s="392"/>
      <c r="AH365" s="392"/>
      <c r="AI365" s="392"/>
      <c r="AJ365" s="392"/>
      <c r="AK365" s="392"/>
      <c r="AL365" s="392"/>
      <c r="AM365" s="392"/>
      <c r="AN365" s="392"/>
      <c r="AO365" s="395"/>
    </row>
    <row r="366" spans="1:44" ht="19.899999999999999" customHeight="1" thickBot="1" x14ac:dyDescent="0.25">
      <c r="A366" s="17"/>
      <c r="B366" s="407"/>
      <c r="C366" s="233"/>
      <c r="D366" s="203"/>
      <c r="E366" s="203"/>
      <c r="F366" s="202"/>
      <c r="G366" s="410"/>
      <c r="H366" s="410"/>
      <c r="I366" s="410"/>
      <c r="J366" s="201" t="s">
        <v>87</v>
      </c>
      <c r="K366" s="200"/>
      <c r="L366" s="201" t="s">
        <v>86</v>
      </c>
      <c r="M366" s="200"/>
      <c r="N366" s="201" t="s">
        <v>85</v>
      </c>
      <c r="O366" s="200"/>
      <c r="P366" s="201" t="s">
        <v>84</v>
      </c>
      <c r="Q366" s="200"/>
      <c r="R366" s="201" t="s">
        <v>208</v>
      </c>
      <c r="S366" s="200"/>
      <c r="T366" s="201" t="s">
        <v>207</v>
      </c>
      <c r="U366" s="200"/>
      <c r="V366" s="201" t="s">
        <v>290</v>
      </c>
      <c r="W366" s="200"/>
      <c r="X366" s="201" t="s">
        <v>592</v>
      </c>
      <c r="Y366" s="200"/>
      <c r="Z366" s="201" t="s">
        <v>738</v>
      </c>
      <c r="AA366" s="200"/>
      <c r="AB366" s="10"/>
      <c r="AC366" s="398"/>
      <c r="AD366" s="398"/>
      <c r="AE366" s="199"/>
      <c r="AF366" s="391"/>
      <c r="AG366" s="393"/>
      <c r="AH366" s="393"/>
      <c r="AI366" s="393"/>
      <c r="AJ366" s="393"/>
      <c r="AK366" s="393"/>
      <c r="AL366" s="393"/>
      <c r="AM366" s="393"/>
      <c r="AN366" s="393"/>
      <c r="AO366" s="396"/>
    </row>
    <row r="367" spans="1:44" ht="19.899999999999999" customHeight="1" x14ac:dyDescent="0.2">
      <c r="A367" s="17"/>
      <c r="B367" s="405">
        <v>16</v>
      </c>
      <c r="C367" s="232"/>
      <c r="D367" s="197"/>
      <c r="E367" s="197"/>
      <c r="F367" s="196"/>
      <c r="G367" s="408"/>
      <c r="H367" s="408"/>
      <c r="I367" s="408"/>
      <c r="J367" s="195" t="s">
        <v>95</v>
      </c>
      <c r="K367" s="194"/>
      <c r="L367" s="195" t="s">
        <v>94</v>
      </c>
      <c r="M367" s="194"/>
      <c r="N367" s="195" t="s">
        <v>93</v>
      </c>
      <c r="O367" s="194"/>
      <c r="P367" s="195" t="s">
        <v>92</v>
      </c>
      <c r="Q367" s="194"/>
      <c r="R367" s="195" t="s">
        <v>212</v>
      </c>
      <c r="S367" s="194"/>
      <c r="T367" s="195" t="s">
        <v>211</v>
      </c>
      <c r="U367" s="194"/>
      <c r="V367" s="195" t="s">
        <v>292</v>
      </c>
      <c r="W367" s="194"/>
      <c r="X367" s="195" t="s">
        <v>594</v>
      </c>
      <c r="Y367" s="194"/>
      <c r="Z367" s="195" t="s">
        <v>740</v>
      </c>
      <c r="AA367" s="194"/>
      <c r="AB367" s="25"/>
      <c r="AC367" s="397"/>
      <c r="AD367" s="397"/>
      <c r="AE367" s="193"/>
      <c r="AF367" s="379">
        <f>SUMPRODUCT(LEN($K367:$Y369)-LEN(SUBSTITUTE($K367:$Y369,"A", "")))</f>
        <v>0</v>
      </c>
      <c r="AG367" s="365">
        <f>SUMPRODUCT(LEN($AB367:$AB369)-LEN(SUBSTITUTE($AB367:$AB369,"A", "")))</f>
        <v>0</v>
      </c>
      <c r="AH367" s="365">
        <f>SUMPRODUCT(LEN($K367:$Y369)-LEN(SUBSTITUTE($K367:$Y369,"S", "")))</f>
        <v>0</v>
      </c>
      <c r="AI367" s="365">
        <f>SUMPRODUCT(LEN($AB367:$AB369)-LEN(SUBSTITUTE($AB367:$AB369,"S", "")))</f>
        <v>0</v>
      </c>
      <c r="AJ367" s="365">
        <f>SUMPRODUCT(LEN($K367:$Y369)-LEN(SUBSTITUTE($K367:$Y369,"F", "")))</f>
        <v>0</v>
      </c>
      <c r="AK367" s="365">
        <f>SUMPRODUCT(LEN($AB367:$AB369)-LEN(SUBSTITUTE($AB367:$AB369,"F", "")))</f>
        <v>0</v>
      </c>
      <c r="AL367" s="365">
        <f>SUMPRODUCT(LEN($K367:$Y369)-LEN(SUBSTITUTE($K367:$Y369,"G", "")))</f>
        <v>0</v>
      </c>
      <c r="AM367" s="365">
        <f>SUMPRODUCT(LEN($AB367:$AB369)-LEN(SUBSTITUTE($AB367:$AB369,"G", "")))</f>
        <v>0</v>
      </c>
      <c r="AN367" s="365">
        <f>SUMPRODUCT(LEN($K367:$Y369)-LEN(SUBSTITUTE($K367:$Y369,"M", "")))</f>
        <v>0</v>
      </c>
      <c r="AO367" s="382">
        <f>SUMPRODUCT(LEN($AB367:$AB369)-LEN(SUBSTITUTE($AB367:$AB369,"M", "")))</f>
        <v>0</v>
      </c>
    </row>
    <row r="368" spans="1:44" ht="19.899999999999999" customHeight="1" x14ac:dyDescent="0.2">
      <c r="A368" s="17"/>
      <c r="B368" s="406"/>
      <c r="C368" s="231"/>
      <c r="D368" s="23"/>
      <c r="E368" s="23"/>
      <c r="F368" s="191"/>
      <c r="G368" s="409"/>
      <c r="H368" s="409"/>
      <c r="I368" s="409"/>
      <c r="J368" s="190" t="s">
        <v>91</v>
      </c>
      <c r="K368" s="189"/>
      <c r="L368" s="190" t="s">
        <v>90</v>
      </c>
      <c r="M368" s="189"/>
      <c r="N368" s="190" t="s">
        <v>89</v>
      </c>
      <c r="O368" s="189"/>
      <c r="P368" s="190" t="s">
        <v>88</v>
      </c>
      <c r="Q368" s="189"/>
      <c r="R368" s="190" t="s">
        <v>210</v>
      </c>
      <c r="S368" s="189"/>
      <c r="T368" s="190" t="s">
        <v>209</v>
      </c>
      <c r="U368" s="189"/>
      <c r="V368" s="190" t="s">
        <v>291</v>
      </c>
      <c r="W368" s="189"/>
      <c r="X368" s="190" t="s">
        <v>593</v>
      </c>
      <c r="Y368" s="189"/>
      <c r="Z368" s="190" t="s">
        <v>739</v>
      </c>
      <c r="AA368" s="189"/>
      <c r="AB368" s="18"/>
      <c r="AC368" s="366"/>
      <c r="AD368" s="366"/>
      <c r="AE368" s="188"/>
      <c r="AF368" s="390"/>
      <c r="AG368" s="392"/>
      <c r="AH368" s="392"/>
      <c r="AI368" s="392"/>
      <c r="AJ368" s="392"/>
      <c r="AK368" s="392"/>
      <c r="AL368" s="392"/>
      <c r="AM368" s="392"/>
      <c r="AN368" s="392"/>
      <c r="AO368" s="395"/>
    </row>
    <row r="369" spans="1:49" ht="19.899999999999999" customHeight="1" thickBot="1" x14ac:dyDescent="0.25">
      <c r="A369" s="17"/>
      <c r="B369" s="407"/>
      <c r="C369" s="233"/>
      <c r="D369" s="203"/>
      <c r="E369" s="203"/>
      <c r="F369" s="202"/>
      <c r="G369" s="410"/>
      <c r="H369" s="410"/>
      <c r="I369" s="410"/>
      <c r="J369" s="201" t="s">
        <v>87</v>
      </c>
      <c r="K369" s="200"/>
      <c r="L369" s="201" t="s">
        <v>86</v>
      </c>
      <c r="M369" s="200"/>
      <c r="N369" s="201" t="s">
        <v>85</v>
      </c>
      <c r="O369" s="200"/>
      <c r="P369" s="201" t="s">
        <v>84</v>
      </c>
      <c r="Q369" s="200"/>
      <c r="R369" s="201" t="s">
        <v>208</v>
      </c>
      <c r="S369" s="200"/>
      <c r="T369" s="201" t="s">
        <v>207</v>
      </c>
      <c r="U369" s="200"/>
      <c r="V369" s="201" t="s">
        <v>290</v>
      </c>
      <c r="W369" s="200"/>
      <c r="X369" s="201" t="s">
        <v>592</v>
      </c>
      <c r="Y369" s="200"/>
      <c r="Z369" s="201" t="s">
        <v>738</v>
      </c>
      <c r="AA369" s="200"/>
      <c r="AB369" s="10"/>
      <c r="AC369" s="398"/>
      <c r="AD369" s="398"/>
      <c r="AE369" s="199"/>
      <c r="AF369" s="391"/>
      <c r="AG369" s="393"/>
      <c r="AH369" s="393"/>
      <c r="AI369" s="393"/>
      <c r="AJ369" s="393"/>
      <c r="AK369" s="393"/>
      <c r="AL369" s="393"/>
      <c r="AM369" s="393"/>
      <c r="AN369" s="393"/>
      <c r="AO369" s="396"/>
    </row>
    <row r="370" spans="1:49" ht="19.899999999999999" customHeight="1" x14ac:dyDescent="0.2">
      <c r="A370" s="17"/>
      <c r="B370" s="405">
        <v>17</v>
      </c>
      <c r="C370" s="232"/>
      <c r="D370" s="197"/>
      <c r="E370" s="197"/>
      <c r="F370" s="196"/>
      <c r="G370" s="408"/>
      <c r="H370" s="408"/>
      <c r="I370" s="408"/>
      <c r="J370" s="195" t="s">
        <v>95</v>
      </c>
      <c r="K370" s="194"/>
      <c r="L370" s="195" t="s">
        <v>94</v>
      </c>
      <c r="M370" s="194"/>
      <c r="N370" s="195" t="s">
        <v>93</v>
      </c>
      <c r="O370" s="194"/>
      <c r="P370" s="195" t="s">
        <v>92</v>
      </c>
      <c r="Q370" s="194"/>
      <c r="R370" s="195" t="s">
        <v>212</v>
      </c>
      <c r="S370" s="194"/>
      <c r="T370" s="195" t="s">
        <v>211</v>
      </c>
      <c r="U370" s="194"/>
      <c r="V370" s="195" t="s">
        <v>292</v>
      </c>
      <c r="W370" s="194"/>
      <c r="X370" s="195" t="s">
        <v>594</v>
      </c>
      <c r="Y370" s="194"/>
      <c r="Z370" s="195" t="s">
        <v>740</v>
      </c>
      <c r="AA370" s="194"/>
      <c r="AB370" s="25"/>
      <c r="AC370" s="397"/>
      <c r="AD370" s="397"/>
      <c r="AE370" s="193"/>
      <c r="AF370" s="379">
        <f>SUMPRODUCT(LEN($K370:$Y372)-LEN(SUBSTITUTE($K370:$Y372,"A", "")))</f>
        <v>0</v>
      </c>
      <c r="AG370" s="365">
        <f>SUMPRODUCT(LEN($AB370:$AB372)-LEN(SUBSTITUTE($AB370:$AB372,"A", "")))</f>
        <v>0</v>
      </c>
      <c r="AH370" s="365">
        <f>SUMPRODUCT(LEN($K370:$Y372)-LEN(SUBSTITUTE($K370:$Y372,"S", "")))</f>
        <v>0</v>
      </c>
      <c r="AI370" s="365">
        <f>SUMPRODUCT(LEN($AB370:$AB372)-LEN(SUBSTITUTE($AB370:$AB372,"S", "")))</f>
        <v>0</v>
      </c>
      <c r="AJ370" s="365">
        <f>SUMPRODUCT(LEN($K370:$Y372)-LEN(SUBSTITUTE($K370:$Y372,"F", "")))</f>
        <v>0</v>
      </c>
      <c r="AK370" s="365">
        <f>SUMPRODUCT(LEN($AB370:$AB372)-LEN(SUBSTITUTE($AB370:$AB372,"F", "")))</f>
        <v>0</v>
      </c>
      <c r="AL370" s="365">
        <f>SUMPRODUCT(LEN($K370:$Y372)-LEN(SUBSTITUTE($K370:$Y372,"G", "")))</f>
        <v>0</v>
      </c>
      <c r="AM370" s="365">
        <f>SUMPRODUCT(LEN($AB370:$AB372)-LEN(SUBSTITUTE($AB370:$AB372,"G", "")))</f>
        <v>0</v>
      </c>
      <c r="AN370" s="365">
        <f>SUMPRODUCT(LEN($K370:$Y372)-LEN(SUBSTITUTE($K370:$Y372,"M", "")))</f>
        <v>0</v>
      </c>
      <c r="AO370" s="382">
        <f>SUMPRODUCT(LEN($AB370:$AB372)-LEN(SUBSTITUTE($AB370:$AB372,"M", "")))</f>
        <v>0</v>
      </c>
    </row>
    <row r="371" spans="1:49" ht="19.899999999999999" customHeight="1" x14ac:dyDescent="0.2">
      <c r="A371" s="17"/>
      <c r="B371" s="406"/>
      <c r="C371" s="231"/>
      <c r="D371" s="23"/>
      <c r="E371" s="23"/>
      <c r="F371" s="191"/>
      <c r="G371" s="409"/>
      <c r="H371" s="409"/>
      <c r="I371" s="409"/>
      <c r="J371" s="190" t="s">
        <v>91</v>
      </c>
      <c r="K371" s="189"/>
      <c r="L371" s="190" t="s">
        <v>90</v>
      </c>
      <c r="M371" s="189"/>
      <c r="N371" s="190" t="s">
        <v>89</v>
      </c>
      <c r="O371" s="189"/>
      <c r="P371" s="190" t="s">
        <v>88</v>
      </c>
      <c r="Q371" s="189"/>
      <c r="R371" s="190" t="s">
        <v>210</v>
      </c>
      <c r="S371" s="189"/>
      <c r="T371" s="190" t="s">
        <v>209</v>
      </c>
      <c r="U371" s="189"/>
      <c r="V371" s="190" t="s">
        <v>291</v>
      </c>
      <c r="W371" s="189"/>
      <c r="X371" s="190" t="s">
        <v>593</v>
      </c>
      <c r="Y371" s="189"/>
      <c r="Z371" s="190" t="s">
        <v>739</v>
      </c>
      <c r="AA371" s="189"/>
      <c r="AB371" s="18"/>
      <c r="AC371" s="366"/>
      <c r="AD371" s="366"/>
      <c r="AE371" s="188"/>
      <c r="AF371" s="390"/>
      <c r="AG371" s="392"/>
      <c r="AH371" s="392"/>
      <c r="AI371" s="392"/>
      <c r="AJ371" s="392"/>
      <c r="AK371" s="392"/>
      <c r="AL371" s="392"/>
      <c r="AM371" s="392"/>
      <c r="AN371" s="392"/>
      <c r="AO371" s="395"/>
    </row>
    <row r="372" spans="1:49" ht="19.899999999999999" customHeight="1" thickBot="1" x14ac:dyDescent="0.25">
      <c r="A372" s="17"/>
      <c r="B372" s="407"/>
      <c r="C372" s="233"/>
      <c r="D372" s="203"/>
      <c r="E372" s="203"/>
      <c r="F372" s="202"/>
      <c r="G372" s="410"/>
      <c r="H372" s="410"/>
      <c r="I372" s="410"/>
      <c r="J372" s="201" t="s">
        <v>87</v>
      </c>
      <c r="K372" s="200"/>
      <c r="L372" s="201" t="s">
        <v>86</v>
      </c>
      <c r="M372" s="200"/>
      <c r="N372" s="201" t="s">
        <v>85</v>
      </c>
      <c r="O372" s="200"/>
      <c r="P372" s="201" t="s">
        <v>84</v>
      </c>
      <c r="Q372" s="200"/>
      <c r="R372" s="201" t="s">
        <v>208</v>
      </c>
      <c r="S372" s="200"/>
      <c r="T372" s="201" t="s">
        <v>207</v>
      </c>
      <c r="U372" s="200"/>
      <c r="V372" s="201" t="s">
        <v>290</v>
      </c>
      <c r="W372" s="200"/>
      <c r="X372" s="201" t="s">
        <v>592</v>
      </c>
      <c r="Y372" s="200"/>
      <c r="Z372" s="201" t="s">
        <v>738</v>
      </c>
      <c r="AA372" s="200"/>
      <c r="AB372" s="10"/>
      <c r="AC372" s="398"/>
      <c r="AD372" s="398"/>
      <c r="AE372" s="199"/>
      <c r="AF372" s="391"/>
      <c r="AG372" s="393"/>
      <c r="AH372" s="393"/>
      <c r="AI372" s="393"/>
      <c r="AJ372" s="393"/>
      <c r="AK372" s="393"/>
      <c r="AL372" s="393"/>
      <c r="AM372" s="393"/>
      <c r="AN372" s="393"/>
      <c r="AO372" s="396"/>
    </row>
    <row r="373" spans="1:49" ht="19.899999999999999" customHeight="1" x14ac:dyDescent="0.2">
      <c r="A373" s="17"/>
      <c r="B373" s="405">
        <v>18</v>
      </c>
      <c r="C373" s="232"/>
      <c r="D373" s="197"/>
      <c r="E373" s="197"/>
      <c r="F373" s="196"/>
      <c r="G373" s="408"/>
      <c r="H373" s="408"/>
      <c r="I373" s="408"/>
      <c r="J373" s="195" t="s">
        <v>95</v>
      </c>
      <c r="K373" s="194"/>
      <c r="L373" s="195" t="s">
        <v>94</v>
      </c>
      <c r="M373" s="194"/>
      <c r="N373" s="195" t="s">
        <v>93</v>
      </c>
      <c r="O373" s="194"/>
      <c r="P373" s="195" t="s">
        <v>92</v>
      </c>
      <c r="Q373" s="194"/>
      <c r="R373" s="195" t="s">
        <v>212</v>
      </c>
      <c r="S373" s="194"/>
      <c r="T373" s="195" t="s">
        <v>211</v>
      </c>
      <c r="U373" s="194"/>
      <c r="V373" s="195" t="s">
        <v>292</v>
      </c>
      <c r="W373" s="194"/>
      <c r="X373" s="195" t="s">
        <v>594</v>
      </c>
      <c r="Y373" s="194"/>
      <c r="Z373" s="195" t="s">
        <v>740</v>
      </c>
      <c r="AA373" s="194"/>
      <c r="AB373" s="25"/>
      <c r="AC373" s="397"/>
      <c r="AD373" s="397"/>
      <c r="AE373" s="193"/>
      <c r="AF373" s="379">
        <f>SUMPRODUCT(LEN($K373:$Y375)-LEN(SUBSTITUTE($K373:$Y375,"A", "")))</f>
        <v>0</v>
      </c>
      <c r="AG373" s="365">
        <f>SUMPRODUCT(LEN($AB373:$AB375)-LEN(SUBSTITUTE($AB373:$AB375,"A", "")))</f>
        <v>0</v>
      </c>
      <c r="AH373" s="365">
        <f>SUMPRODUCT(LEN($K373:$Y375)-LEN(SUBSTITUTE($K373:$Y375,"S", "")))</f>
        <v>0</v>
      </c>
      <c r="AI373" s="365">
        <f>SUMPRODUCT(LEN($AB373:$AB375)-LEN(SUBSTITUTE($AB373:$AB375,"S", "")))</f>
        <v>0</v>
      </c>
      <c r="AJ373" s="365">
        <f>SUMPRODUCT(LEN($K373:$Y375)-LEN(SUBSTITUTE($K373:$Y375,"F", "")))</f>
        <v>0</v>
      </c>
      <c r="AK373" s="365">
        <f>SUMPRODUCT(LEN($AB373:$AB375)-LEN(SUBSTITUTE($AB373:$AB375,"F", "")))</f>
        <v>0</v>
      </c>
      <c r="AL373" s="365">
        <f>SUMPRODUCT(LEN($K373:$Y375)-LEN(SUBSTITUTE($K373:$Y375,"G", "")))</f>
        <v>0</v>
      </c>
      <c r="AM373" s="365">
        <f>SUMPRODUCT(LEN($AB373:$AB375)-LEN(SUBSTITUTE($AB373:$AB375,"G", "")))</f>
        <v>0</v>
      </c>
      <c r="AN373" s="365">
        <f>SUMPRODUCT(LEN($K373:$Y375)-LEN(SUBSTITUTE($K373:$Y375,"M", "")))</f>
        <v>0</v>
      </c>
      <c r="AO373" s="382">
        <f>SUMPRODUCT(LEN($AB373:$AB375)-LEN(SUBSTITUTE($AB373:$AB375,"M", "")))</f>
        <v>0</v>
      </c>
    </row>
    <row r="374" spans="1:49" ht="19.899999999999999" customHeight="1" x14ac:dyDescent="0.2">
      <c r="A374" s="17"/>
      <c r="B374" s="406"/>
      <c r="C374" s="231"/>
      <c r="D374" s="23"/>
      <c r="E374" s="23"/>
      <c r="F374" s="191"/>
      <c r="G374" s="409"/>
      <c r="H374" s="409"/>
      <c r="I374" s="409"/>
      <c r="J374" s="190" t="s">
        <v>91</v>
      </c>
      <c r="K374" s="189"/>
      <c r="L374" s="190" t="s">
        <v>90</v>
      </c>
      <c r="M374" s="189"/>
      <c r="N374" s="190" t="s">
        <v>89</v>
      </c>
      <c r="O374" s="189"/>
      <c r="P374" s="190" t="s">
        <v>88</v>
      </c>
      <c r="Q374" s="189"/>
      <c r="R374" s="190" t="s">
        <v>210</v>
      </c>
      <c r="S374" s="189"/>
      <c r="T374" s="190" t="s">
        <v>209</v>
      </c>
      <c r="U374" s="189"/>
      <c r="V374" s="190" t="s">
        <v>291</v>
      </c>
      <c r="W374" s="189"/>
      <c r="X374" s="190" t="s">
        <v>593</v>
      </c>
      <c r="Y374" s="189"/>
      <c r="Z374" s="190" t="s">
        <v>739</v>
      </c>
      <c r="AA374" s="189"/>
      <c r="AB374" s="18"/>
      <c r="AC374" s="366"/>
      <c r="AD374" s="366"/>
      <c r="AE374" s="188"/>
      <c r="AF374" s="390"/>
      <c r="AG374" s="392"/>
      <c r="AH374" s="392"/>
      <c r="AI374" s="392"/>
      <c r="AJ374" s="392"/>
      <c r="AK374" s="392"/>
      <c r="AL374" s="392"/>
      <c r="AM374" s="392"/>
      <c r="AN374" s="392"/>
      <c r="AO374" s="395"/>
    </row>
    <row r="375" spans="1:49" ht="19.899999999999999" customHeight="1" thickBot="1" x14ac:dyDescent="0.25">
      <c r="A375" s="17"/>
      <c r="B375" s="407"/>
      <c r="C375" s="233"/>
      <c r="D375" s="203"/>
      <c r="E375" s="203"/>
      <c r="F375" s="202"/>
      <c r="G375" s="410"/>
      <c r="H375" s="410"/>
      <c r="I375" s="410"/>
      <c r="J375" s="201" t="s">
        <v>87</v>
      </c>
      <c r="K375" s="200"/>
      <c r="L375" s="201" t="s">
        <v>86</v>
      </c>
      <c r="M375" s="200"/>
      <c r="N375" s="201" t="s">
        <v>85</v>
      </c>
      <c r="O375" s="200"/>
      <c r="P375" s="201" t="s">
        <v>84</v>
      </c>
      <c r="Q375" s="200"/>
      <c r="R375" s="201" t="s">
        <v>208</v>
      </c>
      <c r="S375" s="200"/>
      <c r="T375" s="201" t="s">
        <v>207</v>
      </c>
      <c r="U375" s="200"/>
      <c r="V375" s="201" t="s">
        <v>290</v>
      </c>
      <c r="W375" s="200"/>
      <c r="X375" s="201" t="s">
        <v>592</v>
      </c>
      <c r="Y375" s="200"/>
      <c r="Z375" s="201" t="s">
        <v>738</v>
      </c>
      <c r="AA375" s="200"/>
      <c r="AB375" s="10"/>
      <c r="AC375" s="398"/>
      <c r="AD375" s="398"/>
      <c r="AE375" s="199"/>
      <c r="AF375" s="391"/>
      <c r="AG375" s="393"/>
      <c r="AH375" s="393"/>
      <c r="AI375" s="393"/>
      <c r="AJ375" s="393"/>
      <c r="AK375" s="393"/>
      <c r="AL375" s="393"/>
      <c r="AM375" s="393"/>
      <c r="AN375" s="393"/>
      <c r="AO375" s="396"/>
    </row>
    <row r="376" spans="1:49" ht="19.899999999999999" customHeight="1" x14ac:dyDescent="0.2">
      <c r="A376" s="17"/>
      <c r="B376" s="405">
        <v>19</v>
      </c>
      <c r="C376" s="232"/>
      <c r="D376" s="197"/>
      <c r="E376" s="197"/>
      <c r="F376" s="196"/>
      <c r="G376" s="408"/>
      <c r="H376" s="408"/>
      <c r="I376" s="408"/>
      <c r="J376" s="195" t="s">
        <v>95</v>
      </c>
      <c r="K376" s="194"/>
      <c r="L376" s="195" t="s">
        <v>94</v>
      </c>
      <c r="M376" s="194"/>
      <c r="N376" s="195" t="s">
        <v>93</v>
      </c>
      <c r="O376" s="194"/>
      <c r="P376" s="195" t="s">
        <v>92</v>
      </c>
      <c r="Q376" s="194"/>
      <c r="R376" s="195" t="s">
        <v>212</v>
      </c>
      <c r="S376" s="194"/>
      <c r="T376" s="195" t="s">
        <v>211</v>
      </c>
      <c r="U376" s="194"/>
      <c r="V376" s="195" t="s">
        <v>292</v>
      </c>
      <c r="W376" s="194"/>
      <c r="X376" s="195" t="s">
        <v>594</v>
      </c>
      <c r="Y376" s="194"/>
      <c r="Z376" s="195" t="s">
        <v>740</v>
      </c>
      <c r="AA376" s="194"/>
      <c r="AB376" s="25"/>
      <c r="AC376" s="397"/>
      <c r="AD376" s="397"/>
      <c r="AE376" s="193"/>
      <c r="AF376" s="379">
        <f>SUMPRODUCT(LEN($K376:$Y378)-LEN(SUBSTITUTE($K376:$Y378,"A", "")))</f>
        <v>0</v>
      </c>
      <c r="AG376" s="365">
        <f>SUMPRODUCT(LEN($AB376:$AB378)-LEN(SUBSTITUTE($AB376:$AB378,"A", "")))</f>
        <v>0</v>
      </c>
      <c r="AH376" s="365">
        <f>SUMPRODUCT(LEN($K376:$Y378)-LEN(SUBSTITUTE($K376:$Y378,"S", "")))</f>
        <v>0</v>
      </c>
      <c r="AI376" s="365">
        <f>SUMPRODUCT(LEN($AB376:$AB378)-LEN(SUBSTITUTE($AB376:$AB378,"S", "")))</f>
        <v>0</v>
      </c>
      <c r="AJ376" s="365">
        <f>SUMPRODUCT(LEN($K376:$Y378)-LEN(SUBSTITUTE($K376:$Y378,"F", "")))</f>
        <v>0</v>
      </c>
      <c r="AK376" s="365">
        <f>SUMPRODUCT(LEN($AB376:$AB378)-LEN(SUBSTITUTE($AB376:$AB378,"F", "")))</f>
        <v>0</v>
      </c>
      <c r="AL376" s="365">
        <f>SUMPRODUCT(LEN($K376:$Y378)-LEN(SUBSTITUTE($K376:$Y378,"G", "")))</f>
        <v>0</v>
      </c>
      <c r="AM376" s="365">
        <f>SUMPRODUCT(LEN($AB376:$AB378)-LEN(SUBSTITUTE($AB376:$AB378,"G", "")))</f>
        <v>0</v>
      </c>
      <c r="AN376" s="365">
        <f>SUMPRODUCT(LEN($K376:$Y378)-LEN(SUBSTITUTE($K376:$Y378,"M", "")))</f>
        <v>0</v>
      </c>
      <c r="AO376" s="382">
        <f>SUMPRODUCT(LEN($AB376:$AB378)-LEN(SUBSTITUTE($AB376:$AB378,"M", "")))</f>
        <v>0</v>
      </c>
    </row>
    <row r="377" spans="1:49" ht="19.899999999999999" customHeight="1" x14ac:dyDescent="0.2">
      <c r="A377" s="17"/>
      <c r="B377" s="406"/>
      <c r="C377" s="231"/>
      <c r="D377" s="23"/>
      <c r="E377" s="23"/>
      <c r="F377" s="191"/>
      <c r="G377" s="409"/>
      <c r="H377" s="409"/>
      <c r="I377" s="409"/>
      <c r="J377" s="190" t="s">
        <v>91</v>
      </c>
      <c r="K377" s="189"/>
      <c r="L377" s="190" t="s">
        <v>90</v>
      </c>
      <c r="M377" s="189"/>
      <c r="N377" s="190" t="s">
        <v>89</v>
      </c>
      <c r="O377" s="189"/>
      <c r="P377" s="190" t="s">
        <v>88</v>
      </c>
      <c r="Q377" s="189"/>
      <c r="R377" s="190" t="s">
        <v>210</v>
      </c>
      <c r="S377" s="189"/>
      <c r="T377" s="190" t="s">
        <v>209</v>
      </c>
      <c r="U377" s="189"/>
      <c r="V377" s="190" t="s">
        <v>291</v>
      </c>
      <c r="W377" s="189"/>
      <c r="X377" s="190" t="s">
        <v>593</v>
      </c>
      <c r="Y377" s="189"/>
      <c r="Z377" s="190" t="s">
        <v>739</v>
      </c>
      <c r="AA377" s="189"/>
      <c r="AB377" s="18"/>
      <c r="AC377" s="366"/>
      <c r="AD377" s="366"/>
      <c r="AE377" s="188"/>
      <c r="AF377" s="390"/>
      <c r="AG377" s="392"/>
      <c r="AH377" s="392"/>
      <c r="AI377" s="392"/>
      <c r="AJ377" s="392"/>
      <c r="AK377" s="392"/>
      <c r="AL377" s="392"/>
      <c r="AM377" s="392"/>
      <c r="AN377" s="392"/>
      <c r="AO377" s="395"/>
    </row>
    <row r="378" spans="1:49" ht="19.899999999999999" customHeight="1" thickBot="1" x14ac:dyDescent="0.25">
      <c r="A378" s="17"/>
      <c r="B378" s="407"/>
      <c r="C378" s="233"/>
      <c r="D378" s="203"/>
      <c r="E378" s="203"/>
      <c r="F378" s="202"/>
      <c r="G378" s="410"/>
      <c r="H378" s="410"/>
      <c r="I378" s="410"/>
      <c r="J378" s="201" t="s">
        <v>87</v>
      </c>
      <c r="K378" s="200"/>
      <c r="L378" s="201" t="s">
        <v>86</v>
      </c>
      <c r="M378" s="200"/>
      <c r="N378" s="201" t="s">
        <v>85</v>
      </c>
      <c r="O378" s="200"/>
      <c r="P378" s="201" t="s">
        <v>84</v>
      </c>
      <c r="Q378" s="200"/>
      <c r="R378" s="201" t="s">
        <v>208</v>
      </c>
      <c r="S378" s="200"/>
      <c r="T378" s="201" t="s">
        <v>207</v>
      </c>
      <c r="U378" s="200"/>
      <c r="V378" s="201" t="s">
        <v>290</v>
      </c>
      <c r="W378" s="200"/>
      <c r="X378" s="201" t="s">
        <v>592</v>
      </c>
      <c r="Y378" s="200"/>
      <c r="Z378" s="201" t="s">
        <v>738</v>
      </c>
      <c r="AA378" s="200"/>
      <c r="AB378" s="10"/>
      <c r="AC378" s="398"/>
      <c r="AD378" s="398"/>
      <c r="AE378" s="199"/>
      <c r="AF378" s="391"/>
      <c r="AG378" s="393"/>
      <c r="AH378" s="393"/>
      <c r="AI378" s="393"/>
      <c r="AJ378" s="393"/>
      <c r="AK378" s="393"/>
      <c r="AL378" s="393"/>
      <c r="AM378" s="393"/>
      <c r="AN378" s="393"/>
      <c r="AO378" s="396"/>
    </row>
    <row r="379" spans="1:49" ht="19.899999999999999" customHeight="1" x14ac:dyDescent="0.2">
      <c r="A379" s="17"/>
      <c r="B379" s="405">
        <v>20</v>
      </c>
      <c r="C379" s="232"/>
      <c r="D379" s="197"/>
      <c r="E379" s="197"/>
      <c r="F379" s="196"/>
      <c r="G379" s="408"/>
      <c r="H379" s="408"/>
      <c r="I379" s="408"/>
      <c r="J379" s="195" t="s">
        <v>95</v>
      </c>
      <c r="K379" s="194"/>
      <c r="L379" s="195" t="s">
        <v>94</v>
      </c>
      <c r="M379" s="194"/>
      <c r="N379" s="195" t="s">
        <v>93</v>
      </c>
      <c r="O379" s="194"/>
      <c r="P379" s="195" t="s">
        <v>92</v>
      </c>
      <c r="Q379" s="194"/>
      <c r="R379" s="195" t="s">
        <v>212</v>
      </c>
      <c r="S379" s="194"/>
      <c r="T379" s="195" t="s">
        <v>211</v>
      </c>
      <c r="U379" s="194"/>
      <c r="V379" s="195" t="s">
        <v>292</v>
      </c>
      <c r="W379" s="194"/>
      <c r="X379" s="195" t="s">
        <v>594</v>
      </c>
      <c r="Y379" s="194"/>
      <c r="Z379" s="195" t="s">
        <v>740</v>
      </c>
      <c r="AA379" s="194"/>
      <c r="AB379" s="25"/>
      <c r="AC379" s="397"/>
      <c r="AD379" s="397"/>
      <c r="AE379" s="193"/>
      <c r="AF379" s="379">
        <f>SUMPRODUCT(LEN($K379:$Y381)-LEN(SUBSTITUTE($K379:$Y381,"A", "")))</f>
        <v>0</v>
      </c>
      <c r="AG379" s="365">
        <f>SUMPRODUCT(LEN($AB379:$AB381)-LEN(SUBSTITUTE($AB379:$AB381,"A", "")))</f>
        <v>0</v>
      </c>
      <c r="AH379" s="365">
        <f>SUMPRODUCT(LEN($K379:$Y381)-LEN(SUBSTITUTE($K379:$Y381,"S", "")))</f>
        <v>0</v>
      </c>
      <c r="AI379" s="365">
        <f>SUMPRODUCT(LEN($AB379:$AB381)-LEN(SUBSTITUTE($AB379:$AB381,"S", "")))</f>
        <v>0</v>
      </c>
      <c r="AJ379" s="365">
        <f>SUMPRODUCT(LEN($K379:$Y381)-LEN(SUBSTITUTE($K379:$Y381,"F", "")))</f>
        <v>0</v>
      </c>
      <c r="AK379" s="365">
        <f>SUMPRODUCT(LEN($AB379:$AB381)-LEN(SUBSTITUTE($AB379:$AB381,"F", "")))</f>
        <v>0</v>
      </c>
      <c r="AL379" s="365">
        <f>SUMPRODUCT(LEN($K379:$Y381)-LEN(SUBSTITUTE($K379:$Y381,"G", "")))</f>
        <v>0</v>
      </c>
      <c r="AM379" s="365">
        <f>SUMPRODUCT(LEN($AB379:$AB381)-LEN(SUBSTITUTE($AB379:$AB381,"G", "")))</f>
        <v>0</v>
      </c>
      <c r="AN379" s="365">
        <f>SUMPRODUCT(LEN($K379:$Y381)-LEN(SUBSTITUTE($K379:$Y381,"M", "")))</f>
        <v>0</v>
      </c>
      <c r="AO379" s="382">
        <f>SUMPRODUCT(LEN($AB379:$AB381)-LEN(SUBSTITUTE($AB379:$AB381,"M", "")))</f>
        <v>0</v>
      </c>
    </row>
    <row r="380" spans="1:49" ht="19.899999999999999" customHeight="1" x14ac:dyDescent="0.2">
      <c r="A380" s="17"/>
      <c r="B380" s="406"/>
      <c r="C380" s="231"/>
      <c r="D380" s="23"/>
      <c r="E380" s="23"/>
      <c r="F380" s="191"/>
      <c r="G380" s="409"/>
      <c r="H380" s="409"/>
      <c r="I380" s="409"/>
      <c r="J380" s="190" t="s">
        <v>91</v>
      </c>
      <c r="K380" s="189"/>
      <c r="L380" s="190" t="s">
        <v>90</v>
      </c>
      <c r="M380" s="189"/>
      <c r="N380" s="190" t="s">
        <v>89</v>
      </c>
      <c r="O380" s="189"/>
      <c r="P380" s="190" t="s">
        <v>88</v>
      </c>
      <c r="Q380" s="189"/>
      <c r="R380" s="190" t="s">
        <v>210</v>
      </c>
      <c r="S380" s="189"/>
      <c r="T380" s="190" t="s">
        <v>209</v>
      </c>
      <c r="U380" s="189"/>
      <c r="V380" s="190" t="s">
        <v>291</v>
      </c>
      <c r="W380" s="189"/>
      <c r="X380" s="190" t="s">
        <v>593</v>
      </c>
      <c r="Y380" s="189"/>
      <c r="Z380" s="190" t="s">
        <v>739</v>
      </c>
      <c r="AA380" s="189"/>
      <c r="AB380" s="18"/>
      <c r="AC380" s="366"/>
      <c r="AD380" s="366"/>
      <c r="AE380" s="188"/>
      <c r="AF380" s="390"/>
      <c r="AG380" s="392"/>
      <c r="AH380" s="392"/>
      <c r="AI380" s="392"/>
      <c r="AJ380" s="392"/>
      <c r="AK380" s="392"/>
      <c r="AL380" s="392"/>
      <c r="AM380" s="392"/>
      <c r="AN380" s="392"/>
      <c r="AO380" s="395"/>
    </row>
    <row r="381" spans="1:49" ht="19.899999999999999" customHeight="1" thickBot="1" x14ac:dyDescent="0.25">
      <c r="A381" s="17"/>
      <c r="B381" s="412"/>
      <c r="C381" s="230"/>
      <c r="D381" s="186"/>
      <c r="E381" s="186"/>
      <c r="F381" s="185"/>
      <c r="G381" s="411"/>
      <c r="H381" s="411"/>
      <c r="I381" s="411"/>
      <c r="J381" s="184" t="s">
        <v>87</v>
      </c>
      <c r="K381" s="183"/>
      <c r="L381" s="184" t="s">
        <v>86</v>
      </c>
      <c r="M381" s="183"/>
      <c r="N381" s="184" t="s">
        <v>85</v>
      </c>
      <c r="O381" s="183"/>
      <c r="P381" s="184" t="s">
        <v>84</v>
      </c>
      <c r="Q381" s="183"/>
      <c r="R381" s="184" t="s">
        <v>208</v>
      </c>
      <c r="S381" s="183"/>
      <c r="T381" s="184" t="s">
        <v>207</v>
      </c>
      <c r="U381" s="183"/>
      <c r="V381" s="201" t="s">
        <v>290</v>
      </c>
      <c r="W381" s="183"/>
      <c r="X381" s="201" t="s">
        <v>592</v>
      </c>
      <c r="Y381" s="183"/>
      <c r="Z381" s="201" t="s">
        <v>738</v>
      </c>
      <c r="AA381" s="183"/>
      <c r="AB381" s="10"/>
      <c r="AC381" s="367"/>
      <c r="AD381" s="367"/>
      <c r="AE381" s="180"/>
      <c r="AF381" s="391"/>
      <c r="AG381" s="393"/>
      <c r="AH381" s="393"/>
      <c r="AI381" s="393"/>
      <c r="AJ381" s="393"/>
      <c r="AK381" s="393"/>
      <c r="AL381" s="393"/>
      <c r="AM381" s="393"/>
      <c r="AN381" s="393"/>
      <c r="AO381" s="396"/>
    </row>
    <row r="382" spans="1:49" ht="74.45" customHeight="1" thickBot="1" x14ac:dyDescent="0.3">
      <c r="A382" s="51" t="s">
        <v>123</v>
      </c>
      <c r="B382" s="48" t="s">
        <v>122</v>
      </c>
      <c r="C382" s="48" t="s">
        <v>121</v>
      </c>
      <c r="D382" s="48" t="s">
        <v>120</v>
      </c>
      <c r="E382" s="48" t="s">
        <v>119</v>
      </c>
      <c r="F382" s="48" t="s">
        <v>118</v>
      </c>
      <c r="G382" s="48" t="s">
        <v>33</v>
      </c>
      <c r="H382" s="48" t="s">
        <v>117</v>
      </c>
      <c r="I382" s="48" t="s">
        <v>34</v>
      </c>
      <c r="J382" s="340" t="s">
        <v>116</v>
      </c>
      <c r="K382" s="341"/>
      <c r="L382" s="340" t="s">
        <v>115</v>
      </c>
      <c r="M382" s="341"/>
      <c r="N382" s="340" t="s">
        <v>115</v>
      </c>
      <c r="O382" s="394"/>
      <c r="P382" s="340" t="s">
        <v>115</v>
      </c>
      <c r="Q382" s="394"/>
      <c r="R382" s="340" t="s">
        <v>115</v>
      </c>
      <c r="S382" s="394"/>
      <c r="T382" s="340" t="s">
        <v>115</v>
      </c>
      <c r="U382" s="394"/>
      <c r="V382" s="340" t="s">
        <v>115</v>
      </c>
      <c r="W382" s="394"/>
      <c r="X382" s="340" t="s">
        <v>115</v>
      </c>
      <c r="Y382" s="394"/>
      <c r="Z382" s="340" t="s">
        <v>115</v>
      </c>
      <c r="AA382" s="394"/>
      <c r="AB382" s="49" t="s">
        <v>114</v>
      </c>
      <c r="AC382" s="48" t="s">
        <v>113</v>
      </c>
      <c r="AD382" s="50" t="s">
        <v>221</v>
      </c>
      <c r="AE382" s="47" t="s">
        <v>112</v>
      </c>
      <c r="AF382" s="46" t="s">
        <v>111</v>
      </c>
      <c r="AG382" s="45" t="s">
        <v>110</v>
      </c>
      <c r="AH382" s="45" t="s">
        <v>109</v>
      </c>
      <c r="AI382" s="45" t="s">
        <v>108</v>
      </c>
      <c r="AJ382" s="45" t="s">
        <v>107</v>
      </c>
      <c r="AK382" s="45" t="s">
        <v>106</v>
      </c>
      <c r="AL382" s="45" t="s">
        <v>105</v>
      </c>
      <c r="AM382" s="45" t="s">
        <v>104</v>
      </c>
      <c r="AN382" s="45" t="s">
        <v>103</v>
      </c>
      <c r="AO382" s="45" t="s">
        <v>102</v>
      </c>
    </row>
    <row r="383" spans="1:49" ht="36" customHeight="1" thickBot="1" x14ac:dyDescent="0.25">
      <c r="A383" s="71" t="s">
        <v>132</v>
      </c>
      <c r="B383" s="215"/>
      <c r="C383" s="214">
        <v>231</v>
      </c>
      <c r="D383" s="213">
        <v>13</v>
      </c>
      <c r="E383" s="212">
        <v>45450.41</v>
      </c>
      <c r="F383" s="211">
        <v>1150.56</v>
      </c>
      <c r="G383" s="210"/>
      <c r="H383" s="210"/>
      <c r="I383" s="209"/>
      <c r="J383" s="208"/>
      <c r="K383" s="36"/>
      <c r="L383" s="208"/>
      <c r="M383" s="36"/>
      <c r="N383" s="208"/>
      <c r="O383" s="36"/>
      <c r="P383" s="208"/>
      <c r="Q383" s="36"/>
      <c r="R383" s="208"/>
      <c r="S383" s="36"/>
      <c r="T383" s="208"/>
      <c r="U383" s="36"/>
      <c r="V383" s="208"/>
      <c r="W383" s="36"/>
      <c r="X383" s="208"/>
      <c r="Y383" s="36"/>
      <c r="Z383" s="208"/>
      <c r="AA383" s="36"/>
      <c r="AB383" s="36"/>
      <c r="AC383" s="206"/>
      <c r="AD383" s="206"/>
      <c r="AE383" s="205"/>
      <c r="AF383" s="33">
        <f t="shared" ref="AF383:AO383" si="6">SUM(AF384:AF443)</f>
        <v>329</v>
      </c>
      <c r="AG383" s="54">
        <f t="shared" si="6"/>
        <v>33</v>
      </c>
      <c r="AH383" s="54">
        <f t="shared" si="6"/>
        <v>52</v>
      </c>
      <c r="AI383" s="54">
        <f t="shared" si="6"/>
        <v>7</v>
      </c>
      <c r="AJ383" s="54">
        <f t="shared" si="6"/>
        <v>6</v>
      </c>
      <c r="AK383" s="54">
        <f t="shared" si="6"/>
        <v>0</v>
      </c>
      <c r="AL383" s="54">
        <f t="shared" si="6"/>
        <v>144</v>
      </c>
      <c r="AM383" s="54">
        <f t="shared" si="6"/>
        <v>28</v>
      </c>
      <c r="AN383" s="54">
        <f t="shared" si="6"/>
        <v>7</v>
      </c>
      <c r="AO383" s="53">
        <f t="shared" si="6"/>
        <v>0</v>
      </c>
      <c r="AP383" s="32" t="s">
        <v>100</v>
      </c>
      <c r="AQ383" s="31">
        <f>E383/(100*102)</f>
        <v>4.4559225490196086</v>
      </c>
      <c r="AS383" s="4">
        <f>SUM(AF383:AG383)/D383</f>
        <v>27.846153846153847</v>
      </c>
      <c r="AT383" s="4">
        <f>SUM(AH383:AI383)/D383</f>
        <v>4.5384615384615383</v>
      </c>
      <c r="AU383" s="4">
        <f>SUM(AJ383:AK383)/D383</f>
        <v>0.46153846153846156</v>
      </c>
      <c r="AV383" s="4">
        <f>SUM(AL383:AM383)/D383</f>
        <v>13.23076923076923</v>
      </c>
      <c r="AW383" s="4">
        <f>SUM(AN383:AO383)/D383</f>
        <v>0.53846153846153844</v>
      </c>
    </row>
    <row r="384" spans="1:49" ht="19.899999999999999" customHeight="1" x14ac:dyDescent="0.2">
      <c r="A384" s="17" t="s">
        <v>129</v>
      </c>
      <c r="B384" s="405">
        <v>1</v>
      </c>
      <c r="C384" s="232"/>
      <c r="D384" s="197"/>
      <c r="E384" s="197"/>
      <c r="F384" s="196"/>
      <c r="G384" s="408">
        <v>88</v>
      </c>
      <c r="H384" s="408">
        <v>23</v>
      </c>
      <c r="I384" s="408">
        <v>5</v>
      </c>
      <c r="J384" s="195" t="s">
        <v>95</v>
      </c>
      <c r="K384" s="194" t="s">
        <v>271</v>
      </c>
      <c r="L384" s="195" t="s">
        <v>94</v>
      </c>
      <c r="M384" s="194" t="s">
        <v>224</v>
      </c>
      <c r="N384" s="195" t="s">
        <v>93</v>
      </c>
      <c r="O384" s="194" t="s">
        <v>263</v>
      </c>
      <c r="P384" s="195" t="s">
        <v>92</v>
      </c>
      <c r="Q384" s="194" t="s">
        <v>263</v>
      </c>
      <c r="R384" s="195" t="s">
        <v>212</v>
      </c>
      <c r="S384" s="194" t="s">
        <v>213</v>
      </c>
      <c r="T384" s="195" t="s">
        <v>211</v>
      </c>
      <c r="U384" s="194" t="s">
        <v>98</v>
      </c>
      <c r="V384" s="195" t="s">
        <v>292</v>
      </c>
      <c r="W384" s="194"/>
      <c r="X384" s="195" t="s">
        <v>594</v>
      </c>
      <c r="Y384" s="194"/>
      <c r="Z384" s="195" t="s">
        <v>740</v>
      </c>
      <c r="AA384" s="194"/>
      <c r="AB384" s="25"/>
      <c r="AC384" s="397"/>
      <c r="AD384" s="397"/>
      <c r="AE384" s="193"/>
      <c r="AF384" s="379">
        <f>SUMPRODUCT(LEN($K384:$Y386)-LEN(SUBSTITUTE($K384:$Y386,"A", "")))</f>
        <v>23</v>
      </c>
      <c r="AG384" s="365">
        <f>SUMPRODUCT(LEN($AB384:$AB386)-LEN(SUBSTITUTE($AB384:$AB386,"A", "")))</f>
        <v>0</v>
      </c>
      <c r="AH384" s="365">
        <f>SUMPRODUCT(LEN($K384:$Y386)-LEN(SUBSTITUTE($K384:$Y386,"S", "")))</f>
        <v>3</v>
      </c>
      <c r="AI384" s="365">
        <f>SUMPRODUCT(LEN($AB384:$AB386)-LEN(SUBSTITUTE($AB384:$AB386,"S", "")))</f>
        <v>0</v>
      </c>
      <c r="AJ384" s="365">
        <f>SUMPRODUCT(LEN($K384:$Y386)-LEN(SUBSTITUTE($K384:$Y386,"F", "")))</f>
        <v>0</v>
      </c>
      <c r="AK384" s="365">
        <f>SUMPRODUCT(LEN($AB384:$AB386)-LEN(SUBSTITUTE($AB384:$AB386,"F", "")))</f>
        <v>0</v>
      </c>
      <c r="AL384" s="365">
        <f>SUMPRODUCT(LEN($K384:$Y386)-LEN(SUBSTITUTE($K384:$Y386,"G", "")))</f>
        <v>12</v>
      </c>
      <c r="AM384" s="365">
        <f>SUMPRODUCT(LEN($AB384:$AB386)-LEN(SUBSTITUTE($AB384:$AB386,"G", "")))</f>
        <v>0</v>
      </c>
      <c r="AN384" s="365">
        <f>SUMPRODUCT(LEN($K384:$Y386)-LEN(SUBSTITUTE($K384:$Y386,"M", "")))</f>
        <v>0</v>
      </c>
      <c r="AO384" s="382">
        <f>SUMPRODUCT(LEN($AB384:$AB386)-LEN(SUBSTITUTE($AB384:$AB386,"M", "")))</f>
        <v>0</v>
      </c>
    </row>
    <row r="385" spans="1:44" ht="19.899999999999999" customHeight="1" x14ac:dyDescent="0.2">
      <c r="A385" s="17"/>
      <c r="B385" s="406"/>
      <c r="C385" s="231"/>
      <c r="D385" s="23"/>
      <c r="E385" s="23"/>
      <c r="F385" s="191"/>
      <c r="G385" s="409"/>
      <c r="H385" s="409"/>
      <c r="I385" s="409"/>
      <c r="J385" s="190" t="s">
        <v>91</v>
      </c>
      <c r="K385" s="189" t="s">
        <v>263</v>
      </c>
      <c r="L385" s="190" t="s">
        <v>90</v>
      </c>
      <c r="M385" s="189" t="s">
        <v>224</v>
      </c>
      <c r="N385" s="190" t="s">
        <v>89</v>
      </c>
      <c r="O385" s="189" t="s">
        <v>319</v>
      </c>
      <c r="P385" s="190" t="s">
        <v>88</v>
      </c>
      <c r="Q385" s="189" t="s">
        <v>306</v>
      </c>
      <c r="R385" s="190" t="s">
        <v>210</v>
      </c>
      <c r="S385" s="189" t="s">
        <v>263</v>
      </c>
      <c r="T385" s="190" t="s">
        <v>209</v>
      </c>
      <c r="U385" s="189" t="s">
        <v>98</v>
      </c>
      <c r="V385" s="190" t="s">
        <v>291</v>
      </c>
      <c r="W385" s="189"/>
      <c r="X385" s="190" t="s">
        <v>593</v>
      </c>
      <c r="Y385" s="189"/>
      <c r="Z385" s="190" t="s">
        <v>739</v>
      </c>
      <c r="AA385" s="189"/>
      <c r="AB385" s="18"/>
      <c r="AC385" s="366"/>
      <c r="AD385" s="366"/>
      <c r="AE385" s="188"/>
      <c r="AF385" s="390"/>
      <c r="AG385" s="392"/>
      <c r="AH385" s="392"/>
      <c r="AI385" s="392"/>
      <c r="AJ385" s="392"/>
      <c r="AK385" s="392"/>
      <c r="AL385" s="392"/>
      <c r="AM385" s="392"/>
      <c r="AN385" s="392"/>
      <c r="AO385" s="395"/>
      <c r="AR385" s="4">
        <f>SUM(AN384:AO386)/SUM(AL384:AO386)*100</f>
        <v>0</v>
      </c>
    </row>
    <row r="386" spans="1:44" ht="19.899999999999999" customHeight="1" thickBot="1" x14ac:dyDescent="0.25">
      <c r="A386" s="17"/>
      <c r="B386" s="407"/>
      <c r="C386" s="233"/>
      <c r="D386" s="203"/>
      <c r="E386" s="203"/>
      <c r="F386" s="202"/>
      <c r="G386" s="410"/>
      <c r="H386" s="410"/>
      <c r="I386" s="410"/>
      <c r="J386" s="201" t="s">
        <v>87</v>
      </c>
      <c r="K386" s="200" t="s">
        <v>263</v>
      </c>
      <c r="L386" s="201" t="s">
        <v>86</v>
      </c>
      <c r="M386" s="200" t="s">
        <v>301</v>
      </c>
      <c r="N386" s="201" t="s">
        <v>85</v>
      </c>
      <c r="O386" s="200" t="s">
        <v>263</v>
      </c>
      <c r="P386" s="201" t="s">
        <v>84</v>
      </c>
      <c r="Q386" s="200" t="s">
        <v>266</v>
      </c>
      <c r="R386" s="201" t="s">
        <v>208</v>
      </c>
      <c r="S386" s="200" t="s">
        <v>213</v>
      </c>
      <c r="T386" s="201" t="s">
        <v>207</v>
      </c>
      <c r="U386" s="200" t="s">
        <v>98</v>
      </c>
      <c r="V386" s="201" t="s">
        <v>290</v>
      </c>
      <c r="W386" s="200"/>
      <c r="X386" s="201" t="s">
        <v>592</v>
      </c>
      <c r="Y386" s="200"/>
      <c r="Z386" s="201" t="s">
        <v>738</v>
      </c>
      <c r="AA386" s="200"/>
      <c r="AB386" s="10"/>
      <c r="AC386" s="398"/>
      <c r="AD386" s="398"/>
      <c r="AE386" s="199"/>
      <c r="AF386" s="391"/>
      <c r="AG386" s="393"/>
      <c r="AH386" s="393"/>
      <c r="AI386" s="393"/>
      <c r="AJ386" s="393"/>
      <c r="AK386" s="393"/>
      <c r="AL386" s="393"/>
      <c r="AM386" s="393"/>
      <c r="AN386" s="393"/>
      <c r="AO386" s="396"/>
    </row>
    <row r="387" spans="1:44" ht="19.899999999999999" customHeight="1" x14ac:dyDescent="0.2">
      <c r="A387" s="17"/>
      <c r="B387" s="405">
        <v>2</v>
      </c>
      <c r="C387" s="198" t="s">
        <v>835</v>
      </c>
      <c r="D387" s="197"/>
      <c r="E387" s="197"/>
      <c r="F387" s="196"/>
      <c r="G387" s="408">
        <v>84</v>
      </c>
      <c r="H387" s="408">
        <v>17</v>
      </c>
      <c r="I387" s="408">
        <v>7</v>
      </c>
      <c r="J387" s="195" t="s">
        <v>95</v>
      </c>
      <c r="K387" s="194" t="s">
        <v>271</v>
      </c>
      <c r="L387" s="195" t="s">
        <v>94</v>
      </c>
      <c r="M387" s="194" t="s">
        <v>569</v>
      </c>
      <c r="N387" s="195" t="s">
        <v>93</v>
      </c>
      <c r="O387" s="194" t="s">
        <v>97</v>
      </c>
      <c r="P387" s="195" t="s">
        <v>92</v>
      </c>
      <c r="Q387" s="194" t="s">
        <v>98</v>
      </c>
      <c r="R387" s="195" t="s">
        <v>212</v>
      </c>
      <c r="S387" s="194"/>
      <c r="T387" s="195" t="s">
        <v>211</v>
      </c>
      <c r="U387" s="194"/>
      <c r="V387" s="195" t="s">
        <v>292</v>
      </c>
      <c r="W387" s="194"/>
      <c r="X387" s="195" t="s">
        <v>594</v>
      </c>
      <c r="Y387" s="194"/>
      <c r="Z387" s="195" t="s">
        <v>740</v>
      </c>
      <c r="AA387" s="194"/>
      <c r="AB387" s="25" t="s">
        <v>834</v>
      </c>
      <c r="AC387" s="397"/>
      <c r="AD387" s="397"/>
      <c r="AE387" s="193"/>
      <c r="AF387" s="379">
        <f>SUMPRODUCT(LEN($K387:$Y389)-LEN(SUBSTITUTE($K387:$Y389,"A", "")))</f>
        <v>4</v>
      </c>
      <c r="AG387" s="365">
        <f>SUMPRODUCT(LEN($AB387:$AB389)-LEN(SUBSTITUTE($AB387:$AB389,"A", "")))</f>
        <v>12</v>
      </c>
      <c r="AH387" s="365">
        <f>SUMPRODUCT(LEN($K387:$Y389)-LEN(SUBSTITUTE($K387:$Y389,"S", "")))</f>
        <v>2</v>
      </c>
      <c r="AI387" s="365">
        <f>SUMPRODUCT(LEN($AB387:$AB389)-LEN(SUBSTITUTE($AB387:$AB389,"S", "")))</f>
        <v>6</v>
      </c>
      <c r="AJ387" s="365">
        <f>SUMPRODUCT(LEN($K387:$Y389)-LEN(SUBSTITUTE($K387:$Y389,"F", "")))</f>
        <v>0</v>
      </c>
      <c r="AK387" s="365">
        <f>SUMPRODUCT(LEN($AB387:$AB389)-LEN(SUBSTITUTE($AB387:$AB389,"F", "")))</f>
        <v>0</v>
      </c>
      <c r="AL387" s="365">
        <f>SUMPRODUCT(LEN($K387:$Y389)-LEN(SUBSTITUTE($K387:$Y389,"G", "")))</f>
        <v>5</v>
      </c>
      <c r="AM387" s="365">
        <f>SUMPRODUCT(LEN($AB387:$AB389)-LEN(SUBSTITUTE($AB387:$AB389,"G", "")))</f>
        <v>10</v>
      </c>
      <c r="AN387" s="365">
        <f>SUMPRODUCT(LEN($K387:$Y389)-LEN(SUBSTITUTE($K387:$Y389,"M", "")))</f>
        <v>0</v>
      </c>
      <c r="AO387" s="382">
        <f>SUMPRODUCT(LEN($AB387:$AB389)-LEN(SUBSTITUTE($AB387:$AB389,"M", "")))</f>
        <v>0</v>
      </c>
    </row>
    <row r="388" spans="1:44" ht="19.899999999999999" customHeight="1" x14ac:dyDescent="0.2">
      <c r="A388" s="17"/>
      <c r="B388" s="406"/>
      <c r="C388" s="231"/>
      <c r="D388" s="23"/>
      <c r="E388" s="23"/>
      <c r="F388" s="191"/>
      <c r="G388" s="409"/>
      <c r="H388" s="409"/>
      <c r="I388" s="409"/>
      <c r="J388" s="190" t="s">
        <v>91</v>
      </c>
      <c r="K388" s="189" t="s">
        <v>319</v>
      </c>
      <c r="L388" s="190" t="s">
        <v>90</v>
      </c>
      <c r="M388" s="189" t="s">
        <v>97</v>
      </c>
      <c r="N388" s="190" t="s">
        <v>89</v>
      </c>
      <c r="O388" s="189" t="s">
        <v>271</v>
      </c>
      <c r="P388" s="190" t="s">
        <v>88</v>
      </c>
      <c r="Q388" s="189"/>
      <c r="R388" s="190" t="s">
        <v>210</v>
      </c>
      <c r="S388" s="189"/>
      <c r="T388" s="190" t="s">
        <v>209</v>
      </c>
      <c r="U388" s="189"/>
      <c r="V388" s="190" t="s">
        <v>291</v>
      </c>
      <c r="W388" s="189"/>
      <c r="X388" s="190" t="s">
        <v>593</v>
      </c>
      <c r="Y388" s="189"/>
      <c r="Z388" s="190" t="s">
        <v>739</v>
      </c>
      <c r="AA388" s="189"/>
      <c r="AB388" s="18" t="s">
        <v>833</v>
      </c>
      <c r="AC388" s="366"/>
      <c r="AD388" s="366"/>
      <c r="AE388" s="188"/>
      <c r="AF388" s="390"/>
      <c r="AG388" s="392"/>
      <c r="AH388" s="392"/>
      <c r="AI388" s="392"/>
      <c r="AJ388" s="392"/>
      <c r="AK388" s="392"/>
      <c r="AL388" s="392"/>
      <c r="AM388" s="392"/>
      <c r="AN388" s="392"/>
      <c r="AO388" s="395"/>
      <c r="AR388" s="4">
        <f>SUM(AN387:AO389)/SUM(AL387:AO389)*100</f>
        <v>0</v>
      </c>
    </row>
    <row r="389" spans="1:44" ht="19.899999999999999" customHeight="1" thickBot="1" x14ac:dyDescent="0.25">
      <c r="A389" s="17"/>
      <c r="B389" s="407"/>
      <c r="C389" s="233"/>
      <c r="D389" s="203"/>
      <c r="E389" s="203"/>
      <c r="F389" s="202"/>
      <c r="G389" s="410"/>
      <c r="H389" s="410"/>
      <c r="I389" s="410"/>
      <c r="J389" s="201" t="s">
        <v>87</v>
      </c>
      <c r="K389" s="200" t="s">
        <v>263</v>
      </c>
      <c r="L389" s="201" t="s">
        <v>86</v>
      </c>
      <c r="M389" s="200" t="s">
        <v>367</v>
      </c>
      <c r="N389" s="201" t="s">
        <v>85</v>
      </c>
      <c r="O389" s="200" t="s">
        <v>98</v>
      </c>
      <c r="P389" s="201" t="s">
        <v>84</v>
      </c>
      <c r="Q389" s="200"/>
      <c r="R389" s="201" t="s">
        <v>208</v>
      </c>
      <c r="S389" s="200"/>
      <c r="T389" s="201" t="s">
        <v>207</v>
      </c>
      <c r="U389" s="200"/>
      <c r="V389" s="201" t="s">
        <v>290</v>
      </c>
      <c r="W389" s="200"/>
      <c r="X389" s="201" t="s">
        <v>592</v>
      </c>
      <c r="Y389" s="200"/>
      <c r="Z389" s="201" t="s">
        <v>738</v>
      </c>
      <c r="AA389" s="200"/>
      <c r="AB389" s="10"/>
      <c r="AC389" s="398"/>
      <c r="AD389" s="398"/>
      <c r="AE389" s="199"/>
      <c r="AF389" s="391"/>
      <c r="AG389" s="393"/>
      <c r="AH389" s="393"/>
      <c r="AI389" s="393"/>
      <c r="AJ389" s="393"/>
      <c r="AK389" s="393"/>
      <c r="AL389" s="393"/>
      <c r="AM389" s="393"/>
      <c r="AN389" s="393"/>
      <c r="AO389" s="396"/>
    </row>
    <row r="390" spans="1:44" ht="19.899999999999999" customHeight="1" x14ac:dyDescent="0.2">
      <c r="A390" s="17"/>
      <c r="B390" s="405">
        <v>3</v>
      </c>
      <c r="C390" s="232"/>
      <c r="D390" s="197"/>
      <c r="E390" s="197"/>
      <c r="F390" s="196"/>
      <c r="G390" s="408">
        <v>83</v>
      </c>
      <c r="H390" s="408">
        <v>20</v>
      </c>
      <c r="I390" s="408">
        <v>5</v>
      </c>
      <c r="J390" s="195" t="s">
        <v>95</v>
      </c>
      <c r="K390" s="194" t="s">
        <v>213</v>
      </c>
      <c r="L390" s="195" t="s">
        <v>94</v>
      </c>
      <c r="M390" s="194" t="s">
        <v>213</v>
      </c>
      <c r="N390" s="195" t="s">
        <v>93</v>
      </c>
      <c r="O390" s="194" t="s">
        <v>263</v>
      </c>
      <c r="P390" s="195" t="s">
        <v>92</v>
      </c>
      <c r="Q390" s="194" t="s">
        <v>213</v>
      </c>
      <c r="R390" s="195" t="s">
        <v>212</v>
      </c>
      <c r="S390" s="194" t="s">
        <v>97</v>
      </c>
      <c r="T390" s="195" t="s">
        <v>211</v>
      </c>
      <c r="U390" s="194"/>
      <c r="V390" s="195" t="s">
        <v>292</v>
      </c>
      <c r="W390" s="194"/>
      <c r="X390" s="195" t="s">
        <v>594</v>
      </c>
      <c r="Y390" s="194"/>
      <c r="Z390" s="195" t="s">
        <v>740</v>
      </c>
      <c r="AA390" s="194"/>
      <c r="AB390" s="25"/>
      <c r="AC390" s="397"/>
      <c r="AD390" s="397"/>
      <c r="AE390" s="193"/>
      <c r="AF390" s="379">
        <f>SUMPRODUCT(LEN($K390:$Y392)-LEN(SUBSTITUTE($K390:$Y392,"A", "")))</f>
        <v>18</v>
      </c>
      <c r="AG390" s="365">
        <f>SUMPRODUCT(LEN($AB390:$AB392)-LEN(SUBSTITUTE($AB390:$AB392,"A", "")))</f>
        <v>0</v>
      </c>
      <c r="AH390" s="365">
        <f>SUMPRODUCT(LEN($K390:$Y392)-LEN(SUBSTITUTE($K390:$Y392,"S", "")))</f>
        <v>0</v>
      </c>
      <c r="AI390" s="365">
        <f>SUMPRODUCT(LEN($AB390:$AB392)-LEN(SUBSTITUTE($AB390:$AB392,"S", "")))</f>
        <v>0</v>
      </c>
      <c r="AJ390" s="365">
        <f>SUMPRODUCT(LEN($K390:$Y392)-LEN(SUBSTITUTE($K390:$Y392,"F", "")))</f>
        <v>0</v>
      </c>
      <c r="AK390" s="365">
        <f>SUMPRODUCT(LEN($AB390:$AB392)-LEN(SUBSTITUTE($AB390:$AB392,"F", "")))</f>
        <v>0</v>
      </c>
      <c r="AL390" s="365">
        <f>SUMPRODUCT(LEN($K390:$Y392)-LEN(SUBSTITUTE($K390:$Y392,"G", "")))</f>
        <v>10</v>
      </c>
      <c r="AM390" s="365">
        <f>SUMPRODUCT(LEN($AB390:$AB392)-LEN(SUBSTITUTE($AB390:$AB392,"G", "")))</f>
        <v>0</v>
      </c>
      <c r="AN390" s="365">
        <f>SUMPRODUCT(LEN($K390:$Y392)-LEN(SUBSTITUTE($K390:$Y392,"M", "")))</f>
        <v>0</v>
      </c>
      <c r="AO390" s="382">
        <f>SUMPRODUCT(LEN($AB390:$AB392)-LEN(SUBSTITUTE($AB390:$AB392,"M", "")))</f>
        <v>0</v>
      </c>
    </row>
    <row r="391" spans="1:44" ht="19.899999999999999" customHeight="1" x14ac:dyDescent="0.2">
      <c r="A391" s="17"/>
      <c r="B391" s="406"/>
      <c r="C391" s="231"/>
      <c r="D391" s="23"/>
      <c r="E391" s="23"/>
      <c r="F391" s="191"/>
      <c r="G391" s="409"/>
      <c r="H391" s="409"/>
      <c r="I391" s="409"/>
      <c r="J391" s="190" t="s">
        <v>91</v>
      </c>
      <c r="K391" s="189" t="s">
        <v>263</v>
      </c>
      <c r="L391" s="190" t="s">
        <v>90</v>
      </c>
      <c r="M391" s="189" t="s">
        <v>319</v>
      </c>
      <c r="N391" s="190" t="s">
        <v>89</v>
      </c>
      <c r="O391" s="189" t="s">
        <v>224</v>
      </c>
      <c r="P391" s="190" t="s">
        <v>88</v>
      </c>
      <c r="Q391" s="189" t="s">
        <v>271</v>
      </c>
      <c r="R391" s="190" t="s">
        <v>210</v>
      </c>
      <c r="S391" s="189" t="s">
        <v>97</v>
      </c>
      <c r="T391" s="190" t="s">
        <v>209</v>
      </c>
      <c r="U391" s="189"/>
      <c r="V391" s="190" t="s">
        <v>291</v>
      </c>
      <c r="W391" s="189"/>
      <c r="X391" s="190" t="s">
        <v>593</v>
      </c>
      <c r="Y391" s="189"/>
      <c r="Z391" s="190" t="s">
        <v>739</v>
      </c>
      <c r="AA391" s="189"/>
      <c r="AB391" s="18"/>
      <c r="AC391" s="366"/>
      <c r="AD391" s="366"/>
      <c r="AE391" s="188"/>
      <c r="AF391" s="390"/>
      <c r="AG391" s="392"/>
      <c r="AH391" s="392"/>
      <c r="AI391" s="392"/>
      <c r="AJ391" s="392"/>
      <c r="AK391" s="392"/>
      <c r="AL391" s="392"/>
      <c r="AM391" s="392"/>
      <c r="AN391" s="392"/>
      <c r="AO391" s="395"/>
      <c r="AR391" s="4">
        <f>SUM(AN390:AO392)/SUM(AL390:AO392)*100</f>
        <v>0</v>
      </c>
    </row>
    <row r="392" spans="1:44" ht="19.899999999999999" customHeight="1" thickBot="1" x14ac:dyDescent="0.25">
      <c r="A392" s="17"/>
      <c r="B392" s="407"/>
      <c r="C392" s="233"/>
      <c r="D392" s="203"/>
      <c r="E392" s="203"/>
      <c r="F392" s="202"/>
      <c r="G392" s="410"/>
      <c r="H392" s="410"/>
      <c r="I392" s="410"/>
      <c r="J392" s="201" t="s">
        <v>87</v>
      </c>
      <c r="K392" s="200" t="s">
        <v>284</v>
      </c>
      <c r="L392" s="201" t="s">
        <v>86</v>
      </c>
      <c r="M392" s="200" t="s">
        <v>319</v>
      </c>
      <c r="N392" s="201" t="s">
        <v>85</v>
      </c>
      <c r="O392" s="200" t="s">
        <v>263</v>
      </c>
      <c r="P392" s="201" t="s">
        <v>84</v>
      </c>
      <c r="Q392" s="200" t="s">
        <v>97</v>
      </c>
      <c r="R392" s="201" t="s">
        <v>208</v>
      </c>
      <c r="S392" s="200" t="s">
        <v>97</v>
      </c>
      <c r="T392" s="201" t="s">
        <v>207</v>
      </c>
      <c r="U392" s="200"/>
      <c r="V392" s="201" t="s">
        <v>290</v>
      </c>
      <c r="W392" s="200"/>
      <c r="X392" s="201" t="s">
        <v>592</v>
      </c>
      <c r="Y392" s="200"/>
      <c r="Z392" s="201" t="s">
        <v>738</v>
      </c>
      <c r="AA392" s="200"/>
      <c r="AB392" s="10"/>
      <c r="AC392" s="398"/>
      <c r="AD392" s="398"/>
      <c r="AE392" s="199"/>
      <c r="AF392" s="391"/>
      <c r="AG392" s="393"/>
      <c r="AH392" s="393"/>
      <c r="AI392" s="393"/>
      <c r="AJ392" s="393"/>
      <c r="AK392" s="393"/>
      <c r="AL392" s="393"/>
      <c r="AM392" s="393"/>
      <c r="AN392" s="393"/>
      <c r="AO392" s="396"/>
    </row>
    <row r="393" spans="1:44" ht="19.899999999999999" customHeight="1" x14ac:dyDescent="0.2">
      <c r="A393" s="17"/>
      <c r="B393" s="405">
        <v>4</v>
      </c>
      <c r="C393" s="232"/>
      <c r="D393" s="197"/>
      <c r="E393" s="197"/>
      <c r="F393" s="196"/>
      <c r="G393" s="408">
        <v>79</v>
      </c>
      <c r="H393" s="408">
        <v>21</v>
      </c>
      <c r="I393" s="408">
        <v>5</v>
      </c>
      <c r="J393" s="195" t="s">
        <v>95</v>
      </c>
      <c r="K393" s="194" t="s">
        <v>306</v>
      </c>
      <c r="L393" s="195" t="s">
        <v>94</v>
      </c>
      <c r="M393" s="194" t="s">
        <v>97</v>
      </c>
      <c r="N393" s="195" t="s">
        <v>93</v>
      </c>
      <c r="O393" s="194" t="s">
        <v>213</v>
      </c>
      <c r="P393" s="195" t="s">
        <v>92</v>
      </c>
      <c r="Q393" s="194" t="s">
        <v>263</v>
      </c>
      <c r="R393" s="195" t="s">
        <v>212</v>
      </c>
      <c r="S393" s="194" t="s">
        <v>213</v>
      </c>
      <c r="T393" s="195" t="s">
        <v>211</v>
      </c>
      <c r="U393" s="194" t="s">
        <v>97</v>
      </c>
      <c r="V393" s="195" t="s">
        <v>292</v>
      </c>
      <c r="W393" s="194"/>
      <c r="X393" s="195" t="s">
        <v>594</v>
      </c>
      <c r="Y393" s="194"/>
      <c r="Z393" s="195" t="s">
        <v>740</v>
      </c>
      <c r="AA393" s="194"/>
      <c r="AB393" s="25"/>
      <c r="AC393" s="397"/>
      <c r="AD393" s="397"/>
      <c r="AE393" s="193"/>
      <c r="AF393" s="379">
        <f>SUMPRODUCT(LEN($K393:$Y395)-LEN(SUBSTITUTE($K393:$Y395,"A", "")))</f>
        <v>25</v>
      </c>
      <c r="AG393" s="365">
        <f>SUMPRODUCT(LEN($AB393:$AB395)-LEN(SUBSTITUTE($AB393:$AB395,"A", "")))</f>
        <v>0</v>
      </c>
      <c r="AH393" s="365">
        <f>SUMPRODUCT(LEN($K393:$Y395)-LEN(SUBSTITUTE($K393:$Y395,"S", "")))</f>
        <v>0</v>
      </c>
      <c r="AI393" s="365">
        <f>SUMPRODUCT(LEN($AB393:$AB395)-LEN(SUBSTITUTE($AB393:$AB395,"S", "")))</f>
        <v>0</v>
      </c>
      <c r="AJ393" s="365">
        <f>SUMPRODUCT(LEN($K393:$Y395)-LEN(SUBSTITUTE($K393:$Y395,"F", "")))</f>
        <v>0</v>
      </c>
      <c r="AK393" s="365">
        <f>SUMPRODUCT(LEN($AB393:$AB395)-LEN(SUBSTITUTE($AB393:$AB395,"F", "")))</f>
        <v>0</v>
      </c>
      <c r="AL393" s="365">
        <f>SUMPRODUCT(LEN($K393:$Y395)-LEN(SUBSTITUTE($K393:$Y395,"G", "")))</f>
        <v>9</v>
      </c>
      <c r="AM393" s="365">
        <f>SUMPRODUCT(LEN($AB393:$AB395)-LEN(SUBSTITUTE($AB393:$AB395,"G", "")))</f>
        <v>0</v>
      </c>
      <c r="AN393" s="365">
        <f>SUMPRODUCT(LEN($K393:$Y395)-LEN(SUBSTITUTE($K393:$Y395,"M", "")))</f>
        <v>1</v>
      </c>
      <c r="AO393" s="382">
        <f>SUMPRODUCT(LEN($AB393:$AB395)-LEN(SUBSTITUTE($AB393:$AB395,"M", "")))</f>
        <v>0</v>
      </c>
    </row>
    <row r="394" spans="1:44" ht="19.899999999999999" customHeight="1" x14ac:dyDescent="0.2">
      <c r="A394" s="17"/>
      <c r="B394" s="406"/>
      <c r="C394" s="231"/>
      <c r="D394" s="23"/>
      <c r="E394" s="23"/>
      <c r="F394" s="191"/>
      <c r="G394" s="409"/>
      <c r="H394" s="409"/>
      <c r="I394" s="409"/>
      <c r="J394" s="190" t="s">
        <v>91</v>
      </c>
      <c r="K394" s="189" t="s">
        <v>746</v>
      </c>
      <c r="L394" s="190" t="s">
        <v>90</v>
      </c>
      <c r="M394" s="189" t="s">
        <v>275</v>
      </c>
      <c r="N394" s="190" t="s">
        <v>89</v>
      </c>
      <c r="O394" s="189" t="s">
        <v>319</v>
      </c>
      <c r="P394" s="190" t="s">
        <v>88</v>
      </c>
      <c r="Q394" s="189" t="s">
        <v>224</v>
      </c>
      <c r="R394" s="190" t="s">
        <v>210</v>
      </c>
      <c r="S394" s="189" t="s">
        <v>213</v>
      </c>
      <c r="T394" s="190" t="s">
        <v>209</v>
      </c>
      <c r="U394" s="189"/>
      <c r="V394" s="190" t="s">
        <v>291</v>
      </c>
      <c r="W394" s="189"/>
      <c r="X394" s="190" t="s">
        <v>593</v>
      </c>
      <c r="Y394" s="189"/>
      <c r="Z394" s="190" t="s">
        <v>739</v>
      </c>
      <c r="AA394" s="189"/>
      <c r="AB394" s="18"/>
      <c r="AC394" s="366"/>
      <c r="AD394" s="366"/>
      <c r="AE394" s="188"/>
      <c r="AF394" s="390"/>
      <c r="AG394" s="392"/>
      <c r="AH394" s="392"/>
      <c r="AI394" s="392"/>
      <c r="AJ394" s="392"/>
      <c r="AK394" s="392"/>
      <c r="AL394" s="392"/>
      <c r="AM394" s="392"/>
      <c r="AN394" s="392"/>
      <c r="AO394" s="395"/>
      <c r="AR394" s="4">
        <f>SUM(AN393:AO395)/SUM(AL393:AO395)*100</f>
        <v>10</v>
      </c>
    </row>
    <row r="395" spans="1:44" ht="19.899999999999999" customHeight="1" thickBot="1" x14ac:dyDescent="0.25">
      <c r="A395" s="17"/>
      <c r="B395" s="407"/>
      <c r="C395" s="233"/>
      <c r="D395" s="203"/>
      <c r="E395" s="203"/>
      <c r="F395" s="202"/>
      <c r="G395" s="410"/>
      <c r="H395" s="410"/>
      <c r="I395" s="410"/>
      <c r="J395" s="201" t="s">
        <v>87</v>
      </c>
      <c r="K395" s="200" t="s">
        <v>545</v>
      </c>
      <c r="L395" s="201" t="s">
        <v>86</v>
      </c>
      <c r="M395" s="200" t="s">
        <v>382</v>
      </c>
      <c r="N395" s="201" t="s">
        <v>85</v>
      </c>
      <c r="O395" s="200" t="s">
        <v>213</v>
      </c>
      <c r="P395" s="201" t="s">
        <v>84</v>
      </c>
      <c r="Q395" s="200" t="s">
        <v>213</v>
      </c>
      <c r="R395" s="201" t="s">
        <v>208</v>
      </c>
      <c r="S395" s="200" t="s">
        <v>97</v>
      </c>
      <c r="T395" s="201" t="s">
        <v>207</v>
      </c>
      <c r="U395" s="200"/>
      <c r="V395" s="201" t="s">
        <v>290</v>
      </c>
      <c r="W395" s="200"/>
      <c r="X395" s="201" t="s">
        <v>592</v>
      </c>
      <c r="Y395" s="200"/>
      <c r="Z395" s="201" t="s">
        <v>738</v>
      </c>
      <c r="AA395" s="200"/>
      <c r="AB395" s="10"/>
      <c r="AC395" s="398"/>
      <c r="AD395" s="398"/>
      <c r="AE395" s="199"/>
      <c r="AF395" s="391"/>
      <c r="AG395" s="393"/>
      <c r="AH395" s="393"/>
      <c r="AI395" s="393"/>
      <c r="AJ395" s="393"/>
      <c r="AK395" s="393"/>
      <c r="AL395" s="393"/>
      <c r="AM395" s="393"/>
      <c r="AN395" s="393"/>
      <c r="AO395" s="396"/>
    </row>
    <row r="396" spans="1:44" ht="19.899999999999999" customHeight="1" x14ac:dyDescent="0.2">
      <c r="A396" s="17"/>
      <c r="B396" s="405">
        <v>5</v>
      </c>
      <c r="C396" s="232"/>
      <c r="D396" s="197"/>
      <c r="E396" s="197"/>
      <c r="F396" s="196"/>
      <c r="G396" s="408">
        <v>79</v>
      </c>
      <c r="H396" s="408">
        <v>22</v>
      </c>
      <c r="I396" s="408">
        <v>6</v>
      </c>
      <c r="J396" s="195" t="s">
        <v>95</v>
      </c>
      <c r="K396" s="194" t="s">
        <v>97</v>
      </c>
      <c r="L396" s="195" t="s">
        <v>94</v>
      </c>
      <c r="M396" s="194" t="s">
        <v>275</v>
      </c>
      <c r="N396" s="195" t="s">
        <v>93</v>
      </c>
      <c r="O396" s="194" t="s">
        <v>263</v>
      </c>
      <c r="P396" s="195" t="s">
        <v>92</v>
      </c>
      <c r="Q396" s="194" t="s">
        <v>224</v>
      </c>
      <c r="R396" s="195" t="s">
        <v>212</v>
      </c>
      <c r="S396" s="194" t="s">
        <v>97</v>
      </c>
      <c r="T396" s="195" t="s">
        <v>211</v>
      </c>
      <c r="U396" s="194" t="s">
        <v>97</v>
      </c>
      <c r="V396" s="195" t="s">
        <v>292</v>
      </c>
      <c r="W396" s="194"/>
      <c r="X396" s="195" t="s">
        <v>594</v>
      </c>
      <c r="Y396" s="194"/>
      <c r="Z396" s="195" t="s">
        <v>740</v>
      </c>
      <c r="AA396" s="194"/>
      <c r="AB396" s="25" t="s">
        <v>269</v>
      </c>
      <c r="AC396" s="397"/>
      <c r="AD396" s="397"/>
      <c r="AE396" s="193"/>
      <c r="AF396" s="379">
        <f>SUMPRODUCT(LEN($K396:$Y398)-LEN(SUBSTITUTE($K396:$Y398,"A", "")))</f>
        <v>14</v>
      </c>
      <c r="AG396" s="365">
        <f>SUMPRODUCT(LEN($AB396:$AB398)-LEN(SUBSTITUTE($AB396:$AB398,"A", "")))</f>
        <v>3</v>
      </c>
      <c r="AH396" s="365">
        <f>SUMPRODUCT(LEN($K396:$Y398)-LEN(SUBSTITUTE($K396:$Y398,"S", "")))</f>
        <v>0</v>
      </c>
      <c r="AI396" s="365">
        <f>SUMPRODUCT(LEN($AB396:$AB398)-LEN(SUBSTITUTE($AB396:$AB398,"S", "")))</f>
        <v>0</v>
      </c>
      <c r="AJ396" s="365">
        <f>SUMPRODUCT(LEN($K396:$Y398)-LEN(SUBSTITUTE($K396:$Y398,"F", "")))</f>
        <v>0</v>
      </c>
      <c r="AK396" s="365">
        <f>SUMPRODUCT(LEN($AB396:$AB398)-LEN(SUBSTITUTE($AB396:$AB398,"F", "")))</f>
        <v>0</v>
      </c>
      <c r="AL396" s="365">
        <f>SUMPRODUCT(LEN($K396:$Y398)-LEN(SUBSTITUTE($K396:$Y398,"G", "")))</f>
        <v>7</v>
      </c>
      <c r="AM396" s="365">
        <f>SUMPRODUCT(LEN($AB396:$AB398)-LEN(SUBSTITUTE($AB396:$AB398,"G", "")))</f>
        <v>1</v>
      </c>
      <c r="AN396" s="365">
        <f>SUMPRODUCT(LEN($K396:$Y398)-LEN(SUBSTITUTE($K396:$Y398,"M", "")))</f>
        <v>0</v>
      </c>
      <c r="AO396" s="382">
        <f>SUMPRODUCT(LEN($AB396:$AB398)-LEN(SUBSTITUTE($AB396:$AB398,"M", "")))</f>
        <v>0</v>
      </c>
    </row>
    <row r="397" spans="1:44" ht="19.899999999999999" customHeight="1" x14ac:dyDescent="0.2">
      <c r="A397" s="17"/>
      <c r="B397" s="406"/>
      <c r="C397" s="231"/>
      <c r="D397" s="23"/>
      <c r="E397" s="23"/>
      <c r="F397" s="191"/>
      <c r="G397" s="409"/>
      <c r="H397" s="409"/>
      <c r="I397" s="409"/>
      <c r="J397" s="190" t="s">
        <v>91</v>
      </c>
      <c r="K397" s="189" t="s">
        <v>271</v>
      </c>
      <c r="L397" s="190" t="s">
        <v>90</v>
      </c>
      <c r="M397" s="189" t="s">
        <v>213</v>
      </c>
      <c r="N397" s="190" t="s">
        <v>89</v>
      </c>
      <c r="O397" s="189" t="s">
        <v>271</v>
      </c>
      <c r="P397" s="190" t="s">
        <v>88</v>
      </c>
      <c r="Q397" s="189" t="s">
        <v>367</v>
      </c>
      <c r="R397" s="190" t="s">
        <v>210</v>
      </c>
      <c r="S397" s="189" t="s">
        <v>97</v>
      </c>
      <c r="T397" s="190" t="s">
        <v>209</v>
      </c>
      <c r="U397" s="189"/>
      <c r="V397" s="190" t="s">
        <v>291</v>
      </c>
      <c r="W397" s="189"/>
      <c r="X397" s="190" t="s">
        <v>593</v>
      </c>
      <c r="Y397" s="189"/>
      <c r="Z397" s="190" t="s">
        <v>739</v>
      </c>
      <c r="AA397" s="189"/>
      <c r="AB397" s="18"/>
      <c r="AC397" s="366"/>
      <c r="AD397" s="366"/>
      <c r="AE397" s="188"/>
      <c r="AF397" s="390"/>
      <c r="AG397" s="392"/>
      <c r="AH397" s="392"/>
      <c r="AI397" s="392"/>
      <c r="AJ397" s="392"/>
      <c r="AK397" s="392"/>
      <c r="AL397" s="392"/>
      <c r="AM397" s="392"/>
      <c r="AN397" s="392"/>
      <c r="AO397" s="395"/>
      <c r="AR397" s="4">
        <f>SUM(AN396:AO398)/SUM(AL396:AO398)*100</f>
        <v>0</v>
      </c>
    </row>
    <row r="398" spans="1:44" ht="19.899999999999999" customHeight="1" thickBot="1" x14ac:dyDescent="0.25">
      <c r="A398" s="17"/>
      <c r="B398" s="407"/>
      <c r="C398" s="233"/>
      <c r="D398" s="203"/>
      <c r="E398" s="203"/>
      <c r="F398" s="202"/>
      <c r="G398" s="410"/>
      <c r="H398" s="410"/>
      <c r="I398" s="410"/>
      <c r="J398" s="201" t="s">
        <v>87</v>
      </c>
      <c r="K398" s="200" t="s">
        <v>263</v>
      </c>
      <c r="L398" s="201" t="s">
        <v>86</v>
      </c>
      <c r="M398" s="200" t="s">
        <v>271</v>
      </c>
      <c r="N398" s="201" t="s">
        <v>85</v>
      </c>
      <c r="O398" s="200" t="s">
        <v>271</v>
      </c>
      <c r="P398" s="201" t="s">
        <v>84</v>
      </c>
      <c r="Q398" s="200" t="s">
        <v>569</v>
      </c>
      <c r="R398" s="201" t="s">
        <v>208</v>
      </c>
      <c r="S398" s="200" t="s">
        <v>97</v>
      </c>
      <c r="T398" s="201" t="s">
        <v>207</v>
      </c>
      <c r="U398" s="200"/>
      <c r="V398" s="201" t="s">
        <v>290</v>
      </c>
      <c r="W398" s="200"/>
      <c r="X398" s="201" t="s">
        <v>592</v>
      </c>
      <c r="Y398" s="200"/>
      <c r="Z398" s="201" t="s">
        <v>738</v>
      </c>
      <c r="AA398" s="200"/>
      <c r="AB398" s="10"/>
      <c r="AC398" s="398"/>
      <c r="AD398" s="398"/>
      <c r="AE398" s="199"/>
      <c r="AF398" s="391"/>
      <c r="AG398" s="393"/>
      <c r="AH398" s="393"/>
      <c r="AI398" s="393"/>
      <c r="AJ398" s="393"/>
      <c r="AK398" s="393"/>
      <c r="AL398" s="393"/>
      <c r="AM398" s="393"/>
      <c r="AN398" s="393"/>
      <c r="AO398" s="396"/>
    </row>
    <row r="399" spans="1:44" ht="19.899999999999999" customHeight="1" x14ac:dyDescent="0.2">
      <c r="A399" s="17"/>
      <c r="B399" s="405">
        <v>6</v>
      </c>
      <c r="C399" s="232"/>
      <c r="D399" s="197"/>
      <c r="E399" s="197"/>
      <c r="F399" s="196"/>
      <c r="G399" s="408">
        <v>97</v>
      </c>
      <c r="H399" s="408">
        <v>28</v>
      </c>
      <c r="I399" s="408">
        <v>5</v>
      </c>
      <c r="J399" s="195" t="s">
        <v>95</v>
      </c>
      <c r="K399" s="194" t="s">
        <v>97</v>
      </c>
      <c r="L399" s="195" t="s">
        <v>94</v>
      </c>
      <c r="M399" s="194" t="s">
        <v>275</v>
      </c>
      <c r="N399" s="195" t="s">
        <v>93</v>
      </c>
      <c r="O399" s="194" t="s">
        <v>451</v>
      </c>
      <c r="P399" s="195" t="s">
        <v>92</v>
      </c>
      <c r="Q399" s="194" t="s">
        <v>425</v>
      </c>
      <c r="R399" s="195" t="s">
        <v>212</v>
      </c>
      <c r="S399" s="194" t="s">
        <v>545</v>
      </c>
      <c r="T399" s="195" t="s">
        <v>211</v>
      </c>
      <c r="U399" s="194" t="s">
        <v>308</v>
      </c>
      <c r="V399" s="195" t="s">
        <v>292</v>
      </c>
      <c r="W399" s="194" t="s">
        <v>227</v>
      </c>
      <c r="X399" s="195" t="s">
        <v>594</v>
      </c>
      <c r="Y399" s="194" t="s">
        <v>98</v>
      </c>
      <c r="Z399" s="195" t="s">
        <v>740</v>
      </c>
      <c r="AA399" s="194"/>
      <c r="AB399" s="25"/>
      <c r="AC399" s="397"/>
      <c r="AD399" s="397"/>
      <c r="AE399" s="193"/>
      <c r="AF399" s="379">
        <f>SUMPRODUCT(LEN($K399:$Y401)-LEN(SUBSTITUTE($K399:$Y401,"A", "")))</f>
        <v>38</v>
      </c>
      <c r="AG399" s="365">
        <f>SUMPRODUCT(LEN($AB399:$AB401)-LEN(SUBSTITUTE($AB399:$AB401,"A", "")))</f>
        <v>0</v>
      </c>
      <c r="AH399" s="365">
        <f>SUMPRODUCT(LEN($K399:$Y401)-LEN(SUBSTITUTE($K399:$Y401,"S", "")))</f>
        <v>12</v>
      </c>
      <c r="AI399" s="365">
        <f>SUMPRODUCT(LEN($AB399:$AB401)-LEN(SUBSTITUTE($AB399:$AB401,"S", "")))</f>
        <v>0</v>
      </c>
      <c r="AJ399" s="365">
        <f>SUMPRODUCT(LEN($K399:$Y401)-LEN(SUBSTITUTE($K399:$Y401,"F", "")))</f>
        <v>1</v>
      </c>
      <c r="AK399" s="365">
        <f>SUMPRODUCT(LEN($AB399:$AB401)-LEN(SUBSTITUTE($AB399:$AB401,"F", "")))</f>
        <v>0</v>
      </c>
      <c r="AL399" s="365">
        <f>SUMPRODUCT(LEN($K399:$Y401)-LEN(SUBSTITUTE($K399:$Y401,"G", "")))</f>
        <v>22</v>
      </c>
      <c r="AM399" s="365">
        <f>SUMPRODUCT(LEN($AB399:$AB401)-LEN(SUBSTITUTE($AB399:$AB401,"G", "")))</f>
        <v>0</v>
      </c>
      <c r="AN399" s="365">
        <f>SUMPRODUCT(LEN($K399:$Y401)-LEN(SUBSTITUTE($K399:$Y401,"M", "")))</f>
        <v>1</v>
      </c>
      <c r="AO399" s="382">
        <f>SUMPRODUCT(LEN($AB399:$AB401)-LEN(SUBSTITUTE($AB399:$AB401,"M", "")))</f>
        <v>0</v>
      </c>
    </row>
    <row r="400" spans="1:44" ht="19.899999999999999" customHeight="1" x14ac:dyDescent="0.2">
      <c r="A400" s="17"/>
      <c r="B400" s="406"/>
      <c r="C400" s="231"/>
      <c r="D400" s="23"/>
      <c r="E400" s="23"/>
      <c r="F400" s="191"/>
      <c r="G400" s="409"/>
      <c r="H400" s="409"/>
      <c r="I400" s="409"/>
      <c r="J400" s="190" t="s">
        <v>91</v>
      </c>
      <c r="K400" s="189" t="s">
        <v>306</v>
      </c>
      <c r="L400" s="190" t="s">
        <v>90</v>
      </c>
      <c r="M400" s="189" t="s">
        <v>382</v>
      </c>
      <c r="N400" s="190" t="s">
        <v>89</v>
      </c>
      <c r="O400" s="189" t="s">
        <v>451</v>
      </c>
      <c r="P400" s="190" t="s">
        <v>88</v>
      </c>
      <c r="Q400" s="189" t="s">
        <v>441</v>
      </c>
      <c r="R400" s="190" t="s">
        <v>210</v>
      </c>
      <c r="S400" s="189" t="s">
        <v>478</v>
      </c>
      <c r="T400" s="190" t="s">
        <v>209</v>
      </c>
      <c r="U400" s="189" t="s">
        <v>277</v>
      </c>
      <c r="V400" s="190" t="s">
        <v>291</v>
      </c>
      <c r="W400" s="189" t="s">
        <v>218</v>
      </c>
      <c r="X400" s="190" t="s">
        <v>593</v>
      </c>
      <c r="Y400" s="189" t="s">
        <v>98</v>
      </c>
      <c r="Z400" s="190" t="s">
        <v>739</v>
      </c>
      <c r="AA400" s="189"/>
      <c r="AB400" s="18"/>
      <c r="AC400" s="366"/>
      <c r="AD400" s="366"/>
      <c r="AE400" s="188"/>
      <c r="AF400" s="390"/>
      <c r="AG400" s="392"/>
      <c r="AH400" s="392"/>
      <c r="AI400" s="392"/>
      <c r="AJ400" s="392"/>
      <c r="AK400" s="392"/>
      <c r="AL400" s="392"/>
      <c r="AM400" s="392"/>
      <c r="AN400" s="392"/>
      <c r="AO400" s="395"/>
      <c r="AR400" s="4">
        <f>SUM(AN399:AO401)/SUM(AL399:AO401)*100</f>
        <v>4.3478260869565215</v>
      </c>
    </row>
    <row r="401" spans="1:44" ht="19.899999999999999" customHeight="1" thickBot="1" x14ac:dyDescent="0.25">
      <c r="A401" s="17"/>
      <c r="B401" s="407"/>
      <c r="C401" s="233"/>
      <c r="D401" s="203"/>
      <c r="E401" s="203"/>
      <c r="F401" s="202"/>
      <c r="G401" s="410"/>
      <c r="H401" s="410"/>
      <c r="I401" s="410"/>
      <c r="J401" s="201" t="s">
        <v>87</v>
      </c>
      <c r="K401" s="200" t="s">
        <v>660</v>
      </c>
      <c r="L401" s="201" t="s">
        <v>86</v>
      </c>
      <c r="M401" s="200" t="s">
        <v>441</v>
      </c>
      <c r="N401" s="201" t="s">
        <v>85</v>
      </c>
      <c r="O401" s="200" t="s">
        <v>832</v>
      </c>
      <c r="P401" s="201" t="s">
        <v>84</v>
      </c>
      <c r="Q401" s="200" t="s">
        <v>511</v>
      </c>
      <c r="R401" s="201" t="s">
        <v>208</v>
      </c>
      <c r="S401" s="200" t="s">
        <v>269</v>
      </c>
      <c r="T401" s="201" t="s">
        <v>207</v>
      </c>
      <c r="U401" s="200" t="s">
        <v>305</v>
      </c>
      <c r="V401" s="201" t="s">
        <v>290</v>
      </c>
      <c r="W401" s="200" t="s">
        <v>218</v>
      </c>
      <c r="X401" s="201" t="s">
        <v>592</v>
      </c>
      <c r="Y401" s="200"/>
      <c r="Z401" s="201" t="s">
        <v>738</v>
      </c>
      <c r="AA401" s="200"/>
      <c r="AB401" s="10"/>
      <c r="AC401" s="398"/>
      <c r="AD401" s="398"/>
      <c r="AE401" s="199"/>
      <c r="AF401" s="391"/>
      <c r="AG401" s="393"/>
      <c r="AH401" s="393"/>
      <c r="AI401" s="393"/>
      <c r="AJ401" s="393"/>
      <c r="AK401" s="393"/>
      <c r="AL401" s="393"/>
      <c r="AM401" s="393"/>
      <c r="AN401" s="393"/>
      <c r="AO401" s="396"/>
    </row>
    <row r="402" spans="1:44" ht="19.899999999999999" customHeight="1" x14ac:dyDescent="0.2">
      <c r="A402" s="17"/>
      <c r="B402" s="405">
        <v>7</v>
      </c>
      <c r="C402" s="232"/>
      <c r="D402" s="197"/>
      <c r="E402" s="197"/>
      <c r="F402" s="196"/>
      <c r="G402" s="408">
        <v>79</v>
      </c>
      <c r="H402" s="408">
        <v>24</v>
      </c>
      <c r="I402" s="408">
        <v>5</v>
      </c>
      <c r="J402" s="195" t="s">
        <v>95</v>
      </c>
      <c r="K402" s="194" t="s">
        <v>213</v>
      </c>
      <c r="L402" s="195" t="s">
        <v>94</v>
      </c>
      <c r="M402" s="194" t="s">
        <v>97</v>
      </c>
      <c r="N402" s="195" t="s">
        <v>93</v>
      </c>
      <c r="O402" s="194" t="s">
        <v>275</v>
      </c>
      <c r="P402" s="195" t="s">
        <v>92</v>
      </c>
      <c r="Q402" s="194" t="s">
        <v>263</v>
      </c>
      <c r="R402" s="195" t="s">
        <v>212</v>
      </c>
      <c r="S402" s="194" t="s">
        <v>213</v>
      </c>
      <c r="T402" s="195" t="s">
        <v>211</v>
      </c>
      <c r="U402" s="194" t="s">
        <v>97</v>
      </c>
      <c r="V402" s="195" t="s">
        <v>292</v>
      </c>
      <c r="W402" s="194" t="s">
        <v>97</v>
      </c>
      <c r="X402" s="195" t="s">
        <v>594</v>
      </c>
      <c r="Y402" s="194"/>
      <c r="Z402" s="195" t="s">
        <v>740</v>
      </c>
      <c r="AA402" s="194"/>
      <c r="AB402" s="25" t="s">
        <v>555</v>
      </c>
      <c r="AC402" s="397"/>
      <c r="AD402" s="397"/>
      <c r="AE402" s="193"/>
      <c r="AF402" s="379">
        <f>SUMPRODUCT(LEN($K402:$Y404)-LEN(SUBSTITUTE($K402:$Y404,"A", "")))</f>
        <v>25</v>
      </c>
      <c r="AG402" s="365">
        <f>SUMPRODUCT(LEN($AB402:$AB404)-LEN(SUBSTITUTE($AB402:$AB404,"A", "")))</f>
        <v>3</v>
      </c>
      <c r="AH402" s="365">
        <f>SUMPRODUCT(LEN($K402:$Y404)-LEN(SUBSTITUTE($K402:$Y404,"S", "")))</f>
        <v>0</v>
      </c>
      <c r="AI402" s="365">
        <f>SUMPRODUCT(LEN($AB402:$AB404)-LEN(SUBSTITUTE($AB402:$AB404,"S", "")))</f>
        <v>0</v>
      </c>
      <c r="AJ402" s="365">
        <f>SUMPRODUCT(LEN($K402:$Y404)-LEN(SUBSTITUTE($K402:$Y404,"F", "")))</f>
        <v>0</v>
      </c>
      <c r="AK402" s="365">
        <f>SUMPRODUCT(LEN($AB402:$AB404)-LEN(SUBSTITUTE($AB402:$AB404,"F", "")))</f>
        <v>0</v>
      </c>
      <c r="AL402" s="365">
        <f>SUMPRODUCT(LEN($K402:$Y404)-LEN(SUBSTITUTE($K402:$Y404,"G", "")))</f>
        <v>5</v>
      </c>
      <c r="AM402" s="365">
        <f>SUMPRODUCT(LEN($AB402:$AB404)-LEN(SUBSTITUTE($AB402:$AB404,"G", "")))</f>
        <v>2</v>
      </c>
      <c r="AN402" s="365">
        <f>SUMPRODUCT(LEN($K402:$Y404)-LEN(SUBSTITUTE($K402:$Y404,"M", "")))</f>
        <v>1</v>
      </c>
      <c r="AO402" s="382">
        <f>SUMPRODUCT(LEN($AB402:$AB404)-LEN(SUBSTITUTE($AB402:$AB404,"M", "")))</f>
        <v>0</v>
      </c>
    </row>
    <row r="403" spans="1:44" ht="19.899999999999999" customHeight="1" x14ac:dyDescent="0.2">
      <c r="A403" s="17"/>
      <c r="B403" s="406"/>
      <c r="C403" s="231"/>
      <c r="D403" s="23"/>
      <c r="E403" s="23"/>
      <c r="F403" s="191"/>
      <c r="G403" s="409"/>
      <c r="H403" s="409"/>
      <c r="I403" s="409"/>
      <c r="J403" s="190" t="s">
        <v>91</v>
      </c>
      <c r="K403" s="189" t="s">
        <v>746</v>
      </c>
      <c r="L403" s="190" t="s">
        <v>90</v>
      </c>
      <c r="M403" s="189" t="s">
        <v>263</v>
      </c>
      <c r="N403" s="190" t="s">
        <v>89</v>
      </c>
      <c r="O403" s="189" t="s">
        <v>263</v>
      </c>
      <c r="P403" s="190" t="s">
        <v>88</v>
      </c>
      <c r="Q403" s="189" t="s">
        <v>224</v>
      </c>
      <c r="R403" s="190" t="s">
        <v>210</v>
      </c>
      <c r="S403" s="189" t="s">
        <v>213</v>
      </c>
      <c r="T403" s="190" t="s">
        <v>209</v>
      </c>
      <c r="U403" s="189" t="s">
        <v>97</v>
      </c>
      <c r="V403" s="190" t="s">
        <v>291</v>
      </c>
      <c r="W403" s="189"/>
      <c r="X403" s="190" t="s">
        <v>593</v>
      </c>
      <c r="Y403" s="189"/>
      <c r="Z403" s="190" t="s">
        <v>739</v>
      </c>
      <c r="AA403" s="189"/>
      <c r="AB403" s="18"/>
      <c r="AC403" s="366"/>
      <c r="AD403" s="366"/>
      <c r="AE403" s="188"/>
      <c r="AF403" s="390"/>
      <c r="AG403" s="392"/>
      <c r="AH403" s="392"/>
      <c r="AI403" s="392"/>
      <c r="AJ403" s="392"/>
      <c r="AK403" s="392"/>
      <c r="AL403" s="392"/>
      <c r="AM403" s="392"/>
      <c r="AN403" s="392"/>
      <c r="AO403" s="395"/>
      <c r="AR403" s="4">
        <f>SUM(AN402:AO404)/SUM(AL402:AO404)*100</f>
        <v>12.5</v>
      </c>
    </row>
    <row r="404" spans="1:44" ht="19.899999999999999" customHeight="1" thickBot="1" x14ac:dyDescent="0.25">
      <c r="A404" s="17"/>
      <c r="B404" s="407"/>
      <c r="C404" s="233"/>
      <c r="D404" s="203"/>
      <c r="E404" s="203"/>
      <c r="F404" s="202"/>
      <c r="G404" s="410"/>
      <c r="H404" s="410"/>
      <c r="I404" s="410"/>
      <c r="J404" s="201" t="s">
        <v>87</v>
      </c>
      <c r="K404" s="200" t="s">
        <v>367</v>
      </c>
      <c r="L404" s="201" t="s">
        <v>86</v>
      </c>
      <c r="M404" s="200" t="s">
        <v>263</v>
      </c>
      <c r="N404" s="201" t="s">
        <v>85</v>
      </c>
      <c r="O404" s="200" t="s">
        <v>213</v>
      </c>
      <c r="P404" s="201" t="s">
        <v>84</v>
      </c>
      <c r="Q404" s="200" t="s">
        <v>97</v>
      </c>
      <c r="R404" s="201" t="s">
        <v>208</v>
      </c>
      <c r="S404" s="200" t="s">
        <v>97</v>
      </c>
      <c r="T404" s="201" t="s">
        <v>207</v>
      </c>
      <c r="U404" s="200" t="s">
        <v>97</v>
      </c>
      <c r="V404" s="201" t="s">
        <v>290</v>
      </c>
      <c r="W404" s="200"/>
      <c r="X404" s="201" t="s">
        <v>592</v>
      </c>
      <c r="Y404" s="200"/>
      <c r="Z404" s="201" t="s">
        <v>738</v>
      </c>
      <c r="AA404" s="200"/>
      <c r="AB404" s="10"/>
      <c r="AC404" s="398"/>
      <c r="AD404" s="398"/>
      <c r="AE404" s="199"/>
      <c r="AF404" s="391"/>
      <c r="AG404" s="393"/>
      <c r="AH404" s="393"/>
      <c r="AI404" s="393"/>
      <c r="AJ404" s="393"/>
      <c r="AK404" s="393"/>
      <c r="AL404" s="393"/>
      <c r="AM404" s="393"/>
      <c r="AN404" s="393"/>
      <c r="AO404" s="396"/>
    </row>
    <row r="405" spans="1:44" ht="19.899999999999999" customHeight="1" x14ac:dyDescent="0.2">
      <c r="A405" s="17"/>
      <c r="B405" s="405">
        <v>8</v>
      </c>
      <c r="C405" s="232"/>
      <c r="D405" s="197"/>
      <c r="E405" s="197"/>
      <c r="F405" s="196"/>
      <c r="G405" s="408">
        <v>90</v>
      </c>
      <c r="H405" s="408">
        <v>24</v>
      </c>
      <c r="I405" s="408">
        <v>5</v>
      </c>
      <c r="J405" s="195" t="s">
        <v>95</v>
      </c>
      <c r="K405" s="194" t="s">
        <v>748</v>
      </c>
      <c r="L405" s="195" t="s">
        <v>94</v>
      </c>
      <c r="M405" s="194" t="s">
        <v>306</v>
      </c>
      <c r="N405" s="195" t="s">
        <v>93</v>
      </c>
      <c r="O405" s="194" t="s">
        <v>284</v>
      </c>
      <c r="P405" s="195" t="s">
        <v>92</v>
      </c>
      <c r="Q405" s="194" t="s">
        <v>263</v>
      </c>
      <c r="R405" s="195" t="s">
        <v>212</v>
      </c>
      <c r="S405" s="194" t="s">
        <v>271</v>
      </c>
      <c r="T405" s="195" t="s">
        <v>211</v>
      </c>
      <c r="U405" s="194" t="s">
        <v>97</v>
      </c>
      <c r="V405" s="195" t="s">
        <v>292</v>
      </c>
      <c r="W405" s="194" t="s">
        <v>98</v>
      </c>
      <c r="X405" s="195" t="s">
        <v>594</v>
      </c>
      <c r="Y405" s="194"/>
      <c r="Z405" s="195" t="s">
        <v>740</v>
      </c>
      <c r="AA405" s="194"/>
      <c r="AB405" s="25" t="s">
        <v>831</v>
      </c>
      <c r="AC405" s="397"/>
      <c r="AD405" s="397"/>
      <c r="AE405" s="193"/>
      <c r="AF405" s="379">
        <f>SUMPRODUCT(LEN($K405:$Y407)-LEN(SUBSTITUTE($K405:$Y407,"A", "")))</f>
        <v>21</v>
      </c>
      <c r="AG405" s="365">
        <f>SUMPRODUCT(LEN($AB405:$AB407)-LEN(SUBSTITUTE($AB405:$AB407,"A", "")))</f>
        <v>5</v>
      </c>
      <c r="AH405" s="365">
        <f>SUMPRODUCT(LEN($K405:$Y407)-LEN(SUBSTITUTE($K405:$Y407,"S", "")))</f>
        <v>2</v>
      </c>
      <c r="AI405" s="365">
        <f>SUMPRODUCT(LEN($AB405:$AB407)-LEN(SUBSTITUTE($AB405:$AB407,"S", "")))</f>
        <v>0</v>
      </c>
      <c r="AJ405" s="365">
        <f>SUMPRODUCT(LEN($K405:$Y407)-LEN(SUBSTITUTE($K405:$Y407,"F", "")))</f>
        <v>0</v>
      </c>
      <c r="AK405" s="365">
        <f>SUMPRODUCT(LEN($AB405:$AB407)-LEN(SUBSTITUTE($AB405:$AB407,"F", "")))</f>
        <v>0</v>
      </c>
      <c r="AL405" s="365">
        <f>SUMPRODUCT(LEN($K405:$Y407)-LEN(SUBSTITUTE($K405:$Y407,"G", "")))</f>
        <v>11</v>
      </c>
      <c r="AM405" s="365">
        <f>SUMPRODUCT(LEN($AB405:$AB407)-LEN(SUBSTITUTE($AB405:$AB407,"G", "")))</f>
        <v>5</v>
      </c>
      <c r="AN405" s="365">
        <f>SUMPRODUCT(LEN($K405:$Y407)-LEN(SUBSTITUTE($K405:$Y407,"M", "")))</f>
        <v>1</v>
      </c>
      <c r="AO405" s="382">
        <f>SUMPRODUCT(LEN($AB405:$AB407)-LEN(SUBSTITUTE($AB405:$AB407,"M", "")))</f>
        <v>0</v>
      </c>
    </row>
    <row r="406" spans="1:44" ht="19.899999999999999" customHeight="1" x14ac:dyDescent="0.2">
      <c r="A406" s="17"/>
      <c r="B406" s="406"/>
      <c r="C406" s="231"/>
      <c r="D406" s="23"/>
      <c r="E406" s="23"/>
      <c r="F406" s="191"/>
      <c r="G406" s="409"/>
      <c r="H406" s="409"/>
      <c r="I406" s="409"/>
      <c r="J406" s="190" t="s">
        <v>91</v>
      </c>
      <c r="K406" s="189" t="s">
        <v>97</v>
      </c>
      <c r="L406" s="190" t="s">
        <v>90</v>
      </c>
      <c r="M406" s="189" t="s">
        <v>275</v>
      </c>
      <c r="N406" s="190" t="s">
        <v>89</v>
      </c>
      <c r="O406" s="189" t="s">
        <v>97</v>
      </c>
      <c r="P406" s="190" t="s">
        <v>88</v>
      </c>
      <c r="Q406" s="189" t="s">
        <v>319</v>
      </c>
      <c r="R406" s="190" t="s">
        <v>210</v>
      </c>
      <c r="S406" s="189" t="s">
        <v>213</v>
      </c>
      <c r="T406" s="190" t="s">
        <v>209</v>
      </c>
      <c r="U406" s="189" t="s">
        <v>263</v>
      </c>
      <c r="V406" s="190" t="s">
        <v>291</v>
      </c>
      <c r="W406" s="189"/>
      <c r="X406" s="190" t="s">
        <v>593</v>
      </c>
      <c r="Y406" s="189"/>
      <c r="Z406" s="190" t="s">
        <v>739</v>
      </c>
      <c r="AA406" s="189"/>
      <c r="AB406" s="18"/>
      <c r="AC406" s="366"/>
      <c r="AD406" s="366"/>
      <c r="AE406" s="188"/>
      <c r="AF406" s="390"/>
      <c r="AG406" s="392"/>
      <c r="AH406" s="392"/>
      <c r="AI406" s="392"/>
      <c r="AJ406" s="392"/>
      <c r="AK406" s="392"/>
      <c r="AL406" s="392"/>
      <c r="AM406" s="392"/>
      <c r="AN406" s="392"/>
      <c r="AO406" s="395"/>
      <c r="AR406" s="4">
        <f>SUM(AN405:AO407)/SUM(AL405:AO407)*100</f>
        <v>5.8823529411764701</v>
      </c>
    </row>
    <row r="407" spans="1:44" ht="19.899999999999999" customHeight="1" thickBot="1" x14ac:dyDescent="0.25">
      <c r="A407" s="17"/>
      <c r="B407" s="407"/>
      <c r="C407" s="233"/>
      <c r="D407" s="203"/>
      <c r="E407" s="203"/>
      <c r="F407" s="202"/>
      <c r="G407" s="410"/>
      <c r="H407" s="410"/>
      <c r="I407" s="410"/>
      <c r="J407" s="201" t="s">
        <v>87</v>
      </c>
      <c r="K407" s="200" t="s">
        <v>213</v>
      </c>
      <c r="L407" s="201" t="s">
        <v>86</v>
      </c>
      <c r="M407" s="200" t="s">
        <v>213</v>
      </c>
      <c r="N407" s="201" t="s">
        <v>85</v>
      </c>
      <c r="O407" s="200" t="s">
        <v>275</v>
      </c>
      <c r="P407" s="201" t="s">
        <v>84</v>
      </c>
      <c r="Q407" s="200" t="s">
        <v>224</v>
      </c>
      <c r="R407" s="201" t="s">
        <v>208</v>
      </c>
      <c r="S407" s="200" t="s">
        <v>263</v>
      </c>
      <c r="T407" s="201" t="s">
        <v>207</v>
      </c>
      <c r="U407" s="200" t="s">
        <v>98</v>
      </c>
      <c r="V407" s="201" t="s">
        <v>290</v>
      </c>
      <c r="W407" s="200"/>
      <c r="X407" s="201" t="s">
        <v>592</v>
      </c>
      <c r="Y407" s="200"/>
      <c r="Z407" s="201" t="s">
        <v>738</v>
      </c>
      <c r="AA407" s="200"/>
      <c r="AB407" s="10"/>
      <c r="AC407" s="398"/>
      <c r="AD407" s="398"/>
      <c r="AE407" s="199"/>
      <c r="AF407" s="391"/>
      <c r="AG407" s="393"/>
      <c r="AH407" s="393"/>
      <c r="AI407" s="393"/>
      <c r="AJ407" s="393"/>
      <c r="AK407" s="393"/>
      <c r="AL407" s="393"/>
      <c r="AM407" s="393"/>
      <c r="AN407" s="393"/>
      <c r="AO407" s="396"/>
    </row>
    <row r="408" spans="1:44" ht="19.899999999999999" customHeight="1" x14ac:dyDescent="0.2">
      <c r="A408" s="17"/>
      <c r="B408" s="405">
        <v>9</v>
      </c>
      <c r="C408" s="232"/>
      <c r="D408" s="197"/>
      <c r="E408" s="197"/>
      <c r="F408" s="196"/>
      <c r="G408" s="408">
        <v>107</v>
      </c>
      <c r="H408" s="408">
        <v>28</v>
      </c>
      <c r="I408" s="408">
        <v>5</v>
      </c>
      <c r="J408" s="195" t="s">
        <v>95</v>
      </c>
      <c r="K408" s="194" t="s">
        <v>213</v>
      </c>
      <c r="L408" s="195" t="s">
        <v>94</v>
      </c>
      <c r="M408" s="194" t="s">
        <v>269</v>
      </c>
      <c r="N408" s="195" t="s">
        <v>93</v>
      </c>
      <c r="O408" s="194" t="s">
        <v>582</v>
      </c>
      <c r="P408" s="195" t="s">
        <v>92</v>
      </c>
      <c r="Q408" s="194" t="s">
        <v>306</v>
      </c>
      <c r="R408" s="195" t="s">
        <v>212</v>
      </c>
      <c r="S408" s="194" t="s">
        <v>301</v>
      </c>
      <c r="T408" s="195" t="s">
        <v>211</v>
      </c>
      <c r="U408" s="194" t="s">
        <v>385</v>
      </c>
      <c r="V408" s="195" t="s">
        <v>292</v>
      </c>
      <c r="W408" s="194" t="s">
        <v>283</v>
      </c>
      <c r="X408" s="195" t="s">
        <v>594</v>
      </c>
      <c r="Y408" s="194" t="s">
        <v>98</v>
      </c>
      <c r="Z408" s="195" t="s">
        <v>740</v>
      </c>
      <c r="AA408" s="194"/>
      <c r="AB408" s="25"/>
      <c r="AC408" s="397">
        <v>6</v>
      </c>
      <c r="AD408" s="397"/>
      <c r="AE408" s="193"/>
      <c r="AF408" s="379">
        <f>SUMPRODUCT(LEN($K408:$Y410)-LEN(SUBSTITUTE($K408:$Y410,"A", "")))</f>
        <v>39</v>
      </c>
      <c r="AG408" s="365">
        <f>SUMPRODUCT(LEN($AB408:$AB410)-LEN(SUBSTITUTE($AB408:$AB410,"A", "")))</f>
        <v>0</v>
      </c>
      <c r="AH408" s="365">
        <f>SUMPRODUCT(LEN($K408:$Y410)-LEN(SUBSTITUTE($K408:$Y410,"S", "")))</f>
        <v>14</v>
      </c>
      <c r="AI408" s="365">
        <f>SUMPRODUCT(LEN($AB408:$AB410)-LEN(SUBSTITUTE($AB408:$AB410,"S", "")))</f>
        <v>0</v>
      </c>
      <c r="AJ408" s="365">
        <f>SUMPRODUCT(LEN($K408:$Y410)-LEN(SUBSTITUTE($K408:$Y410,"F", "")))</f>
        <v>2</v>
      </c>
      <c r="AK408" s="365">
        <f>SUMPRODUCT(LEN($AB408:$AB410)-LEN(SUBSTITUTE($AB408:$AB410,"F", "")))</f>
        <v>0</v>
      </c>
      <c r="AL408" s="365">
        <f>SUMPRODUCT(LEN($K408:$Y410)-LEN(SUBSTITUTE($K408:$Y410,"G", "")))</f>
        <v>20</v>
      </c>
      <c r="AM408" s="365">
        <f>SUMPRODUCT(LEN($AB408:$AB410)-LEN(SUBSTITUTE($AB408:$AB410,"G", "")))</f>
        <v>0</v>
      </c>
      <c r="AN408" s="365">
        <f>SUMPRODUCT(LEN($K408:$Y410)-LEN(SUBSTITUTE($K408:$Y410,"M", "")))</f>
        <v>0</v>
      </c>
      <c r="AO408" s="382">
        <f>SUMPRODUCT(LEN($AB408:$AB410)-LEN(SUBSTITUTE($AB408:$AB410,"M", "")))</f>
        <v>0</v>
      </c>
    </row>
    <row r="409" spans="1:44" ht="19.899999999999999" customHeight="1" x14ac:dyDescent="0.2">
      <c r="A409" s="17"/>
      <c r="B409" s="406"/>
      <c r="C409" s="231"/>
      <c r="D409" s="23"/>
      <c r="E409" s="23"/>
      <c r="F409" s="191"/>
      <c r="G409" s="409"/>
      <c r="H409" s="409"/>
      <c r="I409" s="409"/>
      <c r="J409" s="190" t="s">
        <v>91</v>
      </c>
      <c r="K409" s="189" t="s">
        <v>490</v>
      </c>
      <c r="L409" s="190" t="s">
        <v>90</v>
      </c>
      <c r="M409" s="189" t="s">
        <v>600</v>
      </c>
      <c r="N409" s="190" t="s">
        <v>89</v>
      </c>
      <c r="O409" s="189" t="s">
        <v>451</v>
      </c>
      <c r="P409" s="190" t="s">
        <v>88</v>
      </c>
      <c r="Q409" s="189" t="s">
        <v>382</v>
      </c>
      <c r="R409" s="190" t="s">
        <v>210</v>
      </c>
      <c r="S409" s="189" t="s">
        <v>498</v>
      </c>
      <c r="T409" s="190" t="s">
        <v>209</v>
      </c>
      <c r="U409" s="189" t="s">
        <v>286</v>
      </c>
      <c r="V409" s="190" t="s">
        <v>291</v>
      </c>
      <c r="W409" s="189" t="s">
        <v>218</v>
      </c>
      <c r="X409" s="190" t="s">
        <v>593</v>
      </c>
      <c r="Y409" s="189" t="s">
        <v>98</v>
      </c>
      <c r="Z409" s="190" t="s">
        <v>739</v>
      </c>
      <c r="AA409" s="189"/>
      <c r="AB409" s="18"/>
      <c r="AC409" s="366"/>
      <c r="AD409" s="366"/>
      <c r="AE409" s="188"/>
      <c r="AF409" s="390"/>
      <c r="AG409" s="392"/>
      <c r="AH409" s="392"/>
      <c r="AI409" s="392"/>
      <c r="AJ409" s="392"/>
      <c r="AK409" s="392"/>
      <c r="AL409" s="392"/>
      <c r="AM409" s="392"/>
      <c r="AN409" s="392"/>
      <c r="AO409" s="395"/>
      <c r="AR409" s="4">
        <f>SUM(AN408:AO410)/SUM(AL408:AO410)*100</f>
        <v>0</v>
      </c>
    </row>
    <row r="410" spans="1:44" ht="19.899999999999999" customHeight="1" thickBot="1" x14ac:dyDescent="0.25">
      <c r="A410" s="17"/>
      <c r="B410" s="407"/>
      <c r="C410" s="233"/>
      <c r="D410" s="203"/>
      <c r="E410" s="203"/>
      <c r="F410" s="202"/>
      <c r="G410" s="410"/>
      <c r="H410" s="410"/>
      <c r="I410" s="410"/>
      <c r="J410" s="201" t="s">
        <v>87</v>
      </c>
      <c r="K410" s="200" t="s">
        <v>213</v>
      </c>
      <c r="L410" s="201" t="s">
        <v>86</v>
      </c>
      <c r="M410" s="200" t="s">
        <v>830</v>
      </c>
      <c r="N410" s="201" t="s">
        <v>85</v>
      </c>
      <c r="O410" s="200" t="s">
        <v>781</v>
      </c>
      <c r="P410" s="201" t="s">
        <v>84</v>
      </c>
      <c r="Q410" s="200" t="s">
        <v>97</v>
      </c>
      <c r="R410" s="201" t="s">
        <v>208</v>
      </c>
      <c r="S410" s="200" t="s">
        <v>278</v>
      </c>
      <c r="T410" s="201" t="s">
        <v>207</v>
      </c>
      <c r="U410" s="200" t="s">
        <v>264</v>
      </c>
      <c r="V410" s="201" t="s">
        <v>290</v>
      </c>
      <c r="W410" s="200" t="s">
        <v>98</v>
      </c>
      <c r="X410" s="201" t="s">
        <v>592</v>
      </c>
      <c r="Y410" s="200"/>
      <c r="Z410" s="201" t="s">
        <v>738</v>
      </c>
      <c r="AA410" s="200"/>
      <c r="AB410" s="10"/>
      <c r="AC410" s="398"/>
      <c r="AD410" s="398"/>
      <c r="AE410" s="199"/>
      <c r="AF410" s="391"/>
      <c r="AG410" s="393"/>
      <c r="AH410" s="393"/>
      <c r="AI410" s="393"/>
      <c r="AJ410" s="393"/>
      <c r="AK410" s="393"/>
      <c r="AL410" s="393"/>
      <c r="AM410" s="393"/>
      <c r="AN410" s="393"/>
      <c r="AO410" s="396"/>
    </row>
    <row r="411" spans="1:44" ht="19.899999999999999" customHeight="1" x14ac:dyDescent="0.2">
      <c r="A411" s="17"/>
      <c r="B411" s="405">
        <v>10</v>
      </c>
      <c r="C411" s="232"/>
      <c r="D411" s="197"/>
      <c r="E411" s="197"/>
      <c r="F411" s="196"/>
      <c r="G411" s="408">
        <v>83</v>
      </c>
      <c r="H411" s="408">
        <v>25</v>
      </c>
      <c r="I411" s="408">
        <v>6</v>
      </c>
      <c r="J411" s="195" t="s">
        <v>95</v>
      </c>
      <c r="K411" s="194" t="s">
        <v>97</v>
      </c>
      <c r="L411" s="195" t="s">
        <v>94</v>
      </c>
      <c r="M411" s="194" t="s">
        <v>97</v>
      </c>
      <c r="N411" s="195" t="s">
        <v>93</v>
      </c>
      <c r="O411" s="194" t="s">
        <v>319</v>
      </c>
      <c r="P411" s="195" t="s">
        <v>92</v>
      </c>
      <c r="Q411" s="194" t="s">
        <v>275</v>
      </c>
      <c r="R411" s="195" t="s">
        <v>212</v>
      </c>
      <c r="S411" s="194" t="s">
        <v>213</v>
      </c>
      <c r="T411" s="195" t="s">
        <v>211</v>
      </c>
      <c r="U411" s="194" t="s">
        <v>262</v>
      </c>
      <c r="V411" s="195" t="s">
        <v>292</v>
      </c>
      <c r="W411" s="194" t="s">
        <v>98</v>
      </c>
      <c r="X411" s="195" t="s">
        <v>594</v>
      </c>
      <c r="Y411" s="194"/>
      <c r="Z411" s="195" t="s">
        <v>740</v>
      </c>
      <c r="AA411" s="194"/>
      <c r="AB411" s="25" t="s">
        <v>97</v>
      </c>
      <c r="AC411" s="397">
        <v>3</v>
      </c>
      <c r="AD411" s="397"/>
      <c r="AE411" s="193"/>
      <c r="AF411" s="379">
        <f>SUMPRODUCT(LEN($K411:$Y413)-LEN(SUBSTITUTE($K411:$Y413,"A", "")))</f>
        <v>20</v>
      </c>
      <c r="AG411" s="365">
        <f>SUMPRODUCT(LEN($AB411:$AB413)-LEN(SUBSTITUTE($AB411:$AB413,"A", "")))</f>
        <v>1</v>
      </c>
      <c r="AH411" s="365">
        <f>SUMPRODUCT(LEN($K411:$Y413)-LEN(SUBSTITUTE($K411:$Y413,"S", "")))</f>
        <v>3</v>
      </c>
      <c r="AI411" s="365">
        <f>SUMPRODUCT(LEN($AB411:$AB413)-LEN(SUBSTITUTE($AB411:$AB413,"S", "")))</f>
        <v>0</v>
      </c>
      <c r="AJ411" s="365">
        <f>SUMPRODUCT(LEN($K411:$Y413)-LEN(SUBSTITUTE($K411:$Y413,"F", "")))</f>
        <v>1</v>
      </c>
      <c r="AK411" s="365">
        <f>SUMPRODUCT(LEN($AB411:$AB413)-LEN(SUBSTITUTE($AB411:$AB413,"F", "")))</f>
        <v>0</v>
      </c>
      <c r="AL411" s="365">
        <f>SUMPRODUCT(LEN($K411:$Y413)-LEN(SUBSTITUTE($K411:$Y413,"G", "")))</f>
        <v>8</v>
      </c>
      <c r="AM411" s="365">
        <f>SUMPRODUCT(LEN($AB411:$AB413)-LEN(SUBSTITUTE($AB411:$AB413,"G", "")))</f>
        <v>0</v>
      </c>
      <c r="AN411" s="365">
        <f>SUMPRODUCT(LEN($K411:$Y413)-LEN(SUBSTITUTE($K411:$Y413,"M", "")))</f>
        <v>0</v>
      </c>
      <c r="AO411" s="382">
        <f>SUMPRODUCT(LEN($AB411:$AB413)-LEN(SUBSTITUTE($AB411:$AB413,"M", "")))</f>
        <v>0</v>
      </c>
    </row>
    <row r="412" spans="1:44" ht="19.899999999999999" customHeight="1" x14ac:dyDescent="0.2">
      <c r="A412" s="17"/>
      <c r="B412" s="406"/>
      <c r="C412" s="231"/>
      <c r="D412" s="23"/>
      <c r="E412" s="23"/>
      <c r="F412" s="191"/>
      <c r="G412" s="409"/>
      <c r="H412" s="409"/>
      <c r="I412" s="409"/>
      <c r="J412" s="190" t="s">
        <v>91</v>
      </c>
      <c r="K412" s="189" t="s">
        <v>367</v>
      </c>
      <c r="L412" s="190" t="s">
        <v>90</v>
      </c>
      <c r="M412" s="189" t="s">
        <v>284</v>
      </c>
      <c r="N412" s="190" t="s">
        <v>89</v>
      </c>
      <c r="O412" s="189" t="s">
        <v>263</v>
      </c>
      <c r="P412" s="190" t="s">
        <v>88</v>
      </c>
      <c r="Q412" s="189" t="s">
        <v>224</v>
      </c>
      <c r="R412" s="190" t="s">
        <v>210</v>
      </c>
      <c r="S412" s="189" t="s">
        <v>263</v>
      </c>
      <c r="T412" s="190" t="s">
        <v>209</v>
      </c>
      <c r="U412" s="189" t="s">
        <v>98</v>
      </c>
      <c r="V412" s="190" t="s">
        <v>291</v>
      </c>
      <c r="W412" s="189"/>
      <c r="X412" s="190" t="s">
        <v>593</v>
      </c>
      <c r="Y412" s="189"/>
      <c r="Z412" s="190" t="s">
        <v>739</v>
      </c>
      <c r="AA412" s="189"/>
      <c r="AB412" s="18"/>
      <c r="AC412" s="366"/>
      <c r="AD412" s="366"/>
      <c r="AE412" s="188"/>
      <c r="AF412" s="390"/>
      <c r="AG412" s="392"/>
      <c r="AH412" s="392"/>
      <c r="AI412" s="392"/>
      <c r="AJ412" s="392"/>
      <c r="AK412" s="392"/>
      <c r="AL412" s="392"/>
      <c r="AM412" s="392"/>
      <c r="AN412" s="392"/>
      <c r="AO412" s="395"/>
      <c r="AR412" s="4">
        <f>SUM(AN411:AO413)/SUM(AL411:AO413)*100</f>
        <v>0</v>
      </c>
    </row>
    <row r="413" spans="1:44" ht="19.899999999999999" customHeight="1" thickBot="1" x14ac:dyDescent="0.25">
      <c r="A413" s="17"/>
      <c r="B413" s="407"/>
      <c r="C413" s="233"/>
      <c r="D413" s="203"/>
      <c r="E413" s="203"/>
      <c r="F413" s="202"/>
      <c r="G413" s="410"/>
      <c r="H413" s="410"/>
      <c r="I413" s="410"/>
      <c r="J413" s="201" t="s">
        <v>87</v>
      </c>
      <c r="K413" s="200" t="s">
        <v>97</v>
      </c>
      <c r="L413" s="201" t="s">
        <v>86</v>
      </c>
      <c r="M413" s="200" t="s">
        <v>306</v>
      </c>
      <c r="N413" s="201" t="s">
        <v>85</v>
      </c>
      <c r="O413" s="200" t="s">
        <v>97</v>
      </c>
      <c r="P413" s="201" t="s">
        <v>84</v>
      </c>
      <c r="Q413" s="200" t="s">
        <v>213</v>
      </c>
      <c r="R413" s="201" t="s">
        <v>208</v>
      </c>
      <c r="S413" s="200" t="s">
        <v>213</v>
      </c>
      <c r="T413" s="201" t="s">
        <v>207</v>
      </c>
      <c r="U413" s="200" t="s">
        <v>98</v>
      </c>
      <c r="V413" s="201" t="s">
        <v>290</v>
      </c>
      <c r="W413" s="200"/>
      <c r="X413" s="201" t="s">
        <v>592</v>
      </c>
      <c r="Y413" s="200"/>
      <c r="Z413" s="201" t="s">
        <v>738</v>
      </c>
      <c r="AA413" s="200"/>
      <c r="AB413" s="10"/>
      <c r="AC413" s="398"/>
      <c r="AD413" s="398"/>
      <c r="AE413" s="199"/>
      <c r="AF413" s="391"/>
      <c r="AG413" s="393"/>
      <c r="AH413" s="393"/>
      <c r="AI413" s="393"/>
      <c r="AJ413" s="393"/>
      <c r="AK413" s="393"/>
      <c r="AL413" s="393"/>
      <c r="AM413" s="393"/>
      <c r="AN413" s="393"/>
      <c r="AO413" s="396"/>
    </row>
    <row r="414" spans="1:44" ht="19.899999999999999" customHeight="1" x14ac:dyDescent="0.2">
      <c r="A414" s="17"/>
      <c r="B414" s="405">
        <v>11</v>
      </c>
      <c r="C414" s="232"/>
      <c r="D414" s="197"/>
      <c r="E414" s="197"/>
      <c r="F414" s="196"/>
      <c r="G414" s="408">
        <v>102</v>
      </c>
      <c r="H414" s="408">
        <v>28</v>
      </c>
      <c r="I414" s="408">
        <v>5</v>
      </c>
      <c r="J414" s="195" t="s">
        <v>95</v>
      </c>
      <c r="K414" s="194" t="s">
        <v>660</v>
      </c>
      <c r="L414" s="195" t="s">
        <v>94</v>
      </c>
      <c r="M414" s="194" t="s">
        <v>275</v>
      </c>
      <c r="N414" s="195" t="s">
        <v>93</v>
      </c>
      <c r="O414" s="194" t="s">
        <v>97</v>
      </c>
      <c r="P414" s="195" t="s">
        <v>92</v>
      </c>
      <c r="Q414" s="194" t="s">
        <v>582</v>
      </c>
      <c r="R414" s="195" t="s">
        <v>212</v>
      </c>
      <c r="S414" s="194" t="s">
        <v>275</v>
      </c>
      <c r="T414" s="195" t="s">
        <v>211</v>
      </c>
      <c r="U414" s="194" t="s">
        <v>224</v>
      </c>
      <c r="V414" s="195" t="s">
        <v>292</v>
      </c>
      <c r="W414" s="194" t="s">
        <v>273</v>
      </c>
      <c r="X414" s="195" t="s">
        <v>594</v>
      </c>
      <c r="Y414" s="194" t="s">
        <v>98</v>
      </c>
      <c r="Z414" s="195" t="s">
        <v>740</v>
      </c>
      <c r="AA414" s="194"/>
      <c r="AB414" s="25" t="s">
        <v>271</v>
      </c>
      <c r="AC414" s="397">
        <v>4</v>
      </c>
      <c r="AD414" s="397"/>
      <c r="AE414" s="193"/>
      <c r="AF414" s="379">
        <f>SUMPRODUCT(LEN($K414:$Y416)-LEN(SUBSTITUTE($K414:$Y416,"A", "")))</f>
        <v>45</v>
      </c>
      <c r="AG414" s="365">
        <f>SUMPRODUCT(LEN($AB414:$AB416)-LEN(SUBSTITUTE($AB414:$AB416,"A", "")))</f>
        <v>9</v>
      </c>
      <c r="AH414" s="365">
        <f>SUMPRODUCT(LEN($K414:$Y416)-LEN(SUBSTITUTE($K414:$Y416,"S", "")))</f>
        <v>7</v>
      </c>
      <c r="AI414" s="365">
        <f>SUMPRODUCT(LEN($AB414:$AB416)-LEN(SUBSTITUTE($AB414:$AB416,"S", "")))</f>
        <v>1</v>
      </c>
      <c r="AJ414" s="365">
        <f>SUMPRODUCT(LEN($K414:$Y416)-LEN(SUBSTITUTE($K414:$Y416,"F", "")))</f>
        <v>2</v>
      </c>
      <c r="AK414" s="365">
        <f>SUMPRODUCT(LEN($AB414:$AB416)-LEN(SUBSTITUTE($AB414:$AB416,"F", "")))</f>
        <v>0</v>
      </c>
      <c r="AL414" s="365">
        <f>SUMPRODUCT(LEN($K414:$Y416)-LEN(SUBSTITUTE($K414:$Y416,"G", "")))</f>
        <v>15</v>
      </c>
      <c r="AM414" s="365">
        <f>SUMPRODUCT(LEN($AB414:$AB416)-LEN(SUBSTITUTE($AB414:$AB416,"G", "")))</f>
        <v>10</v>
      </c>
      <c r="AN414" s="365">
        <f>SUMPRODUCT(LEN($K414:$Y416)-LEN(SUBSTITUTE($K414:$Y416,"M", "")))</f>
        <v>3</v>
      </c>
      <c r="AO414" s="382">
        <f>SUMPRODUCT(LEN($AB414:$AB416)-LEN(SUBSTITUTE($AB414:$AB416,"M", "")))</f>
        <v>0</v>
      </c>
    </row>
    <row r="415" spans="1:44" ht="19.899999999999999" customHeight="1" x14ac:dyDescent="0.2">
      <c r="A415" s="17"/>
      <c r="B415" s="406"/>
      <c r="C415" s="231"/>
      <c r="D415" s="23"/>
      <c r="E415" s="23"/>
      <c r="F415" s="191"/>
      <c r="G415" s="409"/>
      <c r="H415" s="409"/>
      <c r="I415" s="409"/>
      <c r="J415" s="190" t="s">
        <v>91</v>
      </c>
      <c r="K415" s="189" t="s">
        <v>747</v>
      </c>
      <c r="L415" s="190" t="s">
        <v>90</v>
      </c>
      <c r="M415" s="189" t="s">
        <v>224</v>
      </c>
      <c r="N415" s="190" t="s">
        <v>89</v>
      </c>
      <c r="O415" s="189" t="s">
        <v>516</v>
      </c>
      <c r="P415" s="190" t="s">
        <v>88</v>
      </c>
      <c r="Q415" s="189" t="s">
        <v>636</v>
      </c>
      <c r="R415" s="190" t="s">
        <v>210</v>
      </c>
      <c r="S415" s="189" t="s">
        <v>451</v>
      </c>
      <c r="T415" s="190" t="s">
        <v>209</v>
      </c>
      <c r="U415" s="189" t="s">
        <v>534</v>
      </c>
      <c r="V415" s="190" t="s">
        <v>291</v>
      </c>
      <c r="W415" s="189" t="s">
        <v>218</v>
      </c>
      <c r="X415" s="190" t="s">
        <v>593</v>
      </c>
      <c r="Y415" s="189" t="s">
        <v>98</v>
      </c>
      <c r="Z415" s="190" t="s">
        <v>739</v>
      </c>
      <c r="AA415" s="189"/>
      <c r="AB415" s="18" t="s">
        <v>829</v>
      </c>
      <c r="AC415" s="366"/>
      <c r="AD415" s="366"/>
      <c r="AE415" s="188"/>
      <c r="AF415" s="390"/>
      <c r="AG415" s="392"/>
      <c r="AH415" s="392"/>
      <c r="AI415" s="392"/>
      <c r="AJ415" s="392"/>
      <c r="AK415" s="392"/>
      <c r="AL415" s="392"/>
      <c r="AM415" s="392"/>
      <c r="AN415" s="392"/>
      <c r="AO415" s="395"/>
      <c r="AR415" s="4">
        <f>SUM(AN414:AO416)/SUM(AL414:AO416)*100</f>
        <v>10.714285714285714</v>
      </c>
    </row>
    <row r="416" spans="1:44" ht="19.899999999999999" customHeight="1" thickBot="1" x14ac:dyDescent="0.25">
      <c r="A416" s="17"/>
      <c r="B416" s="407"/>
      <c r="C416" s="233"/>
      <c r="D416" s="203"/>
      <c r="E416" s="203"/>
      <c r="F416" s="202"/>
      <c r="G416" s="410"/>
      <c r="H416" s="410"/>
      <c r="I416" s="410"/>
      <c r="J416" s="201" t="s">
        <v>87</v>
      </c>
      <c r="K416" s="200" t="s">
        <v>747</v>
      </c>
      <c r="L416" s="201" t="s">
        <v>86</v>
      </c>
      <c r="M416" s="200" t="s">
        <v>545</v>
      </c>
      <c r="N416" s="201" t="s">
        <v>85</v>
      </c>
      <c r="O416" s="200" t="s">
        <v>828</v>
      </c>
      <c r="P416" s="201" t="s">
        <v>84</v>
      </c>
      <c r="Q416" s="200" t="s">
        <v>555</v>
      </c>
      <c r="R416" s="201" t="s">
        <v>208</v>
      </c>
      <c r="S416" s="200" t="s">
        <v>301</v>
      </c>
      <c r="T416" s="201" t="s">
        <v>207</v>
      </c>
      <c r="U416" s="200" t="s">
        <v>264</v>
      </c>
      <c r="V416" s="201" t="s">
        <v>290</v>
      </c>
      <c r="W416" s="200" t="s">
        <v>98</v>
      </c>
      <c r="X416" s="201" t="s">
        <v>592</v>
      </c>
      <c r="Y416" s="200"/>
      <c r="Z416" s="201" t="s">
        <v>738</v>
      </c>
      <c r="AA416" s="200"/>
      <c r="AB416" s="10"/>
      <c r="AC416" s="398"/>
      <c r="AD416" s="398"/>
      <c r="AE416" s="199"/>
      <c r="AF416" s="391"/>
      <c r="AG416" s="393"/>
      <c r="AH416" s="393"/>
      <c r="AI416" s="393"/>
      <c r="AJ416" s="393"/>
      <c r="AK416" s="393"/>
      <c r="AL416" s="393"/>
      <c r="AM416" s="393"/>
      <c r="AN416" s="393"/>
      <c r="AO416" s="396"/>
    </row>
    <row r="417" spans="1:44" ht="19.899999999999999" customHeight="1" x14ac:dyDescent="0.2">
      <c r="A417" s="17"/>
      <c r="B417" s="405">
        <v>12</v>
      </c>
      <c r="C417" s="232"/>
      <c r="D417" s="197"/>
      <c r="E417" s="197"/>
      <c r="F417" s="196"/>
      <c r="G417" s="408">
        <v>94</v>
      </c>
      <c r="H417" s="408">
        <v>24</v>
      </c>
      <c r="I417" s="408">
        <v>4</v>
      </c>
      <c r="J417" s="195" t="s">
        <v>95</v>
      </c>
      <c r="K417" s="194" t="s">
        <v>97</v>
      </c>
      <c r="L417" s="195" t="s">
        <v>94</v>
      </c>
      <c r="M417" s="194" t="s">
        <v>213</v>
      </c>
      <c r="N417" s="195" t="s">
        <v>93</v>
      </c>
      <c r="O417" s="194" t="s">
        <v>319</v>
      </c>
      <c r="P417" s="195" t="s">
        <v>92</v>
      </c>
      <c r="Q417" s="194" t="s">
        <v>382</v>
      </c>
      <c r="R417" s="195" t="s">
        <v>212</v>
      </c>
      <c r="S417" s="194" t="s">
        <v>275</v>
      </c>
      <c r="T417" s="195" t="s">
        <v>211</v>
      </c>
      <c r="U417" s="194" t="s">
        <v>214</v>
      </c>
      <c r="V417" s="195" t="s">
        <v>292</v>
      </c>
      <c r="W417" s="194" t="s">
        <v>98</v>
      </c>
      <c r="X417" s="195" t="s">
        <v>594</v>
      </c>
      <c r="Y417" s="194"/>
      <c r="Z417" s="195" t="s">
        <v>740</v>
      </c>
      <c r="AA417" s="194"/>
      <c r="AB417" s="25"/>
      <c r="AC417" s="397"/>
      <c r="AD417" s="397"/>
      <c r="AE417" s="193"/>
      <c r="AF417" s="379">
        <f>SUMPRODUCT(LEN($K417:$Y419)-LEN(SUBSTITUTE($K417:$Y419,"A", "")))</f>
        <v>26</v>
      </c>
      <c r="AG417" s="365">
        <f>SUMPRODUCT(LEN($AB417:$AB419)-LEN(SUBSTITUTE($AB417:$AB419,"A", "")))</f>
        <v>0</v>
      </c>
      <c r="AH417" s="365">
        <f>SUMPRODUCT(LEN($K417:$Y419)-LEN(SUBSTITUTE($K417:$Y419,"S", "")))</f>
        <v>8</v>
      </c>
      <c r="AI417" s="365">
        <f>SUMPRODUCT(LEN($AB417:$AB419)-LEN(SUBSTITUTE($AB417:$AB419,"S", "")))</f>
        <v>0</v>
      </c>
      <c r="AJ417" s="365">
        <f>SUMPRODUCT(LEN($K417:$Y419)-LEN(SUBSTITUTE($K417:$Y419,"F", "")))</f>
        <v>0</v>
      </c>
      <c r="AK417" s="365">
        <f>SUMPRODUCT(LEN($AB417:$AB419)-LEN(SUBSTITUTE($AB417:$AB419,"F", "")))</f>
        <v>0</v>
      </c>
      <c r="AL417" s="365">
        <f>SUMPRODUCT(LEN($K417:$Y419)-LEN(SUBSTITUTE($K417:$Y419,"G", "")))</f>
        <v>11</v>
      </c>
      <c r="AM417" s="365">
        <f>SUMPRODUCT(LEN($AB417:$AB419)-LEN(SUBSTITUTE($AB417:$AB419,"G", "")))</f>
        <v>0</v>
      </c>
      <c r="AN417" s="365">
        <f>SUMPRODUCT(LEN($K417:$Y419)-LEN(SUBSTITUTE($K417:$Y419,"M", "")))</f>
        <v>0</v>
      </c>
      <c r="AO417" s="382">
        <f>SUMPRODUCT(LEN($AB417:$AB419)-LEN(SUBSTITUTE($AB417:$AB419,"M", "")))</f>
        <v>0</v>
      </c>
    </row>
    <row r="418" spans="1:44" ht="19.899999999999999" customHeight="1" x14ac:dyDescent="0.2">
      <c r="A418" s="17"/>
      <c r="B418" s="406"/>
      <c r="C418" s="231"/>
      <c r="D418" s="23"/>
      <c r="E418" s="23"/>
      <c r="F418" s="191"/>
      <c r="G418" s="409"/>
      <c r="H418" s="409"/>
      <c r="I418" s="409"/>
      <c r="J418" s="190" t="s">
        <v>91</v>
      </c>
      <c r="K418" s="189" t="s">
        <v>97</v>
      </c>
      <c r="L418" s="190" t="s">
        <v>90</v>
      </c>
      <c r="M418" s="189" t="s">
        <v>213</v>
      </c>
      <c r="N418" s="190" t="s">
        <v>89</v>
      </c>
      <c r="O418" s="189" t="s">
        <v>224</v>
      </c>
      <c r="P418" s="190" t="s">
        <v>88</v>
      </c>
      <c r="Q418" s="189" t="s">
        <v>301</v>
      </c>
      <c r="R418" s="190" t="s">
        <v>210</v>
      </c>
      <c r="S418" s="189" t="s">
        <v>220</v>
      </c>
      <c r="T418" s="190" t="s">
        <v>209</v>
      </c>
      <c r="U418" s="189" t="s">
        <v>214</v>
      </c>
      <c r="V418" s="190" t="s">
        <v>291</v>
      </c>
      <c r="W418" s="189" t="s">
        <v>98</v>
      </c>
      <c r="X418" s="190" t="s">
        <v>593</v>
      </c>
      <c r="Y418" s="189"/>
      <c r="Z418" s="190" t="s">
        <v>739</v>
      </c>
      <c r="AA418" s="189"/>
      <c r="AB418" s="18"/>
      <c r="AC418" s="366"/>
      <c r="AD418" s="366"/>
      <c r="AE418" s="188"/>
      <c r="AF418" s="390"/>
      <c r="AG418" s="392"/>
      <c r="AH418" s="392"/>
      <c r="AI418" s="392"/>
      <c r="AJ418" s="392"/>
      <c r="AK418" s="392"/>
      <c r="AL418" s="392"/>
      <c r="AM418" s="392"/>
      <c r="AN418" s="392"/>
      <c r="AO418" s="395"/>
      <c r="AR418" s="4">
        <f>SUM(AN417:AO419)/SUM(AL417:AO419)*100</f>
        <v>0</v>
      </c>
    </row>
    <row r="419" spans="1:44" ht="19.899999999999999" customHeight="1" thickBot="1" x14ac:dyDescent="0.25">
      <c r="A419" s="17"/>
      <c r="B419" s="407"/>
      <c r="C419" s="233"/>
      <c r="D419" s="203"/>
      <c r="E419" s="203"/>
      <c r="F419" s="202"/>
      <c r="G419" s="410"/>
      <c r="H419" s="410"/>
      <c r="I419" s="410"/>
      <c r="J419" s="201" t="s">
        <v>87</v>
      </c>
      <c r="K419" s="200" t="s">
        <v>213</v>
      </c>
      <c r="L419" s="201" t="s">
        <v>86</v>
      </c>
      <c r="M419" s="200" t="s">
        <v>275</v>
      </c>
      <c r="N419" s="201" t="s">
        <v>85</v>
      </c>
      <c r="O419" s="200" t="s">
        <v>545</v>
      </c>
      <c r="P419" s="201" t="s">
        <v>84</v>
      </c>
      <c r="Q419" s="200" t="s">
        <v>306</v>
      </c>
      <c r="R419" s="201" t="s">
        <v>208</v>
      </c>
      <c r="S419" s="200" t="s">
        <v>264</v>
      </c>
      <c r="T419" s="201" t="s">
        <v>207</v>
      </c>
      <c r="U419" s="200" t="s">
        <v>98</v>
      </c>
      <c r="V419" s="201" t="s">
        <v>290</v>
      </c>
      <c r="W419" s="200"/>
      <c r="X419" s="201" t="s">
        <v>592</v>
      </c>
      <c r="Y419" s="200"/>
      <c r="Z419" s="201" t="s">
        <v>738</v>
      </c>
      <c r="AA419" s="200"/>
      <c r="AB419" s="10"/>
      <c r="AC419" s="398"/>
      <c r="AD419" s="398"/>
      <c r="AE419" s="199"/>
      <c r="AF419" s="391"/>
      <c r="AG419" s="393"/>
      <c r="AH419" s="393"/>
      <c r="AI419" s="393"/>
      <c r="AJ419" s="393"/>
      <c r="AK419" s="393"/>
      <c r="AL419" s="393"/>
      <c r="AM419" s="393"/>
      <c r="AN419" s="393"/>
      <c r="AO419" s="396"/>
    </row>
    <row r="420" spans="1:44" ht="19.899999999999999" customHeight="1" x14ac:dyDescent="0.2">
      <c r="A420" s="17"/>
      <c r="B420" s="405">
        <v>13</v>
      </c>
      <c r="C420" s="232"/>
      <c r="D420" s="197"/>
      <c r="E420" s="197"/>
      <c r="F420" s="196"/>
      <c r="G420" s="408">
        <v>83</v>
      </c>
      <c r="H420" s="408">
        <v>23</v>
      </c>
      <c r="I420" s="408">
        <v>5</v>
      </c>
      <c r="J420" s="195" t="s">
        <v>95</v>
      </c>
      <c r="K420" s="194" t="s">
        <v>213</v>
      </c>
      <c r="L420" s="195" t="s">
        <v>94</v>
      </c>
      <c r="M420" s="194" t="s">
        <v>275</v>
      </c>
      <c r="N420" s="195" t="s">
        <v>93</v>
      </c>
      <c r="O420" s="194" t="s">
        <v>319</v>
      </c>
      <c r="P420" s="195" t="s">
        <v>92</v>
      </c>
      <c r="Q420" s="194" t="s">
        <v>263</v>
      </c>
      <c r="R420" s="195" t="s">
        <v>212</v>
      </c>
      <c r="S420" s="194" t="s">
        <v>213</v>
      </c>
      <c r="T420" s="195" t="s">
        <v>211</v>
      </c>
      <c r="U420" s="194" t="s">
        <v>97</v>
      </c>
      <c r="V420" s="195" t="s">
        <v>292</v>
      </c>
      <c r="W420" s="194"/>
      <c r="X420" s="195" t="s">
        <v>594</v>
      </c>
      <c r="Y420" s="194"/>
      <c r="Z420" s="195" t="s">
        <v>740</v>
      </c>
      <c r="AA420" s="194"/>
      <c r="AB420" s="25"/>
      <c r="AC420" s="397"/>
      <c r="AD420" s="397"/>
      <c r="AE420" s="193"/>
      <c r="AF420" s="379">
        <f>SUMPRODUCT(LEN($K420:$Y422)-LEN(SUBSTITUTE($K420:$Y422,"A", "")))</f>
        <v>31</v>
      </c>
      <c r="AG420" s="365">
        <f>SUMPRODUCT(LEN($AB420:$AB422)-LEN(SUBSTITUTE($AB420:$AB422,"A", "")))</f>
        <v>0</v>
      </c>
      <c r="AH420" s="365">
        <f>SUMPRODUCT(LEN($K420:$Y422)-LEN(SUBSTITUTE($K420:$Y422,"S", "")))</f>
        <v>1</v>
      </c>
      <c r="AI420" s="365">
        <f>SUMPRODUCT(LEN($AB420:$AB422)-LEN(SUBSTITUTE($AB420:$AB422,"S", "")))</f>
        <v>0</v>
      </c>
      <c r="AJ420" s="365">
        <f>SUMPRODUCT(LEN($K420:$Y422)-LEN(SUBSTITUTE($K420:$Y422,"F", "")))</f>
        <v>0</v>
      </c>
      <c r="AK420" s="365">
        <f>SUMPRODUCT(LEN($AB420:$AB422)-LEN(SUBSTITUTE($AB420:$AB422,"F", "")))</f>
        <v>0</v>
      </c>
      <c r="AL420" s="365">
        <f>SUMPRODUCT(LEN($K420:$Y422)-LEN(SUBSTITUTE($K420:$Y422,"G", "")))</f>
        <v>9</v>
      </c>
      <c r="AM420" s="365">
        <f>SUMPRODUCT(LEN($AB420:$AB422)-LEN(SUBSTITUTE($AB420:$AB422,"G", "")))</f>
        <v>0</v>
      </c>
      <c r="AN420" s="365">
        <f>SUMPRODUCT(LEN($K420:$Y422)-LEN(SUBSTITUTE($K420:$Y422,"M", "")))</f>
        <v>0</v>
      </c>
      <c r="AO420" s="382">
        <f>SUMPRODUCT(LEN($AB420:$AB422)-LEN(SUBSTITUTE($AB420:$AB422,"M", "")))</f>
        <v>0</v>
      </c>
    </row>
    <row r="421" spans="1:44" ht="19.899999999999999" customHeight="1" x14ac:dyDescent="0.2">
      <c r="A421" s="17"/>
      <c r="B421" s="406"/>
      <c r="C421" s="231"/>
      <c r="D421" s="23"/>
      <c r="E421" s="23"/>
      <c r="F421" s="191"/>
      <c r="G421" s="409"/>
      <c r="H421" s="409"/>
      <c r="I421" s="409"/>
      <c r="J421" s="190" t="s">
        <v>91</v>
      </c>
      <c r="K421" s="189" t="s">
        <v>425</v>
      </c>
      <c r="L421" s="190" t="s">
        <v>90</v>
      </c>
      <c r="M421" s="189" t="s">
        <v>466</v>
      </c>
      <c r="N421" s="190" t="s">
        <v>89</v>
      </c>
      <c r="O421" s="189" t="s">
        <v>425</v>
      </c>
      <c r="P421" s="190" t="s">
        <v>88</v>
      </c>
      <c r="Q421" s="189" t="s">
        <v>213</v>
      </c>
      <c r="R421" s="190" t="s">
        <v>210</v>
      </c>
      <c r="S421" s="189" t="s">
        <v>213</v>
      </c>
      <c r="T421" s="190" t="s">
        <v>209</v>
      </c>
      <c r="U421" s="189" t="s">
        <v>97</v>
      </c>
      <c r="V421" s="190" t="s">
        <v>291</v>
      </c>
      <c r="W421" s="189"/>
      <c r="X421" s="190" t="s">
        <v>593</v>
      </c>
      <c r="Y421" s="189"/>
      <c r="Z421" s="190" t="s">
        <v>739</v>
      </c>
      <c r="AA421" s="189"/>
      <c r="AB421" s="18"/>
      <c r="AC421" s="366"/>
      <c r="AD421" s="366"/>
      <c r="AE421" s="188"/>
      <c r="AF421" s="390"/>
      <c r="AG421" s="392"/>
      <c r="AH421" s="392"/>
      <c r="AI421" s="392"/>
      <c r="AJ421" s="392"/>
      <c r="AK421" s="392"/>
      <c r="AL421" s="392"/>
      <c r="AM421" s="392"/>
      <c r="AN421" s="392"/>
      <c r="AO421" s="395"/>
      <c r="AR421" s="4">
        <f>SUM(AN420:AO422)/SUM(AL420:AO422)*100</f>
        <v>0</v>
      </c>
    </row>
    <row r="422" spans="1:44" ht="19.899999999999999" customHeight="1" thickBot="1" x14ac:dyDescent="0.25">
      <c r="A422" s="17"/>
      <c r="B422" s="407"/>
      <c r="C422" s="233"/>
      <c r="D422" s="203"/>
      <c r="E422" s="203"/>
      <c r="F422" s="202"/>
      <c r="G422" s="410"/>
      <c r="H422" s="410"/>
      <c r="I422" s="410"/>
      <c r="J422" s="201" t="s">
        <v>87</v>
      </c>
      <c r="K422" s="200" t="s">
        <v>224</v>
      </c>
      <c r="L422" s="201" t="s">
        <v>86</v>
      </c>
      <c r="M422" s="200" t="s">
        <v>271</v>
      </c>
      <c r="N422" s="201" t="s">
        <v>85</v>
      </c>
      <c r="O422" s="200" t="s">
        <v>263</v>
      </c>
      <c r="P422" s="201" t="s">
        <v>84</v>
      </c>
      <c r="Q422" s="200" t="s">
        <v>213</v>
      </c>
      <c r="R422" s="201" t="s">
        <v>208</v>
      </c>
      <c r="S422" s="200" t="s">
        <v>213</v>
      </c>
      <c r="T422" s="201" t="s">
        <v>207</v>
      </c>
      <c r="U422" s="200" t="s">
        <v>98</v>
      </c>
      <c r="V422" s="201" t="s">
        <v>290</v>
      </c>
      <c r="W422" s="200"/>
      <c r="X422" s="201" t="s">
        <v>592</v>
      </c>
      <c r="Y422" s="200"/>
      <c r="Z422" s="201" t="s">
        <v>738</v>
      </c>
      <c r="AA422" s="200"/>
      <c r="AB422" s="10"/>
      <c r="AC422" s="398"/>
      <c r="AD422" s="398"/>
      <c r="AE422" s="199"/>
      <c r="AF422" s="391"/>
      <c r="AG422" s="393"/>
      <c r="AH422" s="393"/>
      <c r="AI422" s="393"/>
      <c r="AJ422" s="393"/>
      <c r="AK422" s="393"/>
      <c r="AL422" s="393"/>
      <c r="AM422" s="393"/>
      <c r="AN422" s="393"/>
      <c r="AO422" s="396"/>
    </row>
    <row r="423" spans="1:44" ht="19.899999999999999" customHeight="1" x14ac:dyDescent="0.2">
      <c r="A423" s="17"/>
      <c r="B423" s="405">
        <v>14</v>
      </c>
      <c r="C423" s="232"/>
      <c r="D423" s="197"/>
      <c r="E423" s="197"/>
      <c r="F423" s="196"/>
      <c r="G423" s="408"/>
      <c r="H423" s="408"/>
      <c r="I423" s="408"/>
      <c r="J423" s="195" t="s">
        <v>95</v>
      </c>
      <c r="K423" s="194"/>
      <c r="L423" s="195" t="s">
        <v>94</v>
      </c>
      <c r="M423" s="194"/>
      <c r="N423" s="195" t="s">
        <v>93</v>
      </c>
      <c r="O423" s="194"/>
      <c r="P423" s="195" t="s">
        <v>92</v>
      </c>
      <c r="Q423" s="194"/>
      <c r="R423" s="195" t="s">
        <v>212</v>
      </c>
      <c r="S423" s="194"/>
      <c r="T423" s="195" t="s">
        <v>211</v>
      </c>
      <c r="U423" s="194"/>
      <c r="V423" s="195" t="s">
        <v>292</v>
      </c>
      <c r="W423" s="194"/>
      <c r="X423" s="195" t="s">
        <v>594</v>
      </c>
      <c r="Y423" s="194"/>
      <c r="Z423" s="195" t="s">
        <v>740</v>
      </c>
      <c r="AA423" s="194"/>
      <c r="AB423" s="25"/>
      <c r="AC423" s="397"/>
      <c r="AD423" s="397"/>
      <c r="AE423" s="193"/>
      <c r="AF423" s="379">
        <f>SUMPRODUCT(LEN($K423:$Y425)-LEN(SUBSTITUTE($K423:$Y425,"A", "")))</f>
        <v>0</v>
      </c>
      <c r="AG423" s="365">
        <f>SUMPRODUCT(LEN($AB423:$AB425)-LEN(SUBSTITUTE($AB423:$AB425,"A", "")))</f>
        <v>0</v>
      </c>
      <c r="AH423" s="365">
        <f>SUMPRODUCT(LEN($K423:$Y425)-LEN(SUBSTITUTE($K423:$Y425,"S", "")))</f>
        <v>0</v>
      </c>
      <c r="AI423" s="365">
        <f>SUMPRODUCT(LEN($AB423:$AB425)-LEN(SUBSTITUTE($AB423:$AB425,"S", "")))</f>
        <v>0</v>
      </c>
      <c r="AJ423" s="365">
        <f>SUMPRODUCT(LEN($K423:$Y425)-LEN(SUBSTITUTE($K423:$Y425,"F", "")))</f>
        <v>0</v>
      </c>
      <c r="AK423" s="365">
        <f>SUMPRODUCT(LEN($AB423:$AB425)-LEN(SUBSTITUTE($AB423:$AB425,"F", "")))</f>
        <v>0</v>
      </c>
      <c r="AL423" s="365">
        <f>SUMPRODUCT(LEN($K423:$Y425)-LEN(SUBSTITUTE($K423:$Y425,"G", "")))</f>
        <v>0</v>
      </c>
      <c r="AM423" s="365">
        <f>SUMPRODUCT(LEN($AB423:$AB425)-LEN(SUBSTITUTE($AB423:$AB425,"G", "")))</f>
        <v>0</v>
      </c>
      <c r="AN423" s="365">
        <f>SUMPRODUCT(LEN($K423:$Y425)-LEN(SUBSTITUTE($K423:$Y425,"M", "")))</f>
        <v>0</v>
      </c>
      <c r="AO423" s="382">
        <f>SUMPRODUCT(LEN($AB423:$AB425)-LEN(SUBSTITUTE($AB423:$AB425,"M", "")))</f>
        <v>0</v>
      </c>
    </row>
    <row r="424" spans="1:44" ht="19.899999999999999" customHeight="1" x14ac:dyDescent="0.2">
      <c r="A424" s="17"/>
      <c r="B424" s="406"/>
      <c r="C424" s="231"/>
      <c r="D424" s="23"/>
      <c r="E424" s="23"/>
      <c r="F424" s="191"/>
      <c r="G424" s="409"/>
      <c r="H424" s="409"/>
      <c r="I424" s="409"/>
      <c r="J424" s="190" t="s">
        <v>91</v>
      </c>
      <c r="K424" s="189"/>
      <c r="L424" s="190" t="s">
        <v>90</v>
      </c>
      <c r="M424" s="189"/>
      <c r="N424" s="190" t="s">
        <v>89</v>
      </c>
      <c r="O424" s="189"/>
      <c r="P424" s="190" t="s">
        <v>88</v>
      </c>
      <c r="Q424" s="189"/>
      <c r="R424" s="190" t="s">
        <v>210</v>
      </c>
      <c r="S424" s="189"/>
      <c r="T424" s="190" t="s">
        <v>209</v>
      </c>
      <c r="U424" s="189"/>
      <c r="V424" s="190" t="s">
        <v>291</v>
      </c>
      <c r="W424" s="189"/>
      <c r="X424" s="190" t="s">
        <v>593</v>
      </c>
      <c r="Y424" s="189"/>
      <c r="Z424" s="190" t="s">
        <v>739</v>
      </c>
      <c r="AA424" s="189"/>
      <c r="AB424" s="18"/>
      <c r="AC424" s="366"/>
      <c r="AD424" s="366"/>
      <c r="AE424" s="188"/>
      <c r="AF424" s="390"/>
      <c r="AG424" s="392"/>
      <c r="AH424" s="392"/>
      <c r="AI424" s="392"/>
      <c r="AJ424" s="392"/>
      <c r="AK424" s="392"/>
      <c r="AL424" s="392"/>
      <c r="AM424" s="392"/>
      <c r="AN424" s="392"/>
      <c r="AO424" s="395"/>
      <c r="AP424" s="58"/>
    </row>
    <row r="425" spans="1:44" ht="19.899999999999999" customHeight="1" thickBot="1" x14ac:dyDescent="0.25">
      <c r="A425" s="17"/>
      <c r="B425" s="407"/>
      <c r="C425" s="233"/>
      <c r="D425" s="203"/>
      <c r="E425" s="203"/>
      <c r="F425" s="202"/>
      <c r="G425" s="410"/>
      <c r="H425" s="410"/>
      <c r="I425" s="410"/>
      <c r="J425" s="201" t="s">
        <v>87</v>
      </c>
      <c r="K425" s="200"/>
      <c r="L425" s="201" t="s">
        <v>86</v>
      </c>
      <c r="M425" s="200"/>
      <c r="N425" s="201" t="s">
        <v>85</v>
      </c>
      <c r="O425" s="200"/>
      <c r="P425" s="201" t="s">
        <v>84</v>
      </c>
      <c r="Q425" s="200"/>
      <c r="R425" s="201" t="s">
        <v>208</v>
      </c>
      <c r="S425" s="200"/>
      <c r="T425" s="201" t="s">
        <v>207</v>
      </c>
      <c r="U425" s="200"/>
      <c r="V425" s="201" t="s">
        <v>290</v>
      </c>
      <c r="W425" s="200"/>
      <c r="X425" s="201" t="s">
        <v>592</v>
      </c>
      <c r="Y425" s="200"/>
      <c r="Z425" s="201" t="s">
        <v>738</v>
      </c>
      <c r="AA425" s="200"/>
      <c r="AB425" s="10"/>
      <c r="AC425" s="398"/>
      <c r="AD425" s="398"/>
      <c r="AE425" s="199"/>
      <c r="AF425" s="391"/>
      <c r="AG425" s="393"/>
      <c r="AH425" s="393"/>
      <c r="AI425" s="393"/>
      <c r="AJ425" s="393"/>
      <c r="AK425" s="393"/>
      <c r="AL425" s="393"/>
      <c r="AM425" s="393"/>
      <c r="AN425" s="393"/>
      <c r="AO425" s="396"/>
    </row>
    <row r="426" spans="1:44" ht="19.899999999999999" customHeight="1" x14ac:dyDescent="0.2">
      <c r="A426" s="17"/>
      <c r="B426" s="405">
        <v>15</v>
      </c>
      <c r="C426" s="232"/>
      <c r="D426" s="197"/>
      <c r="E426" s="197"/>
      <c r="F426" s="196"/>
      <c r="G426" s="408"/>
      <c r="H426" s="408"/>
      <c r="I426" s="408"/>
      <c r="J426" s="195" t="s">
        <v>95</v>
      </c>
      <c r="K426" s="194"/>
      <c r="L426" s="195" t="s">
        <v>94</v>
      </c>
      <c r="M426" s="194"/>
      <c r="N426" s="195" t="s">
        <v>93</v>
      </c>
      <c r="O426" s="194"/>
      <c r="P426" s="195" t="s">
        <v>92</v>
      </c>
      <c r="Q426" s="194"/>
      <c r="R426" s="195" t="s">
        <v>212</v>
      </c>
      <c r="S426" s="194"/>
      <c r="T426" s="195" t="s">
        <v>211</v>
      </c>
      <c r="U426" s="194"/>
      <c r="V426" s="195" t="s">
        <v>292</v>
      </c>
      <c r="W426" s="194"/>
      <c r="X426" s="195" t="s">
        <v>594</v>
      </c>
      <c r="Y426" s="194"/>
      <c r="Z426" s="195" t="s">
        <v>740</v>
      </c>
      <c r="AA426" s="194"/>
      <c r="AB426" s="25"/>
      <c r="AC426" s="397"/>
      <c r="AD426" s="397"/>
      <c r="AE426" s="193"/>
      <c r="AF426" s="379">
        <f>SUMPRODUCT(LEN($K426:$Y428)-LEN(SUBSTITUTE($K426:$Y428,"A", "")))</f>
        <v>0</v>
      </c>
      <c r="AG426" s="365">
        <f>SUMPRODUCT(LEN($AB426:$AB428)-LEN(SUBSTITUTE($AB426:$AB428,"A", "")))</f>
        <v>0</v>
      </c>
      <c r="AH426" s="365">
        <f>SUMPRODUCT(LEN($K426:$Y428)-LEN(SUBSTITUTE($K426:$Y428,"S", "")))</f>
        <v>0</v>
      </c>
      <c r="AI426" s="365">
        <f>SUMPRODUCT(LEN($AB426:$AB428)-LEN(SUBSTITUTE($AB426:$AB428,"S", "")))</f>
        <v>0</v>
      </c>
      <c r="AJ426" s="365">
        <f>SUMPRODUCT(LEN($K426:$Y428)-LEN(SUBSTITUTE($K426:$Y428,"F", "")))</f>
        <v>0</v>
      </c>
      <c r="AK426" s="365">
        <f>SUMPRODUCT(LEN($AB426:$AB428)-LEN(SUBSTITUTE($AB426:$AB428,"F", "")))</f>
        <v>0</v>
      </c>
      <c r="AL426" s="365">
        <f>SUMPRODUCT(LEN($K426:$Y428)-LEN(SUBSTITUTE($K426:$Y428,"G", "")))</f>
        <v>0</v>
      </c>
      <c r="AM426" s="365">
        <f>SUMPRODUCT(LEN($AB426:$AB428)-LEN(SUBSTITUTE($AB426:$AB428,"G", "")))</f>
        <v>0</v>
      </c>
      <c r="AN426" s="365">
        <f>SUMPRODUCT(LEN($K426:$Y428)-LEN(SUBSTITUTE($K426:$Y428,"M", "")))</f>
        <v>0</v>
      </c>
      <c r="AO426" s="382">
        <f>SUMPRODUCT(LEN($AB426:$AB428)-LEN(SUBSTITUTE($AB426:$AB428,"M", "")))</f>
        <v>0</v>
      </c>
    </row>
    <row r="427" spans="1:44" ht="19.899999999999999" customHeight="1" x14ac:dyDescent="0.2">
      <c r="A427" s="17"/>
      <c r="B427" s="406"/>
      <c r="C427" s="231"/>
      <c r="D427" s="23"/>
      <c r="E427" s="23"/>
      <c r="F427" s="191"/>
      <c r="G427" s="409"/>
      <c r="H427" s="409"/>
      <c r="I427" s="409"/>
      <c r="J427" s="190" t="s">
        <v>91</v>
      </c>
      <c r="K427" s="189"/>
      <c r="L427" s="190" t="s">
        <v>90</v>
      </c>
      <c r="M427" s="189"/>
      <c r="N427" s="190" t="s">
        <v>89</v>
      </c>
      <c r="O427" s="189"/>
      <c r="P427" s="190" t="s">
        <v>88</v>
      </c>
      <c r="Q427" s="189"/>
      <c r="R427" s="190" t="s">
        <v>210</v>
      </c>
      <c r="S427" s="189"/>
      <c r="T427" s="190" t="s">
        <v>209</v>
      </c>
      <c r="U427" s="189"/>
      <c r="V427" s="190" t="s">
        <v>291</v>
      </c>
      <c r="W427" s="189"/>
      <c r="X427" s="190" t="s">
        <v>593</v>
      </c>
      <c r="Y427" s="189"/>
      <c r="Z427" s="190" t="s">
        <v>739</v>
      </c>
      <c r="AA427" s="189"/>
      <c r="AB427" s="18"/>
      <c r="AC427" s="366"/>
      <c r="AD427" s="366"/>
      <c r="AE427" s="188"/>
      <c r="AF427" s="390"/>
      <c r="AG427" s="392"/>
      <c r="AH427" s="392"/>
      <c r="AI427" s="392"/>
      <c r="AJ427" s="392"/>
      <c r="AK427" s="392"/>
      <c r="AL427" s="392"/>
      <c r="AM427" s="392"/>
      <c r="AN427" s="392"/>
      <c r="AO427" s="395"/>
    </row>
    <row r="428" spans="1:44" ht="19.899999999999999" customHeight="1" thickBot="1" x14ac:dyDescent="0.25">
      <c r="A428" s="17"/>
      <c r="B428" s="407"/>
      <c r="C428" s="233"/>
      <c r="D428" s="203"/>
      <c r="E428" s="203"/>
      <c r="F428" s="202"/>
      <c r="G428" s="410"/>
      <c r="H428" s="410"/>
      <c r="I428" s="410"/>
      <c r="J428" s="201" t="s">
        <v>87</v>
      </c>
      <c r="K428" s="200"/>
      <c r="L428" s="201" t="s">
        <v>86</v>
      </c>
      <c r="M428" s="200"/>
      <c r="N428" s="201" t="s">
        <v>85</v>
      </c>
      <c r="O428" s="200"/>
      <c r="P428" s="201" t="s">
        <v>84</v>
      </c>
      <c r="Q428" s="200"/>
      <c r="R428" s="201" t="s">
        <v>208</v>
      </c>
      <c r="S428" s="200"/>
      <c r="T428" s="201" t="s">
        <v>207</v>
      </c>
      <c r="U428" s="200"/>
      <c r="V428" s="201" t="s">
        <v>290</v>
      </c>
      <c r="W428" s="200"/>
      <c r="X428" s="201" t="s">
        <v>592</v>
      </c>
      <c r="Y428" s="200"/>
      <c r="Z428" s="201" t="s">
        <v>738</v>
      </c>
      <c r="AA428" s="200"/>
      <c r="AB428" s="10"/>
      <c r="AC428" s="398"/>
      <c r="AD428" s="398"/>
      <c r="AE428" s="199"/>
      <c r="AF428" s="391"/>
      <c r="AG428" s="393"/>
      <c r="AH428" s="393"/>
      <c r="AI428" s="393"/>
      <c r="AJ428" s="393"/>
      <c r="AK428" s="393"/>
      <c r="AL428" s="393"/>
      <c r="AM428" s="393"/>
      <c r="AN428" s="393"/>
      <c r="AO428" s="396"/>
    </row>
    <row r="429" spans="1:44" ht="19.899999999999999" customHeight="1" x14ac:dyDescent="0.2">
      <c r="A429" s="17"/>
      <c r="B429" s="405">
        <v>16</v>
      </c>
      <c r="C429" s="232"/>
      <c r="D429" s="197"/>
      <c r="E429" s="197"/>
      <c r="F429" s="196"/>
      <c r="G429" s="408"/>
      <c r="H429" s="408"/>
      <c r="I429" s="408"/>
      <c r="J429" s="195" t="s">
        <v>95</v>
      </c>
      <c r="K429" s="194"/>
      <c r="L429" s="195" t="s">
        <v>94</v>
      </c>
      <c r="M429" s="194"/>
      <c r="N429" s="195" t="s">
        <v>93</v>
      </c>
      <c r="O429" s="194"/>
      <c r="P429" s="195" t="s">
        <v>92</v>
      </c>
      <c r="Q429" s="194"/>
      <c r="R429" s="195" t="s">
        <v>212</v>
      </c>
      <c r="S429" s="194"/>
      <c r="T429" s="195" t="s">
        <v>211</v>
      </c>
      <c r="U429" s="194"/>
      <c r="V429" s="195" t="s">
        <v>292</v>
      </c>
      <c r="W429" s="194"/>
      <c r="X429" s="195" t="s">
        <v>594</v>
      </c>
      <c r="Y429" s="194"/>
      <c r="Z429" s="195" t="s">
        <v>740</v>
      </c>
      <c r="AA429" s="194"/>
      <c r="AB429" s="25"/>
      <c r="AC429" s="397"/>
      <c r="AD429" s="397"/>
      <c r="AE429" s="193"/>
      <c r="AF429" s="379">
        <f>SUMPRODUCT(LEN($K429:$Y431)-LEN(SUBSTITUTE($K429:$Y431,"A", "")))</f>
        <v>0</v>
      </c>
      <c r="AG429" s="365">
        <f>SUMPRODUCT(LEN($AB429:$AB431)-LEN(SUBSTITUTE($AB429:$AB431,"A", "")))</f>
        <v>0</v>
      </c>
      <c r="AH429" s="365">
        <f>SUMPRODUCT(LEN($K429:$Y431)-LEN(SUBSTITUTE($K429:$Y431,"S", "")))</f>
        <v>0</v>
      </c>
      <c r="AI429" s="365">
        <f>SUMPRODUCT(LEN($AB429:$AB431)-LEN(SUBSTITUTE($AB429:$AB431,"S", "")))</f>
        <v>0</v>
      </c>
      <c r="AJ429" s="365">
        <f>SUMPRODUCT(LEN($K429:$Y431)-LEN(SUBSTITUTE($K429:$Y431,"F", "")))</f>
        <v>0</v>
      </c>
      <c r="AK429" s="365">
        <f>SUMPRODUCT(LEN($AB429:$AB431)-LEN(SUBSTITUTE($AB429:$AB431,"F", "")))</f>
        <v>0</v>
      </c>
      <c r="AL429" s="365">
        <f>SUMPRODUCT(LEN($K429:$Y431)-LEN(SUBSTITUTE($K429:$Y431,"G", "")))</f>
        <v>0</v>
      </c>
      <c r="AM429" s="365">
        <f>SUMPRODUCT(LEN($AB429:$AB431)-LEN(SUBSTITUTE($AB429:$AB431,"G", "")))</f>
        <v>0</v>
      </c>
      <c r="AN429" s="365">
        <f>SUMPRODUCT(LEN($K429:$Y431)-LEN(SUBSTITUTE($K429:$Y431,"M", "")))</f>
        <v>0</v>
      </c>
      <c r="AO429" s="382">
        <f>SUMPRODUCT(LEN($AB429:$AB431)-LEN(SUBSTITUTE($AB429:$AB431,"M", "")))</f>
        <v>0</v>
      </c>
    </row>
    <row r="430" spans="1:44" ht="19.899999999999999" customHeight="1" x14ac:dyDescent="0.2">
      <c r="A430" s="17"/>
      <c r="B430" s="406"/>
      <c r="C430" s="231"/>
      <c r="D430" s="23"/>
      <c r="E430" s="23"/>
      <c r="F430" s="191"/>
      <c r="G430" s="409"/>
      <c r="H430" s="409"/>
      <c r="I430" s="409"/>
      <c r="J430" s="190" t="s">
        <v>91</v>
      </c>
      <c r="K430" s="189"/>
      <c r="L430" s="190" t="s">
        <v>90</v>
      </c>
      <c r="M430" s="189"/>
      <c r="N430" s="190" t="s">
        <v>89</v>
      </c>
      <c r="O430" s="189"/>
      <c r="P430" s="190" t="s">
        <v>88</v>
      </c>
      <c r="Q430" s="189"/>
      <c r="R430" s="190" t="s">
        <v>210</v>
      </c>
      <c r="S430" s="189"/>
      <c r="T430" s="190" t="s">
        <v>209</v>
      </c>
      <c r="U430" s="189"/>
      <c r="V430" s="190" t="s">
        <v>291</v>
      </c>
      <c r="W430" s="189"/>
      <c r="X430" s="190" t="s">
        <v>593</v>
      </c>
      <c r="Y430" s="189"/>
      <c r="Z430" s="190" t="s">
        <v>739</v>
      </c>
      <c r="AA430" s="189"/>
      <c r="AB430" s="18"/>
      <c r="AC430" s="366"/>
      <c r="AD430" s="366"/>
      <c r="AE430" s="188"/>
      <c r="AF430" s="390"/>
      <c r="AG430" s="392"/>
      <c r="AH430" s="392"/>
      <c r="AI430" s="392"/>
      <c r="AJ430" s="392"/>
      <c r="AK430" s="392"/>
      <c r="AL430" s="392"/>
      <c r="AM430" s="392"/>
      <c r="AN430" s="392"/>
      <c r="AO430" s="395"/>
    </row>
    <row r="431" spans="1:44" ht="19.899999999999999" customHeight="1" thickBot="1" x14ac:dyDescent="0.25">
      <c r="A431" s="17"/>
      <c r="B431" s="407"/>
      <c r="C431" s="233"/>
      <c r="D431" s="203"/>
      <c r="E431" s="203"/>
      <c r="F431" s="202"/>
      <c r="G431" s="410"/>
      <c r="H431" s="410"/>
      <c r="I431" s="410"/>
      <c r="J431" s="201" t="s">
        <v>87</v>
      </c>
      <c r="K431" s="200"/>
      <c r="L431" s="201" t="s">
        <v>86</v>
      </c>
      <c r="M431" s="200"/>
      <c r="N431" s="201" t="s">
        <v>85</v>
      </c>
      <c r="O431" s="200"/>
      <c r="P431" s="201" t="s">
        <v>84</v>
      </c>
      <c r="Q431" s="200"/>
      <c r="R431" s="201" t="s">
        <v>208</v>
      </c>
      <c r="S431" s="200"/>
      <c r="T431" s="201" t="s">
        <v>207</v>
      </c>
      <c r="U431" s="200"/>
      <c r="V431" s="201" t="s">
        <v>290</v>
      </c>
      <c r="W431" s="200"/>
      <c r="X431" s="201" t="s">
        <v>592</v>
      </c>
      <c r="Y431" s="200"/>
      <c r="Z431" s="201" t="s">
        <v>738</v>
      </c>
      <c r="AA431" s="200"/>
      <c r="AB431" s="10"/>
      <c r="AC431" s="398"/>
      <c r="AD431" s="398"/>
      <c r="AE431" s="199"/>
      <c r="AF431" s="391"/>
      <c r="AG431" s="393"/>
      <c r="AH431" s="393"/>
      <c r="AI431" s="393"/>
      <c r="AJ431" s="393"/>
      <c r="AK431" s="393"/>
      <c r="AL431" s="393"/>
      <c r="AM431" s="393"/>
      <c r="AN431" s="393"/>
      <c r="AO431" s="396"/>
    </row>
    <row r="432" spans="1:44" ht="19.899999999999999" customHeight="1" x14ac:dyDescent="0.2">
      <c r="A432" s="17"/>
      <c r="B432" s="405">
        <v>17</v>
      </c>
      <c r="C432" s="232"/>
      <c r="D432" s="197"/>
      <c r="E432" s="197"/>
      <c r="F432" s="196"/>
      <c r="G432" s="408"/>
      <c r="H432" s="408"/>
      <c r="I432" s="408"/>
      <c r="J432" s="195" t="s">
        <v>95</v>
      </c>
      <c r="K432" s="194"/>
      <c r="L432" s="195" t="s">
        <v>94</v>
      </c>
      <c r="M432" s="194"/>
      <c r="N432" s="195" t="s">
        <v>93</v>
      </c>
      <c r="O432" s="194"/>
      <c r="P432" s="195" t="s">
        <v>92</v>
      </c>
      <c r="Q432" s="194"/>
      <c r="R432" s="195" t="s">
        <v>212</v>
      </c>
      <c r="S432" s="194"/>
      <c r="T432" s="195" t="s">
        <v>211</v>
      </c>
      <c r="U432" s="194"/>
      <c r="V432" s="195" t="s">
        <v>292</v>
      </c>
      <c r="W432" s="194"/>
      <c r="X432" s="195" t="s">
        <v>594</v>
      </c>
      <c r="Y432" s="194"/>
      <c r="Z432" s="195" t="s">
        <v>740</v>
      </c>
      <c r="AA432" s="194"/>
      <c r="AB432" s="25"/>
      <c r="AC432" s="397"/>
      <c r="AD432" s="397"/>
      <c r="AE432" s="193"/>
      <c r="AF432" s="379">
        <f>SUMPRODUCT(LEN($K432:$Y434)-LEN(SUBSTITUTE($K432:$Y434,"A", "")))</f>
        <v>0</v>
      </c>
      <c r="AG432" s="365">
        <f>SUMPRODUCT(LEN($AB432:$AB434)-LEN(SUBSTITUTE($AB432:$AB434,"A", "")))</f>
        <v>0</v>
      </c>
      <c r="AH432" s="365">
        <f>SUMPRODUCT(LEN($K432:$Y434)-LEN(SUBSTITUTE($K432:$Y434,"S", "")))</f>
        <v>0</v>
      </c>
      <c r="AI432" s="365">
        <f>SUMPRODUCT(LEN($AB432:$AB434)-LEN(SUBSTITUTE($AB432:$AB434,"S", "")))</f>
        <v>0</v>
      </c>
      <c r="AJ432" s="365">
        <f>SUMPRODUCT(LEN($K432:$Y434)-LEN(SUBSTITUTE($K432:$Y434,"F", "")))</f>
        <v>0</v>
      </c>
      <c r="AK432" s="365">
        <f>SUMPRODUCT(LEN($AB432:$AB434)-LEN(SUBSTITUTE($AB432:$AB434,"F", "")))</f>
        <v>0</v>
      </c>
      <c r="AL432" s="365">
        <f>SUMPRODUCT(LEN($K432:$Y434)-LEN(SUBSTITUTE($K432:$Y434,"G", "")))</f>
        <v>0</v>
      </c>
      <c r="AM432" s="365">
        <f>SUMPRODUCT(LEN($AB432:$AB434)-LEN(SUBSTITUTE($AB432:$AB434,"G", "")))</f>
        <v>0</v>
      </c>
      <c r="AN432" s="365">
        <f>SUMPRODUCT(LEN($K432:$Y434)-LEN(SUBSTITUTE($K432:$Y434,"M", "")))</f>
        <v>0</v>
      </c>
      <c r="AO432" s="382">
        <f>SUMPRODUCT(LEN($AB432:$AB434)-LEN(SUBSTITUTE($AB432:$AB434,"M", "")))</f>
        <v>0</v>
      </c>
    </row>
    <row r="433" spans="1:49" ht="19.899999999999999" customHeight="1" x14ac:dyDescent="0.2">
      <c r="A433" s="17"/>
      <c r="B433" s="406"/>
      <c r="C433" s="231"/>
      <c r="D433" s="23"/>
      <c r="E433" s="23"/>
      <c r="F433" s="191"/>
      <c r="G433" s="409"/>
      <c r="H433" s="409"/>
      <c r="I433" s="409"/>
      <c r="J433" s="190" t="s">
        <v>91</v>
      </c>
      <c r="K433" s="189"/>
      <c r="L433" s="190" t="s">
        <v>90</v>
      </c>
      <c r="M433" s="189"/>
      <c r="N433" s="190" t="s">
        <v>89</v>
      </c>
      <c r="O433" s="189"/>
      <c r="P433" s="190" t="s">
        <v>88</v>
      </c>
      <c r="Q433" s="189"/>
      <c r="R433" s="190" t="s">
        <v>210</v>
      </c>
      <c r="S433" s="189"/>
      <c r="T433" s="190" t="s">
        <v>209</v>
      </c>
      <c r="U433" s="189"/>
      <c r="V433" s="190" t="s">
        <v>291</v>
      </c>
      <c r="W433" s="189"/>
      <c r="X433" s="190" t="s">
        <v>593</v>
      </c>
      <c r="Y433" s="189"/>
      <c r="Z433" s="190" t="s">
        <v>739</v>
      </c>
      <c r="AA433" s="189"/>
      <c r="AB433" s="18"/>
      <c r="AC433" s="366"/>
      <c r="AD433" s="366"/>
      <c r="AE433" s="188"/>
      <c r="AF433" s="390"/>
      <c r="AG433" s="392"/>
      <c r="AH433" s="392"/>
      <c r="AI433" s="392"/>
      <c r="AJ433" s="392"/>
      <c r="AK433" s="392"/>
      <c r="AL433" s="392"/>
      <c r="AM433" s="392"/>
      <c r="AN433" s="392"/>
      <c r="AO433" s="395"/>
    </row>
    <row r="434" spans="1:49" ht="19.899999999999999" customHeight="1" thickBot="1" x14ac:dyDescent="0.25">
      <c r="A434" s="17"/>
      <c r="B434" s="407"/>
      <c r="C434" s="233"/>
      <c r="D434" s="203"/>
      <c r="E434" s="203"/>
      <c r="F434" s="202"/>
      <c r="G434" s="410"/>
      <c r="H434" s="410"/>
      <c r="I434" s="410"/>
      <c r="J434" s="201" t="s">
        <v>87</v>
      </c>
      <c r="K434" s="200"/>
      <c r="L434" s="201" t="s">
        <v>86</v>
      </c>
      <c r="M434" s="200"/>
      <c r="N434" s="201" t="s">
        <v>85</v>
      </c>
      <c r="O434" s="200"/>
      <c r="P434" s="201" t="s">
        <v>84</v>
      </c>
      <c r="Q434" s="200"/>
      <c r="R434" s="201" t="s">
        <v>208</v>
      </c>
      <c r="S434" s="200"/>
      <c r="T434" s="201" t="s">
        <v>207</v>
      </c>
      <c r="U434" s="200"/>
      <c r="V434" s="201" t="s">
        <v>290</v>
      </c>
      <c r="W434" s="200"/>
      <c r="X434" s="201" t="s">
        <v>592</v>
      </c>
      <c r="Y434" s="200"/>
      <c r="Z434" s="201" t="s">
        <v>738</v>
      </c>
      <c r="AA434" s="200"/>
      <c r="AB434" s="10"/>
      <c r="AC434" s="398"/>
      <c r="AD434" s="398"/>
      <c r="AE434" s="199"/>
      <c r="AF434" s="391"/>
      <c r="AG434" s="393"/>
      <c r="AH434" s="393"/>
      <c r="AI434" s="393"/>
      <c r="AJ434" s="393"/>
      <c r="AK434" s="393"/>
      <c r="AL434" s="393"/>
      <c r="AM434" s="393"/>
      <c r="AN434" s="393"/>
      <c r="AO434" s="396"/>
    </row>
    <row r="435" spans="1:49" ht="19.899999999999999" customHeight="1" x14ac:dyDescent="0.2">
      <c r="A435" s="17"/>
      <c r="B435" s="405">
        <v>18</v>
      </c>
      <c r="C435" s="232"/>
      <c r="D435" s="197"/>
      <c r="E435" s="197"/>
      <c r="F435" s="196"/>
      <c r="G435" s="408"/>
      <c r="H435" s="408"/>
      <c r="I435" s="408"/>
      <c r="J435" s="195" t="s">
        <v>95</v>
      </c>
      <c r="K435" s="194"/>
      <c r="L435" s="195" t="s">
        <v>94</v>
      </c>
      <c r="M435" s="194"/>
      <c r="N435" s="195" t="s">
        <v>93</v>
      </c>
      <c r="O435" s="194"/>
      <c r="P435" s="195" t="s">
        <v>92</v>
      </c>
      <c r="Q435" s="194"/>
      <c r="R435" s="195" t="s">
        <v>212</v>
      </c>
      <c r="S435" s="194"/>
      <c r="T435" s="195" t="s">
        <v>211</v>
      </c>
      <c r="U435" s="194"/>
      <c r="V435" s="195" t="s">
        <v>292</v>
      </c>
      <c r="W435" s="194"/>
      <c r="X435" s="195" t="s">
        <v>594</v>
      </c>
      <c r="Y435" s="194"/>
      <c r="Z435" s="195" t="s">
        <v>740</v>
      </c>
      <c r="AA435" s="194"/>
      <c r="AB435" s="25"/>
      <c r="AC435" s="397"/>
      <c r="AD435" s="397"/>
      <c r="AE435" s="193"/>
      <c r="AF435" s="379">
        <f>SUMPRODUCT(LEN($K435:$Y437)-LEN(SUBSTITUTE($K435:$Y437,"A", "")))</f>
        <v>0</v>
      </c>
      <c r="AG435" s="365">
        <f>SUMPRODUCT(LEN($AB435:$AB437)-LEN(SUBSTITUTE($AB435:$AB437,"A", "")))</f>
        <v>0</v>
      </c>
      <c r="AH435" s="365">
        <f>SUMPRODUCT(LEN($K435:$Y437)-LEN(SUBSTITUTE($K435:$Y437,"S", "")))</f>
        <v>0</v>
      </c>
      <c r="AI435" s="365">
        <f>SUMPRODUCT(LEN($AB435:$AB437)-LEN(SUBSTITUTE($AB435:$AB437,"S", "")))</f>
        <v>0</v>
      </c>
      <c r="AJ435" s="365">
        <f>SUMPRODUCT(LEN($K435:$Y437)-LEN(SUBSTITUTE($K435:$Y437,"F", "")))</f>
        <v>0</v>
      </c>
      <c r="AK435" s="365">
        <f>SUMPRODUCT(LEN($AB435:$AB437)-LEN(SUBSTITUTE($AB435:$AB437,"F", "")))</f>
        <v>0</v>
      </c>
      <c r="AL435" s="365">
        <f>SUMPRODUCT(LEN($K435:$Y437)-LEN(SUBSTITUTE($K435:$Y437,"G", "")))</f>
        <v>0</v>
      </c>
      <c r="AM435" s="365">
        <f>SUMPRODUCT(LEN($AB435:$AB437)-LEN(SUBSTITUTE($AB435:$AB437,"G", "")))</f>
        <v>0</v>
      </c>
      <c r="AN435" s="365">
        <f>SUMPRODUCT(LEN($K435:$Y437)-LEN(SUBSTITUTE($K435:$Y437,"M", "")))</f>
        <v>0</v>
      </c>
      <c r="AO435" s="382">
        <f>SUMPRODUCT(LEN($AB435:$AB437)-LEN(SUBSTITUTE($AB435:$AB437,"M", "")))</f>
        <v>0</v>
      </c>
    </row>
    <row r="436" spans="1:49" ht="19.899999999999999" customHeight="1" x14ac:dyDescent="0.2">
      <c r="A436" s="17"/>
      <c r="B436" s="406"/>
      <c r="C436" s="231"/>
      <c r="D436" s="23"/>
      <c r="E436" s="23"/>
      <c r="F436" s="191"/>
      <c r="G436" s="409"/>
      <c r="H436" s="409"/>
      <c r="I436" s="409"/>
      <c r="J436" s="190" t="s">
        <v>91</v>
      </c>
      <c r="K436" s="189"/>
      <c r="L436" s="190" t="s">
        <v>90</v>
      </c>
      <c r="M436" s="189"/>
      <c r="N436" s="190" t="s">
        <v>89</v>
      </c>
      <c r="O436" s="189"/>
      <c r="P436" s="190" t="s">
        <v>88</v>
      </c>
      <c r="Q436" s="189"/>
      <c r="R436" s="190" t="s">
        <v>210</v>
      </c>
      <c r="S436" s="189"/>
      <c r="T436" s="190" t="s">
        <v>209</v>
      </c>
      <c r="U436" s="189"/>
      <c r="V436" s="190" t="s">
        <v>291</v>
      </c>
      <c r="W436" s="189"/>
      <c r="X436" s="190" t="s">
        <v>593</v>
      </c>
      <c r="Y436" s="189"/>
      <c r="Z436" s="190" t="s">
        <v>739</v>
      </c>
      <c r="AA436" s="189"/>
      <c r="AB436" s="18"/>
      <c r="AC436" s="366"/>
      <c r="AD436" s="366"/>
      <c r="AE436" s="188"/>
      <c r="AF436" s="390"/>
      <c r="AG436" s="392"/>
      <c r="AH436" s="392"/>
      <c r="AI436" s="392"/>
      <c r="AJ436" s="392"/>
      <c r="AK436" s="392"/>
      <c r="AL436" s="392"/>
      <c r="AM436" s="392"/>
      <c r="AN436" s="392"/>
      <c r="AO436" s="395"/>
    </row>
    <row r="437" spans="1:49" ht="19.899999999999999" customHeight="1" thickBot="1" x14ac:dyDescent="0.25">
      <c r="A437" s="17"/>
      <c r="B437" s="407"/>
      <c r="C437" s="233"/>
      <c r="D437" s="203"/>
      <c r="E437" s="203"/>
      <c r="F437" s="202"/>
      <c r="G437" s="410"/>
      <c r="H437" s="410"/>
      <c r="I437" s="410"/>
      <c r="J437" s="201" t="s">
        <v>87</v>
      </c>
      <c r="K437" s="200"/>
      <c r="L437" s="201" t="s">
        <v>86</v>
      </c>
      <c r="M437" s="200"/>
      <c r="N437" s="201" t="s">
        <v>85</v>
      </c>
      <c r="O437" s="200"/>
      <c r="P437" s="201" t="s">
        <v>84</v>
      </c>
      <c r="Q437" s="200"/>
      <c r="R437" s="201" t="s">
        <v>208</v>
      </c>
      <c r="S437" s="200"/>
      <c r="T437" s="201" t="s">
        <v>207</v>
      </c>
      <c r="U437" s="200"/>
      <c r="V437" s="201" t="s">
        <v>290</v>
      </c>
      <c r="W437" s="200"/>
      <c r="X437" s="201" t="s">
        <v>592</v>
      </c>
      <c r="Y437" s="200"/>
      <c r="Z437" s="201" t="s">
        <v>738</v>
      </c>
      <c r="AA437" s="200"/>
      <c r="AB437" s="10"/>
      <c r="AC437" s="398"/>
      <c r="AD437" s="398"/>
      <c r="AE437" s="199"/>
      <c r="AF437" s="391"/>
      <c r="AG437" s="393"/>
      <c r="AH437" s="393"/>
      <c r="AI437" s="393"/>
      <c r="AJ437" s="393"/>
      <c r="AK437" s="393"/>
      <c r="AL437" s="393"/>
      <c r="AM437" s="393"/>
      <c r="AN437" s="393"/>
      <c r="AO437" s="396"/>
    </row>
    <row r="438" spans="1:49" ht="19.899999999999999" customHeight="1" x14ac:dyDescent="0.2">
      <c r="A438" s="17"/>
      <c r="B438" s="405">
        <v>19</v>
      </c>
      <c r="C438" s="232"/>
      <c r="D438" s="197"/>
      <c r="E438" s="197"/>
      <c r="F438" s="196"/>
      <c r="G438" s="408"/>
      <c r="H438" s="408"/>
      <c r="I438" s="408"/>
      <c r="J438" s="195" t="s">
        <v>95</v>
      </c>
      <c r="K438" s="194"/>
      <c r="L438" s="195" t="s">
        <v>94</v>
      </c>
      <c r="M438" s="194"/>
      <c r="N438" s="195" t="s">
        <v>93</v>
      </c>
      <c r="O438" s="194"/>
      <c r="P438" s="195" t="s">
        <v>92</v>
      </c>
      <c r="Q438" s="194"/>
      <c r="R438" s="195" t="s">
        <v>212</v>
      </c>
      <c r="S438" s="194"/>
      <c r="T438" s="195" t="s">
        <v>211</v>
      </c>
      <c r="U438" s="194"/>
      <c r="V438" s="195" t="s">
        <v>292</v>
      </c>
      <c r="W438" s="194"/>
      <c r="X438" s="195" t="s">
        <v>594</v>
      </c>
      <c r="Y438" s="194"/>
      <c r="Z438" s="195" t="s">
        <v>740</v>
      </c>
      <c r="AA438" s="194"/>
      <c r="AB438" s="25"/>
      <c r="AC438" s="397"/>
      <c r="AD438" s="397"/>
      <c r="AE438" s="193"/>
      <c r="AF438" s="379">
        <f>SUMPRODUCT(LEN($K438:$Y440)-LEN(SUBSTITUTE($K438:$Y440,"A", "")))</f>
        <v>0</v>
      </c>
      <c r="AG438" s="365">
        <f>SUMPRODUCT(LEN($AB438:$AB440)-LEN(SUBSTITUTE($AB438:$AB440,"A", "")))</f>
        <v>0</v>
      </c>
      <c r="AH438" s="365">
        <f>SUMPRODUCT(LEN($K438:$Y440)-LEN(SUBSTITUTE($K438:$Y440,"S", "")))</f>
        <v>0</v>
      </c>
      <c r="AI438" s="365">
        <f>SUMPRODUCT(LEN($AB438:$AB440)-LEN(SUBSTITUTE($AB438:$AB440,"S", "")))</f>
        <v>0</v>
      </c>
      <c r="AJ438" s="365">
        <f>SUMPRODUCT(LEN($K438:$Y440)-LEN(SUBSTITUTE($K438:$Y440,"F", "")))</f>
        <v>0</v>
      </c>
      <c r="AK438" s="365">
        <f>SUMPRODUCT(LEN($AB438:$AB440)-LEN(SUBSTITUTE($AB438:$AB440,"F", "")))</f>
        <v>0</v>
      </c>
      <c r="AL438" s="365">
        <f>SUMPRODUCT(LEN($K438:$Y440)-LEN(SUBSTITUTE($K438:$Y440,"G", "")))</f>
        <v>0</v>
      </c>
      <c r="AM438" s="365">
        <f>SUMPRODUCT(LEN($AB438:$AB440)-LEN(SUBSTITUTE($AB438:$AB440,"G", "")))</f>
        <v>0</v>
      </c>
      <c r="AN438" s="365">
        <f>SUMPRODUCT(LEN($K438:$Y440)-LEN(SUBSTITUTE($K438:$Y440,"M", "")))</f>
        <v>0</v>
      </c>
      <c r="AO438" s="382">
        <f>SUMPRODUCT(LEN($AB438:$AB440)-LEN(SUBSTITUTE($AB438:$AB440,"M", "")))</f>
        <v>0</v>
      </c>
    </row>
    <row r="439" spans="1:49" ht="19.899999999999999" customHeight="1" x14ac:dyDescent="0.2">
      <c r="A439" s="17"/>
      <c r="B439" s="406"/>
      <c r="C439" s="231"/>
      <c r="D439" s="23"/>
      <c r="E439" s="23"/>
      <c r="F439" s="191"/>
      <c r="G439" s="409"/>
      <c r="H439" s="409"/>
      <c r="I439" s="409"/>
      <c r="J439" s="190" t="s">
        <v>91</v>
      </c>
      <c r="K439" s="189"/>
      <c r="L439" s="190" t="s">
        <v>90</v>
      </c>
      <c r="M439" s="189"/>
      <c r="N439" s="190" t="s">
        <v>89</v>
      </c>
      <c r="O439" s="189"/>
      <c r="P439" s="190" t="s">
        <v>88</v>
      </c>
      <c r="Q439" s="189"/>
      <c r="R439" s="190" t="s">
        <v>210</v>
      </c>
      <c r="S439" s="189"/>
      <c r="T439" s="190" t="s">
        <v>209</v>
      </c>
      <c r="U439" s="189"/>
      <c r="V439" s="190" t="s">
        <v>291</v>
      </c>
      <c r="W439" s="189"/>
      <c r="X439" s="190" t="s">
        <v>593</v>
      </c>
      <c r="Y439" s="189"/>
      <c r="Z439" s="190" t="s">
        <v>739</v>
      </c>
      <c r="AA439" s="189"/>
      <c r="AB439" s="18"/>
      <c r="AC439" s="366"/>
      <c r="AD439" s="366"/>
      <c r="AE439" s="188"/>
      <c r="AF439" s="390"/>
      <c r="AG439" s="392"/>
      <c r="AH439" s="392"/>
      <c r="AI439" s="392"/>
      <c r="AJ439" s="392"/>
      <c r="AK439" s="392"/>
      <c r="AL439" s="392"/>
      <c r="AM439" s="392"/>
      <c r="AN439" s="392"/>
      <c r="AO439" s="395"/>
    </row>
    <row r="440" spans="1:49" ht="19.899999999999999" customHeight="1" thickBot="1" x14ac:dyDescent="0.25">
      <c r="A440" s="17"/>
      <c r="B440" s="407"/>
      <c r="C440" s="233"/>
      <c r="D440" s="203"/>
      <c r="E440" s="203"/>
      <c r="F440" s="202"/>
      <c r="G440" s="410"/>
      <c r="H440" s="410"/>
      <c r="I440" s="410"/>
      <c r="J440" s="201" t="s">
        <v>87</v>
      </c>
      <c r="K440" s="200"/>
      <c r="L440" s="201" t="s">
        <v>86</v>
      </c>
      <c r="M440" s="200"/>
      <c r="N440" s="201" t="s">
        <v>85</v>
      </c>
      <c r="O440" s="200"/>
      <c r="P440" s="201" t="s">
        <v>84</v>
      </c>
      <c r="Q440" s="200"/>
      <c r="R440" s="201" t="s">
        <v>208</v>
      </c>
      <c r="S440" s="200"/>
      <c r="T440" s="201" t="s">
        <v>207</v>
      </c>
      <c r="U440" s="200"/>
      <c r="V440" s="201" t="s">
        <v>290</v>
      </c>
      <c r="W440" s="200"/>
      <c r="X440" s="201" t="s">
        <v>592</v>
      </c>
      <c r="Y440" s="200"/>
      <c r="Z440" s="201" t="s">
        <v>738</v>
      </c>
      <c r="AA440" s="200"/>
      <c r="AB440" s="10"/>
      <c r="AC440" s="398"/>
      <c r="AD440" s="398"/>
      <c r="AE440" s="199"/>
      <c r="AF440" s="391"/>
      <c r="AG440" s="393"/>
      <c r="AH440" s="393"/>
      <c r="AI440" s="393"/>
      <c r="AJ440" s="393"/>
      <c r="AK440" s="393"/>
      <c r="AL440" s="393"/>
      <c r="AM440" s="393"/>
      <c r="AN440" s="393"/>
      <c r="AO440" s="396"/>
    </row>
    <row r="441" spans="1:49" ht="19.899999999999999" customHeight="1" x14ac:dyDescent="0.2">
      <c r="A441" s="17"/>
      <c r="B441" s="405">
        <v>20</v>
      </c>
      <c r="C441" s="232"/>
      <c r="D441" s="197"/>
      <c r="E441" s="197"/>
      <c r="F441" s="196"/>
      <c r="G441" s="408"/>
      <c r="H441" s="408"/>
      <c r="I441" s="408"/>
      <c r="J441" s="195" t="s">
        <v>95</v>
      </c>
      <c r="K441" s="194"/>
      <c r="L441" s="195" t="s">
        <v>94</v>
      </c>
      <c r="M441" s="194"/>
      <c r="N441" s="195" t="s">
        <v>93</v>
      </c>
      <c r="O441" s="194"/>
      <c r="P441" s="195" t="s">
        <v>92</v>
      </c>
      <c r="Q441" s="194"/>
      <c r="R441" s="195" t="s">
        <v>212</v>
      </c>
      <c r="S441" s="194"/>
      <c r="T441" s="195" t="s">
        <v>211</v>
      </c>
      <c r="U441" s="194"/>
      <c r="V441" s="195" t="s">
        <v>292</v>
      </c>
      <c r="W441" s="194"/>
      <c r="X441" s="195" t="s">
        <v>594</v>
      </c>
      <c r="Y441" s="194"/>
      <c r="Z441" s="195" t="s">
        <v>740</v>
      </c>
      <c r="AA441" s="194"/>
      <c r="AB441" s="25"/>
      <c r="AC441" s="397"/>
      <c r="AD441" s="397"/>
      <c r="AE441" s="193"/>
      <c r="AF441" s="379">
        <f>SUMPRODUCT(LEN($K441:$Y443)-LEN(SUBSTITUTE($K441:$Y443,"A", "")))</f>
        <v>0</v>
      </c>
      <c r="AG441" s="365">
        <f>SUMPRODUCT(LEN($AB441:$AB443)-LEN(SUBSTITUTE($AB441:$AB443,"A", "")))</f>
        <v>0</v>
      </c>
      <c r="AH441" s="365">
        <f>SUMPRODUCT(LEN($K441:$Y443)-LEN(SUBSTITUTE($K441:$Y443,"S", "")))</f>
        <v>0</v>
      </c>
      <c r="AI441" s="365">
        <f>SUMPRODUCT(LEN($AB441:$AB443)-LEN(SUBSTITUTE($AB441:$AB443,"S", "")))</f>
        <v>0</v>
      </c>
      <c r="AJ441" s="365">
        <f>SUMPRODUCT(LEN($K441:$Y443)-LEN(SUBSTITUTE($K441:$Y443,"F", "")))</f>
        <v>0</v>
      </c>
      <c r="AK441" s="365">
        <f>SUMPRODUCT(LEN($AB441:$AB443)-LEN(SUBSTITUTE($AB441:$AB443,"F", "")))</f>
        <v>0</v>
      </c>
      <c r="AL441" s="365">
        <f>SUMPRODUCT(LEN($K441:$Y443)-LEN(SUBSTITUTE($K441:$Y443,"G", "")))</f>
        <v>0</v>
      </c>
      <c r="AM441" s="365">
        <f>SUMPRODUCT(LEN($AB441:$AB443)-LEN(SUBSTITUTE($AB441:$AB443,"G", "")))</f>
        <v>0</v>
      </c>
      <c r="AN441" s="365">
        <f>SUMPRODUCT(LEN($K441:$Y443)-LEN(SUBSTITUTE($K441:$Y443,"M", "")))</f>
        <v>0</v>
      </c>
      <c r="AO441" s="382">
        <f>SUMPRODUCT(LEN($AB441:$AB443)-LEN(SUBSTITUTE($AB441:$AB443,"M", "")))</f>
        <v>0</v>
      </c>
    </row>
    <row r="442" spans="1:49" ht="19.899999999999999" customHeight="1" x14ac:dyDescent="0.2">
      <c r="A442" s="17"/>
      <c r="B442" s="406"/>
      <c r="C442" s="231"/>
      <c r="D442" s="23"/>
      <c r="E442" s="23"/>
      <c r="F442" s="191"/>
      <c r="G442" s="409"/>
      <c r="H442" s="409"/>
      <c r="I442" s="409"/>
      <c r="J442" s="190" t="s">
        <v>91</v>
      </c>
      <c r="K442" s="189"/>
      <c r="L442" s="190" t="s">
        <v>90</v>
      </c>
      <c r="M442" s="189"/>
      <c r="N442" s="190" t="s">
        <v>89</v>
      </c>
      <c r="O442" s="189"/>
      <c r="P442" s="190" t="s">
        <v>88</v>
      </c>
      <c r="Q442" s="189"/>
      <c r="R442" s="190" t="s">
        <v>210</v>
      </c>
      <c r="S442" s="189"/>
      <c r="T442" s="190" t="s">
        <v>209</v>
      </c>
      <c r="U442" s="189"/>
      <c r="V442" s="190" t="s">
        <v>291</v>
      </c>
      <c r="W442" s="189"/>
      <c r="X442" s="190" t="s">
        <v>593</v>
      </c>
      <c r="Y442" s="189"/>
      <c r="Z442" s="190" t="s">
        <v>739</v>
      </c>
      <c r="AA442" s="189"/>
      <c r="AB442" s="18"/>
      <c r="AC442" s="366"/>
      <c r="AD442" s="366"/>
      <c r="AE442" s="188"/>
      <c r="AF442" s="390"/>
      <c r="AG442" s="392"/>
      <c r="AH442" s="392"/>
      <c r="AI442" s="392"/>
      <c r="AJ442" s="392"/>
      <c r="AK442" s="392"/>
      <c r="AL442" s="392"/>
      <c r="AM442" s="392"/>
      <c r="AN442" s="392"/>
      <c r="AO442" s="395"/>
    </row>
    <row r="443" spans="1:49" ht="19.899999999999999" customHeight="1" thickBot="1" x14ac:dyDescent="0.25">
      <c r="A443" s="17"/>
      <c r="B443" s="412"/>
      <c r="C443" s="230"/>
      <c r="D443" s="186"/>
      <c r="E443" s="186"/>
      <c r="F443" s="185"/>
      <c r="G443" s="411"/>
      <c r="H443" s="411"/>
      <c r="I443" s="411"/>
      <c r="J443" s="184" t="s">
        <v>87</v>
      </c>
      <c r="K443" s="183"/>
      <c r="L443" s="184" t="s">
        <v>86</v>
      </c>
      <c r="M443" s="183"/>
      <c r="N443" s="184" t="s">
        <v>85</v>
      </c>
      <c r="O443" s="183"/>
      <c r="P443" s="184" t="s">
        <v>84</v>
      </c>
      <c r="Q443" s="183"/>
      <c r="R443" s="184" t="s">
        <v>208</v>
      </c>
      <c r="S443" s="183"/>
      <c r="T443" s="184" t="s">
        <v>207</v>
      </c>
      <c r="U443" s="183"/>
      <c r="V443" s="201" t="s">
        <v>290</v>
      </c>
      <c r="W443" s="183"/>
      <c r="X443" s="201" t="s">
        <v>592</v>
      </c>
      <c r="Y443" s="183"/>
      <c r="Z443" s="201" t="s">
        <v>738</v>
      </c>
      <c r="AA443" s="183"/>
      <c r="AB443" s="10"/>
      <c r="AC443" s="367"/>
      <c r="AD443" s="367"/>
      <c r="AE443" s="180"/>
      <c r="AF443" s="391"/>
      <c r="AG443" s="393"/>
      <c r="AH443" s="393"/>
      <c r="AI443" s="393"/>
      <c r="AJ443" s="393"/>
      <c r="AK443" s="393"/>
      <c r="AL443" s="393"/>
      <c r="AM443" s="393"/>
      <c r="AN443" s="393"/>
      <c r="AO443" s="396"/>
    </row>
    <row r="444" spans="1:49" ht="74.45" customHeight="1" thickBot="1" x14ac:dyDescent="0.3">
      <c r="A444" s="51" t="s">
        <v>123</v>
      </c>
      <c r="B444" s="48" t="s">
        <v>122</v>
      </c>
      <c r="C444" s="48" t="s">
        <v>121</v>
      </c>
      <c r="D444" s="48" t="s">
        <v>120</v>
      </c>
      <c r="E444" s="48" t="s">
        <v>119</v>
      </c>
      <c r="F444" s="48" t="s">
        <v>118</v>
      </c>
      <c r="G444" s="48" t="s">
        <v>33</v>
      </c>
      <c r="H444" s="48" t="s">
        <v>117</v>
      </c>
      <c r="I444" s="48" t="s">
        <v>34</v>
      </c>
      <c r="J444" s="340" t="s">
        <v>116</v>
      </c>
      <c r="K444" s="341"/>
      <c r="L444" s="340" t="s">
        <v>115</v>
      </c>
      <c r="M444" s="341"/>
      <c r="N444" s="340" t="s">
        <v>115</v>
      </c>
      <c r="O444" s="394"/>
      <c r="P444" s="340" t="s">
        <v>115</v>
      </c>
      <c r="Q444" s="394"/>
      <c r="R444" s="340" t="s">
        <v>115</v>
      </c>
      <c r="S444" s="394"/>
      <c r="T444" s="340" t="s">
        <v>115</v>
      </c>
      <c r="U444" s="394"/>
      <c r="V444" s="340" t="s">
        <v>115</v>
      </c>
      <c r="W444" s="394"/>
      <c r="X444" s="340" t="s">
        <v>115</v>
      </c>
      <c r="Y444" s="394"/>
      <c r="Z444" s="340" t="s">
        <v>115</v>
      </c>
      <c r="AA444" s="394"/>
      <c r="AB444" s="49" t="s">
        <v>114</v>
      </c>
      <c r="AC444" s="48" t="s">
        <v>113</v>
      </c>
      <c r="AD444" s="50" t="s">
        <v>221</v>
      </c>
      <c r="AE444" s="47" t="s">
        <v>112</v>
      </c>
      <c r="AF444" s="46" t="s">
        <v>111</v>
      </c>
      <c r="AG444" s="45" t="s">
        <v>110</v>
      </c>
      <c r="AH444" s="45" t="s">
        <v>109</v>
      </c>
      <c r="AI444" s="45" t="s">
        <v>108</v>
      </c>
      <c r="AJ444" s="45" t="s">
        <v>107</v>
      </c>
      <c r="AK444" s="45" t="s">
        <v>106</v>
      </c>
      <c r="AL444" s="45" t="s">
        <v>105</v>
      </c>
      <c r="AM444" s="45" t="s">
        <v>104</v>
      </c>
      <c r="AN444" s="45" t="s">
        <v>103</v>
      </c>
      <c r="AO444" s="45" t="s">
        <v>102</v>
      </c>
    </row>
    <row r="445" spans="1:49" ht="36" customHeight="1" thickBot="1" x14ac:dyDescent="0.25">
      <c r="A445" s="71" t="s">
        <v>130</v>
      </c>
      <c r="B445" s="215"/>
      <c r="C445" s="214">
        <v>231</v>
      </c>
      <c r="D445" s="213">
        <v>14</v>
      </c>
      <c r="E445" s="212">
        <v>57927.48</v>
      </c>
      <c r="F445" s="211">
        <v>1127.1199999999999</v>
      </c>
      <c r="G445" s="210"/>
      <c r="H445" s="210"/>
      <c r="I445" s="209"/>
      <c r="J445" s="208"/>
      <c r="K445" s="36"/>
      <c r="L445" s="208"/>
      <c r="M445" s="36"/>
      <c r="N445" s="208"/>
      <c r="O445" s="36"/>
      <c r="P445" s="208"/>
      <c r="Q445" s="36"/>
      <c r="R445" s="208"/>
      <c r="S445" s="36"/>
      <c r="T445" s="208"/>
      <c r="U445" s="36"/>
      <c r="V445" s="208"/>
      <c r="W445" s="36"/>
      <c r="X445" s="208"/>
      <c r="Y445" s="36"/>
      <c r="Z445" s="208"/>
      <c r="AA445" s="36"/>
      <c r="AB445" s="36"/>
      <c r="AC445" s="206"/>
      <c r="AD445" s="206"/>
      <c r="AE445" s="205"/>
      <c r="AF445" s="33">
        <f t="shared" ref="AF445:AO445" si="7">SUM(AF446:AF505)</f>
        <v>371</v>
      </c>
      <c r="AG445" s="54">
        <f t="shared" si="7"/>
        <v>77</v>
      </c>
      <c r="AH445" s="54">
        <f t="shared" si="7"/>
        <v>58</v>
      </c>
      <c r="AI445" s="54">
        <f t="shared" si="7"/>
        <v>22</v>
      </c>
      <c r="AJ445" s="54">
        <f t="shared" si="7"/>
        <v>5</v>
      </c>
      <c r="AK445" s="54">
        <f t="shared" si="7"/>
        <v>1</v>
      </c>
      <c r="AL445" s="54">
        <f t="shared" si="7"/>
        <v>154</v>
      </c>
      <c r="AM445" s="54">
        <f t="shared" si="7"/>
        <v>57</v>
      </c>
      <c r="AN445" s="54">
        <f t="shared" si="7"/>
        <v>18</v>
      </c>
      <c r="AO445" s="53">
        <f t="shared" si="7"/>
        <v>0</v>
      </c>
      <c r="AP445" s="32" t="s">
        <v>100</v>
      </c>
      <c r="AQ445" s="31">
        <f>E445/(100*102)</f>
        <v>5.6791647058823536</v>
      </c>
      <c r="AS445" s="4">
        <f>SUM(AF445:AG445)/D445</f>
        <v>32</v>
      </c>
      <c r="AT445" s="4">
        <f>SUM(AH445:AI445)/D445</f>
        <v>5.7142857142857144</v>
      </c>
      <c r="AU445" s="4">
        <f>SUM(AJ445:AK445)/D445</f>
        <v>0.42857142857142855</v>
      </c>
      <c r="AV445" s="4">
        <f>SUM(AL445:AM445)/D445</f>
        <v>15.071428571428571</v>
      </c>
      <c r="AW445" s="4">
        <f>SUM(AN445:AO445)/D445</f>
        <v>1.2857142857142858</v>
      </c>
    </row>
    <row r="446" spans="1:49" ht="19.899999999999999" customHeight="1" x14ac:dyDescent="0.2">
      <c r="A446" s="17" t="s">
        <v>129</v>
      </c>
      <c r="B446" s="405">
        <v>1</v>
      </c>
      <c r="C446" s="198" t="s">
        <v>827</v>
      </c>
      <c r="D446" s="197"/>
      <c r="E446" s="197"/>
      <c r="F446" s="196"/>
      <c r="G446" s="408">
        <v>104</v>
      </c>
      <c r="H446" s="408">
        <v>21</v>
      </c>
      <c r="I446" s="408">
        <v>7</v>
      </c>
      <c r="J446" s="195" t="s">
        <v>95</v>
      </c>
      <c r="K446" s="194" t="s">
        <v>97</v>
      </c>
      <c r="L446" s="195" t="s">
        <v>94</v>
      </c>
      <c r="M446" s="194" t="s">
        <v>582</v>
      </c>
      <c r="N446" s="195" t="s">
        <v>93</v>
      </c>
      <c r="O446" s="194" t="s">
        <v>462</v>
      </c>
      <c r="P446" s="195" t="s">
        <v>92</v>
      </c>
      <c r="Q446" s="194" t="s">
        <v>464</v>
      </c>
      <c r="R446" s="195" t="s">
        <v>212</v>
      </c>
      <c r="S446" s="194" t="s">
        <v>367</v>
      </c>
      <c r="T446" s="195" t="s">
        <v>211</v>
      </c>
      <c r="U446" s="194"/>
      <c r="V446" s="195" t="s">
        <v>292</v>
      </c>
      <c r="W446" s="194"/>
      <c r="X446" s="195" t="s">
        <v>594</v>
      </c>
      <c r="Y446" s="194"/>
      <c r="Z446" s="195" t="s">
        <v>740</v>
      </c>
      <c r="AA446" s="194"/>
      <c r="AB446" s="25" t="s">
        <v>826</v>
      </c>
      <c r="AC446" s="397"/>
      <c r="AD446" s="397"/>
      <c r="AE446" s="193"/>
      <c r="AF446" s="379">
        <f>SUMPRODUCT(LEN($K446:$Y448)-LEN(SUBSTITUTE($K446:$Y448,"A", "")))</f>
        <v>18</v>
      </c>
      <c r="AG446" s="365">
        <f>SUMPRODUCT(LEN($AB446:$AB448)-LEN(SUBSTITUTE($AB446:$AB448,"A", "")))</f>
        <v>22</v>
      </c>
      <c r="AH446" s="365">
        <f>SUMPRODUCT(LEN($K446:$Y448)-LEN(SUBSTITUTE($K446:$Y448,"S", "")))</f>
        <v>6</v>
      </c>
      <c r="AI446" s="365">
        <f>SUMPRODUCT(LEN($AB446:$AB448)-LEN(SUBSTITUTE($AB446:$AB448,"S", "")))</f>
        <v>12</v>
      </c>
      <c r="AJ446" s="365">
        <f>SUMPRODUCT(LEN($K446:$Y448)-LEN(SUBSTITUTE($K446:$Y448,"F", "")))</f>
        <v>1</v>
      </c>
      <c r="AK446" s="365">
        <f>SUMPRODUCT(LEN($AB446:$AB448)-LEN(SUBSTITUTE($AB446:$AB448,"F", "")))</f>
        <v>0</v>
      </c>
      <c r="AL446" s="365">
        <f>SUMPRODUCT(LEN($K446:$Y448)-LEN(SUBSTITUTE($K446:$Y448,"G", "")))</f>
        <v>13</v>
      </c>
      <c r="AM446" s="365">
        <f>SUMPRODUCT(LEN($AB446:$AB448)-LEN(SUBSTITUTE($AB446:$AB448,"G", "")))</f>
        <v>22</v>
      </c>
      <c r="AN446" s="365">
        <f>SUMPRODUCT(LEN($K446:$Y448)-LEN(SUBSTITUTE($K446:$Y448,"M", "")))</f>
        <v>0</v>
      </c>
      <c r="AO446" s="382">
        <f>SUMPRODUCT(LEN($AB446:$AB448)-LEN(SUBSTITUTE($AB446:$AB448,"M", "")))</f>
        <v>0</v>
      </c>
    </row>
    <row r="447" spans="1:49" ht="19.899999999999999" customHeight="1" x14ac:dyDescent="0.2">
      <c r="A447" s="17"/>
      <c r="B447" s="406"/>
      <c r="C447" s="231"/>
      <c r="D447" s="23"/>
      <c r="E447" s="23"/>
      <c r="F447" s="191"/>
      <c r="G447" s="409"/>
      <c r="H447" s="409"/>
      <c r="I447" s="409"/>
      <c r="J447" s="190" t="s">
        <v>91</v>
      </c>
      <c r="K447" s="189" t="s">
        <v>271</v>
      </c>
      <c r="L447" s="190" t="s">
        <v>90</v>
      </c>
      <c r="M447" s="189" t="s">
        <v>263</v>
      </c>
      <c r="N447" s="190" t="s">
        <v>89</v>
      </c>
      <c r="O447" s="189" t="s">
        <v>825</v>
      </c>
      <c r="P447" s="190" t="s">
        <v>88</v>
      </c>
      <c r="Q447" s="189" t="s">
        <v>271</v>
      </c>
      <c r="R447" s="190" t="s">
        <v>210</v>
      </c>
      <c r="S447" s="189" t="s">
        <v>312</v>
      </c>
      <c r="T447" s="190" t="s">
        <v>209</v>
      </c>
      <c r="U447" s="189"/>
      <c r="V447" s="190" t="s">
        <v>291</v>
      </c>
      <c r="W447" s="189"/>
      <c r="X447" s="190" t="s">
        <v>593</v>
      </c>
      <c r="Y447" s="189"/>
      <c r="Z447" s="190" t="s">
        <v>739</v>
      </c>
      <c r="AA447" s="189"/>
      <c r="AB447" s="18" t="s">
        <v>824</v>
      </c>
      <c r="AC447" s="366"/>
      <c r="AD447" s="366"/>
      <c r="AE447" s="188"/>
      <c r="AF447" s="390"/>
      <c r="AG447" s="392"/>
      <c r="AH447" s="392"/>
      <c r="AI447" s="392"/>
      <c r="AJ447" s="392"/>
      <c r="AK447" s="392"/>
      <c r="AL447" s="392"/>
      <c r="AM447" s="392"/>
      <c r="AN447" s="392"/>
      <c r="AO447" s="395"/>
      <c r="AR447" s="4">
        <f>SUM(AN446:AO448)/SUM(AL446:AO448)*100</f>
        <v>0</v>
      </c>
    </row>
    <row r="448" spans="1:49" ht="19.899999999999999" customHeight="1" thickBot="1" x14ac:dyDescent="0.25">
      <c r="A448" s="17"/>
      <c r="B448" s="407"/>
      <c r="C448" s="233"/>
      <c r="D448" s="203"/>
      <c r="E448" s="203"/>
      <c r="F448" s="202"/>
      <c r="G448" s="410"/>
      <c r="H448" s="410"/>
      <c r="I448" s="410"/>
      <c r="J448" s="201" t="s">
        <v>87</v>
      </c>
      <c r="K448" s="200" t="s">
        <v>97</v>
      </c>
      <c r="L448" s="201" t="s">
        <v>86</v>
      </c>
      <c r="M448" s="200" t="s">
        <v>224</v>
      </c>
      <c r="N448" s="201" t="s">
        <v>85</v>
      </c>
      <c r="O448" s="200" t="s">
        <v>325</v>
      </c>
      <c r="P448" s="201" t="s">
        <v>84</v>
      </c>
      <c r="Q448" s="200" t="s">
        <v>269</v>
      </c>
      <c r="R448" s="201" t="s">
        <v>208</v>
      </c>
      <c r="S448" s="200"/>
      <c r="T448" s="201" t="s">
        <v>207</v>
      </c>
      <c r="U448" s="200"/>
      <c r="V448" s="201" t="s">
        <v>290</v>
      </c>
      <c r="W448" s="200"/>
      <c r="X448" s="201" t="s">
        <v>592</v>
      </c>
      <c r="Y448" s="200"/>
      <c r="Z448" s="201" t="s">
        <v>738</v>
      </c>
      <c r="AA448" s="200"/>
      <c r="AB448" s="10" t="s">
        <v>378</v>
      </c>
      <c r="AC448" s="398"/>
      <c r="AD448" s="398"/>
      <c r="AE448" s="199"/>
      <c r="AF448" s="391"/>
      <c r="AG448" s="393"/>
      <c r="AH448" s="393"/>
      <c r="AI448" s="393"/>
      <c r="AJ448" s="393"/>
      <c r="AK448" s="393"/>
      <c r="AL448" s="393"/>
      <c r="AM448" s="393"/>
      <c r="AN448" s="393"/>
      <c r="AO448" s="396"/>
    </row>
    <row r="449" spans="1:44" ht="19.899999999999999" customHeight="1" x14ac:dyDescent="0.2">
      <c r="A449" s="17"/>
      <c r="B449" s="405">
        <v>2</v>
      </c>
      <c r="C449" s="232"/>
      <c r="D449" s="197"/>
      <c r="E449" s="197"/>
      <c r="F449" s="196"/>
      <c r="G449" s="408">
        <v>58</v>
      </c>
      <c r="H449" s="408">
        <v>13</v>
      </c>
      <c r="I449" s="408">
        <v>11</v>
      </c>
      <c r="J449" s="195" t="s">
        <v>95</v>
      </c>
      <c r="K449" s="194" t="s">
        <v>271</v>
      </c>
      <c r="L449" s="195" t="s">
        <v>94</v>
      </c>
      <c r="M449" s="194"/>
      <c r="N449" s="195" t="s">
        <v>93</v>
      </c>
      <c r="O449" s="194"/>
      <c r="P449" s="195" t="s">
        <v>92</v>
      </c>
      <c r="Q449" s="194"/>
      <c r="R449" s="195" t="s">
        <v>212</v>
      </c>
      <c r="S449" s="194"/>
      <c r="T449" s="195" t="s">
        <v>211</v>
      </c>
      <c r="U449" s="194"/>
      <c r="V449" s="195" t="s">
        <v>292</v>
      </c>
      <c r="W449" s="194"/>
      <c r="X449" s="195" t="s">
        <v>594</v>
      </c>
      <c r="Y449" s="194"/>
      <c r="Z449" s="195" t="s">
        <v>740</v>
      </c>
      <c r="AA449" s="194"/>
      <c r="AB449" s="25"/>
      <c r="AC449" s="397"/>
      <c r="AD449" s="397"/>
      <c r="AE449" s="193"/>
      <c r="AF449" s="379">
        <f>SUMPRODUCT(LEN($K449:$Y451)-LEN(SUBSTITUTE($K449:$Y451,"A", "")))</f>
        <v>1</v>
      </c>
      <c r="AG449" s="365">
        <f>SUMPRODUCT(LEN($AB449:$AB451)-LEN(SUBSTITUTE($AB449:$AB451,"A", "")))</f>
        <v>0</v>
      </c>
      <c r="AH449" s="365">
        <f>SUMPRODUCT(LEN($K449:$Y451)-LEN(SUBSTITUTE($K449:$Y451,"S", "")))</f>
        <v>0</v>
      </c>
      <c r="AI449" s="365">
        <f>SUMPRODUCT(LEN($AB449:$AB451)-LEN(SUBSTITUTE($AB449:$AB451,"S", "")))</f>
        <v>0</v>
      </c>
      <c r="AJ449" s="365">
        <f>SUMPRODUCT(LEN($K449:$Y451)-LEN(SUBSTITUTE($K449:$Y451,"F", "")))</f>
        <v>0</v>
      </c>
      <c r="AK449" s="365">
        <f>SUMPRODUCT(LEN($AB449:$AB451)-LEN(SUBSTITUTE($AB449:$AB451,"F", "")))</f>
        <v>0</v>
      </c>
      <c r="AL449" s="365">
        <f>SUMPRODUCT(LEN($K449:$Y451)-LEN(SUBSTITUTE($K449:$Y451,"G", "")))</f>
        <v>1</v>
      </c>
      <c r="AM449" s="365">
        <f>SUMPRODUCT(LEN($AB449:$AB451)-LEN(SUBSTITUTE($AB449:$AB451,"G", "")))</f>
        <v>0</v>
      </c>
      <c r="AN449" s="365">
        <f>SUMPRODUCT(LEN($K449:$Y451)-LEN(SUBSTITUTE($K449:$Y451,"M", "")))</f>
        <v>0</v>
      </c>
      <c r="AO449" s="382">
        <f>SUMPRODUCT(LEN($AB449:$AB451)-LEN(SUBSTITUTE($AB449:$AB451,"M", "")))</f>
        <v>0</v>
      </c>
    </row>
    <row r="450" spans="1:44" ht="19.899999999999999" customHeight="1" x14ac:dyDescent="0.2">
      <c r="A450" s="17"/>
      <c r="B450" s="406"/>
      <c r="C450" s="231"/>
      <c r="D450" s="23"/>
      <c r="E450" s="23"/>
      <c r="F450" s="191"/>
      <c r="G450" s="409"/>
      <c r="H450" s="409"/>
      <c r="I450" s="409"/>
      <c r="J450" s="190" t="s">
        <v>91</v>
      </c>
      <c r="K450" s="189" t="s">
        <v>97</v>
      </c>
      <c r="L450" s="190" t="s">
        <v>90</v>
      </c>
      <c r="M450" s="189"/>
      <c r="N450" s="190" t="s">
        <v>89</v>
      </c>
      <c r="O450" s="189"/>
      <c r="P450" s="190" t="s">
        <v>88</v>
      </c>
      <c r="Q450" s="189"/>
      <c r="R450" s="190" t="s">
        <v>210</v>
      </c>
      <c r="S450" s="189"/>
      <c r="T450" s="190" t="s">
        <v>209</v>
      </c>
      <c r="U450" s="189"/>
      <c r="V450" s="190" t="s">
        <v>291</v>
      </c>
      <c r="W450" s="189"/>
      <c r="X450" s="190" t="s">
        <v>593</v>
      </c>
      <c r="Y450" s="189"/>
      <c r="Z450" s="190" t="s">
        <v>739</v>
      </c>
      <c r="AA450" s="189"/>
      <c r="AB450" s="18"/>
      <c r="AC450" s="366"/>
      <c r="AD450" s="366"/>
      <c r="AE450" s="188"/>
      <c r="AF450" s="390"/>
      <c r="AG450" s="392"/>
      <c r="AH450" s="392"/>
      <c r="AI450" s="392"/>
      <c r="AJ450" s="392"/>
      <c r="AK450" s="392"/>
      <c r="AL450" s="392"/>
      <c r="AM450" s="392"/>
      <c r="AN450" s="392"/>
      <c r="AO450" s="395"/>
      <c r="AR450" s="4">
        <f>SUM(AN449:AO451)/SUM(AL449:AO451)*100</f>
        <v>0</v>
      </c>
    </row>
    <row r="451" spans="1:44" ht="19.899999999999999" customHeight="1" thickBot="1" x14ac:dyDescent="0.25">
      <c r="A451" s="17"/>
      <c r="B451" s="407"/>
      <c r="C451" s="233"/>
      <c r="D451" s="203"/>
      <c r="E451" s="203"/>
      <c r="F451" s="202"/>
      <c r="G451" s="410"/>
      <c r="H451" s="410"/>
      <c r="I451" s="410"/>
      <c r="J451" s="201" t="s">
        <v>87</v>
      </c>
      <c r="K451" s="200"/>
      <c r="L451" s="201" t="s">
        <v>86</v>
      </c>
      <c r="M451" s="200"/>
      <c r="N451" s="201" t="s">
        <v>85</v>
      </c>
      <c r="O451" s="200"/>
      <c r="P451" s="201" t="s">
        <v>84</v>
      </c>
      <c r="Q451" s="200"/>
      <c r="R451" s="201" t="s">
        <v>208</v>
      </c>
      <c r="S451" s="200"/>
      <c r="T451" s="201" t="s">
        <v>207</v>
      </c>
      <c r="U451" s="200"/>
      <c r="V451" s="201" t="s">
        <v>290</v>
      </c>
      <c r="W451" s="200"/>
      <c r="X451" s="201" t="s">
        <v>592</v>
      </c>
      <c r="Y451" s="200"/>
      <c r="Z451" s="201" t="s">
        <v>738</v>
      </c>
      <c r="AA451" s="200"/>
      <c r="AB451" s="10"/>
      <c r="AC451" s="398"/>
      <c r="AD451" s="398"/>
      <c r="AE451" s="199"/>
      <c r="AF451" s="391"/>
      <c r="AG451" s="393"/>
      <c r="AH451" s="393"/>
      <c r="AI451" s="393"/>
      <c r="AJ451" s="393"/>
      <c r="AK451" s="393"/>
      <c r="AL451" s="393"/>
      <c r="AM451" s="393"/>
      <c r="AN451" s="393"/>
      <c r="AO451" s="396"/>
    </row>
    <row r="452" spans="1:44" ht="19.899999999999999" customHeight="1" x14ac:dyDescent="0.2">
      <c r="A452" s="17"/>
      <c r="B452" s="405">
        <v>3</v>
      </c>
      <c r="C452" s="232"/>
      <c r="D452" s="197"/>
      <c r="E452" s="197"/>
      <c r="F452" s="196"/>
      <c r="G452" s="408">
        <v>108</v>
      </c>
      <c r="H452" s="408">
        <v>24</v>
      </c>
      <c r="I452" s="408">
        <v>7</v>
      </c>
      <c r="J452" s="195" t="s">
        <v>95</v>
      </c>
      <c r="K452" s="194" t="s">
        <v>97</v>
      </c>
      <c r="L452" s="195" t="s">
        <v>94</v>
      </c>
      <c r="M452" s="194" t="s">
        <v>545</v>
      </c>
      <c r="N452" s="195" t="s">
        <v>93</v>
      </c>
      <c r="O452" s="194" t="s">
        <v>224</v>
      </c>
      <c r="P452" s="195" t="s">
        <v>92</v>
      </c>
      <c r="Q452" s="194" t="s">
        <v>323</v>
      </c>
      <c r="R452" s="195" t="s">
        <v>212</v>
      </c>
      <c r="S452" s="194" t="s">
        <v>277</v>
      </c>
      <c r="T452" s="195" t="s">
        <v>211</v>
      </c>
      <c r="U452" s="194" t="s">
        <v>227</v>
      </c>
      <c r="V452" s="195" t="s">
        <v>292</v>
      </c>
      <c r="W452" s="194"/>
      <c r="X452" s="195" t="s">
        <v>594</v>
      </c>
      <c r="Y452" s="194"/>
      <c r="Z452" s="195" t="s">
        <v>740</v>
      </c>
      <c r="AA452" s="194"/>
      <c r="AB452" s="25" t="s">
        <v>823</v>
      </c>
      <c r="AC452" s="397"/>
      <c r="AD452" s="397"/>
      <c r="AE452" s="193"/>
      <c r="AF452" s="379">
        <f>SUMPRODUCT(LEN($K452:$Y454)-LEN(SUBSTITUTE($K452:$Y454,"A", "")))</f>
        <v>24</v>
      </c>
      <c r="AG452" s="365">
        <f>SUMPRODUCT(LEN($AB452:$AB454)-LEN(SUBSTITUTE($AB452:$AB454,"A", "")))</f>
        <v>17</v>
      </c>
      <c r="AH452" s="365">
        <f>SUMPRODUCT(LEN($K452:$Y454)-LEN(SUBSTITUTE($K452:$Y454,"S", "")))</f>
        <v>11</v>
      </c>
      <c r="AI452" s="365">
        <f>SUMPRODUCT(LEN($AB452:$AB454)-LEN(SUBSTITUTE($AB452:$AB454,"S", "")))</f>
        <v>8</v>
      </c>
      <c r="AJ452" s="365">
        <f>SUMPRODUCT(LEN($K452:$Y454)-LEN(SUBSTITUTE($K452:$Y454,"F", "")))</f>
        <v>2</v>
      </c>
      <c r="AK452" s="365">
        <f>SUMPRODUCT(LEN($AB452:$AB454)-LEN(SUBSTITUTE($AB452:$AB454,"F", "")))</f>
        <v>1</v>
      </c>
      <c r="AL452" s="365">
        <f>SUMPRODUCT(LEN($K452:$Y454)-LEN(SUBSTITUTE($K452:$Y454,"G", "")))</f>
        <v>12</v>
      </c>
      <c r="AM452" s="365">
        <f>SUMPRODUCT(LEN($AB452:$AB454)-LEN(SUBSTITUTE($AB452:$AB454,"G", "")))</f>
        <v>13</v>
      </c>
      <c r="AN452" s="365">
        <f>SUMPRODUCT(LEN($K452:$Y454)-LEN(SUBSTITUTE($K452:$Y454,"M", "")))</f>
        <v>0</v>
      </c>
      <c r="AO452" s="382">
        <f>SUMPRODUCT(LEN($AB452:$AB454)-LEN(SUBSTITUTE($AB452:$AB454,"M", "")))</f>
        <v>0</v>
      </c>
    </row>
    <row r="453" spans="1:44" ht="19.899999999999999" customHeight="1" x14ac:dyDescent="0.2">
      <c r="A453" s="17"/>
      <c r="B453" s="406"/>
      <c r="C453" s="231"/>
      <c r="D453" s="23"/>
      <c r="E453" s="23"/>
      <c r="F453" s="191"/>
      <c r="G453" s="409"/>
      <c r="H453" s="409"/>
      <c r="I453" s="409"/>
      <c r="J453" s="190" t="s">
        <v>91</v>
      </c>
      <c r="K453" s="189" t="s">
        <v>213</v>
      </c>
      <c r="L453" s="190" t="s">
        <v>90</v>
      </c>
      <c r="M453" s="189" t="s">
        <v>435</v>
      </c>
      <c r="N453" s="190" t="s">
        <v>89</v>
      </c>
      <c r="O453" s="189" t="s">
        <v>620</v>
      </c>
      <c r="P453" s="190" t="s">
        <v>88</v>
      </c>
      <c r="Q453" s="189" t="s">
        <v>382</v>
      </c>
      <c r="R453" s="190" t="s">
        <v>210</v>
      </c>
      <c r="S453" s="189" t="s">
        <v>220</v>
      </c>
      <c r="T453" s="190" t="s">
        <v>209</v>
      </c>
      <c r="U453" s="189" t="s">
        <v>98</v>
      </c>
      <c r="V453" s="190" t="s">
        <v>291</v>
      </c>
      <c r="W453" s="189"/>
      <c r="X453" s="190" t="s">
        <v>593</v>
      </c>
      <c r="Y453" s="189"/>
      <c r="Z453" s="190" t="s">
        <v>739</v>
      </c>
      <c r="AA453" s="189"/>
      <c r="AB453" s="18" t="s">
        <v>822</v>
      </c>
      <c r="AC453" s="366"/>
      <c r="AD453" s="366"/>
      <c r="AE453" s="188"/>
      <c r="AF453" s="390"/>
      <c r="AG453" s="392"/>
      <c r="AH453" s="392"/>
      <c r="AI453" s="392"/>
      <c r="AJ453" s="392"/>
      <c r="AK453" s="392"/>
      <c r="AL453" s="392"/>
      <c r="AM453" s="392"/>
      <c r="AN453" s="392"/>
      <c r="AO453" s="395"/>
      <c r="AR453" s="4">
        <f>SUM(AN452:AO454)/SUM(AL452:AO454)*100</f>
        <v>0</v>
      </c>
    </row>
    <row r="454" spans="1:44" ht="19.899999999999999" customHeight="1" thickBot="1" x14ac:dyDescent="0.25">
      <c r="A454" s="17"/>
      <c r="B454" s="407"/>
      <c r="C454" s="233"/>
      <c r="D454" s="203"/>
      <c r="E454" s="203"/>
      <c r="F454" s="202"/>
      <c r="G454" s="410"/>
      <c r="H454" s="410"/>
      <c r="I454" s="410"/>
      <c r="J454" s="201" t="s">
        <v>87</v>
      </c>
      <c r="K454" s="200" t="s">
        <v>97</v>
      </c>
      <c r="L454" s="201" t="s">
        <v>86</v>
      </c>
      <c r="M454" s="200" t="s">
        <v>224</v>
      </c>
      <c r="N454" s="201" t="s">
        <v>85</v>
      </c>
      <c r="O454" s="200" t="s">
        <v>679</v>
      </c>
      <c r="P454" s="201" t="s">
        <v>84</v>
      </c>
      <c r="Q454" s="200" t="s">
        <v>300</v>
      </c>
      <c r="R454" s="201" t="s">
        <v>208</v>
      </c>
      <c r="S454" s="200" t="s">
        <v>98</v>
      </c>
      <c r="T454" s="201" t="s">
        <v>207</v>
      </c>
      <c r="U454" s="200"/>
      <c r="V454" s="201" t="s">
        <v>290</v>
      </c>
      <c r="W454" s="200"/>
      <c r="X454" s="201" t="s">
        <v>592</v>
      </c>
      <c r="Y454" s="200"/>
      <c r="Z454" s="201" t="s">
        <v>738</v>
      </c>
      <c r="AA454" s="200"/>
      <c r="AB454" s="10" t="s">
        <v>636</v>
      </c>
      <c r="AC454" s="398"/>
      <c r="AD454" s="398"/>
      <c r="AE454" s="199"/>
      <c r="AF454" s="391"/>
      <c r="AG454" s="393"/>
      <c r="AH454" s="393"/>
      <c r="AI454" s="393"/>
      <c r="AJ454" s="393"/>
      <c r="AK454" s="393"/>
      <c r="AL454" s="393"/>
      <c r="AM454" s="393"/>
      <c r="AN454" s="393"/>
      <c r="AO454" s="396"/>
    </row>
    <row r="455" spans="1:44" ht="19.899999999999999" customHeight="1" x14ac:dyDescent="0.2">
      <c r="A455" s="17"/>
      <c r="B455" s="405">
        <v>4</v>
      </c>
      <c r="C455" s="232"/>
      <c r="D455" s="197"/>
      <c r="E455" s="197"/>
      <c r="F455" s="196"/>
      <c r="G455" s="408">
        <v>108</v>
      </c>
      <c r="H455" s="408">
        <v>30</v>
      </c>
      <c r="I455" s="408">
        <v>6</v>
      </c>
      <c r="J455" s="195" t="s">
        <v>95</v>
      </c>
      <c r="K455" s="194" t="s">
        <v>97</v>
      </c>
      <c r="L455" s="195" t="s">
        <v>94</v>
      </c>
      <c r="M455" s="194" t="s">
        <v>762</v>
      </c>
      <c r="N455" s="195" t="s">
        <v>93</v>
      </c>
      <c r="O455" s="194" t="s">
        <v>97</v>
      </c>
      <c r="P455" s="195" t="s">
        <v>92</v>
      </c>
      <c r="Q455" s="194" t="s">
        <v>466</v>
      </c>
      <c r="R455" s="195" t="s">
        <v>212</v>
      </c>
      <c r="S455" s="194" t="s">
        <v>325</v>
      </c>
      <c r="T455" s="195" t="s">
        <v>211</v>
      </c>
      <c r="U455" s="194" t="s">
        <v>231</v>
      </c>
      <c r="V455" s="195" t="s">
        <v>292</v>
      </c>
      <c r="W455" s="194" t="s">
        <v>228</v>
      </c>
      <c r="X455" s="195" t="s">
        <v>594</v>
      </c>
      <c r="Y455" s="194" t="s">
        <v>98</v>
      </c>
      <c r="Z455" s="195" t="s">
        <v>740</v>
      </c>
      <c r="AA455" s="194"/>
      <c r="AB455" s="25"/>
      <c r="AC455" s="397"/>
      <c r="AD455" s="397"/>
      <c r="AE455" s="193"/>
      <c r="AF455" s="379">
        <f>SUMPRODUCT(LEN($K455:$Y457)-LEN(SUBSTITUTE($K455:$Y457,"A", "")))</f>
        <v>32</v>
      </c>
      <c r="AG455" s="365">
        <f>SUMPRODUCT(LEN($AB455:$AB457)-LEN(SUBSTITUTE($AB455:$AB457,"A", "")))</f>
        <v>0</v>
      </c>
      <c r="AH455" s="365">
        <f>SUMPRODUCT(LEN($K455:$Y457)-LEN(SUBSTITUTE($K455:$Y457,"S", "")))</f>
        <v>24</v>
      </c>
      <c r="AI455" s="365">
        <f>SUMPRODUCT(LEN($AB455:$AB457)-LEN(SUBSTITUTE($AB455:$AB457,"S", "")))</f>
        <v>0</v>
      </c>
      <c r="AJ455" s="365">
        <f>SUMPRODUCT(LEN($K455:$Y457)-LEN(SUBSTITUTE($K455:$Y457,"F", "")))</f>
        <v>0</v>
      </c>
      <c r="AK455" s="365">
        <f>SUMPRODUCT(LEN($AB455:$AB457)-LEN(SUBSTITUTE($AB455:$AB457,"F", "")))</f>
        <v>0</v>
      </c>
      <c r="AL455" s="365">
        <f>SUMPRODUCT(LEN($K455:$Y457)-LEN(SUBSTITUTE($K455:$Y457,"G", "")))</f>
        <v>22</v>
      </c>
      <c r="AM455" s="365">
        <f>SUMPRODUCT(LEN($AB455:$AB457)-LEN(SUBSTITUTE($AB455:$AB457,"G", "")))</f>
        <v>0</v>
      </c>
      <c r="AN455" s="365">
        <f>SUMPRODUCT(LEN($K455:$Y457)-LEN(SUBSTITUTE($K455:$Y457,"M", "")))</f>
        <v>1</v>
      </c>
      <c r="AO455" s="382">
        <f>SUMPRODUCT(LEN($AB455:$AB457)-LEN(SUBSTITUTE($AB455:$AB457,"M", "")))</f>
        <v>0</v>
      </c>
    </row>
    <row r="456" spans="1:44" ht="19.899999999999999" customHeight="1" x14ac:dyDescent="0.2">
      <c r="A456" s="17"/>
      <c r="B456" s="406"/>
      <c r="C456" s="231"/>
      <c r="D456" s="23"/>
      <c r="E456" s="23"/>
      <c r="F456" s="191"/>
      <c r="G456" s="409"/>
      <c r="H456" s="409"/>
      <c r="I456" s="409"/>
      <c r="J456" s="190" t="s">
        <v>91</v>
      </c>
      <c r="K456" s="189" t="s">
        <v>213</v>
      </c>
      <c r="L456" s="190" t="s">
        <v>90</v>
      </c>
      <c r="M456" s="189" t="s">
        <v>440</v>
      </c>
      <c r="N456" s="190" t="s">
        <v>89</v>
      </c>
      <c r="O456" s="189" t="s">
        <v>820</v>
      </c>
      <c r="P456" s="190" t="s">
        <v>88</v>
      </c>
      <c r="Q456" s="189" t="s">
        <v>821</v>
      </c>
      <c r="R456" s="190" t="s">
        <v>210</v>
      </c>
      <c r="S456" s="189" t="s">
        <v>498</v>
      </c>
      <c r="T456" s="190" t="s">
        <v>209</v>
      </c>
      <c r="U456" s="189" t="s">
        <v>322</v>
      </c>
      <c r="V456" s="190" t="s">
        <v>291</v>
      </c>
      <c r="W456" s="189" t="s">
        <v>228</v>
      </c>
      <c r="X456" s="190" t="s">
        <v>593</v>
      </c>
      <c r="Y456" s="189" t="s">
        <v>98</v>
      </c>
      <c r="Z456" s="190" t="s">
        <v>739</v>
      </c>
      <c r="AA456" s="189"/>
      <c r="AB456" s="18"/>
      <c r="AC456" s="366"/>
      <c r="AD456" s="366"/>
      <c r="AE456" s="188"/>
      <c r="AF456" s="390"/>
      <c r="AG456" s="392"/>
      <c r="AH456" s="392"/>
      <c r="AI456" s="392"/>
      <c r="AJ456" s="392"/>
      <c r="AK456" s="392"/>
      <c r="AL456" s="392"/>
      <c r="AM456" s="392"/>
      <c r="AN456" s="392"/>
      <c r="AO456" s="395"/>
      <c r="AR456" s="4">
        <f>SUM(AN455:AO457)/SUM(AL455:AO457)*100</f>
        <v>4.3478260869565215</v>
      </c>
    </row>
    <row r="457" spans="1:44" ht="19.899999999999999" customHeight="1" thickBot="1" x14ac:dyDescent="0.25">
      <c r="A457" s="17"/>
      <c r="B457" s="407"/>
      <c r="C457" s="233"/>
      <c r="D457" s="203"/>
      <c r="E457" s="203"/>
      <c r="F457" s="202"/>
      <c r="G457" s="410"/>
      <c r="H457" s="410"/>
      <c r="I457" s="410"/>
      <c r="J457" s="201" t="s">
        <v>87</v>
      </c>
      <c r="K457" s="200" t="s">
        <v>744</v>
      </c>
      <c r="L457" s="201" t="s">
        <v>86</v>
      </c>
      <c r="M457" s="200" t="s">
        <v>301</v>
      </c>
      <c r="N457" s="201" t="s">
        <v>85</v>
      </c>
      <c r="O457" s="200" t="s">
        <v>532</v>
      </c>
      <c r="P457" s="201" t="s">
        <v>84</v>
      </c>
      <c r="Q457" s="200" t="s">
        <v>456</v>
      </c>
      <c r="R457" s="201" t="s">
        <v>208</v>
      </c>
      <c r="S457" s="200" t="s">
        <v>278</v>
      </c>
      <c r="T457" s="201" t="s">
        <v>207</v>
      </c>
      <c r="U457" s="200" t="s">
        <v>264</v>
      </c>
      <c r="V457" s="201" t="s">
        <v>290</v>
      </c>
      <c r="W457" s="200" t="s">
        <v>218</v>
      </c>
      <c r="X457" s="201" t="s">
        <v>592</v>
      </c>
      <c r="Y457" s="200"/>
      <c r="Z457" s="201" t="s">
        <v>738</v>
      </c>
      <c r="AA457" s="200"/>
      <c r="AB457" s="10"/>
      <c r="AC457" s="398"/>
      <c r="AD457" s="398"/>
      <c r="AE457" s="199"/>
      <c r="AF457" s="391"/>
      <c r="AG457" s="393"/>
      <c r="AH457" s="393"/>
      <c r="AI457" s="393"/>
      <c r="AJ457" s="393"/>
      <c r="AK457" s="393"/>
      <c r="AL457" s="393"/>
      <c r="AM457" s="393"/>
      <c r="AN457" s="393"/>
      <c r="AO457" s="396"/>
    </row>
    <row r="458" spans="1:44" ht="19.899999999999999" customHeight="1" x14ac:dyDescent="0.2">
      <c r="A458" s="17"/>
      <c r="B458" s="405">
        <v>5</v>
      </c>
      <c r="C458" s="232"/>
      <c r="D458" s="197"/>
      <c r="E458" s="197"/>
      <c r="F458" s="196"/>
      <c r="G458" s="408">
        <v>89</v>
      </c>
      <c r="H458" s="408">
        <v>25</v>
      </c>
      <c r="I458" s="408">
        <v>6</v>
      </c>
      <c r="J458" s="195" t="s">
        <v>95</v>
      </c>
      <c r="K458" s="194" t="s">
        <v>306</v>
      </c>
      <c r="L458" s="195" t="s">
        <v>94</v>
      </c>
      <c r="M458" s="194" t="s">
        <v>545</v>
      </c>
      <c r="N458" s="195" t="s">
        <v>93</v>
      </c>
      <c r="O458" s="194" t="s">
        <v>224</v>
      </c>
      <c r="P458" s="195" t="s">
        <v>92</v>
      </c>
      <c r="Q458" s="194" t="s">
        <v>306</v>
      </c>
      <c r="R458" s="195" t="s">
        <v>212</v>
      </c>
      <c r="S458" s="194" t="s">
        <v>271</v>
      </c>
      <c r="T458" s="195" t="s">
        <v>211</v>
      </c>
      <c r="U458" s="194" t="s">
        <v>97</v>
      </c>
      <c r="V458" s="195" t="s">
        <v>292</v>
      </c>
      <c r="W458" s="194" t="s">
        <v>98</v>
      </c>
      <c r="X458" s="195" t="s">
        <v>594</v>
      </c>
      <c r="Y458" s="194"/>
      <c r="Z458" s="195" t="s">
        <v>740</v>
      </c>
      <c r="AA458" s="194"/>
      <c r="AB458" s="25"/>
      <c r="AC458" s="397"/>
      <c r="AD458" s="397"/>
      <c r="AE458" s="193"/>
      <c r="AF458" s="379">
        <f>SUMPRODUCT(LEN($K458:$Y460)-LEN(SUBSTITUTE($K458:$Y460,"A", "")))</f>
        <v>26</v>
      </c>
      <c r="AG458" s="365">
        <f>SUMPRODUCT(LEN($AB458:$AB460)-LEN(SUBSTITUTE($AB458:$AB460,"A", "")))</f>
        <v>0</v>
      </c>
      <c r="AH458" s="365">
        <f>SUMPRODUCT(LEN($K458:$Y460)-LEN(SUBSTITUTE($K458:$Y460,"S", "")))</f>
        <v>1</v>
      </c>
      <c r="AI458" s="365">
        <f>SUMPRODUCT(LEN($AB458:$AB460)-LEN(SUBSTITUTE($AB458:$AB460,"S", "")))</f>
        <v>0</v>
      </c>
      <c r="AJ458" s="365">
        <f>SUMPRODUCT(LEN($K458:$Y460)-LEN(SUBSTITUTE($K458:$Y460,"F", "")))</f>
        <v>0</v>
      </c>
      <c r="AK458" s="365">
        <f>SUMPRODUCT(LEN($AB458:$AB460)-LEN(SUBSTITUTE($AB458:$AB460,"F", "")))</f>
        <v>0</v>
      </c>
      <c r="AL458" s="365">
        <f>SUMPRODUCT(LEN($K458:$Y460)-LEN(SUBSTITUTE($K458:$Y460,"G", "")))</f>
        <v>11</v>
      </c>
      <c r="AM458" s="365">
        <f>SUMPRODUCT(LEN($AB458:$AB460)-LEN(SUBSTITUTE($AB458:$AB460,"G", "")))</f>
        <v>0</v>
      </c>
      <c r="AN458" s="365">
        <f>SUMPRODUCT(LEN($K458:$Y460)-LEN(SUBSTITUTE($K458:$Y460,"M", "")))</f>
        <v>0</v>
      </c>
      <c r="AO458" s="382">
        <f>SUMPRODUCT(LEN($AB458:$AB460)-LEN(SUBSTITUTE($AB458:$AB460,"M", "")))</f>
        <v>0</v>
      </c>
    </row>
    <row r="459" spans="1:44" ht="19.899999999999999" customHeight="1" x14ac:dyDescent="0.2">
      <c r="A459" s="17"/>
      <c r="B459" s="406"/>
      <c r="C459" s="231"/>
      <c r="D459" s="23"/>
      <c r="E459" s="23"/>
      <c r="F459" s="191"/>
      <c r="G459" s="409"/>
      <c r="H459" s="409"/>
      <c r="I459" s="409"/>
      <c r="J459" s="190" t="s">
        <v>91</v>
      </c>
      <c r="K459" s="189" t="s">
        <v>306</v>
      </c>
      <c r="L459" s="190" t="s">
        <v>90</v>
      </c>
      <c r="M459" s="189" t="s">
        <v>266</v>
      </c>
      <c r="N459" s="190" t="s">
        <v>89</v>
      </c>
      <c r="O459" s="189" t="s">
        <v>319</v>
      </c>
      <c r="P459" s="190" t="s">
        <v>88</v>
      </c>
      <c r="Q459" s="189" t="s">
        <v>224</v>
      </c>
      <c r="R459" s="190" t="s">
        <v>210</v>
      </c>
      <c r="S459" s="189" t="s">
        <v>97</v>
      </c>
      <c r="T459" s="190" t="s">
        <v>209</v>
      </c>
      <c r="U459" s="189" t="s">
        <v>97</v>
      </c>
      <c r="V459" s="190" t="s">
        <v>291</v>
      </c>
      <c r="W459" s="189"/>
      <c r="X459" s="190" t="s">
        <v>593</v>
      </c>
      <c r="Y459" s="189"/>
      <c r="Z459" s="190" t="s">
        <v>739</v>
      </c>
      <c r="AA459" s="189"/>
      <c r="AB459" s="18"/>
      <c r="AC459" s="366"/>
      <c r="AD459" s="366"/>
      <c r="AE459" s="188"/>
      <c r="AF459" s="390"/>
      <c r="AG459" s="392"/>
      <c r="AH459" s="392"/>
      <c r="AI459" s="392"/>
      <c r="AJ459" s="392"/>
      <c r="AK459" s="392"/>
      <c r="AL459" s="392"/>
      <c r="AM459" s="392"/>
      <c r="AN459" s="392"/>
      <c r="AO459" s="395"/>
      <c r="AR459" s="4">
        <f>SUM(AN458:AO460)/SUM(AL458:AO460)*100</f>
        <v>0</v>
      </c>
    </row>
    <row r="460" spans="1:44" ht="19.899999999999999" customHeight="1" thickBot="1" x14ac:dyDescent="0.25">
      <c r="A460" s="17"/>
      <c r="B460" s="407"/>
      <c r="C460" s="233"/>
      <c r="D460" s="203"/>
      <c r="E460" s="203"/>
      <c r="F460" s="202"/>
      <c r="G460" s="410"/>
      <c r="H460" s="410"/>
      <c r="I460" s="410"/>
      <c r="J460" s="201" t="s">
        <v>87</v>
      </c>
      <c r="K460" s="200" t="s">
        <v>213</v>
      </c>
      <c r="L460" s="201" t="s">
        <v>86</v>
      </c>
      <c r="M460" s="200" t="s">
        <v>224</v>
      </c>
      <c r="N460" s="201" t="s">
        <v>85</v>
      </c>
      <c r="O460" s="200" t="s">
        <v>319</v>
      </c>
      <c r="P460" s="201" t="s">
        <v>84</v>
      </c>
      <c r="Q460" s="200" t="s">
        <v>213</v>
      </c>
      <c r="R460" s="201" t="s">
        <v>208</v>
      </c>
      <c r="S460" s="200" t="s">
        <v>97</v>
      </c>
      <c r="T460" s="201" t="s">
        <v>207</v>
      </c>
      <c r="U460" s="200" t="s">
        <v>97</v>
      </c>
      <c r="V460" s="201" t="s">
        <v>290</v>
      </c>
      <c r="W460" s="200"/>
      <c r="X460" s="201" t="s">
        <v>592</v>
      </c>
      <c r="Y460" s="200"/>
      <c r="Z460" s="201" t="s">
        <v>738</v>
      </c>
      <c r="AA460" s="200"/>
      <c r="AB460" s="10"/>
      <c r="AC460" s="398"/>
      <c r="AD460" s="398"/>
      <c r="AE460" s="199"/>
      <c r="AF460" s="391"/>
      <c r="AG460" s="393"/>
      <c r="AH460" s="393"/>
      <c r="AI460" s="393"/>
      <c r="AJ460" s="393"/>
      <c r="AK460" s="393"/>
      <c r="AL460" s="393"/>
      <c r="AM460" s="393"/>
      <c r="AN460" s="393"/>
      <c r="AO460" s="396"/>
    </row>
    <row r="461" spans="1:44" ht="19.899999999999999" customHeight="1" x14ac:dyDescent="0.2">
      <c r="A461" s="17"/>
      <c r="B461" s="405">
        <v>6</v>
      </c>
      <c r="C461" s="232"/>
      <c r="D461" s="197"/>
      <c r="E461" s="197"/>
      <c r="F461" s="196"/>
      <c r="G461" s="408">
        <v>92</v>
      </c>
      <c r="H461" s="408">
        <v>26</v>
      </c>
      <c r="I461" s="408">
        <v>5</v>
      </c>
      <c r="J461" s="195" t="s">
        <v>95</v>
      </c>
      <c r="K461" s="194" t="s">
        <v>748</v>
      </c>
      <c r="L461" s="195" t="s">
        <v>94</v>
      </c>
      <c r="M461" s="194" t="s">
        <v>301</v>
      </c>
      <c r="N461" s="195" t="s">
        <v>93</v>
      </c>
      <c r="O461" s="194" t="s">
        <v>516</v>
      </c>
      <c r="P461" s="195" t="s">
        <v>92</v>
      </c>
      <c r="Q461" s="194" t="s">
        <v>275</v>
      </c>
      <c r="R461" s="195" t="s">
        <v>212</v>
      </c>
      <c r="S461" s="194" t="s">
        <v>275</v>
      </c>
      <c r="T461" s="195" t="s">
        <v>211</v>
      </c>
      <c r="U461" s="194" t="s">
        <v>213</v>
      </c>
      <c r="V461" s="195" t="s">
        <v>292</v>
      </c>
      <c r="W461" s="194" t="s">
        <v>97</v>
      </c>
      <c r="X461" s="195" t="s">
        <v>594</v>
      </c>
      <c r="Y461" s="194"/>
      <c r="Z461" s="195" t="s">
        <v>740</v>
      </c>
      <c r="AA461" s="194"/>
      <c r="AB461" s="25"/>
      <c r="AC461" s="397"/>
      <c r="AD461" s="397"/>
      <c r="AE461" s="193"/>
      <c r="AF461" s="379">
        <f>SUMPRODUCT(LEN($K461:$Y463)-LEN(SUBSTITUTE($K461:$Y463,"A", "")))</f>
        <v>35</v>
      </c>
      <c r="AG461" s="365">
        <f>SUMPRODUCT(LEN($AB461:$AB463)-LEN(SUBSTITUTE($AB461:$AB463,"A", "")))</f>
        <v>0</v>
      </c>
      <c r="AH461" s="365">
        <f>SUMPRODUCT(LEN($K461:$Y463)-LEN(SUBSTITUTE($K461:$Y463,"S", "")))</f>
        <v>1</v>
      </c>
      <c r="AI461" s="365">
        <f>SUMPRODUCT(LEN($AB461:$AB463)-LEN(SUBSTITUTE($AB461:$AB463,"S", "")))</f>
        <v>0</v>
      </c>
      <c r="AJ461" s="365">
        <f>SUMPRODUCT(LEN($K461:$Y463)-LEN(SUBSTITUTE($K461:$Y463,"F", "")))</f>
        <v>0</v>
      </c>
      <c r="AK461" s="365">
        <f>SUMPRODUCT(LEN($AB461:$AB463)-LEN(SUBSTITUTE($AB461:$AB463,"F", "")))</f>
        <v>0</v>
      </c>
      <c r="AL461" s="365">
        <f>SUMPRODUCT(LEN($K461:$Y463)-LEN(SUBSTITUTE($K461:$Y463,"G", "")))</f>
        <v>14</v>
      </c>
      <c r="AM461" s="365">
        <f>SUMPRODUCT(LEN($AB461:$AB463)-LEN(SUBSTITUTE($AB461:$AB463,"G", "")))</f>
        <v>0</v>
      </c>
      <c r="AN461" s="365">
        <f>SUMPRODUCT(LEN($K461:$Y463)-LEN(SUBSTITUTE($K461:$Y463,"M", "")))</f>
        <v>1</v>
      </c>
      <c r="AO461" s="382">
        <f>SUMPRODUCT(LEN($AB461:$AB463)-LEN(SUBSTITUTE($AB461:$AB463,"M", "")))</f>
        <v>0</v>
      </c>
    </row>
    <row r="462" spans="1:44" ht="19.899999999999999" customHeight="1" x14ac:dyDescent="0.2">
      <c r="A462" s="17"/>
      <c r="B462" s="406"/>
      <c r="C462" s="231"/>
      <c r="D462" s="23"/>
      <c r="E462" s="23"/>
      <c r="F462" s="191"/>
      <c r="G462" s="409"/>
      <c r="H462" s="409"/>
      <c r="I462" s="409"/>
      <c r="J462" s="190" t="s">
        <v>91</v>
      </c>
      <c r="K462" s="189" t="s">
        <v>306</v>
      </c>
      <c r="L462" s="190" t="s">
        <v>90</v>
      </c>
      <c r="M462" s="189" t="s">
        <v>451</v>
      </c>
      <c r="N462" s="190" t="s">
        <v>89</v>
      </c>
      <c r="O462" s="189" t="s">
        <v>263</v>
      </c>
      <c r="P462" s="190" t="s">
        <v>88</v>
      </c>
      <c r="Q462" s="189" t="s">
        <v>425</v>
      </c>
      <c r="R462" s="190" t="s">
        <v>210</v>
      </c>
      <c r="S462" s="189" t="s">
        <v>275</v>
      </c>
      <c r="T462" s="190" t="s">
        <v>209</v>
      </c>
      <c r="U462" s="189" t="s">
        <v>97</v>
      </c>
      <c r="V462" s="190" t="s">
        <v>291</v>
      </c>
      <c r="W462" s="189" t="s">
        <v>97</v>
      </c>
      <c r="X462" s="190" t="s">
        <v>593</v>
      </c>
      <c r="Y462" s="189"/>
      <c r="Z462" s="190" t="s">
        <v>739</v>
      </c>
      <c r="AA462" s="189"/>
      <c r="AB462" s="18"/>
      <c r="AC462" s="366"/>
      <c r="AD462" s="366"/>
      <c r="AE462" s="188"/>
      <c r="AF462" s="390"/>
      <c r="AG462" s="392"/>
      <c r="AH462" s="392"/>
      <c r="AI462" s="392"/>
      <c r="AJ462" s="392"/>
      <c r="AK462" s="392"/>
      <c r="AL462" s="392"/>
      <c r="AM462" s="392"/>
      <c r="AN462" s="392"/>
      <c r="AO462" s="395"/>
      <c r="AR462" s="4">
        <f>SUM(AN461:AO463)/SUM(AL461:AO463)*100</f>
        <v>6.666666666666667</v>
      </c>
    </row>
    <row r="463" spans="1:44" ht="19.899999999999999" customHeight="1" thickBot="1" x14ac:dyDescent="0.25">
      <c r="A463" s="17"/>
      <c r="B463" s="407"/>
      <c r="C463" s="233"/>
      <c r="D463" s="203"/>
      <c r="E463" s="203"/>
      <c r="F463" s="202"/>
      <c r="G463" s="410"/>
      <c r="H463" s="410"/>
      <c r="I463" s="410"/>
      <c r="J463" s="201" t="s">
        <v>87</v>
      </c>
      <c r="K463" s="200" t="s">
        <v>284</v>
      </c>
      <c r="L463" s="201" t="s">
        <v>86</v>
      </c>
      <c r="M463" s="200" t="s">
        <v>451</v>
      </c>
      <c r="N463" s="201" t="s">
        <v>85</v>
      </c>
      <c r="O463" s="200" t="s">
        <v>263</v>
      </c>
      <c r="P463" s="201" t="s">
        <v>84</v>
      </c>
      <c r="Q463" s="200" t="s">
        <v>266</v>
      </c>
      <c r="R463" s="201" t="s">
        <v>208</v>
      </c>
      <c r="S463" s="200" t="s">
        <v>213</v>
      </c>
      <c r="T463" s="201" t="s">
        <v>207</v>
      </c>
      <c r="U463" s="200" t="s">
        <v>97</v>
      </c>
      <c r="V463" s="201" t="s">
        <v>290</v>
      </c>
      <c r="W463" s="200" t="s">
        <v>98</v>
      </c>
      <c r="X463" s="201" t="s">
        <v>592</v>
      </c>
      <c r="Y463" s="200"/>
      <c r="Z463" s="201" t="s">
        <v>738</v>
      </c>
      <c r="AA463" s="200"/>
      <c r="AB463" s="10"/>
      <c r="AC463" s="398"/>
      <c r="AD463" s="398"/>
      <c r="AE463" s="199"/>
      <c r="AF463" s="391"/>
      <c r="AG463" s="393"/>
      <c r="AH463" s="393"/>
      <c r="AI463" s="393"/>
      <c r="AJ463" s="393"/>
      <c r="AK463" s="393"/>
      <c r="AL463" s="393"/>
      <c r="AM463" s="393"/>
      <c r="AN463" s="393"/>
      <c r="AO463" s="396"/>
    </row>
    <row r="464" spans="1:44" ht="19.899999999999999" customHeight="1" x14ac:dyDescent="0.2">
      <c r="A464" s="17"/>
      <c r="B464" s="405">
        <v>7</v>
      </c>
      <c r="C464" s="232"/>
      <c r="D464" s="197"/>
      <c r="E464" s="197"/>
      <c r="F464" s="196"/>
      <c r="G464" s="408">
        <v>75</v>
      </c>
      <c r="H464" s="408">
        <v>21</v>
      </c>
      <c r="I464" s="408">
        <v>3</v>
      </c>
      <c r="J464" s="195" t="s">
        <v>95</v>
      </c>
      <c r="K464" s="194" t="s">
        <v>748</v>
      </c>
      <c r="L464" s="195" t="s">
        <v>94</v>
      </c>
      <c r="M464" s="194" t="s">
        <v>746</v>
      </c>
      <c r="N464" s="195" t="s">
        <v>93</v>
      </c>
      <c r="O464" s="194" t="s">
        <v>275</v>
      </c>
      <c r="P464" s="195" t="s">
        <v>92</v>
      </c>
      <c r="Q464" s="194" t="s">
        <v>213</v>
      </c>
      <c r="R464" s="195" t="s">
        <v>212</v>
      </c>
      <c r="S464" s="194" t="s">
        <v>263</v>
      </c>
      <c r="T464" s="195" t="s">
        <v>211</v>
      </c>
      <c r="U464" s="194" t="s">
        <v>97</v>
      </c>
      <c r="V464" s="195" t="s">
        <v>292</v>
      </c>
      <c r="W464" s="194"/>
      <c r="X464" s="195" t="s">
        <v>594</v>
      </c>
      <c r="Y464" s="194"/>
      <c r="Z464" s="195" t="s">
        <v>740</v>
      </c>
      <c r="AA464" s="194"/>
      <c r="AB464" s="25"/>
      <c r="AC464" s="397"/>
      <c r="AD464" s="397"/>
      <c r="AE464" s="193"/>
      <c r="AF464" s="379">
        <f>SUMPRODUCT(LEN($K464:$Y466)-LEN(SUBSTITUTE($K464:$Y466,"A", "")))</f>
        <v>26</v>
      </c>
      <c r="AG464" s="365">
        <f>SUMPRODUCT(LEN($AB464:$AB466)-LEN(SUBSTITUTE($AB464:$AB466,"A", "")))</f>
        <v>0</v>
      </c>
      <c r="AH464" s="365">
        <f>SUMPRODUCT(LEN($K464:$Y466)-LEN(SUBSTITUTE($K464:$Y466,"S", "")))</f>
        <v>0</v>
      </c>
      <c r="AI464" s="365">
        <f>SUMPRODUCT(LEN($AB464:$AB466)-LEN(SUBSTITUTE($AB464:$AB466,"S", "")))</f>
        <v>0</v>
      </c>
      <c r="AJ464" s="365">
        <f>SUMPRODUCT(LEN($K464:$Y466)-LEN(SUBSTITUTE($K464:$Y466,"F", "")))</f>
        <v>0</v>
      </c>
      <c r="AK464" s="365">
        <f>SUMPRODUCT(LEN($AB464:$AB466)-LEN(SUBSTITUTE($AB464:$AB466,"F", "")))</f>
        <v>0</v>
      </c>
      <c r="AL464" s="365">
        <f>SUMPRODUCT(LEN($K464:$Y466)-LEN(SUBSTITUTE($K464:$Y466,"G", "")))</f>
        <v>4</v>
      </c>
      <c r="AM464" s="365">
        <f>SUMPRODUCT(LEN($AB464:$AB466)-LEN(SUBSTITUTE($AB464:$AB466,"G", "")))</f>
        <v>0</v>
      </c>
      <c r="AN464" s="365">
        <f>SUMPRODUCT(LEN($K464:$Y466)-LEN(SUBSTITUTE($K464:$Y466,"M", "")))</f>
        <v>5</v>
      </c>
      <c r="AO464" s="382">
        <f>SUMPRODUCT(LEN($AB464:$AB466)-LEN(SUBSTITUTE($AB464:$AB466,"M", "")))</f>
        <v>0</v>
      </c>
    </row>
    <row r="465" spans="1:44" ht="19.899999999999999" customHeight="1" x14ac:dyDescent="0.2">
      <c r="A465" s="17"/>
      <c r="B465" s="406"/>
      <c r="C465" s="231"/>
      <c r="D465" s="23"/>
      <c r="E465" s="23"/>
      <c r="F465" s="191"/>
      <c r="G465" s="409"/>
      <c r="H465" s="409"/>
      <c r="I465" s="409"/>
      <c r="J465" s="190" t="s">
        <v>91</v>
      </c>
      <c r="K465" s="189" t="s">
        <v>748</v>
      </c>
      <c r="L465" s="190" t="s">
        <v>90</v>
      </c>
      <c r="M465" s="189" t="s">
        <v>746</v>
      </c>
      <c r="N465" s="190" t="s">
        <v>89</v>
      </c>
      <c r="O465" s="189" t="s">
        <v>275</v>
      </c>
      <c r="P465" s="190" t="s">
        <v>88</v>
      </c>
      <c r="Q465" s="189" t="s">
        <v>213</v>
      </c>
      <c r="R465" s="190" t="s">
        <v>210</v>
      </c>
      <c r="S465" s="189" t="s">
        <v>213</v>
      </c>
      <c r="T465" s="190" t="s">
        <v>209</v>
      </c>
      <c r="U465" s="189" t="s">
        <v>97</v>
      </c>
      <c r="V465" s="190" t="s">
        <v>291</v>
      </c>
      <c r="W465" s="189"/>
      <c r="X465" s="190" t="s">
        <v>593</v>
      </c>
      <c r="Y465" s="189"/>
      <c r="Z465" s="190" t="s">
        <v>739</v>
      </c>
      <c r="AA465" s="189"/>
      <c r="AB465" s="18"/>
      <c r="AC465" s="366"/>
      <c r="AD465" s="366"/>
      <c r="AE465" s="188"/>
      <c r="AF465" s="390"/>
      <c r="AG465" s="392"/>
      <c r="AH465" s="392"/>
      <c r="AI465" s="392"/>
      <c r="AJ465" s="392"/>
      <c r="AK465" s="392"/>
      <c r="AL465" s="392"/>
      <c r="AM465" s="392"/>
      <c r="AN465" s="392"/>
      <c r="AO465" s="395"/>
      <c r="AR465" s="4">
        <f>SUM(AN464:AO466)/SUM(AL464:AO466)*100</f>
        <v>55.555555555555557</v>
      </c>
    </row>
    <row r="466" spans="1:44" ht="19.899999999999999" customHeight="1" thickBot="1" x14ac:dyDescent="0.25">
      <c r="A466" s="17"/>
      <c r="B466" s="407"/>
      <c r="C466" s="233"/>
      <c r="D466" s="203"/>
      <c r="E466" s="203"/>
      <c r="F466" s="202"/>
      <c r="G466" s="410"/>
      <c r="H466" s="410"/>
      <c r="I466" s="410"/>
      <c r="J466" s="201" t="s">
        <v>87</v>
      </c>
      <c r="K466" s="200" t="s">
        <v>746</v>
      </c>
      <c r="L466" s="201" t="s">
        <v>86</v>
      </c>
      <c r="M466" s="200" t="s">
        <v>275</v>
      </c>
      <c r="N466" s="201" t="s">
        <v>85</v>
      </c>
      <c r="O466" s="200" t="s">
        <v>224</v>
      </c>
      <c r="P466" s="201" t="s">
        <v>84</v>
      </c>
      <c r="Q466" s="200" t="s">
        <v>213</v>
      </c>
      <c r="R466" s="201" t="s">
        <v>208</v>
      </c>
      <c r="S466" s="200" t="s">
        <v>213</v>
      </c>
      <c r="T466" s="201" t="s">
        <v>207</v>
      </c>
      <c r="U466" s="200" t="s">
        <v>97</v>
      </c>
      <c r="V466" s="201" t="s">
        <v>290</v>
      </c>
      <c r="W466" s="200"/>
      <c r="X466" s="201" t="s">
        <v>592</v>
      </c>
      <c r="Y466" s="200"/>
      <c r="Z466" s="201" t="s">
        <v>738</v>
      </c>
      <c r="AA466" s="200"/>
      <c r="AB466" s="10"/>
      <c r="AC466" s="398"/>
      <c r="AD466" s="398"/>
      <c r="AE466" s="199"/>
      <c r="AF466" s="391"/>
      <c r="AG466" s="393"/>
      <c r="AH466" s="393"/>
      <c r="AI466" s="393"/>
      <c r="AJ466" s="393"/>
      <c r="AK466" s="393"/>
      <c r="AL466" s="393"/>
      <c r="AM466" s="393"/>
      <c r="AN466" s="393"/>
      <c r="AO466" s="396"/>
    </row>
    <row r="467" spans="1:44" ht="19.899999999999999" customHeight="1" x14ac:dyDescent="0.2">
      <c r="A467" s="17"/>
      <c r="B467" s="405">
        <v>8</v>
      </c>
      <c r="C467" s="232"/>
      <c r="D467" s="197"/>
      <c r="E467" s="197"/>
      <c r="F467" s="196"/>
      <c r="G467" s="408">
        <v>94</v>
      </c>
      <c r="H467" s="408">
        <v>28</v>
      </c>
      <c r="I467" s="408">
        <v>5</v>
      </c>
      <c r="J467" s="195" t="s">
        <v>95</v>
      </c>
      <c r="K467" s="194" t="s">
        <v>224</v>
      </c>
      <c r="L467" s="195" t="s">
        <v>94</v>
      </c>
      <c r="M467" s="194" t="s">
        <v>440</v>
      </c>
      <c r="N467" s="195" t="s">
        <v>93</v>
      </c>
      <c r="O467" s="194" t="s">
        <v>510</v>
      </c>
      <c r="P467" s="195" t="s">
        <v>92</v>
      </c>
      <c r="Q467" s="194" t="s">
        <v>820</v>
      </c>
      <c r="R467" s="195" t="s">
        <v>212</v>
      </c>
      <c r="S467" s="194" t="s">
        <v>263</v>
      </c>
      <c r="T467" s="195" t="s">
        <v>211</v>
      </c>
      <c r="U467" s="194" t="s">
        <v>224</v>
      </c>
      <c r="V467" s="195" t="s">
        <v>292</v>
      </c>
      <c r="W467" s="194" t="s">
        <v>263</v>
      </c>
      <c r="X467" s="195" t="s">
        <v>594</v>
      </c>
      <c r="Y467" s="194" t="s">
        <v>97</v>
      </c>
      <c r="Z467" s="195" t="s">
        <v>740</v>
      </c>
      <c r="AA467" s="194"/>
      <c r="AB467" s="25"/>
      <c r="AC467" s="397"/>
      <c r="AD467" s="397"/>
      <c r="AE467" s="193"/>
      <c r="AF467" s="379">
        <f>SUMPRODUCT(LEN($K467:$Y469)-LEN(SUBSTITUTE($K467:$Y469,"A", "")))</f>
        <v>59</v>
      </c>
      <c r="AG467" s="365">
        <f>SUMPRODUCT(LEN($AB467:$AB469)-LEN(SUBSTITUTE($AB467:$AB469,"A", "")))</f>
        <v>0</v>
      </c>
      <c r="AH467" s="365">
        <f>SUMPRODUCT(LEN($K467:$Y469)-LEN(SUBSTITUTE($K467:$Y469,"S", "")))</f>
        <v>0</v>
      </c>
      <c r="AI467" s="365">
        <f>SUMPRODUCT(LEN($AB467:$AB469)-LEN(SUBSTITUTE($AB467:$AB469,"S", "")))</f>
        <v>0</v>
      </c>
      <c r="AJ467" s="365">
        <f>SUMPRODUCT(LEN($K467:$Y469)-LEN(SUBSTITUTE($K467:$Y469,"F", "")))</f>
        <v>0</v>
      </c>
      <c r="AK467" s="365">
        <f>SUMPRODUCT(LEN($AB467:$AB469)-LEN(SUBSTITUTE($AB467:$AB469,"F", "")))</f>
        <v>0</v>
      </c>
      <c r="AL467" s="365">
        <f>SUMPRODUCT(LEN($K467:$Y469)-LEN(SUBSTITUTE($K467:$Y469,"G", "")))</f>
        <v>20</v>
      </c>
      <c r="AM467" s="365">
        <f>SUMPRODUCT(LEN($AB467:$AB469)-LEN(SUBSTITUTE($AB467:$AB469,"G", "")))</f>
        <v>0</v>
      </c>
      <c r="AN467" s="365">
        <f>SUMPRODUCT(LEN($K467:$Y469)-LEN(SUBSTITUTE($K467:$Y469,"M", "")))</f>
        <v>3</v>
      </c>
      <c r="AO467" s="382">
        <f>SUMPRODUCT(LEN($AB467:$AB469)-LEN(SUBSTITUTE($AB467:$AB469,"M", "")))</f>
        <v>0</v>
      </c>
    </row>
    <row r="468" spans="1:44" ht="19.899999999999999" customHeight="1" x14ac:dyDescent="0.2">
      <c r="A468" s="17"/>
      <c r="B468" s="406"/>
      <c r="C468" s="231"/>
      <c r="D468" s="23"/>
      <c r="E468" s="23"/>
      <c r="F468" s="191"/>
      <c r="G468" s="409"/>
      <c r="H468" s="409"/>
      <c r="I468" s="409"/>
      <c r="J468" s="190" t="s">
        <v>91</v>
      </c>
      <c r="K468" s="189" t="s">
        <v>819</v>
      </c>
      <c r="L468" s="190" t="s">
        <v>90</v>
      </c>
      <c r="M468" s="189" t="s">
        <v>795</v>
      </c>
      <c r="N468" s="190" t="s">
        <v>89</v>
      </c>
      <c r="O468" s="189" t="s">
        <v>490</v>
      </c>
      <c r="P468" s="190" t="s">
        <v>88</v>
      </c>
      <c r="Q468" s="189" t="s">
        <v>490</v>
      </c>
      <c r="R468" s="190" t="s">
        <v>210</v>
      </c>
      <c r="S468" s="189" t="s">
        <v>275</v>
      </c>
      <c r="T468" s="190" t="s">
        <v>209</v>
      </c>
      <c r="U468" s="189" t="s">
        <v>224</v>
      </c>
      <c r="V468" s="190" t="s">
        <v>291</v>
      </c>
      <c r="W468" s="189" t="s">
        <v>263</v>
      </c>
      <c r="X468" s="190" t="s">
        <v>593</v>
      </c>
      <c r="Y468" s="189" t="s">
        <v>97</v>
      </c>
      <c r="Z468" s="190" t="s">
        <v>739</v>
      </c>
      <c r="AA468" s="189"/>
      <c r="AB468" s="18"/>
      <c r="AC468" s="366"/>
      <c r="AD468" s="366"/>
      <c r="AE468" s="188"/>
      <c r="AF468" s="390"/>
      <c r="AG468" s="392"/>
      <c r="AH468" s="392"/>
      <c r="AI468" s="392"/>
      <c r="AJ468" s="392"/>
      <c r="AK468" s="392"/>
      <c r="AL468" s="392"/>
      <c r="AM468" s="392"/>
      <c r="AN468" s="392"/>
      <c r="AO468" s="395"/>
      <c r="AR468" s="4">
        <f>SUM(AN467:AO469)/SUM(AL467:AO469)*100</f>
        <v>13.043478260869565</v>
      </c>
    </row>
    <row r="469" spans="1:44" ht="19.899999999999999" customHeight="1" thickBot="1" x14ac:dyDescent="0.25">
      <c r="A469" s="17"/>
      <c r="B469" s="407"/>
      <c r="C469" s="233"/>
      <c r="D469" s="203"/>
      <c r="E469" s="203"/>
      <c r="F469" s="202"/>
      <c r="G469" s="410"/>
      <c r="H469" s="410"/>
      <c r="I469" s="410"/>
      <c r="J469" s="201" t="s">
        <v>87</v>
      </c>
      <c r="K469" s="200" t="s">
        <v>787</v>
      </c>
      <c r="L469" s="201" t="s">
        <v>86</v>
      </c>
      <c r="M469" s="200" t="s">
        <v>490</v>
      </c>
      <c r="N469" s="201" t="s">
        <v>85</v>
      </c>
      <c r="O469" s="200" t="s">
        <v>672</v>
      </c>
      <c r="P469" s="201" t="s">
        <v>84</v>
      </c>
      <c r="Q469" s="200" t="s">
        <v>301</v>
      </c>
      <c r="R469" s="201" t="s">
        <v>208</v>
      </c>
      <c r="S469" s="200" t="s">
        <v>275</v>
      </c>
      <c r="T469" s="201" t="s">
        <v>207</v>
      </c>
      <c r="U469" s="200" t="s">
        <v>263</v>
      </c>
      <c r="V469" s="201" t="s">
        <v>290</v>
      </c>
      <c r="W469" s="200" t="s">
        <v>97</v>
      </c>
      <c r="X469" s="201" t="s">
        <v>592</v>
      </c>
      <c r="Y469" s="200"/>
      <c r="Z469" s="201" t="s">
        <v>738</v>
      </c>
      <c r="AA469" s="200"/>
      <c r="AB469" s="10"/>
      <c r="AC469" s="398"/>
      <c r="AD469" s="398"/>
      <c r="AE469" s="199"/>
      <c r="AF469" s="391"/>
      <c r="AG469" s="393"/>
      <c r="AH469" s="393"/>
      <c r="AI469" s="393"/>
      <c r="AJ469" s="393"/>
      <c r="AK469" s="393"/>
      <c r="AL469" s="393"/>
      <c r="AM469" s="393"/>
      <c r="AN469" s="393"/>
      <c r="AO469" s="396"/>
    </row>
    <row r="470" spans="1:44" ht="19.899999999999999" customHeight="1" x14ac:dyDescent="0.2">
      <c r="A470" s="17"/>
      <c r="B470" s="405">
        <v>9</v>
      </c>
      <c r="C470" s="232"/>
      <c r="D470" s="197"/>
      <c r="E470" s="197"/>
      <c r="F470" s="196"/>
      <c r="G470" s="408">
        <v>98</v>
      </c>
      <c r="H470" s="408">
        <v>26</v>
      </c>
      <c r="I470" s="408">
        <v>6</v>
      </c>
      <c r="J470" s="195" t="s">
        <v>95</v>
      </c>
      <c r="K470" s="194" t="s">
        <v>748</v>
      </c>
      <c r="L470" s="195" t="s">
        <v>94</v>
      </c>
      <c r="M470" s="194" t="s">
        <v>319</v>
      </c>
      <c r="N470" s="195" t="s">
        <v>93</v>
      </c>
      <c r="O470" s="194" t="s">
        <v>224</v>
      </c>
      <c r="P470" s="195" t="s">
        <v>92</v>
      </c>
      <c r="Q470" s="194" t="s">
        <v>818</v>
      </c>
      <c r="R470" s="195" t="s">
        <v>212</v>
      </c>
      <c r="S470" s="194" t="s">
        <v>319</v>
      </c>
      <c r="T470" s="195" t="s">
        <v>211</v>
      </c>
      <c r="U470" s="194" t="s">
        <v>217</v>
      </c>
      <c r="V470" s="195" t="s">
        <v>292</v>
      </c>
      <c r="W470" s="194" t="s">
        <v>98</v>
      </c>
      <c r="X470" s="195" t="s">
        <v>594</v>
      </c>
      <c r="Y470" s="194"/>
      <c r="Z470" s="195" t="s">
        <v>740</v>
      </c>
      <c r="AA470" s="194"/>
      <c r="AB470" s="25" t="s">
        <v>817</v>
      </c>
      <c r="AC470" s="397"/>
      <c r="AD470" s="397"/>
      <c r="AE470" s="193"/>
      <c r="AF470" s="379">
        <f>SUMPRODUCT(LEN($K470:$Y472)-LEN(SUBSTITUTE($K470:$Y472,"A", "")))</f>
        <v>28</v>
      </c>
      <c r="AG470" s="365">
        <f>SUMPRODUCT(LEN($AB470:$AB472)-LEN(SUBSTITUTE($AB470:$AB472,"A", "")))</f>
        <v>6</v>
      </c>
      <c r="AH470" s="365">
        <f>SUMPRODUCT(LEN($K470:$Y472)-LEN(SUBSTITUTE($K470:$Y472,"S", "")))</f>
        <v>5</v>
      </c>
      <c r="AI470" s="365">
        <f>SUMPRODUCT(LEN($AB470:$AB472)-LEN(SUBSTITUTE($AB470:$AB472,"S", "")))</f>
        <v>0</v>
      </c>
      <c r="AJ470" s="365">
        <f>SUMPRODUCT(LEN($K470:$Y472)-LEN(SUBSTITUTE($K470:$Y472,"F", "")))</f>
        <v>1</v>
      </c>
      <c r="AK470" s="365">
        <f>SUMPRODUCT(LEN($AB470:$AB472)-LEN(SUBSTITUTE($AB470:$AB472,"F", "")))</f>
        <v>0</v>
      </c>
      <c r="AL470" s="365">
        <f>SUMPRODUCT(LEN($K470:$Y472)-LEN(SUBSTITUTE($K470:$Y472,"G", "")))</f>
        <v>15</v>
      </c>
      <c r="AM470" s="365">
        <f>SUMPRODUCT(LEN($AB470:$AB472)-LEN(SUBSTITUTE($AB470:$AB472,"G", "")))</f>
        <v>4</v>
      </c>
      <c r="AN470" s="365">
        <f>SUMPRODUCT(LEN($K470:$Y472)-LEN(SUBSTITUTE($K470:$Y472,"M", "")))</f>
        <v>2</v>
      </c>
      <c r="AO470" s="382">
        <f>SUMPRODUCT(LEN($AB470:$AB472)-LEN(SUBSTITUTE($AB470:$AB472,"M", "")))</f>
        <v>0</v>
      </c>
    </row>
    <row r="471" spans="1:44" ht="19.899999999999999" customHeight="1" x14ac:dyDescent="0.2">
      <c r="A471" s="17"/>
      <c r="B471" s="406"/>
      <c r="C471" s="231"/>
      <c r="D471" s="23"/>
      <c r="E471" s="23"/>
      <c r="F471" s="191"/>
      <c r="G471" s="409"/>
      <c r="H471" s="409"/>
      <c r="I471" s="409"/>
      <c r="J471" s="190" t="s">
        <v>91</v>
      </c>
      <c r="K471" s="189" t="s">
        <v>271</v>
      </c>
      <c r="L471" s="190" t="s">
        <v>90</v>
      </c>
      <c r="M471" s="189" t="s">
        <v>275</v>
      </c>
      <c r="N471" s="190" t="s">
        <v>89</v>
      </c>
      <c r="O471" s="189" t="s">
        <v>213</v>
      </c>
      <c r="P471" s="190" t="s">
        <v>88</v>
      </c>
      <c r="Q471" s="189" t="s">
        <v>319</v>
      </c>
      <c r="R471" s="190" t="s">
        <v>210</v>
      </c>
      <c r="S471" s="189" t="s">
        <v>213</v>
      </c>
      <c r="T471" s="190" t="s">
        <v>209</v>
      </c>
      <c r="U471" s="189" t="s">
        <v>218</v>
      </c>
      <c r="V471" s="190" t="s">
        <v>291</v>
      </c>
      <c r="W471" s="189" t="s">
        <v>98</v>
      </c>
      <c r="X471" s="190" t="s">
        <v>593</v>
      </c>
      <c r="Y471" s="189"/>
      <c r="Z471" s="190" t="s">
        <v>739</v>
      </c>
      <c r="AA471" s="189"/>
      <c r="AB471" s="18" t="s">
        <v>224</v>
      </c>
      <c r="AC471" s="366"/>
      <c r="AD471" s="366"/>
      <c r="AE471" s="188"/>
      <c r="AF471" s="390"/>
      <c r="AG471" s="392"/>
      <c r="AH471" s="392"/>
      <c r="AI471" s="392"/>
      <c r="AJ471" s="392"/>
      <c r="AK471" s="392"/>
      <c r="AL471" s="392"/>
      <c r="AM471" s="392"/>
      <c r="AN471" s="392"/>
      <c r="AO471" s="395"/>
      <c r="AR471" s="4">
        <f>SUM(AN470:AO472)/SUM(AL470:AO472)*100</f>
        <v>9.5238095238095237</v>
      </c>
    </row>
    <row r="472" spans="1:44" ht="19.899999999999999" customHeight="1" thickBot="1" x14ac:dyDescent="0.25">
      <c r="A472" s="17"/>
      <c r="B472" s="407"/>
      <c r="C472" s="233"/>
      <c r="D472" s="203"/>
      <c r="E472" s="203"/>
      <c r="F472" s="202"/>
      <c r="G472" s="410"/>
      <c r="H472" s="410"/>
      <c r="I472" s="410"/>
      <c r="J472" s="201" t="s">
        <v>87</v>
      </c>
      <c r="K472" s="200" t="s">
        <v>747</v>
      </c>
      <c r="L472" s="201" t="s">
        <v>86</v>
      </c>
      <c r="M472" s="200" t="s">
        <v>532</v>
      </c>
      <c r="N472" s="201" t="s">
        <v>85</v>
      </c>
      <c r="O472" s="200" t="s">
        <v>275</v>
      </c>
      <c r="P472" s="201" t="s">
        <v>84</v>
      </c>
      <c r="Q472" s="200" t="s">
        <v>466</v>
      </c>
      <c r="R472" s="201" t="s">
        <v>208</v>
      </c>
      <c r="S472" s="200" t="s">
        <v>263</v>
      </c>
      <c r="T472" s="201" t="s">
        <v>207</v>
      </c>
      <c r="U472" s="200" t="s">
        <v>97</v>
      </c>
      <c r="V472" s="201" t="s">
        <v>290</v>
      </c>
      <c r="W472" s="200"/>
      <c r="X472" s="201" t="s">
        <v>592</v>
      </c>
      <c r="Y472" s="200"/>
      <c r="Z472" s="201" t="s">
        <v>738</v>
      </c>
      <c r="AA472" s="200"/>
      <c r="AB472" s="10"/>
      <c r="AC472" s="398"/>
      <c r="AD472" s="398"/>
      <c r="AE472" s="199"/>
      <c r="AF472" s="391"/>
      <c r="AG472" s="393"/>
      <c r="AH472" s="393"/>
      <c r="AI472" s="393"/>
      <c r="AJ472" s="393"/>
      <c r="AK472" s="393"/>
      <c r="AL472" s="393"/>
      <c r="AM472" s="393"/>
      <c r="AN472" s="393"/>
      <c r="AO472" s="396"/>
    </row>
    <row r="473" spans="1:44" ht="19.899999999999999" customHeight="1" x14ac:dyDescent="0.2">
      <c r="A473" s="17"/>
      <c r="B473" s="405">
        <v>10</v>
      </c>
      <c r="C473" s="198" t="s">
        <v>816</v>
      </c>
      <c r="D473" s="197"/>
      <c r="E473" s="197"/>
      <c r="F473" s="196"/>
      <c r="G473" s="408">
        <v>105</v>
      </c>
      <c r="H473" s="408">
        <v>23</v>
      </c>
      <c r="I473" s="408">
        <v>7</v>
      </c>
      <c r="J473" s="195" t="s">
        <v>95</v>
      </c>
      <c r="K473" s="194" t="s">
        <v>271</v>
      </c>
      <c r="L473" s="195" t="s">
        <v>94</v>
      </c>
      <c r="M473" s="194" t="s">
        <v>271</v>
      </c>
      <c r="N473" s="195" t="s">
        <v>93</v>
      </c>
      <c r="O473" s="194" t="s">
        <v>263</v>
      </c>
      <c r="P473" s="195" t="s">
        <v>92</v>
      </c>
      <c r="Q473" s="194" t="s">
        <v>338</v>
      </c>
      <c r="R473" s="195" t="s">
        <v>212</v>
      </c>
      <c r="S473" s="194" t="s">
        <v>217</v>
      </c>
      <c r="T473" s="195" t="s">
        <v>211</v>
      </c>
      <c r="U473" s="194" t="s">
        <v>98</v>
      </c>
      <c r="V473" s="195" t="s">
        <v>292</v>
      </c>
      <c r="W473" s="194"/>
      <c r="X473" s="195" t="s">
        <v>594</v>
      </c>
      <c r="Y473" s="194"/>
      <c r="Z473" s="195" t="s">
        <v>740</v>
      </c>
      <c r="AA473" s="194"/>
      <c r="AB473" s="25" t="s">
        <v>815</v>
      </c>
      <c r="AC473" s="397" t="s">
        <v>814</v>
      </c>
      <c r="AD473" s="397"/>
      <c r="AE473" s="193"/>
      <c r="AF473" s="379">
        <f>SUMPRODUCT(LEN($K473:$Y475)-LEN(SUBSTITUTE($K473:$Y475,"A", "")))</f>
        <v>13</v>
      </c>
      <c r="AG473" s="365">
        <f>SUMPRODUCT(LEN($AB473:$AB475)-LEN(SUBSTITUTE($AB473:$AB475,"A", "")))</f>
        <v>8</v>
      </c>
      <c r="AH473" s="365">
        <f>SUMPRODUCT(LEN($K473:$Y475)-LEN(SUBSTITUTE($K473:$Y475,"S", "")))</f>
        <v>8</v>
      </c>
      <c r="AI473" s="365">
        <f>SUMPRODUCT(LEN($AB473:$AB475)-LEN(SUBSTITUTE($AB473:$AB475,"S", "")))</f>
        <v>1</v>
      </c>
      <c r="AJ473" s="365">
        <f>SUMPRODUCT(LEN($K473:$Y475)-LEN(SUBSTITUTE($K473:$Y475,"F", "")))</f>
        <v>1</v>
      </c>
      <c r="AK473" s="365">
        <f>SUMPRODUCT(LEN($AB473:$AB475)-LEN(SUBSTITUTE($AB473:$AB475,"F", "")))</f>
        <v>0</v>
      </c>
      <c r="AL473" s="365">
        <f>SUMPRODUCT(LEN($K473:$Y475)-LEN(SUBSTITUTE($K473:$Y475,"G", "")))</f>
        <v>8</v>
      </c>
      <c r="AM473" s="365">
        <f>SUMPRODUCT(LEN($AB473:$AB475)-LEN(SUBSTITUTE($AB473:$AB475,"G", "")))</f>
        <v>5</v>
      </c>
      <c r="AN473" s="365">
        <f>SUMPRODUCT(LEN($K473:$Y475)-LEN(SUBSTITUTE($K473:$Y475,"M", "")))</f>
        <v>0</v>
      </c>
      <c r="AO473" s="382">
        <f>SUMPRODUCT(LEN($AB473:$AB475)-LEN(SUBSTITUTE($AB473:$AB475,"M", "")))</f>
        <v>0</v>
      </c>
    </row>
    <row r="474" spans="1:44" ht="19.899999999999999" customHeight="1" x14ac:dyDescent="0.2">
      <c r="A474" s="17"/>
      <c r="B474" s="406"/>
      <c r="C474" s="231"/>
      <c r="D474" s="23"/>
      <c r="E474" s="23"/>
      <c r="F474" s="191"/>
      <c r="G474" s="409"/>
      <c r="H474" s="409"/>
      <c r="I474" s="409"/>
      <c r="J474" s="190" t="s">
        <v>91</v>
      </c>
      <c r="K474" s="189" t="s">
        <v>97</v>
      </c>
      <c r="L474" s="190" t="s">
        <v>90</v>
      </c>
      <c r="M474" s="189" t="s">
        <v>271</v>
      </c>
      <c r="N474" s="190" t="s">
        <v>89</v>
      </c>
      <c r="O474" s="189" t="s">
        <v>275</v>
      </c>
      <c r="P474" s="190" t="s">
        <v>88</v>
      </c>
      <c r="Q474" s="189" t="s">
        <v>213</v>
      </c>
      <c r="R474" s="190" t="s">
        <v>210</v>
      </c>
      <c r="S474" s="189" t="s">
        <v>218</v>
      </c>
      <c r="T474" s="190" t="s">
        <v>209</v>
      </c>
      <c r="U474" s="189"/>
      <c r="V474" s="190" t="s">
        <v>291</v>
      </c>
      <c r="W474" s="189"/>
      <c r="X474" s="190" t="s">
        <v>593</v>
      </c>
      <c r="Y474" s="189"/>
      <c r="Z474" s="190" t="s">
        <v>739</v>
      </c>
      <c r="AA474" s="189"/>
      <c r="AB474" s="18"/>
      <c r="AC474" s="366"/>
      <c r="AD474" s="366"/>
      <c r="AE474" s="188"/>
      <c r="AF474" s="390"/>
      <c r="AG474" s="392"/>
      <c r="AH474" s="392"/>
      <c r="AI474" s="392"/>
      <c r="AJ474" s="392"/>
      <c r="AK474" s="392"/>
      <c r="AL474" s="392"/>
      <c r="AM474" s="392"/>
      <c r="AN474" s="392"/>
      <c r="AO474" s="395"/>
      <c r="AR474" s="4">
        <f>SUM(AN473:AO475)/SUM(AL473:AO475)*100</f>
        <v>0</v>
      </c>
    </row>
    <row r="475" spans="1:44" ht="19.899999999999999" customHeight="1" thickBot="1" x14ac:dyDescent="0.25">
      <c r="A475" s="17"/>
      <c r="B475" s="407"/>
      <c r="C475" s="233"/>
      <c r="D475" s="203"/>
      <c r="E475" s="203"/>
      <c r="F475" s="202"/>
      <c r="G475" s="410"/>
      <c r="H475" s="410"/>
      <c r="I475" s="410"/>
      <c r="J475" s="201" t="s">
        <v>87</v>
      </c>
      <c r="K475" s="200" t="s">
        <v>97</v>
      </c>
      <c r="L475" s="201" t="s">
        <v>86</v>
      </c>
      <c r="M475" s="200" t="s">
        <v>319</v>
      </c>
      <c r="N475" s="201" t="s">
        <v>85</v>
      </c>
      <c r="O475" s="200" t="s">
        <v>311</v>
      </c>
      <c r="P475" s="201" t="s">
        <v>84</v>
      </c>
      <c r="Q475" s="200" t="s">
        <v>213</v>
      </c>
      <c r="R475" s="201" t="s">
        <v>208</v>
      </c>
      <c r="S475" s="200" t="s">
        <v>98</v>
      </c>
      <c r="T475" s="201" t="s">
        <v>207</v>
      </c>
      <c r="U475" s="200"/>
      <c r="V475" s="201" t="s">
        <v>290</v>
      </c>
      <c r="W475" s="200"/>
      <c r="X475" s="201" t="s">
        <v>592</v>
      </c>
      <c r="Y475" s="200"/>
      <c r="Z475" s="201" t="s">
        <v>738</v>
      </c>
      <c r="AA475" s="200"/>
      <c r="AB475" s="10"/>
      <c r="AC475" s="398"/>
      <c r="AD475" s="398"/>
      <c r="AE475" s="199"/>
      <c r="AF475" s="391"/>
      <c r="AG475" s="393"/>
      <c r="AH475" s="393"/>
      <c r="AI475" s="393"/>
      <c r="AJ475" s="393"/>
      <c r="AK475" s="393"/>
      <c r="AL475" s="393"/>
      <c r="AM475" s="393"/>
      <c r="AN475" s="393"/>
      <c r="AO475" s="396"/>
    </row>
    <row r="476" spans="1:44" ht="19.899999999999999" customHeight="1" x14ac:dyDescent="0.2">
      <c r="A476" s="17"/>
      <c r="B476" s="405">
        <v>11</v>
      </c>
      <c r="C476" s="198" t="s">
        <v>813</v>
      </c>
      <c r="D476" s="197"/>
      <c r="E476" s="197"/>
      <c r="F476" s="196"/>
      <c r="G476" s="408">
        <v>90</v>
      </c>
      <c r="H476" s="408">
        <v>19</v>
      </c>
      <c r="I476" s="408">
        <v>6</v>
      </c>
      <c r="J476" s="195" t="s">
        <v>95</v>
      </c>
      <c r="K476" s="194" t="s">
        <v>263</v>
      </c>
      <c r="L476" s="195" t="s">
        <v>94</v>
      </c>
      <c r="M476" s="194" t="s">
        <v>97</v>
      </c>
      <c r="N476" s="195" t="s">
        <v>93</v>
      </c>
      <c r="O476" s="194" t="s">
        <v>263</v>
      </c>
      <c r="P476" s="195" t="s">
        <v>92</v>
      </c>
      <c r="Q476" s="194" t="s">
        <v>213</v>
      </c>
      <c r="R476" s="195" t="s">
        <v>212</v>
      </c>
      <c r="S476" s="194" t="s">
        <v>97</v>
      </c>
      <c r="T476" s="195" t="s">
        <v>211</v>
      </c>
      <c r="U476" s="194"/>
      <c r="V476" s="195" t="s">
        <v>292</v>
      </c>
      <c r="W476" s="194"/>
      <c r="X476" s="195" t="s">
        <v>594</v>
      </c>
      <c r="Y476" s="194"/>
      <c r="Z476" s="195" t="s">
        <v>740</v>
      </c>
      <c r="AA476" s="194"/>
      <c r="AB476" s="25" t="s">
        <v>812</v>
      </c>
      <c r="AC476" s="397"/>
      <c r="AD476" s="397"/>
      <c r="AE476" s="193"/>
      <c r="AF476" s="379">
        <f>SUMPRODUCT(LEN($K476:$Y478)-LEN(SUBSTITUTE($K476:$Y478,"A", "")))</f>
        <v>12</v>
      </c>
      <c r="AG476" s="365">
        <f>SUMPRODUCT(LEN($AB476:$AB478)-LEN(SUBSTITUTE($AB476:$AB478,"A", "")))</f>
        <v>13</v>
      </c>
      <c r="AH476" s="365">
        <f>SUMPRODUCT(LEN($K476:$Y478)-LEN(SUBSTITUTE($K476:$Y478,"S", "")))</f>
        <v>0</v>
      </c>
      <c r="AI476" s="365">
        <f>SUMPRODUCT(LEN($AB476:$AB478)-LEN(SUBSTITUTE($AB476:$AB478,"S", "")))</f>
        <v>1</v>
      </c>
      <c r="AJ476" s="365">
        <f>SUMPRODUCT(LEN($K476:$Y478)-LEN(SUBSTITUTE($K476:$Y478,"F", "")))</f>
        <v>0</v>
      </c>
      <c r="AK476" s="365">
        <f>SUMPRODUCT(LEN($AB476:$AB478)-LEN(SUBSTITUTE($AB476:$AB478,"F", "")))</f>
        <v>0</v>
      </c>
      <c r="AL476" s="365">
        <f>SUMPRODUCT(LEN($K476:$Y478)-LEN(SUBSTITUTE($K476:$Y478,"G", "")))</f>
        <v>5</v>
      </c>
      <c r="AM476" s="365">
        <f>SUMPRODUCT(LEN($AB476:$AB478)-LEN(SUBSTITUTE($AB476:$AB478,"G", "")))</f>
        <v>10</v>
      </c>
      <c r="AN476" s="365">
        <f>SUMPRODUCT(LEN($K476:$Y478)-LEN(SUBSTITUTE($K476:$Y478,"M", "")))</f>
        <v>0</v>
      </c>
      <c r="AO476" s="382">
        <f>SUMPRODUCT(LEN($AB476:$AB478)-LEN(SUBSTITUTE($AB476:$AB478,"M", "")))</f>
        <v>0</v>
      </c>
    </row>
    <row r="477" spans="1:44" ht="19.899999999999999" customHeight="1" x14ac:dyDescent="0.2">
      <c r="A477" s="17"/>
      <c r="B477" s="406"/>
      <c r="C477" s="231"/>
      <c r="D477" s="23"/>
      <c r="E477" s="23"/>
      <c r="F477" s="191"/>
      <c r="G477" s="409"/>
      <c r="H477" s="409"/>
      <c r="I477" s="409"/>
      <c r="J477" s="190" t="s">
        <v>91</v>
      </c>
      <c r="K477" s="189" t="s">
        <v>271</v>
      </c>
      <c r="L477" s="190" t="s">
        <v>90</v>
      </c>
      <c r="M477" s="189" t="s">
        <v>97</v>
      </c>
      <c r="N477" s="190" t="s">
        <v>89</v>
      </c>
      <c r="O477" s="189" t="s">
        <v>263</v>
      </c>
      <c r="P477" s="190" t="s">
        <v>88</v>
      </c>
      <c r="Q477" s="189" t="s">
        <v>97</v>
      </c>
      <c r="R477" s="190" t="s">
        <v>210</v>
      </c>
      <c r="S477" s="189"/>
      <c r="T477" s="190" t="s">
        <v>209</v>
      </c>
      <c r="U477" s="189"/>
      <c r="V477" s="190" t="s">
        <v>291</v>
      </c>
      <c r="W477" s="189"/>
      <c r="X477" s="190" t="s">
        <v>593</v>
      </c>
      <c r="Y477" s="189"/>
      <c r="Z477" s="190" t="s">
        <v>739</v>
      </c>
      <c r="AA477" s="189"/>
      <c r="AB477" s="18" t="s">
        <v>811</v>
      </c>
      <c r="AC477" s="366"/>
      <c r="AD477" s="366"/>
      <c r="AE477" s="188"/>
      <c r="AF477" s="390"/>
      <c r="AG477" s="392"/>
      <c r="AH477" s="392"/>
      <c r="AI477" s="392"/>
      <c r="AJ477" s="392"/>
      <c r="AK477" s="392"/>
      <c r="AL477" s="392"/>
      <c r="AM477" s="392"/>
      <c r="AN477" s="392"/>
      <c r="AO477" s="395"/>
      <c r="AR477" s="4">
        <f>SUM(AN476:AO478)/SUM(AL476:AO478)*100</f>
        <v>0</v>
      </c>
    </row>
    <row r="478" spans="1:44" ht="19.899999999999999" customHeight="1" thickBot="1" x14ac:dyDescent="0.25">
      <c r="A478" s="17"/>
      <c r="B478" s="407"/>
      <c r="C478" s="233"/>
      <c r="D478" s="203"/>
      <c r="E478" s="203"/>
      <c r="F478" s="202"/>
      <c r="G478" s="410"/>
      <c r="H478" s="410"/>
      <c r="I478" s="410"/>
      <c r="J478" s="201" t="s">
        <v>87</v>
      </c>
      <c r="K478" s="200" t="s">
        <v>97</v>
      </c>
      <c r="L478" s="201" t="s">
        <v>86</v>
      </c>
      <c r="M478" s="200" t="s">
        <v>271</v>
      </c>
      <c r="N478" s="201" t="s">
        <v>85</v>
      </c>
      <c r="O478" s="200" t="s">
        <v>97</v>
      </c>
      <c r="P478" s="201" t="s">
        <v>84</v>
      </c>
      <c r="Q478" s="200" t="s">
        <v>97</v>
      </c>
      <c r="R478" s="201" t="s">
        <v>208</v>
      </c>
      <c r="S478" s="200"/>
      <c r="T478" s="201" t="s">
        <v>207</v>
      </c>
      <c r="U478" s="200"/>
      <c r="V478" s="201" t="s">
        <v>290</v>
      </c>
      <c r="W478" s="200"/>
      <c r="X478" s="201" t="s">
        <v>592</v>
      </c>
      <c r="Y478" s="200"/>
      <c r="Z478" s="201" t="s">
        <v>738</v>
      </c>
      <c r="AA478" s="200"/>
      <c r="AB478" s="10" t="s">
        <v>97</v>
      </c>
      <c r="AC478" s="398"/>
      <c r="AD478" s="398"/>
      <c r="AE478" s="199"/>
      <c r="AF478" s="391"/>
      <c r="AG478" s="393"/>
      <c r="AH478" s="393"/>
      <c r="AI478" s="393"/>
      <c r="AJ478" s="393"/>
      <c r="AK478" s="393"/>
      <c r="AL478" s="393"/>
      <c r="AM478" s="393"/>
      <c r="AN478" s="393"/>
      <c r="AO478" s="396"/>
    </row>
    <row r="479" spans="1:44" ht="19.899999999999999" customHeight="1" x14ac:dyDescent="0.2">
      <c r="A479" s="17"/>
      <c r="B479" s="405">
        <v>12</v>
      </c>
      <c r="C479" s="232"/>
      <c r="D479" s="197"/>
      <c r="E479" s="197"/>
      <c r="F479" s="196"/>
      <c r="G479" s="408">
        <v>87</v>
      </c>
      <c r="H479" s="408">
        <v>24</v>
      </c>
      <c r="I479" s="408">
        <v>6</v>
      </c>
      <c r="J479" s="195" t="s">
        <v>95</v>
      </c>
      <c r="K479" s="194" t="s">
        <v>747</v>
      </c>
      <c r="L479" s="195" t="s">
        <v>94</v>
      </c>
      <c r="M479" s="194" t="s">
        <v>301</v>
      </c>
      <c r="N479" s="195" t="s">
        <v>93</v>
      </c>
      <c r="O479" s="194" t="s">
        <v>301</v>
      </c>
      <c r="P479" s="195" t="s">
        <v>92</v>
      </c>
      <c r="Q479" s="194" t="s">
        <v>224</v>
      </c>
      <c r="R479" s="195" t="s">
        <v>212</v>
      </c>
      <c r="S479" s="194" t="s">
        <v>213</v>
      </c>
      <c r="T479" s="195" t="s">
        <v>211</v>
      </c>
      <c r="U479" s="194" t="s">
        <v>97</v>
      </c>
      <c r="V479" s="195" t="s">
        <v>292</v>
      </c>
      <c r="W479" s="194"/>
      <c r="X479" s="195" t="s">
        <v>594</v>
      </c>
      <c r="Y479" s="194"/>
      <c r="Z479" s="195" t="s">
        <v>740</v>
      </c>
      <c r="AA479" s="194"/>
      <c r="AB479" s="25" t="s">
        <v>263</v>
      </c>
      <c r="AC479" s="397"/>
      <c r="AD479" s="397"/>
      <c r="AE479" s="193"/>
      <c r="AF479" s="379">
        <f>SUMPRODUCT(LEN($K479:$Y481)-LEN(SUBSTITUTE($K479:$Y481,"A", "")))</f>
        <v>34</v>
      </c>
      <c r="AG479" s="365">
        <f>SUMPRODUCT(LEN($AB479:$AB481)-LEN(SUBSTITUTE($AB479:$AB481,"A", "")))</f>
        <v>10</v>
      </c>
      <c r="AH479" s="365">
        <f>SUMPRODUCT(LEN($K479:$Y481)-LEN(SUBSTITUTE($K479:$Y481,"S", "")))</f>
        <v>0</v>
      </c>
      <c r="AI479" s="365">
        <f>SUMPRODUCT(LEN($AB479:$AB481)-LEN(SUBSTITUTE($AB479:$AB481,"S", "")))</f>
        <v>0</v>
      </c>
      <c r="AJ479" s="365">
        <f>SUMPRODUCT(LEN($K479:$Y481)-LEN(SUBSTITUTE($K479:$Y481,"F", "")))</f>
        <v>0</v>
      </c>
      <c r="AK479" s="365">
        <f>SUMPRODUCT(LEN($AB479:$AB481)-LEN(SUBSTITUTE($AB479:$AB481,"F", "")))</f>
        <v>0</v>
      </c>
      <c r="AL479" s="365">
        <f>SUMPRODUCT(LEN($K479:$Y481)-LEN(SUBSTITUTE($K479:$Y481,"G", "")))</f>
        <v>8</v>
      </c>
      <c r="AM479" s="365">
        <f>SUMPRODUCT(LEN($AB479:$AB481)-LEN(SUBSTITUTE($AB479:$AB481,"G", "")))</f>
        <v>2</v>
      </c>
      <c r="AN479" s="365">
        <f>SUMPRODUCT(LEN($K479:$Y481)-LEN(SUBSTITUTE($K479:$Y481,"M", "")))</f>
        <v>2</v>
      </c>
      <c r="AO479" s="382">
        <f>SUMPRODUCT(LEN($AB479:$AB481)-LEN(SUBSTITUTE($AB479:$AB481,"M", "")))</f>
        <v>0</v>
      </c>
    </row>
    <row r="480" spans="1:44" ht="19.899999999999999" customHeight="1" x14ac:dyDescent="0.2">
      <c r="A480" s="17"/>
      <c r="B480" s="406"/>
      <c r="C480" s="231"/>
      <c r="D480" s="23"/>
      <c r="E480" s="23"/>
      <c r="F480" s="191"/>
      <c r="G480" s="409"/>
      <c r="H480" s="409"/>
      <c r="I480" s="409"/>
      <c r="J480" s="190" t="s">
        <v>91</v>
      </c>
      <c r="K480" s="189" t="s">
        <v>660</v>
      </c>
      <c r="L480" s="190" t="s">
        <v>90</v>
      </c>
      <c r="M480" s="189" t="s">
        <v>301</v>
      </c>
      <c r="N480" s="190" t="s">
        <v>89</v>
      </c>
      <c r="O480" s="189" t="s">
        <v>224</v>
      </c>
      <c r="P480" s="190" t="s">
        <v>88</v>
      </c>
      <c r="Q480" s="189" t="s">
        <v>263</v>
      </c>
      <c r="R480" s="190" t="s">
        <v>210</v>
      </c>
      <c r="S480" s="189" t="s">
        <v>213</v>
      </c>
      <c r="T480" s="190" t="s">
        <v>209</v>
      </c>
      <c r="U480" s="189" t="s">
        <v>97</v>
      </c>
      <c r="V480" s="190" t="s">
        <v>291</v>
      </c>
      <c r="W480" s="189"/>
      <c r="X480" s="190" t="s">
        <v>593</v>
      </c>
      <c r="Y480" s="189"/>
      <c r="Z480" s="190" t="s">
        <v>739</v>
      </c>
      <c r="AA480" s="189"/>
      <c r="AB480" s="18" t="s">
        <v>810</v>
      </c>
      <c r="AC480" s="366"/>
      <c r="AD480" s="366"/>
      <c r="AE480" s="188"/>
      <c r="AF480" s="390"/>
      <c r="AG480" s="392"/>
      <c r="AH480" s="392"/>
      <c r="AI480" s="392"/>
      <c r="AJ480" s="392"/>
      <c r="AK480" s="392"/>
      <c r="AL480" s="392"/>
      <c r="AM480" s="392"/>
      <c r="AN480" s="392"/>
      <c r="AO480" s="395"/>
      <c r="AR480" s="4">
        <f>SUM(AN479:AO481)/SUM(AL479:AO481)*100</f>
        <v>16.666666666666664</v>
      </c>
    </row>
    <row r="481" spans="1:44" ht="19.899999999999999" customHeight="1" thickBot="1" x14ac:dyDescent="0.25">
      <c r="A481" s="17"/>
      <c r="B481" s="407"/>
      <c r="C481" s="233"/>
      <c r="D481" s="203"/>
      <c r="E481" s="203"/>
      <c r="F481" s="202"/>
      <c r="G481" s="410"/>
      <c r="H481" s="410"/>
      <c r="I481" s="410"/>
      <c r="J481" s="201" t="s">
        <v>87</v>
      </c>
      <c r="K481" s="200" t="s">
        <v>263</v>
      </c>
      <c r="L481" s="201" t="s">
        <v>86</v>
      </c>
      <c r="M481" s="200" t="s">
        <v>266</v>
      </c>
      <c r="N481" s="201" t="s">
        <v>85</v>
      </c>
      <c r="O481" s="200" t="s">
        <v>275</v>
      </c>
      <c r="P481" s="201" t="s">
        <v>84</v>
      </c>
      <c r="Q481" s="200" t="s">
        <v>213</v>
      </c>
      <c r="R481" s="201" t="s">
        <v>208</v>
      </c>
      <c r="S481" s="200" t="s">
        <v>97</v>
      </c>
      <c r="T481" s="201" t="s">
        <v>207</v>
      </c>
      <c r="U481" s="200" t="s">
        <v>97</v>
      </c>
      <c r="V481" s="201" t="s">
        <v>290</v>
      </c>
      <c r="W481" s="200"/>
      <c r="X481" s="201" t="s">
        <v>592</v>
      </c>
      <c r="Y481" s="200"/>
      <c r="Z481" s="201" t="s">
        <v>738</v>
      </c>
      <c r="AA481" s="200"/>
      <c r="AB481" s="10"/>
      <c r="AC481" s="398"/>
      <c r="AD481" s="398"/>
      <c r="AE481" s="199"/>
      <c r="AF481" s="391"/>
      <c r="AG481" s="393"/>
      <c r="AH481" s="393"/>
      <c r="AI481" s="393"/>
      <c r="AJ481" s="393"/>
      <c r="AK481" s="393"/>
      <c r="AL481" s="393"/>
      <c r="AM481" s="393"/>
      <c r="AN481" s="393"/>
      <c r="AO481" s="396"/>
    </row>
    <row r="482" spans="1:44" ht="19.899999999999999" customHeight="1" x14ac:dyDescent="0.2">
      <c r="A482" s="17"/>
      <c r="B482" s="405">
        <v>13</v>
      </c>
      <c r="C482" s="232"/>
      <c r="D482" s="197"/>
      <c r="E482" s="197"/>
      <c r="F482" s="196"/>
      <c r="G482" s="408">
        <v>75</v>
      </c>
      <c r="H482" s="408">
        <v>21</v>
      </c>
      <c r="I482" s="408">
        <v>6</v>
      </c>
      <c r="J482" s="195" t="s">
        <v>95</v>
      </c>
      <c r="K482" s="194" t="s">
        <v>660</v>
      </c>
      <c r="L482" s="195" t="s">
        <v>94</v>
      </c>
      <c r="M482" s="194" t="s">
        <v>263</v>
      </c>
      <c r="N482" s="195" t="s">
        <v>93</v>
      </c>
      <c r="O482" s="194" t="s">
        <v>263</v>
      </c>
      <c r="P482" s="195" t="s">
        <v>92</v>
      </c>
      <c r="Q482" s="194" t="s">
        <v>97</v>
      </c>
      <c r="R482" s="195" t="s">
        <v>212</v>
      </c>
      <c r="S482" s="194" t="s">
        <v>97</v>
      </c>
      <c r="T482" s="195" t="s">
        <v>211</v>
      </c>
      <c r="U482" s="194"/>
      <c r="V482" s="195" t="s">
        <v>292</v>
      </c>
      <c r="W482" s="194"/>
      <c r="X482" s="195" t="s">
        <v>594</v>
      </c>
      <c r="Y482" s="194"/>
      <c r="Z482" s="195" t="s">
        <v>740</v>
      </c>
      <c r="AA482" s="194"/>
      <c r="AB482" s="25"/>
      <c r="AC482" s="397"/>
      <c r="AD482" s="397"/>
      <c r="AE482" s="193"/>
      <c r="AF482" s="379">
        <f>SUMPRODUCT(LEN($K482:$Y484)-LEN(SUBSTITUTE($K482:$Y484,"A", "")))</f>
        <v>16</v>
      </c>
      <c r="AG482" s="365">
        <f>SUMPRODUCT(LEN($AB482:$AB484)-LEN(SUBSTITUTE($AB482:$AB484,"A", "")))</f>
        <v>0</v>
      </c>
      <c r="AH482" s="365">
        <f>SUMPRODUCT(LEN($K482:$Y484)-LEN(SUBSTITUTE($K482:$Y484,"S", "")))</f>
        <v>0</v>
      </c>
      <c r="AI482" s="365">
        <f>SUMPRODUCT(LEN($AB482:$AB484)-LEN(SUBSTITUTE($AB482:$AB484,"S", "")))</f>
        <v>0</v>
      </c>
      <c r="AJ482" s="365">
        <f>SUMPRODUCT(LEN($K482:$Y484)-LEN(SUBSTITUTE($K482:$Y484,"F", "")))</f>
        <v>0</v>
      </c>
      <c r="AK482" s="365">
        <f>SUMPRODUCT(LEN($AB482:$AB484)-LEN(SUBSTITUTE($AB482:$AB484,"F", "")))</f>
        <v>0</v>
      </c>
      <c r="AL482" s="365">
        <f>SUMPRODUCT(LEN($K482:$Y484)-LEN(SUBSTITUTE($K482:$Y484,"G", "")))</f>
        <v>5</v>
      </c>
      <c r="AM482" s="365">
        <f>SUMPRODUCT(LEN($AB482:$AB484)-LEN(SUBSTITUTE($AB482:$AB484,"G", "")))</f>
        <v>0</v>
      </c>
      <c r="AN482" s="365">
        <f>SUMPRODUCT(LEN($K482:$Y484)-LEN(SUBSTITUTE($K482:$Y484,"M", "")))</f>
        <v>1</v>
      </c>
      <c r="AO482" s="382">
        <f>SUMPRODUCT(LEN($AB482:$AB484)-LEN(SUBSTITUTE($AB482:$AB484,"M", "")))</f>
        <v>0</v>
      </c>
    </row>
    <row r="483" spans="1:44" ht="19.899999999999999" customHeight="1" x14ac:dyDescent="0.2">
      <c r="A483" s="17"/>
      <c r="B483" s="406"/>
      <c r="C483" s="231"/>
      <c r="D483" s="23"/>
      <c r="E483" s="23"/>
      <c r="F483" s="191"/>
      <c r="G483" s="409"/>
      <c r="H483" s="409"/>
      <c r="I483" s="409"/>
      <c r="J483" s="190" t="s">
        <v>91</v>
      </c>
      <c r="K483" s="189" t="s">
        <v>271</v>
      </c>
      <c r="L483" s="190" t="s">
        <v>90</v>
      </c>
      <c r="M483" s="189" t="s">
        <v>213</v>
      </c>
      <c r="N483" s="190" t="s">
        <v>89</v>
      </c>
      <c r="O483" s="189" t="s">
        <v>97</v>
      </c>
      <c r="P483" s="190" t="s">
        <v>88</v>
      </c>
      <c r="Q483" s="189" t="s">
        <v>97</v>
      </c>
      <c r="R483" s="190" t="s">
        <v>210</v>
      </c>
      <c r="S483" s="189" t="s">
        <v>97</v>
      </c>
      <c r="T483" s="190" t="s">
        <v>209</v>
      </c>
      <c r="U483" s="189"/>
      <c r="V483" s="190" t="s">
        <v>291</v>
      </c>
      <c r="W483" s="189"/>
      <c r="X483" s="190" t="s">
        <v>593</v>
      </c>
      <c r="Y483" s="189"/>
      <c r="Z483" s="190" t="s">
        <v>739</v>
      </c>
      <c r="AA483" s="189"/>
      <c r="AB483" s="18"/>
      <c r="AC483" s="366"/>
      <c r="AD483" s="366"/>
      <c r="AE483" s="188"/>
      <c r="AF483" s="390"/>
      <c r="AG483" s="392"/>
      <c r="AH483" s="392"/>
      <c r="AI483" s="392"/>
      <c r="AJ483" s="392"/>
      <c r="AK483" s="392"/>
      <c r="AL483" s="392"/>
      <c r="AM483" s="392"/>
      <c r="AN483" s="392"/>
      <c r="AO483" s="395"/>
      <c r="AR483" s="4">
        <f>SUM(AN482:AO484)/SUM(AL482:AO484)*100</f>
        <v>16.666666666666664</v>
      </c>
    </row>
    <row r="484" spans="1:44" ht="19.899999999999999" customHeight="1" thickBot="1" x14ac:dyDescent="0.25">
      <c r="A484" s="17"/>
      <c r="B484" s="407"/>
      <c r="C484" s="233"/>
      <c r="D484" s="203"/>
      <c r="E484" s="203"/>
      <c r="F484" s="202"/>
      <c r="G484" s="410"/>
      <c r="H484" s="410"/>
      <c r="I484" s="410"/>
      <c r="J484" s="201" t="s">
        <v>87</v>
      </c>
      <c r="K484" s="200" t="s">
        <v>213</v>
      </c>
      <c r="L484" s="201" t="s">
        <v>86</v>
      </c>
      <c r="M484" s="200" t="s">
        <v>275</v>
      </c>
      <c r="N484" s="201" t="s">
        <v>85</v>
      </c>
      <c r="O484" s="200" t="s">
        <v>97</v>
      </c>
      <c r="P484" s="201" t="s">
        <v>84</v>
      </c>
      <c r="Q484" s="200" t="s">
        <v>97</v>
      </c>
      <c r="R484" s="201" t="s">
        <v>208</v>
      </c>
      <c r="S484" s="200" t="s">
        <v>97</v>
      </c>
      <c r="T484" s="201" t="s">
        <v>207</v>
      </c>
      <c r="U484" s="200"/>
      <c r="V484" s="201" t="s">
        <v>290</v>
      </c>
      <c r="W484" s="200"/>
      <c r="X484" s="201" t="s">
        <v>592</v>
      </c>
      <c r="Y484" s="200"/>
      <c r="Z484" s="201" t="s">
        <v>738</v>
      </c>
      <c r="AA484" s="200"/>
      <c r="AB484" s="10"/>
      <c r="AC484" s="398"/>
      <c r="AD484" s="398"/>
      <c r="AE484" s="199"/>
      <c r="AF484" s="391"/>
      <c r="AG484" s="393"/>
      <c r="AH484" s="393"/>
      <c r="AI484" s="393"/>
      <c r="AJ484" s="393"/>
      <c r="AK484" s="393"/>
      <c r="AL484" s="393"/>
      <c r="AM484" s="393"/>
      <c r="AN484" s="393"/>
      <c r="AO484" s="396"/>
    </row>
    <row r="485" spans="1:44" ht="19.899999999999999" customHeight="1" x14ac:dyDescent="0.2">
      <c r="A485" s="17"/>
      <c r="B485" s="405">
        <v>14</v>
      </c>
      <c r="C485" s="232"/>
      <c r="D485" s="197"/>
      <c r="E485" s="197"/>
      <c r="F485" s="196"/>
      <c r="G485" s="408">
        <v>91</v>
      </c>
      <c r="H485" s="408">
        <v>27</v>
      </c>
      <c r="I485" s="408">
        <v>5</v>
      </c>
      <c r="J485" s="195" t="s">
        <v>95</v>
      </c>
      <c r="K485" s="194" t="s">
        <v>748</v>
      </c>
      <c r="L485" s="195" t="s">
        <v>94</v>
      </c>
      <c r="M485" s="194" t="s">
        <v>747</v>
      </c>
      <c r="N485" s="195" t="s">
        <v>93</v>
      </c>
      <c r="O485" s="194" t="s">
        <v>490</v>
      </c>
      <c r="P485" s="195" t="s">
        <v>92</v>
      </c>
      <c r="Q485" s="194" t="s">
        <v>490</v>
      </c>
      <c r="R485" s="195" t="s">
        <v>212</v>
      </c>
      <c r="S485" s="194" t="s">
        <v>224</v>
      </c>
      <c r="T485" s="195" t="s">
        <v>211</v>
      </c>
      <c r="U485" s="194" t="s">
        <v>213</v>
      </c>
      <c r="V485" s="195" t="s">
        <v>292</v>
      </c>
      <c r="W485" s="194" t="s">
        <v>263</v>
      </c>
      <c r="X485" s="195" t="s">
        <v>594</v>
      </c>
      <c r="Y485" s="194" t="s">
        <v>98</v>
      </c>
      <c r="Z485" s="195" t="s">
        <v>740</v>
      </c>
      <c r="AA485" s="194"/>
      <c r="AB485" s="25" t="s">
        <v>263</v>
      </c>
      <c r="AC485" s="397"/>
      <c r="AD485" s="397"/>
      <c r="AE485" s="193"/>
      <c r="AF485" s="379">
        <f>SUMPRODUCT(LEN($K485:$Y487)-LEN(SUBSTITUTE($K485:$Y487,"A", "")))</f>
        <v>47</v>
      </c>
      <c r="AG485" s="365">
        <f>SUMPRODUCT(LEN($AB485:$AB487)-LEN(SUBSTITUTE($AB485:$AB487,"A", "")))</f>
        <v>1</v>
      </c>
      <c r="AH485" s="365">
        <f>SUMPRODUCT(LEN($K485:$Y487)-LEN(SUBSTITUTE($K485:$Y487,"S", "")))</f>
        <v>2</v>
      </c>
      <c r="AI485" s="365">
        <f>SUMPRODUCT(LEN($AB485:$AB487)-LEN(SUBSTITUTE($AB485:$AB487,"S", "")))</f>
        <v>0</v>
      </c>
      <c r="AJ485" s="365">
        <f>SUMPRODUCT(LEN($K485:$Y487)-LEN(SUBSTITUTE($K485:$Y487,"F", "")))</f>
        <v>0</v>
      </c>
      <c r="AK485" s="365">
        <f>SUMPRODUCT(LEN($AB485:$AB487)-LEN(SUBSTITUTE($AB485:$AB487,"F", "")))</f>
        <v>0</v>
      </c>
      <c r="AL485" s="365">
        <f>SUMPRODUCT(LEN($K485:$Y487)-LEN(SUBSTITUTE($K485:$Y487,"G", "")))</f>
        <v>16</v>
      </c>
      <c r="AM485" s="365">
        <f>SUMPRODUCT(LEN($AB485:$AB487)-LEN(SUBSTITUTE($AB485:$AB487,"G", "")))</f>
        <v>1</v>
      </c>
      <c r="AN485" s="365">
        <f>SUMPRODUCT(LEN($K485:$Y487)-LEN(SUBSTITUTE($K485:$Y487,"M", "")))</f>
        <v>3</v>
      </c>
      <c r="AO485" s="382">
        <f>SUMPRODUCT(LEN($AB485:$AB487)-LEN(SUBSTITUTE($AB485:$AB487,"M", "")))</f>
        <v>0</v>
      </c>
    </row>
    <row r="486" spans="1:44" ht="19.899999999999999" customHeight="1" x14ac:dyDescent="0.2">
      <c r="A486" s="17"/>
      <c r="B486" s="406"/>
      <c r="C486" s="231"/>
      <c r="D486" s="23"/>
      <c r="E486" s="23"/>
      <c r="F486" s="191"/>
      <c r="G486" s="409"/>
      <c r="H486" s="409"/>
      <c r="I486" s="409"/>
      <c r="J486" s="190" t="s">
        <v>91</v>
      </c>
      <c r="K486" s="189" t="s">
        <v>425</v>
      </c>
      <c r="L486" s="190" t="s">
        <v>90</v>
      </c>
      <c r="M486" s="189" t="s">
        <v>516</v>
      </c>
      <c r="N486" s="190" t="s">
        <v>89</v>
      </c>
      <c r="O486" s="189" t="s">
        <v>451</v>
      </c>
      <c r="P486" s="190" t="s">
        <v>88</v>
      </c>
      <c r="Q486" s="189" t="s">
        <v>269</v>
      </c>
      <c r="R486" s="190" t="s">
        <v>210</v>
      </c>
      <c r="S486" s="189" t="s">
        <v>275</v>
      </c>
      <c r="T486" s="190" t="s">
        <v>209</v>
      </c>
      <c r="U486" s="189" t="s">
        <v>263</v>
      </c>
      <c r="V486" s="190" t="s">
        <v>291</v>
      </c>
      <c r="W486" s="189" t="s">
        <v>98</v>
      </c>
      <c r="X486" s="190" t="s">
        <v>593</v>
      </c>
      <c r="Y486" s="189"/>
      <c r="Z486" s="190" t="s">
        <v>739</v>
      </c>
      <c r="AA486" s="189"/>
      <c r="AB486" s="18"/>
      <c r="AC486" s="366"/>
      <c r="AD486" s="366"/>
      <c r="AE486" s="188"/>
      <c r="AF486" s="390"/>
      <c r="AG486" s="392"/>
      <c r="AH486" s="392"/>
      <c r="AI486" s="392"/>
      <c r="AJ486" s="392"/>
      <c r="AK486" s="392"/>
      <c r="AL486" s="392"/>
      <c r="AM486" s="392"/>
      <c r="AN486" s="392"/>
      <c r="AO486" s="395"/>
      <c r="AP486" s="58"/>
      <c r="AR486" s="4">
        <f>SUM(AN485:AO487)/SUM(AL485:AO487)*100</f>
        <v>15</v>
      </c>
    </row>
    <row r="487" spans="1:44" ht="19.899999999999999" customHeight="1" thickBot="1" x14ac:dyDescent="0.25">
      <c r="A487" s="17"/>
      <c r="B487" s="407"/>
      <c r="C487" s="233"/>
      <c r="D487" s="203"/>
      <c r="E487" s="203"/>
      <c r="F487" s="202"/>
      <c r="G487" s="410"/>
      <c r="H487" s="410"/>
      <c r="I487" s="410"/>
      <c r="J487" s="201" t="s">
        <v>87</v>
      </c>
      <c r="K487" s="200" t="s">
        <v>753</v>
      </c>
      <c r="L487" s="201" t="s">
        <v>86</v>
      </c>
      <c r="M487" s="200" t="s">
        <v>275</v>
      </c>
      <c r="N487" s="201" t="s">
        <v>85</v>
      </c>
      <c r="O487" s="200" t="s">
        <v>600</v>
      </c>
      <c r="P487" s="201" t="s">
        <v>84</v>
      </c>
      <c r="Q487" s="200" t="s">
        <v>301</v>
      </c>
      <c r="R487" s="201" t="s">
        <v>208</v>
      </c>
      <c r="S487" s="200" t="s">
        <v>545</v>
      </c>
      <c r="T487" s="201" t="s">
        <v>207</v>
      </c>
      <c r="U487" s="200" t="s">
        <v>263</v>
      </c>
      <c r="V487" s="201" t="s">
        <v>290</v>
      </c>
      <c r="W487" s="200" t="s">
        <v>97</v>
      </c>
      <c r="X487" s="201" t="s">
        <v>592</v>
      </c>
      <c r="Y487" s="200"/>
      <c r="Z487" s="201" t="s">
        <v>738</v>
      </c>
      <c r="AA487" s="200"/>
      <c r="AB487" s="10"/>
      <c r="AC487" s="398"/>
      <c r="AD487" s="398"/>
      <c r="AE487" s="199"/>
      <c r="AF487" s="391"/>
      <c r="AG487" s="393"/>
      <c r="AH487" s="393"/>
      <c r="AI487" s="393"/>
      <c r="AJ487" s="393"/>
      <c r="AK487" s="393"/>
      <c r="AL487" s="393"/>
      <c r="AM487" s="393"/>
      <c r="AN487" s="393"/>
      <c r="AO487" s="396"/>
    </row>
    <row r="488" spans="1:44" ht="19.899999999999999" customHeight="1" x14ac:dyDescent="0.2">
      <c r="A488" s="17"/>
      <c r="B488" s="405">
        <v>15</v>
      </c>
      <c r="C488" s="232"/>
      <c r="D488" s="197"/>
      <c r="E488" s="197"/>
      <c r="F488" s="196"/>
      <c r="G488" s="408"/>
      <c r="H488" s="408"/>
      <c r="I488" s="408"/>
      <c r="J488" s="195" t="s">
        <v>95</v>
      </c>
      <c r="K488" s="194"/>
      <c r="L488" s="195" t="s">
        <v>94</v>
      </c>
      <c r="M488" s="194"/>
      <c r="N488" s="195" t="s">
        <v>93</v>
      </c>
      <c r="O488" s="194"/>
      <c r="P488" s="195" t="s">
        <v>92</v>
      </c>
      <c r="Q488" s="194"/>
      <c r="R488" s="195" t="s">
        <v>212</v>
      </c>
      <c r="S488" s="194"/>
      <c r="T488" s="195" t="s">
        <v>211</v>
      </c>
      <c r="U488" s="194"/>
      <c r="V488" s="195" t="s">
        <v>292</v>
      </c>
      <c r="W488" s="194"/>
      <c r="X488" s="195" t="s">
        <v>594</v>
      </c>
      <c r="Y488" s="194"/>
      <c r="Z488" s="195" t="s">
        <v>740</v>
      </c>
      <c r="AA488" s="194"/>
      <c r="AB488" s="25"/>
      <c r="AC488" s="397"/>
      <c r="AD488" s="397"/>
      <c r="AE488" s="193"/>
      <c r="AF488" s="379">
        <f>SUMPRODUCT(LEN($K488:$Y490)-LEN(SUBSTITUTE($K488:$Y490,"A", "")))</f>
        <v>0</v>
      </c>
      <c r="AG488" s="365">
        <f>SUMPRODUCT(LEN($AB488:$AB490)-LEN(SUBSTITUTE($AB488:$AB490,"A", "")))</f>
        <v>0</v>
      </c>
      <c r="AH488" s="365">
        <f>SUMPRODUCT(LEN($K488:$Y490)-LEN(SUBSTITUTE($K488:$Y490,"S", "")))</f>
        <v>0</v>
      </c>
      <c r="AI488" s="365">
        <f>SUMPRODUCT(LEN($AB488:$AB490)-LEN(SUBSTITUTE($AB488:$AB490,"S", "")))</f>
        <v>0</v>
      </c>
      <c r="AJ488" s="365">
        <f>SUMPRODUCT(LEN($K488:$Y490)-LEN(SUBSTITUTE($K488:$Y490,"F", "")))</f>
        <v>0</v>
      </c>
      <c r="AK488" s="365">
        <f>SUMPRODUCT(LEN($AB488:$AB490)-LEN(SUBSTITUTE($AB488:$AB490,"F", "")))</f>
        <v>0</v>
      </c>
      <c r="AL488" s="365">
        <f>SUMPRODUCT(LEN($K488:$Y490)-LEN(SUBSTITUTE($K488:$Y490,"G", "")))</f>
        <v>0</v>
      </c>
      <c r="AM488" s="365">
        <f>SUMPRODUCT(LEN($AB488:$AB490)-LEN(SUBSTITUTE($AB488:$AB490,"G", "")))</f>
        <v>0</v>
      </c>
      <c r="AN488" s="365">
        <f>SUMPRODUCT(LEN($K488:$Y490)-LEN(SUBSTITUTE($K488:$Y490,"M", "")))</f>
        <v>0</v>
      </c>
      <c r="AO488" s="382">
        <f>SUMPRODUCT(LEN($AB488:$AB490)-LEN(SUBSTITUTE($AB488:$AB490,"M", "")))</f>
        <v>0</v>
      </c>
    </row>
    <row r="489" spans="1:44" ht="19.899999999999999" customHeight="1" x14ac:dyDescent="0.2">
      <c r="A489" s="17"/>
      <c r="B489" s="406"/>
      <c r="C489" s="231"/>
      <c r="D489" s="23"/>
      <c r="E489" s="23"/>
      <c r="F489" s="191"/>
      <c r="G489" s="409"/>
      <c r="H489" s="409"/>
      <c r="I489" s="409"/>
      <c r="J489" s="190" t="s">
        <v>91</v>
      </c>
      <c r="K489" s="189"/>
      <c r="L489" s="190" t="s">
        <v>90</v>
      </c>
      <c r="M489" s="189"/>
      <c r="N489" s="190" t="s">
        <v>89</v>
      </c>
      <c r="O489" s="189"/>
      <c r="P489" s="190" t="s">
        <v>88</v>
      </c>
      <c r="Q489" s="189"/>
      <c r="R489" s="190" t="s">
        <v>210</v>
      </c>
      <c r="S489" s="189"/>
      <c r="T489" s="190" t="s">
        <v>209</v>
      </c>
      <c r="U489" s="189"/>
      <c r="V489" s="190" t="s">
        <v>291</v>
      </c>
      <c r="W489" s="189"/>
      <c r="X489" s="190" t="s">
        <v>593</v>
      </c>
      <c r="Y489" s="189"/>
      <c r="Z489" s="190" t="s">
        <v>739</v>
      </c>
      <c r="AA489" s="189"/>
      <c r="AB489" s="18"/>
      <c r="AC489" s="366"/>
      <c r="AD489" s="366"/>
      <c r="AE489" s="188"/>
      <c r="AF489" s="390"/>
      <c r="AG489" s="392"/>
      <c r="AH489" s="392"/>
      <c r="AI489" s="392"/>
      <c r="AJ489" s="392"/>
      <c r="AK489" s="392"/>
      <c r="AL489" s="392"/>
      <c r="AM489" s="392"/>
      <c r="AN489" s="392"/>
      <c r="AO489" s="395"/>
    </row>
    <row r="490" spans="1:44" ht="19.899999999999999" customHeight="1" thickBot="1" x14ac:dyDescent="0.25">
      <c r="A490" s="17"/>
      <c r="B490" s="407"/>
      <c r="C490" s="233"/>
      <c r="D490" s="203"/>
      <c r="E490" s="203"/>
      <c r="F490" s="202"/>
      <c r="G490" s="410"/>
      <c r="H490" s="410"/>
      <c r="I490" s="410"/>
      <c r="J490" s="201" t="s">
        <v>87</v>
      </c>
      <c r="K490" s="200"/>
      <c r="L490" s="201" t="s">
        <v>86</v>
      </c>
      <c r="M490" s="200"/>
      <c r="N490" s="201" t="s">
        <v>85</v>
      </c>
      <c r="O490" s="200"/>
      <c r="P490" s="201" t="s">
        <v>84</v>
      </c>
      <c r="Q490" s="200"/>
      <c r="R490" s="201" t="s">
        <v>208</v>
      </c>
      <c r="S490" s="200"/>
      <c r="T490" s="201" t="s">
        <v>207</v>
      </c>
      <c r="U490" s="200"/>
      <c r="V490" s="201" t="s">
        <v>290</v>
      </c>
      <c r="W490" s="200"/>
      <c r="X490" s="201" t="s">
        <v>592</v>
      </c>
      <c r="Y490" s="200"/>
      <c r="Z490" s="201" t="s">
        <v>738</v>
      </c>
      <c r="AA490" s="200"/>
      <c r="AB490" s="10"/>
      <c r="AC490" s="398"/>
      <c r="AD490" s="398"/>
      <c r="AE490" s="199"/>
      <c r="AF490" s="391"/>
      <c r="AG490" s="393"/>
      <c r="AH490" s="393"/>
      <c r="AI490" s="393"/>
      <c r="AJ490" s="393"/>
      <c r="AK490" s="393"/>
      <c r="AL490" s="393"/>
      <c r="AM490" s="393"/>
      <c r="AN490" s="393"/>
      <c r="AO490" s="396"/>
    </row>
    <row r="491" spans="1:44" ht="19.899999999999999" customHeight="1" x14ac:dyDescent="0.2">
      <c r="A491" s="17"/>
      <c r="B491" s="405">
        <v>16</v>
      </c>
      <c r="C491" s="232"/>
      <c r="D491" s="197"/>
      <c r="E491" s="197"/>
      <c r="F491" s="196"/>
      <c r="G491" s="408"/>
      <c r="H491" s="408"/>
      <c r="I491" s="408"/>
      <c r="J491" s="195" t="s">
        <v>95</v>
      </c>
      <c r="K491" s="194"/>
      <c r="L491" s="195" t="s">
        <v>94</v>
      </c>
      <c r="M491" s="194"/>
      <c r="N491" s="195" t="s">
        <v>93</v>
      </c>
      <c r="O491" s="194"/>
      <c r="P491" s="195" t="s">
        <v>92</v>
      </c>
      <c r="Q491" s="194"/>
      <c r="R491" s="195" t="s">
        <v>212</v>
      </c>
      <c r="S491" s="194"/>
      <c r="T491" s="195" t="s">
        <v>211</v>
      </c>
      <c r="U491" s="194"/>
      <c r="V491" s="195" t="s">
        <v>292</v>
      </c>
      <c r="W491" s="194"/>
      <c r="X491" s="195" t="s">
        <v>594</v>
      </c>
      <c r="Y491" s="194"/>
      <c r="Z491" s="195" t="s">
        <v>740</v>
      </c>
      <c r="AA491" s="194"/>
      <c r="AB491" s="25"/>
      <c r="AC491" s="397"/>
      <c r="AD491" s="397"/>
      <c r="AE491" s="193"/>
      <c r="AF491" s="379">
        <f>SUMPRODUCT(LEN($K491:$Y493)-LEN(SUBSTITUTE($K491:$Y493,"A", "")))</f>
        <v>0</v>
      </c>
      <c r="AG491" s="365">
        <f>SUMPRODUCT(LEN($AB491:$AB493)-LEN(SUBSTITUTE($AB491:$AB493,"A", "")))</f>
        <v>0</v>
      </c>
      <c r="AH491" s="365">
        <f>SUMPRODUCT(LEN($K491:$Y493)-LEN(SUBSTITUTE($K491:$Y493,"S", "")))</f>
        <v>0</v>
      </c>
      <c r="AI491" s="365">
        <f>SUMPRODUCT(LEN($AB491:$AB493)-LEN(SUBSTITUTE($AB491:$AB493,"S", "")))</f>
        <v>0</v>
      </c>
      <c r="AJ491" s="365">
        <f>SUMPRODUCT(LEN($K491:$Y493)-LEN(SUBSTITUTE($K491:$Y493,"F", "")))</f>
        <v>0</v>
      </c>
      <c r="AK491" s="365">
        <f>SUMPRODUCT(LEN($AB491:$AB493)-LEN(SUBSTITUTE($AB491:$AB493,"F", "")))</f>
        <v>0</v>
      </c>
      <c r="AL491" s="365">
        <f>SUMPRODUCT(LEN($K491:$Y493)-LEN(SUBSTITUTE($K491:$Y493,"G", "")))</f>
        <v>0</v>
      </c>
      <c r="AM491" s="365">
        <f>SUMPRODUCT(LEN($AB491:$AB493)-LEN(SUBSTITUTE($AB491:$AB493,"G", "")))</f>
        <v>0</v>
      </c>
      <c r="AN491" s="365">
        <f>SUMPRODUCT(LEN($K491:$Y493)-LEN(SUBSTITUTE($K491:$Y493,"M", "")))</f>
        <v>0</v>
      </c>
      <c r="AO491" s="382">
        <f>SUMPRODUCT(LEN($AB491:$AB493)-LEN(SUBSTITUTE($AB491:$AB493,"M", "")))</f>
        <v>0</v>
      </c>
    </row>
    <row r="492" spans="1:44" ht="19.899999999999999" customHeight="1" x14ac:dyDescent="0.2">
      <c r="A492" s="17"/>
      <c r="B492" s="406"/>
      <c r="C492" s="231"/>
      <c r="D492" s="23"/>
      <c r="E492" s="23"/>
      <c r="F492" s="191"/>
      <c r="G492" s="409"/>
      <c r="H492" s="409"/>
      <c r="I492" s="409"/>
      <c r="J492" s="190" t="s">
        <v>91</v>
      </c>
      <c r="K492" s="189"/>
      <c r="L492" s="190" t="s">
        <v>90</v>
      </c>
      <c r="M492" s="189"/>
      <c r="N492" s="190" t="s">
        <v>89</v>
      </c>
      <c r="O492" s="189"/>
      <c r="P492" s="190" t="s">
        <v>88</v>
      </c>
      <c r="Q492" s="189"/>
      <c r="R492" s="190" t="s">
        <v>210</v>
      </c>
      <c r="S492" s="189"/>
      <c r="T492" s="190" t="s">
        <v>209</v>
      </c>
      <c r="U492" s="189"/>
      <c r="V492" s="190" t="s">
        <v>291</v>
      </c>
      <c r="W492" s="189"/>
      <c r="X492" s="190" t="s">
        <v>593</v>
      </c>
      <c r="Y492" s="189"/>
      <c r="Z492" s="190" t="s">
        <v>739</v>
      </c>
      <c r="AA492" s="189"/>
      <c r="AB492" s="18"/>
      <c r="AC492" s="366"/>
      <c r="AD492" s="366"/>
      <c r="AE492" s="188"/>
      <c r="AF492" s="390"/>
      <c r="AG492" s="392"/>
      <c r="AH492" s="392"/>
      <c r="AI492" s="392"/>
      <c r="AJ492" s="392"/>
      <c r="AK492" s="392"/>
      <c r="AL492" s="392"/>
      <c r="AM492" s="392"/>
      <c r="AN492" s="392"/>
      <c r="AO492" s="395"/>
    </row>
    <row r="493" spans="1:44" ht="19.899999999999999" customHeight="1" thickBot="1" x14ac:dyDescent="0.25">
      <c r="A493" s="17"/>
      <c r="B493" s="407"/>
      <c r="C493" s="233"/>
      <c r="D493" s="203"/>
      <c r="E493" s="203"/>
      <c r="F493" s="202"/>
      <c r="G493" s="410"/>
      <c r="H493" s="410"/>
      <c r="I493" s="410"/>
      <c r="J493" s="201" t="s">
        <v>87</v>
      </c>
      <c r="K493" s="200"/>
      <c r="L493" s="201" t="s">
        <v>86</v>
      </c>
      <c r="M493" s="200"/>
      <c r="N493" s="201" t="s">
        <v>85</v>
      </c>
      <c r="O493" s="200"/>
      <c r="P493" s="201" t="s">
        <v>84</v>
      </c>
      <c r="Q493" s="200"/>
      <c r="R493" s="201" t="s">
        <v>208</v>
      </c>
      <c r="S493" s="200"/>
      <c r="T493" s="201" t="s">
        <v>207</v>
      </c>
      <c r="U493" s="200"/>
      <c r="V493" s="201" t="s">
        <v>290</v>
      </c>
      <c r="W493" s="200"/>
      <c r="X493" s="201" t="s">
        <v>592</v>
      </c>
      <c r="Y493" s="200"/>
      <c r="Z493" s="201" t="s">
        <v>738</v>
      </c>
      <c r="AA493" s="200"/>
      <c r="AB493" s="10"/>
      <c r="AC493" s="398"/>
      <c r="AD493" s="398"/>
      <c r="AE493" s="199"/>
      <c r="AF493" s="391"/>
      <c r="AG493" s="393"/>
      <c r="AH493" s="393"/>
      <c r="AI493" s="393"/>
      <c r="AJ493" s="393"/>
      <c r="AK493" s="393"/>
      <c r="AL493" s="393"/>
      <c r="AM493" s="393"/>
      <c r="AN493" s="393"/>
      <c r="AO493" s="396"/>
    </row>
    <row r="494" spans="1:44" ht="19.899999999999999" customHeight="1" x14ac:dyDescent="0.2">
      <c r="A494" s="17"/>
      <c r="B494" s="405">
        <v>17</v>
      </c>
      <c r="C494" s="232"/>
      <c r="D494" s="197"/>
      <c r="E494" s="197"/>
      <c r="F494" s="196"/>
      <c r="G494" s="408"/>
      <c r="H494" s="408"/>
      <c r="I494" s="408"/>
      <c r="J494" s="195" t="s">
        <v>95</v>
      </c>
      <c r="K494" s="194"/>
      <c r="L494" s="195" t="s">
        <v>94</v>
      </c>
      <c r="M494" s="194"/>
      <c r="N494" s="195" t="s">
        <v>93</v>
      </c>
      <c r="O494" s="194"/>
      <c r="P494" s="195" t="s">
        <v>92</v>
      </c>
      <c r="Q494" s="194"/>
      <c r="R494" s="195" t="s">
        <v>212</v>
      </c>
      <c r="S494" s="194"/>
      <c r="T494" s="195" t="s">
        <v>211</v>
      </c>
      <c r="U494" s="194"/>
      <c r="V494" s="195" t="s">
        <v>292</v>
      </c>
      <c r="W494" s="194"/>
      <c r="X494" s="195" t="s">
        <v>594</v>
      </c>
      <c r="Y494" s="194"/>
      <c r="Z494" s="195" t="s">
        <v>740</v>
      </c>
      <c r="AA494" s="194"/>
      <c r="AB494" s="25"/>
      <c r="AC494" s="397"/>
      <c r="AD494" s="397"/>
      <c r="AE494" s="193"/>
      <c r="AF494" s="379">
        <f>SUMPRODUCT(LEN($K494:$Y496)-LEN(SUBSTITUTE($K494:$Y496,"A", "")))</f>
        <v>0</v>
      </c>
      <c r="AG494" s="365">
        <f>SUMPRODUCT(LEN($AB494:$AB496)-LEN(SUBSTITUTE($AB494:$AB496,"A", "")))</f>
        <v>0</v>
      </c>
      <c r="AH494" s="365">
        <f>SUMPRODUCT(LEN($K494:$Y496)-LEN(SUBSTITUTE($K494:$Y496,"S", "")))</f>
        <v>0</v>
      </c>
      <c r="AI494" s="365">
        <f>SUMPRODUCT(LEN($AB494:$AB496)-LEN(SUBSTITUTE($AB494:$AB496,"S", "")))</f>
        <v>0</v>
      </c>
      <c r="AJ494" s="365">
        <f>SUMPRODUCT(LEN($K494:$Y496)-LEN(SUBSTITUTE($K494:$Y496,"F", "")))</f>
        <v>0</v>
      </c>
      <c r="AK494" s="365">
        <f>SUMPRODUCT(LEN($AB494:$AB496)-LEN(SUBSTITUTE($AB494:$AB496,"F", "")))</f>
        <v>0</v>
      </c>
      <c r="AL494" s="365">
        <f>SUMPRODUCT(LEN($K494:$Y496)-LEN(SUBSTITUTE($K494:$Y496,"G", "")))</f>
        <v>0</v>
      </c>
      <c r="AM494" s="365">
        <f>SUMPRODUCT(LEN($AB494:$AB496)-LEN(SUBSTITUTE($AB494:$AB496,"G", "")))</f>
        <v>0</v>
      </c>
      <c r="AN494" s="365">
        <f>SUMPRODUCT(LEN($K494:$Y496)-LEN(SUBSTITUTE($K494:$Y496,"M", "")))</f>
        <v>0</v>
      </c>
      <c r="AO494" s="382">
        <f>SUMPRODUCT(LEN($AB494:$AB496)-LEN(SUBSTITUTE($AB494:$AB496,"M", "")))</f>
        <v>0</v>
      </c>
    </row>
    <row r="495" spans="1:44" ht="19.899999999999999" customHeight="1" x14ac:dyDescent="0.2">
      <c r="A495" s="17"/>
      <c r="B495" s="406"/>
      <c r="C495" s="231"/>
      <c r="D495" s="23"/>
      <c r="E495" s="23"/>
      <c r="F495" s="191"/>
      <c r="G495" s="409"/>
      <c r="H495" s="409"/>
      <c r="I495" s="409"/>
      <c r="J495" s="190" t="s">
        <v>91</v>
      </c>
      <c r="K495" s="189"/>
      <c r="L495" s="190" t="s">
        <v>90</v>
      </c>
      <c r="M495" s="189"/>
      <c r="N495" s="190" t="s">
        <v>89</v>
      </c>
      <c r="O495" s="189"/>
      <c r="P495" s="190" t="s">
        <v>88</v>
      </c>
      <c r="Q495" s="189"/>
      <c r="R495" s="190" t="s">
        <v>210</v>
      </c>
      <c r="S495" s="189"/>
      <c r="T495" s="190" t="s">
        <v>209</v>
      </c>
      <c r="U495" s="189"/>
      <c r="V495" s="190" t="s">
        <v>291</v>
      </c>
      <c r="W495" s="189"/>
      <c r="X495" s="190" t="s">
        <v>593</v>
      </c>
      <c r="Y495" s="189"/>
      <c r="Z495" s="190" t="s">
        <v>739</v>
      </c>
      <c r="AA495" s="189"/>
      <c r="AB495" s="18"/>
      <c r="AC495" s="366"/>
      <c r="AD495" s="366"/>
      <c r="AE495" s="188"/>
      <c r="AF495" s="390"/>
      <c r="AG495" s="392"/>
      <c r="AH495" s="392"/>
      <c r="AI495" s="392"/>
      <c r="AJ495" s="392"/>
      <c r="AK495" s="392"/>
      <c r="AL495" s="392"/>
      <c r="AM495" s="392"/>
      <c r="AN495" s="392"/>
      <c r="AO495" s="395"/>
    </row>
    <row r="496" spans="1:44" ht="19.899999999999999" customHeight="1" thickBot="1" x14ac:dyDescent="0.25">
      <c r="A496" s="17"/>
      <c r="B496" s="407"/>
      <c r="C496" s="233"/>
      <c r="D496" s="203"/>
      <c r="E496" s="203"/>
      <c r="F496" s="202"/>
      <c r="G496" s="410"/>
      <c r="H496" s="410"/>
      <c r="I496" s="410"/>
      <c r="J496" s="201" t="s">
        <v>87</v>
      </c>
      <c r="K496" s="200"/>
      <c r="L496" s="201" t="s">
        <v>86</v>
      </c>
      <c r="M496" s="200"/>
      <c r="N496" s="201" t="s">
        <v>85</v>
      </c>
      <c r="O496" s="200"/>
      <c r="P496" s="201" t="s">
        <v>84</v>
      </c>
      <c r="Q496" s="200"/>
      <c r="R496" s="201" t="s">
        <v>208</v>
      </c>
      <c r="S496" s="200"/>
      <c r="T496" s="201" t="s">
        <v>207</v>
      </c>
      <c r="U496" s="200"/>
      <c r="V496" s="201" t="s">
        <v>290</v>
      </c>
      <c r="W496" s="200"/>
      <c r="X496" s="201" t="s">
        <v>592</v>
      </c>
      <c r="Y496" s="200"/>
      <c r="Z496" s="201" t="s">
        <v>738</v>
      </c>
      <c r="AA496" s="200"/>
      <c r="AB496" s="10"/>
      <c r="AC496" s="398"/>
      <c r="AD496" s="398"/>
      <c r="AE496" s="199"/>
      <c r="AF496" s="391"/>
      <c r="AG496" s="393"/>
      <c r="AH496" s="393"/>
      <c r="AI496" s="393"/>
      <c r="AJ496" s="393"/>
      <c r="AK496" s="393"/>
      <c r="AL496" s="393"/>
      <c r="AM496" s="393"/>
      <c r="AN496" s="393"/>
      <c r="AO496" s="396"/>
    </row>
    <row r="497" spans="1:49" ht="19.899999999999999" customHeight="1" x14ac:dyDescent="0.2">
      <c r="A497" s="17"/>
      <c r="B497" s="405">
        <v>18</v>
      </c>
      <c r="C497" s="232"/>
      <c r="D497" s="197"/>
      <c r="E497" s="197"/>
      <c r="F497" s="196"/>
      <c r="G497" s="408"/>
      <c r="H497" s="408"/>
      <c r="I497" s="408"/>
      <c r="J497" s="195" t="s">
        <v>95</v>
      </c>
      <c r="K497" s="194"/>
      <c r="L497" s="195" t="s">
        <v>94</v>
      </c>
      <c r="M497" s="194"/>
      <c r="N497" s="195" t="s">
        <v>93</v>
      </c>
      <c r="O497" s="194"/>
      <c r="P497" s="195" t="s">
        <v>92</v>
      </c>
      <c r="Q497" s="194"/>
      <c r="R497" s="195" t="s">
        <v>212</v>
      </c>
      <c r="S497" s="194"/>
      <c r="T497" s="195" t="s">
        <v>211</v>
      </c>
      <c r="U497" s="194"/>
      <c r="V497" s="195" t="s">
        <v>292</v>
      </c>
      <c r="W497" s="194"/>
      <c r="X497" s="195" t="s">
        <v>594</v>
      </c>
      <c r="Y497" s="194"/>
      <c r="Z497" s="195" t="s">
        <v>740</v>
      </c>
      <c r="AA497" s="194"/>
      <c r="AB497" s="25"/>
      <c r="AC497" s="397"/>
      <c r="AD497" s="397"/>
      <c r="AE497" s="193"/>
      <c r="AF497" s="379">
        <f>SUMPRODUCT(LEN($K497:$Y499)-LEN(SUBSTITUTE($K497:$Y499,"A", "")))</f>
        <v>0</v>
      </c>
      <c r="AG497" s="365">
        <f>SUMPRODUCT(LEN($AB497:$AB499)-LEN(SUBSTITUTE($AB497:$AB499,"A", "")))</f>
        <v>0</v>
      </c>
      <c r="AH497" s="365">
        <f>SUMPRODUCT(LEN($K497:$Y499)-LEN(SUBSTITUTE($K497:$Y499,"S", "")))</f>
        <v>0</v>
      </c>
      <c r="AI497" s="365">
        <f>SUMPRODUCT(LEN($AB497:$AB499)-LEN(SUBSTITUTE($AB497:$AB499,"S", "")))</f>
        <v>0</v>
      </c>
      <c r="AJ497" s="365">
        <f>SUMPRODUCT(LEN($K497:$Y499)-LEN(SUBSTITUTE($K497:$Y499,"F", "")))</f>
        <v>0</v>
      </c>
      <c r="AK497" s="365">
        <f>SUMPRODUCT(LEN($AB497:$AB499)-LEN(SUBSTITUTE($AB497:$AB499,"F", "")))</f>
        <v>0</v>
      </c>
      <c r="AL497" s="365">
        <f>SUMPRODUCT(LEN($K497:$Y499)-LEN(SUBSTITUTE($K497:$Y499,"G", "")))</f>
        <v>0</v>
      </c>
      <c r="AM497" s="365">
        <f>SUMPRODUCT(LEN($AB497:$AB499)-LEN(SUBSTITUTE($AB497:$AB499,"G", "")))</f>
        <v>0</v>
      </c>
      <c r="AN497" s="365">
        <f>SUMPRODUCT(LEN($K497:$Y499)-LEN(SUBSTITUTE($K497:$Y499,"M", "")))</f>
        <v>0</v>
      </c>
      <c r="AO497" s="382">
        <f>SUMPRODUCT(LEN($AB497:$AB499)-LEN(SUBSTITUTE($AB497:$AB499,"M", "")))</f>
        <v>0</v>
      </c>
    </row>
    <row r="498" spans="1:49" ht="19.899999999999999" customHeight="1" x14ac:dyDescent="0.2">
      <c r="A498" s="17"/>
      <c r="B498" s="406"/>
      <c r="C498" s="231"/>
      <c r="D498" s="23"/>
      <c r="E498" s="23"/>
      <c r="F498" s="191"/>
      <c r="G498" s="409"/>
      <c r="H498" s="409"/>
      <c r="I498" s="409"/>
      <c r="J498" s="190" t="s">
        <v>91</v>
      </c>
      <c r="K498" s="189"/>
      <c r="L498" s="190" t="s">
        <v>90</v>
      </c>
      <c r="M498" s="189"/>
      <c r="N498" s="190" t="s">
        <v>89</v>
      </c>
      <c r="O498" s="189"/>
      <c r="P498" s="190" t="s">
        <v>88</v>
      </c>
      <c r="Q498" s="189"/>
      <c r="R498" s="190" t="s">
        <v>210</v>
      </c>
      <c r="S498" s="189"/>
      <c r="T498" s="190" t="s">
        <v>209</v>
      </c>
      <c r="U498" s="189"/>
      <c r="V498" s="190" t="s">
        <v>291</v>
      </c>
      <c r="W498" s="189"/>
      <c r="X498" s="190" t="s">
        <v>593</v>
      </c>
      <c r="Y498" s="189"/>
      <c r="Z498" s="190" t="s">
        <v>739</v>
      </c>
      <c r="AA498" s="189"/>
      <c r="AB498" s="18"/>
      <c r="AC498" s="366"/>
      <c r="AD498" s="366"/>
      <c r="AE498" s="188"/>
      <c r="AF498" s="390"/>
      <c r="AG498" s="392"/>
      <c r="AH498" s="392"/>
      <c r="AI498" s="392"/>
      <c r="AJ498" s="392"/>
      <c r="AK498" s="392"/>
      <c r="AL498" s="392"/>
      <c r="AM498" s="392"/>
      <c r="AN498" s="392"/>
      <c r="AO498" s="395"/>
    </row>
    <row r="499" spans="1:49" ht="19.899999999999999" customHeight="1" thickBot="1" x14ac:dyDescent="0.25">
      <c r="A499" s="17"/>
      <c r="B499" s="407"/>
      <c r="C499" s="233"/>
      <c r="D499" s="203"/>
      <c r="E499" s="203"/>
      <c r="F499" s="202"/>
      <c r="G499" s="410"/>
      <c r="H499" s="410"/>
      <c r="I499" s="410"/>
      <c r="J499" s="201" t="s">
        <v>87</v>
      </c>
      <c r="K499" s="200"/>
      <c r="L499" s="201" t="s">
        <v>86</v>
      </c>
      <c r="M499" s="200"/>
      <c r="N499" s="201" t="s">
        <v>85</v>
      </c>
      <c r="O499" s="200"/>
      <c r="P499" s="201" t="s">
        <v>84</v>
      </c>
      <c r="Q499" s="200"/>
      <c r="R499" s="201" t="s">
        <v>208</v>
      </c>
      <c r="S499" s="200"/>
      <c r="T499" s="201" t="s">
        <v>207</v>
      </c>
      <c r="U499" s="200"/>
      <c r="V499" s="201" t="s">
        <v>290</v>
      </c>
      <c r="W499" s="200"/>
      <c r="X499" s="201" t="s">
        <v>592</v>
      </c>
      <c r="Y499" s="200"/>
      <c r="Z499" s="201" t="s">
        <v>738</v>
      </c>
      <c r="AA499" s="200"/>
      <c r="AB499" s="10"/>
      <c r="AC499" s="398"/>
      <c r="AD499" s="398"/>
      <c r="AE499" s="199"/>
      <c r="AF499" s="391"/>
      <c r="AG499" s="393"/>
      <c r="AH499" s="393"/>
      <c r="AI499" s="393"/>
      <c r="AJ499" s="393"/>
      <c r="AK499" s="393"/>
      <c r="AL499" s="393"/>
      <c r="AM499" s="393"/>
      <c r="AN499" s="393"/>
      <c r="AO499" s="396"/>
    </row>
    <row r="500" spans="1:49" ht="19.899999999999999" customHeight="1" x14ac:dyDescent="0.2">
      <c r="A500" s="17"/>
      <c r="B500" s="405">
        <v>19</v>
      </c>
      <c r="C500" s="232"/>
      <c r="D500" s="197"/>
      <c r="E500" s="197"/>
      <c r="F500" s="196"/>
      <c r="G500" s="408"/>
      <c r="H500" s="408"/>
      <c r="I500" s="408"/>
      <c r="J500" s="195" t="s">
        <v>95</v>
      </c>
      <c r="K500" s="194"/>
      <c r="L500" s="195" t="s">
        <v>94</v>
      </c>
      <c r="M500" s="194"/>
      <c r="N500" s="195" t="s">
        <v>93</v>
      </c>
      <c r="O500" s="194"/>
      <c r="P500" s="195" t="s">
        <v>92</v>
      </c>
      <c r="Q500" s="194"/>
      <c r="R500" s="195" t="s">
        <v>212</v>
      </c>
      <c r="S500" s="194"/>
      <c r="T500" s="195" t="s">
        <v>211</v>
      </c>
      <c r="U500" s="194"/>
      <c r="V500" s="195" t="s">
        <v>292</v>
      </c>
      <c r="W500" s="194"/>
      <c r="X500" s="195" t="s">
        <v>594</v>
      </c>
      <c r="Y500" s="194"/>
      <c r="Z500" s="195" t="s">
        <v>740</v>
      </c>
      <c r="AA500" s="194"/>
      <c r="AB500" s="25"/>
      <c r="AC500" s="397"/>
      <c r="AD500" s="397"/>
      <c r="AE500" s="193"/>
      <c r="AF500" s="379">
        <f>SUMPRODUCT(LEN($K500:$Y502)-LEN(SUBSTITUTE($K500:$Y502,"A", "")))</f>
        <v>0</v>
      </c>
      <c r="AG500" s="365">
        <f>SUMPRODUCT(LEN($AB500:$AB502)-LEN(SUBSTITUTE($AB500:$AB502,"A", "")))</f>
        <v>0</v>
      </c>
      <c r="AH500" s="365">
        <f>SUMPRODUCT(LEN($K500:$Y502)-LEN(SUBSTITUTE($K500:$Y502,"S", "")))</f>
        <v>0</v>
      </c>
      <c r="AI500" s="365">
        <f>SUMPRODUCT(LEN($AB500:$AB502)-LEN(SUBSTITUTE($AB500:$AB502,"S", "")))</f>
        <v>0</v>
      </c>
      <c r="AJ500" s="365">
        <f>SUMPRODUCT(LEN($K500:$Y502)-LEN(SUBSTITUTE($K500:$Y502,"F", "")))</f>
        <v>0</v>
      </c>
      <c r="AK500" s="365">
        <f>SUMPRODUCT(LEN($AB500:$AB502)-LEN(SUBSTITUTE($AB500:$AB502,"F", "")))</f>
        <v>0</v>
      </c>
      <c r="AL500" s="365">
        <f>SUMPRODUCT(LEN($K500:$Y502)-LEN(SUBSTITUTE($K500:$Y502,"G", "")))</f>
        <v>0</v>
      </c>
      <c r="AM500" s="365">
        <f>SUMPRODUCT(LEN($AB500:$AB502)-LEN(SUBSTITUTE($AB500:$AB502,"G", "")))</f>
        <v>0</v>
      </c>
      <c r="AN500" s="365">
        <f>SUMPRODUCT(LEN($K500:$Y502)-LEN(SUBSTITUTE($K500:$Y502,"M", "")))</f>
        <v>0</v>
      </c>
      <c r="AO500" s="382">
        <f>SUMPRODUCT(LEN($AB500:$AB502)-LEN(SUBSTITUTE($AB500:$AB502,"M", "")))</f>
        <v>0</v>
      </c>
    </row>
    <row r="501" spans="1:49" ht="19.899999999999999" customHeight="1" x14ac:dyDescent="0.2">
      <c r="A501" s="17"/>
      <c r="B501" s="406"/>
      <c r="C501" s="231"/>
      <c r="D501" s="23"/>
      <c r="E501" s="23"/>
      <c r="F501" s="191"/>
      <c r="G501" s="409"/>
      <c r="H501" s="409"/>
      <c r="I501" s="409"/>
      <c r="J501" s="190" t="s">
        <v>91</v>
      </c>
      <c r="K501" s="189"/>
      <c r="L501" s="190" t="s">
        <v>90</v>
      </c>
      <c r="M501" s="189"/>
      <c r="N501" s="190" t="s">
        <v>89</v>
      </c>
      <c r="O501" s="189"/>
      <c r="P501" s="190" t="s">
        <v>88</v>
      </c>
      <c r="Q501" s="189"/>
      <c r="R501" s="190" t="s">
        <v>210</v>
      </c>
      <c r="S501" s="189"/>
      <c r="T501" s="190" t="s">
        <v>209</v>
      </c>
      <c r="U501" s="189"/>
      <c r="V501" s="190" t="s">
        <v>291</v>
      </c>
      <c r="W501" s="189"/>
      <c r="X501" s="190" t="s">
        <v>593</v>
      </c>
      <c r="Y501" s="189"/>
      <c r="Z501" s="190" t="s">
        <v>739</v>
      </c>
      <c r="AA501" s="189"/>
      <c r="AB501" s="18"/>
      <c r="AC501" s="366"/>
      <c r="AD501" s="366"/>
      <c r="AE501" s="188"/>
      <c r="AF501" s="390"/>
      <c r="AG501" s="392"/>
      <c r="AH501" s="392"/>
      <c r="AI501" s="392"/>
      <c r="AJ501" s="392"/>
      <c r="AK501" s="392"/>
      <c r="AL501" s="392"/>
      <c r="AM501" s="392"/>
      <c r="AN501" s="392"/>
      <c r="AO501" s="395"/>
    </row>
    <row r="502" spans="1:49" ht="19.899999999999999" customHeight="1" thickBot="1" x14ac:dyDescent="0.25">
      <c r="A502" s="17"/>
      <c r="B502" s="407"/>
      <c r="C502" s="233"/>
      <c r="D502" s="203"/>
      <c r="E502" s="203"/>
      <c r="F502" s="202"/>
      <c r="G502" s="410"/>
      <c r="H502" s="410"/>
      <c r="I502" s="410"/>
      <c r="J502" s="201" t="s">
        <v>87</v>
      </c>
      <c r="K502" s="200"/>
      <c r="L502" s="201" t="s">
        <v>86</v>
      </c>
      <c r="M502" s="200"/>
      <c r="N502" s="201" t="s">
        <v>85</v>
      </c>
      <c r="O502" s="200"/>
      <c r="P502" s="201" t="s">
        <v>84</v>
      </c>
      <c r="Q502" s="200"/>
      <c r="R502" s="201" t="s">
        <v>208</v>
      </c>
      <c r="S502" s="200"/>
      <c r="T502" s="201" t="s">
        <v>207</v>
      </c>
      <c r="U502" s="200"/>
      <c r="V502" s="201" t="s">
        <v>290</v>
      </c>
      <c r="W502" s="200"/>
      <c r="X502" s="201" t="s">
        <v>592</v>
      </c>
      <c r="Y502" s="200"/>
      <c r="Z502" s="201" t="s">
        <v>738</v>
      </c>
      <c r="AA502" s="200"/>
      <c r="AB502" s="10"/>
      <c r="AC502" s="398"/>
      <c r="AD502" s="398"/>
      <c r="AE502" s="199"/>
      <c r="AF502" s="391"/>
      <c r="AG502" s="393"/>
      <c r="AH502" s="393"/>
      <c r="AI502" s="393"/>
      <c r="AJ502" s="393"/>
      <c r="AK502" s="393"/>
      <c r="AL502" s="393"/>
      <c r="AM502" s="393"/>
      <c r="AN502" s="393"/>
      <c r="AO502" s="396"/>
    </row>
    <row r="503" spans="1:49" ht="19.899999999999999" customHeight="1" x14ac:dyDescent="0.2">
      <c r="A503" s="17"/>
      <c r="B503" s="405">
        <v>20</v>
      </c>
      <c r="C503" s="232"/>
      <c r="D503" s="197"/>
      <c r="E503" s="197"/>
      <c r="F503" s="196"/>
      <c r="G503" s="408"/>
      <c r="H503" s="408"/>
      <c r="I503" s="408"/>
      <c r="J503" s="195" t="s">
        <v>95</v>
      </c>
      <c r="K503" s="194"/>
      <c r="L503" s="195" t="s">
        <v>94</v>
      </c>
      <c r="M503" s="194"/>
      <c r="N503" s="195" t="s">
        <v>93</v>
      </c>
      <c r="O503" s="194"/>
      <c r="P503" s="195" t="s">
        <v>92</v>
      </c>
      <c r="Q503" s="194"/>
      <c r="R503" s="195" t="s">
        <v>212</v>
      </c>
      <c r="S503" s="194"/>
      <c r="T503" s="195" t="s">
        <v>211</v>
      </c>
      <c r="U503" s="194"/>
      <c r="V503" s="195" t="s">
        <v>292</v>
      </c>
      <c r="W503" s="194"/>
      <c r="X503" s="195" t="s">
        <v>594</v>
      </c>
      <c r="Y503" s="194"/>
      <c r="Z503" s="195" t="s">
        <v>740</v>
      </c>
      <c r="AA503" s="194"/>
      <c r="AB503" s="25"/>
      <c r="AC503" s="397"/>
      <c r="AD503" s="397"/>
      <c r="AE503" s="193"/>
      <c r="AF503" s="379">
        <f>SUMPRODUCT(LEN($K503:$Y505)-LEN(SUBSTITUTE($K503:$Y505,"A", "")))</f>
        <v>0</v>
      </c>
      <c r="AG503" s="365">
        <f>SUMPRODUCT(LEN($AB503:$AB505)-LEN(SUBSTITUTE($AB503:$AB505,"A", "")))</f>
        <v>0</v>
      </c>
      <c r="AH503" s="365">
        <f>SUMPRODUCT(LEN($K503:$Y505)-LEN(SUBSTITUTE($K503:$Y505,"S", "")))</f>
        <v>0</v>
      </c>
      <c r="AI503" s="365">
        <f>SUMPRODUCT(LEN($AB503:$AB505)-LEN(SUBSTITUTE($AB503:$AB505,"S", "")))</f>
        <v>0</v>
      </c>
      <c r="AJ503" s="365">
        <f>SUMPRODUCT(LEN($K503:$Y505)-LEN(SUBSTITUTE($K503:$Y505,"F", "")))</f>
        <v>0</v>
      </c>
      <c r="AK503" s="365">
        <f>SUMPRODUCT(LEN($AB503:$AB505)-LEN(SUBSTITUTE($AB503:$AB505,"F", "")))</f>
        <v>0</v>
      </c>
      <c r="AL503" s="365">
        <f>SUMPRODUCT(LEN($K503:$Y505)-LEN(SUBSTITUTE($K503:$Y505,"G", "")))</f>
        <v>0</v>
      </c>
      <c r="AM503" s="365">
        <f>SUMPRODUCT(LEN($AB503:$AB505)-LEN(SUBSTITUTE($AB503:$AB505,"G", "")))</f>
        <v>0</v>
      </c>
      <c r="AN503" s="365">
        <f>SUMPRODUCT(LEN($K503:$Y505)-LEN(SUBSTITUTE($K503:$Y505,"M", "")))</f>
        <v>0</v>
      </c>
      <c r="AO503" s="382">
        <f>SUMPRODUCT(LEN($AB503:$AB505)-LEN(SUBSTITUTE($AB503:$AB505,"M", "")))</f>
        <v>0</v>
      </c>
    </row>
    <row r="504" spans="1:49" ht="19.899999999999999" customHeight="1" x14ac:dyDescent="0.2">
      <c r="A504" s="17"/>
      <c r="B504" s="406"/>
      <c r="C504" s="231"/>
      <c r="D504" s="23"/>
      <c r="E504" s="23"/>
      <c r="F504" s="191"/>
      <c r="G504" s="409"/>
      <c r="H504" s="409"/>
      <c r="I504" s="409"/>
      <c r="J504" s="190" t="s">
        <v>91</v>
      </c>
      <c r="K504" s="189"/>
      <c r="L504" s="190" t="s">
        <v>90</v>
      </c>
      <c r="M504" s="189"/>
      <c r="N504" s="190" t="s">
        <v>89</v>
      </c>
      <c r="O504" s="189"/>
      <c r="P504" s="190" t="s">
        <v>88</v>
      </c>
      <c r="Q504" s="189"/>
      <c r="R504" s="190" t="s">
        <v>210</v>
      </c>
      <c r="S504" s="189"/>
      <c r="T504" s="190" t="s">
        <v>209</v>
      </c>
      <c r="U504" s="189"/>
      <c r="V504" s="190" t="s">
        <v>291</v>
      </c>
      <c r="W504" s="189"/>
      <c r="X504" s="190" t="s">
        <v>593</v>
      </c>
      <c r="Y504" s="189"/>
      <c r="Z504" s="190" t="s">
        <v>739</v>
      </c>
      <c r="AA504" s="189"/>
      <c r="AB504" s="18"/>
      <c r="AC504" s="366"/>
      <c r="AD504" s="366"/>
      <c r="AE504" s="188"/>
      <c r="AF504" s="390"/>
      <c r="AG504" s="392"/>
      <c r="AH504" s="392"/>
      <c r="AI504" s="392"/>
      <c r="AJ504" s="392"/>
      <c r="AK504" s="392"/>
      <c r="AL504" s="392"/>
      <c r="AM504" s="392"/>
      <c r="AN504" s="392"/>
      <c r="AO504" s="395"/>
    </row>
    <row r="505" spans="1:49" ht="19.899999999999999" customHeight="1" thickBot="1" x14ac:dyDescent="0.25">
      <c r="A505" s="17"/>
      <c r="B505" s="412"/>
      <c r="C505" s="230"/>
      <c r="D505" s="186"/>
      <c r="E505" s="186"/>
      <c r="F505" s="185"/>
      <c r="G505" s="411"/>
      <c r="H505" s="411"/>
      <c r="I505" s="411"/>
      <c r="J505" s="184" t="s">
        <v>87</v>
      </c>
      <c r="K505" s="183"/>
      <c r="L505" s="184" t="s">
        <v>86</v>
      </c>
      <c r="M505" s="183"/>
      <c r="N505" s="184" t="s">
        <v>85</v>
      </c>
      <c r="O505" s="183"/>
      <c r="P505" s="184" t="s">
        <v>84</v>
      </c>
      <c r="Q505" s="183"/>
      <c r="R505" s="184" t="s">
        <v>208</v>
      </c>
      <c r="S505" s="183"/>
      <c r="T505" s="184" t="s">
        <v>207</v>
      </c>
      <c r="U505" s="183"/>
      <c r="V505" s="201" t="s">
        <v>290</v>
      </c>
      <c r="W505" s="183"/>
      <c r="X505" s="201" t="s">
        <v>592</v>
      </c>
      <c r="Y505" s="183"/>
      <c r="Z505" s="201" t="s">
        <v>738</v>
      </c>
      <c r="AA505" s="183"/>
      <c r="AB505" s="10"/>
      <c r="AC505" s="367"/>
      <c r="AD505" s="367"/>
      <c r="AE505" s="180"/>
      <c r="AF505" s="391"/>
      <c r="AG505" s="393"/>
      <c r="AH505" s="393"/>
      <c r="AI505" s="393"/>
      <c r="AJ505" s="393"/>
      <c r="AK505" s="393"/>
      <c r="AL505" s="393"/>
      <c r="AM505" s="393"/>
      <c r="AN505" s="393"/>
      <c r="AO505" s="396"/>
    </row>
    <row r="506" spans="1:49" ht="74.45" customHeight="1" thickBot="1" x14ac:dyDescent="0.3">
      <c r="A506" s="51" t="s">
        <v>123</v>
      </c>
      <c r="B506" s="48" t="s">
        <v>122</v>
      </c>
      <c r="C506" s="48" t="s">
        <v>121</v>
      </c>
      <c r="D506" s="48" t="s">
        <v>120</v>
      </c>
      <c r="E506" s="48" t="s">
        <v>119</v>
      </c>
      <c r="F506" s="48" t="s">
        <v>118</v>
      </c>
      <c r="G506" s="48" t="s">
        <v>33</v>
      </c>
      <c r="H506" s="48" t="s">
        <v>117</v>
      </c>
      <c r="I506" s="48" t="s">
        <v>34</v>
      </c>
      <c r="J506" s="340" t="s">
        <v>116</v>
      </c>
      <c r="K506" s="341"/>
      <c r="L506" s="340" t="s">
        <v>115</v>
      </c>
      <c r="M506" s="341"/>
      <c r="N506" s="340" t="s">
        <v>115</v>
      </c>
      <c r="O506" s="394"/>
      <c r="P506" s="340" t="s">
        <v>115</v>
      </c>
      <c r="Q506" s="394"/>
      <c r="R506" s="340" t="s">
        <v>115</v>
      </c>
      <c r="S506" s="394"/>
      <c r="T506" s="340" t="s">
        <v>115</v>
      </c>
      <c r="U506" s="394"/>
      <c r="V506" s="340" t="s">
        <v>115</v>
      </c>
      <c r="W506" s="394"/>
      <c r="X506" s="340" t="s">
        <v>115</v>
      </c>
      <c r="Y506" s="394"/>
      <c r="Z506" s="340" t="s">
        <v>115</v>
      </c>
      <c r="AA506" s="394"/>
      <c r="AB506" s="49" t="s">
        <v>114</v>
      </c>
      <c r="AC506" s="48" t="s">
        <v>113</v>
      </c>
      <c r="AD506" s="50" t="s">
        <v>221</v>
      </c>
      <c r="AE506" s="47" t="s">
        <v>112</v>
      </c>
      <c r="AF506" s="46" t="s">
        <v>111</v>
      </c>
      <c r="AG506" s="45" t="s">
        <v>110</v>
      </c>
      <c r="AH506" s="45" t="s">
        <v>109</v>
      </c>
      <c r="AI506" s="45" t="s">
        <v>108</v>
      </c>
      <c r="AJ506" s="45" t="s">
        <v>107</v>
      </c>
      <c r="AK506" s="45" t="s">
        <v>106</v>
      </c>
      <c r="AL506" s="45" t="s">
        <v>105</v>
      </c>
      <c r="AM506" s="45" t="s">
        <v>104</v>
      </c>
      <c r="AN506" s="45" t="s">
        <v>103</v>
      </c>
      <c r="AO506" s="45" t="s">
        <v>102</v>
      </c>
    </row>
    <row r="507" spans="1:49" ht="36" customHeight="1" thickBot="1" x14ac:dyDescent="0.25">
      <c r="A507" s="71" t="s">
        <v>128</v>
      </c>
      <c r="B507" s="215"/>
      <c r="C507" s="214">
        <v>232</v>
      </c>
      <c r="D507" s="213">
        <v>14</v>
      </c>
      <c r="E507" s="212">
        <v>71939.66</v>
      </c>
      <c r="F507" s="211">
        <v>1180.0899999999999</v>
      </c>
      <c r="G507" s="210"/>
      <c r="H507" s="210"/>
      <c r="I507" s="209"/>
      <c r="J507" s="208"/>
      <c r="K507" s="36"/>
      <c r="L507" s="208"/>
      <c r="M507" s="36"/>
      <c r="N507" s="208"/>
      <c r="O507" s="36"/>
      <c r="P507" s="208"/>
      <c r="Q507" s="36"/>
      <c r="R507" s="208"/>
      <c r="S507" s="36"/>
      <c r="T507" s="208"/>
      <c r="U507" s="36"/>
      <c r="V507" s="208"/>
      <c r="W507" s="36"/>
      <c r="X507" s="208"/>
      <c r="Y507" s="36"/>
      <c r="Z507" s="208"/>
      <c r="AA507" s="36"/>
      <c r="AB507" s="36"/>
      <c r="AC507" s="206"/>
      <c r="AD507" s="206"/>
      <c r="AE507" s="205"/>
      <c r="AF507" s="33">
        <f t="shared" ref="AF507:AO507" si="8">SUM(AF508:AF567)</f>
        <v>393</v>
      </c>
      <c r="AG507" s="54">
        <f t="shared" si="8"/>
        <v>115</v>
      </c>
      <c r="AH507" s="54">
        <f t="shared" si="8"/>
        <v>137</v>
      </c>
      <c r="AI507" s="54">
        <f t="shared" si="8"/>
        <v>30</v>
      </c>
      <c r="AJ507" s="54">
        <f t="shared" si="8"/>
        <v>13</v>
      </c>
      <c r="AK507" s="54">
        <f t="shared" si="8"/>
        <v>0</v>
      </c>
      <c r="AL507" s="54">
        <f t="shared" si="8"/>
        <v>180</v>
      </c>
      <c r="AM507" s="54">
        <f t="shared" si="8"/>
        <v>74</v>
      </c>
      <c r="AN507" s="54">
        <f t="shared" si="8"/>
        <v>10</v>
      </c>
      <c r="AO507" s="53">
        <f t="shared" si="8"/>
        <v>0</v>
      </c>
      <c r="AP507" s="32" t="s">
        <v>100</v>
      </c>
      <c r="AQ507" s="31">
        <f>E507/(100*102)</f>
        <v>7.0529078431372554</v>
      </c>
      <c r="AS507" s="4">
        <f>SUM(AF507:AG507)/D507</f>
        <v>36.285714285714285</v>
      </c>
      <c r="AT507" s="4">
        <f>SUM(AH507:AI507)/D507</f>
        <v>11.928571428571429</v>
      </c>
      <c r="AU507" s="4">
        <f>SUM(AJ507:AK507)/D507</f>
        <v>0.9285714285714286</v>
      </c>
      <c r="AV507" s="4">
        <f>SUM(AL507:AM507)/D507</f>
        <v>18.142857142857142</v>
      </c>
      <c r="AW507" s="4">
        <f>SUM(AN507:AO507)/D507</f>
        <v>0.7142857142857143</v>
      </c>
    </row>
    <row r="508" spans="1:49" ht="19.899999999999999" customHeight="1" x14ac:dyDescent="0.2">
      <c r="A508" s="17" t="s">
        <v>82</v>
      </c>
      <c r="B508" s="405">
        <v>1</v>
      </c>
      <c r="C508" s="232"/>
      <c r="D508" s="197"/>
      <c r="E508" s="197"/>
      <c r="F508" s="196"/>
      <c r="G508" s="408">
        <v>104</v>
      </c>
      <c r="H508" s="408">
        <v>29</v>
      </c>
      <c r="I508" s="408">
        <v>6</v>
      </c>
      <c r="J508" s="195" t="s">
        <v>95</v>
      </c>
      <c r="K508" s="194" t="s">
        <v>630</v>
      </c>
      <c r="L508" s="195" t="s">
        <v>94</v>
      </c>
      <c r="M508" s="194" t="s">
        <v>435</v>
      </c>
      <c r="N508" s="195" t="s">
        <v>93</v>
      </c>
      <c r="O508" s="194" t="s">
        <v>382</v>
      </c>
      <c r="P508" s="195" t="s">
        <v>92</v>
      </c>
      <c r="Q508" s="194" t="s">
        <v>301</v>
      </c>
      <c r="R508" s="195" t="s">
        <v>212</v>
      </c>
      <c r="S508" s="194" t="s">
        <v>445</v>
      </c>
      <c r="T508" s="195" t="s">
        <v>211</v>
      </c>
      <c r="U508" s="194" t="s">
        <v>354</v>
      </c>
      <c r="V508" s="195" t="s">
        <v>292</v>
      </c>
      <c r="W508" s="194" t="s">
        <v>262</v>
      </c>
      <c r="X508" s="195" t="s">
        <v>594</v>
      </c>
      <c r="Y508" s="194" t="s">
        <v>98</v>
      </c>
      <c r="Z508" s="195" t="s">
        <v>740</v>
      </c>
      <c r="AA508" s="194"/>
      <c r="AB508" s="25" t="s">
        <v>809</v>
      </c>
      <c r="AC508" s="397">
        <v>4</v>
      </c>
      <c r="AD508" s="397"/>
      <c r="AE508" s="193"/>
      <c r="AF508" s="379">
        <f>SUMPRODUCT(LEN($K508:$Y510)-LEN(SUBSTITUTE($K508:$Y510,"A", "")))</f>
        <v>37</v>
      </c>
      <c r="AG508" s="365">
        <f>SUMPRODUCT(LEN($AB508:$AB510)-LEN(SUBSTITUTE($AB508:$AB510,"A", "")))</f>
        <v>12</v>
      </c>
      <c r="AH508" s="365">
        <f>SUMPRODUCT(LEN($K508:$Y510)-LEN(SUBSTITUTE($K508:$Y510,"S", "")))</f>
        <v>7</v>
      </c>
      <c r="AI508" s="365">
        <f>SUMPRODUCT(LEN($AB508:$AB510)-LEN(SUBSTITUTE($AB508:$AB510,"S", "")))</f>
        <v>2</v>
      </c>
      <c r="AJ508" s="365">
        <f>SUMPRODUCT(LEN($K508:$Y510)-LEN(SUBSTITUTE($K508:$Y510,"F", "")))</f>
        <v>3</v>
      </c>
      <c r="AK508" s="365">
        <f>SUMPRODUCT(LEN($AB508:$AB510)-LEN(SUBSTITUTE($AB508:$AB510,"F", "")))</f>
        <v>0</v>
      </c>
      <c r="AL508" s="365">
        <f>SUMPRODUCT(LEN($K508:$Y510)-LEN(SUBSTITUTE($K508:$Y510,"G", "")))</f>
        <v>18</v>
      </c>
      <c r="AM508" s="365">
        <f>SUMPRODUCT(LEN($AB508:$AB510)-LEN(SUBSTITUTE($AB508:$AB510,"G", "")))</f>
        <v>7</v>
      </c>
      <c r="AN508" s="365">
        <f>SUMPRODUCT(LEN($K508:$Y510)-LEN(SUBSTITUTE($K508:$Y510,"M", "")))</f>
        <v>0</v>
      </c>
      <c r="AO508" s="382">
        <f>SUMPRODUCT(LEN($AB508:$AB510)-LEN(SUBSTITUTE($AB508:$AB510,"M", "")))</f>
        <v>0</v>
      </c>
    </row>
    <row r="509" spans="1:49" ht="19.899999999999999" customHeight="1" x14ac:dyDescent="0.2">
      <c r="A509" s="17"/>
      <c r="B509" s="406"/>
      <c r="C509" s="231"/>
      <c r="D509" s="23"/>
      <c r="E509" s="23"/>
      <c r="F509" s="191"/>
      <c r="G509" s="409"/>
      <c r="H509" s="409"/>
      <c r="I509" s="409"/>
      <c r="J509" s="190" t="s">
        <v>91</v>
      </c>
      <c r="K509" s="189" t="s">
        <v>97</v>
      </c>
      <c r="L509" s="190" t="s">
        <v>90</v>
      </c>
      <c r="M509" s="189" t="s">
        <v>440</v>
      </c>
      <c r="N509" s="190" t="s">
        <v>89</v>
      </c>
      <c r="O509" s="189" t="s">
        <v>271</v>
      </c>
      <c r="P509" s="190" t="s">
        <v>88</v>
      </c>
      <c r="Q509" s="189" t="s">
        <v>441</v>
      </c>
      <c r="R509" s="190" t="s">
        <v>210</v>
      </c>
      <c r="S509" s="189" t="s">
        <v>574</v>
      </c>
      <c r="T509" s="190" t="s">
        <v>209</v>
      </c>
      <c r="U509" s="189" t="s">
        <v>263</v>
      </c>
      <c r="V509" s="190" t="s">
        <v>291</v>
      </c>
      <c r="W509" s="189" t="s">
        <v>218</v>
      </c>
      <c r="X509" s="190" t="s">
        <v>593</v>
      </c>
      <c r="Y509" s="189" t="s">
        <v>98</v>
      </c>
      <c r="Z509" s="190" t="s">
        <v>739</v>
      </c>
      <c r="AA509" s="189"/>
      <c r="AB509" s="18" t="s">
        <v>808</v>
      </c>
      <c r="AC509" s="366"/>
      <c r="AD509" s="366"/>
      <c r="AE509" s="188"/>
      <c r="AF509" s="390"/>
      <c r="AG509" s="392"/>
      <c r="AH509" s="392"/>
      <c r="AI509" s="392"/>
      <c r="AJ509" s="392"/>
      <c r="AK509" s="392"/>
      <c r="AL509" s="392"/>
      <c r="AM509" s="392"/>
      <c r="AN509" s="392"/>
      <c r="AO509" s="395"/>
      <c r="AR509" s="4">
        <f>SUM(AN508:AO510)/SUM(AL508:AO510)*100</f>
        <v>0</v>
      </c>
    </row>
    <row r="510" spans="1:49" ht="19.899999999999999" customHeight="1" thickBot="1" x14ac:dyDescent="0.25">
      <c r="A510" s="17"/>
      <c r="B510" s="407"/>
      <c r="C510" s="233"/>
      <c r="D510" s="203"/>
      <c r="E510" s="203"/>
      <c r="F510" s="202"/>
      <c r="G510" s="410"/>
      <c r="H510" s="410"/>
      <c r="I510" s="410"/>
      <c r="J510" s="201" t="s">
        <v>87</v>
      </c>
      <c r="K510" s="200" t="s">
        <v>213</v>
      </c>
      <c r="L510" s="201" t="s">
        <v>86</v>
      </c>
      <c r="M510" s="200" t="s">
        <v>224</v>
      </c>
      <c r="N510" s="201" t="s">
        <v>85</v>
      </c>
      <c r="O510" s="200" t="s">
        <v>490</v>
      </c>
      <c r="P510" s="201" t="s">
        <v>84</v>
      </c>
      <c r="Q510" s="200" t="s">
        <v>435</v>
      </c>
      <c r="R510" s="201" t="s">
        <v>208</v>
      </c>
      <c r="S510" s="200" t="s">
        <v>297</v>
      </c>
      <c r="T510" s="201" t="s">
        <v>207</v>
      </c>
      <c r="U510" s="200" t="s">
        <v>264</v>
      </c>
      <c r="V510" s="201" t="s">
        <v>290</v>
      </c>
      <c r="W510" s="200" t="s">
        <v>97</v>
      </c>
      <c r="X510" s="201" t="s">
        <v>592</v>
      </c>
      <c r="Y510" s="200"/>
      <c r="Z510" s="201" t="s">
        <v>738</v>
      </c>
      <c r="AA510" s="200"/>
      <c r="AB510" s="10"/>
      <c r="AC510" s="398"/>
      <c r="AD510" s="398"/>
      <c r="AE510" s="199"/>
      <c r="AF510" s="391"/>
      <c r="AG510" s="393"/>
      <c r="AH510" s="393"/>
      <c r="AI510" s="393"/>
      <c r="AJ510" s="393"/>
      <c r="AK510" s="393"/>
      <c r="AL510" s="393"/>
      <c r="AM510" s="393"/>
      <c r="AN510" s="393"/>
      <c r="AO510" s="396"/>
    </row>
    <row r="511" spans="1:49" ht="19.899999999999999" customHeight="1" x14ac:dyDescent="0.2">
      <c r="A511" s="17"/>
      <c r="B511" s="405">
        <v>2</v>
      </c>
      <c r="C511" s="232"/>
      <c r="D511" s="197"/>
      <c r="E511" s="197"/>
      <c r="F511" s="196"/>
      <c r="G511" s="408">
        <v>95</v>
      </c>
      <c r="H511" s="408">
        <v>27</v>
      </c>
      <c r="I511" s="408">
        <v>5</v>
      </c>
      <c r="J511" s="195" t="s">
        <v>95</v>
      </c>
      <c r="K511" s="194" t="s">
        <v>97</v>
      </c>
      <c r="L511" s="195" t="s">
        <v>94</v>
      </c>
      <c r="M511" s="194" t="s">
        <v>97</v>
      </c>
      <c r="N511" s="195" t="s">
        <v>93</v>
      </c>
      <c r="O511" s="194" t="s">
        <v>224</v>
      </c>
      <c r="P511" s="195" t="s">
        <v>92</v>
      </c>
      <c r="Q511" s="194" t="s">
        <v>301</v>
      </c>
      <c r="R511" s="195" t="s">
        <v>212</v>
      </c>
      <c r="S511" s="194" t="s">
        <v>444</v>
      </c>
      <c r="T511" s="195" t="s">
        <v>211</v>
      </c>
      <c r="U511" s="194" t="s">
        <v>315</v>
      </c>
      <c r="V511" s="195" t="s">
        <v>292</v>
      </c>
      <c r="W511" s="194" t="s">
        <v>214</v>
      </c>
      <c r="X511" s="195" t="s">
        <v>594</v>
      </c>
      <c r="Y511" s="194"/>
      <c r="Z511" s="195" t="s">
        <v>740</v>
      </c>
      <c r="AA511" s="194"/>
      <c r="AB511" s="25" t="s">
        <v>263</v>
      </c>
      <c r="AC511" s="397">
        <v>4</v>
      </c>
      <c r="AD511" s="397"/>
      <c r="AE511" s="193"/>
      <c r="AF511" s="379">
        <f>SUMPRODUCT(LEN($K511:$Y513)-LEN(SUBSTITUTE($K511:$Y513,"A", "")))</f>
        <v>27</v>
      </c>
      <c r="AG511" s="365">
        <f>SUMPRODUCT(LEN($AB511:$AB513)-LEN(SUBSTITUTE($AB511:$AB513,"A", "")))</f>
        <v>1</v>
      </c>
      <c r="AH511" s="365">
        <f>SUMPRODUCT(LEN($K511:$Y513)-LEN(SUBSTITUTE($K511:$Y513,"S", "")))</f>
        <v>7</v>
      </c>
      <c r="AI511" s="365">
        <f>SUMPRODUCT(LEN($AB511:$AB513)-LEN(SUBSTITUTE($AB511:$AB513,"S", "")))</f>
        <v>0</v>
      </c>
      <c r="AJ511" s="365">
        <f>SUMPRODUCT(LEN($K511:$Y513)-LEN(SUBSTITUTE($K511:$Y513,"F", "")))</f>
        <v>1</v>
      </c>
      <c r="AK511" s="365">
        <f>SUMPRODUCT(LEN($AB511:$AB513)-LEN(SUBSTITUTE($AB511:$AB513,"F", "")))</f>
        <v>0</v>
      </c>
      <c r="AL511" s="365">
        <f>SUMPRODUCT(LEN($K511:$Y513)-LEN(SUBSTITUTE($K511:$Y513,"G", "")))</f>
        <v>11</v>
      </c>
      <c r="AM511" s="365">
        <f>SUMPRODUCT(LEN($AB511:$AB513)-LEN(SUBSTITUTE($AB511:$AB513,"G", "")))</f>
        <v>2</v>
      </c>
      <c r="AN511" s="365">
        <f>SUMPRODUCT(LEN($K511:$Y513)-LEN(SUBSTITUTE($K511:$Y513,"M", "")))</f>
        <v>0</v>
      </c>
      <c r="AO511" s="382">
        <f>SUMPRODUCT(LEN($AB511:$AB513)-LEN(SUBSTITUTE($AB511:$AB513,"M", "")))</f>
        <v>0</v>
      </c>
    </row>
    <row r="512" spans="1:49" ht="19.899999999999999" customHeight="1" x14ac:dyDescent="0.2">
      <c r="A512" s="17"/>
      <c r="B512" s="406"/>
      <c r="C512" s="231"/>
      <c r="D512" s="23"/>
      <c r="E512" s="23"/>
      <c r="F512" s="191"/>
      <c r="G512" s="409"/>
      <c r="H512" s="409"/>
      <c r="I512" s="409"/>
      <c r="J512" s="190" t="s">
        <v>91</v>
      </c>
      <c r="K512" s="189" t="s">
        <v>284</v>
      </c>
      <c r="L512" s="190" t="s">
        <v>90</v>
      </c>
      <c r="M512" s="189" t="s">
        <v>224</v>
      </c>
      <c r="N512" s="190" t="s">
        <v>89</v>
      </c>
      <c r="O512" s="189" t="s">
        <v>213</v>
      </c>
      <c r="P512" s="190" t="s">
        <v>88</v>
      </c>
      <c r="Q512" s="189" t="s">
        <v>319</v>
      </c>
      <c r="R512" s="190" t="s">
        <v>210</v>
      </c>
      <c r="S512" s="189" t="s">
        <v>213</v>
      </c>
      <c r="T512" s="190" t="s">
        <v>209</v>
      </c>
      <c r="U512" s="189" t="s">
        <v>264</v>
      </c>
      <c r="V512" s="190" t="s">
        <v>291</v>
      </c>
      <c r="W512" s="189" t="s">
        <v>218</v>
      </c>
      <c r="X512" s="190" t="s">
        <v>593</v>
      </c>
      <c r="Y512" s="189"/>
      <c r="Z512" s="190" t="s">
        <v>739</v>
      </c>
      <c r="AA512" s="189"/>
      <c r="AB512" s="18" t="s">
        <v>271</v>
      </c>
      <c r="AC512" s="366"/>
      <c r="AD512" s="366"/>
      <c r="AE512" s="188"/>
      <c r="AF512" s="390"/>
      <c r="AG512" s="392"/>
      <c r="AH512" s="392"/>
      <c r="AI512" s="392"/>
      <c r="AJ512" s="392"/>
      <c r="AK512" s="392"/>
      <c r="AL512" s="392"/>
      <c r="AM512" s="392"/>
      <c r="AN512" s="392"/>
      <c r="AO512" s="395"/>
      <c r="AR512" s="4">
        <f>SUM(AN511:AO513)/SUM(AL511:AO513)*100</f>
        <v>0</v>
      </c>
    </row>
    <row r="513" spans="1:44" ht="19.899999999999999" customHeight="1" thickBot="1" x14ac:dyDescent="0.25">
      <c r="A513" s="17"/>
      <c r="B513" s="407"/>
      <c r="C513" s="233"/>
      <c r="D513" s="203"/>
      <c r="E513" s="203"/>
      <c r="F513" s="202"/>
      <c r="G513" s="410"/>
      <c r="H513" s="410"/>
      <c r="I513" s="410"/>
      <c r="J513" s="201" t="s">
        <v>87</v>
      </c>
      <c r="K513" s="200" t="s">
        <v>306</v>
      </c>
      <c r="L513" s="201" t="s">
        <v>86</v>
      </c>
      <c r="M513" s="200" t="s">
        <v>97</v>
      </c>
      <c r="N513" s="201" t="s">
        <v>85</v>
      </c>
      <c r="O513" s="200" t="s">
        <v>213</v>
      </c>
      <c r="P513" s="201" t="s">
        <v>84</v>
      </c>
      <c r="Q513" s="200" t="s">
        <v>263</v>
      </c>
      <c r="R513" s="201" t="s">
        <v>208</v>
      </c>
      <c r="S513" s="200" t="s">
        <v>263</v>
      </c>
      <c r="T513" s="201" t="s">
        <v>207</v>
      </c>
      <c r="U513" s="200" t="s">
        <v>262</v>
      </c>
      <c r="V513" s="201" t="s">
        <v>290</v>
      </c>
      <c r="W513" s="200" t="s">
        <v>97</v>
      </c>
      <c r="X513" s="201" t="s">
        <v>592</v>
      </c>
      <c r="Y513" s="200"/>
      <c r="Z513" s="201" t="s">
        <v>738</v>
      </c>
      <c r="AA513" s="200"/>
      <c r="AB513" s="10"/>
      <c r="AC513" s="398"/>
      <c r="AD513" s="398"/>
      <c r="AE513" s="199"/>
      <c r="AF513" s="391"/>
      <c r="AG513" s="393"/>
      <c r="AH513" s="393"/>
      <c r="AI513" s="393"/>
      <c r="AJ513" s="393"/>
      <c r="AK513" s="393"/>
      <c r="AL513" s="393"/>
      <c r="AM513" s="393"/>
      <c r="AN513" s="393"/>
      <c r="AO513" s="396"/>
    </row>
    <row r="514" spans="1:44" ht="19.899999999999999" customHeight="1" x14ac:dyDescent="0.2">
      <c r="A514" s="17"/>
      <c r="B514" s="405">
        <v>3</v>
      </c>
      <c r="C514" s="232"/>
      <c r="D514" s="197"/>
      <c r="E514" s="197"/>
      <c r="F514" s="196"/>
      <c r="G514" s="408">
        <v>101</v>
      </c>
      <c r="H514" s="408">
        <v>27</v>
      </c>
      <c r="I514" s="408">
        <v>5</v>
      </c>
      <c r="J514" s="195" t="s">
        <v>95</v>
      </c>
      <c r="K514" s="194" t="s">
        <v>436</v>
      </c>
      <c r="L514" s="195" t="s">
        <v>94</v>
      </c>
      <c r="M514" s="194" t="s">
        <v>275</v>
      </c>
      <c r="N514" s="195" t="s">
        <v>93</v>
      </c>
      <c r="O514" s="194" t="s">
        <v>266</v>
      </c>
      <c r="P514" s="195" t="s">
        <v>92</v>
      </c>
      <c r="Q514" s="194" t="s">
        <v>301</v>
      </c>
      <c r="R514" s="195" t="s">
        <v>212</v>
      </c>
      <c r="S514" s="194" t="s">
        <v>266</v>
      </c>
      <c r="T514" s="195" t="s">
        <v>211</v>
      </c>
      <c r="U514" s="194" t="s">
        <v>306</v>
      </c>
      <c r="V514" s="195" t="s">
        <v>292</v>
      </c>
      <c r="W514" s="194" t="s">
        <v>232</v>
      </c>
      <c r="X514" s="195" t="s">
        <v>594</v>
      </c>
      <c r="Y514" s="194" t="s">
        <v>98</v>
      </c>
      <c r="Z514" s="195" t="s">
        <v>740</v>
      </c>
      <c r="AA514" s="194"/>
      <c r="AB514" s="25" t="s">
        <v>301</v>
      </c>
      <c r="AC514" s="397">
        <v>3</v>
      </c>
      <c r="AD514" s="397"/>
      <c r="AE514" s="193"/>
      <c r="AF514" s="379">
        <f>SUMPRODUCT(LEN($K514:$Y516)-LEN(SUBSTITUTE($K514:$Y516,"A", "")))</f>
        <v>37</v>
      </c>
      <c r="AG514" s="365">
        <f>SUMPRODUCT(LEN($AB514:$AB516)-LEN(SUBSTITUTE($AB514:$AB516,"A", "")))</f>
        <v>7</v>
      </c>
      <c r="AH514" s="365">
        <f>SUMPRODUCT(LEN($K514:$Y516)-LEN(SUBSTITUTE($K514:$Y516,"S", "")))</f>
        <v>4</v>
      </c>
      <c r="AI514" s="365">
        <f>SUMPRODUCT(LEN($AB514:$AB516)-LEN(SUBSTITUTE($AB514:$AB516,"S", "")))</f>
        <v>0</v>
      </c>
      <c r="AJ514" s="365">
        <f>SUMPRODUCT(LEN($K514:$Y516)-LEN(SUBSTITUTE($K514:$Y516,"F", "")))</f>
        <v>2</v>
      </c>
      <c r="AK514" s="365">
        <f>SUMPRODUCT(LEN($AB514:$AB516)-LEN(SUBSTITUTE($AB514:$AB516,"F", "")))</f>
        <v>0</v>
      </c>
      <c r="AL514" s="365">
        <f>SUMPRODUCT(LEN($K514:$Y516)-LEN(SUBSTITUTE($K514:$Y516,"G", "")))</f>
        <v>20</v>
      </c>
      <c r="AM514" s="365">
        <f>SUMPRODUCT(LEN($AB514:$AB516)-LEN(SUBSTITUTE($AB514:$AB516,"G", "")))</f>
        <v>6</v>
      </c>
      <c r="AN514" s="365">
        <f>SUMPRODUCT(LEN($K514:$Y516)-LEN(SUBSTITUTE($K514:$Y516,"M", "")))</f>
        <v>0</v>
      </c>
      <c r="AO514" s="382">
        <f>SUMPRODUCT(LEN($AB514:$AB516)-LEN(SUBSTITUTE($AB514:$AB516,"M", "")))</f>
        <v>0</v>
      </c>
    </row>
    <row r="515" spans="1:44" ht="19.899999999999999" customHeight="1" x14ac:dyDescent="0.2">
      <c r="A515" s="17"/>
      <c r="B515" s="406"/>
      <c r="C515" s="231"/>
      <c r="D515" s="23"/>
      <c r="E515" s="23"/>
      <c r="F515" s="191"/>
      <c r="G515" s="409"/>
      <c r="H515" s="409"/>
      <c r="I515" s="409"/>
      <c r="J515" s="190" t="s">
        <v>91</v>
      </c>
      <c r="K515" s="189" t="s">
        <v>224</v>
      </c>
      <c r="L515" s="190" t="s">
        <v>90</v>
      </c>
      <c r="M515" s="189" t="s">
        <v>582</v>
      </c>
      <c r="N515" s="190" t="s">
        <v>89</v>
      </c>
      <c r="O515" s="189" t="s">
        <v>382</v>
      </c>
      <c r="P515" s="190" t="s">
        <v>88</v>
      </c>
      <c r="Q515" s="189" t="s">
        <v>807</v>
      </c>
      <c r="R515" s="190" t="s">
        <v>210</v>
      </c>
      <c r="S515" s="189" t="s">
        <v>319</v>
      </c>
      <c r="T515" s="190" t="s">
        <v>209</v>
      </c>
      <c r="U515" s="189" t="s">
        <v>213</v>
      </c>
      <c r="V515" s="190" t="s">
        <v>291</v>
      </c>
      <c r="W515" s="189" t="s">
        <v>218</v>
      </c>
      <c r="X515" s="190" t="s">
        <v>593</v>
      </c>
      <c r="Y515" s="189"/>
      <c r="Z515" s="190" t="s">
        <v>739</v>
      </c>
      <c r="AA515" s="189"/>
      <c r="AB515" s="18" t="s">
        <v>275</v>
      </c>
      <c r="AC515" s="366"/>
      <c r="AD515" s="366"/>
      <c r="AE515" s="188"/>
      <c r="AF515" s="390"/>
      <c r="AG515" s="392"/>
      <c r="AH515" s="392"/>
      <c r="AI515" s="392"/>
      <c r="AJ515" s="392"/>
      <c r="AK515" s="392"/>
      <c r="AL515" s="392"/>
      <c r="AM515" s="392"/>
      <c r="AN515" s="392"/>
      <c r="AO515" s="395"/>
      <c r="AR515" s="4">
        <f>SUM(AN514:AO516)/SUM(AL514:AO516)*100</f>
        <v>0</v>
      </c>
    </row>
    <row r="516" spans="1:44" ht="19.899999999999999" customHeight="1" thickBot="1" x14ac:dyDescent="0.25">
      <c r="A516" s="17"/>
      <c r="B516" s="407"/>
      <c r="C516" s="233"/>
      <c r="D516" s="203"/>
      <c r="E516" s="203"/>
      <c r="F516" s="202"/>
      <c r="G516" s="410"/>
      <c r="H516" s="410"/>
      <c r="I516" s="410"/>
      <c r="J516" s="201" t="s">
        <v>87</v>
      </c>
      <c r="K516" s="200" t="s">
        <v>213</v>
      </c>
      <c r="L516" s="201" t="s">
        <v>86</v>
      </c>
      <c r="M516" s="200" t="s">
        <v>301</v>
      </c>
      <c r="N516" s="201" t="s">
        <v>85</v>
      </c>
      <c r="O516" s="200" t="s">
        <v>522</v>
      </c>
      <c r="P516" s="201" t="s">
        <v>84</v>
      </c>
      <c r="Q516" s="200" t="s">
        <v>382</v>
      </c>
      <c r="R516" s="201" t="s">
        <v>208</v>
      </c>
      <c r="S516" s="200" t="s">
        <v>263</v>
      </c>
      <c r="T516" s="201" t="s">
        <v>207</v>
      </c>
      <c r="U516" s="200" t="s">
        <v>213</v>
      </c>
      <c r="V516" s="201" t="s">
        <v>290</v>
      </c>
      <c r="W516" s="200" t="s">
        <v>98</v>
      </c>
      <c r="X516" s="201" t="s">
        <v>592</v>
      </c>
      <c r="Y516" s="200"/>
      <c r="Z516" s="201" t="s">
        <v>738</v>
      </c>
      <c r="AA516" s="200"/>
      <c r="AB516" s="10" t="s">
        <v>806</v>
      </c>
      <c r="AC516" s="398"/>
      <c r="AD516" s="398"/>
      <c r="AE516" s="199"/>
      <c r="AF516" s="391"/>
      <c r="AG516" s="393"/>
      <c r="AH516" s="393"/>
      <c r="AI516" s="393"/>
      <c r="AJ516" s="393"/>
      <c r="AK516" s="393"/>
      <c r="AL516" s="393"/>
      <c r="AM516" s="393"/>
      <c r="AN516" s="393"/>
      <c r="AO516" s="396"/>
    </row>
    <row r="517" spans="1:44" ht="19.899999999999999" customHeight="1" x14ac:dyDescent="0.2">
      <c r="A517" s="17"/>
      <c r="B517" s="405">
        <v>4</v>
      </c>
      <c r="C517" s="232"/>
      <c r="D517" s="197"/>
      <c r="E517" s="197"/>
      <c r="F517" s="196"/>
      <c r="G517" s="408">
        <v>104</v>
      </c>
      <c r="H517" s="408">
        <v>29</v>
      </c>
      <c r="I517" s="408">
        <v>5</v>
      </c>
      <c r="J517" s="195" t="s">
        <v>95</v>
      </c>
      <c r="K517" s="194" t="s">
        <v>748</v>
      </c>
      <c r="L517" s="195" t="s">
        <v>94</v>
      </c>
      <c r="M517" s="194" t="s">
        <v>213</v>
      </c>
      <c r="N517" s="195" t="s">
        <v>93</v>
      </c>
      <c r="O517" s="194" t="s">
        <v>97</v>
      </c>
      <c r="P517" s="195" t="s">
        <v>92</v>
      </c>
      <c r="Q517" s="194" t="s">
        <v>367</v>
      </c>
      <c r="R517" s="195" t="s">
        <v>212</v>
      </c>
      <c r="S517" s="194" t="s">
        <v>97</v>
      </c>
      <c r="T517" s="195" t="s">
        <v>211</v>
      </c>
      <c r="U517" s="194" t="s">
        <v>263</v>
      </c>
      <c r="V517" s="195" t="s">
        <v>292</v>
      </c>
      <c r="W517" s="194" t="s">
        <v>273</v>
      </c>
      <c r="X517" s="195" t="s">
        <v>594</v>
      </c>
      <c r="Y517" s="194" t="s">
        <v>218</v>
      </c>
      <c r="Z517" s="195" t="s">
        <v>740</v>
      </c>
      <c r="AA517" s="194"/>
      <c r="AB517" s="25" t="s">
        <v>805</v>
      </c>
      <c r="AC517" s="397">
        <v>5</v>
      </c>
      <c r="AD517" s="397"/>
      <c r="AE517" s="193"/>
      <c r="AF517" s="379">
        <f>SUMPRODUCT(LEN($K517:$Y519)-LEN(SUBSTITUTE($K517:$Y519,"A", "")))</f>
        <v>26</v>
      </c>
      <c r="AG517" s="365">
        <f>SUMPRODUCT(LEN($AB517:$AB519)-LEN(SUBSTITUTE($AB517:$AB519,"A", "")))</f>
        <v>1</v>
      </c>
      <c r="AH517" s="365">
        <f>SUMPRODUCT(LEN($K517:$Y519)-LEN(SUBSTITUTE($K517:$Y519,"S", "")))</f>
        <v>12</v>
      </c>
      <c r="AI517" s="365">
        <f>SUMPRODUCT(LEN($AB517:$AB519)-LEN(SUBSTITUTE($AB517:$AB519,"S", "")))</f>
        <v>0</v>
      </c>
      <c r="AJ517" s="365">
        <f>SUMPRODUCT(LEN($K517:$Y519)-LEN(SUBSTITUTE($K517:$Y519,"F", "")))</f>
        <v>2</v>
      </c>
      <c r="AK517" s="365">
        <f>SUMPRODUCT(LEN($AB517:$AB519)-LEN(SUBSTITUTE($AB517:$AB519,"F", "")))</f>
        <v>0</v>
      </c>
      <c r="AL517" s="365">
        <f>SUMPRODUCT(LEN($K517:$Y519)-LEN(SUBSTITUTE($K517:$Y519,"G", "")))</f>
        <v>7</v>
      </c>
      <c r="AM517" s="365">
        <f>SUMPRODUCT(LEN($AB517:$AB519)-LEN(SUBSTITUTE($AB517:$AB519,"G", "")))</f>
        <v>4</v>
      </c>
      <c r="AN517" s="365">
        <f>SUMPRODUCT(LEN($K517:$Y519)-LEN(SUBSTITUTE($K517:$Y519,"M", "")))</f>
        <v>2</v>
      </c>
      <c r="AO517" s="382">
        <f>SUMPRODUCT(LEN($AB517:$AB519)-LEN(SUBSTITUTE($AB517:$AB519,"M", "")))</f>
        <v>0</v>
      </c>
    </row>
    <row r="518" spans="1:44" ht="19.899999999999999" customHeight="1" x14ac:dyDescent="0.2">
      <c r="A518" s="17"/>
      <c r="B518" s="406"/>
      <c r="C518" s="231"/>
      <c r="D518" s="23"/>
      <c r="E518" s="23"/>
      <c r="F518" s="191"/>
      <c r="G518" s="409"/>
      <c r="H518" s="409"/>
      <c r="I518" s="409"/>
      <c r="J518" s="190" t="s">
        <v>91</v>
      </c>
      <c r="K518" s="189" t="s">
        <v>213</v>
      </c>
      <c r="L518" s="190" t="s">
        <v>90</v>
      </c>
      <c r="M518" s="189" t="s">
        <v>436</v>
      </c>
      <c r="N518" s="190" t="s">
        <v>89</v>
      </c>
      <c r="O518" s="189" t="s">
        <v>621</v>
      </c>
      <c r="P518" s="190" t="s">
        <v>88</v>
      </c>
      <c r="Q518" s="189" t="s">
        <v>224</v>
      </c>
      <c r="R518" s="190" t="s">
        <v>210</v>
      </c>
      <c r="S518" s="189" t="s">
        <v>97</v>
      </c>
      <c r="T518" s="190" t="s">
        <v>209</v>
      </c>
      <c r="U518" s="189" t="s">
        <v>416</v>
      </c>
      <c r="V518" s="190" t="s">
        <v>291</v>
      </c>
      <c r="W518" s="189" t="s">
        <v>228</v>
      </c>
      <c r="X518" s="190" t="s">
        <v>593</v>
      </c>
      <c r="Y518" s="189" t="s">
        <v>98</v>
      </c>
      <c r="Z518" s="190" t="s">
        <v>739</v>
      </c>
      <c r="AA518" s="189"/>
      <c r="AB518" s="18"/>
      <c r="AC518" s="366"/>
      <c r="AD518" s="366"/>
      <c r="AE518" s="188"/>
      <c r="AF518" s="390"/>
      <c r="AG518" s="392"/>
      <c r="AH518" s="392"/>
      <c r="AI518" s="392"/>
      <c r="AJ518" s="392"/>
      <c r="AK518" s="392"/>
      <c r="AL518" s="392"/>
      <c r="AM518" s="392"/>
      <c r="AN518" s="392"/>
      <c r="AO518" s="395"/>
      <c r="AR518" s="4">
        <f>SUM(AN517:AO519)/SUM(AL517:AO519)*100</f>
        <v>15.384615384615385</v>
      </c>
    </row>
    <row r="519" spans="1:44" ht="19.899999999999999" customHeight="1" thickBot="1" x14ac:dyDescent="0.25">
      <c r="A519" s="17"/>
      <c r="B519" s="407"/>
      <c r="C519" s="233"/>
      <c r="D519" s="203"/>
      <c r="E519" s="203"/>
      <c r="F519" s="202"/>
      <c r="G519" s="410"/>
      <c r="H519" s="410"/>
      <c r="I519" s="410"/>
      <c r="J519" s="201" t="s">
        <v>87</v>
      </c>
      <c r="K519" s="200" t="s">
        <v>746</v>
      </c>
      <c r="L519" s="201" t="s">
        <v>86</v>
      </c>
      <c r="M519" s="200" t="s">
        <v>425</v>
      </c>
      <c r="N519" s="201" t="s">
        <v>85</v>
      </c>
      <c r="O519" s="200" t="s">
        <v>367</v>
      </c>
      <c r="P519" s="201" t="s">
        <v>84</v>
      </c>
      <c r="Q519" s="200" t="s">
        <v>213</v>
      </c>
      <c r="R519" s="201" t="s">
        <v>208</v>
      </c>
      <c r="S519" s="200" t="s">
        <v>301</v>
      </c>
      <c r="T519" s="201" t="s">
        <v>207</v>
      </c>
      <c r="U519" s="200" t="s">
        <v>305</v>
      </c>
      <c r="V519" s="201" t="s">
        <v>290</v>
      </c>
      <c r="W519" s="200" t="s">
        <v>218</v>
      </c>
      <c r="X519" s="201" t="s">
        <v>592</v>
      </c>
      <c r="Y519" s="200" t="s">
        <v>98</v>
      </c>
      <c r="Z519" s="201" t="s">
        <v>738</v>
      </c>
      <c r="AA519" s="200"/>
      <c r="AB519" s="10"/>
      <c r="AC519" s="398"/>
      <c r="AD519" s="398"/>
      <c r="AE519" s="199"/>
      <c r="AF519" s="391"/>
      <c r="AG519" s="393"/>
      <c r="AH519" s="393"/>
      <c r="AI519" s="393"/>
      <c r="AJ519" s="393"/>
      <c r="AK519" s="393"/>
      <c r="AL519" s="393"/>
      <c r="AM519" s="393"/>
      <c r="AN519" s="393"/>
      <c r="AO519" s="396"/>
    </row>
    <row r="520" spans="1:44" ht="19.899999999999999" customHeight="1" x14ac:dyDescent="0.2">
      <c r="A520" s="17"/>
      <c r="B520" s="405">
        <v>5</v>
      </c>
      <c r="C520" s="232"/>
      <c r="D520" s="197"/>
      <c r="E520" s="197"/>
      <c r="F520" s="196"/>
      <c r="G520" s="408">
        <v>98</v>
      </c>
      <c r="H520" s="408">
        <v>28</v>
      </c>
      <c r="I520" s="408">
        <v>7</v>
      </c>
      <c r="J520" s="195" t="s">
        <v>95</v>
      </c>
      <c r="K520" s="194" t="s">
        <v>748</v>
      </c>
      <c r="L520" s="195" t="s">
        <v>94</v>
      </c>
      <c r="M520" s="194" t="s">
        <v>213</v>
      </c>
      <c r="N520" s="195" t="s">
        <v>93</v>
      </c>
      <c r="O520" s="194" t="s">
        <v>263</v>
      </c>
      <c r="P520" s="195" t="s">
        <v>92</v>
      </c>
      <c r="Q520" s="194" t="s">
        <v>319</v>
      </c>
      <c r="R520" s="195" t="s">
        <v>212</v>
      </c>
      <c r="S520" s="194" t="s">
        <v>263</v>
      </c>
      <c r="T520" s="195" t="s">
        <v>211</v>
      </c>
      <c r="U520" s="194" t="s">
        <v>271</v>
      </c>
      <c r="V520" s="195" t="s">
        <v>292</v>
      </c>
      <c r="W520" s="194" t="s">
        <v>98</v>
      </c>
      <c r="X520" s="195" t="s">
        <v>594</v>
      </c>
      <c r="Y520" s="194"/>
      <c r="Z520" s="195" t="s">
        <v>740</v>
      </c>
      <c r="AA520" s="194"/>
      <c r="AB520" s="25"/>
      <c r="AC520" s="397"/>
      <c r="AD520" s="397"/>
      <c r="AE520" s="193"/>
      <c r="AF520" s="379">
        <f>SUMPRODUCT(LEN($K520:$Y522)-LEN(SUBSTITUTE($K520:$Y522,"A", "")))</f>
        <v>21</v>
      </c>
      <c r="AG520" s="365">
        <f>SUMPRODUCT(LEN($AB520:$AB522)-LEN(SUBSTITUTE($AB520:$AB522,"A", "")))</f>
        <v>0</v>
      </c>
      <c r="AH520" s="365">
        <f>SUMPRODUCT(LEN($K520:$Y522)-LEN(SUBSTITUTE($K520:$Y522,"S", "")))</f>
        <v>5</v>
      </c>
      <c r="AI520" s="365">
        <f>SUMPRODUCT(LEN($AB520:$AB522)-LEN(SUBSTITUTE($AB520:$AB522,"S", "")))</f>
        <v>0</v>
      </c>
      <c r="AJ520" s="365">
        <f>SUMPRODUCT(LEN($K520:$Y522)-LEN(SUBSTITUTE($K520:$Y522,"F", "")))</f>
        <v>0</v>
      </c>
      <c r="AK520" s="365">
        <f>SUMPRODUCT(LEN($AB520:$AB522)-LEN(SUBSTITUTE($AB520:$AB522,"F", "")))</f>
        <v>0</v>
      </c>
      <c r="AL520" s="365">
        <f>SUMPRODUCT(LEN($K520:$Y522)-LEN(SUBSTITUTE($K520:$Y522,"G", "")))</f>
        <v>14</v>
      </c>
      <c r="AM520" s="365">
        <f>SUMPRODUCT(LEN($AB520:$AB522)-LEN(SUBSTITUTE($AB520:$AB522,"G", "")))</f>
        <v>0</v>
      </c>
      <c r="AN520" s="365">
        <f>SUMPRODUCT(LEN($K520:$Y522)-LEN(SUBSTITUTE($K520:$Y522,"M", "")))</f>
        <v>1</v>
      </c>
      <c r="AO520" s="382">
        <f>SUMPRODUCT(LEN($AB520:$AB522)-LEN(SUBSTITUTE($AB520:$AB522,"M", "")))</f>
        <v>0</v>
      </c>
    </row>
    <row r="521" spans="1:44" ht="19.899999999999999" customHeight="1" x14ac:dyDescent="0.2">
      <c r="A521" s="17"/>
      <c r="B521" s="406"/>
      <c r="C521" s="231"/>
      <c r="D521" s="23"/>
      <c r="E521" s="23"/>
      <c r="F521" s="191"/>
      <c r="G521" s="409"/>
      <c r="H521" s="409"/>
      <c r="I521" s="409"/>
      <c r="J521" s="190" t="s">
        <v>91</v>
      </c>
      <c r="K521" s="189" t="s">
        <v>271</v>
      </c>
      <c r="L521" s="190" t="s">
        <v>90</v>
      </c>
      <c r="M521" s="189" t="s">
        <v>97</v>
      </c>
      <c r="N521" s="190" t="s">
        <v>89</v>
      </c>
      <c r="O521" s="189" t="s">
        <v>263</v>
      </c>
      <c r="P521" s="190" t="s">
        <v>88</v>
      </c>
      <c r="Q521" s="189" t="s">
        <v>441</v>
      </c>
      <c r="R521" s="190" t="s">
        <v>210</v>
      </c>
      <c r="S521" s="189" t="s">
        <v>230</v>
      </c>
      <c r="T521" s="190" t="s">
        <v>209</v>
      </c>
      <c r="U521" s="189" t="s">
        <v>263</v>
      </c>
      <c r="V521" s="190" t="s">
        <v>291</v>
      </c>
      <c r="W521" s="189" t="s">
        <v>97</v>
      </c>
      <c r="X521" s="190" t="s">
        <v>593</v>
      </c>
      <c r="Y521" s="189"/>
      <c r="Z521" s="190" t="s">
        <v>739</v>
      </c>
      <c r="AA521" s="189"/>
      <c r="AB521" s="18"/>
      <c r="AC521" s="366"/>
      <c r="AD521" s="366"/>
      <c r="AE521" s="188"/>
      <c r="AF521" s="390"/>
      <c r="AG521" s="392"/>
      <c r="AH521" s="392"/>
      <c r="AI521" s="392"/>
      <c r="AJ521" s="392"/>
      <c r="AK521" s="392"/>
      <c r="AL521" s="392"/>
      <c r="AM521" s="392"/>
      <c r="AN521" s="392"/>
      <c r="AO521" s="395"/>
      <c r="AR521" s="4">
        <f>SUM(AN520:AO522)/SUM(AL520:AO522)*100</f>
        <v>6.666666666666667</v>
      </c>
    </row>
    <row r="522" spans="1:44" ht="19.899999999999999" customHeight="1" thickBot="1" x14ac:dyDescent="0.25">
      <c r="A522" s="17"/>
      <c r="B522" s="407"/>
      <c r="C522" s="233"/>
      <c r="D522" s="203"/>
      <c r="E522" s="203"/>
      <c r="F522" s="202"/>
      <c r="G522" s="410"/>
      <c r="H522" s="410"/>
      <c r="I522" s="410"/>
      <c r="J522" s="201" t="s">
        <v>87</v>
      </c>
      <c r="K522" s="200" t="s">
        <v>263</v>
      </c>
      <c r="L522" s="201" t="s">
        <v>86</v>
      </c>
      <c r="M522" s="200" t="s">
        <v>319</v>
      </c>
      <c r="N522" s="201" t="s">
        <v>85</v>
      </c>
      <c r="O522" s="200" t="s">
        <v>224</v>
      </c>
      <c r="P522" s="201" t="s">
        <v>84</v>
      </c>
      <c r="Q522" s="200" t="s">
        <v>545</v>
      </c>
      <c r="R522" s="201" t="s">
        <v>208</v>
      </c>
      <c r="S522" s="200" t="s">
        <v>217</v>
      </c>
      <c r="T522" s="201" t="s">
        <v>207</v>
      </c>
      <c r="U522" s="200" t="s">
        <v>98</v>
      </c>
      <c r="V522" s="201" t="s">
        <v>290</v>
      </c>
      <c r="W522" s="200" t="s">
        <v>98</v>
      </c>
      <c r="X522" s="201" t="s">
        <v>592</v>
      </c>
      <c r="Y522" s="200"/>
      <c r="Z522" s="201" t="s">
        <v>738</v>
      </c>
      <c r="AA522" s="200"/>
      <c r="AB522" s="10"/>
      <c r="AC522" s="398"/>
      <c r="AD522" s="398"/>
      <c r="AE522" s="199"/>
      <c r="AF522" s="391"/>
      <c r="AG522" s="393"/>
      <c r="AH522" s="393"/>
      <c r="AI522" s="393"/>
      <c r="AJ522" s="393"/>
      <c r="AK522" s="393"/>
      <c r="AL522" s="393"/>
      <c r="AM522" s="393"/>
      <c r="AN522" s="393"/>
      <c r="AO522" s="396"/>
    </row>
    <row r="523" spans="1:44" ht="19.899999999999999" customHeight="1" x14ac:dyDescent="0.2">
      <c r="A523" s="17"/>
      <c r="B523" s="405">
        <v>6</v>
      </c>
      <c r="C523" s="232"/>
      <c r="D523" s="197"/>
      <c r="E523" s="197"/>
      <c r="F523" s="196"/>
      <c r="G523" s="408">
        <v>113</v>
      </c>
      <c r="H523" s="408">
        <v>30</v>
      </c>
      <c r="I523" s="408">
        <v>5</v>
      </c>
      <c r="J523" s="195" t="s">
        <v>95</v>
      </c>
      <c r="K523" s="194" t="s">
        <v>306</v>
      </c>
      <c r="L523" s="195" t="s">
        <v>94</v>
      </c>
      <c r="M523" s="194" t="s">
        <v>213</v>
      </c>
      <c r="N523" s="195" t="s">
        <v>93</v>
      </c>
      <c r="O523" s="194" t="s">
        <v>600</v>
      </c>
      <c r="P523" s="195" t="s">
        <v>92</v>
      </c>
      <c r="Q523" s="194" t="s">
        <v>804</v>
      </c>
      <c r="R523" s="195" t="s">
        <v>212</v>
      </c>
      <c r="S523" s="194" t="s">
        <v>378</v>
      </c>
      <c r="T523" s="195" t="s">
        <v>211</v>
      </c>
      <c r="U523" s="194" t="s">
        <v>524</v>
      </c>
      <c r="V523" s="195" t="s">
        <v>292</v>
      </c>
      <c r="W523" s="194" t="s">
        <v>322</v>
      </c>
      <c r="X523" s="195" t="s">
        <v>594</v>
      </c>
      <c r="Y523" s="194" t="s">
        <v>218</v>
      </c>
      <c r="Z523" s="195" t="s">
        <v>740</v>
      </c>
      <c r="AA523" s="194" t="s">
        <v>98</v>
      </c>
      <c r="AB523" s="25" t="s">
        <v>224</v>
      </c>
      <c r="AC523" s="397">
        <v>5</v>
      </c>
      <c r="AD523" s="397"/>
      <c r="AE523" s="193"/>
      <c r="AF523" s="379">
        <f>SUMPRODUCT(LEN($K523:$Y525)-LEN(SUBSTITUTE($K523:$Y525,"A", "")))</f>
        <v>37</v>
      </c>
      <c r="AG523" s="365">
        <f>SUMPRODUCT(LEN($AB523:$AB525)-LEN(SUBSTITUTE($AB523:$AB525,"A", "")))</f>
        <v>3</v>
      </c>
      <c r="AH523" s="365">
        <f>SUMPRODUCT(LEN($K523:$Y525)-LEN(SUBSTITUTE($K523:$Y525,"S", "")))</f>
        <v>28</v>
      </c>
      <c r="AI523" s="365">
        <f>SUMPRODUCT(LEN($AB523:$AB525)-LEN(SUBSTITUTE($AB523:$AB525,"S", "")))</f>
        <v>0</v>
      </c>
      <c r="AJ523" s="365">
        <f>SUMPRODUCT(LEN($K523:$Y525)-LEN(SUBSTITUTE($K523:$Y525,"F", "")))</f>
        <v>2</v>
      </c>
      <c r="AK523" s="365">
        <f>SUMPRODUCT(LEN($AB523:$AB525)-LEN(SUBSTITUTE($AB523:$AB525,"F", "")))</f>
        <v>0</v>
      </c>
      <c r="AL523" s="365">
        <f>SUMPRODUCT(LEN($K523:$Y525)-LEN(SUBSTITUTE($K523:$Y525,"G", "")))</f>
        <v>25</v>
      </c>
      <c r="AM523" s="365">
        <f>SUMPRODUCT(LEN($AB523:$AB525)-LEN(SUBSTITUTE($AB523:$AB525,"G", "")))</f>
        <v>2</v>
      </c>
      <c r="AN523" s="365">
        <f>SUMPRODUCT(LEN($K523:$Y525)-LEN(SUBSTITUTE($K523:$Y525,"M", "")))</f>
        <v>0</v>
      </c>
      <c r="AO523" s="382">
        <f>SUMPRODUCT(LEN($AB523:$AB525)-LEN(SUBSTITUTE($AB523:$AB525,"M", "")))</f>
        <v>0</v>
      </c>
    </row>
    <row r="524" spans="1:44" ht="19.899999999999999" customHeight="1" x14ac:dyDescent="0.2">
      <c r="A524" s="17"/>
      <c r="B524" s="406"/>
      <c r="C524" s="231"/>
      <c r="D524" s="23"/>
      <c r="E524" s="23"/>
      <c r="F524" s="191"/>
      <c r="G524" s="409"/>
      <c r="H524" s="409"/>
      <c r="I524" s="409"/>
      <c r="J524" s="190" t="s">
        <v>91</v>
      </c>
      <c r="K524" s="189" t="s">
        <v>97</v>
      </c>
      <c r="L524" s="190" t="s">
        <v>90</v>
      </c>
      <c r="M524" s="189" t="s">
        <v>301</v>
      </c>
      <c r="N524" s="190" t="s">
        <v>89</v>
      </c>
      <c r="O524" s="189" t="s">
        <v>490</v>
      </c>
      <c r="P524" s="190" t="s">
        <v>88</v>
      </c>
      <c r="Q524" s="189" t="s">
        <v>319</v>
      </c>
      <c r="R524" s="190" t="s">
        <v>210</v>
      </c>
      <c r="S524" s="189" t="s">
        <v>679</v>
      </c>
      <c r="T524" s="190" t="s">
        <v>209</v>
      </c>
      <c r="U524" s="189" t="s">
        <v>315</v>
      </c>
      <c r="V524" s="190" t="s">
        <v>291</v>
      </c>
      <c r="W524" s="189" t="s">
        <v>324</v>
      </c>
      <c r="X524" s="190" t="s">
        <v>593</v>
      </c>
      <c r="Y524" s="189" t="s">
        <v>218</v>
      </c>
      <c r="Z524" s="190" t="s">
        <v>739</v>
      </c>
      <c r="AA524" s="189"/>
      <c r="AB524" s="18" t="s">
        <v>284</v>
      </c>
      <c r="AC524" s="366"/>
      <c r="AD524" s="366"/>
      <c r="AE524" s="188"/>
      <c r="AF524" s="390"/>
      <c r="AG524" s="392"/>
      <c r="AH524" s="392"/>
      <c r="AI524" s="392"/>
      <c r="AJ524" s="392"/>
      <c r="AK524" s="392"/>
      <c r="AL524" s="392"/>
      <c r="AM524" s="392"/>
      <c r="AN524" s="392"/>
      <c r="AO524" s="395"/>
      <c r="AR524" s="4">
        <f>SUM(AN523:AO525)/SUM(AL523:AO525)*100</f>
        <v>0</v>
      </c>
    </row>
    <row r="525" spans="1:44" ht="19.899999999999999" customHeight="1" thickBot="1" x14ac:dyDescent="0.25">
      <c r="A525" s="17"/>
      <c r="B525" s="407"/>
      <c r="C525" s="233"/>
      <c r="D525" s="203"/>
      <c r="E525" s="203"/>
      <c r="F525" s="202"/>
      <c r="G525" s="410"/>
      <c r="H525" s="410"/>
      <c r="I525" s="410"/>
      <c r="J525" s="201" t="s">
        <v>87</v>
      </c>
      <c r="K525" s="200" t="s">
        <v>263</v>
      </c>
      <c r="L525" s="201" t="s">
        <v>86</v>
      </c>
      <c r="M525" s="200" t="s">
        <v>624</v>
      </c>
      <c r="N525" s="201" t="s">
        <v>85</v>
      </c>
      <c r="O525" s="200" t="s">
        <v>803</v>
      </c>
      <c r="P525" s="201" t="s">
        <v>84</v>
      </c>
      <c r="Q525" s="200" t="s">
        <v>802</v>
      </c>
      <c r="R525" s="201" t="s">
        <v>208</v>
      </c>
      <c r="S525" s="200" t="s">
        <v>801</v>
      </c>
      <c r="T525" s="201" t="s">
        <v>207</v>
      </c>
      <c r="U525" s="200" t="s">
        <v>400</v>
      </c>
      <c r="V525" s="201" t="s">
        <v>290</v>
      </c>
      <c r="W525" s="200" t="s">
        <v>228</v>
      </c>
      <c r="X525" s="201" t="s">
        <v>592</v>
      </c>
      <c r="Y525" s="200" t="s">
        <v>98</v>
      </c>
      <c r="Z525" s="201" t="s">
        <v>738</v>
      </c>
      <c r="AA525" s="200"/>
      <c r="AB525" s="10"/>
      <c r="AC525" s="398"/>
      <c r="AD525" s="398"/>
      <c r="AE525" s="199"/>
      <c r="AF525" s="391"/>
      <c r="AG525" s="393"/>
      <c r="AH525" s="393"/>
      <c r="AI525" s="393"/>
      <c r="AJ525" s="393"/>
      <c r="AK525" s="393"/>
      <c r="AL525" s="393"/>
      <c r="AM525" s="393"/>
      <c r="AN525" s="393"/>
      <c r="AO525" s="396"/>
    </row>
    <row r="526" spans="1:44" ht="19.899999999999999" customHeight="1" x14ac:dyDescent="0.2">
      <c r="A526" s="17"/>
      <c r="B526" s="405">
        <v>7</v>
      </c>
      <c r="C526" s="198" t="s">
        <v>137</v>
      </c>
      <c r="D526" s="197"/>
      <c r="E526" s="197"/>
      <c r="F526" s="196"/>
      <c r="G526" s="408">
        <v>103</v>
      </c>
      <c r="H526" s="408">
        <v>24</v>
      </c>
      <c r="I526" s="408">
        <v>8</v>
      </c>
      <c r="J526" s="195" t="s">
        <v>95</v>
      </c>
      <c r="K526" s="194" t="s">
        <v>97</v>
      </c>
      <c r="L526" s="195" t="s">
        <v>94</v>
      </c>
      <c r="M526" s="194" t="s">
        <v>271</v>
      </c>
      <c r="N526" s="195" t="s">
        <v>93</v>
      </c>
      <c r="O526" s="194" t="s">
        <v>271</v>
      </c>
      <c r="P526" s="195" t="s">
        <v>92</v>
      </c>
      <c r="Q526" s="194" t="s">
        <v>217</v>
      </c>
      <c r="R526" s="195" t="s">
        <v>212</v>
      </c>
      <c r="S526" s="194" t="s">
        <v>98</v>
      </c>
      <c r="T526" s="195" t="s">
        <v>211</v>
      </c>
      <c r="U526" s="194"/>
      <c r="V526" s="195" t="s">
        <v>292</v>
      </c>
      <c r="W526" s="194"/>
      <c r="X526" s="195" t="s">
        <v>594</v>
      </c>
      <c r="Y526" s="194"/>
      <c r="Z526" s="195" t="s">
        <v>740</v>
      </c>
      <c r="AA526" s="194"/>
      <c r="AB526" s="25" t="s">
        <v>800</v>
      </c>
      <c r="AC526" s="397"/>
      <c r="AD526" s="397"/>
      <c r="AE526" s="193"/>
      <c r="AF526" s="379">
        <f>SUMPRODUCT(LEN($K526:$Y528)-LEN(SUBSTITUTE($K526:$Y528,"A", "")))</f>
        <v>8</v>
      </c>
      <c r="AG526" s="365">
        <f>SUMPRODUCT(LEN($AB526:$AB528)-LEN(SUBSTITUTE($AB526:$AB528,"A", "")))</f>
        <v>5</v>
      </c>
      <c r="AH526" s="365">
        <f>SUMPRODUCT(LEN($K526:$Y528)-LEN(SUBSTITUTE($K526:$Y528,"S", "")))</f>
        <v>9</v>
      </c>
      <c r="AI526" s="365">
        <f>SUMPRODUCT(LEN($AB526:$AB528)-LEN(SUBSTITUTE($AB526:$AB528,"S", "")))</f>
        <v>11</v>
      </c>
      <c r="AJ526" s="365">
        <f>SUMPRODUCT(LEN($K526:$Y528)-LEN(SUBSTITUTE($K526:$Y528,"F", "")))</f>
        <v>0</v>
      </c>
      <c r="AK526" s="365">
        <f>SUMPRODUCT(LEN($AB526:$AB528)-LEN(SUBSTITUTE($AB526:$AB528,"F", "")))</f>
        <v>0</v>
      </c>
      <c r="AL526" s="365">
        <f>SUMPRODUCT(LEN($K526:$Y528)-LEN(SUBSTITUTE($K526:$Y528,"G", "")))</f>
        <v>4</v>
      </c>
      <c r="AM526" s="365">
        <f>SUMPRODUCT(LEN($AB526:$AB528)-LEN(SUBSTITUTE($AB526:$AB528,"G", "")))</f>
        <v>2</v>
      </c>
      <c r="AN526" s="365">
        <f>SUMPRODUCT(LEN($K526:$Y528)-LEN(SUBSTITUTE($K526:$Y528,"M", "")))</f>
        <v>0</v>
      </c>
      <c r="AO526" s="382">
        <f>SUMPRODUCT(LEN($AB526:$AB528)-LEN(SUBSTITUTE($AB526:$AB528,"M", "")))</f>
        <v>0</v>
      </c>
    </row>
    <row r="527" spans="1:44" ht="19.899999999999999" customHeight="1" x14ac:dyDescent="0.2">
      <c r="A527" s="17"/>
      <c r="B527" s="406"/>
      <c r="C527" s="231"/>
      <c r="D527" s="23"/>
      <c r="E527" s="23"/>
      <c r="F527" s="191"/>
      <c r="G527" s="409"/>
      <c r="H527" s="409"/>
      <c r="I527" s="409"/>
      <c r="J527" s="190" t="s">
        <v>91</v>
      </c>
      <c r="K527" s="189" t="s">
        <v>367</v>
      </c>
      <c r="L527" s="190" t="s">
        <v>90</v>
      </c>
      <c r="M527" s="189" t="s">
        <v>271</v>
      </c>
      <c r="N527" s="190" t="s">
        <v>89</v>
      </c>
      <c r="O527" s="189" t="s">
        <v>217</v>
      </c>
      <c r="P527" s="190" t="s">
        <v>88</v>
      </c>
      <c r="Q527" s="189" t="s">
        <v>217</v>
      </c>
      <c r="R527" s="190" t="s">
        <v>210</v>
      </c>
      <c r="S527" s="189" t="s">
        <v>98</v>
      </c>
      <c r="T527" s="190" t="s">
        <v>209</v>
      </c>
      <c r="U527" s="189"/>
      <c r="V527" s="190" t="s">
        <v>291</v>
      </c>
      <c r="W527" s="189"/>
      <c r="X527" s="190" t="s">
        <v>593</v>
      </c>
      <c r="Y527" s="189"/>
      <c r="Z527" s="190" t="s">
        <v>739</v>
      </c>
      <c r="AA527" s="189"/>
      <c r="AB527" s="18"/>
      <c r="AC527" s="366"/>
      <c r="AD527" s="366"/>
      <c r="AE527" s="188"/>
      <c r="AF527" s="390"/>
      <c r="AG527" s="392"/>
      <c r="AH527" s="392"/>
      <c r="AI527" s="392"/>
      <c r="AJ527" s="392"/>
      <c r="AK527" s="392"/>
      <c r="AL527" s="392"/>
      <c r="AM527" s="392"/>
      <c r="AN527" s="392"/>
      <c r="AO527" s="395"/>
      <c r="AR527" s="4">
        <f>SUM(AN526:AO528)/SUM(AL526:AO528)*100</f>
        <v>0</v>
      </c>
    </row>
    <row r="528" spans="1:44" ht="19.899999999999999" customHeight="1" thickBot="1" x14ac:dyDescent="0.25">
      <c r="A528" s="17"/>
      <c r="B528" s="407"/>
      <c r="C528" s="233"/>
      <c r="D528" s="203"/>
      <c r="E528" s="203"/>
      <c r="F528" s="202"/>
      <c r="G528" s="410"/>
      <c r="H528" s="410"/>
      <c r="I528" s="410"/>
      <c r="J528" s="201" t="s">
        <v>87</v>
      </c>
      <c r="K528" s="200" t="s">
        <v>213</v>
      </c>
      <c r="L528" s="201" t="s">
        <v>86</v>
      </c>
      <c r="M528" s="200" t="s">
        <v>263</v>
      </c>
      <c r="N528" s="201" t="s">
        <v>85</v>
      </c>
      <c r="O528" s="200" t="s">
        <v>227</v>
      </c>
      <c r="P528" s="201" t="s">
        <v>84</v>
      </c>
      <c r="Q528" s="200" t="s">
        <v>218</v>
      </c>
      <c r="R528" s="201" t="s">
        <v>208</v>
      </c>
      <c r="S528" s="200"/>
      <c r="T528" s="201" t="s">
        <v>207</v>
      </c>
      <c r="U528" s="200"/>
      <c r="V528" s="201" t="s">
        <v>290</v>
      </c>
      <c r="W528" s="200"/>
      <c r="X528" s="201" t="s">
        <v>592</v>
      </c>
      <c r="Y528" s="200"/>
      <c r="Z528" s="201" t="s">
        <v>738</v>
      </c>
      <c r="AA528" s="200"/>
      <c r="AB528" s="10"/>
      <c r="AC528" s="398"/>
      <c r="AD528" s="398"/>
      <c r="AE528" s="199"/>
      <c r="AF528" s="391"/>
      <c r="AG528" s="393"/>
      <c r="AH528" s="393"/>
      <c r="AI528" s="393"/>
      <c r="AJ528" s="393"/>
      <c r="AK528" s="393"/>
      <c r="AL528" s="393"/>
      <c r="AM528" s="393"/>
      <c r="AN528" s="393"/>
      <c r="AO528" s="396"/>
    </row>
    <row r="529" spans="1:44" ht="19.899999999999999" customHeight="1" x14ac:dyDescent="0.2">
      <c r="A529" s="17"/>
      <c r="B529" s="405">
        <v>8</v>
      </c>
      <c r="C529" s="232"/>
      <c r="D529" s="197"/>
      <c r="E529" s="197"/>
      <c r="F529" s="196"/>
      <c r="G529" s="408">
        <v>90</v>
      </c>
      <c r="H529" s="408">
        <v>21</v>
      </c>
      <c r="I529" s="408">
        <v>5</v>
      </c>
      <c r="J529" s="195" t="s">
        <v>95</v>
      </c>
      <c r="K529" s="194" t="s">
        <v>213</v>
      </c>
      <c r="L529" s="195" t="s">
        <v>94</v>
      </c>
      <c r="M529" s="194" t="s">
        <v>213</v>
      </c>
      <c r="N529" s="195" t="s">
        <v>93</v>
      </c>
      <c r="O529" s="194" t="s">
        <v>213</v>
      </c>
      <c r="P529" s="195" t="s">
        <v>92</v>
      </c>
      <c r="Q529" s="194" t="s">
        <v>275</v>
      </c>
      <c r="R529" s="195" t="s">
        <v>212</v>
      </c>
      <c r="S529" s="194" t="s">
        <v>218</v>
      </c>
      <c r="T529" s="195" t="s">
        <v>211</v>
      </c>
      <c r="U529" s="194" t="s">
        <v>97</v>
      </c>
      <c r="V529" s="195" t="s">
        <v>292</v>
      </c>
      <c r="W529" s="194"/>
      <c r="X529" s="195" t="s">
        <v>594</v>
      </c>
      <c r="Y529" s="194"/>
      <c r="Z529" s="195" t="s">
        <v>740</v>
      </c>
      <c r="AA529" s="194"/>
      <c r="AB529" s="25"/>
      <c r="AC529" s="397"/>
      <c r="AD529" s="397"/>
      <c r="AE529" s="193"/>
      <c r="AF529" s="379">
        <f>SUMPRODUCT(LEN($K529:$Y531)-LEN(SUBSTITUTE($K529:$Y531,"A", "")))</f>
        <v>18</v>
      </c>
      <c r="AG529" s="365">
        <f>SUMPRODUCT(LEN($AB529:$AB531)-LEN(SUBSTITUTE($AB529:$AB531,"A", "")))</f>
        <v>0</v>
      </c>
      <c r="AH529" s="365">
        <f>SUMPRODUCT(LEN($K529:$Y531)-LEN(SUBSTITUTE($K529:$Y531,"S", "")))</f>
        <v>4</v>
      </c>
      <c r="AI529" s="365">
        <f>SUMPRODUCT(LEN($AB529:$AB531)-LEN(SUBSTITUTE($AB529:$AB531,"S", "")))</f>
        <v>0</v>
      </c>
      <c r="AJ529" s="365">
        <f>SUMPRODUCT(LEN($K529:$Y531)-LEN(SUBSTITUTE($K529:$Y531,"F", "")))</f>
        <v>0</v>
      </c>
      <c r="AK529" s="365">
        <f>SUMPRODUCT(LEN($AB529:$AB531)-LEN(SUBSTITUTE($AB529:$AB531,"F", "")))</f>
        <v>0</v>
      </c>
      <c r="AL529" s="365">
        <f>SUMPRODUCT(LEN($K529:$Y531)-LEN(SUBSTITUTE($K529:$Y531,"G", "")))</f>
        <v>6</v>
      </c>
      <c r="AM529" s="365">
        <f>SUMPRODUCT(LEN($AB529:$AB531)-LEN(SUBSTITUTE($AB529:$AB531,"G", "")))</f>
        <v>0</v>
      </c>
      <c r="AN529" s="365">
        <f>SUMPRODUCT(LEN($K529:$Y531)-LEN(SUBSTITUTE($K529:$Y531,"M", "")))</f>
        <v>0</v>
      </c>
      <c r="AO529" s="382">
        <f>SUMPRODUCT(LEN($AB529:$AB531)-LEN(SUBSTITUTE($AB529:$AB531,"M", "")))</f>
        <v>0</v>
      </c>
    </row>
    <row r="530" spans="1:44" ht="19.899999999999999" customHeight="1" x14ac:dyDescent="0.2">
      <c r="A530" s="17"/>
      <c r="B530" s="406"/>
      <c r="C530" s="231"/>
      <c r="D530" s="23"/>
      <c r="E530" s="23"/>
      <c r="F530" s="191"/>
      <c r="G530" s="409"/>
      <c r="H530" s="409"/>
      <c r="I530" s="409"/>
      <c r="J530" s="190" t="s">
        <v>91</v>
      </c>
      <c r="K530" s="189" t="s">
        <v>271</v>
      </c>
      <c r="L530" s="190" t="s">
        <v>90</v>
      </c>
      <c r="M530" s="189" t="s">
        <v>263</v>
      </c>
      <c r="N530" s="190" t="s">
        <v>89</v>
      </c>
      <c r="O530" s="189" t="s">
        <v>97</v>
      </c>
      <c r="P530" s="190" t="s">
        <v>88</v>
      </c>
      <c r="Q530" s="189" t="s">
        <v>213</v>
      </c>
      <c r="R530" s="190" t="s">
        <v>210</v>
      </c>
      <c r="S530" s="189" t="s">
        <v>218</v>
      </c>
      <c r="T530" s="190" t="s">
        <v>209</v>
      </c>
      <c r="U530" s="189"/>
      <c r="V530" s="190" t="s">
        <v>291</v>
      </c>
      <c r="W530" s="189"/>
      <c r="X530" s="190" t="s">
        <v>593</v>
      </c>
      <c r="Y530" s="189"/>
      <c r="Z530" s="190" t="s">
        <v>739</v>
      </c>
      <c r="AA530" s="189"/>
      <c r="AB530" s="18"/>
      <c r="AC530" s="366"/>
      <c r="AD530" s="366"/>
      <c r="AE530" s="188"/>
      <c r="AF530" s="390"/>
      <c r="AG530" s="392"/>
      <c r="AH530" s="392"/>
      <c r="AI530" s="392"/>
      <c r="AJ530" s="392"/>
      <c r="AK530" s="392"/>
      <c r="AL530" s="392"/>
      <c r="AM530" s="392"/>
      <c r="AN530" s="392"/>
      <c r="AO530" s="395"/>
      <c r="AR530" s="4">
        <f>SUM(AN529:AO531)/SUM(AL529:AO531)*100</f>
        <v>0</v>
      </c>
    </row>
    <row r="531" spans="1:44" ht="19.899999999999999" customHeight="1" thickBot="1" x14ac:dyDescent="0.25">
      <c r="A531" s="17"/>
      <c r="B531" s="407"/>
      <c r="C531" s="233"/>
      <c r="D531" s="203"/>
      <c r="E531" s="203"/>
      <c r="F531" s="202"/>
      <c r="G531" s="410"/>
      <c r="H531" s="410"/>
      <c r="I531" s="410"/>
      <c r="J531" s="201" t="s">
        <v>87</v>
      </c>
      <c r="K531" s="200" t="s">
        <v>97</v>
      </c>
      <c r="L531" s="201" t="s">
        <v>86</v>
      </c>
      <c r="M531" s="200" t="s">
        <v>263</v>
      </c>
      <c r="N531" s="201" t="s">
        <v>85</v>
      </c>
      <c r="O531" s="200" t="s">
        <v>263</v>
      </c>
      <c r="P531" s="201" t="s">
        <v>84</v>
      </c>
      <c r="Q531" s="200" t="s">
        <v>263</v>
      </c>
      <c r="R531" s="201" t="s">
        <v>208</v>
      </c>
      <c r="S531" s="200" t="s">
        <v>97</v>
      </c>
      <c r="T531" s="201" t="s">
        <v>207</v>
      </c>
      <c r="U531" s="200"/>
      <c r="V531" s="201" t="s">
        <v>290</v>
      </c>
      <c r="W531" s="200"/>
      <c r="X531" s="201" t="s">
        <v>592</v>
      </c>
      <c r="Y531" s="200"/>
      <c r="Z531" s="201" t="s">
        <v>738</v>
      </c>
      <c r="AA531" s="200"/>
      <c r="AB531" s="10"/>
      <c r="AC531" s="398"/>
      <c r="AD531" s="398"/>
      <c r="AE531" s="199"/>
      <c r="AF531" s="391"/>
      <c r="AG531" s="393"/>
      <c r="AH531" s="393"/>
      <c r="AI531" s="393"/>
      <c r="AJ531" s="393"/>
      <c r="AK531" s="393"/>
      <c r="AL531" s="393"/>
      <c r="AM531" s="393"/>
      <c r="AN531" s="393"/>
      <c r="AO531" s="396"/>
    </row>
    <row r="532" spans="1:44" ht="19.899999999999999" customHeight="1" x14ac:dyDescent="0.2">
      <c r="A532" s="17"/>
      <c r="B532" s="405">
        <v>9</v>
      </c>
      <c r="C532" s="232"/>
      <c r="D532" s="197"/>
      <c r="E532" s="197"/>
      <c r="F532" s="196"/>
      <c r="G532" s="408">
        <v>103</v>
      </c>
      <c r="H532" s="408">
        <v>27</v>
      </c>
      <c r="I532" s="408">
        <v>6</v>
      </c>
      <c r="J532" s="195" t="s">
        <v>95</v>
      </c>
      <c r="K532" s="194" t="s">
        <v>213</v>
      </c>
      <c r="L532" s="195" t="s">
        <v>94</v>
      </c>
      <c r="M532" s="194" t="s">
        <v>97</v>
      </c>
      <c r="N532" s="195" t="s">
        <v>93</v>
      </c>
      <c r="O532" s="194" t="s">
        <v>301</v>
      </c>
      <c r="P532" s="195" t="s">
        <v>92</v>
      </c>
      <c r="Q532" s="194" t="s">
        <v>425</v>
      </c>
      <c r="R532" s="195" t="s">
        <v>212</v>
      </c>
      <c r="S532" s="194" t="s">
        <v>312</v>
      </c>
      <c r="T532" s="195" t="s">
        <v>211</v>
      </c>
      <c r="U532" s="194" t="s">
        <v>315</v>
      </c>
      <c r="V532" s="195" t="s">
        <v>292</v>
      </c>
      <c r="W532" s="194" t="s">
        <v>218</v>
      </c>
      <c r="X532" s="195" t="s">
        <v>594</v>
      </c>
      <c r="Y532" s="194" t="s">
        <v>98</v>
      </c>
      <c r="Z532" s="195" t="s">
        <v>740</v>
      </c>
      <c r="AA532" s="194"/>
      <c r="AB532" s="25" t="s">
        <v>799</v>
      </c>
      <c r="AC532" s="397"/>
      <c r="AD532" s="397"/>
      <c r="AE532" s="193"/>
      <c r="AF532" s="379">
        <f>SUMPRODUCT(LEN($K532:$Y534)-LEN(SUBSTITUTE($K532:$Y534,"A", "")))</f>
        <v>33</v>
      </c>
      <c r="AG532" s="365">
        <f>SUMPRODUCT(LEN($AB532:$AB534)-LEN(SUBSTITUTE($AB532:$AB534,"A", "")))</f>
        <v>11</v>
      </c>
      <c r="AH532" s="365">
        <f>SUMPRODUCT(LEN($K532:$Y534)-LEN(SUBSTITUTE($K532:$Y534,"S", "")))</f>
        <v>16</v>
      </c>
      <c r="AI532" s="365">
        <f>SUMPRODUCT(LEN($AB532:$AB534)-LEN(SUBSTITUTE($AB532:$AB534,"S", "")))</f>
        <v>1</v>
      </c>
      <c r="AJ532" s="365">
        <f>SUMPRODUCT(LEN($K532:$Y534)-LEN(SUBSTITUTE($K532:$Y534,"F", "")))</f>
        <v>0</v>
      </c>
      <c r="AK532" s="365">
        <f>SUMPRODUCT(LEN($AB532:$AB534)-LEN(SUBSTITUTE($AB532:$AB534,"F", "")))</f>
        <v>0</v>
      </c>
      <c r="AL532" s="365">
        <f>SUMPRODUCT(LEN($K532:$Y534)-LEN(SUBSTITUTE($K532:$Y534,"G", "")))</f>
        <v>12</v>
      </c>
      <c r="AM532" s="365">
        <f>SUMPRODUCT(LEN($AB532:$AB534)-LEN(SUBSTITUTE($AB532:$AB534,"G", "")))</f>
        <v>7</v>
      </c>
      <c r="AN532" s="365">
        <f>SUMPRODUCT(LEN($K532:$Y534)-LEN(SUBSTITUTE($K532:$Y534,"M", "")))</f>
        <v>0</v>
      </c>
      <c r="AO532" s="382">
        <f>SUMPRODUCT(LEN($AB532:$AB534)-LEN(SUBSTITUTE($AB532:$AB534,"M", "")))</f>
        <v>0</v>
      </c>
    </row>
    <row r="533" spans="1:44" ht="19.899999999999999" customHeight="1" x14ac:dyDescent="0.2">
      <c r="A533" s="17"/>
      <c r="B533" s="406"/>
      <c r="C533" s="231"/>
      <c r="D533" s="23"/>
      <c r="E533" s="23"/>
      <c r="F533" s="191"/>
      <c r="G533" s="409"/>
      <c r="H533" s="409"/>
      <c r="I533" s="409"/>
      <c r="J533" s="190" t="s">
        <v>91</v>
      </c>
      <c r="K533" s="189" t="s">
        <v>224</v>
      </c>
      <c r="L533" s="190" t="s">
        <v>90</v>
      </c>
      <c r="M533" s="189" t="s">
        <v>275</v>
      </c>
      <c r="N533" s="190" t="s">
        <v>89</v>
      </c>
      <c r="O533" s="189" t="s">
        <v>224</v>
      </c>
      <c r="P533" s="190" t="s">
        <v>88</v>
      </c>
      <c r="Q533" s="189" t="s">
        <v>425</v>
      </c>
      <c r="R533" s="190" t="s">
        <v>210</v>
      </c>
      <c r="S533" s="189" t="s">
        <v>278</v>
      </c>
      <c r="T533" s="190" t="s">
        <v>209</v>
      </c>
      <c r="U533" s="189" t="s">
        <v>315</v>
      </c>
      <c r="V533" s="190" t="s">
        <v>291</v>
      </c>
      <c r="W533" s="189" t="s">
        <v>98</v>
      </c>
      <c r="X533" s="190" t="s">
        <v>593</v>
      </c>
      <c r="Y533" s="189"/>
      <c r="Z533" s="190" t="s">
        <v>739</v>
      </c>
      <c r="AA533" s="189"/>
      <c r="AB533" s="18" t="s">
        <v>263</v>
      </c>
      <c r="AC533" s="366"/>
      <c r="AD533" s="366"/>
      <c r="AE533" s="188"/>
      <c r="AF533" s="390"/>
      <c r="AG533" s="392"/>
      <c r="AH533" s="392"/>
      <c r="AI533" s="392"/>
      <c r="AJ533" s="392"/>
      <c r="AK533" s="392"/>
      <c r="AL533" s="392"/>
      <c r="AM533" s="392"/>
      <c r="AN533" s="392"/>
      <c r="AO533" s="395"/>
      <c r="AR533" s="4">
        <f>SUM(AN532:AO534)/SUM(AL532:AO534)*100</f>
        <v>0</v>
      </c>
    </row>
    <row r="534" spans="1:44" ht="19.899999999999999" customHeight="1" thickBot="1" x14ac:dyDescent="0.25">
      <c r="A534" s="17"/>
      <c r="B534" s="407"/>
      <c r="C534" s="233"/>
      <c r="D534" s="203"/>
      <c r="E534" s="203"/>
      <c r="F534" s="202"/>
      <c r="G534" s="410"/>
      <c r="H534" s="410"/>
      <c r="I534" s="410"/>
      <c r="J534" s="201" t="s">
        <v>87</v>
      </c>
      <c r="K534" s="200" t="s">
        <v>263</v>
      </c>
      <c r="L534" s="201" t="s">
        <v>86</v>
      </c>
      <c r="M534" s="200" t="s">
        <v>451</v>
      </c>
      <c r="N534" s="201" t="s">
        <v>85</v>
      </c>
      <c r="O534" s="200" t="s">
        <v>425</v>
      </c>
      <c r="P534" s="201" t="s">
        <v>84</v>
      </c>
      <c r="Q534" s="200" t="s">
        <v>498</v>
      </c>
      <c r="R534" s="201" t="s">
        <v>208</v>
      </c>
      <c r="S534" s="200" t="s">
        <v>213</v>
      </c>
      <c r="T534" s="201" t="s">
        <v>207</v>
      </c>
      <c r="U534" s="200" t="s">
        <v>218</v>
      </c>
      <c r="V534" s="201" t="s">
        <v>290</v>
      </c>
      <c r="W534" s="200" t="s">
        <v>98</v>
      </c>
      <c r="X534" s="201" t="s">
        <v>592</v>
      </c>
      <c r="Y534" s="200"/>
      <c r="Z534" s="201" t="s">
        <v>738</v>
      </c>
      <c r="AA534" s="200"/>
      <c r="AB534" s="10" t="s">
        <v>555</v>
      </c>
      <c r="AC534" s="398"/>
      <c r="AD534" s="398"/>
      <c r="AE534" s="199"/>
      <c r="AF534" s="391"/>
      <c r="AG534" s="393"/>
      <c r="AH534" s="393"/>
      <c r="AI534" s="393"/>
      <c r="AJ534" s="393"/>
      <c r="AK534" s="393"/>
      <c r="AL534" s="393"/>
      <c r="AM534" s="393"/>
      <c r="AN534" s="393"/>
      <c r="AO534" s="396"/>
    </row>
    <row r="535" spans="1:44" ht="19.899999999999999" customHeight="1" x14ac:dyDescent="0.2">
      <c r="A535" s="17"/>
      <c r="B535" s="405">
        <v>10</v>
      </c>
      <c r="C535" s="232"/>
      <c r="D535" s="197"/>
      <c r="E535" s="197"/>
      <c r="F535" s="196"/>
      <c r="G535" s="408">
        <v>95</v>
      </c>
      <c r="H535" s="408">
        <v>28</v>
      </c>
      <c r="I535" s="408">
        <v>6</v>
      </c>
      <c r="J535" s="195" t="s">
        <v>95</v>
      </c>
      <c r="K535" s="194" t="s">
        <v>798</v>
      </c>
      <c r="L535" s="195" t="s">
        <v>94</v>
      </c>
      <c r="M535" s="194" t="s">
        <v>797</v>
      </c>
      <c r="N535" s="195" t="s">
        <v>93</v>
      </c>
      <c r="O535" s="194" t="s">
        <v>441</v>
      </c>
      <c r="P535" s="195" t="s">
        <v>92</v>
      </c>
      <c r="Q535" s="194" t="s">
        <v>301</v>
      </c>
      <c r="R535" s="195" t="s">
        <v>212</v>
      </c>
      <c r="S535" s="194" t="s">
        <v>265</v>
      </c>
      <c r="T535" s="195" t="s">
        <v>211</v>
      </c>
      <c r="U535" s="194" t="s">
        <v>263</v>
      </c>
      <c r="V535" s="195" t="s">
        <v>292</v>
      </c>
      <c r="W535" s="194" t="s">
        <v>264</v>
      </c>
      <c r="X535" s="195" t="s">
        <v>594</v>
      </c>
      <c r="Y535" s="194" t="s">
        <v>98</v>
      </c>
      <c r="Z535" s="195" t="s">
        <v>740</v>
      </c>
      <c r="AA535" s="194"/>
      <c r="AB535" s="25" t="s">
        <v>796</v>
      </c>
      <c r="AC535" s="397"/>
      <c r="AD535" s="397"/>
      <c r="AE535" s="193"/>
      <c r="AF535" s="379">
        <f>SUMPRODUCT(LEN($K535:$Y537)-LEN(SUBSTITUTE($K535:$Y537,"A", "")))</f>
        <v>33</v>
      </c>
      <c r="AG535" s="365">
        <f>SUMPRODUCT(LEN($AB535:$AB537)-LEN(SUBSTITUTE($AB535:$AB537,"A", "")))</f>
        <v>28</v>
      </c>
      <c r="AH535" s="365">
        <f>SUMPRODUCT(LEN($K535:$Y537)-LEN(SUBSTITUTE($K535:$Y537,"S", "")))</f>
        <v>8</v>
      </c>
      <c r="AI535" s="365">
        <f>SUMPRODUCT(LEN($AB535:$AB537)-LEN(SUBSTITUTE($AB535:$AB537,"S", "")))</f>
        <v>6</v>
      </c>
      <c r="AJ535" s="365">
        <f>SUMPRODUCT(LEN($K535:$Y537)-LEN(SUBSTITUTE($K535:$Y537,"F", "")))</f>
        <v>1</v>
      </c>
      <c r="AK535" s="365">
        <f>SUMPRODUCT(LEN($AB535:$AB537)-LEN(SUBSTITUTE($AB535:$AB537,"F", "")))</f>
        <v>0</v>
      </c>
      <c r="AL535" s="365">
        <f>SUMPRODUCT(LEN($K535:$Y537)-LEN(SUBSTITUTE($K535:$Y537,"G", "")))</f>
        <v>19</v>
      </c>
      <c r="AM535" s="365">
        <f>SUMPRODUCT(LEN($AB535:$AB537)-LEN(SUBSTITUTE($AB535:$AB537,"G", "")))</f>
        <v>14</v>
      </c>
      <c r="AN535" s="365">
        <f>SUMPRODUCT(LEN($K535:$Y537)-LEN(SUBSTITUTE($K535:$Y537,"M", "")))</f>
        <v>2</v>
      </c>
      <c r="AO535" s="382">
        <f>SUMPRODUCT(LEN($AB535:$AB537)-LEN(SUBSTITUTE($AB535:$AB537,"M", "")))</f>
        <v>0</v>
      </c>
    </row>
    <row r="536" spans="1:44" ht="19.899999999999999" customHeight="1" x14ac:dyDescent="0.2">
      <c r="A536" s="17"/>
      <c r="B536" s="406"/>
      <c r="C536" s="231"/>
      <c r="D536" s="23"/>
      <c r="E536" s="23"/>
      <c r="F536" s="191"/>
      <c r="G536" s="409"/>
      <c r="H536" s="409"/>
      <c r="I536" s="409"/>
      <c r="J536" s="190" t="s">
        <v>91</v>
      </c>
      <c r="K536" s="189" t="s">
        <v>795</v>
      </c>
      <c r="L536" s="190" t="s">
        <v>90</v>
      </c>
      <c r="M536" s="189" t="s">
        <v>97</v>
      </c>
      <c r="N536" s="190" t="s">
        <v>89</v>
      </c>
      <c r="O536" s="189" t="s">
        <v>301</v>
      </c>
      <c r="P536" s="190" t="s">
        <v>88</v>
      </c>
      <c r="Q536" s="189" t="s">
        <v>301</v>
      </c>
      <c r="R536" s="190" t="s">
        <v>210</v>
      </c>
      <c r="S536" s="189" t="s">
        <v>308</v>
      </c>
      <c r="T536" s="190" t="s">
        <v>209</v>
      </c>
      <c r="U536" s="189" t="s">
        <v>416</v>
      </c>
      <c r="V536" s="190" t="s">
        <v>291</v>
      </c>
      <c r="W536" s="189" t="s">
        <v>218</v>
      </c>
      <c r="X536" s="190" t="s">
        <v>593</v>
      </c>
      <c r="Y536" s="189"/>
      <c r="Z536" s="190" t="s">
        <v>739</v>
      </c>
      <c r="AA536" s="189"/>
      <c r="AB536" s="18" t="s">
        <v>794</v>
      </c>
      <c r="AC536" s="366"/>
      <c r="AD536" s="366"/>
      <c r="AE536" s="188"/>
      <c r="AF536" s="390"/>
      <c r="AG536" s="392"/>
      <c r="AH536" s="392"/>
      <c r="AI536" s="392"/>
      <c r="AJ536" s="392"/>
      <c r="AK536" s="392"/>
      <c r="AL536" s="392"/>
      <c r="AM536" s="392"/>
      <c r="AN536" s="392"/>
      <c r="AO536" s="395"/>
      <c r="AR536" s="4">
        <f>SUM(AN535:AO537)/SUM(AL535:AO537)*100</f>
        <v>5.7142857142857144</v>
      </c>
    </row>
    <row r="537" spans="1:44" ht="19.899999999999999" customHeight="1" thickBot="1" x14ac:dyDescent="0.25">
      <c r="A537" s="17"/>
      <c r="B537" s="407"/>
      <c r="C537" s="233"/>
      <c r="D537" s="203"/>
      <c r="E537" s="203"/>
      <c r="F537" s="202"/>
      <c r="G537" s="410"/>
      <c r="H537" s="410"/>
      <c r="I537" s="410"/>
      <c r="J537" s="201" t="s">
        <v>87</v>
      </c>
      <c r="K537" s="200" t="s">
        <v>97</v>
      </c>
      <c r="L537" s="201" t="s">
        <v>86</v>
      </c>
      <c r="M537" s="200" t="s">
        <v>213</v>
      </c>
      <c r="N537" s="201" t="s">
        <v>85</v>
      </c>
      <c r="O537" s="200" t="s">
        <v>451</v>
      </c>
      <c r="P537" s="201" t="s">
        <v>84</v>
      </c>
      <c r="Q537" s="200" t="s">
        <v>441</v>
      </c>
      <c r="R537" s="201" t="s">
        <v>208</v>
      </c>
      <c r="S537" s="200" t="s">
        <v>275</v>
      </c>
      <c r="T537" s="201" t="s">
        <v>207</v>
      </c>
      <c r="U537" s="200" t="s">
        <v>213</v>
      </c>
      <c r="V537" s="201" t="s">
        <v>290</v>
      </c>
      <c r="W537" s="200" t="s">
        <v>98</v>
      </c>
      <c r="X537" s="201" t="s">
        <v>592</v>
      </c>
      <c r="Y537" s="200"/>
      <c r="Z537" s="201" t="s">
        <v>738</v>
      </c>
      <c r="AA537" s="200"/>
      <c r="AB537" s="10" t="s">
        <v>425</v>
      </c>
      <c r="AC537" s="398"/>
      <c r="AD537" s="398"/>
      <c r="AE537" s="199"/>
      <c r="AF537" s="391"/>
      <c r="AG537" s="393"/>
      <c r="AH537" s="393"/>
      <c r="AI537" s="393"/>
      <c r="AJ537" s="393"/>
      <c r="AK537" s="393"/>
      <c r="AL537" s="393"/>
      <c r="AM537" s="393"/>
      <c r="AN537" s="393"/>
      <c r="AO537" s="396"/>
    </row>
    <row r="538" spans="1:44" ht="19.899999999999999" customHeight="1" x14ac:dyDescent="0.2">
      <c r="A538" s="17"/>
      <c r="B538" s="405">
        <v>11</v>
      </c>
      <c r="C538" s="232"/>
      <c r="D538" s="197"/>
      <c r="E538" s="197"/>
      <c r="F538" s="196"/>
      <c r="G538" s="408">
        <v>105</v>
      </c>
      <c r="H538" s="408">
        <v>31</v>
      </c>
      <c r="I538" s="408">
        <v>5</v>
      </c>
      <c r="J538" s="195" t="s">
        <v>95</v>
      </c>
      <c r="K538" s="194" t="s">
        <v>793</v>
      </c>
      <c r="L538" s="195" t="s">
        <v>94</v>
      </c>
      <c r="M538" s="194" t="s">
        <v>213</v>
      </c>
      <c r="N538" s="195" t="s">
        <v>93</v>
      </c>
      <c r="O538" s="194" t="s">
        <v>425</v>
      </c>
      <c r="P538" s="195" t="s">
        <v>92</v>
      </c>
      <c r="Q538" s="194" t="s">
        <v>263</v>
      </c>
      <c r="R538" s="195" t="s">
        <v>212</v>
      </c>
      <c r="S538" s="194" t="s">
        <v>445</v>
      </c>
      <c r="T538" s="195" t="s">
        <v>211</v>
      </c>
      <c r="U538" s="194" t="s">
        <v>646</v>
      </c>
      <c r="V538" s="195" t="s">
        <v>292</v>
      </c>
      <c r="W538" s="194" t="s">
        <v>322</v>
      </c>
      <c r="X538" s="195" t="s">
        <v>594</v>
      </c>
      <c r="Y538" s="194" t="s">
        <v>227</v>
      </c>
      <c r="Z538" s="195" t="s">
        <v>740</v>
      </c>
      <c r="AA538" s="194" t="s">
        <v>98</v>
      </c>
      <c r="AB538" s="25" t="s">
        <v>792</v>
      </c>
      <c r="AC538" s="397"/>
      <c r="AD538" s="397"/>
      <c r="AE538" s="193"/>
      <c r="AF538" s="379">
        <f>SUMPRODUCT(LEN($K538:$Y540)-LEN(SUBSTITUTE($K538:$Y540,"A", "")))</f>
        <v>39</v>
      </c>
      <c r="AG538" s="365">
        <f>SUMPRODUCT(LEN($AB538:$AB540)-LEN(SUBSTITUTE($AB538:$AB540,"A", "")))</f>
        <v>24</v>
      </c>
      <c r="AH538" s="365">
        <f>SUMPRODUCT(LEN($K538:$Y540)-LEN(SUBSTITUTE($K538:$Y540,"S", "")))</f>
        <v>24</v>
      </c>
      <c r="AI538" s="365">
        <f>SUMPRODUCT(LEN($AB538:$AB540)-LEN(SUBSTITUTE($AB538:$AB540,"S", "")))</f>
        <v>3</v>
      </c>
      <c r="AJ538" s="365">
        <f>SUMPRODUCT(LEN($K538:$Y540)-LEN(SUBSTITUTE($K538:$Y540,"F", "")))</f>
        <v>2</v>
      </c>
      <c r="AK538" s="365">
        <f>SUMPRODUCT(LEN($AB538:$AB540)-LEN(SUBSTITUTE($AB538:$AB540,"F", "")))</f>
        <v>0</v>
      </c>
      <c r="AL538" s="365">
        <f>SUMPRODUCT(LEN($K538:$Y540)-LEN(SUBSTITUTE($K538:$Y540,"G", "")))</f>
        <v>16</v>
      </c>
      <c r="AM538" s="365">
        <f>SUMPRODUCT(LEN($AB538:$AB540)-LEN(SUBSTITUTE($AB538:$AB540,"G", "")))</f>
        <v>9</v>
      </c>
      <c r="AN538" s="365">
        <f>SUMPRODUCT(LEN($K538:$Y540)-LEN(SUBSTITUTE($K538:$Y540,"M", "")))</f>
        <v>4</v>
      </c>
      <c r="AO538" s="382">
        <f>SUMPRODUCT(LEN($AB538:$AB540)-LEN(SUBSTITUTE($AB538:$AB540,"M", "")))</f>
        <v>0</v>
      </c>
    </row>
    <row r="539" spans="1:44" ht="19.899999999999999" customHeight="1" x14ac:dyDescent="0.2">
      <c r="A539" s="17"/>
      <c r="B539" s="406"/>
      <c r="C539" s="231"/>
      <c r="D539" s="23"/>
      <c r="E539" s="23"/>
      <c r="F539" s="191"/>
      <c r="G539" s="409"/>
      <c r="H539" s="409"/>
      <c r="I539" s="409"/>
      <c r="J539" s="190" t="s">
        <v>91</v>
      </c>
      <c r="K539" s="189" t="s">
        <v>746</v>
      </c>
      <c r="L539" s="190" t="s">
        <v>90</v>
      </c>
      <c r="M539" s="189" t="s">
        <v>97</v>
      </c>
      <c r="N539" s="190" t="s">
        <v>89</v>
      </c>
      <c r="O539" s="189" t="s">
        <v>301</v>
      </c>
      <c r="P539" s="190" t="s">
        <v>88</v>
      </c>
      <c r="Q539" s="189" t="s">
        <v>425</v>
      </c>
      <c r="R539" s="190" t="s">
        <v>210</v>
      </c>
      <c r="S539" s="189" t="s">
        <v>791</v>
      </c>
      <c r="T539" s="190" t="s">
        <v>209</v>
      </c>
      <c r="U539" s="189" t="s">
        <v>400</v>
      </c>
      <c r="V539" s="190" t="s">
        <v>291</v>
      </c>
      <c r="W539" s="189" t="s">
        <v>309</v>
      </c>
      <c r="X539" s="190" t="s">
        <v>593</v>
      </c>
      <c r="Y539" s="189" t="s">
        <v>217</v>
      </c>
      <c r="Z539" s="190" t="s">
        <v>739</v>
      </c>
      <c r="AA539" s="189" t="s">
        <v>98</v>
      </c>
      <c r="AB539" s="18" t="s">
        <v>621</v>
      </c>
      <c r="AC539" s="366"/>
      <c r="AD539" s="366"/>
      <c r="AE539" s="188"/>
      <c r="AF539" s="390"/>
      <c r="AG539" s="392"/>
      <c r="AH539" s="392"/>
      <c r="AI539" s="392"/>
      <c r="AJ539" s="392"/>
      <c r="AK539" s="392"/>
      <c r="AL539" s="392"/>
      <c r="AM539" s="392"/>
      <c r="AN539" s="392"/>
      <c r="AO539" s="395"/>
      <c r="AR539" s="4">
        <f>SUM(AN538:AO540)/SUM(AL538:AO540)*100</f>
        <v>13.793103448275861</v>
      </c>
    </row>
    <row r="540" spans="1:44" ht="19.899999999999999" customHeight="1" thickBot="1" x14ac:dyDescent="0.25">
      <c r="A540" s="17"/>
      <c r="B540" s="407"/>
      <c r="C540" s="233"/>
      <c r="D540" s="203"/>
      <c r="E540" s="203"/>
      <c r="F540" s="202"/>
      <c r="G540" s="410"/>
      <c r="H540" s="410"/>
      <c r="I540" s="410"/>
      <c r="J540" s="201" t="s">
        <v>87</v>
      </c>
      <c r="K540" s="200" t="s">
        <v>744</v>
      </c>
      <c r="L540" s="201" t="s">
        <v>86</v>
      </c>
      <c r="M540" s="200" t="s">
        <v>97</v>
      </c>
      <c r="N540" s="201" t="s">
        <v>85</v>
      </c>
      <c r="O540" s="200" t="s">
        <v>269</v>
      </c>
      <c r="P540" s="201" t="s">
        <v>84</v>
      </c>
      <c r="Q540" s="200" t="s">
        <v>790</v>
      </c>
      <c r="R540" s="201" t="s">
        <v>208</v>
      </c>
      <c r="S540" s="200" t="s">
        <v>789</v>
      </c>
      <c r="T540" s="201" t="s">
        <v>207</v>
      </c>
      <c r="U540" s="200" t="s">
        <v>312</v>
      </c>
      <c r="V540" s="201" t="s">
        <v>290</v>
      </c>
      <c r="W540" s="200" t="s">
        <v>228</v>
      </c>
      <c r="X540" s="201" t="s">
        <v>592</v>
      </c>
      <c r="Y540" s="200" t="s">
        <v>218</v>
      </c>
      <c r="Z540" s="201" t="s">
        <v>738</v>
      </c>
      <c r="AA540" s="200"/>
      <c r="AB540" s="10" t="s">
        <v>788</v>
      </c>
      <c r="AC540" s="398"/>
      <c r="AD540" s="398"/>
      <c r="AE540" s="199"/>
      <c r="AF540" s="391"/>
      <c r="AG540" s="393"/>
      <c r="AH540" s="393"/>
      <c r="AI540" s="393"/>
      <c r="AJ540" s="393"/>
      <c r="AK540" s="393"/>
      <c r="AL540" s="393"/>
      <c r="AM540" s="393"/>
      <c r="AN540" s="393"/>
      <c r="AO540" s="396"/>
    </row>
    <row r="541" spans="1:44" ht="19.899999999999999" customHeight="1" x14ac:dyDescent="0.2">
      <c r="A541" s="17"/>
      <c r="B541" s="405">
        <v>12</v>
      </c>
      <c r="C541" s="198" t="s">
        <v>137</v>
      </c>
      <c r="D541" s="197"/>
      <c r="E541" s="197"/>
      <c r="F541" s="196"/>
      <c r="G541" s="408">
        <v>81</v>
      </c>
      <c r="H541" s="408">
        <v>20</v>
      </c>
      <c r="I541" s="408">
        <v>6</v>
      </c>
      <c r="J541" s="195" t="s">
        <v>95</v>
      </c>
      <c r="K541" s="194" t="s">
        <v>97</v>
      </c>
      <c r="L541" s="195" t="s">
        <v>94</v>
      </c>
      <c r="M541" s="194" t="s">
        <v>271</v>
      </c>
      <c r="N541" s="195" t="s">
        <v>93</v>
      </c>
      <c r="O541" s="194" t="s">
        <v>263</v>
      </c>
      <c r="P541" s="195" t="s">
        <v>92</v>
      </c>
      <c r="Q541" s="194" t="s">
        <v>97</v>
      </c>
      <c r="R541" s="195" t="s">
        <v>212</v>
      </c>
      <c r="S541" s="194" t="s">
        <v>98</v>
      </c>
      <c r="T541" s="195" t="s">
        <v>211</v>
      </c>
      <c r="U541" s="194"/>
      <c r="V541" s="195" t="s">
        <v>292</v>
      </c>
      <c r="W541" s="194"/>
      <c r="X541" s="195" t="s">
        <v>594</v>
      </c>
      <c r="Y541" s="194"/>
      <c r="Z541" s="195" t="s">
        <v>740</v>
      </c>
      <c r="AA541" s="194"/>
      <c r="AB541" s="25" t="s">
        <v>787</v>
      </c>
      <c r="AC541" s="397"/>
      <c r="AD541" s="397"/>
      <c r="AE541" s="193"/>
      <c r="AF541" s="379">
        <f>SUMPRODUCT(LEN($K541:$Y543)-LEN(SUBSTITUTE($K541:$Y543,"A", "")))</f>
        <v>16</v>
      </c>
      <c r="AG541" s="365">
        <f>SUMPRODUCT(LEN($AB541:$AB543)-LEN(SUBSTITUTE($AB541:$AB543,"A", "")))</f>
        <v>4</v>
      </c>
      <c r="AH541" s="365">
        <f>SUMPRODUCT(LEN($K541:$Y543)-LEN(SUBSTITUTE($K541:$Y543,"S", "")))</f>
        <v>1</v>
      </c>
      <c r="AI541" s="365">
        <f>SUMPRODUCT(LEN($AB541:$AB543)-LEN(SUBSTITUTE($AB541:$AB543,"S", "")))</f>
        <v>0</v>
      </c>
      <c r="AJ541" s="365">
        <f>SUMPRODUCT(LEN($K541:$Y543)-LEN(SUBSTITUTE($K541:$Y543,"F", "")))</f>
        <v>0</v>
      </c>
      <c r="AK541" s="365">
        <f>SUMPRODUCT(LEN($AB541:$AB543)-LEN(SUBSTITUTE($AB541:$AB543,"F", "")))</f>
        <v>0</v>
      </c>
      <c r="AL541" s="365">
        <f>SUMPRODUCT(LEN($K541:$Y543)-LEN(SUBSTITUTE($K541:$Y543,"G", "")))</f>
        <v>6</v>
      </c>
      <c r="AM541" s="365">
        <f>SUMPRODUCT(LEN($AB541:$AB543)-LEN(SUBSTITUTE($AB541:$AB543,"G", "")))</f>
        <v>2</v>
      </c>
      <c r="AN541" s="365">
        <f>SUMPRODUCT(LEN($K541:$Y543)-LEN(SUBSTITUTE($K541:$Y543,"M", "")))</f>
        <v>0</v>
      </c>
      <c r="AO541" s="382">
        <f>SUMPRODUCT(LEN($AB541:$AB543)-LEN(SUBSTITUTE($AB541:$AB543,"M", "")))</f>
        <v>0</v>
      </c>
    </row>
    <row r="542" spans="1:44" ht="19.899999999999999" customHeight="1" x14ac:dyDescent="0.2">
      <c r="A542" s="17"/>
      <c r="B542" s="406"/>
      <c r="C542" s="231"/>
      <c r="D542" s="23"/>
      <c r="E542" s="23"/>
      <c r="F542" s="191"/>
      <c r="G542" s="409"/>
      <c r="H542" s="409"/>
      <c r="I542" s="409"/>
      <c r="J542" s="190" t="s">
        <v>91</v>
      </c>
      <c r="K542" s="189" t="s">
        <v>266</v>
      </c>
      <c r="L542" s="190" t="s">
        <v>90</v>
      </c>
      <c r="M542" s="189" t="s">
        <v>275</v>
      </c>
      <c r="N542" s="190" t="s">
        <v>89</v>
      </c>
      <c r="O542" s="189" t="s">
        <v>213</v>
      </c>
      <c r="P542" s="190" t="s">
        <v>88</v>
      </c>
      <c r="Q542" s="189" t="s">
        <v>97</v>
      </c>
      <c r="R542" s="190" t="s">
        <v>210</v>
      </c>
      <c r="S542" s="189" t="s">
        <v>97</v>
      </c>
      <c r="T542" s="190" t="s">
        <v>209</v>
      </c>
      <c r="U542" s="189"/>
      <c r="V542" s="190" t="s">
        <v>291</v>
      </c>
      <c r="W542" s="189"/>
      <c r="X542" s="190" t="s">
        <v>593</v>
      </c>
      <c r="Y542" s="189"/>
      <c r="Z542" s="190" t="s">
        <v>739</v>
      </c>
      <c r="AA542" s="189"/>
      <c r="AB542" s="18"/>
      <c r="AC542" s="366"/>
      <c r="AD542" s="366"/>
      <c r="AE542" s="188"/>
      <c r="AF542" s="390"/>
      <c r="AG542" s="392"/>
      <c r="AH542" s="392"/>
      <c r="AI542" s="392"/>
      <c r="AJ542" s="392"/>
      <c r="AK542" s="392"/>
      <c r="AL542" s="392"/>
      <c r="AM542" s="392"/>
      <c r="AN542" s="392"/>
      <c r="AO542" s="395"/>
      <c r="AR542" s="4">
        <f>SUM(AN541:AO543)/SUM(AL541:AO543)*100</f>
        <v>0</v>
      </c>
    </row>
    <row r="543" spans="1:44" ht="19.899999999999999" customHeight="1" thickBot="1" x14ac:dyDescent="0.25">
      <c r="A543" s="17"/>
      <c r="B543" s="407"/>
      <c r="C543" s="233"/>
      <c r="D543" s="203"/>
      <c r="E543" s="203"/>
      <c r="F543" s="202"/>
      <c r="G543" s="410"/>
      <c r="H543" s="410"/>
      <c r="I543" s="410"/>
      <c r="J543" s="201" t="s">
        <v>87</v>
      </c>
      <c r="K543" s="200" t="s">
        <v>263</v>
      </c>
      <c r="L543" s="201" t="s">
        <v>86</v>
      </c>
      <c r="M543" s="200" t="s">
        <v>263</v>
      </c>
      <c r="N543" s="201" t="s">
        <v>85</v>
      </c>
      <c r="O543" s="200" t="s">
        <v>213</v>
      </c>
      <c r="P543" s="201" t="s">
        <v>84</v>
      </c>
      <c r="Q543" s="200" t="s">
        <v>97</v>
      </c>
      <c r="R543" s="201" t="s">
        <v>208</v>
      </c>
      <c r="S543" s="200"/>
      <c r="T543" s="201" t="s">
        <v>207</v>
      </c>
      <c r="U543" s="200"/>
      <c r="V543" s="201" t="s">
        <v>290</v>
      </c>
      <c r="W543" s="200"/>
      <c r="X543" s="201" t="s">
        <v>592</v>
      </c>
      <c r="Y543" s="200"/>
      <c r="Z543" s="201" t="s">
        <v>738</v>
      </c>
      <c r="AA543" s="200"/>
      <c r="AB543" s="10"/>
      <c r="AC543" s="398"/>
      <c r="AD543" s="398"/>
      <c r="AE543" s="199"/>
      <c r="AF543" s="391"/>
      <c r="AG543" s="393"/>
      <c r="AH543" s="393"/>
      <c r="AI543" s="393"/>
      <c r="AJ543" s="393"/>
      <c r="AK543" s="393"/>
      <c r="AL543" s="393"/>
      <c r="AM543" s="393"/>
      <c r="AN543" s="393"/>
      <c r="AO543" s="396"/>
    </row>
    <row r="544" spans="1:44" ht="19.899999999999999" customHeight="1" x14ac:dyDescent="0.2">
      <c r="A544" s="17"/>
      <c r="B544" s="405">
        <v>13</v>
      </c>
      <c r="C544" s="198" t="s">
        <v>137</v>
      </c>
      <c r="D544" s="197"/>
      <c r="E544" s="197"/>
      <c r="F544" s="196"/>
      <c r="G544" s="408">
        <v>75</v>
      </c>
      <c r="H544" s="408">
        <v>15</v>
      </c>
      <c r="I544" s="408">
        <v>5</v>
      </c>
      <c r="J544" s="195" t="s">
        <v>95</v>
      </c>
      <c r="K544" s="194" t="s">
        <v>271</v>
      </c>
      <c r="L544" s="195" t="s">
        <v>94</v>
      </c>
      <c r="M544" s="194" t="s">
        <v>97</v>
      </c>
      <c r="N544" s="195" t="s">
        <v>93</v>
      </c>
      <c r="O544" s="194" t="s">
        <v>97</v>
      </c>
      <c r="P544" s="195" t="s">
        <v>92</v>
      </c>
      <c r="Q544" s="194" t="s">
        <v>98</v>
      </c>
      <c r="R544" s="195" t="s">
        <v>212</v>
      </c>
      <c r="S544" s="194"/>
      <c r="T544" s="195" t="s">
        <v>211</v>
      </c>
      <c r="U544" s="194"/>
      <c r="V544" s="195" t="s">
        <v>292</v>
      </c>
      <c r="W544" s="194"/>
      <c r="X544" s="195" t="s">
        <v>594</v>
      </c>
      <c r="Y544" s="194"/>
      <c r="Z544" s="195" t="s">
        <v>740</v>
      </c>
      <c r="AA544" s="194"/>
      <c r="AB544" s="25" t="s">
        <v>786</v>
      </c>
      <c r="AC544" s="397"/>
      <c r="AD544" s="397"/>
      <c r="AE544" s="193"/>
      <c r="AF544" s="379">
        <f>SUMPRODUCT(LEN($K544:$Y546)-LEN(SUBSTITUTE($K544:$Y546,"A", "")))</f>
        <v>5</v>
      </c>
      <c r="AG544" s="365">
        <f>SUMPRODUCT(LEN($AB544:$AB546)-LEN(SUBSTITUTE($AB544:$AB546,"A", "")))</f>
        <v>6</v>
      </c>
      <c r="AH544" s="365">
        <f>SUMPRODUCT(LEN($K544:$Y546)-LEN(SUBSTITUTE($K544:$Y546,"S", "")))</f>
        <v>2</v>
      </c>
      <c r="AI544" s="365">
        <f>SUMPRODUCT(LEN($AB544:$AB546)-LEN(SUBSTITUTE($AB544:$AB546,"S", "")))</f>
        <v>0</v>
      </c>
      <c r="AJ544" s="365">
        <f>SUMPRODUCT(LEN($K544:$Y546)-LEN(SUBSTITUTE($K544:$Y546,"F", "")))</f>
        <v>0</v>
      </c>
      <c r="AK544" s="365">
        <f>SUMPRODUCT(LEN($AB544:$AB546)-LEN(SUBSTITUTE($AB544:$AB546,"F", "")))</f>
        <v>0</v>
      </c>
      <c r="AL544" s="365">
        <f>SUMPRODUCT(LEN($K544:$Y546)-LEN(SUBSTITUTE($K544:$Y546,"G", "")))</f>
        <v>2</v>
      </c>
      <c r="AM544" s="365">
        <f>SUMPRODUCT(LEN($AB544:$AB546)-LEN(SUBSTITUTE($AB544:$AB546,"G", "")))</f>
        <v>3</v>
      </c>
      <c r="AN544" s="365">
        <f>SUMPRODUCT(LEN($K544:$Y546)-LEN(SUBSTITUTE($K544:$Y546,"M", "")))</f>
        <v>0</v>
      </c>
      <c r="AO544" s="382">
        <f>SUMPRODUCT(LEN($AB544:$AB546)-LEN(SUBSTITUTE($AB544:$AB546,"M", "")))</f>
        <v>0</v>
      </c>
    </row>
    <row r="545" spans="1:44" ht="19.899999999999999" customHeight="1" x14ac:dyDescent="0.2">
      <c r="A545" s="17"/>
      <c r="B545" s="406"/>
      <c r="C545" s="231"/>
      <c r="D545" s="23"/>
      <c r="E545" s="23"/>
      <c r="F545" s="191"/>
      <c r="G545" s="409"/>
      <c r="H545" s="409"/>
      <c r="I545" s="409"/>
      <c r="J545" s="190" t="s">
        <v>91</v>
      </c>
      <c r="K545" s="189" t="s">
        <v>271</v>
      </c>
      <c r="L545" s="190" t="s">
        <v>90</v>
      </c>
      <c r="M545" s="189" t="s">
        <v>97</v>
      </c>
      <c r="N545" s="190" t="s">
        <v>89</v>
      </c>
      <c r="O545" s="189" t="s">
        <v>98</v>
      </c>
      <c r="P545" s="190" t="s">
        <v>88</v>
      </c>
      <c r="Q545" s="189"/>
      <c r="R545" s="190" t="s">
        <v>210</v>
      </c>
      <c r="S545" s="189"/>
      <c r="T545" s="190" t="s">
        <v>209</v>
      </c>
      <c r="U545" s="189"/>
      <c r="V545" s="190" t="s">
        <v>291</v>
      </c>
      <c r="W545" s="189"/>
      <c r="X545" s="190" t="s">
        <v>593</v>
      </c>
      <c r="Y545" s="189"/>
      <c r="Z545" s="190" t="s">
        <v>739</v>
      </c>
      <c r="AA545" s="189"/>
      <c r="AB545" s="18"/>
      <c r="AC545" s="366"/>
      <c r="AD545" s="366"/>
      <c r="AE545" s="188"/>
      <c r="AF545" s="390"/>
      <c r="AG545" s="392"/>
      <c r="AH545" s="392"/>
      <c r="AI545" s="392"/>
      <c r="AJ545" s="392"/>
      <c r="AK545" s="392"/>
      <c r="AL545" s="392"/>
      <c r="AM545" s="392"/>
      <c r="AN545" s="392"/>
      <c r="AO545" s="395"/>
      <c r="AR545" s="4">
        <f>SUM(AN544:AO546)/SUM(AL544:AO546)*100</f>
        <v>0</v>
      </c>
    </row>
    <row r="546" spans="1:44" ht="19.899999999999999" customHeight="1" thickBot="1" x14ac:dyDescent="0.25">
      <c r="A546" s="17"/>
      <c r="B546" s="407"/>
      <c r="C546" s="233"/>
      <c r="D546" s="203"/>
      <c r="E546" s="203"/>
      <c r="F546" s="202"/>
      <c r="G546" s="410"/>
      <c r="H546" s="410"/>
      <c r="I546" s="410"/>
      <c r="J546" s="201" t="s">
        <v>87</v>
      </c>
      <c r="K546" s="200" t="s">
        <v>97</v>
      </c>
      <c r="L546" s="201" t="s">
        <v>86</v>
      </c>
      <c r="M546" s="200" t="s">
        <v>367</v>
      </c>
      <c r="N546" s="201" t="s">
        <v>85</v>
      </c>
      <c r="O546" s="200" t="s">
        <v>97</v>
      </c>
      <c r="P546" s="201" t="s">
        <v>84</v>
      </c>
      <c r="Q546" s="200"/>
      <c r="R546" s="201" t="s">
        <v>208</v>
      </c>
      <c r="S546" s="200"/>
      <c r="T546" s="201" t="s">
        <v>207</v>
      </c>
      <c r="U546" s="200"/>
      <c r="V546" s="201" t="s">
        <v>290</v>
      </c>
      <c r="W546" s="200"/>
      <c r="X546" s="201" t="s">
        <v>592</v>
      </c>
      <c r="Y546" s="200"/>
      <c r="Z546" s="201" t="s">
        <v>738</v>
      </c>
      <c r="AA546" s="200"/>
      <c r="AB546" s="10"/>
      <c r="AC546" s="398"/>
      <c r="AD546" s="398"/>
      <c r="AE546" s="199"/>
      <c r="AF546" s="391"/>
      <c r="AG546" s="393"/>
      <c r="AH546" s="393"/>
      <c r="AI546" s="393"/>
      <c r="AJ546" s="393"/>
      <c r="AK546" s="393"/>
      <c r="AL546" s="393"/>
      <c r="AM546" s="393"/>
      <c r="AN546" s="393"/>
      <c r="AO546" s="396"/>
    </row>
    <row r="547" spans="1:44" ht="19.899999999999999" customHeight="1" x14ac:dyDescent="0.2">
      <c r="A547" s="17"/>
      <c r="B547" s="405">
        <v>14</v>
      </c>
      <c r="C547" s="198" t="s">
        <v>785</v>
      </c>
      <c r="D547" s="197"/>
      <c r="E547" s="197"/>
      <c r="F547" s="196"/>
      <c r="G547" s="408">
        <v>104</v>
      </c>
      <c r="H547" s="408">
        <v>29</v>
      </c>
      <c r="I547" s="408">
        <v>6</v>
      </c>
      <c r="J547" s="195" t="s">
        <v>95</v>
      </c>
      <c r="K547" s="194" t="s">
        <v>784</v>
      </c>
      <c r="L547" s="195" t="s">
        <v>94</v>
      </c>
      <c r="M547" s="194" t="s">
        <v>669</v>
      </c>
      <c r="N547" s="195" t="s">
        <v>93</v>
      </c>
      <c r="O547" s="194" t="s">
        <v>750</v>
      </c>
      <c r="P547" s="195" t="s">
        <v>92</v>
      </c>
      <c r="Q547" s="194" t="s">
        <v>624</v>
      </c>
      <c r="R547" s="195" t="s">
        <v>212</v>
      </c>
      <c r="S547" s="194" t="s">
        <v>269</v>
      </c>
      <c r="T547" s="195" t="s">
        <v>211</v>
      </c>
      <c r="U547" s="194" t="s">
        <v>383</v>
      </c>
      <c r="V547" s="195" t="s">
        <v>292</v>
      </c>
      <c r="W547" s="194" t="s">
        <v>214</v>
      </c>
      <c r="X547" s="195" t="s">
        <v>594</v>
      </c>
      <c r="Y547" s="194" t="s">
        <v>98</v>
      </c>
      <c r="Z547" s="195" t="s">
        <v>740</v>
      </c>
      <c r="AA547" s="194"/>
      <c r="AB547" s="25" t="s">
        <v>319</v>
      </c>
      <c r="AC547" s="397"/>
      <c r="AD547" s="397"/>
      <c r="AE547" s="193"/>
      <c r="AF547" s="379">
        <f>SUMPRODUCT(LEN($K547:$Y549)-LEN(SUBSTITUTE($K547:$Y549,"A", "")))</f>
        <v>56</v>
      </c>
      <c r="AG547" s="365">
        <f>SUMPRODUCT(LEN($AB547:$AB549)-LEN(SUBSTITUTE($AB547:$AB549,"A", "")))</f>
        <v>13</v>
      </c>
      <c r="AH547" s="365">
        <f>SUMPRODUCT(LEN($K547:$Y549)-LEN(SUBSTITUTE($K547:$Y549,"S", "")))</f>
        <v>10</v>
      </c>
      <c r="AI547" s="365">
        <f>SUMPRODUCT(LEN($AB547:$AB549)-LEN(SUBSTITUTE($AB547:$AB549,"S", "")))</f>
        <v>7</v>
      </c>
      <c r="AJ547" s="365">
        <f>SUMPRODUCT(LEN($K547:$Y549)-LEN(SUBSTITUTE($K547:$Y549,"F", "")))</f>
        <v>0</v>
      </c>
      <c r="AK547" s="365">
        <f>SUMPRODUCT(LEN($AB547:$AB549)-LEN(SUBSTITUTE($AB547:$AB549,"F", "")))</f>
        <v>0</v>
      </c>
      <c r="AL547" s="365">
        <f>SUMPRODUCT(LEN($K547:$Y549)-LEN(SUBSTITUTE($K547:$Y549,"G", "")))</f>
        <v>20</v>
      </c>
      <c r="AM547" s="365">
        <f>SUMPRODUCT(LEN($AB547:$AB549)-LEN(SUBSTITUTE($AB547:$AB549,"G", "")))</f>
        <v>16</v>
      </c>
      <c r="AN547" s="365">
        <f>SUMPRODUCT(LEN($K547:$Y549)-LEN(SUBSTITUTE($K547:$Y549,"M", "")))</f>
        <v>1</v>
      </c>
      <c r="AO547" s="382">
        <f>SUMPRODUCT(LEN($AB547:$AB549)-LEN(SUBSTITUTE($AB547:$AB549,"M", "")))</f>
        <v>0</v>
      </c>
    </row>
    <row r="548" spans="1:44" ht="19.899999999999999" customHeight="1" x14ac:dyDescent="0.2">
      <c r="A548" s="17"/>
      <c r="B548" s="406"/>
      <c r="C548" s="272" t="s">
        <v>783</v>
      </c>
      <c r="D548" s="23"/>
      <c r="E548" s="23"/>
      <c r="F548" s="191"/>
      <c r="G548" s="409"/>
      <c r="H548" s="409"/>
      <c r="I548" s="409"/>
      <c r="J548" s="190" t="s">
        <v>91</v>
      </c>
      <c r="K548" s="189" t="s">
        <v>425</v>
      </c>
      <c r="L548" s="190" t="s">
        <v>90</v>
      </c>
      <c r="M548" s="189" t="s">
        <v>436</v>
      </c>
      <c r="N548" s="190" t="s">
        <v>89</v>
      </c>
      <c r="O548" s="189" t="s">
        <v>555</v>
      </c>
      <c r="P548" s="190" t="s">
        <v>88</v>
      </c>
      <c r="Q548" s="189" t="s">
        <v>624</v>
      </c>
      <c r="R548" s="190" t="s">
        <v>210</v>
      </c>
      <c r="S548" s="189" t="s">
        <v>705</v>
      </c>
      <c r="T548" s="190" t="s">
        <v>209</v>
      </c>
      <c r="U548" s="189" t="s">
        <v>230</v>
      </c>
      <c r="V548" s="190" t="s">
        <v>291</v>
      </c>
      <c r="W548" s="189" t="s">
        <v>218</v>
      </c>
      <c r="X548" s="190" t="s">
        <v>593</v>
      </c>
      <c r="Y548" s="189" t="s">
        <v>97</v>
      </c>
      <c r="Z548" s="190" t="s">
        <v>739</v>
      </c>
      <c r="AA548" s="189"/>
      <c r="AB548" s="18" t="s">
        <v>782</v>
      </c>
      <c r="AC548" s="366"/>
      <c r="AD548" s="366"/>
      <c r="AE548" s="188"/>
      <c r="AF548" s="390"/>
      <c r="AG548" s="392"/>
      <c r="AH548" s="392"/>
      <c r="AI548" s="392"/>
      <c r="AJ548" s="392"/>
      <c r="AK548" s="392"/>
      <c r="AL548" s="392"/>
      <c r="AM548" s="392"/>
      <c r="AN548" s="392"/>
      <c r="AO548" s="395"/>
      <c r="AP548" s="58"/>
      <c r="AR548" s="4">
        <f>SUM(AN547:AO549)/SUM(AL547:AO549)*100</f>
        <v>2.7027027027027026</v>
      </c>
    </row>
    <row r="549" spans="1:44" ht="19.899999999999999" customHeight="1" thickBot="1" x14ac:dyDescent="0.25">
      <c r="A549" s="17"/>
      <c r="B549" s="407"/>
      <c r="C549" s="233"/>
      <c r="D549" s="203"/>
      <c r="E549" s="203"/>
      <c r="F549" s="202"/>
      <c r="G549" s="410"/>
      <c r="H549" s="410"/>
      <c r="I549" s="410"/>
      <c r="J549" s="201" t="s">
        <v>87</v>
      </c>
      <c r="K549" s="200" t="s">
        <v>672</v>
      </c>
      <c r="L549" s="201" t="s">
        <v>86</v>
      </c>
      <c r="M549" s="200" t="s">
        <v>224</v>
      </c>
      <c r="N549" s="201" t="s">
        <v>85</v>
      </c>
      <c r="O549" s="200" t="s">
        <v>781</v>
      </c>
      <c r="P549" s="201" t="s">
        <v>84</v>
      </c>
      <c r="Q549" s="200" t="s">
        <v>555</v>
      </c>
      <c r="R549" s="201" t="s">
        <v>208</v>
      </c>
      <c r="S549" s="200" t="s">
        <v>297</v>
      </c>
      <c r="T549" s="201" t="s">
        <v>207</v>
      </c>
      <c r="U549" s="200" t="s">
        <v>305</v>
      </c>
      <c r="V549" s="201" t="s">
        <v>290</v>
      </c>
      <c r="W549" s="200" t="s">
        <v>98</v>
      </c>
      <c r="X549" s="201" t="s">
        <v>592</v>
      </c>
      <c r="Y549" s="200"/>
      <c r="Z549" s="201" t="s">
        <v>738</v>
      </c>
      <c r="AA549" s="200"/>
      <c r="AB549" s="10" t="s">
        <v>441</v>
      </c>
      <c r="AC549" s="398"/>
      <c r="AD549" s="398"/>
      <c r="AE549" s="199"/>
      <c r="AF549" s="391"/>
      <c r="AG549" s="393"/>
      <c r="AH549" s="393"/>
      <c r="AI549" s="393"/>
      <c r="AJ549" s="393"/>
      <c r="AK549" s="393"/>
      <c r="AL549" s="393"/>
      <c r="AM549" s="393"/>
      <c r="AN549" s="393"/>
      <c r="AO549" s="396"/>
    </row>
    <row r="550" spans="1:44" ht="19.899999999999999" customHeight="1" x14ac:dyDescent="0.2">
      <c r="A550" s="17"/>
      <c r="B550" s="405">
        <v>15</v>
      </c>
      <c r="C550" s="232"/>
      <c r="D550" s="197"/>
      <c r="E550" s="197"/>
      <c r="F550" s="196"/>
      <c r="G550" s="408"/>
      <c r="H550" s="408"/>
      <c r="I550" s="408"/>
      <c r="J550" s="195" t="s">
        <v>95</v>
      </c>
      <c r="K550" s="194"/>
      <c r="L550" s="195" t="s">
        <v>94</v>
      </c>
      <c r="M550" s="194"/>
      <c r="N550" s="195" t="s">
        <v>93</v>
      </c>
      <c r="O550" s="194"/>
      <c r="P550" s="195" t="s">
        <v>92</v>
      </c>
      <c r="Q550" s="194"/>
      <c r="R550" s="195" t="s">
        <v>212</v>
      </c>
      <c r="S550" s="194"/>
      <c r="T550" s="195" t="s">
        <v>211</v>
      </c>
      <c r="U550" s="194"/>
      <c r="V550" s="195" t="s">
        <v>292</v>
      </c>
      <c r="W550" s="194"/>
      <c r="X550" s="195" t="s">
        <v>594</v>
      </c>
      <c r="Y550" s="194"/>
      <c r="Z550" s="195" t="s">
        <v>740</v>
      </c>
      <c r="AA550" s="194"/>
      <c r="AB550" s="25"/>
      <c r="AC550" s="397"/>
      <c r="AD550" s="397"/>
      <c r="AE550" s="193"/>
      <c r="AF550" s="379">
        <f>SUMPRODUCT(LEN($K550:$Y552)-LEN(SUBSTITUTE($K550:$Y552,"A", "")))</f>
        <v>0</v>
      </c>
      <c r="AG550" s="365">
        <f>SUMPRODUCT(LEN($AB550:$AB552)-LEN(SUBSTITUTE($AB550:$AB552,"A", "")))</f>
        <v>0</v>
      </c>
      <c r="AH550" s="365">
        <f>SUMPRODUCT(LEN($K550:$Y552)-LEN(SUBSTITUTE($K550:$Y552,"S", "")))</f>
        <v>0</v>
      </c>
      <c r="AI550" s="365">
        <f>SUMPRODUCT(LEN($AB550:$AB552)-LEN(SUBSTITUTE($AB550:$AB552,"S", "")))</f>
        <v>0</v>
      </c>
      <c r="AJ550" s="365">
        <f>SUMPRODUCT(LEN($K550:$Y552)-LEN(SUBSTITUTE($K550:$Y552,"F", "")))</f>
        <v>0</v>
      </c>
      <c r="AK550" s="365">
        <f>SUMPRODUCT(LEN($AB550:$AB552)-LEN(SUBSTITUTE($AB550:$AB552,"F", "")))</f>
        <v>0</v>
      </c>
      <c r="AL550" s="365">
        <f>SUMPRODUCT(LEN($K550:$Y552)-LEN(SUBSTITUTE($K550:$Y552,"G", "")))</f>
        <v>0</v>
      </c>
      <c r="AM550" s="365">
        <f>SUMPRODUCT(LEN($AB550:$AB552)-LEN(SUBSTITUTE($AB550:$AB552,"G", "")))</f>
        <v>0</v>
      </c>
      <c r="AN550" s="365">
        <f>SUMPRODUCT(LEN($K550:$Y552)-LEN(SUBSTITUTE($K550:$Y552,"M", "")))</f>
        <v>0</v>
      </c>
      <c r="AO550" s="382">
        <f>SUMPRODUCT(LEN($AB550:$AB552)-LEN(SUBSTITUTE($AB550:$AB552,"M", "")))</f>
        <v>0</v>
      </c>
    </row>
    <row r="551" spans="1:44" ht="19.899999999999999" customHeight="1" x14ac:dyDescent="0.2">
      <c r="A551" s="17"/>
      <c r="B551" s="406"/>
      <c r="C551" s="231"/>
      <c r="D551" s="23"/>
      <c r="E551" s="23"/>
      <c r="F551" s="191"/>
      <c r="G551" s="409"/>
      <c r="H551" s="409"/>
      <c r="I551" s="409"/>
      <c r="J551" s="190" t="s">
        <v>91</v>
      </c>
      <c r="K551" s="189"/>
      <c r="L551" s="190" t="s">
        <v>90</v>
      </c>
      <c r="M551" s="189"/>
      <c r="N551" s="190" t="s">
        <v>89</v>
      </c>
      <c r="O551" s="189"/>
      <c r="P551" s="190" t="s">
        <v>88</v>
      </c>
      <c r="Q551" s="189"/>
      <c r="R551" s="190" t="s">
        <v>210</v>
      </c>
      <c r="S551" s="189"/>
      <c r="T551" s="190" t="s">
        <v>209</v>
      </c>
      <c r="U551" s="189"/>
      <c r="V551" s="190" t="s">
        <v>291</v>
      </c>
      <c r="W551" s="189"/>
      <c r="X551" s="190" t="s">
        <v>593</v>
      </c>
      <c r="Y551" s="189"/>
      <c r="Z551" s="190" t="s">
        <v>739</v>
      </c>
      <c r="AA551" s="189"/>
      <c r="AB551" s="18"/>
      <c r="AC551" s="366"/>
      <c r="AD551" s="366"/>
      <c r="AE551" s="188"/>
      <c r="AF551" s="390"/>
      <c r="AG551" s="392"/>
      <c r="AH551" s="392"/>
      <c r="AI551" s="392"/>
      <c r="AJ551" s="392"/>
      <c r="AK551" s="392"/>
      <c r="AL551" s="392"/>
      <c r="AM551" s="392"/>
      <c r="AN551" s="392"/>
      <c r="AO551" s="395"/>
    </row>
    <row r="552" spans="1:44" ht="19.899999999999999" customHeight="1" thickBot="1" x14ac:dyDescent="0.25">
      <c r="A552" s="17"/>
      <c r="B552" s="407"/>
      <c r="C552" s="233"/>
      <c r="D552" s="203"/>
      <c r="E552" s="203"/>
      <c r="F552" s="202"/>
      <c r="G552" s="410"/>
      <c r="H552" s="410"/>
      <c r="I552" s="410"/>
      <c r="J552" s="201" t="s">
        <v>87</v>
      </c>
      <c r="K552" s="200"/>
      <c r="L552" s="201" t="s">
        <v>86</v>
      </c>
      <c r="M552" s="200"/>
      <c r="N552" s="201" t="s">
        <v>85</v>
      </c>
      <c r="O552" s="200"/>
      <c r="P552" s="201" t="s">
        <v>84</v>
      </c>
      <c r="Q552" s="200"/>
      <c r="R552" s="201" t="s">
        <v>208</v>
      </c>
      <c r="S552" s="200"/>
      <c r="T552" s="201" t="s">
        <v>207</v>
      </c>
      <c r="U552" s="200"/>
      <c r="V552" s="201" t="s">
        <v>290</v>
      </c>
      <c r="W552" s="200"/>
      <c r="X552" s="201" t="s">
        <v>592</v>
      </c>
      <c r="Y552" s="200"/>
      <c r="Z552" s="201" t="s">
        <v>738</v>
      </c>
      <c r="AA552" s="200"/>
      <c r="AB552" s="10"/>
      <c r="AC552" s="398"/>
      <c r="AD552" s="398"/>
      <c r="AE552" s="199"/>
      <c r="AF552" s="391"/>
      <c r="AG552" s="393"/>
      <c r="AH552" s="393"/>
      <c r="AI552" s="393"/>
      <c r="AJ552" s="393"/>
      <c r="AK552" s="393"/>
      <c r="AL552" s="393"/>
      <c r="AM552" s="393"/>
      <c r="AN552" s="393"/>
      <c r="AO552" s="396"/>
    </row>
    <row r="553" spans="1:44" ht="19.899999999999999" customHeight="1" x14ac:dyDescent="0.2">
      <c r="A553" s="17"/>
      <c r="B553" s="405">
        <v>16</v>
      </c>
      <c r="C553" s="232"/>
      <c r="D553" s="197"/>
      <c r="E553" s="197"/>
      <c r="F553" s="196"/>
      <c r="G553" s="408"/>
      <c r="H553" s="408"/>
      <c r="I553" s="408"/>
      <c r="J553" s="195" t="s">
        <v>95</v>
      </c>
      <c r="K553" s="194"/>
      <c r="L553" s="195" t="s">
        <v>94</v>
      </c>
      <c r="M553" s="194"/>
      <c r="N553" s="195" t="s">
        <v>93</v>
      </c>
      <c r="O553" s="194"/>
      <c r="P553" s="195" t="s">
        <v>92</v>
      </c>
      <c r="Q553" s="194"/>
      <c r="R553" s="195" t="s">
        <v>212</v>
      </c>
      <c r="S553" s="194"/>
      <c r="T553" s="195" t="s">
        <v>211</v>
      </c>
      <c r="U553" s="194"/>
      <c r="V553" s="195" t="s">
        <v>292</v>
      </c>
      <c r="W553" s="194"/>
      <c r="X553" s="195" t="s">
        <v>594</v>
      </c>
      <c r="Y553" s="194"/>
      <c r="Z553" s="195" t="s">
        <v>740</v>
      </c>
      <c r="AA553" s="194"/>
      <c r="AB553" s="25"/>
      <c r="AC553" s="397"/>
      <c r="AD553" s="397"/>
      <c r="AE553" s="193"/>
      <c r="AF553" s="379">
        <f>SUMPRODUCT(LEN($K553:$Y555)-LEN(SUBSTITUTE($K553:$Y555,"A", "")))</f>
        <v>0</v>
      </c>
      <c r="AG553" s="365">
        <f>SUMPRODUCT(LEN($AB553:$AB555)-LEN(SUBSTITUTE($AB553:$AB555,"A", "")))</f>
        <v>0</v>
      </c>
      <c r="AH553" s="365">
        <f>SUMPRODUCT(LEN($K553:$Y555)-LEN(SUBSTITUTE($K553:$Y555,"S", "")))</f>
        <v>0</v>
      </c>
      <c r="AI553" s="365">
        <f>SUMPRODUCT(LEN($AB553:$AB555)-LEN(SUBSTITUTE($AB553:$AB555,"S", "")))</f>
        <v>0</v>
      </c>
      <c r="AJ553" s="365">
        <f>SUMPRODUCT(LEN($K553:$Y555)-LEN(SUBSTITUTE($K553:$Y555,"F", "")))</f>
        <v>0</v>
      </c>
      <c r="AK553" s="365">
        <f>SUMPRODUCT(LEN($AB553:$AB555)-LEN(SUBSTITUTE($AB553:$AB555,"F", "")))</f>
        <v>0</v>
      </c>
      <c r="AL553" s="365">
        <f>SUMPRODUCT(LEN($K553:$Y555)-LEN(SUBSTITUTE($K553:$Y555,"G", "")))</f>
        <v>0</v>
      </c>
      <c r="AM553" s="365">
        <f>SUMPRODUCT(LEN($AB553:$AB555)-LEN(SUBSTITUTE($AB553:$AB555,"G", "")))</f>
        <v>0</v>
      </c>
      <c r="AN553" s="365">
        <f>SUMPRODUCT(LEN($K553:$Y555)-LEN(SUBSTITUTE($K553:$Y555,"M", "")))</f>
        <v>0</v>
      </c>
      <c r="AO553" s="382">
        <f>SUMPRODUCT(LEN($AB553:$AB555)-LEN(SUBSTITUTE($AB553:$AB555,"M", "")))</f>
        <v>0</v>
      </c>
    </row>
    <row r="554" spans="1:44" ht="19.899999999999999" customHeight="1" x14ac:dyDescent="0.2">
      <c r="A554" s="17"/>
      <c r="B554" s="406"/>
      <c r="C554" s="231"/>
      <c r="D554" s="23"/>
      <c r="E554" s="23"/>
      <c r="F554" s="191"/>
      <c r="G554" s="409"/>
      <c r="H554" s="409"/>
      <c r="I554" s="409"/>
      <c r="J554" s="190" t="s">
        <v>91</v>
      </c>
      <c r="K554" s="189"/>
      <c r="L554" s="190" t="s">
        <v>90</v>
      </c>
      <c r="M554" s="189"/>
      <c r="N554" s="190" t="s">
        <v>89</v>
      </c>
      <c r="O554" s="189"/>
      <c r="P554" s="190" t="s">
        <v>88</v>
      </c>
      <c r="Q554" s="189"/>
      <c r="R554" s="190" t="s">
        <v>210</v>
      </c>
      <c r="S554" s="189"/>
      <c r="T554" s="190" t="s">
        <v>209</v>
      </c>
      <c r="U554" s="189"/>
      <c r="V554" s="190" t="s">
        <v>291</v>
      </c>
      <c r="W554" s="189"/>
      <c r="X554" s="190" t="s">
        <v>593</v>
      </c>
      <c r="Y554" s="189"/>
      <c r="Z554" s="190" t="s">
        <v>739</v>
      </c>
      <c r="AA554" s="189"/>
      <c r="AB554" s="18"/>
      <c r="AC554" s="366"/>
      <c r="AD554" s="366"/>
      <c r="AE554" s="188"/>
      <c r="AF554" s="390"/>
      <c r="AG554" s="392"/>
      <c r="AH554" s="392"/>
      <c r="AI554" s="392"/>
      <c r="AJ554" s="392"/>
      <c r="AK554" s="392"/>
      <c r="AL554" s="392"/>
      <c r="AM554" s="392"/>
      <c r="AN554" s="392"/>
      <c r="AO554" s="395"/>
    </row>
    <row r="555" spans="1:44" ht="19.899999999999999" customHeight="1" thickBot="1" x14ac:dyDescent="0.25">
      <c r="A555" s="17"/>
      <c r="B555" s="407"/>
      <c r="C555" s="233"/>
      <c r="D555" s="203"/>
      <c r="E555" s="203"/>
      <c r="F555" s="202"/>
      <c r="G555" s="410"/>
      <c r="H555" s="410"/>
      <c r="I555" s="410"/>
      <c r="J555" s="201" t="s">
        <v>87</v>
      </c>
      <c r="K555" s="200"/>
      <c r="L555" s="201" t="s">
        <v>86</v>
      </c>
      <c r="M555" s="200"/>
      <c r="N555" s="201" t="s">
        <v>85</v>
      </c>
      <c r="O555" s="200"/>
      <c r="P555" s="201" t="s">
        <v>84</v>
      </c>
      <c r="Q555" s="200"/>
      <c r="R555" s="201" t="s">
        <v>208</v>
      </c>
      <c r="S555" s="200"/>
      <c r="T555" s="201" t="s">
        <v>207</v>
      </c>
      <c r="U555" s="200"/>
      <c r="V555" s="201" t="s">
        <v>290</v>
      </c>
      <c r="W555" s="200"/>
      <c r="X555" s="201" t="s">
        <v>592</v>
      </c>
      <c r="Y555" s="200"/>
      <c r="Z555" s="201" t="s">
        <v>738</v>
      </c>
      <c r="AA555" s="200"/>
      <c r="AB555" s="10"/>
      <c r="AC555" s="398"/>
      <c r="AD555" s="398"/>
      <c r="AE555" s="199"/>
      <c r="AF555" s="391"/>
      <c r="AG555" s="393"/>
      <c r="AH555" s="393"/>
      <c r="AI555" s="393"/>
      <c r="AJ555" s="393"/>
      <c r="AK555" s="393"/>
      <c r="AL555" s="393"/>
      <c r="AM555" s="393"/>
      <c r="AN555" s="393"/>
      <c r="AO555" s="396"/>
    </row>
    <row r="556" spans="1:44" ht="19.899999999999999" customHeight="1" x14ac:dyDescent="0.2">
      <c r="A556" s="17"/>
      <c r="B556" s="405">
        <v>17</v>
      </c>
      <c r="C556" s="232"/>
      <c r="D556" s="197"/>
      <c r="E556" s="197"/>
      <c r="F556" s="196"/>
      <c r="G556" s="408"/>
      <c r="H556" s="408"/>
      <c r="I556" s="408"/>
      <c r="J556" s="195" t="s">
        <v>95</v>
      </c>
      <c r="K556" s="194"/>
      <c r="L556" s="195" t="s">
        <v>94</v>
      </c>
      <c r="M556" s="194"/>
      <c r="N556" s="195" t="s">
        <v>93</v>
      </c>
      <c r="O556" s="194"/>
      <c r="P556" s="195" t="s">
        <v>92</v>
      </c>
      <c r="Q556" s="194"/>
      <c r="R556" s="195" t="s">
        <v>212</v>
      </c>
      <c r="S556" s="194"/>
      <c r="T556" s="195" t="s">
        <v>211</v>
      </c>
      <c r="U556" s="194"/>
      <c r="V556" s="195" t="s">
        <v>292</v>
      </c>
      <c r="W556" s="194"/>
      <c r="X556" s="195" t="s">
        <v>594</v>
      </c>
      <c r="Y556" s="194"/>
      <c r="Z556" s="195" t="s">
        <v>740</v>
      </c>
      <c r="AA556" s="194"/>
      <c r="AB556" s="25"/>
      <c r="AC556" s="397"/>
      <c r="AD556" s="397"/>
      <c r="AE556" s="193"/>
      <c r="AF556" s="379">
        <f>SUMPRODUCT(LEN($K556:$Y558)-LEN(SUBSTITUTE($K556:$Y558,"A", "")))</f>
        <v>0</v>
      </c>
      <c r="AG556" s="365">
        <f>SUMPRODUCT(LEN($AB556:$AB558)-LEN(SUBSTITUTE($AB556:$AB558,"A", "")))</f>
        <v>0</v>
      </c>
      <c r="AH556" s="365">
        <f>SUMPRODUCT(LEN($K556:$Y558)-LEN(SUBSTITUTE($K556:$Y558,"S", "")))</f>
        <v>0</v>
      </c>
      <c r="AI556" s="365">
        <f>SUMPRODUCT(LEN($AB556:$AB558)-LEN(SUBSTITUTE($AB556:$AB558,"S", "")))</f>
        <v>0</v>
      </c>
      <c r="AJ556" s="365">
        <f>SUMPRODUCT(LEN($K556:$Y558)-LEN(SUBSTITUTE($K556:$Y558,"F", "")))</f>
        <v>0</v>
      </c>
      <c r="AK556" s="365">
        <f>SUMPRODUCT(LEN($AB556:$AB558)-LEN(SUBSTITUTE($AB556:$AB558,"F", "")))</f>
        <v>0</v>
      </c>
      <c r="AL556" s="365">
        <f>SUMPRODUCT(LEN($K556:$Y558)-LEN(SUBSTITUTE($K556:$Y558,"G", "")))</f>
        <v>0</v>
      </c>
      <c r="AM556" s="365">
        <f>SUMPRODUCT(LEN($AB556:$AB558)-LEN(SUBSTITUTE($AB556:$AB558,"G", "")))</f>
        <v>0</v>
      </c>
      <c r="AN556" s="365">
        <f>SUMPRODUCT(LEN($K556:$Y558)-LEN(SUBSTITUTE($K556:$Y558,"M", "")))</f>
        <v>0</v>
      </c>
      <c r="AO556" s="382">
        <f>SUMPRODUCT(LEN($AB556:$AB558)-LEN(SUBSTITUTE($AB556:$AB558,"M", "")))</f>
        <v>0</v>
      </c>
    </row>
    <row r="557" spans="1:44" ht="19.899999999999999" customHeight="1" x14ac:dyDescent="0.2">
      <c r="A557" s="17"/>
      <c r="B557" s="406"/>
      <c r="C557" s="231"/>
      <c r="D557" s="23"/>
      <c r="E557" s="23"/>
      <c r="F557" s="191"/>
      <c r="G557" s="409"/>
      <c r="H557" s="409"/>
      <c r="I557" s="409"/>
      <c r="J557" s="190" t="s">
        <v>91</v>
      </c>
      <c r="K557" s="189"/>
      <c r="L557" s="190" t="s">
        <v>90</v>
      </c>
      <c r="M557" s="189"/>
      <c r="N557" s="190" t="s">
        <v>89</v>
      </c>
      <c r="O557" s="189"/>
      <c r="P557" s="190" t="s">
        <v>88</v>
      </c>
      <c r="Q557" s="189"/>
      <c r="R557" s="190" t="s">
        <v>210</v>
      </c>
      <c r="S557" s="189"/>
      <c r="T557" s="190" t="s">
        <v>209</v>
      </c>
      <c r="U557" s="189"/>
      <c r="V557" s="190" t="s">
        <v>291</v>
      </c>
      <c r="W557" s="189"/>
      <c r="X557" s="190" t="s">
        <v>593</v>
      </c>
      <c r="Y557" s="189"/>
      <c r="Z557" s="190" t="s">
        <v>739</v>
      </c>
      <c r="AA557" s="189"/>
      <c r="AB557" s="18"/>
      <c r="AC557" s="366"/>
      <c r="AD557" s="366"/>
      <c r="AE557" s="188"/>
      <c r="AF557" s="390"/>
      <c r="AG557" s="392"/>
      <c r="AH557" s="392"/>
      <c r="AI557" s="392"/>
      <c r="AJ557" s="392"/>
      <c r="AK557" s="392"/>
      <c r="AL557" s="392"/>
      <c r="AM557" s="392"/>
      <c r="AN557" s="392"/>
      <c r="AO557" s="395"/>
    </row>
    <row r="558" spans="1:44" ht="19.899999999999999" customHeight="1" thickBot="1" x14ac:dyDescent="0.25">
      <c r="A558" s="17"/>
      <c r="B558" s="407"/>
      <c r="C558" s="233"/>
      <c r="D558" s="203"/>
      <c r="E558" s="203"/>
      <c r="F558" s="202"/>
      <c r="G558" s="410"/>
      <c r="H558" s="410"/>
      <c r="I558" s="410"/>
      <c r="J558" s="201" t="s">
        <v>87</v>
      </c>
      <c r="K558" s="200"/>
      <c r="L558" s="201" t="s">
        <v>86</v>
      </c>
      <c r="M558" s="200"/>
      <c r="N558" s="201" t="s">
        <v>85</v>
      </c>
      <c r="O558" s="200"/>
      <c r="P558" s="201" t="s">
        <v>84</v>
      </c>
      <c r="Q558" s="200"/>
      <c r="R558" s="201" t="s">
        <v>208</v>
      </c>
      <c r="S558" s="200"/>
      <c r="T558" s="201" t="s">
        <v>207</v>
      </c>
      <c r="U558" s="200"/>
      <c r="V558" s="201" t="s">
        <v>290</v>
      </c>
      <c r="W558" s="200"/>
      <c r="X558" s="201" t="s">
        <v>592</v>
      </c>
      <c r="Y558" s="200"/>
      <c r="Z558" s="201" t="s">
        <v>738</v>
      </c>
      <c r="AA558" s="200"/>
      <c r="AB558" s="10"/>
      <c r="AC558" s="398"/>
      <c r="AD558" s="398"/>
      <c r="AE558" s="199"/>
      <c r="AF558" s="391"/>
      <c r="AG558" s="393"/>
      <c r="AH558" s="393"/>
      <c r="AI558" s="393"/>
      <c r="AJ558" s="393"/>
      <c r="AK558" s="393"/>
      <c r="AL558" s="393"/>
      <c r="AM558" s="393"/>
      <c r="AN558" s="393"/>
      <c r="AO558" s="396"/>
    </row>
    <row r="559" spans="1:44" ht="19.899999999999999" customHeight="1" x14ac:dyDescent="0.2">
      <c r="A559" s="17"/>
      <c r="B559" s="405">
        <v>18</v>
      </c>
      <c r="C559" s="232"/>
      <c r="D559" s="197"/>
      <c r="E559" s="197"/>
      <c r="F559" s="196"/>
      <c r="G559" s="408"/>
      <c r="H559" s="408"/>
      <c r="I559" s="408"/>
      <c r="J559" s="195" t="s">
        <v>95</v>
      </c>
      <c r="K559" s="194"/>
      <c r="L559" s="195" t="s">
        <v>94</v>
      </c>
      <c r="M559" s="194"/>
      <c r="N559" s="195" t="s">
        <v>93</v>
      </c>
      <c r="O559" s="194"/>
      <c r="P559" s="195" t="s">
        <v>92</v>
      </c>
      <c r="Q559" s="194"/>
      <c r="R559" s="195" t="s">
        <v>212</v>
      </c>
      <c r="S559" s="194"/>
      <c r="T559" s="195" t="s">
        <v>211</v>
      </c>
      <c r="U559" s="194"/>
      <c r="V559" s="195" t="s">
        <v>292</v>
      </c>
      <c r="W559" s="194"/>
      <c r="X559" s="195" t="s">
        <v>594</v>
      </c>
      <c r="Y559" s="194"/>
      <c r="Z559" s="195" t="s">
        <v>740</v>
      </c>
      <c r="AA559" s="194"/>
      <c r="AB559" s="25"/>
      <c r="AC559" s="397"/>
      <c r="AD559" s="397"/>
      <c r="AE559" s="193"/>
      <c r="AF559" s="379">
        <f>SUMPRODUCT(LEN($K559:$Y561)-LEN(SUBSTITUTE($K559:$Y561,"A", "")))</f>
        <v>0</v>
      </c>
      <c r="AG559" s="365">
        <f>SUMPRODUCT(LEN($AB559:$AB561)-LEN(SUBSTITUTE($AB559:$AB561,"A", "")))</f>
        <v>0</v>
      </c>
      <c r="AH559" s="365">
        <f>SUMPRODUCT(LEN($K559:$Y561)-LEN(SUBSTITUTE($K559:$Y561,"S", "")))</f>
        <v>0</v>
      </c>
      <c r="AI559" s="365">
        <f>SUMPRODUCT(LEN($AB559:$AB561)-LEN(SUBSTITUTE($AB559:$AB561,"S", "")))</f>
        <v>0</v>
      </c>
      <c r="AJ559" s="365">
        <f>SUMPRODUCT(LEN($K559:$Y561)-LEN(SUBSTITUTE($K559:$Y561,"F", "")))</f>
        <v>0</v>
      </c>
      <c r="AK559" s="365">
        <f>SUMPRODUCT(LEN($AB559:$AB561)-LEN(SUBSTITUTE($AB559:$AB561,"F", "")))</f>
        <v>0</v>
      </c>
      <c r="AL559" s="365">
        <f>SUMPRODUCT(LEN($K559:$Y561)-LEN(SUBSTITUTE($K559:$Y561,"G", "")))</f>
        <v>0</v>
      </c>
      <c r="AM559" s="365">
        <f>SUMPRODUCT(LEN($AB559:$AB561)-LEN(SUBSTITUTE($AB559:$AB561,"G", "")))</f>
        <v>0</v>
      </c>
      <c r="AN559" s="365">
        <f>SUMPRODUCT(LEN($K559:$Y561)-LEN(SUBSTITUTE($K559:$Y561,"M", "")))</f>
        <v>0</v>
      </c>
      <c r="AO559" s="382">
        <f>SUMPRODUCT(LEN($AB559:$AB561)-LEN(SUBSTITUTE($AB559:$AB561,"M", "")))</f>
        <v>0</v>
      </c>
    </row>
    <row r="560" spans="1:44" ht="19.899999999999999" customHeight="1" x14ac:dyDescent="0.2">
      <c r="A560" s="17"/>
      <c r="B560" s="406"/>
      <c r="C560" s="231"/>
      <c r="D560" s="23"/>
      <c r="E560" s="23"/>
      <c r="F560" s="191"/>
      <c r="G560" s="409"/>
      <c r="H560" s="409"/>
      <c r="I560" s="409"/>
      <c r="J560" s="190" t="s">
        <v>91</v>
      </c>
      <c r="K560" s="189"/>
      <c r="L560" s="190" t="s">
        <v>90</v>
      </c>
      <c r="M560" s="189"/>
      <c r="N560" s="190" t="s">
        <v>89</v>
      </c>
      <c r="O560" s="189"/>
      <c r="P560" s="190" t="s">
        <v>88</v>
      </c>
      <c r="Q560" s="189"/>
      <c r="R560" s="190" t="s">
        <v>210</v>
      </c>
      <c r="S560" s="189"/>
      <c r="T560" s="190" t="s">
        <v>209</v>
      </c>
      <c r="U560" s="189"/>
      <c r="V560" s="190" t="s">
        <v>291</v>
      </c>
      <c r="W560" s="189"/>
      <c r="X560" s="190" t="s">
        <v>593</v>
      </c>
      <c r="Y560" s="189"/>
      <c r="Z560" s="190" t="s">
        <v>739</v>
      </c>
      <c r="AA560" s="189"/>
      <c r="AB560" s="18"/>
      <c r="AC560" s="366"/>
      <c r="AD560" s="366"/>
      <c r="AE560" s="188"/>
      <c r="AF560" s="390"/>
      <c r="AG560" s="392"/>
      <c r="AH560" s="392"/>
      <c r="AI560" s="392"/>
      <c r="AJ560" s="392"/>
      <c r="AK560" s="392"/>
      <c r="AL560" s="392"/>
      <c r="AM560" s="392"/>
      <c r="AN560" s="392"/>
      <c r="AO560" s="395"/>
    </row>
    <row r="561" spans="1:49" ht="19.899999999999999" customHeight="1" thickBot="1" x14ac:dyDescent="0.25">
      <c r="A561" s="17"/>
      <c r="B561" s="407"/>
      <c r="C561" s="233"/>
      <c r="D561" s="203"/>
      <c r="E561" s="203"/>
      <c r="F561" s="202"/>
      <c r="G561" s="410"/>
      <c r="H561" s="410"/>
      <c r="I561" s="410"/>
      <c r="J561" s="201" t="s">
        <v>87</v>
      </c>
      <c r="K561" s="200"/>
      <c r="L561" s="201" t="s">
        <v>86</v>
      </c>
      <c r="M561" s="200"/>
      <c r="N561" s="201" t="s">
        <v>85</v>
      </c>
      <c r="O561" s="200"/>
      <c r="P561" s="201" t="s">
        <v>84</v>
      </c>
      <c r="Q561" s="200"/>
      <c r="R561" s="201" t="s">
        <v>208</v>
      </c>
      <c r="S561" s="200"/>
      <c r="T561" s="201" t="s">
        <v>207</v>
      </c>
      <c r="U561" s="200"/>
      <c r="V561" s="201" t="s">
        <v>290</v>
      </c>
      <c r="W561" s="200"/>
      <c r="X561" s="201" t="s">
        <v>592</v>
      </c>
      <c r="Y561" s="200"/>
      <c r="Z561" s="201" t="s">
        <v>738</v>
      </c>
      <c r="AA561" s="200"/>
      <c r="AB561" s="10"/>
      <c r="AC561" s="398"/>
      <c r="AD561" s="398"/>
      <c r="AE561" s="199"/>
      <c r="AF561" s="391"/>
      <c r="AG561" s="393"/>
      <c r="AH561" s="393"/>
      <c r="AI561" s="393"/>
      <c r="AJ561" s="393"/>
      <c r="AK561" s="393"/>
      <c r="AL561" s="393"/>
      <c r="AM561" s="393"/>
      <c r="AN561" s="393"/>
      <c r="AO561" s="396"/>
    </row>
    <row r="562" spans="1:49" ht="19.899999999999999" customHeight="1" x14ac:dyDescent="0.2">
      <c r="A562" s="17"/>
      <c r="B562" s="405">
        <v>19</v>
      </c>
      <c r="C562" s="232"/>
      <c r="D562" s="197"/>
      <c r="E562" s="197"/>
      <c r="F562" s="196"/>
      <c r="G562" s="408"/>
      <c r="H562" s="408"/>
      <c r="I562" s="408"/>
      <c r="J562" s="195" t="s">
        <v>95</v>
      </c>
      <c r="K562" s="194"/>
      <c r="L562" s="195" t="s">
        <v>94</v>
      </c>
      <c r="M562" s="194"/>
      <c r="N562" s="195" t="s">
        <v>93</v>
      </c>
      <c r="O562" s="194"/>
      <c r="P562" s="195" t="s">
        <v>92</v>
      </c>
      <c r="Q562" s="194"/>
      <c r="R562" s="195" t="s">
        <v>212</v>
      </c>
      <c r="S562" s="194"/>
      <c r="T562" s="195" t="s">
        <v>211</v>
      </c>
      <c r="U562" s="194"/>
      <c r="V562" s="195" t="s">
        <v>292</v>
      </c>
      <c r="W562" s="194"/>
      <c r="X562" s="195" t="s">
        <v>594</v>
      </c>
      <c r="Y562" s="194"/>
      <c r="Z562" s="195" t="s">
        <v>740</v>
      </c>
      <c r="AA562" s="194"/>
      <c r="AB562" s="25"/>
      <c r="AC562" s="397"/>
      <c r="AD562" s="397"/>
      <c r="AE562" s="193"/>
      <c r="AF562" s="379">
        <f>SUMPRODUCT(LEN($K562:$Y564)-LEN(SUBSTITUTE($K562:$Y564,"A", "")))</f>
        <v>0</v>
      </c>
      <c r="AG562" s="365">
        <f>SUMPRODUCT(LEN($AB562:$AB564)-LEN(SUBSTITUTE($AB562:$AB564,"A", "")))</f>
        <v>0</v>
      </c>
      <c r="AH562" s="365">
        <f>SUMPRODUCT(LEN($K562:$Y564)-LEN(SUBSTITUTE($K562:$Y564,"S", "")))</f>
        <v>0</v>
      </c>
      <c r="AI562" s="365">
        <f>SUMPRODUCT(LEN($AB562:$AB564)-LEN(SUBSTITUTE($AB562:$AB564,"S", "")))</f>
        <v>0</v>
      </c>
      <c r="AJ562" s="365">
        <f>SUMPRODUCT(LEN($K562:$Y564)-LEN(SUBSTITUTE($K562:$Y564,"F", "")))</f>
        <v>0</v>
      </c>
      <c r="AK562" s="365">
        <f>SUMPRODUCT(LEN($AB562:$AB564)-LEN(SUBSTITUTE($AB562:$AB564,"F", "")))</f>
        <v>0</v>
      </c>
      <c r="AL562" s="365">
        <f>SUMPRODUCT(LEN($K562:$Y564)-LEN(SUBSTITUTE($K562:$Y564,"G", "")))</f>
        <v>0</v>
      </c>
      <c r="AM562" s="365">
        <f>SUMPRODUCT(LEN($AB562:$AB564)-LEN(SUBSTITUTE($AB562:$AB564,"G", "")))</f>
        <v>0</v>
      </c>
      <c r="AN562" s="365">
        <f>SUMPRODUCT(LEN($K562:$Y564)-LEN(SUBSTITUTE($K562:$Y564,"M", "")))</f>
        <v>0</v>
      </c>
      <c r="AO562" s="382">
        <f>SUMPRODUCT(LEN($AB562:$AB564)-LEN(SUBSTITUTE($AB562:$AB564,"M", "")))</f>
        <v>0</v>
      </c>
    </row>
    <row r="563" spans="1:49" ht="19.899999999999999" customHeight="1" x14ac:dyDescent="0.2">
      <c r="A563" s="17"/>
      <c r="B563" s="406"/>
      <c r="C563" s="231"/>
      <c r="D563" s="23"/>
      <c r="E563" s="23"/>
      <c r="F563" s="191"/>
      <c r="G563" s="409"/>
      <c r="H563" s="409"/>
      <c r="I563" s="409"/>
      <c r="J563" s="190" t="s">
        <v>91</v>
      </c>
      <c r="K563" s="189"/>
      <c r="L563" s="190" t="s">
        <v>90</v>
      </c>
      <c r="M563" s="189"/>
      <c r="N563" s="190" t="s">
        <v>89</v>
      </c>
      <c r="O563" s="189"/>
      <c r="P563" s="190" t="s">
        <v>88</v>
      </c>
      <c r="Q563" s="189"/>
      <c r="R563" s="190" t="s">
        <v>210</v>
      </c>
      <c r="S563" s="189"/>
      <c r="T563" s="190" t="s">
        <v>209</v>
      </c>
      <c r="U563" s="189"/>
      <c r="V563" s="190" t="s">
        <v>291</v>
      </c>
      <c r="W563" s="189"/>
      <c r="X563" s="190" t="s">
        <v>593</v>
      </c>
      <c r="Y563" s="189"/>
      <c r="Z563" s="190" t="s">
        <v>739</v>
      </c>
      <c r="AA563" s="189"/>
      <c r="AB563" s="18"/>
      <c r="AC563" s="366"/>
      <c r="AD563" s="366"/>
      <c r="AE563" s="188"/>
      <c r="AF563" s="390"/>
      <c r="AG563" s="392"/>
      <c r="AH563" s="392"/>
      <c r="AI563" s="392"/>
      <c r="AJ563" s="392"/>
      <c r="AK563" s="392"/>
      <c r="AL563" s="392"/>
      <c r="AM563" s="392"/>
      <c r="AN563" s="392"/>
      <c r="AO563" s="395"/>
    </row>
    <row r="564" spans="1:49" ht="19.899999999999999" customHeight="1" thickBot="1" x14ac:dyDescent="0.25">
      <c r="A564" s="17"/>
      <c r="B564" s="407"/>
      <c r="C564" s="233"/>
      <c r="D564" s="203"/>
      <c r="E564" s="203"/>
      <c r="F564" s="202"/>
      <c r="G564" s="410"/>
      <c r="H564" s="410"/>
      <c r="I564" s="410"/>
      <c r="J564" s="201" t="s">
        <v>87</v>
      </c>
      <c r="K564" s="200"/>
      <c r="L564" s="201" t="s">
        <v>86</v>
      </c>
      <c r="M564" s="200"/>
      <c r="N564" s="201" t="s">
        <v>85</v>
      </c>
      <c r="O564" s="200"/>
      <c r="P564" s="201" t="s">
        <v>84</v>
      </c>
      <c r="Q564" s="200"/>
      <c r="R564" s="201" t="s">
        <v>208</v>
      </c>
      <c r="S564" s="200"/>
      <c r="T564" s="201" t="s">
        <v>207</v>
      </c>
      <c r="U564" s="200"/>
      <c r="V564" s="201" t="s">
        <v>290</v>
      </c>
      <c r="W564" s="200"/>
      <c r="X564" s="201" t="s">
        <v>592</v>
      </c>
      <c r="Y564" s="200"/>
      <c r="Z564" s="201" t="s">
        <v>738</v>
      </c>
      <c r="AA564" s="200"/>
      <c r="AB564" s="10"/>
      <c r="AC564" s="398"/>
      <c r="AD564" s="398"/>
      <c r="AE564" s="199"/>
      <c r="AF564" s="391"/>
      <c r="AG564" s="393"/>
      <c r="AH564" s="393"/>
      <c r="AI564" s="393"/>
      <c r="AJ564" s="393"/>
      <c r="AK564" s="393"/>
      <c r="AL564" s="393"/>
      <c r="AM564" s="393"/>
      <c r="AN564" s="393"/>
      <c r="AO564" s="396"/>
    </row>
    <row r="565" spans="1:49" ht="19.899999999999999" customHeight="1" x14ac:dyDescent="0.2">
      <c r="A565" s="17"/>
      <c r="B565" s="405">
        <v>20</v>
      </c>
      <c r="C565" s="232"/>
      <c r="D565" s="197"/>
      <c r="E565" s="197"/>
      <c r="F565" s="196"/>
      <c r="G565" s="408"/>
      <c r="H565" s="408"/>
      <c r="I565" s="408"/>
      <c r="J565" s="195" t="s">
        <v>95</v>
      </c>
      <c r="K565" s="194"/>
      <c r="L565" s="195" t="s">
        <v>94</v>
      </c>
      <c r="M565" s="194"/>
      <c r="N565" s="195" t="s">
        <v>93</v>
      </c>
      <c r="O565" s="194"/>
      <c r="P565" s="195" t="s">
        <v>92</v>
      </c>
      <c r="Q565" s="194"/>
      <c r="R565" s="195" t="s">
        <v>212</v>
      </c>
      <c r="S565" s="194"/>
      <c r="T565" s="195" t="s">
        <v>211</v>
      </c>
      <c r="U565" s="194"/>
      <c r="V565" s="195" t="s">
        <v>292</v>
      </c>
      <c r="W565" s="194"/>
      <c r="X565" s="195" t="s">
        <v>594</v>
      </c>
      <c r="Y565" s="194"/>
      <c r="Z565" s="195" t="s">
        <v>740</v>
      </c>
      <c r="AA565" s="194"/>
      <c r="AB565" s="25"/>
      <c r="AC565" s="397"/>
      <c r="AD565" s="397"/>
      <c r="AE565" s="193"/>
      <c r="AF565" s="379">
        <f>SUMPRODUCT(LEN($K565:$Y567)-LEN(SUBSTITUTE($K565:$Y567,"A", "")))</f>
        <v>0</v>
      </c>
      <c r="AG565" s="365">
        <f>SUMPRODUCT(LEN($AB565:$AB567)-LEN(SUBSTITUTE($AB565:$AB567,"A", "")))</f>
        <v>0</v>
      </c>
      <c r="AH565" s="365">
        <f>SUMPRODUCT(LEN($K565:$Y567)-LEN(SUBSTITUTE($K565:$Y567,"S", "")))</f>
        <v>0</v>
      </c>
      <c r="AI565" s="365">
        <f>SUMPRODUCT(LEN($AB565:$AB567)-LEN(SUBSTITUTE($AB565:$AB567,"S", "")))</f>
        <v>0</v>
      </c>
      <c r="AJ565" s="365">
        <f>SUMPRODUCT(LEN($K565:$Y567)-LEN(SUBSTITUTE($K565:$Y567,"F", "")))</f>
        <v>0</v>
      </c>
      <c r="AK565" s="365">
        <f>SUMPRODUCT(LEN($AB565:$AB567)-LEN(SUBSTITUTE($AB565:$AB567,"F", "")))</f>
        <v>0</v>
      </c>
      <c r="AL565" s="365">
        <f>SUMPRODUCT(LEN($K565:$Y567)-LEN(SUBSTITUTE($K565:$Y567,"G", "")))</f>
        <v>0</v>
      </c>
      <c r="AM565" s="365">
        <f>SUMPRODUCT(LEN($AB565:$AB567)-LEN(SUBSTITUTE($AB565:$AB567,"G", "")))</f>
        <v>0</v>
      </c>
      <c r="AN565" s="365">
        <f>SUMPRODUCT(LEN($K565:$Y567)-LEN(SUBSTITUTE($K565:$Y567,"M", "")))</f>
        <v>0</v>
      </c>
      <c r="AO565" s="382">
        <f>SUMPRODUCT(LEN($AB565:$AB567)-LEN(SUBSTITUTE($AB565:$AB567,"M", "")))</f>
        <v>0</v>
      </c>
    </row>
    <row r="566" spans="1:49" ht="19.899999999999999" customHeight="1" x14ac:dyDescent="0.2">
      <c r="A566" s="17"/>
      <c r="B566" s="406"/>
      <c r="C566" s="231"/>
      <c r="D566" s="23"/>
      <c r="E566" s="23"/>
      <c r="F566" s="191"/>
      <c r="G566" s="409"/>
      <c r="H566" s="409"/>
      <c r="I566" s="409"/>
      <c r="J566" s="190" t="s">
        <v>91</v>
      </c>
      <c r="K566" s="189"/>
      <c r="L566" s="190" t="s">
        <v>90</v>
      </c>
      <c r="M566" s="189"/>
      <c r="N566" s="190" t="s">
        <v>89</v>
      </c>
      <c r="O566" s="189"/>
      <c r="P566" s="190" t="s">
        <v>88</v>
      </c>
      <c r="Q566" s="189"/>
      <c r="R566" s="190" t="s">
        <v>210</v>
      </c>
      <c r="S566" s="189"/>
      <c r="T566" s="190" t="s">
        <v>209</v>
      </c>
      <c r="U566" s="189"/>
      <c r="V566" s="190" t="s">
        <v>291</v>
      </c>
      <c r="W566" s="189"/>
      <c r="X566" s="190" t="s">
        <v>593</v>
      </c>
      <c r="Y566" s="189"/>
      <c r="Z566" s="190" t="s">
        <v>739</v>
      </c>
      <c r="AA566" s="189"/>
      <c r="AB566" s="18"/>
      <c r="AC566" s="366"/>
      <c r="AD566" s="366"/>
      <c r="AE566" s="188"/>
      <c r="AF566" s="390"/>
      <c r="AG566" s="392"/>
      <c r="AH566" s="392"/>
      <c r="AI566" s="392"/>
      <c r="AJ566" s="392"/>
      <c r="AK566" s="392"/>
      <c r="AL566" s="392"/>
      <c r="AM566" s="392"/>
      <c r="AN566" s="392"/>
      <c r="AO566" s="395"/>
    </row>
    <row r="567" spans="1:49" ht="19.899999999999999" customHeight="1" thickBot="1" x14ac:dyDescent="0.25">
      <c r="A567" s="17"/>
      <c r="B567" s="412"/>
      <c r="C567" s="230"/>
      <c r="D567" s="186"/>
      <c r="E567" s="186"/>
      <c r="F567" s="185"/>
      <c r="G567" s="411"/>
      <c r="H567" s="411"/>
      <c r="I567" s="411"/>
      <c r="J567" s="184" t="s">
        <v>87</v>
      </c>
      <c r="K567" s="183"/>
      <c r="L567" s="184" t="s">
        <v>86</v>
      </c>
      <c r="M567" s="183"/>
      <c r="N567" s="184" t="s">
        <v>85</v>
      </c>
      <c r="O567" s="183"/>
      <c r="P567" s="184" t="s">
        <v>84</v>
      </c>
      <c r="Q567" s="183"/>
      <c r="R567" s="184" t="s">
        <v>208</v>
      </c>
      <c r="S567" s="183"/>
      <c r="T567" s="184" t="s">
        <v>207</v>
      </c>
      <c r="U567" s="183"/>
      <c r="V567" s="201" t="s">
        <v>290</v>
      </c>
      <c r="W567" s="183"/>
      <c r="X567" s="201" t="s">
        <v>592</v>
      </c>
      <c r="Y567" s="183"/>
      <c r="Z567" s="201" t="s">
        <v>738</v>
      </c>
      <c r="AA567" s="183"/>
      <c r="AB567" s="10"/>
      <c r="AC567" s="367"/>
      <c r="AD567" s="367"/>
      <c r="AE567" s="180"/>
      <c r="AF567" s="391"/>
      <c r="AG567" s="393"/>
      <c r="AH567" s="393"/>
      <c r="AI567" s="393"/>
      <c r="AJ567" s="393"/>
      <c r="AK567" s="393"/>
      <c r="AL567" s="393"/>
      <c r="AM567" s="393"/>
      <c r="AN567" s="393"/>
      <c r="AO567" s="396"/>
    </row>
    <row r="568" spans="1:49" ht="74.45" customHeight="1" thickBot="1" x14ac:dyDescent="0.3">
      <c r="A568" s="51" t="s">
        <v>123</v>
      </c>
      <c r="B568" s="48" t="s">
        <v>122</v>
      </c>
      <c r="C568" s="48" t="s">
        <v>121</v>
      </c>
      <c r="D568" s="48" t="s">
        <v>120</v>
      </c>
      <c r="E568" s="48" t="s">
        <v>119</v>
      </c>
      <c r="F568" s="48" t="s">
        <v>118</v>
      </c>
      <c r="G568" s="48" t="s">
        <v>33</v>
      </c>
      <c r="H568" s="48" t="s">
        <v>117</v>
      </c>
      <c r="I568" s="48" t="s">
        <v>34</v>
      </c>
      <c r="J568" s="340" t="s">
        <v>116</v>
      </c>
      <c r="K568" s="341"/>
      <c r="L568" s="340" t="s">
        <v>115</v>
      </c>
      <c r="M568" s="341"/>
      <c r="N568" s="340" t="s">
        <v>115</v>
      </c>
      <c r="O568" s="394"/>
      <c r="P568" s="340" t="s">
        <v>115</v>
      </c>
      <c r="Q568" s="394"/>
      <c r="R568" s="340" t="s">
        <v>115</v>
      </c>
      <c r="S568" s="394"/>
      <c r="T568" s="340" t="s">
        <v>115</v>
      </c>
      <c r="U568" s="394"/>
      <c r="V568" s="340" t="s">
        <v>115</v>
      </c>
      <c r="W568" s="394"/>
      <c r="X568" s="340" t="s">
        <v>115</v>
      </c>
      <c r="Y568" s="394"/>
      <c r="Z568" s="340" t="s">
        <v>115</v>
      </c>
      <c r="AA568" s="394"/>
      <c r="AB568" s="49" t="s">
        <v>114</v>
      </c>
      <c r="AC568" s="48" t="s">
        <v>113</v>
      </c>
      <c r="AD568" s="50" t="s">
        <v>221</v>
      </c>
      <c r="AE568" s="47" t="s">
        <v>112</v>
      </c>
      <c r="AF568" s="46" t="s">
        <v>111</v>
      </c>
      <c r="AG568" s="45" t="s">
        <v>110</v>
      </c>
      <c r="AH568" s="45" t="s">
        <v>109</v>
      </c>
      <c r="AI568" s="45" t="s">
        <v>108</v>
      </c>
      <c r="AJ568" s="45" t="s">
        <v>107</v>
      </c>
      <c r="AK568" s="45" t="s">
        <v>106</v>
      </c>
      <c r="AL568" s="45" t="s">
        <v>105</v>
      </c>
      <c r="AM568" s="45" t="s">
        <v>104</v>
      </c>
      <c r="AN568" s="45" t="s">
        <v>103</v>
      </c>
      <c r="AO568" s="45" t="s">
        <v>102</v>
      </c>
    </row>
    <row r="569" spans="1:49" ht="36" customHeight="1" thickBot="1" x14ac:dyDescent="0.25">
      <c r="A569" s="71" t="s">
        <v>126</v>
      </c>
      <c r="B569" s="215"/>
      <c r="C569" s="214">
        <v>232</v>
      </c>
      <c r="D569" s="213">
        <v>14</v>
      </c>
      <c r="E569" s="212">
        <v>54164.24</v>
      </c>
      <c r="F569" s="211">
        <v>1165.5</v>
      </c>
      <c r="G569" s="210"/>
      <c r="H569" s="210"/>
      <c r="I569" s="209"/>
      <c r="J569" s="208"/>
      <c r="K569" s="36"/>
      <c r="L569" s="208"/>
      <c r="M569" s="36"/>
      <c r="N569" s="208"/>
      <c r="O569" s="36"/>
      <c r="P569" s="208"/>
      <c r="Q569" s="36"/>
      <c r="R569" s="208"/>
      <c r="S569" s="36"/>
      <c r="T569" s="208"/>
      <c r="U569" s="36"/>
      <c r="V569" s="208"/>
      <c r="W569" s="36"/>
      <c r="X569" s="208"/>
      <c r="Y569" s="36"/>
      <c r="Z569" s="208"/>
      <c r="AA569" s="36"/>
      <c r="AB569" s="36"/>
      <c r="AC569" s="206"/>
      <c r="AD569" s="206"/>
      <c r="AE569" s="205"/>
      <c r="AF569" s="33">
        <f t="shared" ref="AF569:AO569" si="9">SUM(AF570:AF629)</f>
        <v>343</v>
      </c>
      <c r="AG569" s="54">
        <f t="shared" si="9"/>
        <v>72</v>
      </c>
      <c r="AH569" s="54">
        <f t="shared" si="9"/>
        <v>81</v>
      </c>
      <c r="AI569" s="54">
        <f t="shared" si="9"/>
        <v>4</v>
      </c>
      <c r="AJ569" s="54">
        <f t="shared" si="9"/>
        <v>5</v>
      </c>
      <c r="AK569" s="54">
        <f t="shared" si="9"/>
        <v>0</v>
      </c>
      <c r="AL569" s="54">
        <f t="shared" si="9"/>
        <v>137</v>
      </c>
      <c r="AM569" s="54">
        <f t="shared" si="9"/>
        <v>40</v>
      </c>
      <c r="AN569" s="54">
        <f t="shared" si="9"/>
        <v>12</v>
      </c>
      <c r="AO569" s="53">
        <f t="shared" si="9"/>
        <v>0</v>
      </c>
      <c r="AP569" s="32" t="s">
        <v>100</v>
      </c>
      <c r="AQ569" s="31">
        <f>E569/(100*102)</f>
        <v>5.3102196078431367</v>
      </c>
      <c r="AS569" s="4">
        <f>SUM(AF569:AG569)/D569</f>
        <v>29.642857142857142</v>
      </c>
      <c r="AT569" s="4">
        <f>SUM(AH569:AI569)/D569</f>
        <v>6.0714285714285712</v>
      </c>
      <c r="AU569" s="4">
        <f>SUM(AJ569:AK569)/D569</f>
        <v>0.35714285714285715</v>
      </c>
      <c r="AV569" s="4">
        <f>SUM(AL569:AM569)/D569</f>
        <v>12.642857142857142</v>
      </c>
      <c r="AW569" s="4">
        <f>SUM(AN569:AO569)/D569</f>
        <v>0.8571428571428571</v>
      </c>
    </row>
    <row r="570" spans="1:49" ht="19.899999999999999" customHeight="1" x14ac:dyDescent="0.2">
      <c r="A570" s="17" t="s">
        <v>82</v>
      </c>
      <c r="B570" s="405">
        <v>1</v>
      </c>
      <c r="C570" s="232"/>
      <c r="D570" s="197"/>
      <c r="E570" s="197"/>
      <c r="F570" s="196"/>
      <c r="G570" s="408">
        <v>82</v>
      </c>
      <c r="H570" s="408">
        <v>23</v>
      </c>
      <c r="I570" s="408">
        <v>5</v>
      </c>
      <c r="J570" s="195" t="s">
        <v>95</v>
      </c>
      <c r="K570" s="194" t="s">
        <v>213</v>
      </c>
      <c r="L570" s="195" t="s">
        <v>94</v>
      </c>
      <c r="M570" s="194" t="s">
        <v>319</v>
      </c>
      <c r="N570" s="195" t="s">
        <v>93</v>
      </c>
      <c r="O570" s="194" t="s">
        <v>319</v>
      </c>
      <c r="P570" s="195" t="s">
        <v>92</v>
      </c>
      <c r="Q570" s="194" t="s">
        <v>213</v>
      </c>
      <c r="R570" s="195" t="s">
        <v>212</v>
      </c>
      <c r="S570" s="194" t="s">
        <v>213</v>
      </c>
      <c r="T570" s="195" t="s">
        <v>211</v>
      </c>
      <c r="U570" s="194" t="s">
        <v>98</v>
      </c>
      <c r="V570" s="195" t="s">
        <v>292</v>
      </c>
      <c r="W570" s="194"/>
      <c r="X570" s="195" t="s">
        <v>594</v>
      </c>
      <c r="Y570" s="194"/>
      <c r="Z570" s="195" t="s">
        <v>740</v>
      </c>
      <c r="AA570" s="194"/>
      <c r="AB570" s="25"/>
      <c r="AC570" s="397"/>
      <c r="AD570" s="397"/>
      <c r="AE570" s="193"/>
      <c r="AF570" s="379">
        <f>SUMPRODUCT(LEN($K570:$Y572)-LEN(SUBSTITUTE($K570:$Y572,"A", "")))</f>
        <v>26</v>
      </c>
      <c r="AG570" s="365">
        <f>SUMPRODUCT(LEN($AB570:$AB572)-LEN(SUBSTITUTE($AB570:$AB572,"A", "")))</f>
        <v>0</v>
      </c>
      <c r="AH570" s="365">
        <f>SUMPRODUCT(LEN($K570:$Y572)-LEN(SUBSTITUTE($K570:$Y572,"S", "")))</f>
        <v>2</v>
      </c>
      <c r="AI570" s="365">
        <f>SUMPRODUCT(LEN($AB570:$AB572)-LEN(SUBSTITUTE($AB570:$AB572,"S", "")))</f>
        <v>0</v>
      </c>
      <c r="AJ570" s="365">
        <f>SUMPRODUCT(LEN($K570:$Y572)-LEN(SUBSTITUTE($K570:$Y572,"F", "")))</f>
        <v>0</v>
      </c>
      <c r="AK570" s="365">
        <f>SUMPRODUCT(LEN($AB570:$AB572)-LEN(SUBSTITUTE($AB570:$AB572,"F", "")))</f>
        <v>0</v>
      </c>
      <c r="AL570" s="365">
        <f>SUMPRODUCT(LEN($K570:$Y572)-LEN(SUBSTITUTE($K570:$Y572,"G", "")))</f>
        <v>8</v>
      </c>
      <c r="AM570" s="365">
        <f>SUMPRODUCT(LEN($AB570:$AB572)-LEN(SUBSTITUTE($AB570:$AB572,"G", "")))</f>
        <v>0</v>
      </c>
      <c r="AN570" s="365">
        <f>SUMPRODUCT(LEN($K570:$Y572)-LEN(SUBSTITUTE($K570:$Y572,"M", "")))</f>
        <v>0</v>
      </c>
      <c r="AO570" s="382">
        <f>SUMPRODUCT(LEN($AB570:$AB572)-LEN(SUBSTITUTE($AB570:$AB572,"M", "")))</f>
        <v>0</v>
      </c>
    </row>
    <row r="571" spans="1:49" ht="19.899999999999999" customHeight="1" x14ac:dyDescent="0.2">
      <c r="A571" s="17"/>
      <c r="B571" s="406"/>
      <c r="C571" s="231"/>
      <c r="D571" s="23"/>
      <c r="E571" s="23"/>
      <c r="F571" s="191"/>
      <c r="G571" s="409"/>
      <c r="H571" s="409"/>
      <c r="I571" s="409"/>
      <c r="J571" s="190" t="s">
        <v>91</v>
      </c>
      <c r="K571" s="189" t="s">
        <v>97</v>
      </c>
      <c r="L571" s="190" t="s">
        <v>90</v>
      </c>
      <c r="M571" s="189" t="s">
        <v>263</v>
      </c>
      <c r="N571" s="190" t="s">
        <v>89</v>
      </c>
      <c r="O571" s="189" t="s">
        <v>263</v>
      </c>
      <c r="P571" s="190" t="s">
        <v>88</v>
      </c>
      <c r="Q571" s="189" t="s">
        <v>263</v>
      </c>
      <c r="R571" s="190" t="s">
        <v>210</v>
      </c>
      <c r="S571" s="189" t="s">
        <v>213</v>
      </c>
      <c r="T571" s="190" t="s">
        <v>209</v>
      </c>
      <c r="U571" s="189" t="s">
        <v>97</v>
      </c>
      <c r="V571" s="190" t="s">
        <v>291</v>
      </c>
      <c r="W571" s="189"/>
      <c r="X571" s="190" t="s">
        <v>593</v>
      </c>
      <c r="Y571" s="189"/>
      <c r="Z571" s="190" t="s">
        <v>739</v>
      </c>
      <c r="AA571" s="189"/>
      <c r="AB571" s="18"/>
      <c r="AC571" s="366"/>
      <c r="AD571" s="366"/>
      <c r="AE571" s="188"/>
      <c r="AF571" s="390"/>
      <c r="AG571" s="392"/>
      <c r="AH571" s="392"/>
      <c r="AI571" s="392"/>
      <c r="AJ571" s="392"/>
      <c r="AK571" s="392"/>
      <c r="AL571" s="392"/>
      <c r="AM571" s="392"/>
      <c r="AN571" s="392"/>
      <c r="AO571" s="395"/>
      <c r="AR571" s="4">
        <f>SUM(AN570:AO572)/SUM(AL570:AO572)*100</f>
        <v>0</v>
      </c>
    </row>
    <row r="572" spans="1:49" ht="19.899999999999999" customHeight="1" thickBot="1" x14ac:dyDescent="0.25">
      <c r="A572" s="17"/>
      <c r="B572" s="407"/>
      <c r="C572" s="233"/>
      <c r="D572" s="203"/>
      <c r="E572" s="203"/>
      <c r="F572" s="202"/>
      <c r="G572" s="410"/>
      <c r="H572" s="410"/>
      <c r="I572" s="410"/>
      <c r="J572" s="201" t="s">
        <v>87</v>
      </c>
      <c r="K572" s="200" t="s">
        <v>213</v>
      </c>
      <c r="L572" s="201" t="s">
        <v>86</v>
      </c>
      <c r="M572" s="200" t="s">
        <v>224</v>
      </c>
      <c r="N572" s="201" t="s">
        <v>85</v>
      </c>
      <c r="O572" s="200" t="s">
        <v>275</v>
      </c>
      <c r="P572" s="201" t="s">
        <v>84</v>
      </c>
      <c r="Q572" s="200" t="s">
        <v>224</v>
      </c>
      <c r="R572" s="201" t="s">
        <v>208</v>
      </c>
      <c r="S572" s="200" t="s">
        <v>97</v>
      </c>
      <c r="T572" s="201" t="s">
        <v>207</v>
      </c>
      <c r="U572" s="200" t="s">
        <v>98</v>
      </c>
      <c r="V572" s="201" t="s">
        <v>290</v>
      </c>
      <c r="W572" s="200"/>
      <c r="X572" s="201" t="s">
        <v>592</v>
      </c>
      <c r="Y572" s="200"/>
      <c r="Z572" s="201" t="s">
        <v>738</v>
      </c>
      <c r="AA572" s="200"/>
      <c r="AB572" s="10"/>
      <c r="AC572" s="398"/>
      <c r="AD572" s="398"/>
      <c r="AE572" s="199"/>
      <c r="AF572" s="391"/>
      <c r="AG572" s="393"/>
      <c r="AH572" s="393"/>
      <c r="AI572" s="393"/>
      <c r="AJ572" s="393"/>
      <c r="AK572" s="393"/>
      <c r="AL572" s="393"/>
      <c r="AM572" s="393"/>
      <c r="AN572" s="393"/>
      <c r="AO572" s="396"/>
    </row>
    <row r="573" spans="1:49" ht="19.899999999999999" customHeight="1" x14ac:dyDescent="0.2">
      <c r="A573" s="17"/>
      <c r="B573" s="405">
        <v>2</v>
      </c>
      <c r="C573" s="232"/>
      <c r="D573" s="197"/>
      <c r="E573" s="197"/>
      <c r="F573" s="196"/>
      <c r="G573" s="408">
        <v>76</v>
      </c>
      <c r="H573" s="408">
        <v>22</v>
      </c>
      <c r="I573" s="408">
        <v>5</v>
      </c>
      <c r="J573" s="195" t="s">
        <v>95</v>
      </c>
      <c r="K573" s="194" t="s">
        <v>742</v>
      </c>
      <c r="L573" s="195" t="s">
        <v>94</v>
      </c>
      <c r="M573" s="194" t="s">
        <v>490</v>
      </c>
      <c r="N573" s="195" t="s">
        <v>93</v>
      </c>
      <c r="O573" s="194" t="s">
        <v>224</v>
      </c>
      <c r="P573" s="195" t="s">
        <v>92</v>
      </c>
      <c r="Q573" s="194" t="s">
        <v>213</v>
      </c>
      <c r="R573" s="195" t="s">
        <v>212</v>
      </c>
      <c r="S573" s="194" t="s">
        <v>97</v>
      </c>
      <c r="T573" s="195" t="s">
        <v>211</v>
      </c>
      <c r="U573" s="194" t="s">
        <v>97</v>
      </c>
      <c r="V573" s="195" t="s">
        <v>292</v>
      </c>
      <c r="W573" s="194"/>
      <c r="X573" s="195" t="s">
        <v>594</v>
      </c>
      <c r="Y573" s="194"/>
      <c r="Z573" s="195" t="s">
        <v>740</v>
      </c>
      <c r="AA573" s="194"/>
      <c r="AB573" s="25" t="s">
        <v>516</v>
      </c>
      <c r="AC573" s="397"/>
      <c r="AD573" s="397"/>
      <c r="AE573" s="193"/>
      <c r="AF573" s="379">
        <f>SUMPRODUCT(LEN($K573:$Y575)-LEN(SUBSTITUTE($K573:$Y575,"A", "")))</f>
        <v>31</v>
      </c>
      <c r="AG573" s="365">
        <f>SUMPRODUCT(LEN($AB573:$AB575)-LEN(SUBSTITUTE($AB573:$AB575,"A", "")))</f>
        <v>18</v>
      </c>
      <c r="AH573" s="365">
        <f>SUMPRODUCT(LEN($K573:$Y575)-LEN(SUBSTITUTE($K573:$Y575,"S", "")))</f>
        <v>0</v>
      </c>
      <c r="AI573" s="365">
        <f>SUMPRODUCT(LEN($AB573:$AB575)-LEN(SUBSTITUTE($AB573:$AB575,"S", "")))</f>
        <v>0</v>
      </c>
      <c r="AJ573" s="365">
        <f>SUMPRODUCT(LEN($K573:$Y575)-LEN(SUBSTITUTE($K573:$Y575,"F", "")))</f>
        <v>0</v>
      </c>
      <c r="AK573" s="365">
        <f>SUMPRODUCT(LEN($AB573:$AB575)-LEN(SUBSTITUTE($AB573:$AB575,"F", "")))</f>
        <v>0</v>
      </c>
      <c r="AL573" s="365">
        <f>SUMPRODUCT(LEN($K573:$Y575)-LEN(SUBSTITUTE($K573:$Y575,"G", "")))</f>
        <v>7</v>
      </c>
      <c r="AM573" s="365">
        <f>SUMPRODUCT(LEN($AB573:$AB575)-LEN(SUBSTITUTE($AB573:$AB575,"G", "")))</f>
        <v>5</v>
      </c>
      <c r="AN573" s="365">
        <f>SUMPRODUCT(LEN($K573:$Y575)-LEN(SUBSTITUTE($K573:$Y575,"M", "")))</f>
        <v>3</v>
      </c>
      <c r="AO573" s="382">
        <f>SUMPRODUCT(LEN($AB573:$AB575)-LEN(SUBSTITUTE($AB573:$AB575,"M", "")))</f>
        <v>0</v>
      </c>
    </row>
    <row r="574" spans="1:49" ht="19.899999999999999" customHeight="1" x14ac:dyDescent="0.2">
      <c r="A574" s="17"/>
      <c r="B574" s="406"/>
      <c r="C574" s="231"/>
      <c r="D574" s="23"/>
      <c r="E574" s="23"/>
      <c r="F574" s="191"/>
      <c r="G574" s="409"/>
      <c r="H574" s="409"/>
      <c r="I574" s="409"/>
      <c r="J574" s="190" t="s">
        <v>91</v>
      </c>
      <c r="K574" s="189" t="s">
        <v>744</v>
      </c>
      <c r="L574" s="190" t="s">
        <v>90</v>
      </c>
      <c r="M574" s="189" t="s">
        <v>451</v>
      </c>
      <c r="N574" s="190" t="s">
        <v>89</v>
      </c>
      <c r="O574" s="189" t="s">
        <v>224</v>
      </c>
      <c r="P574" s="190" t="s">
        <v>88</v>
      </c>
      <c r="Q574" s="189" t="s">
        <v>213</v>
      </c>
      <c r="R574" s="190" t="s">
        <v>210</v>
      </c>
      <c r="S574" s="189" t="s">
        <v>97</v>
      </c>
      <c r="T574" s="190" t="s">
        <v>209</v>
      </c>
      <c r="U574" s="189" t="s">
        <v>97</v>
      </c>
      <c r="V574" s="190" t="s">
        <v>291</v>
      </c>
      <c r="W574" s="189"/>
      <c r="X574" s="190" t="s">
        <v>593</v>
      </c>
      <c r="Y574" s="189"/>
      <c r="Z574" s="190" t="s">
        <v>739</v>
      </c>
      <c r="AA574" s="189"/>
      <c r="AB574" s="18" t="s">
        <v>663</v>
      </c>
      <c r="AC574" s="366"/>
      <c r="AD574" s="366"/>
      <c r="AE574" s="188"/>
      <c r="AF574" s="390"/>
      <c r="AG574" s="392"/>
      <c r="AH574" s="392"/>
      <c r="AI574" s="392"/>
      <c r="AJ574" s="392"/>
      <c r="AK574" s="392"/>
      <c r="AL574" s="392"/>
      <c r="AM574" s="392"/>
      <c r="AN574" s="392"/>
      <c r="AO574" s="395"/>
      <c r="AR574" s="4">
        <f>SUM(AN573:AO575)/SUM(AL573:AO575)*100</f>
        <v>20</v>
      </c>
    </row>
    <row r="575" spans="1:49" ht="19.899999999999999" customHeight="1" thickBot="1" x14ac:dyDescent="0.25">
      <c r="A575" s="17"/>
      <c r="B575" s="407"/>
      <c r="C575" s="233"/>
      <c r="D575" s="203"/>
      <c r="E575" s="203"/>
      <c r="F575" s="202"/>
      <c r="G575" s="410"/>
      <c r="H575" s="410"/>
      <c r="I575" s="410"/>
      <c r="J575" s="201" t="s">
        <v>87</v>
      </c>
      <c r="K575" s="200" t="s">
        <v>744</v>
      </c>
      <c r="L575" s="201" t="s">
        <v>86</v>
      </c>
      <c r="M575" s="200" t="s">
        <v>263</v>
      </c>
      <c r="N575" s="201" t="s">
        <v>85</v>
      </c>
      <c r="O575" s="200" t="s">
        <v>213</v>
      </c>
      <c r="P575" s="201" t="s">
        <v>84</v>
      </c>
      <c r="Q575" s="200" t="s">
        <v>213</v>
      </c>
      <c r="R575" s="201" t="s">
        <v>208</v>
      </c>
      <c r="S575" s="200" t="s">
        <v>97</v>
      </c>
      <c r="T575" s="201" t="s">
        <v>207</v>
      </c>
      <c r="U575" s="200"/>
      <c r="V575" s="201" t="s">
        <v>290</v>
      </c>
      <c r="W575" s="200"/>
      <c r="X575" s="201" t="s">
        <v>592</v>
      </c>
      <c r="Y575" s="200"/>
      <c r="Z575" s="201" t="s">
        <v>738</v>
      </c>
      <c r="AA575" s="200"/>
      <c r="AB575" s="10" t="s">
        <v>780</v>
      </c>
      <c r="AC575" s="398"/>
      <c r="AD575" s="398"/>
      <c r="AE575" s="199"/>
      <c r="AF575" s="391"/>
      <c r="AG575" s="393"/>
      <c r="AH575" s="393"/>
      <c r="AI575" s="393"/>
      <c r="AJ575" s="393"/>
      <c r="AK575" s="393"/>
      <c r="AL575" s="393"/>
      <c r="AM575" s="393"/>
      <c r="AN575" s="393"/>
      <c r="AO575" s="396"/>
    </row>
    <row r="576" spans="1:49" ht="19.899999999999999" customHeight="1" x14ac:dyDescent="0.2">
      <c r="A576" s="17"/>
      <c r="B576" s="405">
        <v>3</v>
      </c>
      <c r="C576" s="232"/>
      <c r="D576" s="197"/>
      <c r="E576" s="197"/>
      <c r="F576" s="196"/>
      <c r="G576" s="408">
        <v>82</v>
      </c>
      <c r="H576" s="408">
        <v>22</v>
      </c>
      <c r="I576" s="408">
        <v>5</v>
      </c>
      <c r="J576" s="195" t="s">
        <v>95</v>
      </c>
      <c r="K576" s="194" t="s">
        <v>213</v>
      </c>
      <c r="L576" s="195" t="s">
        <v>94</v>
      </c>
      <c r="M576" s="194" t="s">
        <v>271</v>
      </c>
      <c r="N576" s="195" t="s">
        <v>93</v>
      </c>
      <c r="O576" s="194" t="s">
        <v>271</v>
      </c>
      <c r="P576" s="195" t="s">
        <v>92</v>
      </c>
      <c r="Q576" s="194" t="s">
        <v>271</v>
      </c>
      <c r="R576" s="195" t="s">
        <v>212</v>
      </c>
      <c r="S576" s="194" t="s">
        <v>98</v>
      </c>
      <c r="T576" s="195" t="s">
        <v>211</v>
      </c>
      <c r="U576" s="194" t="s">
        <v>98</v>
      </c>
      <c r="V576" s="195" t="s">
        <v>292</v>
      </c>
      <c r="W576" s="194"/>
      <c r="X576" s="195" t="s">
        <v>594</v>
      </c>
      <c r="Y576" s="194"/>
      <c r="Z576" s="195" t="s">
        <v>740</v>
      </c>
      <c r="AA576" s="194"/>
      <c r="AB576" s="25"/>
      <c r="AC576" s="397"/>
      <c r="AD576" s="397"/>
      <c r="AE576" s="193"/>
      <c r="AF576" s="379">
        <f>SUMPRODUCT(LEN($K576:$Y578)-LEN(SUBSTITUTE($K576:$Y578,"A", "")))</f>
        <v>7</v>
      </c>
      <c r="AG576" s="365">
        <f>SUMPRODUCT(LEN($AB576:$AB578)-LEN(SUBSTITUTE($AB576:$AB578,"A", "")))</f>
        <v>0</v>
      </c>
      <c r="AH576" s="365">
        <f>SUMPRODUCT(LEN($K576:$Y578)-LEN(SUBSTITUTE($K576:$Y578,"S", "")))</f>
        <v>4</v>
      </c>
      <c r="AI576" s="365">
        <f>SUMPRODUCT(LEN($AB576:$AB578)-LEN(SUBSTITUTE($AB576:$AB578,"S", "")))</f>
        <v>0</v>
      </c>
      <c r="AJ576" s="365">
        <f>SUMPRODUCT(LEN($K576:$Y578)-LEN(SUBSTITUTE($K576:$Y578,"F", "")))</f>
        <v>0</v>
      </c>
      <c r="AK576" s="365">
        <f>SUMPRODUCT(LEN($AB576:$AB578)-LEN(SUBSTITUTE($AB576:$AB578,"F", "")))</f>
        <v>0</v>
      </c>
      <c r="AL576" s="365">
        <f>SUMPRODUCT(LEN($K576:$Y578)-LEN(SUBSTITUTE($K576:$Y578,"G", "")))</f>
        <v>6</v>
      </c>
      <c r="AM576" s="365">
        <f>SUMPRODUCT(LEN($AB576:$AB578)-LEN(SUBSTITUTE($AB576:$AB578,"G", "")))</f>
        <v>0</v>
      </c>
      <c r="AN576" s="365">
        <f>SUMPRODUCT(LEN($K576:$Y578)-LEN(SUBSTITUTE($K576:$Y578,"M", "")))</f>
        <v>0</v>
      </c>
      <c r="AO576" s="382">
        <f>SUMPRODUCT(LEN($AB576:$AB578)-LEN(SUBSTITUTE($AB576:$AB578,"M", "")))</f>
        <v>0</v>
      </c>
    </row>
    <row r="577" spans="1:44" ht="19.899999999999999" customHeight="1" x14ac:dyDescent="0.2">
      <c r="A577" s="17"/>
      <c r="B577" s="406"/>
      <c r="C577" s="231"/>
      <c r="D577" s="23"/>
      <c r="E577" s="23"/>
      <c r="F577" s="191"/>
      <c r="G577" s="409"/>
      <c r="H577" s="409"/>
      <c r="I577" s="409"/>
      <c r="J577" s="190" t="s">
        <v>91</v>
      </c>
      <c r="K577" s="189" t="s">
        <v>367</v>
      </c>
      <c r="L577" s="190" t="s">
        <v>90</v>
      </c>
      <c r="M577" s="189" t="s">
        <v>271</v>
      </c>
      <c r="N577" s="190" t="s">
        <v>89</v>
      </c>
      <c r="O577" s="189" t="s">
        <v>271</v>
      </c>
      <c r="P577" s="190" t="s">
        <v>88</v>
      </c>
      <c r="Q577" s="189" t="s">
        <v>97</v>
      </c>
      <c r="R577" s="190" t="s">
        <v>210</v>
      </c>
      <c r="S577" s="189" t="s">
        <v>98</v>
      </c>
      <c r="T577" s="190" t="s">
        <v>209</v>
      </c>
      <c r="U577" s="189"/>
      <c r="V577" s="190" t="s">
        <v>291</v>
      </c>
      <c r="W577" s="189"/>
      <c r="X577" s="190" t="s">
        <v>593</v>
      </c>
      <c r="Y577" s="189"/>
      <c r="Z577" s="190" t="s">
        <v>739</v>
      </c>
      <c r="AA577" s="189"/>
      <c r="AB577" s="18"/>
      <c r="AC577" s="366"/>
      <c r="AD577" s="366"/>
      <c r="AE577" s="188"/>
      <c r="AF577" s="390"/>
      <c r="AG577" s="392"/>
      <c r="AH577" s="392"/>
      <c r="AI577" s="392"/>
      <c r="AJ577" s="392"/>
      <c r="AK577" s="392"/>
      <c r="AL577" s="392"/>
      <c r="AM577" s="392"/>
      <c r="AN577" s="392"/>
      <c r="AO577" s="395"/>
      <c r="AR577" s="4">
        <f>SUM(AN576:AO578)/SUM(AL576:AO578)*100</f>
        <v>0</v>
      </c>
    </row>
    <row r="578" spans="1:44" ht="19.899999999999999" customHeight="1" thickBot="1" x14ac:dyDescent="0.25">
      <c r="A578" s="17"/>
      <c r="B578" s="407"/>
      <c r="C578" s="233"/>
      <c r="D578" s="203"/>
      <c r="E578" s="203"/>
      <c r="F578" s="202"/>
      <c r="G578" s="410"/>
      <c r="H578" s="410"/>
      <c r="I578" s="410"/>
      <c r="J578" s="201" t="s">
        <v>87</v>
      </c>
      <c r="K578" s="200" t="s">
        <v>213</v>
      </c>
      <c r="L578" s="201" t="s">
        <v>86</v>
      </c>
      <c r="M578" s="200" t="s">
        <v>271</v>
      </c>
      <c r="N578" s="201" t="s">
        <v>85</v>
      </c>
      <c r="O578" s="200" t="s">
        <v>97</v>
      </c>
      <c r="P578" s="201" t="s">
        <v>84</v>
      </c>
      <c r="Q578" s="200" t="s">
        <v>97</v>
      </c>
      <c r="R578" s="201" t="s">
        <v>208</v>
      </c>
      <c r="S578" s="200" t="s">
        <v>98</v>
      </c>
      <c r="T578" s="201" t="s">
        <v>207</v>
      </c>
      <c r="U578" s="200"/>
      <c r="V578" s="201" t="s">
        <v>290</v>
      </c>
      <c r="W578" s="200"/>
      <c r="X578" s="201" t="s">
        <v>592</v>
      </c>
      <c r="Y578" s="200"/>
      <c r="Z578" s="201" t="s">
        <v>738</v>
      </c>
      <c r="AA578" s="200"/>
      <c r="AB578" s="10"/>
      <c r="AC578" s="398"/>
      <c r="AD578" s="398"/>
      <c r="AE578" s="199"/>
      <c r="AF578" s="391"/>
      <c r="AG578" s="393"/>
      <c r="AH578" s="393"/>
      <c r="AI578" s="393"/>
      <c r="AJ578" s="393"/>
      <c r="AK578" s="393"/>
      <c r="AL578" s="393"/>
      <c r="AM578" s="393"/>
      <c r="AN578" s="393"/>
      <c r="AO578" s="396"/>
    </row>
    <row r="579" spans="1:44" ht="19.899999999999999" customHeight="1" x14ac:dyDescent="0.2">
      <c r="A579" s="17"/>
      <c r="B579" s="405">
        <v>4</v>
      </c>
      <c r="C579" s="232"/>
      <c r="D579" s="197"/>
      <c r="E579" s="197"/>
      <c r="F579" s="196"/>
      <c r="G579" s="408">
        <v>70</v>
      </c>
      <c r="H579" s="408">
        <v>20</v>
      </c>
      <c r="I579" s="408">
        <v>6</v>
      </c>
      <c r="J579" s="195" t="s">
        <v>95</v>
      </c>
      <c r="K579" s="194" t="s">
        <v>746</v>
      </c>
      <c r="L579" s="195" t="s">
        <v>94</v>
      </c>
      <c r="M579" s="194" t="s">
        <v>97</v>
      </c>
      <c r="N579" s="195" t="s">
        <v>93</v>
      </c>
      <c r="O579" s="194" t="s">
        <v>271</v>
      </c>
      <c r="P579" s="195" t="s">
        <v>92</v>
      </c>
      <c r="Q579" s="194" t="s">
        <v>97</v>
      </c>
      <c r="R579" s="195" t="s">
        <v>212</v>
      </c>
      <c r="S579" s="194" t="s">
        <v>97</v>
      </c>
      <c r="T579" s="195" t="s">
        <v>211</v>
      </c>
      <c r="U579" s="194"/>
      <c r="V579" s="195" t="s">
        <v>292</v>
      </c>
      <c r="W579" s="194"/>
      <c r="X579" s="195" t="s">
        <v>594</v>
      </c>
      <c r="Y579" s="194"/>
      <c r="Z579" s="195" t="s">
        <v>740</v>
      </c>
      <c r="AA579" s="194"/>
      <c r="AB579" s="25"/>
      <c r="AC579" s="397"/>
      <c r="AD579" s="397"/>
      <c r="AE579" s="193"/>
      <c r="AF579" s="379">
        <f>SUMPRODUCT(LEN($K579:$Y581)-LEN(SUBSTITUTE($K579:$Y581,"A", "")))</f>
        <v>13</v>
      </c>
      <c r="AG579" s="365">
        <f>SUMPRODUCT(LEN($AB579:$AB581)-LEN(SUBSTITUTE($AB579:$AB581,"A", "")))</f>
        <v>0</v>
      </c>
      <c r="AH579" s="365">
        <f>SUMPRODUCT(LEN($K579:$Y581)-LEN(SUBSTITUTE($K579:$Y581,"S", "")))</f>
        <v>0</v>
      </c>
      <c r="AI579" s="365">
        <f>SUMPRODUCT(LEN($AB579:$AB581)-LEN(SUBSTITUTE($AB579:$AB581,"S", "")))</f>
        <v>0</v>
      </c>
      <c r="AJ579" s="365">
        <f>SUMPRODUCT(LEN($K579:$Y581)-LEN(SUBSTITUTE($K579:$Y581,"F", "")))</f>
        <v>0</v>
      </c>
      <c r="AK579" s="365">
        <f>SUMPRODUCT(LEN($AB579:$AB581)-LEN(SUBSTITUTE($AB579:$AB581,"F", "")))</f>
        <v>0</v>
      </c>
      <c r="AL579" s="365">
        <f>SUMPRODUCT(LEN($K579:$Y581)-LEN(SUBSTITUTE($K579:$Y581,"G", "")))</f>
        <v>4</v>
      </c>
      <c r="AM579" s="365">
        <f>SUMPRODUCT(LEN($AB579:$AB581)-LEN(SUBSTITUTE($AB579:$AB581,"G", "")))</f>
        <v>0</v>
      </c>
      <c r="AN579" s="365">
        <f>SUMPRODUCT(LEN($K579:$Y581)-LEN(SUBSTITUTE($K579:$Y581,"M", "")))</f>
        <v>1</v>
      </c>
      <c r="AO579" s="382">
        <f>SUMPRODUCT(LEN($AB579:$AB581)-LEN(SUBSTITUTE($AB579:$AB581,"M", "")))</f>
        <v>0</v>
      </c>
    </row>
    <row r="580" spans="1:44" ht="19.899999999999999" customHeight="1" x14ac:dyDescent="0.2">
      <c r="A580" s="17"/>
      <c r="B580" s="406"/>
      <c r="C580" s="231"/>
      <c r="D580" s="23"/>
      <c r="E580" s="23"/>
      <c r="F580" s="191"/>
      <c r="G580" s="409"/>
      <c r="H580" s="409"/>
      <c r="I580" s="409"/>
      <c r="J580" s="190" t="s">
        <v>91</v>
      </c>
      <c r="K580" s="189" t="s">
        <v>271</v>
      </c>
      <c r="L580" s="190" t="s">
        <v>90</v>
      </c>
      <c r="M580" s="189" t="s">
        <v>224</v>
      </c>
      <c r="N580" s="190" t="s">
        <v>89</v>
      </c>
      <c r="O580" s="189" t="s">
        <v>263</v>
      </c>
      <c r="P580" s="190" t="s">
        <v>88</v>
      </c>
      <c r="Q580" s="189" t="s">
        <v>97</v>
      </c>
      <c r="R580" s="190" t="s">
        <v>210</v>
      </c>
      <c r="S580" s="189"/>
      <c r="T580" s="190" t="s">
        <v>209</v>
      </c>
      <c r="U580" s="189"/>
      <c r="V580" s="190" t="s">
        <v>291</v>
      </c>
      <c r="W580" s="189"/>
      <c r="X580" s="190" t="s">
        <v>593</v>
      </c>
      <c r="Y580" s="189"/>
      <c r="Z580" s="190" t="s">
        <v>739</v>
      </c>
      <c r="AA580" s="189"/>
      <c r="AB580" s="18"/>
      <c r="AC580" s="366"/>
      <c r="AD580" s="366"/>
      <c r="AE580" s="188"/>
      <c r="AF580" s="390"/>
      <c r="AG580" s="392"/>
      <c r="AH580" s="392"/>
      <c r="AI580" s="392"/>
      <c r="AJ580" s="392"/>
      <c r="AK580" s="392"/>
      <c r="AL580" s="392"/>
      <c r="AM580" s="392"/>
      <c r="AN580" s="392"/>
      <c r="AO580" s="395"/>
      <c r="AR580" s="4">
        <f>SUM(AN579:AO581)/SUM(AL579:AO581)*100</f>
        <v>20</v>
      </c>
    </row>
    <row r="581" spans="1:44" ht="19.899999999999999" customHeight="1" thickBot="1" x14ac:dyDescent="0.25">
      <c r="A581" s="17"/>
      <c r="B581" s="407"/>
      <c r="C581" s="233"/>
      <c r="D581" s="203"/>
      <c r="E581" s="203"/>
      <c r="F581" s="202"/>
      <c r="G581" s="410"/>
      <c r="H581" s="410"/>
      <c r="I581" s="410"/>
      <c r="J581" s="201" t="s">
        <v>87</v>
      </c>
      <c r="K581" s="200" t="s">
        <v>263</v>
      </c>
      <c r="L581" s="201" t="s">
        <v>86</v>
      </c>
      <c r="M581" s="200" t="s">
        <v>97</v>
      </c>
      <c r="N581" s="201" t="s">
        <v>85</v>
      </c>
      <c r="O581" s="200" t="s">
        <v>97</v>
      </c>
      <c r="P581" s="201" t="s">
        <v>84</v>
      </c>
      <c r="Q581" s="200" t="s">
        <v>97</v>
      </c>
      <c r="R581" s="201" t="s">
        <v>208</v>
      </c>
      <c r="S581" s="200"/>
      <c r="T581" s="201" t="s">
        <v>207</v>
      </c>
      <c r="U581" s="200"/>
      <c r="V581" s="201" t="s">
        <v>290</v>
      </c>
      <c r="W581" s="200"/>
      <c r="X581" s="201" t="s">
        <v>592</v>
      </c>
      <c r="Y581" s="200"/>
      <c r="Z581" s="201" t="s">
        <v>738</v>
      </c>
      <c r="AA581" s="200"/>
      <c r="AB581" s="10"/>
      <c r="AC581" s="398"/>
      <c r="AD581" s="398"/>
      <c r="AE581" s="199"/>
      <c r="AF581" s="391"/>
      <c r="AG581" s="393"/>
      <c r="AH581" s="393"/>
      <c r="AI581" s="393"/>
      <c r="AJ581" s="393"/>
      <c r="AK581" s="393"/>
      <c r="AL581" s="393"/>
      <c r="AM581" s="393"/>
      <c r="AN581" s="393"/>
      <c r="AO581" s="396"/>
    </row>
    <row r="582" spans="1:44" ht="19.899999999999999" customHeight="1" x14ac:dyDescent="0.2">
      <c r="A582" s="17"/>
      <c r="B582" s="405">
        <v>5</v>
      </c>
      <c r="C582" s="232"/>
      <c r="D582" s="197"/>
      <c r="E582" s="197"/>
      <c r="F582" s="196"/>
      <c r="G582" s="408">
        <v>109</v>
      </c>
      <c r="H582" s="408">
        <v>30</v>
      </c>
      <c r="I582" s="408">
        <v>6</v>
      </c>
      <c r="J582" s="195" t="s">
        <v>95</v>
      </c>
      <c r="K582" s="194" t="s">
        <v>213</v>
      </c>
      <c r="L582" s="195" t="s">
        <v>94</v>
      </c>
      <c r="M582" s="194" t="s">
        <v>301</v>
      </c>
      <c r="N582" s="195" t="s">
        <v>93</v>
      </c>
      <c r="O582" s="194" t="s">
        <v>779</v>
      </c>
      <c r="P582" s="195" t="s">
        <v>92</v>
      </c>
      <c r="Q582" s="194" t="s">
        <v>540</v>
      </c>
      <c r="R582" s="195" t="s">
        <v>212</v>
      </c>
      <c r="S582" s="194" t="s">
        <v>460</v>
      </c>
      <c r="T582" s="195" t="s">
        <v>211</v>
      </c>
      <c r="U582" s="194" t="s">
        <v>322</v>
      </c>
      <c r="V582" s="195" t="s">
        <v>292</v>
      </c>
      <c r="W582" s="194" t="s">
        <v>228</v>
      </c>
      <c r="X582" s="195" t="s">
        <v>594</v>
      </c>
      <c r="Y582" s="194" t="s">
        <v>218</v>
      </c>
      <c r="Z582" s="195" t="s">
        <v>740</v>
      </c>
      <c r="AA582" s="194"/>
      <c r="AB582" s="25" t="s">
        <v>319</v>
      </c>
      <c r="AC582" s="397">
        <v>6</v>
      </c>
      <c r="AD582" s="397"/>
      <c r="AE582" s="193"/>
      <c r="AF582" s="379">
        <f>SUMPRODUCT(LEN($K582:$Y584)-LEN(SUBSTITUTE($K582:$Y584,"A", "")))</f>
        <v>36</v>
      </c>
      <c r="AG582" s="365">
        <f>SUMPRODUCT(LEN($AB582:$AB584)-LEN(SUBSTITUTE($AB582:$AB584,"A", "")))</f>
        <v>7</v>
      </c>
      <c r="AH582" s="365">
        <f>SUMPRODUCT(LEN($K582:$Y584)-LEN(SUBSTITUTE($K582:$Y584,"S", "")))</f>
        <v>31</v>
      </c>
      <c r="AI582" s="365">
        <f>SUMPRODUCT(LEN($AB582:$AB584)-LEN(SUBSTITUTE($AB582:$AB584,"S", "")))</f>
        <v>1</v>
      </c>
      <c r="AJ582" s="365">
        <f>SUMPRODUCT(LEN($K582:$Y584)-LEN(SUBSTITUTE($K582:$Y584,"F", "")))</f>
        <v>3</v>
      </c>
      <c r="AK582" s="365">
        <f>SUMPRODUCT(LEN($AB582:$AB584)-LEN(SUBSTITUTE($AB582:$AB584,"F", "")))</f>
        <v>0</v>
      </c>
      <c r="AL582" s="365">
        <f>SUMPRODUCT(LEN($K582:$Y584)-LEN(SUBSTITUTE($K582:$Y584,"G", "")))</f>
        <v>16</v>
      </c>
      <c r="AM582" s="365">
        <f>SUMPRODUCT(LEN($AB582:$AB584)-LEN(SUBSTITUTE($AB582:$AB584,"G", "")))</f>
        <v>5</v>
      </c>
      <c r="AN582" s="365">
        <f>SUMPRODUCT(LEN($K582:$Y584)-LEN(SUBSTITUTE($K582:$Y584,"M", "")))</f>
        <v>0</v>
      </c>
      <c r="AO582" s="382">
        <f>SUMPRODUCT(LEN($AB582:$AB584)-LEN(SUBSTITUTE($AB582:$AB584,"M", "")))</f>
        <v>0</v>
      </c>
    </row>
    <row r="583" spans="1:44" ht="19.899999999999999" customHeight="1" x14ac:dyDescent="0.2">
      <c r="A583" s="17"/>
      <c r="B583" s="406"/>
      <c r="C583" s="231"/>
      <c r="D583" s="23"/>
      <c r="E583" s="23"/>
      <c r="F583" s="191"/>
      <c r="G583" s="409"/>
      <c r="H583" s="409"/>
      <c r="I583" s="409"/>
      <c r="J583" s="190" t="s">
        <v>91</v>
      </c>
      <c r="K583" s="189" t="s">
        <v>224</v>
      </c>
      <c r="L583" s="190" t="s">
        <v>90</v>
      </c>
      <c r="M583" s="189" t="s">
        <v>97</v>
      </c>
      <c r="N583" s="190" t="s">
        <v>89</v>
      </c>
      <c r="O583" s="189" t="s">
        <v>778</v>
      </c>
      <c r="P583" s="190" t="s">
        <v>88</v>
      </c>
      <c r="Q583" s="189" t="s">
        <v>325</v>
      </c>
      <c r="R583" s="190" t="s">
        <v>210</v>
      </c>
      <c r="S583" s="189" t="s">
        <v>301</v>
      </c>
      <c r="T583" s="190" t="s">
        <v>209</v>
      </c>
      <c r="U583" s="189" t="s">
        <v>274</v>
      </c>
      <c r="V583" s="190" t="s">
        <v>291</v>
      </c>
      <c r="W583" s="189" t="s">
        <v>218</v>
      </c>
      <c r="X583" s="190" t="s">
        <v>593</v>
      </c>
      <c r="Y583" s="189" t="s">
        <v>98</v>
      </c>
      <c r="Z583" s="190" t="s">
        <v>739</v>
      </c>
      <c r="AA583" s="189"/>
      <c r="AB583" s="18" t="s">
        <v>777</v>
      </c>
      <c r="AC583" s="366"/>
      <c r="AD583" s="366"/>
      <c r="AE583" s="188"/>
      <c r="AF583" s="390"/>
      <c r="AG583" s="392"/>
      <c r="AH583" s="392"/>
      <c r="AI583" s="392"/>
      <c r="AJ583" s="392"/>
      <c r="AK583" s="392"/>
      <c r="AL583" s="392"/>
      <c r="AM583" s="392"/>
      <c r="AN583" s="392"/>
      <c r="AO583" s="395"/>
      <c r="AR583" s="4">
        <f>SUM(AN582:AO584)/SUM(AL582:AO584)*100</f>
        <v>0</v>
      </c>
    </row>
    <row r="584" spans="1:44" ht="19.899999999999999" customHeight="1" thickBot="1" x14ac:dyDescent="0.25">
      <c r="A584" s="17"/>
      <c r="B584" s="407"/>
      <c r="C584" s="233"/>
      <c r="D584" s="203"/>
      <c r="E584" s="203"/>
      <c r="F584" s="202"/>
      <c r="G584" s="410"/>
      <c r="H584" s="410"/>
      <c r="I584" s="410"/>
      <c r="J584" s="201" t="s">
        <v>87</v>
      </c>
      <c r="K584" s="200" t="s">
        <v>301</v>
      </c>
      <c r="L584" s="201" t="s">
        <v>86</v>
      </c>
      <c r="M584" s="200" t="s">
        <v>425</v>
      </c>
      <c r="N584" s="201" t="s">
        <v>85</v>
      </c>
      <c r="O584" s="200" t="s">
        <v>776</v>
      </c>
      <c r="P584" s="201" t="s">
        <v>84</v>
      </c>
      <c r="Q584" s="200" t="s">
        <v>775</v>
      </c>
      <c r="R584" s="201" t="s">
        <v>208</v>
      </c>
      <c r="S584" s="200" t="s">
        <v>286</v>
      </c>
      <c r="T584" s="201" t="s">
        <v>207</v>
      </c>
      <c r="U584" s="200" t="s">
        <v>228</v>
      </c>
      <c r="V584" s="201" t="s">
        <v>290</v>
      </c>
      <c r="W584" s="200" t="s">
        <v>218</v>
      </c>
      <c r="X584" s="201" t="s">
        <v>592</v>
      </c>
      <c r="Y584" s="200"/>
      <c r="Z584" s="201" t="s">
        <v>738</v>
      </c>
      <c r="AA584" s="200"/>
      <c r="AB584" s="10"/>
      <c r="AC584" s="398"/>
      <c r="AD584" s="398"/>
      <c r="AE584" s="199"/>
      <c r="AF584" s="391"/>
      <c r="AG584" s="393"/>
      <c r="AH584" s="393"/>
      <c r="AI584" s="393"/>
      <c r="AJ584" s="393"/>
      <c r="AK584" s="393"/>
      <c r="AL584" s="393"/>
      <c r="AM584" s="393"/>
      <c r="AN584" s="393"/>
      <c r="AO584" s="396"/>
    </row>
    <row r="585" spans="1:44" ht="19.899999999999999" customHeight="1" x14ac:dyDescent="0.2">
      <c r="A585" s="17"/>
      <c r="B585" s="405">
        <v>6</v>
      </c>
      <c r="C585" s="232"/>
      <c r="D585" s="197"/>
      <c r="E585" s="197"/>
      <c r="F585" s="196"/>
      <c r="G585" s="408">
        <v>95</v>
      </c>
      <c r="H585" s="408">
        <v>27</v>
      </c>
      <c r="I585" s="408">
        <v>5</v>
      </c>
      <c r="J585" s="195" t="s">
        <v>95</v>
      </c>
      <c r="K585" s="194" t="s">
        <v>97</v>
      </c>
      <c r="L585" s="195" t="s">
        <v>94</v>
      </c>
      <c r="M585" s="194" t="s">
        <v>275</v>
      </c>
      <c r="N585" s="195" t="s">
        <v>93</v>
      </c>
      <c r="O585" s="194" t="s">
        <v>511</v>
      </c>
      <c r="P585" s="195" t="s">
        <v>92</v>
      </c>
      <c r="Q585" s="194" t="s">
        <v>516</v>
      </c>
      <c r="R585" s="195" t="s">
        <v>212</v>
      </c>
      <c r="S585" s="194" t="s">
        <v>333</v>
      </c>
      <c r="T585" s="195" t="s">
        <v>211</v>
      </c>
      <c r="U585" s="194" t="s">
        <v>231</v>
      </c>
      <c r="V585" s="195" t="s">
        <v>292</v>
      </c>
      <c r="W585" s="194" t="s">
        <v>218</v>
      </c>
      <c r="X585" s="195" t="s">
        <v>594</v>
      </c>
      <c r="Y585" s="194"/>
      <c r="Z585" s="195" t="s">
        <v>740</v>
      </c>
      <c r="AA585" s="194"/>
      <c r="AB585" s="25"/>
      <c r="AC585" s="397"/>
      <c r="AD585" s="397"/>
      <c r="AE585" s="193"/>
      <c r="AF585" s="379">
        <f>SUMPRODUCT(LEN($K585:$Y587)-LEN(SUBSTITUTE($K585:$Y587,"A", "")))</f>
        <v>40</v>
      </c>
      <c r="AG585" s="365">
        <f>SUMPRODUCT(LEN($AB585:$AB587)-LEN(SUBSTITUTE($AB585:$AB587,"A", "")))</f>
        <v>0</v>
      </c>
      <c r="AH585" s="365">
        <f>SUMPRODUCT(LEN($K585:$Y587)-LEN(SUBSTITUTE($K585:$Y587,"S", "")))</f>
        <v>16</v>
      </c>
      <c r="AI585" s="365">
        <f>SUMPRODUCT(LEN($AB585:$AB587)-LEN(SUBSTITUTE($AB585:$AB587,"S", "")))</f>
        <v>0</v>
      </c>
      <c r="AJ585" s="365">
        <f>SUMPRODUCT(LEN($K585:$Y587)-LEN(SUBSTITUTE($K585:$Y587,"F", "")))</f>
        <v>1</v>
      </c>
      <c r="AK585" s="365">
        <f>SUMPRODUCT(LEN($AB585:$AB587)-LEN(SUBSTITUTE($AB585:$AB587,"F", "")))</f>
        <v>0</v>
      </c>
      <c r="AL585" s="365">
        <f>SUMPRODUCT(LEN($K585:$Y587)-LEN(SUBSTITUTE($K585:$Y587,"G", "")))</f>
        <v>13</v>
      </c>
      <c r="AM585" s="365">
        <f>SUMPRODUCT(LEN($AB585:$AB587)-LEN(SUBSTITUTE($AB585:$AB587,"G", "")))</f>
        <v>0</v>
      </c>
      <c r="AN585" s="365">
        <f>SUMPRODUCT(LEN($K585:$Y587)-LEN(SUBSTITUTE($K585:$Y587,"M", "")))</f>
        <v>1</v>
      </c>
      <c r="AO585" s="382">
        <f>SUMPRODUCT(LEN($AB585:$AB587)-LEN(SUBSTITUTE($AB585:$AB587,"M", "")))</f>
        <v>0</v>
      </c>
    </row>
    <row r="586" spans="1:44" ht="19.899999999999999" customHeight="1" x14ac:dyDescent="0.2">
      <c r="A586" s="17"/>
      <c r="B586" s="406"/>
      <c r="C586" s="231"/>
      <c r="D586" s="23"/>
      <c r="E586" s="23"/>
      <c r="F586" s="191"/>
      <c r="G586" s="409"/>
      <c r="H586" s="409"/>
      <c r="I586" s="409"/>
      <c r="J586" s="190" t="s">
        <v>91</v>
      </c>
      <c r="K586" s="189" t="s">
        <v>746</v>
      </c>
      <c r="L586" s="190" t="s">
        <v>90</v>
      </c>
      <c r="M586" s="189" t="s">
        <v>762</v>
      </c>
      <c r="N586" s="190" t="s">
        <v>89</v>
      </c>
      <c r="O586" s="189" t="s">
        <v>516</v>
      </c>
      <c r="P586" s="190" t="s">
        <v>88</v>
      </c>
      <c r="Q586" s="189" t="s">
        <v>498</v>
      </c>
      <c r="R586" s="190" t="s">
        <v>210</v>
      </c>
      <c r="S586" s="189" t="s">
        <v>312</v>
      </c>
      <c r="T586" s="190" t="s">
        <v>209</v>
      </c>
      <c r="U586" s="189" t="s">
        <v>315</v>
      </c>
      <c r="V586" s="190" t="s">
        <v>291</v>
      </c>
      <c r="W586" s="189" t="s">
        <v>218</v>
      </c>
      <c r="X586" s="190" t="s">
        <v>593</v>
      </c>
      <c r="Y586" s="189"/>
      <c r="Z586" s="190" t="s">
        <v>739</v>
      </c>
      <c r="AA586" s="189"/>
      <c r="AB586" s="18"/>
      <c r="AC586" s="366"/>
      <c r="AD586" s="366"/>
      <c r="AE586" s="188"/>
      <c r="AF586" s="390"/>
      <c r="AG586" s="392"/>
      <c r="AH586" s="392"/>
      <c r="AI586" s="392"/>
      <c r="AJ586" s="392"/>
      <c r="AK586" s="392"/>
      <c r="AL586" s="392"/>
      <c r="AM586" s="392"/>
      <c r="AN586" s="392"/>
      <c r="AO586" s="395"/>
      <c r="AR586" s="4">
        <f>SUM(AN585:AO587)/SUM(AL585:AO587)*100</f>
        <v>7.1428571428571423</v>
      </c>
    </row>
    <row r="587" spans="1:44" ht="19.899999999999999" customHeight="1" thickBot="1" x14ac:dyDescent="0.25">
      <c r="A587" s="17"/>
      <c r="B587" s="407"/>
      <c r="C587" s="233"/>
      <c r="D587" s="203"/>
      <c r="E587" s="203"/>
      <c r="F587" s="202"/>
      <c r="G587" s="410"/>
      <c r="H587" s="410"/>
      <c r="I587" s="410"/>
      <c r="J587" s="201" t="s">
        <v>87</v>
      </c>
      <c r="K587" s="200" t="s">
        <v>266</v>
      </c>
      <c r="L587" s="201" t="s">
        <v>86</v>
      </c>
      <c r="M587" s="200" t="s">
        <v>266</v>
      </c>
      <c r="N587" s="201" t="s">
        <v>85</v>
      </c>
      <c r="O587" s="200" t="s">
        <v>511</v>
      </c>
      <c r="P587" s="201" t="s">
        <v>84</v>
      </c>
      <c r="Q587" s="200" t="s">
        <v>441</v>
      </c>
      <c r="R587" s="201" t="s">
        <v>208</v>
      </c>
      <c r="S587" s="200" t="s">
        <v>534</v>
      </c>
      <c r="T587" s="201" t="s">
        <v>207</v>
      </c>
      <c r="U587" s="200" t="s">
        <v>218</v>
      </c>
      <c r="V587" s="201" t="s">
        <v>290</v>
      </c>
      <c r="W587" s="200" t="s">
        <v>98</v>
      </c>
      <c r="X587" s="201" t="s">
        <v>592</v>
      </c>
      <c r="Y587" s="200"/>
      <c r="Z587" s="201" t="s">
        <v>738</v>
      </c>
      <c r="AA587" s="200"/>
      <c r="AB587" s="10"/>
      <c r="AC587" s="398"/>
      <c r="AD587" s="398"/>
      <c r="AE587" s="199"/>
      <c r="AF587" s="391"/>
      <c r="AG587" s="393"/>
      <c r="AH587" s="393"/>
      <c r="AI587" s="393"/>
      <c r="AJ587" s="393"/>
      <c r="AK587" s="393"/>
      <c r="AL587" s="393"/>
      <c r="AM587" s="393"/>
      <c r="AN587" s="393"/>
      <c r="AO587" s="396"/>
    </row>
    <row r="588" spans="1:44" ht="19.899999999999999" customHeight="1" x14ac:dyDescent="0.2">
      <c r="A588" s="17"/>
      <c r="B588" s="405">
        <v>7</v>
      </c>
      <c r="C588" s="232"/>
      <c r="D588" s="197"/>
      <c r="E588" s="197"/>
      <c r="F588" s="196"/>
      <c r="G588" s="408">
        <v>101</v>
      </c>
      <c r="H588" s="408">
        <v>30</v>
      </c>
      <c r="I588" s="408">
        <v>5</v>
      </c>
      <c r="J588" s="195" t="s">
        <v>95</v>
      </c>
      <c r="K588" s="194" t="s">
        <v>213</v>
      </c>
      <c r="L588" s="195" t="s">
        <v>94</v>
      </c>
      <c r="M588" s="194" t="s">
        <v>742</v>
      </c>
      <c r="N588" s="195" t="s">
        <v>93</v>
      </c>
      <c r="O588" s="194" t="s">
        <v>301</v>
      </c>
      <c r="P588" s="195" t="s">
        <v>92</v>
      </c>
      <c r="Q588" s="194" t="s">
        <v>642</v>
      </c>
      <c r="R588" s="195" t="s">
        <v>212</v>
      </c>
      <c r="S588" s="194" t="s">
        <v>444</v>
      </c>
      <c r="T588" s="195" t="s">
        <v>211</v>
      </c>
      <c r="U588" s="194" t="s">
        <v>437</v>
      </c>
      <c r="V588" s="195" t="s">
        <v>292</v>
      </c>
      <c r="W588" s="194" t="s">
        <v>315</v>
      </c>
      <c r="X588" s="195" t="s">
        <v>594</v>
      </c>
      <c r="Y588" s="194" t="s">
        <v>218</v>
      </c>
      <c r="Z588" s="195" t="s">
        <v>740</v>
      </c>
      <c r="AA588" s="194" t="s">
        <v>98</v>
      </c>
      <c r="AB588" s="25" t="s">
        <v>774</v>
      </c>
      <c r="AC588" s="397"/>
      <c r="AD588" s="397"/>
      <c r="AE588" s="193"/>
      <c r="AF588" s="379">
        <f>SUMPRODUCT(LEN($K588:$Y590)-LEN(SUBSTITUTE($K588:$Y590,"A", "")))</f>
        <v>44</v>
      </c>
      <c r="AG588" s="365">
        <f>SUMPRODUCT(LEN($AB588:$AB590)-LEN(SUBSTITUTE($AB588:$AB590,"A", "")))</f>
        <v>6</v>
      </c>
      <c r="AH588" s="365">
        <f>SUMPRODUCT(LEN($K588:$Y590)-LEN(SUBSTITUTE($K588:$Y590,"S", "")))</f>
        <v>15</v>
      </c>
      <c r="AI588" s="365">
        <f>SUMPRODUCT(LEN($AB588:$AB590)-LEN(SUBSTITUTE($AB588:$AB590,"S", "")))</f>
        <v>2</v>
      </c>
      <c r="AJ588" s="365">
        <f>SUMPRODUCT(LEN($K588:$Y590)-LEN(SUBSTITUTE($K588:$Y590,"F", "")))</f>
        <v>0</v>
      </c>
      <c r="AK588" s="365">
        <f>SUMPRODUCT(LEN($AB588:$AB590)-LEN(SUBSTITUTE($AB588:$AB590,"F", "")))</f>
        <v>0</v>
      </c>
      <c r="AL588" s="365">
        <f>SUMPRODUCT(LEN($K588:$Y590)-LEN(SUBSTITUTE($K588:$Y590,"G", "")))</f>
        <v>23</v>
      </c>
      <c r="AM588" s="365">
        <f>SUMPRODUCT(LEN($AB588:$AB590)-LEN(SUBSTITUTE($AB588:$AB590,"G", "")))</f>
        <v>4</v>
      </c>
      <c r="AN588" s="365">
        <f>SUMPRODUCT(LEN($K588:$Y590)-LEN(SUBSTITUTE($K588:$Y590,"M", "")))</f>
        <v>1</v>
      </c>
      <c r="AO588" s="382">
        <f>SUMPRODUCT(LEN($AB588:$AB590)-LEN(SUBSTITUTE($AB588:$AB590,"M", "")))</f>
        <v>0</v>
      </c>
    </row>
    <row r="589" spans="1:44" ht="19.899999999999999" customHeight="1" x14ac:dyDescent="0.2">
      <c r="A589" s="17"/>
      <c r="B589" s="406"/>
      <c r="C589" s="231"/>
      <c r="D589" s="23"/>
      <c r="E589" s="23"/>
      <c r="F589" s="191"/>
      <c r="G589" s="409"/>
      <c r="H589" s="409"/>
      <c r="I589" s="409"/>
      <c r="J589" s="190" t="s">
        <v>91</v>
      </c>
      <c r="K589" s="189" t="s">
        <v>224</v>
      </c>
      <c r="L589" s="190" t="s">
        <v>90</v>
      </c>
      <c r="M589" s="189" t="s">
        <v>773</v>
      </c>
      <c r="N589" s="190" t="s">
        <v>89</v>
      </c>
      <c r="O589" s="189" t="s">
        <v>541</v>
      </c>
      <c r="P589" s="190" t="s">
        <v>88</v>
      </c>
      <c r="Q589" s="189" t="s">
        <v>271</v>
      </c>
      <c r="R589" s="190" t="s">
        <v>210</v>
      </c>
      <c r="S589" s="189" t="s">
        <v>679</v>
      </c>
      <c r="T589" s="190" t="s">
        <v>209</v>
      </c>
      <c r="U589" s="189" t="s">
        <v>352</v>
      </c>
      <c r="V589" s="190" t="s">
        <v>291</v>
      </c>
      <c r="W589" s="189" t="s">
        <v>220</v>
      </c>
      <c r="X589" s="190" t="s">
        <v>593</v>
      </c>
      <c r="Y589" s="189" t="s">
        <v>98</v>
      </c>
      <c r="Z589" s="190" t="s">
        <v>739</v>
      </c>
      <c r="AA589" s="189"/>
      <c r="AB589" s="18"/>
      <c r="AC589" s="366"/>
      <c r="AD589" s="366"/>
      <c r="AE589" s="188"/>
      <c r="AF589" s="390"/>
      <c r="AG589" s="392"/>
      <c r="AH589" s="392"/>
      <c r="AI589" s="392"/>
      <c r="AJ589" s="392"/>
      <c r="AK589" s="392"/>
      <c r="AL589" s="392"/>
      <c r="AM589" s="392"/>
      <c r="AN589" s="392"/>
      <c r="AO589" s="395"/>
      <c r="AR589" s="4">
        <f>SUM(AN588:AO590)/SUM(AL588:AO590)*100</f>
        <v>3.5714285714285712</v>
      </c>
    </row>
    <row r="590" spans="1:44" ht="19.899999999999999" customHeight="1" thickBot="1" x14ac:dyDescent="0.25">
      <c r="A590" s="17"/>
      <c r="B590" s="407"/>
      <c r="C590" s="233"/>
      <c r="D590" s="203"/>
      <c r="E590" s="203"/>
      <c r="F590" s="202"/>
      <c r="G590" s="410"/>
      <c r="H590" s="410"/>
      <c r="I590" s="410"/>
      <c r="J590" s="201" t="s">
        <v>87</v>
      </c>
      <c r="K590" s="200" t="s">
        <v>516</v>
      </c>
      <c r="L590" s="201" t="s">
        <v>86</v>
      </c>
      <c r="M590" s="200" t="s">
        <v>301</v>
      </c>
      <c r="N590" s="201" t="s">
        <v>85</v>
      </c>
      <c r="O590" s="200" t="s">
        <v>425</v>
      </c>
      <c r="P590" s="201" t="s">
        <v>84</v>
      </c>
      <c r="Q590" s="200" t="s">
        <v>541</v>
      </c>
      <c r="R590" s="201" t="s">
        <v>208</v>
      </c>
      <c r="S590" s="200" t="s">
        <v>382</v>
      </c>
      <c r="T590" s="201" t="s">
        <v>207</v>
      </c>
      <c r="U590" s="200" t="s">
        <v>264</v>
      </c>
      <c r="V590" s="201" t="s">
        <v>290</v>
      </c>
      <c r="W590" s="200" t="s">
        <v>218</v>
      </c>
      <c r="X590" s="201" t="s">
        <v>592</v>
      </c>
      <c r="Y590" s="200" t="s">
        <v>97</v>
      </c>
      <c r="Z590" s="201" t="s">
        <v>738</v>
      </c>
      <c r="AA590" s="200"/>
      <c r="AB590" s="10"/>
      <c r="AC590" s="398"/>
      <c r="AD590" s="398"/>
      <c r="AE590" s="199"/>
      <c r="AF590" s="391"/>
      <c r="AG590" s="393"/>
      <c r="AH590" s="393"/>
      <c r="AI590" s="393"/>
      <c r="AJ590" s="393"/>
      <c r="AK590" s="393"/>
      <c r="AL590" s="393"/>
      <c r="AM590" s="393"/>
      <c r="AN590" s="393"/>
      <c r="AO590" s="396"/>
    </row>
    <row r="591" spans="1:44" ht="19.899999999999999" customHeight="1" x14ac:dyDescent="0.2">
      <c r="A591" s="17"/>
      <c r="B591" s="405">
        <v>8</v>
      </c>
      <c r="C591" s="232"/>
      <c r="D591" s="197"/>
      <c r="E591" s="197"/>
      <c r="F591" s="196"/>
      <c r="G591" s="408">
        <v>70</v>
      </c>
      <c r="H591" s="408">
        <v>21</v>
      </c>
      <c r="I591" s="408">
        <v>3</v>
      </c>
      <c r="J591" s="195" t="s">
        <v>95</v>
      </c>
      <c r="K591" s="194" t="s">
        <v>748</v>
      </c>
      <c r="L591" s="195" t="s">
        <v>94</v>
      </c>
      <c r="M591" s="194" t="s">
        <v>263</v>
      </c>
      <c r="N591" s="195" t="s">
        <v>93</v>
      </c>
      <c r="O591" s="194" t="s">
        <v>213</v>
      </c>
      <c r="P591" s="195" t="s">
        <v>92</v>
      </c>
      <c r="Q591" s="194" t="s">
        <v>263</v>
      </c>
      <c r="R591" s="195" t="s">
        <v>212</v>
      </c>
      <c r="S591" s="194" t="s">
        <v>97</v>
      </c>
      <c r="T591" s="195" t="s">
        <v>211</v>
      </c>
      <c r="U591" s="194" t="s">
        <v>97</v>
      </c>
      <c r="V591" s="195" t="s">
        <v>292</v>
      </c>
      <c r="W591" s="194"/>
      <c r="X591" s="195" t="s">
        <v>594</v>
      </c>
      <c r="Y591" s="194"/>
      <c r="Z591" s="195" t="s">
        <v>740</v>
      </c>
      <c r="AA591" s="194"/>
      <c r="AB591" s="25" t="s">
        <v>224</v>
      </c>
      <c r="AC591" s="397"/>
      <c r="AD591" s="397"/>
      <c r="AE591" s="193"/>
      <c r="AF591" s="379">
        <f>SUMPRODUCT(LEN($K591:$Y593)-LEN(SUBSTITUTE($K591:$Y593,"A", "")))</f>
        <v>19</v>
      </c>
      <c r="AG591" s="365">
        <f>SUMPRODUCT(LEN($AB591:$AB593)-LEN(SUBSTITUTE($AB591:$AB593,"A", "")))</f>
        <v>3</v>
      </c>
      <c r="AH591" s="365">
        <f>SUMPRODUCT(LEN($K591:$Y593)-LEN(SUBSTITUTE($K591:$Y593,"S", "")))</f>
        <v>2</v>
      </c>
      <c r="AI591" s="365">
        <f>SUMPRODUCT(LEN($AB591:$AB593)-LEN(SUBSTITUTE($AB591:$AB593,"S", "")))</f>
        <v>0</v>
      </c>
      <c r="AJ591" s="365">
        <f>SUMPRODUCT(LEN($K591:$Y593)-LEN(SUBSTITUTE($K591:$Y593,"F", "")))</f>
        <v>0</v>
      </c>
      <c r="AK591" s="365">
        <f>SUMPRODUCT(LEN($AB591:$AB593)-LEN(SUBSTITUTE($AB591:$AB593,"F", "")))</f>
        <v>0</v>
      </c>
      <c r="AL591" s="365">
        <f>SUMPRODUCT(LEN($K591:$Y593)-LEN(SUBSTITUTE($K591:$Y593,"G", "")))</f>
        <v>4</v>
      </c>
      <c r="AM591" s="365">
        <f>SUMPRODUCT(LEN($AB591:$AB593)-LEN(SUBSTITUTE($AB591:$AB593,"G", "")))</f>
        <v>0</v>
      </c>
      <c r="AN591" s="365">
        <f>SUMPRODUCT(LEN($K591:$Y593)-LEN(SUBSTITUTE($K591:$Y593,"M", "")))</f>
        <v>2</v>
      </c>
      <c r="AO591" s="382">
        <f>SUMPRODUCT(LEN($AB591:$AB593)-LEN(SUBSTITUTE($AB591:$AB593,"M", "")))</f>
        <v>0</v>
      </c>
    </row>
    <row r="592" spans="1:44" ht="19.899999999999999" customHeight="1" x14ac:dyDescent="0.2">
      <c r="A592" s="17"/>
      <c r="B592" s="406"/>
      <c r="C592" s="231"/>
      <c r="D592" s="23"/>
      <c r="E592" s="23"/>
      <c r="F592" s="191"/>
      <c r="G592" s="409"/>
      <c r="H592" s="409"/>
      <c r="I592" s="409"/>
      <c r="J592" s="190" t="s">
        <v>91</v>
      </c>
      <c r="K592" s="189" t="s">
        <v>772</v>
      </c>
      <c r="L592" s="190" t="s">
        <v>90</v>
      </c>
      <c r="M592" s="189" t="s">
        <v>263</v>
      </c>
      <c r="N592" s="190" t="s">
        <v>89</v>
      </c>
      <c r="O592" s="189" t="s">
        <v>213</v>
      </c>
      <c r="P592" s="190" t="s">
        <v>88</v>
      </c>
      <c r="Q592" s="189" t="s">
        <v>213</v>
      </c>
      <c r="R592" s="190" t="s">
        <v>210</v>
      </c>
      <c r="S592" s="189" t="s">
        <v>97</v>
      </c>
      <c r="T592" s="190" t="s">
        <v>209</v>
      </c>
      <c r="U592" s="189" t="s">
        <v>98</v>
      </c>
      <c r="V592" s="190" t="s">
        <v>291</v>
      </c>
      <c r="W592" s="189"/>
      <c r="X592" s="190" t="s">
        <v>593</v>
      </c>
      <c r="Y592" s="189"/>
      <c r="Z592" s="190" t="s">
        <v>739</v>
      </c>
      <c r="AA592" s="189"/>
      <c r="AB592" s="18"/>
      <c r="AC592" s="366"/>
      <c r="AD592" s="366"/>
      <c r="AE592" s="188"/>
      <c r="AF592" s="390"/>
      <c r="AG592" s="392"/>
      <c r="AH592" s="392"/>
      <c r="AI592" s="392"/>
      <c r="AJ592" s="392"/>
      <c r="AK592" s="392"/>
      <c r="AL592" s="392"/>
      <c r="AM592" s="392"/>
      <c r="AN592" s="392"/>
      <c r="AO592" s="395"/>
      <c r="AR592" s="4">
        <f>SUM(AN591:AO593)/SUM(AL591:AO593)*100</f>
        <v>33.333333333333329</v>
      </c>
    </row>
    <row r="593" spans="1:44" ht="19.899999999999999" customHeight="1" thickBot="1" x14ac:dyDescent="0.25">
      <c r="A593" s="17"/>
      <c r="B593" s="407"/>
      <c r="C593" s="233"/>
      <c r="D593" s="203"/>
      <c r="E593" s="203"/>
      <c r="F593" s="202"/>
      <c r="G593" s="410"/>
      <c r="H593" s="410"/>
      <c r="I593" s="410"/>
      <c r="J593" s="201" t="s">
        <v>87</v>
      </c>
      <c r="K593" s="200" t="s">
        <v>746</v>
      </c>
      <c r="L593" s="201" t="s">
        <v>86</v>
      </c>
      <c r="M593" s="200" t="s">
        <v>213</v>
      </c>
      <c r="N593" s="201" t="s">
        <v>85</v>
      </c>
      <c r="O593" s="200" t="s">
        <v>263</v>
      </c>
      <c r="P593" s="201" t="s">
        <v>84</v>
      </c>
      <c r="Q593" s="200" t="s">
        <v>213</v>
      </c>
      <c r="R593" s="201" t="s">
        <v>208</v>
      </c>
      <c r="S593" s="200" t="s">
        <v>97</v>
      </c>
      <c r="T593" s="201" t="s">
        <v>207</v>
      </c>
      <c r="U593" s="200" t="s">
        <v>98</v>
      </c>
      <c r="V593" s="201" t="s">
        <v>290</v>
      </c>
      <c r="W593" s="200"/>
      <c r="X593" s="201" t="s">
        <v>592</v>
      </c>
      <c r="Y593" s="200"/>
      <c r="Z593" s="201" t="s">
        <v>738</v>
      </c>
      <c r="AA593" s="200"/>
      <c r="AB593" s="10"/>
      <c r="AC593" s="398"/>
      <c r="AD593" s="398"/>
      <c r="AE593" s="199"/>
      <c r="AF593" s="391"/>
      <c r="AG593" s="393"/>
      <c r="AH593" s="393"/>
      <c r="AI593" s="393"/>
      <c r="AJ593" s="393"/>
      <c r="AK593" s="393"/>
      <c r="AL593" s="393"/>
      <c r="AM593" s="393"/>
      <c r="AN593" s="393"/>
      <c r="AO593" s="396"/>
    </row>
    <row r="594" spans="1:44" ht="19.899999999999999" customHeight="1" x14ac:dyDescent="0.2">
      <c r="A594" s="17"/>
      <c r="B594" s="405">
        <v>9</v>
      </c>
      <c r="C594" s="198" t="s">
        <v>137</v>
      </c>
      <c r="D594" s="197"/>
      <c r="E594" s="197"/>
      <c r="F594" s="196"/>
      <c r="G594" s="408">
        <v>80</v>
      </c>
      <c r="H594" s="408">
        <v>20</v>
      </c>
      <c r="I594" s="408">
        <v>5</v>
      </c>
      <c r="J594" s="195" t="s">
        <v>95</v>
      </c>
      <c r="K594" s="194" t="s">
        <v>213</v>
      </c>
      <c r="L594" s="195" t="s">
        <v>94</v>
      </c>
      <c r="M594" s="194" t="s">
        <v>271</v>
      </c>
      <c r="N594" s="195" t="s">
        <v>93</v>
      </c>
      <c r="O594" s="194" t="s">
        <v>306</v>
      </c>
      <c r="P594" s="195" t="s">
        <v>92</v>
      </c>
      <c r="Q594" s="194" t="s">
        <v>97</v>
      </c>
      <c r="R594" s="195" t="s">
        <v>212</v>
      </c>
      <c r="S594" s="194" t="s">
        <v>97</v>
      </c>
      <c r="T594" s="195" t="s">
        <v>211</v>
      </c>
      <c r="U594" s="194"/>
      <c r="V594" s="195" t="s">
        <v>292</v>
      </c>
      <c r="W594" s="194"/>
      <c r="X594" s="195" t="s">
        <v>594</v>
      </c>
      <c r="Y594" s="194"/>
      <c r="Z594" s="195" t="s">
        <v>740</v>
      </c>
      <c r="AA594" s="194"/>
      <c r="AB594" s="25" t="s">
        <v>771</v>
      </c>
      <c r="AC594" s="397"/>
      <c r="AD594" s="397"/>
      <c r="AE594" s="193"/>
      <c r="AF594" s="379">
        <f>SUMPRODUCT(LEN($K594:$Y596)-LEN(SUBSTITUTE($K594:$Y596,"A", "")))</f>
        <v>13</v>
      </c>
      <c r="AG594" s="365">
        <f>SUMPRODUCT(LEN($AB594:$AB596)-LEN(SUBSTITUTE($AB594:$AB596,"A", "")))</f>
        <v>9</v>
      </c>
      <c r="AH594" s="365">
        <f>SUMPRODUCT(LEN($K594:$Y596)-LEN(SUBSTITUTE($K594:$Y596,"S", "")))</f>
        <v>1</v>
      </c>
      <c r="AI594" s="365">
        <f>SUMPRODUCT(LEN($AB594:$AB596)-LEN(SUBSTITUTE($AB594:$AB596,"S", "")))</f>
        <v>1</v>
      </c>
      <c r="AJ594" s="365">
        <f>SUMPRODUCT(LEN($K594:$Y596)-LEN(SUBSTITUTE($K594:$Y596,"F", "")))</f>
        <v>0</v>
      </c>
      <c r="AK594" s="365">
        <f>SUMPRODUCT(LEN($AB594:$AB596)-LEN(SUBSTITUTE($AB594:$AB596,"F", "")))</f>
        <v>0</v>
      </c>
      <c r="AL594" s="365">
        <f>SUMPRODUCT(LEN($K594:$Y596)-LEN(SUBSTITUTE($K594:$Y596,"G", "")))</f>
        <v>6</v>
      </c>
      <c r="AM594" s="365">
        <f>SUMPRODUCT(LEN($AB594:$AB596)-LEN(SUBSTITUTE($AB594:$AB596,"G", "")))</f>
        <v>9</v>
      </c>
      <c r="AN594" s="365">
        <f>SUMPRODUCT(LEN($K594:$Y596)-LEN(SUBSTITUTE($K594:$Y596,"M", "")))</f>
        <v>0</v>
      </c>
      <c r="AO594" s="382">
        <f>SUMPRODUCT(LEN($AB594:$AB596)-LEN(SUBSTITUTE($AB594:$AB596,"M", "")))</f>
        <v>0</v>
      </c>
    </row>
    <row r="595" spans="1:44" ht="19.899999999999999" customHeight="1" x14ac:dyDescent="0.2">
      <c r="A595" s="17"/>
      <c r="B595" s="406"/>
      <c r="C595" s="231"/>
      <c r="D595" s="23"/>
      <c r="E595" s="23"/>
      <c r="F595" s="191"/>
      <c r="G595" s="409"/>
      <c r="H595" s="409"/>
      <c r="I595" s="409"/>
      <c r="J595" s="190" t="s">
        <v>91</v>
      </c>
      <c r="K595" s="189" t="s">
        <v>367</v>
      </c>
      <c r="L595" s="190" t="s">
        <v>90</v>
      </c>
      <c r="M595" s="189" t="s">
        <v>213</v>
      </c>
      <c r="N595" s="190" t="s">
        <v>89</v>
      </c>
      <c r="O595" s="189" t="s">
        <v>263</v>
      </c>
      <c r="P595" s="190" t="s">
        <v>88</v>
      </c>
      <c r="Q595" s="189" t="s">
        <v>271</v>
      </c>
      <c r="R595" s="190" t="s">
        <v>210</v>
      </c>
      <c r="S595" s="189" t="s">
        <v>98</v>
      </c>
      <c r="T595" s="190" t="s">
        <v>209</v>
      </c>
      <c r="U595" s="189"/>
      <c r="V595" s="190" t="s">
        <v>291</v>
      </c>
      <c r="W595" s="189"/>
      <c r="X595" s="190" t="s">
        <v>593</v>
      </c>
      <c r="Y595" s="189"/>
      <c r="Z595" s="190" t="s">
        <v>739</v>
      </c>
      <c r="AA595" s="189"/>
      <c r="AB595" s="18"/>
      <c r="AC595" s="366"/>
      <c r="AD595" s="366"/>
      <c r="AE595" s="188"/>
      <c r="AF595" s="390"/>
      <c r="AG595" s="392"/>
      <c r="AH595" s="392"/>
      <c r="AI595" s="392"/>
      <c r="AJ595" s="392"/>
      <c r="AK595" s="392"/>
      <c r="AL595" s="392"/>
      <c r="AM595" s="392"/>
      <c r="AN595" s="392"/>
      <c r="AO595" s="395"/>
      <c r="AR595" s="4">
        <f>SUM(AN594:AO596)/SUM(AL594:AO596)*100</f>
        <v>0</v>
      </c>
    </row>
    <row r="596" spans="1:44" ht="19.899999999999999" customHeight="1" thickBot="1" x14ac:dyDescent="0.25">
      <c r="A596" s="17"/>
      <c r="B596" s="407"/>
      <c r="C596" s="233"/>
      <c r="D596" s="203"/>
      <c r="E596" s="203"/>
      <c r="F596" s="202"/>
      <c r="G596" s="410"/>
      <c r="H596" s="410"/>
      <c r="I596" s="410"/>
      <c r="J596" s="201" t="s">
        <v>87</v>
      </c>
      <c r="K596" s="200" t="s">
        <v>97</v>
      </c>
      <c r="L596" s="201" t="s">
        <v>86</v>
      </c>
      <c r="M596" s="200" t="s">
        <v>306</v>
      </c>
      <c r="N596" s="201" t="s">
        <v>85</v>
      </c>
      <c r="O596" s="200" t="s">
        <v>263</v>
      </c>
      <c r="P596" s="201" t="s">
        <v>84</v>
      </c>
      <c r="Q596" s="200" t="s">
        <v>97</v>
      </c>
      <c r="R596" s="201" t="s">
        <v>208</v>
      </c>
      <c r="S596" s="200" t="s">
        <v>97</v>
      </c>
      <c r="T596" s="201" t="s">
        <v>207</v>
      </c>
      <c r="U596" s="200"/>
      <c r="V596" s="201" t="s">
        <v>290</v>
      </c>
      <c r="W596" s="200"/>
      <c r="X596" s="201" t="s">
        <v>592</v>
      </c>
      <c r="Y596" s="200"/>
      <c r="Z596" s="201" t="s">
        <v>738</v>
      </c>
      <c r="AA596" s="200"/>
      <c r="AB596" s="10"/>
      <c r="AC596" s="398"/>
      <c r="AD596" s="398"/>
      <c r="AE596" s="199"/>
      <c r="AF596" s="391"/>
      <c r="AG596" s="393"/>
      <c r="AH596" s="393"/>
      <c r="AI596" s="393"/>
      <c r="AJ596" s="393"/>
      <c r="AK596" s="393"/>
      <c r="AL596" s="393"/>
      <c r="AM596" s="393"/>
      <c r="AN596" s="393"/>
      <c r="AO596" s="396"/>
    </row>
    <row r="597" spans="1:44" ht="19.899999999999999" customHeight="1" x14ac:dyDescent="0.2">
      <c r="A597" s="17"/>
      <c r="B597" s="405">
        <v>10</v>
      </c>
      <c r="C597" s="232"/>
      <c r="D597" s="197"/>
      <c r="E597" s="197"/>
      <c r="F597" s="196"/>
      <c r="G597" s="408">
        <v>79</v>
      </c>
      <c r="H597" s="408">
        <v>22</v>
      </c>
      <c r="I597" s="408">
        <v>6</v>
      </c>
      <c r="J597" s="195" t="s">
        <v>95</v>
      </c>
      <c r="K597" s="194" t="s">
        <v>306</v>
      </c>
      <c r="L597" s="195" t="s">
        <v>94</v>
      </c>
      <c r="M597" s="194" t="s">
        <v>451</v>
      </c>
      <c r="N597" s="195" t="s">
        <v>93</v>
      </c>
      <c r="O597" s="194" t="s">
        <v>213</v>
      </c>
      <c r="P597" s="195" t="s">
        <v>92</v>
      </c>
      <c r="Q597" s="194" t="s">
        <v>263</v>
      </c>
      <c r="R597" s="195" t="s">
        <v>212</v>
      </c>
      <c r="S597" s="194" t="s">
        <v>271</v>
      </c>
      <c r="T597" s="195" t="s">
        <v>211</v>
      </c>
      <c r="U597" s="194" t="s">
        <v>98</v>
      </c>
      <c r="V597" s="195" t="s">
        <v>292</v>
      </c>
      <c r="W597" s="194"/>
      <c r="X597" s="195" t="s">
        <v>594</v>
      </c>
      <c r="Y597" s="194"/>
      <c r="Z597" s="195" t="s">
        <v>740</v>
      </c>
      <c r="AA597" s="194"/>
      <c r="AB597" s="25" t="s">
        <v>301</v>
      </c>
      <c r="AC597" s="397"/>
      <c r="AD597" s="397"/>
      <c r="AE597" s="193"/>
      <c r="AF597" s="379">
        <f>SUMPRODUCT(LEN($K597:$Y599)-LEN(SUBSTITUTE($K597:$Y599,"A", "")))</f>
        <v>18</v>
      </c>
      <c r="AG597" s="365">
        <f>SUMPRODUCT(LEN($AB597:$AB599)-LEN(SUBSTITUTE($AB597:$AB599,"A", "")))</f>
        <v>3</v>
      </c>
      <c r="AH597" s="365">
        <f>SUMPRODUCT(LEN($K597:$Y599)-LEN(SUBSTITUTE($K597:$Y599,"S", "")))</f>
        <v>1</v>
      </c>
      <c r="AI597" s="365">
        <f>SUMPRODUCT(LEN($AB597:$AB599)-LEN(SUBSTITUTE($AB597:$AB599,"S", "")))</f>
        <v>0</v>
      </c>
      <c r="AJ597" s="365">
        <f>SUMPRODUCT(LEN($K597:$Y599)-LEN(SUBSTITUTE($K597:$Y599,"F", "")))</f>
        <v>0</v>
      </c>
      <c r="AK597" s="365">
        <f>SUMPRODUCT(LEN($AB597:$AB599)-LEN(SUBSTITUTE($AB597:$AB599,"F", "")))</f>
        <v>0</v>
      </c>
      <c r="AL597" s="365">
        <f>SUMPRODUCT(LEN($K597:$Y599)-LEN(SUBSTITUTE($K597:$Y599,"G", "")))</f>
        <v>10</v>
      </c>
      <c r="AM597" s="365">
        <f>SUMPRODUCT(LEN($AB597:$AB599)-LEN(SUBSTITUTE($AB597:$AB599,"G", "")))</f>
        <v>2</v>
      </c>
      <c r="AN597" s="365">
        <f>SUMPRODUCT(LEN($K597:$Y599)-LEN(SUBSTITUTE($K597:$Y599,"M", "")))</f>
        <v>2</v>
      </c>
      <c r="AO597" s="382">
        <f>SUMPRODUCT(LEN($AB597:$AB599)-LEN(SUBSTITUTE($AB597:$AB599,"M", "")))</f>
        <v>0</v>
      </c>
    </row>
    <row r="598" spans="1:44" ht="19.899999999999999" customHeight="1" x14ac:dyDescent="0.2">
      <c r="A598" s="17"/>
      <c r="B598" s="406"/>
      <c r="C598" s="231"/>
      <c r="D598" s="23"/>
      <c r="E598" s="23"/>
      <c r="F598" s="191"/>
      <c r="G598" s="409"/>
      <c r="H598" s="409"/>
      <c r="I598" s="409"/>
      <c r="J598" s="190" t="s">
        <v>91</v>
      </c>
      <c r="K598" s="189" t="s">
        <v>746</v>
      </c>
      <c r="L598" s="190" t="s">
        <v>90</v>
      </c>
      <c r="M598" s="189" t="s">
        <v>319</v>
      </c>
      <c r="N598" s="190" t="s">
        <v>89</v>
      </c>
      <c r="O598" s="189" t="s">
        <v>263</v>
      </c>
      <c r="P598" s="190" t="s">
        <v>88</v>
      </c>
      <c r="Q598" s="189" t="s">
        <v>213</v>
      </c>
      <c r="R598" s="190" t="s">
        <v>210</v>
      </c>
      <c r="S598" s="189" t="s">
        <v>97</v>
      </c>
      <c r="T598" s="190" t="s">
        <v>209</v>
      </c>
      <c r="U598" s="189"/>
      <c r="V598" s="190" t="s">
        <v>291</v>
      </c>
      <c r="W598" s="189"/>
      <c r="X598" s="190" t="s">
        <v>593</v>
      </c>
      <c r="Y598" s="189"/>
      <c r="Z598" s="190" t="s">
        <v>739</v>
      </c>
      <c r="AA598" s="189"/>
      <c r="AB598" s="18" t="s">
        <v>271</v>
      </c>
      <c r="AC598" s="366"/>
      <c r="AD598" s="366"/>
      <c r="AE598" s="188"/>
      <c r="AF598" s="390"/>
      <c r="AG598" s="392"/>
      <c r="AH598" s="392"/>
      <c r="AI598" s="392"/>
      <c r="AJ598" s="392"/>
      <c r="AK598" s="392"/>
      <c r="AL598" s="392"/>
      <c r="AM598" s="392"/>
      <c r="AN598" s="392"/>
      <c r="AO598" s="395"/>
      <c r="AR598" s="4">
        <f>SUM(AN597:AO599)/SUM(AL597:AO599)*100</f>
        <v>14.285714285714285</v>
      </c>
    </row>
    <row r="599" spans="1:44" ht="19.899999999999999" customHeight="1" thickBot="1" x14ac:dyDescent="0.25">
      <c r="A599" s="17"/>
      <c r="B599" s="407"/>
      <c r="C599" s="233"/>
      <c r="D599" s="203"/>
      <c r="E599" s="203"/>
      <c r="F599" s="202"/>
      <c r="G599" s="410"/>
      <c r="H599" s="410"/>
      <c r="I599" s="410"/>
      <c r="J599" s="201" t="s">
        <v>87</v>
      </c>
      <c r="K599" s="200" t="s">
        <v>746</v>
      </c>
      <c r="L599" s="201" t="s">
        <v>86</v>
      </c>
      <c r="M599" s="200" t="s">
        <v>266</v>
      </c>
      <c r="N599" s="201" t="s">
        <v>85</v>
      </c>
      <c r="O599" s="200" t="s">
        <v>263</v>
      </c>
      <c r="P599" s="201" t="s">
        <v>84</v>
      </c>
      <c r="Q599" s="200" t="s">
        <v>97</v>
      </c>
      <c r="R599" s="201" t="s">
        <v>208</v>
      </c>
      <c r="S599" s="200" t="s">
        <v>97</v>
      </c>
      <c r="T599" s="201" t="s">
        <v>207</v>
      </c>
      <c r="U599" s="200"/>
      <c r="V599" s="201" t="s">
        <v>290</v>
      </c>
      <c r="W599" s="200"/>
      <c r="X599" s="201" t="s">
        <v>592</v>
      </c>
      <c r="Y599" s="200"/>
      <c r="Z599" s="201" t="s">
        <v>738</v>
      </c>
      <c r="AA599" s="200"/>
      <c r="AB599" s="10"/>
      <c r="AC599" s="398"/>
      <c r="AD599" s="398"/>
      <c r="AE599" s="199"/>
      <c r="AF599" s="391"/>
      <c r="AG599" s="393"/>
      <c r="AH599" s="393"/>
      <c r="AI599" s="393"/>
      <c r="AJ599" s="393"/>
      <c r="AK599" s="393"/>
      <c r="AL599" s="393"/>
      <c r="AM599" s="393"/>
      <c r="AN599" s="393"/>
      <c r="AO599" s="396"/>
    </row>
    <row r="600" spans="1:44" ht="19.899999999999999" customHeight="1" x14ac:dyDescent="0.2">
      <c r="A600" s="17"/>
      <c r="B600" s="405">
        <v>11</v>
      </c>
      <c r="C600" s="232"/>
      <c r="D600" s="197"/>
      <c r="E600" s="197"/>
      <c r="F600" s="196"/>
      <c r="G600" s="408">
        <v>88</v>
      </c>
      <c r="H600" s="408">
        <v>27</v>
      </c>
      <c r="I600" s="408">
        <v>6</v>
      </c>
      <c r="J600" s="195" t="s">
        <v>95</v>
      </c>
      <c r="K600" s="194" t="s">
        <v>746</v>
      </c>
      <c r="L600" s="195" t="s">
        <v>94</v>
      </c>
      <c r="M600" s="194" t="s">
        <v>275</v>
      </c>
      <c r="N600" s="195" t="s">
        <v>93</v>
      </c>
      <c r="O600" s="194" t="s">
        <v>266</v>
      </c>
      <c r="P600" s="195" t="s">
        <v>92</v>
      </c>
      <c r="Q600" s="194" t="s">
        <v>301</v>
      </c>
      <c r="R600" s="195" t="s">
        <v>212</v>
      </c>
      <c r="S600" s="194" t="s">
        <v>213</v>
      </c>
      <c r="T600" s="195" t="s">
        <v>211</v>
      </c>
      <c r="U600" s="194" t="s">
        <v>262</v>
      </c>
      <c r="V600" s="195" t="s">
        <v>292</v>
      </c>
      <c r="W600" s="194" t="s">
        <v>97</v>
      </c>
      <c r="X600" s="195" t="s">
        <v>594</v>
      </c>
      <c r="Y600" s="194"/>
      <c r="Z600" s="195" t="s">
        <v>740</v>
      </c>
      <c r="AA600" s="194"/>
      <c r="AB600" s="25" t="s">
        <v>770</v>
      </c>
      <c r="AC600" s="397">
        <v>5</v>
      </c>
      <c r="AD600" s="397"/>
      <c r="AE600" s="193"/>
      <c r="AF600" s="379">
        <f>SUMPRODUCT(LEN($K600:$Y602)-LEN(SUBSTITUTE($K600:$Y602,"A", "")))</f>
        <v>31</v>
      </c>
      <c r="AG600" s="365">
        <f>SUMPRODUCT(LEN($AB600:$AB602)-LEN(SUBSTITUTE($AB600:$AB602,"A", "")))</f>
        <v>7</v>
      </c>
      <c r="AH600" s="365">
        <f>SUMPRODUCT(LEN($K600:$Y602)-LEN(SUBSTITUTE($K600:$Y602,"S", "")))</f>
        <v>9</v>
      </c>
      <c r="AI600" s="365">
        <f>SUMPRODUCT(LEN($AB600:$AB602)-LEN(SUBSTITUTE($AB600:$AB602,"S", "")))</f>
        <v>0</v>
      </c>
      <c r="AJ600" s="365">
        <f>SUMPRODUCT(LEN($K600:$Y602)-LEN(SUBSTITUTE($K600:$Y602,"F", "")))</f>
        <v>1</v>
      </c>
      <c r="AK600" s="365">
        <f>SUMPRODUCT(LEN($AB600:$AB602)-LEN(SUBSTITUTE($AB600:$AB602,"F", "")))</f>
        <v>0</v>
      </c>
      <c r="AL600" s="365">
        <f>SUMPRODUCT(LEN($K600:$Y602)-LEN(SUBSTITUTE($K600:$Y602,"G", "")))</f>
        <v>9</v>
      </c>
      <c r="AM600" s="365">
        <f>SUMPRODUCT(LEN($AB600:$AB602)-LEN(SUBSTITUTE($AB600:$AB602,"G", "")))</f>
        <v>4</v>
      </c>
      <c r="AN600" s="365">
        <f>SUMPRODUCT(LEN($K600:$Y602)-LEN(SUBSTITUTE($K600:$Y602,"M", "")))</f>
        <v>2</v>
      </c>
      <c r="AO600" s="382">
        <f>SUMPRODUCT(LEN($AB600:$AB602)-LEN(SUBSTITUTE($AB600:$AB602,"M", "")))</f>
        <v>0</v>
      </c>
    </row>
    <row r="601" spans="1:44" ht="19.899999999999999" customHeight="1" x14ac:dyDescent="0.2">
      <c r="A601" s="17"/>
      <c r="B601" s="406"/>
      <c r="C601" s="231"/>
      <c r="D601" s="23"/>
      <c r="E601" s="23"/>
      <c r="F601" s="191"/>
      <c r="G601" s="409"/>
      <c r="H601" s="409"/>
      <c r="I601" s="409"/>
      <c r="J601" s="190" t="s">
        <v>91</v>
      </c>
      <c r="K601" s="189" t="s">
        <v>213</v>
      </c>
      <c r="L601" s="190" t="s">
        <v>90</v>
      </c>
      <c r="M601" s="189" t="s">
        <v>275</v>
      </c>
      <c r="N601" s="190" t="s">
        <v>89</v>
      </c>
      <c r="O601" s="189" t="s">
        <v>224</v>
      </c>
      <c r="P601" s="190" t="s">
        <v>88</v>
      </c>
      <c r="Q601" s="189" t="s">
        <v>266</v>
      </c>
      <c r="R601" s="190" t="s">
        <v>210</v>
      </c>
      <c r="S601" s="189" t="s">
        <v>213</v>
      </c>
      <c r="T601" s="190" t="s">
        <v>209</v>
      </c>
      <c r="U601" s="189" t="s">
        <v>218</v>
      </c>
      <c r="V601" s="190" t="s">
        <v>291</v>
      </c>
      <c r="W601" s="189" t="s">
        <v>98</v>
      </c>
      <c r="X601" s="190" t="s">
        <v>593</v>
      </c>
      <c r="Y601" s="189"/>
      <c r="Z601" s="190" t="s">
        <v>739</v>
      </c>
      <c r="AA601" s="189"/>
      <c r="AB601" s="18" t="s">
        <v>97</v>
      </c>
      <c r="AC601" s="366"/>
      <c r="AD601" s="366"/>
      <c r="AE601" s="188"/>
      <c r="AF601" s="390"/>
      <c r="AG601" s="392"/>
      <c r="AH601" s="392"/>
      <c r="AI601" s="392"/>
      <c r="AJ601" s="392"/>
      <c r="AK601" s="392"/>
      <c r="AL601" s="392"/>
      <c r="AM601" s="392"/>
      <c r="AN601" s="392"/>
      <c r="AO601" s="395"/>
      <c r="AR601" s="4">
        <f>SUM(AN600:AO602)/SUM(AL600:AO602)*100</f>
        <v>13.333333333333334</v>
      </c>
    </row>
    <row r="602" spans="1:44" ht="19.899999999999999" customHeight="1" thickBot="1" x14ac:dyDescent="0.25">
      <c r="A602" s="17"/>
      <c r="B602" s="407"/>
      <c r="C602" s="233"/>
      <c r="D602" s="203"/>
      <c r="E602" s="203"/>
      <c r="F602" s="202"/>
      <c r="G602" s="410"/>
      <c r="H602" s="410"/>
      <c r="I602" s="410"/>
      <c r="J602" s="201" t="s">
        <v>87</v>
      </c>
      <c r="K602" s="200" t="s">
        <v>660</v>
      </c>
      <c r="L602" s="201" t="s">
        <v>86</v>
      </c>
      <c r="M602" s="200" t="s">
        <v>436</v>
      </c>
      <c r="N602" s="201" t="s">
        <v>85</v>
      </c>
      <c r="O602" s="200" t="s">
        <v>301</v>
      </c>
      <c r="P602" s="201" t="s">
        <v>84</v>
      </c>
      <c r="Q602" s="200" t="s">
        <v>265</v>
      </c>
      <c r="R602" s="201" t="s">
        <v>208</v>
      </c>
      <c r="S602" s="200" t="s">
        <v>315</v>
      </c>
      <c r="T602" s="201" t="s">
        <v>207</v>
      </c>
      <c r="U602" s="200" t="s">
        <v>218</v>
      </c>
      <c r="V602" s="201" t="s">
        <v>290</v>
      </c>
      <c r="W602" s="200" t="s">
        <v>98</v>
      </c>
      <c r="X602" s="201" t="s">
        <v>592</v>
      </c>
      <c r="Y602" s="200"/>
      <c r="Z602" s="201" t="s">
        <v>738</v>
      </c>
      <c r="AA602" s="200"/>
      <c r="AB602" s="10"/>
      <c r="AC602" s="398"/>
      <c r="AD602" s="398"/>
      <c r="AE602" s="199"/>
      <c r="AF602" s="391"/>
      <c r="AG602" s="393"/>
      <c r="AH602" s="393"/>
      <c r="AI602" s="393"/>
      <c r="AJ602" s="393"/>
      <c r="AK602" s="393"/>
      <c r="AL602" s="393"/>
      <c r="AM602" s="393"/>
      <c r="AN602" s="393"/>
      <c r="AO602" s="396"/>
    </row>
    <row r="603" spans="1:44" ht="19.899999999999999" customHeight="1" x14ac:dyDescent="0.2">
      <c r="A603" s="17"/>
      <c r="B603" s="405">
        <v>12</v>
      </c>
      <c r="C603" s="198" t="s">
        <v>235</v>
      </c>
      <c r="D603" s="197"/>
      <c r="E603" s="197"/>
      <c r="F603" s="196"/>
      <c r="G603" s="408">
        <v>88</v>
      </c>
      <c r="H603" s="408">
        <v>23</v>
      </c>
      <c r="I603" s="408">
        <v>6</v>
      </c>
      <c r="J603" s="195" t="s">
        <v>95</v>
      </c>
      <c r="K603" s="194" t="s">
        <v>213</v>
      </c>
      <c r="L603" s="195" t="s">
        <v>94</v>
      </c>
      <c r="M603" s="194" t="s">
        <v>284</v>
      </c>
      <c r="N603" s="195" t="s">
        <v>93</v>
      </c>
      <c r="O603" s="194" t="s">
        <v>263</v>
      </c>
      <c r="P603" s="195" t="s">
        <v>92</v>
      </c>
      <c r="Q603" s="194" t="s">
        <v>224</v>
      </c>
      <c r="R603" s="195" t="s">
        <v>212</v>
      </c>
      <c r="S603" s="194" t="s">
        <v>271</v>
      </c>
      <c r="T603" s="195" t="s">
        <v>211</v>
      </c>
      <c r="U603" s="194" t="s">
        <v>97</v>
      </c>
      <c r="V603" s="195" t="s">
        <v>292</v>
      </c>
      <c r="W603" s="194"/>
      <c r="X603" s="195" t="s">
        <v>594</v>
      </c>
      <c r="Y603" s="194"/>
      <c r="Z603" s="195" t="s">
        <v>740</v>
      </c>
      <c r="AA603" s="194"/>
      <c r="AB603" s="25" t="s">
        <v>769</v>
      </c>
      <c r="AC603" s="397"/>
      <c r="AD603" s="397"/>
      <c r="AE603" s="193"/>
      <c r="AF603" s="379">
        <f>SUMPRODUCT(LEN($K603:$Y605)-LEN(SUBSTITUTE($K603:$Y605,"A", "")))</f>
        <v>24</v>
      </c>
      <c r="AG603" s="365">
        <f>SUMPRODUCT(LEN($AB603:$AB605)-LEN(SUBSTITUTE($AB603:$AB605,"A", "")))</f>
        <v>19</v>
      </c>
      <c r="AH603" s="365">
        <f>SUMPRODUCT(LEN($K603:$Y605)-LEN(SUBSTITUTE($K603:$Y605,"S", "")))</f>
        <v>0</v>
      </c>
      <c r="AI603" s="365">
        <f>SUMPRODUCT(LEN($AB603:$AB605)-LEN(SUBSTITUTE($AB603:$AB605,"S", "")))</f>
        <v>0</v>
      </c>
      <c r="AJ603" s="365">
        <f>SUMPRODUCT(LEN($K603:$Y605)-LEN(SUBSTITUTE($K603:$Y605,"F", "")))</f>
        <v>0</v>
      </c>
      <c r="AK603" s="365">
        <f>SUMPRODUCT(LEN($AB603:$AB605)-LEN(SUBSTITUTE($AB603:$AB605,"F", "")))</f>
        <v>0</v>
      </c>
      <c r="AL603" s="365">
        <f>SUMPRODUCT(LEN($K603:$Y605)-LEN(SUBSTITUTE($K603:$Y605,"G", "")))</f>
        <v>13</v>
      </c>
      <c r="AM603" s="365">
        <f>SUMPRODUCT(LEN($AB603:$AB605)-LEN(SUBSTITUTE($AB603:$AB605,"G", "")))</f>
        <v>10</v>
      </c>
      <c r="AN603" s="365">
        <f>SUMPRODUCT(LEN($K603:$Y605)-LEN(SUBSTITUTE($K603:$Y605,"M", "")))</f>
        <v>0</v>
      </c>
      <c r="AO603" s="382">
        <f>SUMPRODUCT(LEN($AB603:$AB605)-LEN(SUBSTITUTE($AB603:$AB605,"M", "")))</f>
        <v>0</v>
      </c>
    </row>
    <row r="604" spans="1:44" ht="19.899999999999999" customHeight="1" x14ac:dyDescent="0.2">
      <c r="A604" s="17"/>
      <c r="B604" s="406"/>
      <c r="C604" s="231"/>
      <c r="D604" s="23"/>
      <c r="E604" s="23"/>
      <c r="F604" s="191"/>
      <c r="G604" s="409"/>
      <c r="H604" s="409"/>
      <c r="I604" s="409"/>
      <c r="J604" s="190" t="s">
        <v>91</v>
      </c>
      <c r="K604" s="189" t="s">
        <v>263</v>
      </c>
      <c r="L604" s="190" t="s">
        <v>90</v>
      </c>
      <c r="M604" s="189" t="s">
        <v>319</v>
      </c>
      <c r="N604" s="190" t="s">
        <v>89</v>
      </c>
      <c r="O604" s="189" t="s">
        <v>266</v>
      </c>
      <c r="P604" s="190" t="s">
        <v>88</v>
      </c>
      <c r="Q604" s="189" t="s">
        <v>213</v>
      </c>
      <c r="R604" s="190" t="s">
        <v>210</v>
      </c>
      <c r="S604" s="189" t="s">
        <v>97</v>
      </c>
      <c r="T604" s="190" t="s">
        <v>209</v>
      </c>
      <c r="U604" s="189" t="s">
        <v>97</v>
      </c>
      <c r="V604" s="190" t="s">
        <v>291</v>
      </c>
      <c r="W604" s="189"/>
      <c r="X604" s="190" t="s">
        <v>593</v>
      </c>
      <c r="Y604" s="189"/>
      <c r="Z604" s="190" t="s">
        <v>739</v>
      </c>
      <c r="AA604" s="189"/>
      <c r="AB604" s="18" t="s">
        <v>768</v>
      </c>
      <c r="AC604" s="366"/>
      <c r="AD604" s="366"/>
      <c r="AE604" s="188"/>
      <c r="AF604" s="390"/>
      <c r="AG604" s="392"/>
      <c r="AH604" s="392"/>
      <c r="AI604" s="392"/>
      <c r="AJ604" s="392"/>
      <c r="AK604" s="392"/>
      <c r="AL604" s="392"/>
      <c r="AM604" s="392"/>
      <c r="AN604" s="392"/>
      <c r="AO604" s="395"/>
      <c r="AR604" s="4">
        <f>SUM(AN603:AO605)/SUM(AL603:AO605)*100</f>
        <v>0</v>
      </c>
    </row>
    <row r="605" spans="1:44" ht="19.899999999999999" customHeight="1" thickBot="1" x14ac:dyDescent="0.25">
      <c r="A605" s="17"/>
      <c r="B605" s="407"/>
      <c r="C605" s="233"/>
      <c r="D605" s="203"/>
      <c r="E605" s="203"/>
      <c r="F605" s="202"/>
      <c r="G605" s="410"/>
      <c r="H605" s="410"/>
      <c r="I605" s="410"/>
      <c r="J605" s="201" t="s">
        <v>87</v>
      </c>
      <c r="K605" s="200" t="s">
        <v>269</v>
      </c>
      <c r="L605" s="201" t="s">
        <v>86</v>
      </c>
      <c r="M605" s="200" t="s">
        <v>319</v>
      </c>
      <c r="N605" s="201" t="s">
        <v>85</v>
      </c>
      <c r="O605" s="200" t="s">
        <v>275</v>
      </c>
      <c r="P605" s="201" t="s">
        <v>84</v>
      </c>
      <c r="Q605" s="200" t="s">
        <v>213</v>
      </c>
      <c r="R605" s="201" t="s">
        <v>208</v>
      </c>
      <c r="S605" s="200" t="s">
        <v>263</v>
      </c>
      <c r="T605" s="201" t="s">
        <v>207</v>
      </c>
      <c r="U605" s="200"/>
      <c r="V605" s="201" t="s">
        <v>290</v>
      </c>
      <c r="W605" s="200"/>
      <c r="X605" s="201" t="s">
        <v>592</v>
      </c>
      <c r="Y605" s="200"/>
      <c r="Z605" s="201" t="s">
        <v>738</v>
      </c>
      <c r="AA605" s="200"/>
      <c r="AB605" s="10"/>
      <c r="AC605" s="398"/>
      <c r="AD605" s="398"/>
      <c r="AE605" s="199"/>
      <c r="AF605" s="391"/>
      <c r="AG605" s="393"/>
      <c r="AH605" s="393"/>
      <c r="AI605" s="393"/>
      <c r="AJ605" s="393"/>
      <c r="AK605" s="393"/>
      <c r="AL605" s="393"/>
      <c r="AM605" s="393"/>
      <c r="AN605" s="393"/>
      <c r="AO605" s="396"/>
    </row>
    <row r="606" spans="1:44" ht="19.899999999999999" customHeight="1" x14ac:dyDescent="0.2">
      <c r="A606" s="17"/>
      <c r="B606" s="405">
        <v>13</v>
      </c>
      <c r="C606" s="232"/>
      <c r="D606" s="197"/>
      <c r="E606" s="197"/>
      <c r="F606" s="196"/>
      <c r="G606" s="408">
        <v>74</v>
      </c>
      <c r="H606" s="408">
        <v>22</v>
      </c>
      <c r="I606" s="408">
        <v>7</v>
      </c>
      <c r="J606" s="195" t="s">
        <v>95</v>
      </c>
      <c r="K606" s="194" t="s">
        <v>271</v>
      </c>
      <c r="L606" s="195" t="s">
        <v>94</v>
      </c>
      <c r="M606" s="194" t="s">
        <v>263</v>
      </c>
      <c r="N606" s="195" t="s">
        <v>93</v>
      </c>
      <c r="O606" s="194" t="s">
        <v>263</v>
      </c>
      <c r="P606" s="195" t="s">
        <v>92</v>
      </c>
      <c r="Q606" s="194" t="s">
        <v>213</v>
      </c>
      <c r="R606" s="195" t="s">
        <v>212</v>
      </c>
      <c r="S606" s="194" t="s">
        <v>97</v>
      </c>
      <c r="T606" s="195" t="s">
        <v>211</v>
      </c>
      <c r="U606" s="194"/>
      <c r="V606" s="195" t="s">
        <v>292</v>
      </c>
      <c r="W606" s="194"/>
      <c r="X606" s="195" t="s">
        <v>594</v>
      </c>
      <c r="Y606" s="194"/>
      <c r="Z606" s="195" t="s">
        <v>740</v>
      </c>
      <c r="AA606" s="194"/>
      <c r="AB606" s="25"/>
      <c r="AC606" s="397"/>
      <c r="AD606" s="397"/>
      <c r="AE606" s="193"/>
      <c r="AF606" s="379">
        <f>SUMPRODUCT(LEN($K606:$Y608)-LEN(SUBSTITUTE($K606:$Y608,"A", "")))</f>
        <v>18</v>
      </c>
      <c r="AG606" s="365">
        <f>SUMPRODUCT(LEN($AB606:$AB608)-LEN(SUBSTITUTE($AB606:$AB608,"A", "")))</f>
        <v>0</v>
      </c>
      <c r="AH606" s="365">
        <f>SUMPRODUCT(LEN($K606:$Y608)-LEN(SUBSTITUTE($K606:$Y608,"S", "")))</f>
        <v>0</v>
      </c>
      <c r="AI606" s="365">
        <f>SUMPRODUCT(LEN($AB606:$AB608)-LEN(SUBSTITUTE($AB606:$AB608,"S", "")))</f>
        <v>0</v>
      </c>
      <c r="AJ606" s="365">
        <f>SUMPRODUCT(LEN($K606:$Y608)-LEN(SUBSTITUTE($K606:$Y608,"F", "")))</f>
        <v>0</v>
      </c>
      <c r="AK606" s="365">
        <f>SUMPRODUCT(LEN($AB606:$AB608)-LEN(SUBSTITUTE($AB606:$AB608,"F", "")))</f>
        <v>0</v>
      </c>
      <c r="AL606" s="365">
        <f>SUMPRODUCT(LEN($K606:$Y608)-LEN(SUBSTITUTE($K606:$Y608,"G", "")))</f>
        <v>7</v>
      </c>
      <c r="AM606" s="365">
        <f>SUMPRODUCT(LEN($AB606:$AB608)-LEN(SUBSTITUTE($AB606:$AB608,"G", "")))</f>
        <v>0</v>
      </c>
      <c r="AN606" s="365">
        <f>SUMPRODUCT(LEN($K606:$Y608)-LEN(SUBSTITUTE($K606:$Y608,"M", "")))</f>
        <v>0</v>
      </c>
      <c r="AO606" s="382">
        <f>SUMPRODUCT(LEN($AB606:$AB608)-LEN(SUBSTITUTE($AB606:$AB608,"M", "")))</f>
        <v>0</v>
      </c>
    </row>
    <row r="607" spans="1:44" ht="19.899999999999999" customHeight="1" x14ac:dyDescent="0.2">
      <c r="A607" s="17"/>
      <c r="B607" s="406"/>
      <c r="C607" s="231"/>
      <c r="D607" s="23"/>
      <c r="E607" s="23"/>
      <c r="F607" s="191"/>
      <c r="G607" s="409"/>
      <c r="H607" s="409"/>
      <c r="I607" s="409"/>
      <c r="J607" s="190" t="s">
        <v>91</v>
      </c>
      <c r="K607" s="189" t="s">
        <v>213</v>
      </c>
      <c r="L607" s="190" t="s">
        <v>90</v>
      </c>
      <c r="M607" s="189" t="s">
        <v>263</v>
      </c>
      <c r="N607" s="190" t="s">
        <v>89</v>
      </c>
      <c r="O607" s="189" t="s">
        <v>263</v>
      </c>
      <c r="P607" s="190" t="s">
        <v>88</v>
      </c>
      <c r="Q607" s="189" t="s">
        <v>97</v>
      </c>
      <c r="R607" s="190" t="s">
        <v>210</v>
      </c>
      <c r="S607" s="189" t="s">
        <v>97</v>
      </c>
      <c r="T607" s="190" t="s">
        <v>209</v>
      </c>
      <c r="U607" s="189"/>
      <c r="V607" s="190" t="s">
        <v>291</v>
      </c>
      <c r="W607" s="189"/>
      <c r="X607" s="190" t="s">
        <v>593</v>
      </c>
      <c r="Y607" s="189"/>
      <c r="Z607" s="190" t="s">
        <v>739</v>
      </c>
      <c r="AA607" s="189"/>
      <c r="AB607" s="18"/>
      <c r="AC607" s="366"/>
      <c r="AD607" s="366"/>
      <c r="AE607" s="188"/>
      <c r="AF607" s="390"/>
      <c r="AG607" s="392"/>
      <c r="AH607" s="392"/>
      <c r="AI607" s="392"/>
      <c r="AJ607" s="392"/>
      <c r="AK607" s="392"/>
      <c r="AL607" s="392"/>
      <c r="AM607" s="392"/>
      <c r="AN607" s="392"/>
      <c r="AO607" s="395"/>
      <c r="AR607" s="4">
        <f>SUM(AN606:AO608)/SUM(AL606:AO608)*100</f>
        <v>0</v>
      </c>
    </row>
    <row r="608" spans="1:44" ht="19.899999999999999" customHeight="1" thickBot="1" x14ac:dyDescent="0.25">
      <c r="A608" s="17"/>
      <c r="B608" s="407"/>
      <c r="C608" s="233"/>
      <c r="D608" s="203"/>
      <c r="E608" s="203"/>
      <c r="F608" s="202"/>
      <c r="G608" s="410"/>
      <c r="H608" s="410"/>
      <c r="I608" s="410"/>
      <c r="J608" s="201" t="s">
        <v>87</v>
      </c>
      <c r="K608" s="200" t="s">
        <v>97</v>
      </c>
      <c r="L608" s="201" t="s">
        <v>86</v>
      </c>
      <c r="M608" s="200" t="s">
        <v>275</v>
      </c>
      <c r="N608" s="201" t="s">
        <v>85</v>
      </c>
      <c r="O608" s="200" t="s">
        <v>263</v>
      </c>
      <c r="P608" s="201" t="s">
        <v>84</v>
      </c>
      <c r="Q608" s="200" t="s">
        <v>213</v>
      </c>
      <c r="R608" s="201" t="s">
        <v>208</v>
      </c>
      <c r="S608" s="200" t="s">
        <v>97</v>
      </c>
      <c r="T608" s="201" t="s">
        <v>207</v>
      </c>
      <c r="U608" s="200"/>
      <c r="V608" s="201" t="s">
        <v>290</v>
      </c>
      <c r="W608" s="200"/>
      <c r="X608" s="201" t="s">
        <v>592</v>
      </c>
      <c r="Y608" s="200"/>
      <c r="Z608" s="201" t="s">
        <v>738</v>
      </c>
      <c r="AA608" s="200"/>
      <c r="AB608" s="10"/>
      <c r="AC608" s="398"/>
      <c r="AD608" s="398"/>
      <c r="AE608" s="199"/>
      <c r="AF608" s="391"/>
      <c r="AG608" s="393"/>
      <c r="AH608" s="393"/>
      <c r="AI608" s="393"/>
      <c r="AJ608" s="393"/>
      <c r="AK608" s="393"/>
      <c r="AL608" s="393"/>
      <c r="AM608" s="393"/>
      <c r="AN608" s="393"/>
      <c r="AO608" s="396"/>
    </row>
    <row r="609" spans="1:44" ht="19.899999999999999" customHeight="1" x14ac:dyDescent="0.2">
      <c r="A609" s="17"/>
      <c r="B609" s="405">
        <v>14</v>
      </c>
      <c r="C609" s="232"/>
      <c r="D609" s="197"/>
      <c r="E609" s="197"/>
      <c r="F609" s="196"/>
      <c r="G609" s="408">
        <v>81</v>
      </c>
      <c r="H609" s="408">
        <v>21</v>
      </c>
      <c r="I609" s="408">
        <v>6</v>
      </c>
      <c r="J609" s="195" t="s">
        <v>95</v>
      </c>
      <c r="K609" s="194" t="s">
        <v>306</v>
      </c>
      <c r="L609" s="195" t="s">
        <v>94</v>
      </c>
      <c r="M609" s="194" t="s">
        <v>301</v>
      </c>
      <c r="N609" s="195" t="s">
        <v>93</v>
      </c>
      <c r="O609" s="194" t="s">
        <v>275</v>
      </c>
      <c r="P609" s="195" t="s">
        <v>92</v>
      </c>
      <c r="Q609" s="194" t="s">
        <v>263</v>
      </c>
      <c r="R609" s="195" t="s">
        <v>212</v>
      </c>
      <c r="S609" s="194" t="s">
        <v>213</v>
      </c>
      <c r="T609" s="195" t="s">
        <v>211</v>
      </c>
      <c r="U609" s="194"/>
      <c r="V609" s="195" t="s">
        <v>292</v>
      </c>
      <c r="W609" s="194"/>
      <c r="X609" s="195" t="s">
        <v>594</v>
      </c>
      <c r="Y609" s="194"/>
      <c r="Z609" s="195" t="s">
        <v>740</v>
      </c>
      <c r="AA609" s="194"/>
      <c r="AB609" s="25" t="s">
        <v>271</v>
      </c>
      <c r="AC609" s="397"/>
      <c r="AD609" s="397"/>
      <c r="AE609" s="193"/>
      <c r="AF609" s="379">
        <f>SUMPRODUCT(LEN($K609:$Y611)-LEN(SUBSTITUTE($K609:$Y611,"A", "")))</f>
        <v>23</v>
      </c>
      <c r="AG609" s="365">
        <f>SUMPRODUCT(LEN($AB609:$AB611)-LEN(SUBSTITUTE($AB609:$AB611,"A", "")))</f>
        <v>0</v>
      </c>
      <c r="AH609" s="365">
        <f>SUMPRODUCT(LEN($K609:$Y611)-LEN(SUBSTITUTE($K609:$Y611,"S", "")))</f>
        <v>0</v>
      </c>
      <c r="AI609" s="365">
        <f>SUMPRODUCT(LEN($AB609:$AB611)-LEN(SUBSTITUTE($AB609:$AB611,"S", "")))</f>
        <v>0</v>
      </c>
      <c r="AJ609" s="365">
        <f>SUMPRODUCT(LEN($K609:$Y611)-LEN(SUBSTITUTE($K609:$Y611,"F", "")))</f>
        <v>0</v>
      </c>
      <c r="AK609" s="365">
        <f>SUMPRODUCT(LEN($AB609:$AB611)-LEN(SUBSTITUTE($AB609:$AB611,"F", "")))</f>
        <v>0</v>
      </c>
      <c r="AL609" s="365">
        <f>SUMPRODUCT(LEN($K609:$Y611)-LEN(SUBSTITUTE($K609:$Y611,"G", "")))</f>
        <v>11</v>
      </c>
      <c r="AM609" s="365">
        <f>SUMPRODUCT(LEN($AB609:$AB611)-LEN(SUBSTITUTE($AB609:$AB611,"G", "")))</f>
        <v>1</v>
      </c>
      <c r="AN609" s="365">
        <f>SUMPRODUCT(LEN($K609:$Y611)-LEN(SUBSTITUTE($K609:$Y611,"M", "")))</f>
        <v>0</v>
      </c>
      <c r="AO609" s="382">
        <f>SUMPRODUCT(LEN($AB609:$AB611)-LEN(SUBSTITUTE($AB609:$AB611,"M", "")))</f>
        <v>0</v>
      </c>
    </row>
    <row r="610" spans="1:44" ht="19.899999999999999" customHeight="1" x14ac:dyDescent="0.2">
      <c r="A610" s="17"/>
      <c r="B610" s="406"/>
      <c r="C610" s="231"/>
      <c r="D610" s="23"/>
      <c r="E610" s="23"/>
      <c r="F610" s="191"/>
      <c r="G610" s="409"/>
      <c r="H610" s="409"/>
      <c r="I610" s="409"/>
      <c r="J610" s="190" t="s">
        <v>91</v>
      </c>
      <c r="K610" s="189" t="s">
        <v>97</v>
      </c>
      <c r="L610" s="190" t="s">
        <v>90</v>
      </c>
      <c r="M610" s="189" t="s">
        <v>319</v>
      </c>
      <c r="N610" s="190" t="s">
        <v>89</v>
      </c>
      <c r="O610" s="189" t="s">
        <v>263</v>
      </c>
      <c r="P610" s="190" t="s">
        <v>88</v>
      </c>
      <c r="Q610" s="189" t="s">
        <v>263</v>
      </c>
      <c r="R610" s="190" t="s">
        <v>210</v>
      </c>
      <c r="S610" s="189" t="s">
        <v>97</v>
      </c>
      <c r="T610" s="190" t="s">
        <v>209</v>
      </c>
      <c r="U610" s="189"/>
      <c r="V610" s="190" t="s">
        <v>291</v>
      </c>
      <c r="W610" s="189"/>
      <c r="X610" s="190" t="s">
        <v>593</v>
      </c>
      <c r="Y610" s="189"/>
      <c r="Z610" s="190" t="s">
        <v>739</v>
      </c>
      <c r="AA610" s="189"/>
      <c r="AB610" s="18"/>
      <c r="AC610" s="366"/>
      <c r="AD610" s="366"/>
      <c r="AE610" s="188"/>
      <c r="AF610" s="390"/>
      <c r="AG610" s="392"/>
      <c r="AH610" s="392"/>
      <c r="AI610" s="392"/>
      <c r="AJ610" s="392"/>
      <c r="AK610" s="392"/>
      <c r="AL610" s="392"/>
      <c r="AM610" s="392"/>
      <c r="AN610" s="392"/>
      <c r="AO610" s="395"/>
      <c r="AP610" s="58"/>
      <c r="AR610" s="4">
        <f>SUM(AN609:AO611)/SUM(AL609:AO611)*100</f>
        <v>0</v>
      </c>
    </row>
    <row r="611" spans="1:44" ht="19.899999999999999" customHeight="1" thickBot="1" x14ac:dyDescent="0.25">
      <c r="A611" s="17"/>
      <c r="B611" s="407"/>
      <c r="C611" s="233"/>
      <c r="D611" s="203"/>
      <c r="E611" s="203"/>
      <c r="F611" s="202"/>
      <c r="G611" s="410"/>
      <c r="H611" s="410"/>
      <c r="I611" s="410"/>
      <c r="J611" s="201" t="s">
        <v>87</v>
      </c>
      <c r="K611" s="200" t="s">
        <v>263</v>
      </c>
      <c r="L611" s="201" t="s">
        <v>86</v>
      </c>
      <c r="M611" s="200" t="s">
        <v>301</v>
      </c>
      <c r="N611" s="201" t="s">
        <v>85</v>
      </c>
      <c r="O611" s="200" t="s">
        <v>275</v>
      </c>
      <c r="P611" s="201" t="s">
        <v>84</v>
      </c>
      <c r="Q611" s="200" t="s">
        <v>213</v>
      </c>
      <c r="R611" s="201" t="s">
        <v>208</v>
      </c>
      <c r="S611" s="200" t="s">
        <v>97</v>
      </c>
      <c r="T611" s="201" t="s">
        <v>207</v>
      </c>
      <c r="U611" s="200"/>
      <c r="V611" s="201" t="s">
        <v>290</v>
      </c>
      <c r="W611" s="200"/>
      <c r="X611" s="201" t="s">
        <v>592</v>
      </c>
      <c r="Y611" s="200"/>
      <c r="Z611" s="201" t="s">
        <v>738</v>
      </c>
      <c r="AA611" s="200"/>
      <c r="AB611" s="10"/>
      <c r="AC611" s="398"/>
      <c r="AD611" s="398"/>
      <c r="AE611" s="199"/>
      <c r="AF611" s="391"/>
      <c r="AG611" s="393"/>
      <c r="AH611" s="393"/>
      <c r="AI611" s="393"/>
      <c r="AJ611" s="393"/>
      <c r="AK611" s="393"/>
      <c r="AL611" s="393"/>
      <c r="AM611" s="393"/>
      <c r="AN611" s="393"/>
      <c r="AO611" s="396"/>
    </row>
    <row r="612" spans="1:44" ht="19.899999999999999" customHeight="1" x14ac:dyDescent="0.2">
      <c r="A612" s="17"/>
      <c r="B612" s="405">
        <v>15</v>
      </c>
      <c r="C612" s="232"/>
      <c r="D612" s="197"/>
      <c r="E612" s="197"/>
      <c r="F612" s="196"/>
      <c r="G612" s="408"/>
      <c r="H612" s="408"/>
      <c r="I612" s="408"/>
      <c r="J612" s="195" t="s">
        <v>95</v>
      </c>
      <c r="K612" s="194"/>
      <c r="L612" s="195" t="s">
        <v>94</v>
      </c>
      <c r="M612" s="194"/>
      <c r="N612" s="195" t="s">
        <v>93</v>
      </c>
      <c r="O612" s="194"/>
      <c r="P612" s="195" t="s">
        <v>92</v>
      </c>
      <c r="Q612" s="194"/>
      <c r="R612" s="195" t="s">
        <v>212</v>
      </c>
      <c r="S612" s="194"/>
      <c r="T612" s="195" t="s">
        <v>211</v>
      </c>
      <c r="U612" s="194"/>
      <c r="V612" s="195" t="s">
        <v>292</v>
      </c>
      <c r="W612" s="194"/>
      <c r="X612" s="195" t="s">
        <v>594</v>
      </c>
      <c r="Y612" s="194"/>
      <c r="Z612" s="195" t="s">
        <v>740</v>
      </c>
      <c r="AA612" s="194"/>
      <c r="AB612" s="25"/>
      <c r="AC612" s="397"/>
      <c r="AD612" s="397"/>
      <c r="AE612" s="193"/>
      <c r="AF612" s="379">
        <f>SUMPRODUCT(LEN($K612:$Y614)-LEN(SUBSTITUTE($K612:$Y614,"A", "")))</f>
        <v>0</v>
      </c>
      <c r="AG612" s="365">
        <f>SUMPRODUCT(LEN($AB612:$AB614)-LEN(SUBSTITUTE($AB612:$AB614,"A", "")))</f>
        <v>0</v>
      </c>
      <c r="AH612" s="365">
        <f>SUMPRODUCT(LEN($K612:$Y614)-LEN(SUBSTITUTE($K612:$Y614,"S", "")))</f>
        <v>0</v>
      </c>
      <c r="AI612" s="365">
        <f>SUMPRODUCT(LEN($AB612:$AB614)-LEN(SUBSTITUTE($AB612:$AB614,"S", "")))</f>
        <v>0</v>
      </c>
      <c r="AJ612" s="365">
        <f>SUMPRODUCT(LEN($K612:$Y614)-LEN(SUBSTITUTE($K612:$Y614,"F", "")))</f>
        <v>0</v>
      </c>
      <c r="AK612" s="365">
        <f>SUMPRODUCT(LEN($AB612:$AB614)-LEN(SUBSTITUTE($AB612:$AB614,"F", "")))</f>
        <v>0</v>
      </c>
      <c r="AL612" s="365">
        <f>SUMPRODUCT(LEN($K612:$Y614)-LEN(SUBSTITUTE($K612:$Y614,"G", "")))</f>
        <v>0</v>
      </c>
      <c r="AM612" s="365">
        <f>SUMPRODUCT(LEN($AB612:$AB614)-LEN(SUBSTITUTE($AB612:$AB614,"G", "")))</f>
        <v>0</v>
      </c>
      <c r="AN612" s="365">
        <f>SUMPRODUCT(LEN($K612:$Y614)-LEN(SUBSTITUTE($K612:$Y614,"M", "")))</f>
        <v>0</v>
      </c>
      <c r="AO612" s="382">
        <f>SUMPRODUCT(LEN($AB612:$AB614)-LEN(SUBSTITUTE($AB612:$AB614,"M", "")))</f>
        <v>0</v>
      </c>
    </row>
    <row r="613" spans="1:44" ht="19.899999999999999" customHeight="1" x14ac:dyDescent="0.2">
      <c r="A613" s="17"/>
      <c r="B613" s="406"/>
      <c r="C613" s="231"/>
      <c r="D613" s="23"/>
      <c r="E613" s="23"/>
      <c r="F613" s="191"/>
      <c r="G613" s="409"/>
      <c r="H613" s="409"/>
      <c r="I613" s="409"/>
      <c r="J613" s="190" t="s">
        <v>91</v>
      </c>
      <c r="K613" s="189"/>
      <c r="L613" s="190" t="s">
        <v>90</v>
      </c>
      <c r="M613" s="189"/>
      <c r="N613" s="190" t="s">
        <v>89</v>
      </c>
      <c r="O613" s="189"/>
      <c r="P613" s="190" t="s">
        <v>88</v>
      </c>
      <c r="Q613" s="189"/>
      <c r="R613" s="190" t="s">
        <v>210</v>
      </c>
      <c r="S613" s="189"/>
      <c r="T613" s="190" t="s">
        <v>209</v>
      </c>
      <c r="U613" s="189"/>
      <c r="V613" s="190" t="s">
        <v>291</v>
      </c>
      <c r="W613" s="189"/>
      <c r="X613" s="190" t="s">
        <v>593</v>
      </c>
      <c r="Y613" s="189"/>
      <c r="Z613" s="190" t="s">
        <v>739</v>
      </c>
      <c r="AA613" s="189"/>
      <c r="AB613" s="18"/>
      <c r="AC613" s="366"/>
      <c r="AD613" s="366"/>
      <c r="AE613" s="188"/>
      <c r="AF613" s="390"/>
      <c r="AG613" s="392"/>
      <c r="AH613" s="392"/>
      <c r="AI613" s="392"/>
      <c r="AJ613" s="392"/>
      <c r="AK613" s="392"/>
      <c r="AL613" s="392"/>
      <c r="AM613" s="392"/>
      <c r="AN613" s="392"/>
      <c r="AO613" s="395"/>
    </row>
    <row r="614" spans="1:44" ht="19.899999999999999" customHeight="1" thickBot="1" x14ac:dyDescent="0.25">
      <c r="A614" s="17"/>
      <c r="B614" s="407"/>
      <c r="C614" s="233"/>
      <c r="D614" s="203"/>
      <c r="E614" s="203"/>
      <c r="F614" s="202"/>
      <c r="G614" s="410"/>
      <c r="H614" s="410"/>
      <c r="I614" s="410"/>
      <c r="J614" s="201" t="s">
        <v>87</v>
      </c>
      <c r="K614" s="200"/>
      <c r="L614" s="201" t="s">
        <v>86</v>
      </c>
      <c r="M614" s="200"/>
      <c r="N614" s="201" t="s">
        <v>85</v>
      </c>
      <c r="O614" s="200"/>
      <c r="P614" s="201" t="s">
        <v>84</v>
      </c>
      <c r="Q614" s="200"/>
      <c r="R614" s="201" t="s">
        <v>208</v>
      </c>
      <c r="S614" s="200"/>
      <c r="T614" s="201" t="s">
        <v>207</v>
      </c>
      <c r="U614" s="200"/>
      <c r="V614" s="201" t="s">
        <v>290</v>
      </c>
      <c r="W614" s="200"/>
      <c r="X614" s="201" t="s">
        <v>592</v>
      </c>
      <c r="Y614" s="200"/>
      <c r="Z614" s="201" t="s">
        <v>738</v>
      </c>
      <c r="AA614" s="200"/>
      <c r="AB614" s="10"/>
      <c r="AC614" s="398"/>
      <c r="AD614" s="398"/>
      <c r="AE614" s="199"/>
      <c r="AF614" s="391"/>
      <c r="AG614" s="393"/>
      <c r="AH614" s="393"/>
      <c r="AI614" s="393"/>
      <c r="AJ614" s="393"/>
      <c r="AK614" s="393"/>
      <c r="AL614" s="393"/>
      <c r="AM614" s="393"/>
      <c r="AN614" s="393"/>
      <c r="AO614" s="396"/>
    </row>
    <row r="615" spans="1:44" ht="19.899999999999999" customHeight="1" x14ac:dyDescent="0.2">
      <c r="A615" s="17"/>
      <c r="B615" s="405">
        <v>16</v>
      </c>
      <c r="C615" s="232"/>
      <c r="D615" s="197"/>
      <c r="E615" s="197"/>
      <c r="F615" s="196"/>
      <c r="G615" s="408"/>
      <c r="H615" s="408"/>
      <c r="I615" s="408"/>
      <c r="J615" s="195" t="s">
        <v>95</v>
      </c>
      <c r="K615" s="194"/>
      <c r="L615" s="195" t="s">
        <v>94</v>
      </c>
      <c r="M615" s="194"/>
      <c r="N615" s="195" t="s">
        <v>93</v>
      </c>
      <c r="O615" s="194"/>
      <c r="P615" s="195" t="s">
        <v>92</v>
      </c>
      <c r="Q615" s="194"/>
      <c r="R615" s="195" t="s">
        <v>212</v>
      </c>
      <c r="S615" s="194"/>
      <c r="T615" s="195" t="s">
        <v>211</v>
      </c>
      <c r="U615" s="194"/>
      <c r="V615" s="195" t="s">
        <v>292</v>
      </c>
      <c r="W615" s="194"/>
      <c r="X615" s="195" t="s">
        <v>594</v>
      </c>
      <c r="Y615" s="194"/>
      <c r="Z615" s="195" t="s">
        <v>740</v>
      </c>
      <c r="AA615" s="194"/>
      <c r="AB615" s="25"/>
      <c r="AC615" s="397"/>
      <c r="AD615" s="397"/>
      <c r="AE615" s="193"/>
      <c r="AF615" s="379">
        <f>SUMPRODUCT(LEN($K615:$Y617)-LEN(SUBSTITUTE($K615:$Y617,"A", "")))</f>
        <v>0</v>
      </c>
      <c r="AG615" s="365">
        <f>SUMPRODUCT(LEN($AB615:$AB617)-LEN(SUBSTITUTE($AB615:$AB617,"A", "")))</f>
        <v>0</v>
      </c>
      <c r="AH615" s="365">
        <f>SUMPRODUCT(LEN($K615:$Y617)-LEN(SUBSTITUTE($K615:$Y617,"S", "")))</f>
        <v>0</v>
      </c>
      <c r="AI615" s="365">
        <f>SUMPRODUCT(LEN($AB615:$AB617)-LEN(SUBSTITUTE($AB615:$AB617,"S", "")))</f>
        <v>0</v>
      </c>
      <c r="AJ615" s="365">
        <f>SUMPRODUCT(LEN($K615:$Y617)-LEN(SUBSTITUTE($K615:$Y617,"F", "")))</f>
        <v>0</v>
      </c>
      <c r="AK615" s="365">
        <f>SUMPRODUCT(LEN($AB615:$AB617)-LEN(SUBSTITUTE($AB615:$AB617,"F", "")))</f>
        <v>0</v>
      </c>
      <c r="AL615" s="365">
        <f>SUMPRODUCT(LEN($K615:$Y617)-LEN(SUBSTITUTE($K615:$Y617,"G", "")))</f>
        <v>0</v>
      </c>
      <c r="AM615" s="365">
        <f>SUMPRODUCT(LEN($AB615:$AB617)-LEN(SUBSTITUTE($AB615:$AB617,"G", "")))</f>
        <v>0</v>
      </c>
      <c r="AN615" s="365">
        <f>SUMPRODUCT(LEN($K615:$Y617)-LEN(SUBSTITUTE($K615:$Y617,"M", "")))</f>
        <v>0</v>
      </c>
      <c r="AO615" s="382">
        <f>SUMPRODUCT(LEN($AB615:$AB617)-LEN(SUBSTITUTE($AB615:$AB617,"M", "")))</f>
        <v>0</v>
      </c>
    </row>
    <row r="616" spans="1:44" ht="19.899999999999999" customHeight="1" x14ac:dyDescent="0.2">
      <c r="A616" s="17"/>
      <c r="B616" s="406"/>
      <c r="C616" s="231"/>
      <c r="D616" s="23"/>
      <c r="E616" s="23"/>
      <c r="F616" s="191"/>
      <c r="G616" s="409"/>
      <c r="H616" s="409"/>
      <c r="I616" s="409"/>
      <c r="J616" s="190" t="s">
        <v>91</v>
      </c>
      <c r="K616" s="189"/>
      <c r="L616" s="190" t="s">
        <v>90</v>
      </c>
      <c r="M616" s="189"/>
      <c r="N616" s="190" t="s">
        <v>89</v>
      </c>
      <c r="O616" s="189"/>
      <c r="P616" s="190" t="s">
        <v>88</v>
      </c>
      <c r="Q616" s="189"/>
      <c r="R616" s="190" t="s">
        <v>210</v>
      </c>
      <c r="S616" s="189"/>
      <c r="T616" s="190" t="s">
        <v>209</v>
      </c>
      <c r="U616" s="189"/>
      <c r="V616" s="190" t="s">
        <v>291</v>
      </c>
      <c r="W616" s="189"/>
      <c r="X616" s="190" t="s">
        <v>593</v>
      </c>
      <c r="Y616" s="189"/>
      <c r="Z616" s="190" t="s">
        <v>739</v>
      </c>
      <c r="AA616" s="189"/>
      <c r="AB616" s="18"/>
      <c r="AC616" s="366"/>
      <c r="AD616" s="366"/>
      <c r="AE616" s="188"/>
      <c r="AF616" s="390"/>
      <c r="AG616" s="392"/>
      <c r="AH616" s="392"/>
      <c r="AI616" s="392"/>
      <c r="AJ616" s="392"/>
      <c r="AK616" s="392"/>
      <c r="AL616" s="392"/>
      <c r="AM616" s="392"/>
      <c r="AN616" s="392"/>
      <c r="AO616" s="395"/>
    </row>
    <row r="617" spans="1:44" ht="19.899999999999999" customHeight="1" thickBot="1" x14ac:dyDescent="0.25">
      <c r="A617" s="17"/>
      <c r="B617" s="407"/>
      <c r="C617" s="233"/>
      <c r="D617" s="203"/>
      <c r="E617" s="203"/>
      <c r="F617" s="202"/>
      <c r="G617" s="410"/>
      <c r="H617" s="410"/>
      <c r="I617" s="410"/>
      <c r="J617" s="201" t="s">
        <v>87</v>
      </c>
      <c r="K617" s="200"/>
      <c r="L617" s="201" t="s">
        <v>86</v>
      </c>
      <c r="M617" s="200"/>
      <c r="N617" s="201" t="s">
        <v>85</v>
      </c>
      <c r="O617" s="200"/>
      <c r="P617" s="201" t="s">
        <v>84</v>
      </c>
      <c r="Q617" s="200"/>
      <c r="R617" s="201" t="s">
        <v>208</v>
      </c>
      <c r="S617" s="200"/>
      <c r="T617" s="201" t="s">
        <v>207</v>
      </c>
      <c r="U617" s="200"/>
      <c r="V617" s="201" t="s">
        <v>290</v>
      </c>
      <c r="W617" s="200"/>
      <c r="X617" s="201" t="s">
        <v>592</v>
      </c>
      <c r="Y617" s="200"/>
      <c r="Z617" s="201" t="s">
        <v>738</v>
      </c>
      <c r="AA617" s="200"/>
      <c r="AB617" s="10"/>
      <c r="AC617" s="398"/>
      <c r="AD617" s="398"/>
      <c r="AE617" s="199"/>
      <c r="AF617" s="391"/>
      <c r="AG617" s="393"/>
      <c r="AH617" s="393"/>
      <c r="AI617" s="393"/>
      <c r="AJ617" s="393"/>
      <c r="AK617" s="393"/>
      <c r="AL617" s="393"/>
      <c r="AM617" s="393"/>
      <c r="AN617" s="393"/>
      <c r="AO617" s="396"/>
    </row>
    <row r="618" spans="1:44" ht="19.899999999999999" customHeight="1" x14ac:dyDescent="0.2">
      <c r="A618" s="17"/>
      <c r="B618" s="405">
        <v>17</v>
      </c>
      <c r="C618" s="232"/>
      <c r="D618" s="197"/>
      <c r="E618" s="197"/>
      <c r="F618" s="196"/>
      <c r="G618" s="408"/>
      <c r="H618" s="408"/>
      <c r="I618" s="408"/>
      <c r="J618" s="195" t="s">
        <v>95</v>
      </c>
      <c r="K618" s="194"/>
      <c r="L618" s="195" t="s">
        <v>94</v>
      </c>
      <c r="M618" s="194"/>
      <c r="N618" s="195" t="s">
        <v>93</v>
      </c>
      <c r="O618" s="194"/>
      <c r="P618" s="195" t="s">
        <v>92</v>
      </c>
      <c r="Q618" s="194"/>
      <c r="R618" s="195" t="s">
        <v>212</v>
      </c>
      <c r="S618" s="194"/>
      <c r="T618" s="195" t="s">
        <v>211</v>
      </c>
      <c r="U618" s="194"/>
      <c r="V618" s="195" t="s">
        <v>292</v>
      </c>
      <c r="W618" s="194"/>
      <c r="X618" s="195" t="s">
        <v>594</v>
      </c>
      <c r="Y618" s="194"/>
      <c r="Z618" s="195" t="s">
        <v>740</v>
      </c>
      <c r="AA618" s="194"/>
      <c r="AB618" s="25"/>
      <c r="AC618" s="397"/>
      <c r="AD618" s="397"/>
      <c r="AE618" s="193"/>
      <c r="AF618" s="379">
        <f>SUMPRODUCT(LEN($K618:$Y620)-LEN(SUBSTITUTE($K618:$Y620,"A", "")))</f>
        <v>0</v>
      </c>
      <c r="AG618" s="365">
        <f>SUMPRODUCT(LEN($AB618:$AB620)-LEN(SUBSTITUTE($AB618:$AB620,"A", "")))</f>
        <v>0</v>
      </c>
      <c r="AH618" s="365">
        <f>SUMPRODUCT(LEN($K618:$Y620)-LEN(SUBSTITUTE($K618:$Y620,"S", "")))</f>
        <v>0</v>
      </c>
      <c r="AI618" s="365">
        <f>SUMPRODUCT(LEN($AB618:$AB620)-LEN(SUBSTITUTE($AB618:$AB620,"S", "")))</f>
        <v>0</v>
      </c>
      <c r="AJ618" s="365">
        <f>SUMPRODUCT(LEN($K618:$Y620)-LEN(SUBSTITUTE($K618:$Y620,"F", "")))</f>
        <v>0</v>
      </c>
      <c r="AK618" s="365">
        <f>SUMPRODUCT(LEN($AB618:$AB620)-LEN(SUBSTITUTE($AB618:$AB620,"F", "")))</f>
        <v>0</v>
      </c>
      <c r="AL618" s="365">
        <f>SUMPRODUCT(LEN($K618:$Y620)-LEN(SUBSTITUTE($K618:$Y620,"G", "")))</f>
        <v>0</v>
      </c>
      <c r="AM618" s="365">
        <f>SUMPRODUCT(LEN($AB618:$AB620)-LEN(SUBSTITUTE($AB618:$AB620,"G", "")))</f>
        <v>0</v>
      </c>
      <c r="AN618" s="365">
        <f>SUMPRODUCT(LEN($K618:$Y620)-LEN(SUBSTITUTE($K618:$Y620,"M", "")))</f>
        <v>0</v>
      </c>
      <c r="AO618" s="382">
        <f>SUMPRODUCT(LEN($AB618:$AB620)-LEN(SUBSTITUTE($AB618:$AB620,"M", "")))</f>
        <v>0</v>
      </c>
    </row>
    <row r="619" spans="1:44" ht="19.899999999999999" customHeight="1" x14ac:dyDescent="0.2">
      <c r="A619" s="17"/>
      <c r="B619" s="406"/>
      <c r="C619" s="231"/>
      <c r="D619" s="23"/>
      <c r="E619" s="23"/>
      <c r="F619" s="191"/>
      <c r="G619" s="409"/>
      <c r="H619" s="409"/>
      <c r="I619" s="409"/>
      <c r="J619" s="190" t="s">
        <v>91</v>
      </c>
      <c r="K619" s="189"/>
      <c r="L619" s="190" t="s">
        <v>90</v>
      </c>
      <c r="M619" s="189"/>
      <c r="N619" s="190" t="s">
        <v>89</v>
      </c>
      <c r="O619" s="189"/>
      <c r="P619" s="190" t="s">
        <v>88</v>
      </c>
      <c r="Q619" s="189"/>
      <c r="R619" s="190" t="s">
        <v>210</v>
      </c>
      <c r="S619" s="189"/>
      <c r="T619" s="190" t="s">
        <v>209</v>
      </c>
      <c r="U619" s="189"/>
      <c r="V619" s="190" t="s">
        <v>291</v>
      </c>
      <c r="W619" s="189"/>
      <c r="X619" s="190" t="s">
        <v>593</v>
      </c>
      <c r="Y619" s="189"/>
      <c r="Z619" s="190" t="s">
        <v>739</v>
      </c>
      <c r="AA619" s="189"/>
      <c r="AB619" s="18"/>
      <c r="AC619" s="366"/>
      <c r="AD619" s="366"/>
      <c r="AE619" s="188"/>
      <c r="AF619" s="390"/>
      <c r="AG619" s="392"/>
      <c r="AH619" s="392"/>
      <c r="AI619" s="392"/>
      <c r="AJ619" s="392"/>
      <c r="AK619" s="392"/>
      <c r="AL619" s="392"/>
      <c r="AM619" s="392"/>
      <c r="AN619" s="392"/>
      <c r="AO619" s="395"/>
    </row>
    <row r="620" spans="1:44" ht="19.899999999999999" customHeight="1" thickBot="1" x14ac:dyDescent="0.25">
      <c r="A620" s="17"/>
      <c r="B620" s="407"/>
      <c r="C620" s="233"/>
      <c r="D620" s="203"/>
      <c r="E620" s="203"/>
      <c r="F620" s="202"/>
      <c r="G620" s="410"/>
      <c r="H620" s="410"/>
      <c r="I620" s="410"/>
      <c r="J620" s="201" t="s">
        <v>87</v>
      </c>
      <c r="K620" s="200"/>
      <c r="L620" s="201" t="s">
        <v>86</v>
      </c>
      <c r="M620" s="200"/>
      <c r="N620" s="201" t="s">
        <v>85</v>
      </c>
      <c r="O620" s="200"/>
      <c r="P620" s="201" t="s">
        <v>84</v>
      </c>
      <c r="Q620" s="200"/>
      <c r="R620" s="201" t="s">
        <v>208</v>
      </c>
      <c r="S620" s="200"/>
      <c r="T620" s="201" t="s">
        <v>207</v>
      </c>
      <c r="U620" s="200"/>
      <c r="V620" s="201" t="s">
        <v>290</v>
      </c>
      <c r="W620" s="200"/>
      <c r="X620" s="201" t="s">
        <v>592</v>
      </c>
      <c r="Y620" s="200"/>
      <c r="Z620" s="201" t="s">
        <v>738</v>
      </c>
      <c r="AA620" s="200"/>
      <c r="AB620" s="10"/>
      <c r="AC620" s="398"/>
      <c r="AD620" s="398"/>
      <c r="AE620" s="199"/>
      <c r="AF620" s="391"/>
      <c r="AG620" s="393"/>
      <c r="AH620" s="393"/>
      <c r="AI620" s="393"/>
      <c r="AJ620" s="393"/>
      <c r="AK620" s="393"/>
      <c r="AL620" s="393"/>
      <c r="AM620" s="393"/>
      <c r="AN620" s="393"/>
      <c r="AO620" s="396"/>
    </row>
    <row r="621" spans="1:44" ht="19.899999999999999" customHeight="1" x14ac:dyDescent="0.2">
      <c r="A621" s="17"/>
      <c r="B621" s="405">
        <v>18</v>
      </c>
      <c r="C621" s="232"/>
      <c r="D621" s="197"/>
      <c r="E621" s="197"/>
      <c r="F621" s="196"/>
      <c r="G621" s="408"/>
      <c r="H621" s="408"/>
      <c r="I621" s="408"/>
      <c r="J621" s="195" t="s">
        <v>95</v>
      </c>
      <c r="K621" s="194"/>
      <c r="L621" s="195" t="s">
        <v>94</v>
      </c>
      <c r="M621" s="194"/>
      <c r="N621" s="195" t="s">
        <v>93</v>
      </c>
      <c r="O621" s="194"/>
      <c r="P621" s="195" t="s">
        <v>92</v>
      </c>
      <c r="Q621" s="194"/>
      <c r="R621" s="195" t="s">
        <v>212</v>
      </c>
      <c r="S621" s="194"/>
      <c r="T621" s="195" t="s">
        <v>211</v>
      </c>
      <c r="U621" s="194"/>
      <c r="V621" s="195" t="s">
        <v>292</v>
      </c>
      <c r="W621" s="194"/>
      <c r="X621" s="195" t="s">
        <v>594</v>
      </c>
      <c r="Y621" s="194"/>
      <c r="Z621" s="195" t="s">
        <v>740</v>
      </c>
      <c r="AA621" s="194"/>
      <c r="AB621" s="25"/>
      <c r="AC621" s="397"/>
      <c r="AD621" s="397"/>
      <c r="AE621" s="193"/>
      <c r="AF621" s="379">
        <f>SUMPRODUCT(LEN($K621:$Y623)-LEN(SUBSTITUTE($K621:$Y623,"A", "")))</f>
        <v>0</v>
      </c>
      <c r="AG621" s="365">
        <f>SUMPRODUCT(LEN($AB621:$AB623)-LEN(SUBSTITUTE($AB621:$AB623,"A", "")))</f>
        <v>0</v>
      </c>
      <c r="AH621" s="365">
        <f>SUMPRODUCT(LEN($K621:$Y623)-LEN(SUBSTITUTE($K621:$Y623,"S", "")))</f>
        <v>0</v>
      </c>
      <c r="AI621" s="365">
        <f>SUMPRODUCT(LEN($AB621:$AB623)-LEN(SUBSTITUTE($AB621:$AB623,"S", "")))</f>
        <v>0</v>
      </c>
      <c r="AJ621" s="365">
        <f>SUMPRODUCT(LEN($K621:$Y623)-LEN(SUBSTITUTE($K621:$Y623,"F", "")))</f>
        <v>0</v>
      </c>
      <c r="AK621" s="365">
        <f>SUMPRODUCT(LEN($AB621:$AB623)-LEN(SUBSTITUTE($AB621:$AB623,"F", "")))</f>
        <v>0</v>
      </c>
      <c r="AL621" s="365">
        <f>SUMPRODUCT(LEN($K621:$Y623)-LEN(SUBSTITUTE($K621:$Y623,"G", "")))</f>
        <v>0</v>
      </c>
      <c r="AM621" s="365">
        <f>SUMPRODUCT(LEN($AB621:$AB623)-LEN(SUBSTITUTE($AB621:$AB623,"G", "")))</f>
        <v>0</v>
      </c>
      <c r="AN621" s="365">
        <f>SUMPRODUCT(LEN($K621:$Y623)-LEN(SUBSTITUTE($K621:$Y623,"M", "")))</f>
        <v>0</v>
      </c>
      <c r="AO621" s="382">
        <f>SUMPRODUCT(LEN($AB621:$AB623)-LEN(SUBSTITUTE($AB621:$AB623,"M", "")))</f>
        <v>0</v>
      </c>
    </row>
    <row r="622" spans="1:44" ht="19.899999999999999" customHeight="1" x14ac:dyDescent="0.2">
      <c r="A622" s="17"/>
      <c r="B622" s="406"/>
      <c r="C622" s="231"/>
      <c r="D622" s="23"/>
      <c r="E622" s="23"/>
      <c r="F622" s="191"/>
      <c r="G622" s="409"/>
      <c r="H622" s="409"/>
      <c r="I622" s="409"/>
      <c r="J622" s="190" t="s">
        <v>91</v>
      </c>
      <c r="K622" s="189"/>
      <c r="L622" s="190" t="s">
        <v>90</v>
      </c>
      <c r="M622" s="189"/>
      <c r="N622" s="190" t="s">
        <v>89</v>
      </c>
      <c r="O622" s="189"/>
      <c r="P622" s="190" t="s">
        <v>88</v>
      </c>
      <c r="Q622" s="189"/>
      <c r="R622" s="190" t="s">
        <v>210</v>
      </c>
      <c r="S622" s="189"/>
      <c r="T622" s="190" t="s">
        <v>209</v>
      </c>
      <c r="U622" s="189"/>
      <c r="V622" s="190" t="s">
        <v>291</v>
      </c>
      <c r="W622" s="189"/>
      <c r="X622" s="190" t="s">
        <v>593</v>
      </c>
      <c r="Y622" s="189"/>
      <c r="Z622" s="190" t="s">
        <v>739</v>
      </c>
      <c r="AA622" s="189"/>
      <c r="AB622" s="18"/>
      <c r="AC622" s="366"/>
      <c r="AD622" s="366"/>
      <c r="AE622" s="188"/>
      <c r="AF622" s="390"/>
      <c r="AG622" s="392"/>
      <c r="AH622" s="392"/>
      <c r="AI622" s="392"/>
      <c r="AJ622" s="392"/>
      <c r="AK622" s="392"/>
      <c r="AL622" s="392"/>
      <c r="AM622" s="392"/>
      <c r="AN622" s="392"/>
      <c r="AO622" s="395"/>
    </row>
    <row r="623" spans="1:44" ht="19.899999999999999" customHeight="1" thickBot="1" x14ac:dyDescent="0.25">
      <c r="A623" s="17"/>
      <c r="B623" s="407"/>
      <c r="C623" s="233"/>
      <c r="D623" s="203"/>
      <c r="E623" s="203"/>
      <c r="F623" s="202"/>
      <c r="G623" s="410"/>
      <c r="H623" s="410"/>
      <c r="I623" s="410"/>
      <c r="J623" s="201" t="s">
        <v>87</v>
      </c>
      <c r="K623" s="200"/>
      <c r="L623" s="201" t="s">
        <v>86</v>
      </c>
      <c r="M623" s="200"/>
      <c r="N623" s="201" t="s">
        <v>85</v>
      </c>
      <c r="O623" s="200"/>
      <c r="P623" s="201" t="s">
        <v>84</v>
      </c>
      <c r="Q623" s="200"/>
      <c r="R623" s="201" t="s">
        <v>208</v>
      </c>
      <c r="S623" s="200"/>
      <c r="T623" s="201" t="s">
        <v>207</v>
      </c>
      <c r="U623" s="200"/>
      <c r="V623" s="201" t="s">
        <v>290</v>
      </c>
      <c r="W623" s="200"/>
      <c r="X623" s="201" t="s">
        <v>592</v>
      </c>
      <c r="Y623" s="200"/>
      <c r="Z623" s="201" t="s">
        <v>738</v>
      </c>
      <c r="AA623" s="200"/>
      <c r="AB623" s="10"/>
      <c r="AC623" s="398"/>
      <c r="AD623" s="398"/>
      <c r="AE623" s="199"/>
      <c r="AF623" s="391"/>
      <c r="AG623" s="393"/>
      <c r="AH623" s="393"/>
      <c r="AI623" s="393"/>
      <c r="AJ623" s="393"/>
      <c r="AK623" s="393"/>
      <c r="AL623" s="393"/>
      <c r="AM623" s="393"/>
      <c r="AN623" s="393"/>
      <c r="AO623" s="396"/>
    </row>
    <row r="624" spans="1:44" ht="19.899999999999999" customHeight="1" x14ac:dyDescent="0.2">
      <c r="A624" s="17"/>
      <c r="B624" s="405">
        <v>19</v>
      </c>
      <c r="C624" s="232"/>
      <c r="D624" s="197"/>
      <c r="E624" s="197"/>
      <c r="F624" s="196"/>
      <c r="G624" s="408"/>
      <c r="H624" s="408"/>
      <c r="I624" s="408"/>
      <c r="J624" s="195" t="s">
        <v>95</v>
      </c>
      <c r="K624" s="194"/>
      <c r="L624" s="195" t="s">
        <v>94</v>
      </c>
      <c r="M624" s="194"/>
      <c r="N624" s="195" t="s">
        <v>93</v>
      </c>
      <c r="O624" s="194"/>
      <c r="P624" s="195" t="s">
        <v>92</v>
      </c>
      <c r="Q624" s="194"/>
      <c r="R624" s="195" t="s">
        <v>212</v>
      </c>
      <c r="S624" s="194"/>
      <c r="T624" s="195" t="s">
        <v>211</v>
      </c>
      <c r="U624" s="194"/>
      <c r="V624" s="195" t="s">
        <v>292</v>
      </c>
      <c r="W624" s="194"/>
      <c r="X624" s="195" t="s">
        <v>594</v>
      </c>
      <c r="Y624" s="194"/>
      <c r="Z624" s="195" t="s">
        <v>740</v>
      </c>
      <c r="AA624" s="194"/>
      <c r="AB624" s="25"/>
      <c r="AC624" s="397"/>
      <c r="AD624" s="397"/>
      <c r="AE624" s="193"/>
      <c r="AF624" s="379">
        <f>SUMPRODUCT(LEN($K624:$Y626)-LEN(SUBSTITUTE($K624:$Y626,"A", "")))</f>
        <v>0</v>
      </c>
      <c r="AG624" s="365">
        <f>SUMPRODUCT(LEN($AB624:$AB626)-LEN(SUBSTITUTE($AB624:$AB626,"A", "")))</f>
        <v>0</v>
      </c>
      <c r="AH624" s="365">
        <f>SUMPRODUCT(LEN($K624:$Y626)-LEN(SUBSTITUTE($K624:$Y626,"S", "")))</f>
        <v>0</v>
      </c>
      <c r="AI624" s="365">
        <f>SUMPRODUCT(LEN($AB624:$AB626)-LEN(SUBSTITUTE($AB624:$AB626,"S", "")))</f>
        <v>0</v>
      </c>
      <c r="AJ624" s="365">
        <f>SUMPRODUCT(LEN($K624:$Y626)-LEN(SUBSTITUTE($K624:$Y626,"F", "")))</f>
        <v>0</v>
      </c>
      <c r="AK624" s="365">
        <f>SUMPRODUCT(LEN($AB624:$AB626)-LEN(SUBSTITUTE($AB624:$AB626,"F", "")))</f>
        <v>0</v>
      </c>
      <c r="AL624" s="365">
        <f>SUMPRODUCT(LEN($K624:$Y626)-LEN(SUBSTITUTE($K624:$Y626,"G", "")))</f>
        <v>0</v>
      </c>
      <c r="AM624" s="365">
        <f>SUMPRODUCT(LEN($AB624:$AB626)-LEN(SUBSTITUTE($AB624:$AB626,"G", "")))</f>
        <v>0</v>
      </c>
      <c r="AN624" s="365">
        <f>SUMPRODUCT(LEN($K624:$Y626)-LEN(SUBSTITUTE($K624:$Y626,"M", "")))</f>
        <v>0</v>
      </c>
      <c r="AO624" s="382">
        <f>SUMPRODUCT(LEN($AB624:$AB626)-LEN(SUBSTITUTE($AB624:$AB626,"M", "")))</f>
        <v>0</v>
      </c>
    </row>
    <row r="625" spans="1:49" ht="19.899999999999999" customHeight="1" x14ac:dyDescent="0.2">
      <c r="A625" s="17"/>
      <c r="B625" s="406"/>
      <c r="C625" s="231"/>
      <c r="D625" s="23"/>
      <c r="E625" s="23"/>
      <c r="F625" s="191"/>
      <c r="G625" s="409"/>
      <c r="H625" s="409"/>
      <c r="I625" s="409"/>
      <c r="J625" s="190" t="s">
        <v>91</v>
      </c>
      <c r="K625" s="189"/>
      <c r="L625" s="190" t="s">
        <v>90</v>
      </c>
      <c r="M625" s="189"/>
      <c r="N625" s="190" t="s">
        <v>89</v>
      </c>
      <c r="O625" s="189"/>
      <c r="P625" s="190" t="s">
        <v>88</v>
      </c>
      <c r="Q625" s="189"/>
      <c r="R625" s="190" t="s">
        <v>210</v>
      </c>
      <c r="S625" s="189"/>
      <c r="T625" s="190" t="s">
        <v>209</v>
      </c>
      <c r="U625" s="189"/>
      <c r="V625" s="190" t="s">
        <v>291</v>
      </c>
      <c r="W625" s="189"/>
      <c r="X625" s="190" t="s">
        <v>593</v>
      </c>
      <c r="Y625" s="189"/>
      <c r="Z625" s="190" t="s">
        <v>739</v>
      </c>
      <c r="AA625" s="189"/>
      <c r="AB625" s="18"/>
      <c r="AC625" s="366"/>
      <c r="AD625" s="366"/>
      <c r="AE625" s="188"/>
      <c r="AF625" s="390"/>
      <c r="AG625" s="392"/>
      <c r="AH625" s="392"/>
      <c r="AI625" s="392"/>
      <c r="AJ625" s="392"/>
      <c r="AK625" s="392"/>
      <c r="AL625" s="392"/>
      <c r="AM625" s="392"/>
      <c r="AN625" s="392"/>
      <c r="AO625" s="395"/>
    </row>
    <row r="626" spans="1:49" ht="19.899999999999999" customHeight="1" thickBot="1" x14ac:dyDescent="0.25">
      <c r="A626" s="17"/>
      <c r="B626" s="407"/>
      <c r="C626" s="233"/>
      <c r="D626" s="203"/>
      <c r="E626" s="203"/>
      <c r="F626" s="202"/>
      <c r="G626" s="410"/>
      <c r="H626" s="410"/>
      <c r="I626" s="410"/>
      <c r="J626" s="201" t="s">
        <v>87</v>
      </c>
      <c r="K626" s="200"/>
      <c r="L626" s="201" t="s">
        <v>86</v>
      </c>
      <c r="M626" s="200"/>
      <c r="N626" s="201" t="s">
        <v>85</v>
      </c>
      <c r="O626" s="200"/>
      <c r="P626" s="201" t="s">
        <v>84</v>
      </c>
      <c r="Q626" s="200"/>
      <c r="R626" s="201" t="s">
        <v>208</v>
      </c>
      <c r="S626" s="200"/>
      <c r="T626" s="201" t="s">
        <v>207</v>
      </c>
      <c r="U626" s="200"/>
      <c r="V626" s="201" t="s">
        <v>290</v>
      </c>
      <c r="W626" s="200"/>
      <c r="X626" s="201" t="s">
        <v>592</v>
      </c>
      <c r="Y626" s="200"/>
      <c r="Z626" s="201" t="s">
        <v>738</v>
      </c>
      <c r="AA626" s="200"/>
      <c r="AB626" s="10"/>
      <c r="AC626" s="398"/>
      <c r="AD626" s="398"/>
      <c r="AE626" s="199"/>
      <c r="AF626" s="391"/>
      <c r="AG626" s="393"/>
      <c r="AH626" s="393"/>
      <c r="AI626" s="393"/>
      <c r="AJ626" s="393"/>
      <c r="AK626" s="393"/>
      <c r="AL626" s="393"/>
      <c r="AM626" s="393"/>
      <c r="AN626" s="393"/>
      <c r="AO626" s="396"/>
    </row>
    <row r="627" spans="1:49" ht="19.899999999999999" customHeight="1" x14ac:dyDescent="0.2">
      <c r="A627" s="17"/>
      <c r="B627" s="405">
        <v>20</v>
      </c>
      <c r="C627" s="232"/>
      <c r="D627" s="197"/>
      <c r="E627" s="197"/>
      <c r="F627" s="196"/>
      <c r="G627" s="408"/>
      <c r="H627" s="408"/>
      <c r="I627" s="408"/>
      <c r="J627" s="195" t="s">
        <v>95</v>
      </c>
      <c r="K627" s="194"/>
      <c r="L627" s="195" t="s">
        <v>94</v>
      </c>
      <c r="M627" s="194"/>
      <c r="N627" s="195" t="s">
        <v>93</v>
      </c>
      <c r="O627" s="194"/>
      <c r="P627" s="195" t="s">
        <v>92</v>
      </c>
      <c r="Q627" s="194"/>
      <c r="R627" s="195" t="s">
        <v>212</v>
      </c>
      <c r="S627" s="194"/>
      <c r="T627" s="195" t="s">
        <v>211</v>
      </c>
      <c r="U627" s="194"/>
      <c r="V627" s="195" t="s">
        <v>292</v>
      </c>
      <c r="W627" s="194"/>
      <c r="X627" s="195" t="s">
        <v>594</v>
      </c>
      <c r="Y627" s="194"/>
      <c r="Z627" s="195" t="s">
        <v>740</v>
      </c>
      <c r="AA627" s="194"/>
      <c r="AB627" s="25"/>
      <c r="AC627" s="397"/>
      <c r="AD627" s="397"/>
      <c r="AE627" s="193"/>
      <c r="AF627" s="379">
        <f>SUMPRODUCT(LEN($K627:$Y629)-LEN(SUBSTITUTE($K627:$Y629,"A", "")))</f>
        <v>0</v>
      </c>
      <c r="AG627" s="365">
        <f>SUMPRODUCT(LEN($AB627:$AB629)-LEN(SUBSTITUTE($AB627:$AB629,"A", "")))</f>
        <v>0</v>
      </c>
      <c r="AH627" s="365">
        <f>SUMPRODUCT(LEN($K627:$Y629)-LEN(SUBSTITUTE($K627:$Y629,"S", "")))</f>
        <v>0</v>
      </c>
      <c r="AI627" s="365">
        <f>SUMPRODUCT(LEN($AB627:$AB629)-LEN(SUBSTITUTE($AB627:$AB629,"S", "")))</f>
        <v>0</v>
      </c>
      <c r="AJ627" s="365">
        <f>SUMPRODUCT(LEN($K627:$Y629)-LEN(SUBSTITUTE($K627:$Y629,"F", "")))</f>
        <v>0</v>
      </c>
      <c r="AK627" s="365">
        <f>SUMPRODUCT(LEN($AB627:$AB629)-LEN(SUBSTITUTE($AB627:$AB629,"F", "")))</f>
        <v>0</v>
      </c>
      <c r="AL627" s="365">
        <f>SUMPRODUCT(LEN($K627:$Y629)-LEN(SUBSTITUTE($K627:$Y629,"G", "")))</f>
        <v>0</v>
      </c>
      <c r="AM627" s="365">
        <f>SUMPRODUCT(LEN($AB627:$AB629)-LEN(SUBSTITUTE($AB627:$AB629,"G", "")))</f>
        <v>0</v>
      </c>
      <c r="AN627" s="365">
        <f>SUMPRODUCT(LEN($K627:$Y629)-LEN(SUBSTITUTE($K627:$Y629,"M", "")))</f>
        <v>0</v>
      </c>
      <c r="AO627" s="382">
        <f>SUMPRODUCT(LEN($AB627:$AB629)-LEN(SUBSTITUTE($AB627:$AB629,"M", "")))</f>
        <v>0</v>
      </c>
    </row>
    <row r="628" spans="1:49" ht="19.899999999999999" customHeight="1" x14ac:dyDescent="0.2">
      <c r="A628" s="17"/>
      <c r="B628" s="406"/>
      <c r="C628" s="231"/>
      <c r="D628" s="23"/>
      <c r="E628" s="23"/>
      <c r="F628" s="191"/>
      <c r="G628" s="409"/>
      <c r="H628" s="409"/>
      <c r="I628" s="409"/>
      <c r="J628" s="190" t="s">
        <v>91</v>
      </c>
      <c r="K628" s="189"/>
      <c r="L628" s="190" t="s">
        <v>90</v>
      </c>
      <c r="M628" s="189"/>
      <c r="N628" s="190" t="s">
        <v>89</v>
      </c>
      <c r="O628" s="189"/>
      <c r="P628" s="190" t="s">
        <v>88</v>
      </c>
      <c r="Q628" s="189"/>
      <c r="R628" s="190" t="s">
        <v>210</v>
      </c>
      <c r="S628" s="189"/>
      <c r="T628" s="190" t="s">
        <v>209</v>
      </c>
      <c r="U628" s="189"/>
      <c r="V628" s="190" t="s">
        <v>291</v>
      </c>
      <c r="W628" s="189"/>
      <c r="X628" s="190" t="s">
        <v>593</v>
      </c>
      <c r="Y628" s="189"/>
      <c r="Z628" s="190" t="s">
        <v>739</v>
      </c>
      <c r="AA628" s="189"/>
      <c r="AB628" s="18"/>
      <c r="AC628" s="366"/>
      <c r="AD628" s="366"/>
      <c r="AE628" s="188"/>
      <c r="AF628" s="390"/>
      <c r="AG628" s="392"/>
      <c r="AH628" s="392"/>
      <c r="AI628" s="392"/>
      <c r="AJ628" s="392"/>
      <c r="AK628" s="392"/>
      <c r="AL628" s="392"/>
      <c r="AM628" s="392"/>
      <c r="AN628" s="392"/>
      <c r="AO628" s="395"/>
    </row>
    <row r="629" spans="1:49" ht="19.899999999999999" customHeight="1" thickBot="1" x14ac:dyDescent="0.25">
      <c r="A629" s="17"/>
      <c r="B629" s="412"/>
      <c r="C629" s="230"/>
      <c r="D629" s="186"/>
      <c r="E629" s="186"/>
      <c r="F629" s="185"/>
      <c r="G629" s="411"/>
      <c r="H629" s="411"/>
      <c r="I629" s="411"/>
      <c r="J629" s="184" t="s">
        <v>87</v>
      </c>
      <c r="K629" s="183"/>
      <c r="L629" s="184" t="s">
        <v>86</v>
      </c>
      <c r="M629" s="183"/>
      <c r="N629" s="184" t="s">
        <v>85</v>
      </c>
      <c r="O629" s="183"/>
      <c r="P629" s="184" t="s">
        <v>84</v>
      </c>
      <c r="Q629" s="183"/>
      <c r="R629" s="184" t="s">
        <v>208</v>
      </c>
      <c r="S629" s="183"/>
      <c r="T629" s="184" t="s">
        <v>207</v>
      </c>
      <c r="U629" s="183"/>
      <c r="V629" s="201" t="s">
        <v>290</v>
      </c>
      <c r="W629" s="183"/>
      <c r="X629" s="201" t="s">
        <v>592</v>
      </c>
      <c r="Y629" s="183"/>
      <c r="Z629" s="201" t="s">
        <v>738</v>
      </c>
      <c r="AA629" s="183"/>
      <c r="AB629" s="10"/>
      <c r="AC629" s="367"/>
      <c r="AD629" s="367"/>
      <c r="AE629" s="180"/>
      <c r="AF629" s="391"/>
      <c r="AG629" s="393"/>
      <c r="AH629" s="393"/>
      <c r="AI629" s="393"/>
      <c r="AJ629" s="393"/>
      <c r="AK629" s="393"/>
      <c r="AL629" s="393"/>
      <c r="AM629" s="393"/>
      <c r="AN629" s="393"/>
      <c r="AO629" s="396"/>
    </row>
    <row r="630" spans="1:49" ht="74.45" customHeight="1" thickBot="1" x14ac:dyDescent="0.3">
      <c r="A630" s="51" t="s">
        <v>123</v>
      </c>
      <c r="B630" s="48" t="s">
        <v>122</v>
      </c>
      <c r="C630" s="48" t="s">
        <v>121</v>
      </c>
      <c r="D630" s="48" t="s">
        <v>120</v>
      </c>
      <c r="E630" s="48" t="s">
        <v>119</v>
      </c>
      <c r="F630" s="48" t="s">
        <v>118</v>
      </c>
      <c r="G630" s="48" t="s">
        <v>33</v>
      </c>
      <c r="H630" s="48" t="s">
        <v>117</v>
      </c>
      <c r="I630" s="48" t="s">
        <v>34</v>
      </c>
      <c r="J630" s="340" t="s">
        <v>116</v>
      </c>
      <c r="K630" s="341"/>
      <c r="L630" s="340" t="s">
        <v>115</v>
      </c>
      <c r="M630" s="341"/>
      <c r="N630" s="340" t="s">
        <v>115</v>
      </c>
      <c r="O630" s="394"/>
      <c r="P630" s="340" t="s">
        <v>115</v>
      </c>
      <c r="Q630" s="394"/>
      <c r="R630" s="340" t="s">
        <v>115</v>
      </c>
      <c r="S630" s="394"/>
      <c r="T630" s="340" t="s">
        <v>115</v>
      </c>
      <c r="U630" s="394"/>
      <c r="V630" s="340" t="s">
        <v>115</v>
      </c>
      <c r="W630" s="394"/>
      <c r="X630" s="340" t="s">
        <v>115</v>
      </c>
      <c r="Y630" s="394"/>
      <c r="Z630" s="340" t="s">
        <v>115</v>
      </c>
      <c r="AA630" s="394"/>
      <c r="AB630" s="49" t="s">
        <v>114</v>
      </c>
      <c r="AC630" s="48" t="s">
        <v>113</v>
      </c>
      <c r="AD630" s="50" t="s">
        <v>221</v>
      </c>
      <c r="AE630" s="47" t="s">
        <v>112</v>
      </c>
      <c r="AF630" s="46" t="s">
        <v>111</v>
      </c>
      <c r="AG630" s="45" t="s">
        <v>110</v>
      </c>
      <c r="AH630" s="45" t="s">
        <v>109</v>
      </c>
      <c r="AI630" s="45" t="s">
        <v>108</v>
      </c>
      <c r="AJ630" s="45" t="s">
        <v>107</v>
      </c>
      <c r="AK630" s="45" t="s">
        <v>106</v>
      </c>
      <c r="AL630" s="45" t="s">
        <v>105</v>
      </c>
      <c r="AM630" s="45" t="s">
        <v>104</v>
      </c>
      <c r="AN630" s="45" t="s">
        <v>103</v>
      </c>
      <c r="AO630" s="45" t="s">
        <v>102</v>
      </c>
    </row>
    <row r="631" spans="1:49" ht="36" customHeight="1" thickBot="1" x14ac:dyDescent="0.25">
      <c r="A631" s="71" t="s">
        <v>125</v>
      </c>
      <c r="B631" s="215"/>
      <c r="C631" s="214">
        <v>232</v>
      </c>
      <c r="D631" s="213">
        <v>11</v>
      </c>
      <c r="E631" s="212">
        <v>36256.400000000001</v>
      </c>
      <c r="F631" s="211">
        <v>1050.2</v>
      </c>
      <c r="G631" s="210"/>
      <c r="H631" s="210"/>
      <c r="I631" s="209"/>
      <c r="J631" s="208"/>
      <c r="K631" s="36"/>
      <c r="L631" s="208"/>
      <c r="M631" s="36"/>
      <c r="N631" s="208"/>
      <c r="O631" s="36"/>
      <c r="P631" s="208"/>
      <c r="Q631" s="36"/>
      <c r="R631" s="208"/>
      <c r="S631" s="36"/>
      <c r="T631" s="208"/>
      <c r="U631" s="36"/>
      <c r="V631" s="208"/>
      <c r="W631" s="36"/>
      <c r="X631" s="208"/>
      <c r="Y631" s="36"/>
      <c r="Z631" s="208"/>
      <c r="AA631" s="36"/>
      <c r="AB631" s="36"/>
      <c r="AC631" s="206"/>
      <c r="AD631" s="206"/>
      <c r="AE631" s="205"/>
      <c r="AF631" s="33">
        <f t="shared" ref="AF631:AO631" si="10">SUM(AF632:AF691)</f>
        <v>339</v>
      </c>
      <c r="AG631" s="54">
        <f t="shared" si="10"/>
        <v>72</v>
      </c>
      <c r="AH631" s="54">
        <f t="shared" si="10"/>
        <v>101</v>
      </c>
      <c r="AI631" s="54">
        <f t="shared" si="10"/>
        <v>25</v>
      </c>
      <c r="AJ631" s="54">
        <f t="shared" si="10"/>
        <v>1</v>
      </c>
      <c r="AK631" s="54">
        <f t="shared" si="10"/>
        <v>0</v>
      </c>
      <c r="AL631" s="54">
        <f t="shared" si="10"/>
        <v>67</v>
      </c>
      <c r="AM631" s="54">
        <f t="shared" si="10"/>
        <v>16</v>
      </c>
      <c r="AN631" s="54">
        <f t="shared" si="10"/>
        <v>17</v>
      </c>
      <c r="AO631" s="53">
        <f t="shared" si="10"/>
        <v>1</v>
      </c>
      <c r="AP631" s="32" t="s">
        <v>100</v>
      </c>
      <c r="AQ631" s="31">
        <f>E631/(100*102)</f>
        <v>3.5545490196078431</v>
      </c>
      <c r="AS631" s="4">
        <f>SUM(AF631:AG631)/D631</f>
        <v>37.363636363636367</v>
      </c>
      <c r="AT631" s="4">
        <f>SUM(AH631:AI631)/D631</f>
        <v>11.454545454545455</v>
      </c>
      <c r="AU631" s="4">
        <f>SUM(AJ631:AK631)/D631</f>
        <v>9.0909090909090912E-2</v>
      </c>
      <c r="AV631" s="4">
        <f>SUM(AL631:AM631)/D631</f>
        <v>7.5454545454545459</v>
      </c>
      <c r="AW631" s="4">
        <f>SUM(AN631:AO631)/D631</f>
        <v>1.6363636363636365</v>
      </c>
    </row>
    <row r="632" spans="1:49" ht="19.899999999999999" customHeight="1" x14ac:dyDescent="0.2">
      <c r="A632" s="17" t="s">
        <v>99</v>
      </c>
      <c r="B632" s="405">
        <v>1</v>
      </c>
      <c r="C632" s="232"/>
      <c r="D632" s="197"/>
      <c r="E632" s="197"/>
      <c r="F632" s="196"/>
      <c r="G632" s="408">
        <v>86</v>
      </c>
      <c r="H632" s="408">
        <v>27</v>
      </c>
      <c r="I632" s="408">
        <v>6</v>
      </c>
      <c r="J632" s="195" t="s">
        <v>95</v>
      </c>
      <c r="K632" s="194" t="s">
        <v>743</v>
      </c>
      <c r="L632" s="195" t="s">
        <v>94</v>
      </c>
      <c r="M632" s="194" t="s">
        <v>301</v>
      </c>
      <c r="N632" s="195" t="s">
        <v>93</v>
      </c>
      <c r="O632" s="194" t="s">
        <v>425</v>
      </c>
      <c r="P632" s="195" t="s">
        <v>92</v>
      </c>
      <c r="Q632" s="194" t="s">
        <v>275</v>
      </c>
      <c r="R632" s="195" t="s">
        <v>212</v>
      </c>
      <c r="S632" s="194" t="s">
        <v>425</v>
      </c>
      <c r="T632" s="195" t="s">
        <v>211</v>
      </c>
      <c r="U632" s="194" t="s">
        <v>230</v>
      </c>
      <c r="V632" s="195" t="s">
        <v>292</v>
      </c>
      <c r="W632" s="194" t="s">
        <v>218</v>
      </c>
      <c r="X632" s="195" t="s">
        <v>594</v>
      </c>
      <c r="Y632" s="194"/>
      <c r="Z632" s="195" t="s">
        <v>740</v>
      </c>
      <c r="AA632" s="194"/>
      <c r="AB632" s="25" t="s">
        <v>263</v>
      </c>
      <c r="AC632" s="397"/>
      <c r="AD632" s="397"/>
      <c r="AE632" s="193"/>
      <c r="AF632" s="379">
        <f>SUMPRODUCT(LEN($K632:$Y634)-LEN(SUBSTITUTE($K632:$Y634,"A", "")))</f>
        <v>46</v>
      </c>
      <c r="AG632" s="365">
        <f>SUMPRODUCT(LEN($AB632:$AB634)-LEN(SUBSTITUTE($AB632:$AB634,"A", "")))</f>
        <v>3</v>
      </c>
      <c r="AH632" s="365">
        <f>SUMPRODUCT(LEN($K632:$Y634)-LEN(SUBSTITUTE($K632:$Y634,"S", "")))</f>
        <v>16</v>
      </c>
      <c r="AI632" s="365">
        <f>SUMPRODUCT(LEN($AB632:$AB634)-LEN(SUBSTITUTE($AB632:$AB634,"S", "")))</f>
        <v>0</v>
      </c>
      <c r="AJ632" s="365">
        <f>SUMPRODUCT(LEN($K632:$Y634)-LEN(SUBSTITUTE($K632:$Y634,"F", "")))</f>
        <v>0</v>
      </c>
      <c r="AK632" s="365">
        <f>SUMPRODUCT(LEN($AB632:$AB634)-LEN(SUBSTITUTE($AB632:$AB634,"F", "")))</f>
        <v>0</v>
      </c>
      <c r="AL632" s="365">
        <f>SUMPRODUCT(LEN($K632:$Y634)-LEN(SUBSTITUTE($K632:$Y634,"G", "")))</f>
        <v>5</v>
      </c>
      <c r="AM632" s="365">
        <f>SUMPRODUCT(LEN($AB632:$AB634)-LEN(SUBSTITUTE($AB632:$AB634,"G", "")))</f>
        <v>2</v>
      </c>
      <c r="AN632" s="365">
        <f>SUMPRODUCT(LEN($K632:$Y634)-LEN(SUBSTITUTE($K632:$Y634,"M", "")))</f>
        <v>2</v>
      </c>
      <c r="AO632" s="382">
        <f>SUMPRODUCT(LEN($AB632:$AB634)-LEN(SUBSTITUTE($AB632:$AB634,"M", "")))</f>
        <v>0</v>
      </c>
    </row>
    <row r="633" spans="1:49" ht="19.899999999999999" customHeight="1" x14ac:dyDescent="0.2">
      <c r="A633" s="17"/>
      <c r="B633" s="406"/>
      <c r="C633" s="231"/>
      <c r="D633" s="23"/>
      <c r="E633" s="23"/>
      <c r="F633" s="191"/>
      <c r="G633" s="409"/>
      <c r="H633" s="409"/>
      <c r="I633" s="409"/>
      <c r="J633" s="190" t="s">
        <v>91</v>
      </c>
      <c r="K633" s="189" t="s">
        <v>224</v>
      </c>
      <c r="L633" s="190" t="s">
        <v>90</v>
      </c>
      <c r="M633" s="189" t="s">
        <v>224</v>
      </c>
      <c r="N633" s="190" t="s">
        <v>89</v>
      </c>
      <c r="O633" s="189" t="s">
        <v>301</v>
      </c>
      <c r="P633" s="190" t="s">
        <v>88</v>
      </c>
      <c r="Q633" s="189" t="s">
        <v>637</v>
      </c>
      <c r="R633" s="190" t="s">
        <v>210</v>
      </c>
      <c r="S633" s="189" t="s">
        <v>249</v>
      </c>
      <c r="T633" s="190" t="s">
        <v>209</v>
      </c>
      <c r="U633" s="189" t="s">
        <v>315</v>
      </c>
      <c r="V633" s="190" t="s">
        <v>291</v>
      </c>
      <c r="W633" s="189" t="s">
        <v>98</v>
      </c>
      <c r="X633" s="190" t="s">
        <v>593</v>
      </c>
      <c r="Y633" s="189"/>
      <c r="Z633" s="190" t="s">
        <v>739</v>
      </c>
      <c r="AA633" s="189"/>
      <c r="AB633" s="18" t="s">
        <v>275</v>
      </c>
      <c r="AC633" s="366"/>
      <c r="AD633" s="366"/>
      <c r="AE633" s="188"/>
      <c r="AF633" s="390"/>
      <c r="AG633" s="392"/>
      <c r="AH633" s="392"/>
      <c r="AI633" s="392"/>
      <c r="AJ633" s="392"/>
      <c r="AK633" s="392"/>
      <c r="AL633" s="392"/>
      <c r="AM633" s="392"/>
      <c r="AN633" s="392"/>
      <c r="AO633" s="395"/>
      <c r="AR633" s="4">
        <f>SUM(AN632:AO634)/SUM(AL632:AO634)*100</f>
        <v>22.222222222222221</v>
      </c>
    </row>
    <row r="634" spans="1:49" ht="19.899999999999999" customHeight="1" thickBot="1" x14ac:dyDescent="0.25">
      <c r="A634" s="17"/>
      <c r="B634" s="407"/>
      <c r="C634" s="233"/>
      <c r="D634" s="203"/>
      <c r="E634" s="203"/>
      <c r="F634" s="202"/>
      <c r="G634" s="410"/>
      <c r="H634" s="410"/>
      <c r="I634" s="410"/>
      <c r="J634" s="201" t="s">
        <v>87</v>
      </c>
      <c r="K634" s="200" t="s">
        <v>747</v>
      </c>
      <c r="L634" s="201" t="s">
        <v>86</v>
      </c>
      <c r="M634" s="200" t="s">
        <v>516</v>
      </c>
      <c r="N634" s="201" t="s">
        <v>85</v>
      </c>
      <c r="O634" s="200" t="s">
        <v>301</v>
      </c>
      <c r="P634" s="201" t="s">
        <v>84</v>
      </c>
      <c r="Q634" s="200" t="s">
        <v>265</v>
      </c>
      <c r="R634" s="201" t="s">
        <v>208</v>
      </c>
      <c r="S634" s="200" t="s">
        <v>220</v>
      </c>
      <c r="T634" s="201" t="s">
        <v>207</v>
      </c>
      <c r="U634" s="200" t="s">
        <v>218</v>
      </c>
      <c r="V634" s="201" t="s">
        <v>290</v>
      </c>
      <c r="W634" s="200" t="s">
        <v>98</v>
      </c>
      <c r="X634" s="201" t="s">
        <v>592</v>
      </c>
      <c r="Y634" s="200"/>
      <c r="Z634" s="201" t="s">
        <v>738</v>
      </c>
      <c r="AA634" s="200"/>
      <c r="AB634" s="10"/>
      <c r="AC634" s="398"/>
      <c r="AD634" s="398"/>
      <c r="AE634" s="199"/>
      <c r="AF634" s="391"/>
      <c r="AG634" s="393"/>
      <c r="AH634" s="393"/>
      <c r="AI634" s="393"/>
      <c r="AJ634" s="393"/>
      <c r="AK634" s="393"/>
      <c r="AL634" s="393"/>
      <c r="AM634" s="393"/>
      <c r="AN634" s="393"/>
      <c r="AO634" s="396"/>
    </row>
    <row r="635" spans="1:49" ht="19.899999999999999" customHeight="1" x14ac:dyDescent="0.2">
      <c r="A635" s="17"/>
      <c r="B635" s="405">
        <v>2</v>
      </c>
      <c r="C635" s="232"/>
      <c r="D635" s="197"/>
      <c r="E635" s="197"/>
      <c r="F635" s="196"/>
      <c r="G635" s="408">
        <v>69</v>
      </c>
      <c r="H635" s="408">
        <v>19</v>
      </c>
      <c r="I635" s="408">
        <v>5</v>
      </c>
      <c r="J635" s="195" t="s">
        <v>95</v>
      </c>
      <c r="K635" s="194" t="s">
        <v>97</v>
      </c>
      <c r="L635" s="195" t="s">
        <v>94</v>
      </c>
      <c r="M635" s="194" t="s">
        <v>97</v>
      </c>
      <c r="N635" s="195" t="s">
        <v>93</v>
      </c>
      <c r="O635" s="194" t="s">
        <v>213</v>
      </c>
      <c r="P635" s="195" t="s">
        <v>92</v>
      </c>
      <c r="Q635" s="194" t="s">
        <v>97</v>
      </c>
      <c r="R635" s="195" t="s">
        <v>212</v>
      </c>
      <c r="S635" s="194" t="s">
        <v>97</v>
      </c>
      <c r="T635" s="195" t="s">
        <v>211</v>
      </c>
      <c r="U635" s="194"/>
      <c r="V635" s="195" t="s">
        <v>292</v>
      </c>
      <c r="W635" s="194"/>
      <c r="X635" s="195" t="s">
        <v>594</v>
      </c>
      <c r="Y635" s="194"/>
      <c r="Z635" s="195" t="s">
        <v>740</v>
      </c>
      <c r="AA635" s="194"/>
      <c r="AB635" s="25" t="s">
        <v>767</v>
      </c>
      <c r="AC635" s="397"/>
      <c r="AD635" s="397"/>
      <c r="AE635" s="193"/>
      <c r="AF635" s="379">
        <f>SUMPRODUCT(LEN($K635:$Y637)-LEN(SUBSTITUTE($K635:$Y637,"A", "")))</f>
        <v>14</v>
      </c>
      <c r="AG635" s="365">
        <f>SUMPRODUCT(LEN($AB635:$AB637)-LEN(SUBSTITUTE($AB635:$AB637,"A", "")))</f>
        <v>11</v>
      </c>
      <c r="AH635" s="365">
        <f>SUMPRODUCT(LEN($K635:$Y637)-LEN(SUBSTITUTE($K635:$Y637,"S", "")))</f>
        <v>2</v>
      </c>
      <c r="AI635" s="365">
        <f>SUMPRODUCT(LEN($AB635:$AB637)-LEN(SUBSTITUTE($AB635:$AB637,"S", "")))</f>
        <v>3</v>
      </c>
      <c r="AJ635" s="365">
        <f>SUMPRODUCT(LEN($K635:$Y637)-LEN(SUBSTITUTE($K635:$Y637,"F", "")))</f>
        <v>0</v>
      </c>
      <c r="AK635" s="365">
        <f>SUMPRODUCT(LEN($AB635:$AB637)-LEN(SUBSTITUTE($AB635:$AB637,"F", "")))</f>
        <v>0</v>
      </c>
      <c r="AL635" s="365">
        <f>SUMPRODUCT(LEN($K635:$Y637)-LEN(SUBSTITUTE($K635:$Y637,"G", "")))</f>
        <v>4</v>
      </c>
      <c r="AM635" s="365">
        <f>SUMPRODUCT(LEN($AB635:$AB637)-LEN(SUBSTITUTE($AB635:$AB637,"G", "")))</f>
        <v>0</v>
      </c>
      <c r="AN635" s="365">
        <f>SUMPRODUCT(LEN($K635:$Y637)-LEN(SUBSTITUTE($K635:$Y637,"M", "")))</f>
        <v>0</v>
      </c>
      <c r="AO635" s="382">
        <f>SUMPRODUCT(LEN($AB635:$AB637)-LEN(SUBSTITUTE($AB635:$AB637,"M", "")))</f>
        <v>0</v>
      </c>
    </row>
    <row r="636" spans="1:49" ht="19.899999999999999" customHeight="1" x14ac:dyDescent="0.2">
      <c r="A636" s="17"/>
      <c r="B636" s="406"/>
      <c r="C636" s="231"/>
      <c r="D636" s="23"/>
      <c r="E636" s="23"/>
      <c r="F636" s="191"/>
      <c r="G636" s="409"/>
      <c r="H636" s="409"/>
      <c r="I636" s="409"/>
      <c r="J636" s="190" t="s">
        <v>91</v>
      </c>
      <c r="K636" s="189" t="s">
        <v>271</v>
      </c>
      <c r="L636" s="190" t="s">
        <v>90</v>
      </c>
      <c r="M636" s="189" t="s">
        <v>263</v>
      </c>
      <c r="N636" s="190" t="s">
        <v>89</v>
      </c>
      <c r="O636" s="189" t="s">
        <v>213</v>
      </c>
      <c r="P636" s="190" t="s">
        <v>88</v>
      </c>
      <c r="Q636" s="189" t="s">
        <v>97</v>
      </c>
      <c r="R636" s="190" t="s">
        <v>210</v>
      </c>
      <c r="S636" s="189" t="s">
        <v>98</v>
      </c>
      <c r="T636" s="190" t="s">
        <v>209</v>
      </c>
      <c r="U636" s="189"/>
      <c r="V636" s="190" t="s">
        <v>291</v>
      </c>
      <c r="W636" s="189"/>
      <c r="X636" s="190" t="s">
        <v>593</v>
      </c>
      <c r="Y636" s="189"/>
      <c r="Z636" s="190" t="s">
        <v>739</v>
      </c>
      <c r="AA636" s="189"/>
      <c r="AB636" s="18"/>
      <c r="AC636" s="366"/>
      <c r="AD636" s="366"/>
      <c r="AE636" s="188"/>
      <c r="AF636" s="390"/>
      <c r="AG636" s="392"/>
      <c r="AH636" s="392"/>
      <c r="AI636" s="392"/>
      <c r="AJ636" s="392"/>
      <c r="AK636" s="392"/>
      <c r="AL636" s="392"/>
      <c r="AM636" s="392"/>
      <c r="AN636" s="392"/>
      <c r="AO636" s="395"/>
      <c r="AR636" s="4">
        <f>SUM(AN635:AO637)/SUM(AL635:AO637)*100</f>
        <v>0</v>
      </c>
    </row>
    <row r="637" spans="1:49" ht="19.899999999999999" customHeight="1" thickBot="1" x14ac:dyDescent="0.25">
      <c r="A637" s="17"/>
      <c r="B637" s="407"/>
      <c r="C637" s="233"/>
      <c r="D637" s="203"/>
      <c r="E637" s="203"/>
      <c r="F637" s="202"/>
      <c r="G637" s="410"/>
      <c r="H637" s="410"/>
      <c r="I637" s="410"/>
      <c r="J637" s="201" t="s">
        <v>87</v>
      </c>
      <c r="K637" s="200" t="s">
        <v>213</v>
      </c>
      <c r="L637" s="201" t="s">
        <v>86</v>
      </c>
      <c r="M637" s="200" t="s">
        <v>263</v>
      </c>
      <c r="N637" s="201" t="s">
        <v>85</v>
      </c>
      <c r="O637" s="200" t="s">
        <v>263</v>
      </c>
      <c r="P637" s="201" t="s">
        <v>84</v>
      </c>
      <c r="Q637" s="200" t="s">
        <v>98</v>
      </c>
      <c r="R637" s="201" t="s">
        <v>208</v>
      </c>
      <c r="S637" s="200"/>
      <c r="T637" s="201" t="s">
        <v>207</v>
      </c>
      <c r="U637" s="200"/>
      <c r="V637" s="201" t="s">
        <v>290</v>
      </c>
      <c r="W637" s="200"/>
      <c r="X637" s="201" t="s">
        <v>592</v>
      </c>
      <c r="Y637" s="200"/>
      <c r="Z637" s="201" t="s">
        <v>738</v>
      </c>
      <c r="AA637" s="200"/>
      <c r="AB637" s="10"/>
      <c r="AC637" s="398"/>
      <c r="AD637" s="398"/>
      <c r="AE637" s="199"/>
      <c r="AF637" s="391"/>
      <c r="AG637" s="393"/>
      <c r="AH637" s="393"/>
      <c r="AI637" s="393"/>
      <c r="AJ637" s="393"/>
      <c r="AK637" s="393"/>
      <c r="AL637" s="393"/>
      <c r="AM637" s="393"/>
      <c r="AN637" s="393"/>
      <c r="AO637" s="396"/>
    </row>
    <row r="638" spans="1:49" ht="19.899999999999999" customHeight="1" x14ac:dyDescent="0.2">
      <c r="A638" s="17"/>
      <c r="B638" s="405">
        <v>3</v>
      </c>
      <c r="C638" s="232"/>
      <c r="D638" s="197"/>
      <c r="E638" s="197"/>
      <c r="F638" s="196"/>
      <c r="G638" s="408">
        <v>87</v>
      </c>
      <c r="H638" s="408">
        <v>27</v>
      </c>
      <c r="I638" s="408">
        <v>6</v>
      </c>
      <c r="J638" s="195" t="s">
        <v>95</v>
      </c>
      <c r="K638" s="194" t="s">
        <v>213</v>
      </c>
      <c r="L638" s="195" t="s">
        <v>94</v>
      </c>
      <c r="M638" s="194" t="s">
        <v>224</v>
      </c>
      <c r="N638" s="195" t="s">
        <v>93</v>
      </c>
      <c r="O638" s="194" t="s">
        <v>490</v>
      </c>
      <c r="P638" s="195" t="s">
        <v>92</v>
      </c>
      <c r="Q638" s="194" t="s">
        <v>378</v>
      </c>
      <c r="R638" s="195" t="s">
        <v>212</v>
      </c>
      <c r="S638" s="194" t="s">
        <v>297</v>
      </c>
      <c r="T638" s="195" t="s">
        <v>211</v>
      </c>
      <c r="U638" s="194" t="s">
        <v>220</v>
      </c>
      <c r="V638" s="195" t="s">
        <v>292</v>
      </c>
      <c r="W638" s="194" t="s">
        <v>218</v>
      </c>
      <c r="X638" s="195" t="s">
        <v>594</v>
      </c>
      <c r="Y638" s="194"/>
      <c r="Z638" s="195" t="s">
        <v>740</v>
      </c>
      <c r="AA638" s="194"/>
      <c r="AB638" s="25" t="s">
        <v>766</v>
      </c>
      <c r="AC638" s="397"/>
      <c r="AD638" s="397"/>
      <c r="AE638" s="193"/>
      <c r="AF638" s="379">
        <f>SUMPRODUCT(LEN($K638:$Y640)-LEN(SUBSTITUTE($K638:$Y640,"A", "")))</f>
        <v>39</v>
      </c>
      <c r="AG638" s="365">
        <f>SUMPRODUCT(LEN($AB638:$AB640)-LEN(SUBSTITUTE($AB638:$AB640,"A", "")))</f>
        <v>12</v>
      </c>
      <c r="AH638" s="365">
        <f>SUMPRODUCT(LEN($K638:$Y640)-LEN(SUBSTITUTE($K638:$Y640,"S", "")))</f>
        <v>22</v>
      </c>
      <c r="AI638" s="365">
        <f>SUMPRODUCT(LEN($AB638:$AB640)-LEN(SUBSTITUTE($AB638:$AB640,"S", "")))</f>
        <v>6</v>
      </c>
      <c r="AJ638" s="365">
        <f>SUMPRODUCT(LEN($K638:$Y640)-LEN(SUBSTITUTE($K638:$Y640,"F", "")))</f>
        <v>0</v>
      </c>
      <c r="AK638" s="365">
        <f>SUMPRODUCT(LEN($AB638:$AB640)-LEN(SUBSTITUTE($AB638:$AB640,"F", "")))</f>
        <v>0</v>
      </c>
      <c r="AL638" s="365">
        <f>SUMPRODUCT(LEN($K638:$Y640)-LEN(SUBSTITUTE($K638:$Y640,"G", "")))</f>
        <v>7</v>
      </c>
      <c r="AM638" s="365">
        <f>SUMPRODUCT(LEN($AB638:$AB640)-LEN(SUBSTITUTE($AB638:$AB640,"G", "")))</f>
        <v>1</v>
      </c>
      <c r="AN638" s="365">
        <f>SUMPRODUCT(LEN($K638:$Y640)-LEN(SUBSTITUTE($K638:$Y640,"M", "")))</f>
        <v>1</v>
      </c>
      <c r="AO638" s="382">
        <f>SUMPRODUCT(LEN($AB638:$AB640)-LEN(SUBSTITUTE($AB638:$AB640,"M", "")))</f>
        <v>0</v>
      </c>
    </row>
    <row r="639" spans="1:49" ht="19.899999999999999" customHeight="1" x14ac:dyDescent="0.2">
      <c r="A639" s="17"/>
      <c r="B639" s="406"/>
      <c r="C639" s="231"/>
      <c r="D639" s="23"/>
      <c r="E639" s="23"/>
      <c r="F639" s="191"/>
      <c r="G639" s="409"/>
      <c r="H639" s="409"/>
      <c r="I639" s="409"/>
      <c r="J639" s="190" t="s">
        <v>91</v>
      </c>
      <c r="K639" s="189" t="s">
        <v>213</v>
      </c>
      <c r="L639" s="190" t="s">
        <v>90</v>
      </c>
      <c r="M639" s="189" t="s">
        <v>284</v>
      </c>
      <c r="N639" s="190" t="s">
        <v>89</v>
      </c>
      <c r="O639" s="189" t="s">
        <v>378</v>
      </c>
      <c r="P639" s="190" t="s">
        <v>88</v>
      </c>
      <c r="Q639" s="189" t="s">
        <v>637</v>
      </c>
      <c r="R639" s="190" t="s">
        <v>210</v>
      </c>
      <c r="S639" s="189" t="s">
        <v>249</v>
      </c>
      <c r="T639" s="190" t="s">
        <v>209</v>
      </c>
      <c r="U639" s="189" t="s">
        <v>220</v>
      </c>
      <c r="V639" s="190" t="s">
        <v>291</v>
      </c>
      <c r="W639" s="189" t="s">
        <v>218</v>
      </c>
      <c r="X639" s="190" t="s">
        <v>593</v>
      </c>
      <c r="Y639" s="189"/>
      <c r="Z639" s="190" t="s">
        <v>739</v>
      </c>
      <c r="AA639" s="189"/>
      <c r="AB639" s="18" t="s">
        <v>217</v>
      </c>
      <c r="AC639" s="366"/>
      <c r="AD639" s="366"/>
      <c r="AE639" s="188"/>
      <c r="AF639" s="390"/>
      <c r="AG639" s="392"/>
      <c r="AH639" s="392"/>
      <c r="AI639" s="392"/>
      <c r="AJ639" s="392"/>
      <c r="AK639" s="392"/>
      <c r="AL639" s="392"/>
      <c r="AM639" s="392"/>
      <c r="AN639" s="392"/>
      <c r="AO639" s="395"/>
      <c r="AR639" s="4">
        <f>SUM(AN638:AO640)/SUM(AL638:AO640)*100</f>
        <v>11.111111111111111</v>
      </c>
    </row>
    <row r="640" spans="1:49" ht="19.899999999999999" customHeight="1" thickBot="1" x14ac:dyDescent="0.25">
      <c r="A640" s="17"/>
      <c r="B640" s="407"/>
      <c r="C640" s="233"/>
      <c r="D640" s="203"/>
      <c r="E640" s="203"/>
      <c r="F640" s="202"/>
      <c r="G640" s="410"/>
      <c r="H640" s="410"/>
      <c r="I640" s="410"/>
      <c r="J640" s="201" t="s">
        <v>87</v>
      </c>
      <c r="K640" s="200" t="s">
        <v>742</v>
      </c>
      <c r="L640" s="201" t="s">
        <v>86</v>
      </c>
      <c r="M640" s="200" t="s">
        <v>269</v>
      </c>
      <c r="N640" s="201" t="s">
        <v>85</v>
      </c>
      <c r="O640" s="200" t="s">
        <v>449</v>
      </c>
      <c r="P640" s="201" t="s">
        <v>84</v>
      </c>
      <c r="Q640" s="200" t="s">
        <v>265</v>
      </c>
      <c r="R640" s="201" t="s">
        <v>208</v>
      </c>
      <c r="S640" s="200" t="s">
        <v>230</v>
      </c>
      <c r="T640" s="201" t="s">
        <v>207</v>
      </c>
      <c r="U640" s="200" t="s">
        <v>218</v>
      </c>
      <c r="V640" s="201" t="s">
        <v>290</v>
      </c>
      <c r="W640" s="200" t="s">
        <v>98</v>
      </c>
      <c r="X640" s="201" t="s">
        <v>592</v>
      </c>
      <c r="Y640" s="200"/>
      <c r="Z640" s="201" t="s">
        <v>738</v>
      </c>
      <c r="AA640" s="200"/>
      <c r="AB640" s="10" t="s">
        <v>765</v>
      </c>
      <c r="AC640" s="398"/>
      <c r="AD640" s="398"/>
      <c r="AE640" s="199"/>
      <c r="AF640" s="391"/>
      <c r="AG640" s="393"/>
      <c r="AH640" s="393"/>
      <c r="AI640" s="393"/>
      <c r="AJ640" s="393"/>
      <c r="AK640" s="393"/>
      <c r="AL640" s="393"/>
      <c r="AM640" s="393"/>
      <c r="AN640" s="393"/>
      <c r="AO640" s="396"/>
    </row>
    <row r="641" spans="1:44" ht="19.899999999999999" customHeight="1" x14ac:dyDescent="0.2">
      <c r="A641" s="17"/>
      <c r="B641" s="405">
        <v>4</v>
      </c>
      <c r="C641" s="232"/>
      <c r="D641" s="197"/>
      <c r="E641" s="197"/>
      <c r="F641" s="196"/>
      <c r="G641" s="408">
        <v>88</v>
      </c>
      <c r="H641" s="408">
        <v>26</v>
      </c>
      <c r="I641" s="408">
        <v>7</v>
      </c>
      <c r="J641" s="195" t="s">
        <v>95</v>
      </c>
      <c r="K641" s="194" t="s">
        <v>97</v>
      </c>
      <c r="L641" s="195" t="s">
        <v>94</v>
      </c>
      <c r="M641" s="194" t="s">
        <v>263</v>
      </c>
      <c r="N641" s="195" t="s">
        <v>93</v>
      </c>
      <c r="O641" s="194" t="s">
        <v>230</v>
      </c>
      <c r="P641" s="195" t="s">
        <v>92</v>
      </c>
      <c r="Q641" s="194" t="s">
        <v>425</v>
      </c>
      <c r="R641" s="195" t="s">
        <v>212</v>
      </c>
      <c r="S641" s="194" t="s">
        <v>315</v>
      </c>
      <c r="T641" s="195" t="s">
        <v>211</v>
      </c>
      <c r="U641" s="194" t="s">
        <v>218</v>
      </c>
      <c r="V641" s="195" t="s">
        <v>292</v>
      </c>
      <c r="W641" s="194" t="s">
        <v>98</v>
      </c>
      <c r="X641" s="195" t="s">
        <v>594</v>
      </c>
      <c r="Y641" s="194"/>
      <c r="Z641" s="195" t="s">
        <v>740</v>
      </c>
      <c r="AA641" s="194"/>
      <c r="AB641" s="25" t="s">
        <v>98</v>
      </c>
      <c r="AC641" s="397"/>
      <c r="AD641" s="397"/>
      <c r="AE641" s="193"/>
      <c r="AF641" s="379">
        <f>SUMPRODUCT(LEN($K641:$Y643)-LEN(SUBSTITUTE($K641:$Y643,"A", "")))</f>
        <v>28</v>
      </c>
      <c r="AG641" s="365">
        <f>SUMPRODUCT(LEN($AB641:$AB643)-LEN(SUBSTITUTE($AB641:$AB643,"A", "")))</f>
        <v>2</v>
      </c>
      <c r="AH641" s="365">
        <f>SUMPRODUCT(LEN($K641:$Y643)-LEN(SUBSTITUTE($K641:$Y643,"S", "")))</f>
        <v>17</v>
      </c>
      <c r="AI641" s="365">
        <f>SUMPRODUCT(LEN($AB641:$AB643)-LEN(SUBSTITUTE($AB641:$AB643,"S", "")))</f>
        <v>3</v>
      </c>
      <c r="AJ641" s="365">
        <f>SUMPRODUCT(LEN($K641:$Y643)-LEN(SUBSTITUTE($K641:$Y643,"F", "")))</f>
        <v>0</v>
      </c>
      <c r="AK641" s="365">
        <f>SUMPRODUCT(LEN($AB641:$AB643)-LEN(SUBSTITUTE($AB641:$AB643,"F", "")))</f>
        <v>0</v>
      </c>
      <c r="AL641" s="365">
        <f>SUMPRODUCT(LEN($K641:$Y643)-LEN(SUBSTITUTE($K641:$Y643,"G", "")))</f>
        <v>6</v>
      </c>
      <c r="AM641" s="365">
        <f>SUMPRODUCT(LEN($AB641:$AB643)-LEN(SUBSTITUTE($AB641:$AB643,"G", "")))</f>
        <v>1</v>
      </c>
      <c r="AN641" s="365">
        <f>SUMPRODUCT(LEN($K641:$Y643)-LEN(SUBSTITUTE($K641:$Y643,"M", "")))</f>
        <v>0</v>
      </c>
      <c r="AO641" s="382">
        <f>SUMPRODUCT(LEN($AB641:$AB643)-LEN(SUBSTITUTE($AB641:$AB643,"M", "")))</f>
        <v>0</v>
      </c>
    </row>
    <row r="642" spans="1:44" ht="19.899999999999999" customHeight="1" x14ac:dyDescent="0.2">
      <c r="A642" s="17"/>
      <c r="B642" s="406"/>
      <c r="C642" s="231"/>
      <c r="D642" s="23"/>
      <c r="E642" s="23"/>
      <c r="F642" s="191"/>
      <c r="G642" s="409"/>
      <c r="H642" s="409"/>
      <c r="I642" s="409"/>
      <c r="J642" s="190" t="s">
        <v>91</v>
      </c>
      <c r="K642" s="189" t="s">
        <v>97</v>
      </c>
      <c r="L642" s="190" t="s">
        <v>90</v>
      </c>
      <c r="M642" s="189" t="s">
        <v>224</v>
      </c>
      <c r="N642" s="190" t="s">
        <v>89</v>
      </c>
      <c r="O642" s="189" t="s">
        <v>263</v>
      </c>
      <c r="P642" s="190" t="s">
        <v>88</v>
      </c>
      <c r="Q642" s="189" t="s">
        <v>308</v>
      </c>
      <c r="R642" s="190" t="s">
        <v>210</v>
      </c>
      <c r="S642" s="189" t="s">
        <v>271</v>
      </c>
      <c r="T642" s="190" t="s">
        <v>209</v>
      </c>
      <c r="U642" s="189" t="s">
        <v>218</v>
      </c>
      <c r="V642" s="190" t="s">
        <v>291</v>
      </c>
      <c r="W642" s="189"/>
      <c r="X642" s="190" t="s">
        <v>593</v>
      </c>
      <c r="Y642" s="189"/>
      <c r="Z642" s="190" t="s">
        <v>739</v>
      </c>
      <c r="AA642" s="189"/>
      <c r="AB642" s="18" t="s">
        <v>626</v>
      </c>
      <c r="AC642" s="366"/>
      <c r="AD642" s="366"/>
      <c r="AE642" s="188"/>
      <c r="AF642" s="390"/>
      <c r="AG642" s="392"/>
      <c r="AH642" s="392"/>
      <c r="AI642" s="392"/>
      <c r="AJ642" s="392"/>
      <c r="AK642" s="392"/>
      <c r="AL642" s="392"/>
      <c r="AM642" s="392"/>
      <c r="AN642" s="392"/>
      <c r="AO642" s="395"/>
      <c r="AR642" s="4">
        <f>SUM(AN641:AO643)/SUM(AL641:AO643)*100</f>
        <v>0</v>
      </c>
    </row>
    <row r="643" spans="1:44" ht="19.899999999999999" customHeight="1" thickBot="1" x14ac:dyDescent="0.25">
      <c r="A643" s="17"/>
      <c r="B643" s="407"/>
      <c r="C643" s="233"/>
      <c r="D643" s="203"/>
      <c r="E643" s="203"/>
      <c r="F643" s="202"/>
      <c r="G643" s="410"/>
      <c r="H643" s="410"/>
      <c r="I643" s="410"/>
      <c r="J643" s="201" t="s">
        <v>87</v>
      </c>
      <c r="K643" s="200" t="s">
        <v>213</v>
      </c>
      <c r="L643" s="201" t="s">
        <v>86</v>
      </c>
      <c r="M643" s="200" t="s">
        <v>765</v>
      </c>
      <c r="N643" s="201" t="s">
        <v>85</v>
      </c>
      <c r="O643" s="200" t="s">
        <v>444</v>
      </c>
      <c r="P643" s="201" t="s">
        <v>84</v>
      </c>
      <c r="Q643" s="200" t="s">
        <v>637</v>
      </c>
      <c r="R643" s="201" t="s">
        <v>208</v>
      </c>
      <c r="S643" s="200" t="s">
        <v>230</v>
      </c>
      <c r="T643" s="201" t="s">
        <v>207</v>
      </c>
      <c r="U643" s="200" t="s">
        <v>218</v>
      </c>
      <c r="V643" s="201" t="s">
        <v>290</v>
      </c>
      <c r="W643" s="200"/>
      <c r="X643" s="201" t="s">
        <v>592</v>
      </c>
      <c r="Y643" s="200"/>
      <c r="Z643" s="201" t="s">
        <v>738</v>
      </c>
      <c r="AA643" s="200"/>
      <c r="AB643" s="10"/>
      <c r="AC643" s="398"/>
      <c r="AD643" s="398"/>
      <c r="AE643" s="199"/>
      <c r="AF643" s="391"/>
      <c r="AG643" s="393"/>
      <c r="AH643" s="393"/>
      <c r="AI643" s="393"/>
      <c r="AJ643" s="393"/>
      <c r="AK643" s="393"/>
      <c r="AL643" s="393"/>
      <c r="AM643" s="393"/>
      <c r="AN643" s="393"/>
      <c r="AO643" s="396"/>
    </row>
    <row r="644" spans="1:44" ht="19.899999999999999" customHeight="1" x14ac:dyDescent="0.2">
      <c r="A644" s="17"/>
      <c r="B644" s="405">
        <v>5</v>
      </c>
      <c r="C644" s="232"/>
      <c r="D644" s="197"/>
      <c r="E644" s="197"/>
      <c r="F644" s="196"/>
      <c r="G644" s="408">
        <v>83</v>
      </c>
      <c r="H644" s="408">
        <v>27</v>
      </c>
      <c r="I644" s="408">
        <v>6</v>
      </c>
      <c r="J644" s="195" t="s">
        <v>95</v>
      </c>
      <c r="K644" s="194" t="s">
        <v>97</v>
      </c>
      <c r="L644" s="195" t="s">
        <v>94</v>
      </c>
      <c r="M644" s="194" t="s">
        <v>743</v>
      </c>
      <c r="N644" s="195" t="s">
        <v>93</v>
      </c>
      <c r="O644" s="194" t="s">
        <v>425</v>
      </c>
      <c r="P644" s="195" t="s">
        <v>92</v>
      </c>
      <c r="Q644" s="194" t="s">
        <v>600</v>
      </c>
      <c r="R644" s="195" t="s">
        <v>212</v>
      </c>
      <c r="S644" s="194" t="s">
        <v>265</v>
      </c>
      <c r="T644" s="195" t="s">
        <v>211</v>
      </c>
      <c r="U644" s="194" t="s">
        <v>230</v>
      </c>
      <c r="V644" s="195" t="s">
        <v>292</v>
      </c>
      <c r="W644" s="194" t="s">
        <v>218</v>
      </c>
      <c r="X644" s="195" t="s">
        <v>594</v>
      </c>
      <c r="Y644" s="194"/>
      <c r="Z644" s="195" t="s">
        <v>740</v>
      </c>
      <c r="AA644" s="194"/>
      <c r="AB644" s="25" t="s">
        <v>98</v>
      </c>
      <c r="AC644" s="397"/>
      <c r="AD644" s="397"/>
      <c r="AE644" s="193"/>
      <c r="AF644" s="379">
        <f>SUMPRODUCT(LEN($K644:$Y646)-LEN(SUBSTITUTE($K644:$Y646,"A", "")))</f>
        <v>39</v>
      </c>
      <c r="AG644" s="365">
        <f>SUMPRODUCT(LEN($AB644:$AB646)-LEN(SUBSTITUTE($AB644:$AB646,"A", "")))</f>
        <v>5</v>
      </c>
      <c r="AH644" s="365">
        <f>SUMPRODUCT(LEN($K644:$Y646)-LEN(SUBSTITUTE($K644:$Y646,"S", "")))</f>
        <v>12</v>
      </c>
      <c r="AI644" s="365">
        <f>SUMPRODUCT(LEN($AB644:$AB646)-LEN(SUBSTITUTE($AB644:$AB646,"S", "")))</f>
        <v>3</v>
      </c>
      <c r="AJ644" s="365">
        <f>SUMPRODUCT(LEN($K644:$Y646)-LEN(SUBSTITUTE($K644:$Y646,"F", "")))</f>
        <v>0</v>
      </c>
      <c r="AK644" s="365">
        <f>SUMPRODUCT(LEN($AB644:$AB646)-LEN(SUBSTITUTE($AB644:$AB646,"F", "")))</f>
        <v>0</v>
      </c>
      <c r="AL644" s="365">
        <f>SUMPRODUCT(LEN($K644:$Y646)-LEN(SUBSTITUTE($K644:$Y646,"G", "")))</f>
        <v>5</v>
      </c>
      <c r="AM644" s="365">
        <f>SUMPRODUCT(LEN($AB644:$AB646)-LEN(SUBSTITUTE($AB644:$AB646,"G", "")))</f>
        <v>0</v>
      </c>
      <c r="AN644" s="365">
        <f>SUMPRODUCT(LEN($K644:$Y646)-LEN(SUBSTITUTE($K644:$Y646,"M", "")))</f>
        <v>3</v>
      </c>
      <c r="AO644" s="382">
        <f>SUMPRODUCT(LEN($AB644:$AB646)-LEN(SUBSTITUTE($AB644:$AB646,"M", "")))</f>
        <v>0</v>
      </c>
    </row>
    <row r="645" spans="1:44" ht="19.899999999999999" customHeight="1" x14ac:dyDescent="0.2">
      <c r="A645" s="17"/>
      <c r="B645" s="406"/>
      <c r="C645" s="231"/>
      <c r="D645" s="23"/>
      <c r="E645" s="23"/>
      <c r="F645" s="191"/>
      <c r="G645" s="409"/>
      <c r="H645" s="409"/>
      <c r="I645" s="409"/>
      <c r="J645" s="190" t="s">
        <v>91</v>
      </c>
      <c r="K645" s="189" t="s">
        <v>743</v>
      </c>
      <c r="L645" s="190" t="s">
        <v>90</v>
      </c>
      <c r="M645" s="189" t="s">
        <v>224</v>
      </c>
      <c r="N645" s="190" t="s">
        <v>89</v>
      </c>
      <c r="O645" s="189" t="s">
        <v>224</v>
      </c>
      <c r="P645" s="190" t="s">
        <v>88</v>
      </c>
      <c r="Q645" s="189" t="s">
        <v>224</v>
      </c>
      <c r="R645" s="190" t="s">
        <v>210</v>
      </c>
      <c r="S645" s="189" t="s">
        <v>224</v>
      </c>
      <c r="T645" s="190" t="s">
        <v>209</v>
      </c>
      <c r="U645" s="189" t="s">
        <v>217</v>
      </c>
      <c r="V645" s="190" t="s">
        <v>291</v>
      </c>
      <c r="W645" s="189" t="s">
        <v>98</v>
      </c>
      <c r="X645" s="190" t="s">
        <v>593</v>
      </c>
      <c r="Y645" s="189"/>
      <c r="Z645" s="190" t="s">
        <v>739</v>
      </c>
      <c r="AA645" s="189"/>
      <c r="AB645" s="18" t="s">
        <v>765</v>
      </c>
      <c r="AC645" s="366"/>
      <c r="AD645" s="366"/>
      <c r="AE645" s="188"/>
      <c r="AF645" s="390"/>
      <c r="AG645" s="392"/>
      <c r="AH645" s="392"/>
      <c r="AI645" s="392"/>
      <c r="AJ645" s="392"/>
      <c r="AK645" s="392"/>
      <c r="AL645" s="392"/>
      <c r="AM645" s="392"/>
      <c r="AN645" s="392"/>
      <c r="AO645" s="395"/>
      <c r="AR645" s="4">
        <f>SUM(AN644:AO646)/SUM(AL644:AO646)*100</f>
        <v>37.5</v>
      </c>
    </row>
    <row r="646" spans="1:44" ht="19.899999999999999" customHeight="1" thickBot="1" x14ac:dyDescent="0.25">
      <c r="A646" s="17"/>
      <c r="B646" s="407"/>
      <c r="C646" s="233"/>
      <c r="D646" s="203"/>
      <c r="E646" s="203"/>
      <c r="F646" s="202"/>
      <c r="G646" s="410"/>
      <c r="H646" s="410"/>
      <c r="I646" s="410"/>
      <c r="J646" s="201" t="s">
        <v>87</v>
      </c>
      <c r="K646" s="200" t="s">
        <v>748</v>
      </c>
      <c r="L646" s="201" t="s">
        <v>86</v>
      </c>
      <c r="M646" s="200" t="s">
        <v>451</v>
      </c>
      <c r="N646" s="201" t="s">
        <v>85</v>
      </c>
      <c r="O646" s="200" t="s">
        <v>301</v>
      </c>
      <c r="P646" s="201" t="s">
        <v>84</v>
      </c>
      <c r="Q646" s="200" t="s">
        <v>637</v>
      </c>
      <c r="R646" s="201" t="s">
        <v>208</v>
      </c>
      <c r="S646" s="200" t="s">
        <v>220</v>
      </c>
      <c r="T646" s="201" t="s">
        <v>207</v>
      </c>
      <c r="U646" s="200" t="s">
        <v>98</v>
      </c>
      <c r="V646" s="201" t="s">
        <v>290</v>
      </c>
      <c r="W646" s="200" t="s">
        <v>98</v>
      </c>
      <c r="X646" s="201" t="s">
        <v>592</v>
      </c>
      <c r="Y646" s="200"/>
      <c r="Z646" s="201" t="s">
        <v>738</v>
      </c>
      <c r="AA646" s="200"/>
      <c r="AB646" s="10" t="s">
        <v>97</v>
      </c>
      <c r="AC646" s="398"/>
      <c r="AD646" s="398"/>
      <c r="AE646" s="199"/>
      <c r="AF646" s="391"/>
      <c r="AG646" s="393"/>
      <c r="AH646" s="393"/>
      <c r="AI646" s="393"/>
      <c r="AJ646" s="393"/>
      <c r="AK646" s="393"/>
      <c r="AL646" s="393"/>
      <c r="AM646" s="393"/>
      <c r="AN646" s="393"/>
      <c r="AO646" s="396"/>
    </row>
    <row r="647" spans="1:44" ht="19.899999999999999" customHeight="1" x14ac:dyDescent="0.2">
      <c r="A647" s="17"/>
      <c r="B647" s="405">
        <v>6</v>
      </c>
      <c r="C647" s="232"/>
      <c r="D647" s="197"/>
      <c r="E647" s="197"/>
      <c r="F647" s="196"/>
      <c r="G647" s="408">
        <v>77</v>
      </c>
      <c r="H647" s="408">
        <v>21</v>
      </c>
      <c r="I647" s="408">
        <v>5</v>
      </c>
      <c r="J647" s="195" t="s">
        <v>95</v>
      </c>
      <c r="K647" s="194" t="s">
        <v>748</v>
      </c>
      <c r="L647" s="195" t="s">
        <v>94</v>
      </c>
      <c r="M647" s="194" t="s">
        <v>275</v>
      </c>
      <c r="N647" s="195" t="s">
        <v>93</v>
      </c>
      <c r="O647" s="194" t="s">
        <v>263</v>
      </c>
      <c r="P647" s="195" t="s">
        <v>92</v>
      </c>
      <c r="Q647" s="194" t="s">
        <v>224</v>
      </c>
      <c r="R647" s="195" t="s">
        <v>212</v>
      </c>
      <c r="S647" s="194" t="s">
        <v>97</v>
      </c>
      <c r="T647" s="195" t="s">
        <v>211</v>
      </c>
      <c r="U647" s="194" t="s">
        <v>98</v>
      </c>
      <c r="V647" s="195" t="s">
        <v>292</v>
      </c>
      <c r="W647" s="194"/>
      <c r="X647" s="195" t="s">
        <v>594</v>
      </c>
      <c r="Y647" s="194"/>
      <c r="Z647" s="195" t="s">
        <v>740</v>
      </c>
      <c r="AA647" s="194"/>
      <c r="AB647" s="25"/>
      <c r="AC647" s="397"/>
      <c r="AD647" s="397"/>
      <c r="AE647" s="193"/>
      <c r="AF647" s="379">
        <f>SUMPRODUCT(LEN($K647:$Y649)-LEN(SUBSTITUTE($K647:$Y649,"A", "")))</f>
        <v>22</v>
      </c>
      <c r="AG647" s="365">
        <f>SUMPRODUCT(LEN($AB647:$AB649)-LEN(SUBSTITUTE($AB647:$AB649,"A", "")))</f>
        <v>0</v>
      </c>
      <c r="AH647" s="365">
        <f>SUMPRODUCT(LEN($K647:$Y649)-LEN(SUBSTITUTE($K647:$Y649,"S", "")))</f>
        <v>1</v>
      </c>
      <c r="AI647" s="365">
        <f>SUMPRODUCT(LEN($AB647:$AB649)-LEN(SUBSTITUTE($AB647:$AB649,"S", "")))</f>
        <v>0</v>
      </c>
      <c r="AJ647" s="365">
        <f>SUMPRODUCT(LEN($K647:$Y649)-LEN(SUBSTITUTE($K647:$Y649,"F", "")))</f>
        <v>0</v>
      </c>
      <c r="AK647" s="365">
        <f>SUMPRODUCT(LEN($AB647:$AB649)-LEN(SUBSTITUTE($AB647:$AB649,"F", "")))</f>
        <v>0</v>
      </c>
      <c r="AL647" s="365">
        <f>SUMPRODUCT(LEN($K647:$Y649)-LEN(SUBSTITUTE($K647:$Y649,"G", "")))</f>
        <v>6</v>
      </c>
      <c r="AM647" s="365">
        <f>SUMPRODUCT(LEN($AB647:$AB649)-LEN(SUBSTITUTE($AB647:$AB649,"G", "")))</f>
        <v>0</v>
      </c>
      <c r="AN647" s="365">
        <f>SUMPRODUCT(LEN($K647:$Y649)-LEN(SUBSTITUTE($K647:$Y649,"M", "")))</f>
        <v>1</v>
      </c>
      <c r="AO647" s="382">
        <f>SUMPRODUCT(LEN($AB647:$AB649)-LEN(SUBSTITUTE($AB647:$AB649,"M", "")))</f>
        <v>0</v>
      </c>
    </row>
    <row r="648" spans="1:44" ht="19.899999999999999" customHeight="1" x14ac:dyDescent="0.2">
      <c r="A648" s="17"/>
      <c r="B648" s="406"/>
      <c r="C648" s="231"/>
      <c r="D648" s="23"/>
      <c r="E648" s="23"/>
      <c r="F648" s="191"/>
      <c r="G648" s="409"/>
      <c r="H648" s="409"/>
      <c r="I648" s="409"/>
      <c r="J648" s="190" t="s">
        <v>91</v>
      </c>
      <c r="K648" s="189" t="s">
        <v>213</v>
      </c>
      <c r="L648" s="190" t="s">
        <v>90</v>
      </c>
      <c r="M648" s="189" t="s">
        <v>224</v>
      </c>
      <c r="N648" s="190" t="s">
        <v>89</v>
      </c>
      <c r="O648" s="189" t="s">
        <v>275</v>
      </c>
      <c r="P648" s="190" t="s">
        <v>88</v>
      </c>
      <c r="Q648" s="189" t="s">
        <v>97</v>
      </c>
      <c r="R648" s="190" t="s">
        <v>210</v>
      </c>
      <c r="S648" s="189" t="s">
        <v>97</v>
      </c>
      <c r="T648" s="190" t="s">
        <v>209</v>
      </c>
      <c r="U648" s="189"/>
      <c r="V648" s="190" t="s">
        <v>291</v>
      </c>
      <c r="W648" s="189"/>
      <c r="X648" s="190" t="s">
        <v>593</v>
      </c>
      <c r="Y648" s="189"/>
      <c r="Z648" s="190" t="s">
        <v>739</v>
      </c>
      <c r="AA648" s="189"/>
      <c r="AB648" s="18"/>
      <c r="AC648" s="366"/>
      <c r="AD648" s="366"/>
      <c r="AE648" s="188"/>
      <c r="AF648" s="390"/>
      <c r="AG648" s="392"/>
      <c r="AH648" s="392"/>
      <c r="AI648" s="392"/>
      <c r="AJ648" s="392"/>
      <c r="AK648" s="392"/>
      <c r="AL648" s="392"/>
      <c r="AM648" s="392"/>
      <c r="AN648" s="392"/>
      <c r="AO648" s="395"/>
      <c r="AR648" s="4">
        <f>SUM(AN647:AO649)/SUM(AL647:AO649)*100</f>
        <v>14.285714285714285</v>
      </c>
    </row>
    <row r="649" spans="1:44" ht="19.899999999999999" customHeight="1" thickBot="1" x14ac:dyDescent="0.25">
      <c r="A649" s="17"/>
      <c r="B649" s="407"/>
      <c r="C649" s="233"/>
      <c r="D649" s="203"/>
      <c r="E649" s="203"/>
      <c r="F649" s="202"/>
      <c r="G649" s="410"/>
      <c r="H649" s="410"/>
      <c r="I649" s="410"/>
      <c r="J649" s="201" t="s">
        <v>87</v>
      </c>
      <c r="K649" s="200" t="s">
        <v>213</v>
      </c>
      <c r="L649" s="201" t="s">
        <v>86</v>
      </c>
      <c r="M649" s="200" t="s">
        <v>319</v>
      </c>
      <c r="N649" s="201" t="s">
        <v>85</v>
      </c>
      <c r="O649" s="200" t="s">
        <v>263</v>
      </c>
      <c r="P649" s="201" t="s">
        <v>84</v>
      </c>
      <c r="Q649" s="200" t="s">
        <v>97</v>
      </c>
      <c r="R649" s="201" t="s">
        <v>208</v>
      </c>
      <c r="S649" s="200" t="s">
        <v>97</v>
      </c>
      <c r="T649" s="201" t="s">
        <v>207</v>
      </c>
      <c r="U649" s="200"/>
      <c r="V649" s="201" t="s">
        <v>290</v>
      </c>
      <c r="W649" s="200"/>
      <c r="X649" s="201" t="s">
        <v>592</v>
      </c>
      <c r="Y649" s="200"/>
      <c r="Z649" s="201" t="s">
        <v>738</v>
      </c>
      <c r="AA649" s="200"/>
      <c r="AB649" s="10"/>
      <c r="AC649" s="398"/>
      <c r="AD649" s="398"/>
      <c r="AE649" s="199"/>
      <c r="AF649" s="391"/>
      <c r="AG649" s="393"/>
      <c r="AH649" s="393"/>
      <c r="AI649" s="393"/>
      <c r="AJ649" s="393"/>
      <c r="AK649" s="393"/>
      <c r="AL649" s="393"/>
      <c r="AM649" s="393"/>
      <c r="AN649" s="393"/>
      <c r="AO649" s="396"/>
    </row>
    <row r="650" spans="1:44" ht="19.899999999999999" customHeight="1" x14ac:dyDescent="0.2">
      <c r="A650" s="17"/>
      <c r="B650" s="405">
        <v>7</v>
      </c>
      <c r="C650" s="232"/>
      <c r="D650" s="197"/>
      <c r="E650" s="197"/>
      <c r="F650" s="196"/>
      <c r="G650" s="408">
        <v>87</v>
      </c>
      <c r="H650" s="408">
        <v>26</v>
      </c>
      <c r="I650" s="408">
        <v>6</v>
      </c>
      <c r="J650" s="195" t="s">
        <v>95</v>
      </c>
      <c r="K650" s="194" t="s">
        <v>764</v>
      </c>
      <c r="L650" s="195" t="s">
        <v>94</v>
      </c>
      <c r="M650" s="194" t="s">
        <v>213</v>
      </c>
      <c r="N650" s="195" t="s">
        <v>93</v>
      </c>
      <c r="O650" s="194" t="s">
        <v>382</v>
      </c>
      <c r="P650" s="195" t="s">
        <v>92</v>
      </c>
      <c r="Q650" s="194" t="s">
        <v>490</v>
      </c>
      <c r="R650" s="195" t="s">
        <v>212</v>
      </c>
      <c r="S650" s="194" t="s">
        <v>230</v>
      </c>
      <c r="T650" s="195" t="s">
        <v>211</v>
      </c>
      <c r="U650" s="194" t="s">
        <v>213</v>
      </c>
      <c r="V650" s="195" t="s">
        <v>292</v>
      </c>
      <c r="W650" s="194" t="s">
        <v>97</v>
      </c>
      <c r="X650" s="195" t="s">
        <v>594</v>
      </c>
      <c r="Y650" s="194"/>
      <c r="Z650" s="195" t="s">
        <v>740</v>
      </c>
      <c r="AA650" s="194"/>
      <c r="AB650" s="25" t="s">
        <v>763</v>
      </c>
      <c r="AC650" s="397"/>
      <c r="AD650" s="397"/>
      <c r="AE650" s="193"/>
      <c r="AF650" s="379">
        <f>SUMPRODUCT(LEN($K650:$Y652)-LEN(SUBSTITUTE($K650:$Y652,"A", "")))</f>
        <v>40</v>
      </c>
      <c r="AG650" s="365">
        <f>SUMPRODUCT(LEN($AB650:$AB652)-LEN(SUBSTITUTE($AB650:$AB652,"A", "")))</f>
        <v>21</v>
      </c>
      <c r="AH650" s="365">
        <f>SUMPRODUCT(LEN($K650:$Y652)-LEN(SUBSTITUTE($K650:$Y652,"S", "")))</f>
        <v>4</v>
      </c>
      <c r="AI650" s="365">
        <f>SUMPRODUCT(LEN($AB650:$AB652)-LEN(SUBSTITUTE($AB650:$AB652,"S", "")))</f>
        <v>1</v>
      </c>
      <c r="AJ650" s="365">
        <f>SUMPRODUCT(LEN($K650:$Y652)-LEN(SUBSTITUTE($K650:$Y652,"F", "")))</f>
        <v>0</v>
      </c>
      <c r="AK650" s="365">
        <f>SUMPRODUCT(LEN($AB650:$AB652)-LEN(SUBSTITUTE($AB650:$AB652,"F", "")))</f>
        <v>0</v>
      </c>
      <c r="AL650" s="365">
        <f>SUMPRODUCT(LEN($K650:$Y652)-LEN(SUBSTITUTE($K650:$Y652,"G", "")))</f>
        <v>11</v>
      </c>
      <c r="AM650" s="365">
        <f>SUMPRODUCT(LEN($AB650:$AB652)-LEN(SUBSTITUTE($AB650:$AB652,"G", "")))</f>
        <v>7</v>
      </c>
      <c r="AN650" s="365">
        <f>SUMPRODUCT(LEN($K650:$Y652)-LEN(SUBSTITUTE($K650:$Y652,"M", "")))</f>
        <v>2</v>
      </c>
      <c r="AO650" s="382">
        <f>SUMPRODUCT(LEN($AB650:$AB652)-LEN(SUBSTITUTE($AB650:$AB652,"M", "")))</f>
        <v>1</v>
      </c>
    </row>
    <row r="651" spans="1:44" ht="19.899999999999999" customHeight="1" x14ac:dyDescent="0.2">
      <c r="A651" s="17"/>
      <c r="B651" s="406"/>
      <c r="C651" s="231"/>
      <c r="D651" s="23"/>
      <c r="E651" s="23"/>
      <c r="F651" s="191"/>
      <c r="G651" s="409"/>
      <c r="H651" s="409"/>
      <c r="I651" s="409"/>
      <c r="J651" s="190" t="s">
        <v>91</v>
      </c>
      <c r="K651" s="189" t="s">
        <v>745</v>
      </c>
      <c r="L651" s="190" t="s">
        <v>90</v>
      </c>
      <c r="M651" s="189" t="s">
        <v>762</v>
      </c>
      <c r="N651" s="190" t="s">
        <v>89</v>
      </c>
      <c r="O651" s="189" t="s">
        <v>213</v>
      </c>
      <c r="P651" s="190" t="s">
        <v>88</v>
      </c>
      <c r="Q651" s="189" t="s">
        <v>275</v>
      </c>
      <c r="R651" s="190" t="s">
        <v>210</v>
      </c>
      <c r="S651" s="189" t="s">
        <v>263</v>
      </c>
      <c r="T651" s="190" t="s">
        <v>209</v>
      </c>
      <c r="U651" s="189" t="s">
        <v>263</v>
      </c>
      <c r="V651" s="190" t="s">
        <v>291</v>
      </c>
      <c r="W651" s="189" t="s">
        <v>98</v>
      </c>
      <c r="X651" s="190" t="s">
        <v>593</v>
      </c>
      <c r="Y651" s="189"/>
      <c r="Z651" s="190" t="s">
        <v>739</v>
      </c>
      <c r="AA651" s="189"/>
      <c r="AB651" s="18" t="s">
        <v>761</v>
      </c>
      <c r="AC651" s="366"/>
      <c r="AD651" s="366"/>
      <c r="AE651" s="188"/>
      <c r="AF651" s="390"/>
      <c r="AG651" s="392"/>
      <c r="AH651" s="392"/>
      <c r="AI651" s="392"/>
      <c r="AJ651" s="392"/>
      <c r="AK651" s="392"/>
      <c r="AL651" s="392"/>
      <c r="AM651" s="392"/>
      <c r="AN651" s="392"/>
      <c r="AO651" s="395"/>
      <c r="AR651" s="4">
        <f>SUM(AN650:AO652)/SUM(AL650:AO652)*100</f>
        <v>14.285714285714285</v>
      </c>
    </row>
    <row r="652" spans="1:44" ht="19.899999999999999" customHeight="1" thickBot="1" x14ac:dyDescent="0.25">
      <c r="A652" s="17"/>
      <c r="B652" s="407"/>
      <c r="C652" s="233"/>
      <c r="D652" s="203"/>
      <c r="E652" s="203"/>
      <c r="F652" s="202"/>
      <c r="G652" s="410"/>
      <c r="H652" s="410"/>
      <c r="I652" s="410"/>
      <c r="J652" s="201" t="s">
        <v>87</v>
      </c>
      <c r="K652" s="200" t="s">
        <v>440</v>
      </c>
      <c r="L652" s="201" t="s">
        <v>86</v>
      </c>
      <c r="M652" s="200" t="s">
        <v>301</v>
      </c>
      <c r="N652" s="201" t="s">
        <v>85</v>
      </c>
      <c r="O652" s="200" t="s">
        <v>451</v>
      </c>
      <c r="P652" s="201" t="s">
        <v>84</v>
      </c>
      <c r="Q652" s="200" t="s">
        <v>224</v>
      </c>
      <c r="R652" s="201" t="s">
        <v>208</v>
      </c>
      <c r="S652" s="200" t="s">
        <v>213</v>
      </c>
      <c r="T652" s="201" t="s">
        <v>207</v>
      </c>
      <c r="U652" s="200" t="s">
        <v>218</v>
      </c>
      <c r="V652" s="201" t="s">
        <v>290</v>
      </c>
      <c r="W652" s="200"/>
      <c r="X652" s="201" t="s">
        <v>592</v>
      </c>
      <c r="Y652" s="200"/>
      <c r="Z652" s="201" t="s">
        <v>738</v>
      </c>
      <c r="AA652" s="200"/>
      <c r="AB652" s="10"/>
      <c r="AC652" s="398"/>
      <c r="AD652" s="398"/>
      <c r="AE652" s="199"/>
      <c r="AF652" s="391"/>
      <c r="AG652" s="393"/>
      <c r="AH652" s="393"/>
      <c r="AI652" s="393"/>
      <c r="AJ652" s="393"/>
      <c r="AK652" s="393"/>
      <c r="AL652" s="393"/>
      <c r="AM652" s="393"/>
      <c r="AN652" s="393"/>
      <c r="AO652" s="396"/>
    </row>
    <row r="653" spans="1:44" ht="19.899999999999999" customHeight="1" x14ac:dyDescent="0.2">
      <c r="A653" s="17"/>
      <c r="B653" s="405">
        <v>8</v>
      </c>
      <c r="C653" s="232"/>
      <c r="D653" s="197"/>
      <c r="E653" s="197"/>
      <c r="F653" s="196"/>
      <c r="G653" s="408">
        <v>72</v>
      </c>
      <c r="H653" s="408">
        <v>23</v>
      </c>
      <c r="I653" s="408">
        <v>5</v>
      </c>
      <c r="J653" s="195" t="s">
        <v>95</v>
      </c>
      <c r="K653" s="194" t="s">
        <v>744</v>
      </c>
      <c r="L653" s="195" t="s">
        <v>94</v>
      </c>
      <c r="M653" s="194" t="s">
        <v>743</v>
      </c>
      <c r="N653" s="195" t="s">
        <v>93</v>
      </c>
      <c r="O653" s="194" t="s">
        <v>306</v>
      </c>
      <c r="P653" s="195" t="s">
        <v>92</v>
      </c>
      <c r="Q653" s="194" t="s">
        <v>224</v>
      </c>
      <c r="R653" s="195" t="s">
        <v>212</v>
      </c>
      <c r="S653" s="194" t="s">
        <v>97</v>
      </c>
      <c r="T653" s="195" t="s">
        <v>211</v>
      </c>
      <c r="U653" s="194" t="s">
        <v>218</v>
      </c>
      <c r="V653" s="195" t="s">
        <v>292</v>
      </c>
      <c r="W653" s="194"/>
      <c r="X653" s="195" t="s">
        <v>594</v>
      </c>
      <c r="Y653" s="194"/>
      <c r="Z653" s="195" t="s">
        <v>740</v>
      </c>
      <c r="AA653" s="194"/>
      <c r="AB653" s="25" t="s">
        <v>213</v>
      </c>
      <c r="AC653" s="397"/>
      <c r="AD653" s="397"/>
      <c r="AE653" s="193"/>
      <c r="AF653" s="379">
        <f>SUMPRODUCT(LEN($K653:$Y655)-LEN(SUBSTITUTE($K653:$Y655,"A", "")))</f>
        <v>23</v>
      </c>
      <c r="AG653" s="365">
        <f>SUMPRODUCT(LEN($AB653:$AB655)-LEN(SUBSTITUTE($AB653:$AB655,"A", "")))</f>
        <v>2</v>
      </c>
      <c r="AH653" s="365">
        <f>SUMPRODUCT(LEN($K653:$Y655)-LEN(SUBSTITUTE($K653:$Y655,"S", "")))</f>
        <v>6</v>
      </c>
      <c r="AI653" s="365">
        <f>SUMPRODUCT(LEN($AB653:$AB655)-LEN(SUBSTITUTE($AB653:$AB655,"S", "")))</f>
        <v>0</v>
      </c>
      <c r="AJ653" s="365">
        <f>SUMPRODUCT(LEN($K653:$Y655)-LEN(SUBSTITUTE($K653:$Y655,"F", "")))</f>
        <v>0</v>
      </c>
      <c r="AK653" s="365">
        <f>SUMPRODUCT(LEN($AB653:$AB655)-LEN(SUBSTITUTE($AB653:$AB655,"F", "")))</f>
        <v>0</v>
      </c>
      <c r="AL653" s="365">
        <f>SUMPRODUCT(LEN($K653:$Y655)-LEN(SUBSTITUTE($K653:$Y655,"G", "")))</f>
        <v>6</v>
      </c>
      <c r="AM653" s="365">
        <f>SUMPRODUCT(LEN($AB653:$AB655)-LEN(SUBSTITUTE($AB653:$AB655,"G", "")))</f>
        <v>0</v>
      </c>
      <c r="AN653" s="365">
        <f>SUMPRODUCT(LEN($K653:$Y655)-LEN(SUBSTITUTE($K653:$Y655,"M", "")))</f>
        <v>4</v>
      </c>
      <c r="AO653" s="382">
        <f>SUMPRODUCT(LEN($AB653:$AB655)-LEN(SUBSTITUTE($AB653:$AB655,"M", "")))</f>
        <v>0</v>
      </c>
    </row>
    <row r="654" spans="1:44" ht="19.899999999999999" customHeight="1" x14ac:dyDescent="0.2">
      <c r="A654" s="17"/>
      <c r="B654" s="406"/>
      <c r="C654" s="231"/>
      <c r="D654" s="23"/>
      <c r="E654" s="23"/>
      <c r="F654" s="191"/>
      <c r="G654" s="409"/>
      <c r="H654" s="409"/>
      <c r="I654" s="409"/>
      <c r="J654" s="190" t="s">
        <v>91</v>
      </c>
      <c r="K654" s="189" t="s">
        <v>746</v>
      </c>
      <c r="L654" s="190" t="s">
        <v>90</v>
      </c>
      <c r="M654" s="189" t="s">
        <v>275</v>
      </c>
      <c r="N654" s="190" t="s">
        <v>89</v>
      </c>
      <c r="O654" s="189" t="s">
        <v>263</v>
      </c>
      <c r="P654" s="190" t="s">
        <v>88</v>
      </c>
      <c r="Q654" s="189" t="s">
        <v>217</v>
      </c>
      <c r="R654" s="190" t="s">
        <v>210</v>
      </c>
      <c r="S654" s="189" t="s">
        <v>757</v>
      </c>
      <c r="T654" s="190" t="s">
        <v>209</v>
      </c>
      <c r="U654" s="189" t="s">
        <v>98</v>
      </c>
      <c r="V654" s="190" t="s">
        <v>291</v>
      </c>
      <c r="W654" s="189"/>
      <c r="X654" s="190" t="s">
        <v>593</v>
      </c>
      <c r="Y654" s="189"/>
      <c r="Z654" s="190" t="s">
        <v>739</v>
      </c>
      <c r="AA654" s="189"/>
      <c r="AB654" s="18"/>
      <c r="AC654" s="366"/>
      <c r="AD654" s="366"/>
      <c r="AE654" s="188"/>
      <c r="AF654" s="390"/>
      <c r="AG654" s="392"/>
      <c r="AH654" s="392"/>
      <c r="AI654" s="392"/>
      <c r="AJ654" s="392"/>
      <c r="AK654" s="392"/>
      <c r="AL654" s="392"/>
      <c r="AM654" s="392"/>
      <c r="AN654" s="392"/>
      <c r="AO654" s="395"/>
      <c r="AR654" s="4">
        <f>SUM(AN653:AO655)/SUM(AL653:AO655)*100</f>
        <v>40</v>
      </c>
    </row>
    <row r="655" spans="1:44" ht="19.899999999999999" customHeight="1" thickBot="1" x14ac:dyDescent="0.25">
      <c r="A655" s="17"/>
      <c r="B655" s="407"/>
      <c r="C655" s="233"/>
      <c r="D655" s="203"/>
      <c r="E655" s="203"/>
      <c r="F655" s="202"/>
      <c r="G655" s="410"/>
      <c r="H655" s="410"/>
      <c r="I655" s="410"/>
      <c r="J655" s="201" t="s">
        <v>87</v>
      </c>
      <c r="K655" s="200" t="s">
        <v>743</v>
      </c>
      <c r="L655" s="201" t="s">
        <v>86</v>
      </c>
      <c r="M655" s="200" t="s">
        <v>275</v>
      </c>
      <c r="N655" s="201" t="s">
        <v>85</v>
      </c>
      <c r="O655" s="200" t="s">
        <v>275</v>
      </c>
      <c r="P655" s="201" t="s">
        <v>84</v>
      </c>
      <c r="Q655" s="200" t="s">
        <v>213</v>
      </c>
      <c r="R655" s="201" t="s">
        <v>208</v>
      </c>
      <c r="S655" s="200" t="s">
        <v>217</v>
      </c>
      <c r="T655" s="201" t="s">
        <v>207</v>
      </c>
      <c r="U655" s="200" t="s">
        <v>98</v>
      </c>
      <c r="V655" s="201" t="s">
        <v>290</v>
      </c>
      <c r="W655" s="200"/>
      <c r="X655" s="201" t="s">
        <v>592</v>
      </c>
      <c r="Y655" s="200"/>
      <c r="Z655" s="201" t="s">
        <v>738</v>
      </c>
      <c r="AA655" s="200"/>
      <c r="AB655" s="10"/>
      <c r="AC655" s="398"/>
      <c r="AD655" s="398"/>
      <c r="AE655" s="199"/>
      <c r="AF655" s="391"/>
      <c r="AG655" s="393"/>
      <c r="AH655" s="393"/>
      <c r="AI655" s="393"/>
      <c r="AJ655" s="393"/>
      <c r="AK655" s="393"/>
      <c r="AL655" s="393"/>
      <c r="AM655" s="393"/>
      <c r="AN655" s="393"/>
      <c r="AO655" s="396"/>
    </row>
    <row r="656" spans="1:44" ht="19.899999999999999" customHeight="1" x14ac:dyDescent="0.2">
      <c r="A656" s="17"/>
      <c r="B656" s="405">
        <v>9</v>
      </c>
      <c r="C656" s="232"/>
      <c r="D656" s="197"/>
      <c r="E656" s="197"/>
      <c r="F656" s="196"/>
      <c r="G656" s="408">
        <v>78</v>
      </c>
      <c r="H656" s="408">
        <v>19</v>
      </c>
      <c r="I656" s="408">
        <v>4</v>
      </c>
      <c r="J656" s="195" t="s">
        <v>95</v>
      </c>
      <c r="K656" s="194" t="s">
        <v>97</v>
      </c>
      <c r="L656" s="195" t="s">
        <v>94</v>
      </c>
      <c r="M656" s="194" t="s">
        <v>263</v>
      </c>
      <c r="N656" s="195" t="s">
        <v>93</v>
      </c>
      <c r="O656" s="194" t="s">
        <v>271</v>
      </c>
      <c r="P656" s="195" t="s">
        <v>92</v>
      </c>
      <c r="Q656" s="194" t="s">
        <v>213</v>
      </c>
      <c r="R656" s="195" t="s">
        <v>212</v>
      </c>
      <c r="S656" s="194" t="s">
        <v>217</v>
      </c>
      <c r="T656" s="195" t="s">
        <v>211</v>
      </c>
      <c r="U656" s="194"/>
      <c r="V656" s="195" t="s">
        <v>292</v>
      </c>
      <c r="W656" s="194"/>
      <c r="X656" s="195" t="s">
        <v>594</v>
      </c>
      <c r="Y656" s="194"/>
      <c r="Z656" s="195" t="s">
        <v>740</v>
      </c>
      <c r="AA656" s="194"/>
      <c r="AB656" s="25"/>
      <c r="AC656" s="397"/>
      <c r="AD656" s="397"/>
      <c r="AE656" s="193"/>
      <c r="AF656" s="379">
        <f>SUMPRODUCT(LEN($K656:$Y658)-LEN(SUBSTITUTE($K656:$Y658,"A", "")))</f>
        <v>15</v>
      </c>
      <c r="AG656" s="365">
        <f>SUMPRODUCT(LEN($AB656:$AB658)-LEN(SUBSTITUTE($AB656:$AB658,"A", "")))</f>
        <v>0</v>
      </c>
      <c r="AH656" s="365">
        <f>SUMPRODUCT(LEN($K656:$Y658)-LEN(SUBSTITUTE($K656:$Y658,"S", "")))</f>
        <v>2</v>
      </c>
      <c r="AI656" s="365">
        <f>SUMPRODUCT(LEN($AB656:$AB658)-LEN(SUBSTITUTE($AB656:$AB658,"S", "")))</f>
        <v>0</v>
      </c>
      <c r="AJ656" s="365">
        <f>SUMPRODUCT(LEN($K656:$Y658)-LEN(SUBSTITUTE($K656:$Y658,"F", "")))</f>
        <v>0</v>
      </c>
      <c r="AK656" s="365">
        <f>SUMPRODUCT(LEN($AB656:$AB658)-LEN(SUBSTITUTE($AB656:$AB658,"F", "")))</f>
        <v>0</v>
      </c>
      <c r="AL656" s="365">
        <f>SUMPRODUCT(LEN($K656:$Y658)-LEN(SUBSTITUTE($K656:$Y658,"G", "")))</f>
        <v>4</v>
      </c>
      <c r="AM656" s="365">
        <f>SUMPRODUCT(LEN($AB656:$AB658)-LEN(SUBSTITUTE($AB656:$AB658,"G", "")))</f>
        <v>0</v>
      </c>
      <c r="AN656" s="365">
        <f>SUMPRODUCT(LEN($K656:$Y658)-LEN(SUBSTITUTE($K656:$Y658,"M", "")))</f>
        <v>0</v>
      </c>
      <c r="AO656" s="382">
        <f>SUMPRODUCT(LEN($AB656:$AB658)-LEN(SUBSTITUTE($AB656:$AB658,"M", "")))</f>
        <v>0</v>
      </c>
    </row>
    <row r="657" spans="1:44" ht="19.899999999999999" customHeight="1" x14ac:dyDescent="0.2">
      <c r="A657" s="17"/>
      <c r="B657" s="406"/>
      <c r="C657" s="231"/>
      <c r="D657" s="23"/>
      <c r="E657" s="23"/>
      <c r="F657" s="191"/>
      <c r="G657" s="409"/>
      <c r="H657" s="409"/>
      <c r="I657" s="409"/>
      <c r="J657" s="190" t="s">
        <v>91</v>
      </c>
      <c r="K657" s="189" t="s">
        <v>97</v>
      </c>
      <c r="L657" s="190" t="s">
        <v>90</v>
      </c>
      <c r="M657" s="189" t="s">
        <v>97</v>
      </c>
      <c r="N657" s="190" t="s">
        <v>89</v>
      </c>
      <c r="O657" s="189" t="s">
        <v>263</v>
      </c>
      <c r="P657" s="190" t="s">
        <v>88</v>
      </c>
      <c r="Q657" s="189" t="s">
        <v>217</v>
      </c>
      <c r="R657" s="190" t="s">
        <v>210</v>
      </c>
      <c r="S657" s="189" t="s">
        <v>97</v>
      </c>
      <c r="T657" s="190" t="s">
        <v>209</v>
      </c>
      <c r="U657" s="189"/>
      <c r="V657" s="190" t="s">
        <v>291</v>
      </c>
      <c r="W657" s="189"/>
      <c r="X657" s="190" t="s">
        <v>593</v>
      </c>
      <c r="Y657" s="189"/>
      <c r="Z657" s="190" t="s">
        <v>739</v>
      </c>
      <c r="AA657" s="189"/>
      <c r="AB657" s="18"/>
      <c r="AC657" s="366"/>
      <c r="AD657" s="366"/>
      <c r="AE657" s="188"/>
      <c r="AF657" s="390"/>
      <c r="AG657" s="392"/>
      <c r="AH657" s="392"/>
      <c r="AI657" s="392"/>
      <c r="AJ657" s="392"/>
      <c r="AK657" s="392"/>
      <c r="AL657" s="392"/>
      <c r="AM657" s="392"/>
      <c r="AN657" s="392"/>
      <c r="AO657" s="395"/>
      <c r="AR657" s="4">
        <f>SUM(AN656:AO658)/SUM(AL656:AO658)*100</f>
        <v>0</v>
      </c>
    </row>
    <row r="658" spans="1:44" ht="19.899999999999999" customHeight="1" thickBot="1" x14ac:dyDescent="0.25">
      <c r="A658" s="17"/>
      <c r="B658" s="407"/>
      <c r="C658" s="233"/>
      <c r="D658" s="203"/>
      <c r="E658" s="203"/>
      <c r="F658" s="202"/>
      <c r="G658" s="410"/>
      <c r="H658" s="410"/>
      <c r="I658" s="410"/>
      <c r="J658" s="201" t="s">
        <v>87</v>
      </c>
      <c r="K658" s="200" t="s">
        <v>97</v>
      </c>
      <c r="L658" s="201" t="s">
        <v>86</v>
      </c>
      <c r="M658" s="200" t="s">
        <v>97</v>
      </c>
      <c r="N658" s="201" t="s">
        <v>85</v>
      </c>
      <c r="O658" s="200" t="s">
        <v>263</v>
      </c>
      <c r="P658" s="201" t="s">
        <v>84</v>
      </c>
      <c r="Q658" s="200" t="s">
        <v>213</v>
      </c>
      <c r="R658" s="201" t="s">
        <v>208</v>
      </c>
      <c r="S658" s="200"/>
      <c r="T658" s="201" t="s">
        <v>207</v>
      </c>
      <c r="U658" s="200"/>
      <c r="V658" s="201" t="s">
        <v>290</v>
      </c>
      <c r="W658" s="200"/>
      <c r="X658" s="201" t="s">
        <v>592</v>
      </c>
      <c r="Y658" s="200"/>
      <c r="Z658" s="201" t="s">
        <v>738</v>
      </c>
      <c r="AA658" s="200"/>
      <c r="AB658" s="10"/>
      <c r="AC658" s="398"/>
      <c r="AD658" s="398"/>
      <c r="AE658" s="199"/>
      <c r="AF658" s="391"/>
      <c r="AG658" s="393"/>
      <c r="AH658" s="393"/>
      <c r="AI658" s="393"/>
      <c r="AJ658" s="393"/>
      <c r="AK658" s="393"/>
      <c r="AL658" s="393"/>
      <c r="AM658" s="393"/>
      <c r="AN658" s="393"/>
      <c r="AO658" s="396"/>
    </row>
    <row r="659" spans="1:44" ht="19.899999999999999" customHeight="1" x14ac:dyDescent="0.2">
      <c r="A659" s="17"/>
      <c r="B659" s="405">
        <v>10</v>
      </c>
      <c r="C659" s="232"/>
      <c r="D659" s="197"/>
      <c r="E659" s="197"/>
      <c r="F659" s="196"/>
      <c r="G659" s="408">
        <v>83</v>
      </c>
      <c r="H659" s="408">
        <v>27</v>
      </c>
      <c r="I659" s="408">
        <v>5</v>
      </c>
      <c r="J659" s="195" t="s">
        <v>95</v>
      </c>
      <c r="K659" s="194" t="s">
        <v>748</v>
      </c>
      <c r="L659" s="195" t="s">
        <v>94</v>
      </c>
      <c r="M659" s="194" t="s">
        <v>743</v>
      </c>
      <c r="N659" s="195" t="s">
        <v>93</v>
      </c>
      <c r="O659" s="194" t="s">
        <v>319</v>
      </c>
      <c r="P659" s="195" t="s">
        <v>92</v>
      </c>
      <c r="Q659" s="194" t="s">
        <v>308</v>
      </c>
      <c r="R659" s="195" t="s">
        <v>212</v>
      </c>
      <c r="S659" s="194" t="s">
        <v>265</v>
      </c>
      <c r="T659" s="195" t="s">
        <v>211</v>
      </c>
      <c r="U659" s="194" t="s">
        <v>224</v>
      </c>
      <c r="V659" s="195" t="s">
        <v>292</v>
      </c>
      <c r="W659" s="194" t="s">
        <v>217</v>
      </c>
      <c r="X659" s="195" t="s">
        <v>594</v>
      </c>
      <c r="Y659" s="194" t="s">
        <v>98</v>
      </c>
      <c r="Z659" s="195" t="s">
        <v>740</v>
      </c>
      <c r="AA659" s="194"/>
      <c r="AB659" s="25" t="s">
        <v>760</v>
      </c>
      <c r="AC659" s="397">
        <v>4</v>
      </c>
      <c r="AD659" s="397"/>
      <c r="AE659" s="193"/>
      <c r="AF659" s="379">
        <f>SUMPRODUCT(LEN($K659:$Y661)-LEN(SUBSTITUTE($K659:$Y661,"A", "")))</f>
        <v>36</v>
      </c>
      <c r="AG659" s="365">
        <f>SUMPRODUCT(LEN($AB659:$AB661)-LEN(SUBSTITUTE($AB659:$AB661,"A", "")))</f>
        <v>12</v>
      </c>
      <c r="AH659" s="365">
        <f>SUMPRODUCT(LEN($K659:$Y661)-LEN(SUBSTITUTE($K659:$Y661,"S", "")))</f>
        <v>14</v>
      </c>
      <c r="AI659" s="365">
        <f>SUMPRODUCT(LEN($AB659:$AB661)-LEN(SUBSTITUTE($AB659:$AB661,"S", "")))</f>
        <v>8</v>
      </c>
      <c r="AJ659" s="365">
        <f>SUMPRODUCT(LEN($K659:$Y661)-LEN(SUBSTITUTE($K659:$Y661,"F", "")))</f>
        <v>1</v>
      </c>
      <c r="AK659" s="365">
        <f>SUMPRODUCT(LEN($AB659:$AB661)-LEN(SUBSTITUTE($AB659:$AB661,"F", "")))</f>
        <v>0</v>
      </c>
      <c r="AL659" s="365">
        <f>SUMPRODUCT(LEN($K659:$Y661)-LEN(SUBSTITUTE($K659:$Y661,"G", "")))</f>
        <v>7</v>
      </c>
      <c r="AM659" s="365">
        <f>SUMPRODUCT(LEN($AB659:$AB661)-LEN(SUBSTITUTE($AB659:$AB661,"G", "")))</f>
        <v>2</v>
      </c>
      <c r="AN659" s="365">
        <f>SUMPRODUCT(LEN($K659:$Y661)-LEN(SUBSTITUTE($K659:$Y661,"M", "")))</f>
        <v>2</v>
      </c>
      <c r="AO659" s="382">
        <f>SUMPRODUCT(LEN($AB659:$AB661)-LEN(SUBSTITUTE($AB659:$AB661,"M", "")))</f>
        <v>0</v>
      </c>
    </row>
    <row r="660" spans="1:44" ht="19.899999999999999" customHeight="1" x14ac:dyDescent="0.2">
      <c r="A660" s="17"/>
      <c r="B660" s="406"/>
      <c r="C660" s="231"/>
      <c r="D660" s="23"/>
      <c r="E660" s="23"/>
      <c r="F660" s="191"/>
      <c r="G660" s="409"/>
      <c r="H660" s="409"/>
      <c r="I660" s="409"/>
      <c r="J660" s="190" t="s">
        <v>91</v>
      </c>
      <c r="K660" s="189" t="s">
        <v>213</v>
      </c>
      <c r="L660" s="190" t="s">
        <v>90</v>
      </c>
      <c r="M660" s="189" t="s">
        <v>213</v>
      </c>
      <c r="N660" s="190" t="s">
        <v>89</v>
      </c>
      <c r="O660" s="189" t="s">
        <v>440</v>
      </c>
      <c r="P660" s="190" t="s">
        <v>88</v>
      </c>
      <c r="Q660" s="189" t="s">
        <v>308</v>
      </c>
      <c r="R660" s="190" t="s">
        <v>210</v>
      </c>
      <c r="S660" s="189" t="s">
        <v>230</v>
      </c>
      <c r="T660" s="190" t="s">
        <v>209</v>
      </c>
      <c r="U660" s="189" t="s">
        <v>220</v>
      </c>
      <c r="V660" s="190" t="s">
        <v>291</v>
      </c>
      <c r="W660" s="189" t="s">
        <v>217</v>
      </c>
      <c r="X660" s="190" t="s">
        <v>593</v>
      </c>
      <c r="Y660" s="189"/>
      <c r="Z660" s="190" t="s">
        <v>739</v>
      </c>
      <c r="AA660" s="189"/>
      <c r="AB660" s="18" t="s">
        <v>759</v>
      </c>
      <c r="AC660" s="366"/>
      <c r="AD660" s="366"/>
      <c r="AE660" s="188"/>
      <c r="AF660" s="390"/>
      <c r="AG660" s="392"/>
      <c r="AH660" s="392"/>
      <c r="AI660" s="392"/>
      <c r="AJ660" s="392"/>
      <c r="AK660" s="392"/>
      <c r="AL660" s="392"/>
      <c r="AM660" s="392"/>
      <c r="AN660" s="392"/>
      <c r="AO660" s="395"/>
      <c r="AR660" s="4">
        <f>SUM(AN659:AO661)/SUM(AL659:AO661)*100</f>
        <v>18.181818181818183</v>
      </c>
    </row>
    <row r="661" spans="1:44" ht="19.899999999999999" customHeight="1" thickBot="1" x14ac:dyDescent="0.25">
      <c r="A661" s="17"/>
      <c r="B661" s="407"/>
      <c r="C661" s="233"/>
      <c r="D661" s="203"/>
      <c r="E661" s="203"/>
      <c r="F661" s="202"/>
      <c r="G661" s="410"/>
      <c r="H661" s="410"/>
      <c r="I661" s="410"/>
      <c r="J661" s="201" t="s">
        <v>87</v>
      </c>
      <c r="K661" s="200" t="s">
        <v>224</v>
      </c>
      <c r="L661" s="201" t="s">
        <v>86</v>
      </c>
      <c r="M661" s="200" t="s">
        <v>275</v>
      </c>
      <c r="N661" s="201" t="s">
        <v>85</v>
      </c>
      <c r="O661" s="200" t="s">
        <v>275</v>
      </c>
      <c r="P661" s="201" t="s">
        <v>84</v>
      </c>
      <c r="Q661" s="200" t="s">
        <v>230</v>
      </c>
      <c r="R661" s="201" t="s">
        <v>208</v>
      </c>
      <c r="S661" s="200" t="s">
        <v>230</v>
      </c>
      <c r="T661" s="201" t="s">
        <v>207</v>
      </c>
      <c r="U661" s="200" t="s">
        <v>283</v>
      </c>
      <c r="V661" s="201" t="s">
        <v>290</v>
      </c>
      <c r="W661" s="200" t="s">
        <v>98</v>
      </c>
      <c r="X661" s="201" t="s">
        <v>592</v>
      </c>
      <c r="Y661" s="200"/>
      <c r="Z661" s="201" t="s">
        <v>738</v>
      </c>
      <c r="AA661" s="200"/>
      <c r="AB661" s="10"/>
      <c r="AC661" s="398"/>
      <c r="AD661" s="398"/>
      <c r="AE661" s="199"/>
      <c r="AF661" s="391"/>
      <c r="AG661" s="393"/>
      <c r="AH661" s="393"/>
      <c r="AI661" s="393"/>
      <c r="AJ661" s="393"/>
      <c r="AK661" s="393"/>
      <c r="AL661" s="393"/>
      <c r="AM661" s="393"/>
      <c r="AN661" s="393"/>
      <c r="AO661" s="396"/>
    </row>
    <row r="662" spans="1:44" ht="19.899999999999999" customHeight="1" x14ac:dyDescent="0.2">
      <c r="A662" s="17"/>
      <c r="B662" s="405">
        <v>11</v>
      </c>
      <c r="C662" s="232"/>
      <c r="D662" s="197"/>
      <c r="E662" s="197"/>
      <c r="F662" s="196"/>
      <c r="G662" s="408">
        <v>82</v>
      </c>
      <c r="H662" s="408">
        <v>26</v>
      </c>
      <c r="I662" s="408">
        <v>6</v>
      </c>
      <c r="J662" s="195" t="s">
        <v>95</v>
      </c>
      <c r="K662" s="194" t="s">
        <v>743</v>
      </c>
      <c r="L662" s="195" t="s">
        <v>94</v>
      </c>
      <c r="M662" s="194" t="s">
        <v>743</v>
      </c>
      <c r="N662" s="195" t="s">
        <v>93</v>
      </c>
      <c r="O662" s="194" t="s">
        <v>425</v>
      </c>
      <c r="P662" s="195" t="s">
        <v>92</v>
      </c>
      <c r="Q662" s="194" t="s">
        <v>224</v>
      </c>
      <c r="R662" s="195" t="s">
        <v>212</v>
      </c>
      <c r="S662" s="194" t="s">
        <v>213</v>
      </c>
      <c r="T662" s="195" t="s">
        <v>211</v>
      </c>
      <c r="U662" s="194" t="s">
        <v>213</v>
      </c>
      <c r="V662" s="195" t="s">
        <v>292</v>
      </c>
      <c r="W662" s="194" t="s">
        <v>97</v>
      </c>
      <c r="X662" s="195" t="s">
        <v>594</v>
      </c>
      <c r="Y662" s="194"/>
      <c r="Z662" s="195" t="s">
        <v>740</v>
      </c>
      <c r="AA662" s="194"/>
      <c r="AB662" s="25" t="s">
        <v>758</v>
      </c>
      <c r="AC662" s="397"/>
      <c r="AD662" s="397"/>
      <c r="AE662" s="193"/>
      <c r="AF662" s="379">
        <f>SUMPRODUCT(LEN($K662:$Y664)-LEN(SUBSTITUTE($K662:$Y664,"A", "")))</f>
        <v>37</v>
      </c>
      <c r="AG662" s="365">
        <f>SUMPRODUCT(LEN($AB662:$AB664)-LEN(SUBSTITUTE($AB662:$AB664,"A", "")))</f>
        <v>4</v>
      </c>
      <c r="AH662" s="365">
        <f>SUMPRODUCT(LEN($K662:$Y664)-LEN(SUBSTITUTE($K662:$Y664,"S", "")))</f>
        <v>5</v>
      </c>
      <c r="AI662" s="365">
        <f>SUMPRODUCT(LEN($AB662:$AB664)-LEN(SUBSTITUTE($AB662:$AB664,"S", "")))</f>
        <v>1</v>
      </c>
      <c r="AJ662" s="365">
        <f>SUMPRODUCT(LEN($K662:$Y664)-LEN(SUBSTITUTE($K662:$Y664,"F", "")))</f>
        <v>0</v>
      </c>
      <c r="AK662" s="365">
        <f>SUMPRODUCT(LEN($AB662:$AB664)-LEN(SUBSTITUTE($AB662:$AB664,"F", "")))</f>
        <v>0</v>
      </c>
      <c r="AL662" s="365">
        <f>SUMPRODUCT(LEN($K662:$Y664)-LEN(SUBSTITUTE($K662:$Y664,"G", "")))</f>
        <v>6</v>
      </c>
      <c r="AM662" s="365">
        <f>SUMPRODUCT(LEN($AB662:$AB664)-LEN(SUBSTITUTE($AB662:$AB664,"G", "")))</f>
        <v>3</v>
      </c>
      <c r="AN662" s="365">
        <f>SUMPRODUCT(LEN($K662:$Y664)-LEN(SUBSTITUTE($K662:$Y664,"M", "")))</f>
        <v>2</v>
      </c>
      <c r="AO662" s="382">
        <f>SUMPRODUCT(LEN($AB662:$AB664)-LEN(SUBSTITUTE($AB662:$AB664,"M", "")))</f>
        <v>0</v>
      </c>
    </row>
    <row r="663" spans="1:44" ht="19.899999999999999" customHeight="1" x14ac:dyDescent="0.2">
      <c r="A663" s="17"/>
      <c r="B663" s="406"/>
      <c r="C663" s="231"/>
      <c r="D663" s="23"/>
      <c r="E663" s="23"/>
      <c r="F663" s="191"/>
      <c r="G663" s="409"/>
      <c r="H663" s="409"/>
      <c r="I663" s="409"/>
      <c r="J663" s="190" t="s">
        <v>91</v>
      </c>
      <c r="K663" s="189" t="s">
        <v>213</v>
      </c>
      <c r="L663" s="190" t="s">
        <v>90</v>
      </c>
      <c r="M663" s="189" t="s">
        <v>263</v>
      </c>
      <c r="N663" s="190" t="s">
        <v>89</v>
      </c>
      <c r="O663" s="189" t="s">
        <v>275</v>
      </c>
      <c r="P663" s="190" t="s">
        <v>88</v>
      </c>
      <c r="Q663" s="189" t="s">
        <v>263</v>
      </c>
      <c r="R663" s="190" t="s">
        <v>210</v>
      </c>
      <c r="S663" s="189" t="s">
        <v>263</v>
      </c>
      <c r="T663" s="190" t="s">
        <v>209</v>
      </c>
      <c r="U663" s="189" t="s">
        <v>218</v>
      </c>
      <c r="V663" s="190" t="s">
        <v>291</v>
      </c>
      <c r="W663" s="189" t="s">
        <v>98</v>
      </c>
      <c r="X663" s="190" t="s">
        <v>593</v>
      </c>
      <c r="Y663" s="189"/>
      <c r="Z663" s="190" t="s">
        <v>739</v>
      </c>
      <c r="AA663" s="189"/>
      <c r="AB663" s="18"/>
      <c r="AC663" s="366"/>
      <c r="AD663" s="366"/>
      <c r="AE663" s="188"/>
      <c r="AF663" s="390"/>
      <c r="AG663" s="392"/>
      <c r="AH663" s="392"/>
      <c r="AI663" s="392"/>
      <c r="AJ663" s="392"/>
      <c r="AK663" s="392"/>
      <c r="AL663" s="392"/>
      <c r="AM663" s="392"/>
      <c r="AN663" s="392"/>
      <c r="AO663" s="395"/>
      <c r="AR663" s="4">
        <f>SUM(AN662:AO664)/SUM(AL662:AO664)*100</f>
        <v>18.181818181818183</v>
      </c>
    </row>
    <row r="664" spans="1:44" ht="19.899999999999999" customHeight="1" thickBot="1" x14ac:dyDescent="0.25">
      <c r="A664" s="17"/>
      <c r="B664" s="407"/>
      <c r="C664" s="233"/>
      <c r="D664" s="203"/>
      <c r="E664" s="203"/>
      <c r="F664" s="202"/>
      <c r="G664" s="410"/>
      <c r="H664" s="410"/>
      <c r="I664" s="410"/>
      <c r="J664" s="201" t="s">
        <v>87</v>
      </c>
      <c r="K664" s="200" t="s">
        <v>224</v>
      </c>
      <c r="L664" s="201" t="s">
        <v>86</v>
      </c>
      <c r="M664" s="200" t="s">
        <v>275</v>
      </c>
      <c r="N664" s="201" t="s">
        <v>85</v>
      </c>
      <c r="O664" s="200" t="s">
        <v>301</v>
      </c>
      <c r="P664" s="201" t="s">
        <v>84</v>
      </c>
      <c r="Q664" s="200" t="s">
        <v>224</v>
      </c>
      <c r="R664" s="201" t="s">
        <v>208</v>
      </c>
      <c r="S664" s="200" t="s">
        <v>224</v>
      </c>
      <c r="T664" s="201" t="s">
        <v>207</v>
      </c>
      <c r="U664" s="200" t="s">
        <v>218</v>
      </c>
      <c r="V664" s="201" t="s">
        <v>290</v>
      </c>
      <c r="W664" s="200"/>
      <c r="X664" s="201" t="s">
        <v>592</v>
      </c>
      <c r="Y664" s="200"/>
      <c r="Z664" s="201" t="s">
        <v>738</v>
      </c>
      <c r="AA664" s="200"/>
      <c r="AB664" s="10"/>
      <c r="AC664" s="398"/>
      <c r="AD664" s="398"/>
      <c r="AE664" s="199"/>
      <c r="AF664" s="391"/>
      <c r="AG664" s="393"/>
      <c r="AH664" s="393"/>
      <c r="AI664" s="393"/>
      <c r="AJ664" s="393"/>
      <c r="AK664" s="393"/>
      <c r="AL664" s="393"/>
      <c r="AM664" s="393"/>
      <c r="AN664" s="393"/>
      <c r="AO664" s="396"/>
    </row>
    <row r="665" spans="1:44" ht="19.899999999999999" customHeight="1" x14ac:dyDescent="0.2">
      <c r="A665" s="17"/>
      <c r="B665" s="405">
        <v>12</v>
      </c>
      <c r="C665" s="232"/>
      <c r="D665" s="197"/>
      <c r="E665" s="197"/>
      <c r="F665" s="196"/>
      <c r="G665" s="408"/>
      <c r="H665" s="408"/>
      <c r="I665" s="408"/>
      <c r="J665" s="195" t="s">
        <v>95</v>
      </c>
      <c r="K665" s="194"/>
      <c r="L665" s="195" t="s">
        <v>94</v>
      </c>
      <c r="M665" s="194"/>
      <c r="N665" s="195" t="s">
        <v>93</v>
      </c>
      <c r="O665" s="194"/>
      <c r="P665" s="195" t="s">
        <v>92</v>
      </c>
      <c r="Q665" s="194"/>
      <c r="R665" s="195" t="s">
        <v>212</v>
      </c>
      <c r="S665" s="194"/>
      <c r="T665" s="195" t="s">
        <v>211</v>
      </c>
      <c r="U665" s="194"/>
      <c r="V665" s="195" t="s">
        <v>292</v>
      </c>
      <c r="W665" s="194"/>
      <c r="X665" s="195" t="s">
        <v>594</v>
      </c>
      <c r="Y665" s="194"/>
      <c r="Z665" s="195" t="s">
        <v>740</v>
      </c>
      <c r="AA665" s="194"/>
      <c r="AB665" s="25"/>
      <c r="AC665" s="397"/>
      <c r="AD665" s="397"/>
      <c r="AE665" s="193"/>
      <c r="AF665" s="379">
        <f>SUMPRODUCT(LEN($K665:$Y667)-LEN(SUBSTITUTE($K665:$Y667,"A", "")))</f>
        <v>0</v>
      </c>
      <c r="AG665" s="365">
        <f>SUMPRODUCT(LEN($AB665:$AB667)-LEN(SUBSTITUTE($AB665:$AB667,"A", "")))</f>
        <v>0</v>
      </c>
      <c r="AH665" s="365">
        <f>SUMPRODUCT(LEN($K665:$Y667)-LEN(SUBSTITUTE($K665:$Y667,"S", "")))</f>
        <v>0</v>
      </c>
      <c r="AI665" s="365">
        <f>SUMPRODUCT(LEN($AB665:$AB667)-LEN(SUBSTITUTE($AB665:$AB667,"S", "")))</f>
        <v>0</v>
      </c>
      <c r="AJ665" s="365">
        <f>SUMPRODUCT(LEN($K665:$Y667)-LEN(SUBSTITUTE($K665:$Y667,"F", "")))</f>
        <v>0</v>
      </c>
      <c r="AK665" s="365">
        <f>SUMPRODUCT(LEN($AB665:$AB667)-LEN(SUBSTITUTE($AB665:$AB667,"F", "")))</f>
        <v>0</v>
      </c>
      <c r="AL665" s="365">
        <f>SUMPRODUCT(LEN($K665:$Y667)-LEN(SUBSTITUTE($K665:$Y667,"G", "")))</f>
        <v>0</v>
      </c>
      <c r="AM665" s="365">
        <f>SUMPRODUCT(LEN($AB665:$AB667)-LEN(SUBSTITUTE($AB665:$AB667,"G", "")))</f>
        <v>0</v>
      </c>
      <c r="AN665" s="365">
        <f>SUMPRODUCT(LEN($K665:$Y667)-LEN(SUBSTITUTE($K665:$Y667,"M", "")))</f>
        <v>0</v>
      </c>
      <c r="AO665" s="382">
        <f>SUMPRODUCT(LEN($AB665:$AB667)-LEN(SUBSTITUTE($AB665:$AB667,"M", "")))</f>
        <v>0</v>
      </c>
    </row>
    <row r="666" spans="1:44" ht="19.899999999999999" customHeight="1" x14ac:dyDescent="0.2">
      <c r="A666" s="17"/>
      <c r="B666" s="406"/>
      <c r="C666" s="231"/>
      <c r="D666" s="23"/>
      <c r="E666" s="23"/>
      <c r="F666" s="191"/>
      <c r="G666" s="409"/>
      <c r="H666" s="409"/>
      <c r="I666" s="409"/>
      <c r="J666" s="190" t="s">
        <v>91</v>
      </c>
      <c r="K666" s="189"/>
      <c r="L666" s="190" t="s">
        <v>90</v>
      </c>
      <c r="M666" s="189"/>
      <c r="N666" s="190" t="s">
        <v>89</v>
      </c>
      <c r="O666" s="189"/>
      <c r="P666" s="190" t="s">
        <v>88</v>
      </c>
      <c r="Q666" s="189"/>
      <c r="R666" s="190" t="s">
        <v>210</v>
      </c>
      <c r="S666" s="189"/>
      <c r="T666" s="190" t="s">
        <v>209</v>
      </c>
      <c r="U666" s="189"/>
      <c r="V666" s="190" t="s">
        <v>291</v>
      </c>
      <c r="W666" s="189"/>
      <c r="X666" s="190" t="s">
        <v>593</v>
      </c>
      <c r="Y666" s="189"/>
      <c r="Z666" s="190" t="s">
        <v>739</v>
      </c>
      <c r="AA666" s="189"/>
      <c r="AB666" s="18"/>
      <c r="AC666" s="366"/>
      <c r="AD666" s="366"/>
      <c r="AE666" s="188"/>
      <c r="AF666" s="390"/>
      <c r="AG666" s="392"/>
      <c r="AH666" s="392"/>
      <c r="AI666" s="392"/>
      <c r="AJ666" s="392"/>
      <c r="AK666" s="392"/>
      <c r="AL666" s="392"/>
      <c r="AM666" s="392"/>
      <c r="AN666" s="392"/>
      <c r="AO666" s="395"/>
    </row>
    <row r="667" spans="1:44" ht="19.899999999999999" customHeight="1" thickBot="1" x14ac:dyDescent="0.25">
      <c r="A667" s="17"/>
      <c r="B667" s="407"/>
      <c r="C667" s="233"/>
      <c r="D667" s="203"/>
      <c r="E667" s="203"/>
      <c r="F667" s="202"/>
      <c r="G667" s="410"/>
      <c r="H667" s="410"/>
      <c r="I667" s="410"/>
      <c r="J667" s="201" t="s">
        <v>87</v>
      </c>
      <c r="K667" s="200"/>
      <c r="L667" s="201" t="s">
        <v>86</v>
      </c>
      <c r="M667" s="200"/>
      <c r="N667" s="201" t="s">
        <v>85</v>
      </c>
      <c r="O667" s="200"/>
      <c r="P667" s="201" t="s">
        <v>84</v>
      </c>
      <c r="Q667" s="200"/>
      <c r="R667" s="201" t="s">
        <v>208</v>
      </c>
      <c r="S667" s="200"/>
      <c r="T667" s="201" t="s">
        <v>207</v>
      </c>
      <c r="U667" s="200"/>
      <c r="V667" s="201" t="s">
        <v>290</v>
      </c>
      <c r="W667" s="200"/>
      <c r="X667" s="201" t="s">
        <v>592</v>
      </c>
      <c r="Y667" s="200"/>
      <c r="Z667" s="201" t="s">
        <v>738</v>
      </c>
      <c r="AA667" s="200"/>
      <c r="AB667" s="10"/>
      <c r="AC667" s="398"/>
      <c r="AD667" s="398"/>
      <c r="AE667" s="199"/>
      <c r="AF667" s="391"/>
      <c r="AG667" s="393"/>
      <c r="AH667" s="393"/>
      <c r="AI667" s="393"/>
      <c r="AJ667" s="393"/>
      <c r="AK667" s="393"/>
      <c r="AL667" s="393"/>
      <c r="AM667" s="393"/>
      <c r="AN667" s="393"/>
      <c r="AO667" s="396"/>
    </row>
    <row r="668" spans="1:44" ht="19.899999999999999" customHeight="1" x14ac:dyDescent="0.2">
      <c r="A668" s="17"/>
      <c r="B668" s="405">
        <v>13</v>
      </c>
      <c r="C668" s="232"/>
      <c r="D668" s="197"/>
      <c r="E668" s="197"/>
      <c r="F668" s="196"/>
      <c r="G668" s="408"/>
      <c r="H668" s="408"/>
      <c r="I668" s="408"/>
      <c r="J668" s="195" t="s">
        <v>95</v>
      </c>
      <c r="K668" s="194"/>
      <c r="L668" s="195" t="s">
        <v>94</v>
      </c>
      <c r="M668" s="194"/>
      <c r="N668" s="195" t="s">
        <v>93</v>
      </c>
      <c r="O668" s="194"/>
      <c r="P668" s="195" t="s">
        <v>92</v>
      </c>
      <c r="Q668" s="194"/>
      <c r="R668" s="195" t="s">
        <v>212</v>
      </c>
      <c r="S668" s="194"/>
      <c r="T668" s="195" t="s">
        <v>211</v>
      </c>
      <c r="U668" s="194"/>
      <c r="V668" s="195" t="s">
        <v>292</v>
      </c>
      <c r="W668" s="194"/>
      <c r="X668" s="195" t="s">
        <v>594</v>
      </c>
      <c r="Y668" s="194"/>
      <c r="Z668" s="195" t="s">
        <v>740</v>
      </c>
      <c r="AA668" s="194"/>
      <c r="AB668" s="25"/>
      <c r="AC668" s="397"/>
      <c r="AD668" s="397"/>
      <c r="AE668" s="193"/>
      <c r="AF668" s="379">
        <f>SUMPRODUCT(LEN($K668:$Y670)-LEN(SUBSTITUTE($K668:$Y670,"A", "")))</f>
        <v>0</v>
      </c>
      <c r="AG668" s="365">
        <f>SUMPRODUCT(LEN($AB668:$AB670)-LEN(SUBSTITUTE($AB668:$AB670,"A", "")))</f>
        <v>0</v>
      </c>
      <c r="AH668" s="365">
        <f>SUMPRODUCT(LEN($K668:$Y670)-LEN(SUBSTITUTE($K668:$Y670,"S", "")))</f>
        <v>0</v>
      </c>
      <c r="AI668" s="365">
        <f>SUMPRODUCT(LEN($AB668:$AB670)-LEN(SUBSTITUTE($AB668:$AB670,"S", "")))</f>
        <v>0</v>
      </c>
      <c r="AJ668" s="365">
        <f>SUMPRODUCT(LEN($K668:$Y670)-LEN(SUBSTITUTE($K668:$Y670,"F", "")))</f>
        <v>0</v>
      </c>
      <c r="AK668" s="365">
        <f>SUMPRODUCT(LEN($AB668:$AB670)-LEN(SUBSTITUTE($AB668:$AB670,"F", "")))</f>
        <v>0</v>
      </c>
      <c r="AL668" s="365">
        <f>SUMPRODUCT(LEN($K668:$Y670)-LEN(SUBSTITUTE($K668:$Y670,"G", "")))</f>
        <v>0</v>
      </c>
      <c r="AM668" s="365">
        <f>SUMPRODUCT(LEN($AB668:$AB670)-LEN(SUBSTITUTE($AB668:$AB670,"G", "")))</f>
        <v>0</v>
      </c>
      <c r="AN668" s="365">
        <f>SUMPRODUCT(LEN($K668:$Y670)-LEN(SUBSTITUTE($K668:$Y670,"M", "")))</f>
        <v>0</v>
      </c>
      <c r="AO668" s="382">
        <f>SUMPRODUCT(LEN($AB668:$AB670)-LEN(SUBSTITUTE($AB668:$AB670,"M", "")))</f>
        <v>0</v>
      </c>
    </row>
    <row r="669" spans="1:44" ht="19.899999999999999" customHeight="1" x14ac:dyDescent="0.2">
      <c r="A669" s="17"/>
      <c r="B669" s="406"/>
      <c r="C669" s="231"/>
      <c r="D669" s="23"/>
      <c r="E669" s="23"/>
      <c r="F669" s="191"/>
      <c r="G669" s="409"/>
      <c r="H669" s="409"/>
      <c r="I669" s="409"/>
      <c r="J669" s="190" t="s">
        <v>91</v>
      </c>
      <c r="K669" s="189"/>
      <c r="L669" s="190" t="s">
        <v>90</v>
      </c>
      <c r="M669" s="189"/>
      <c r="N669" s="190" t="s">
        <v>89</v>
      </c>
      <c r="O669" s="189"/>
      <c r="P669" s="190" t="s">
        <v>88</v>
      </c>
      <c r="Q669" s="189"/>
      <c r="R669" s="190" t="s">
        <v>210</v>
      </c>
      <c r="S669" s="189"/>
      <c r="T669" s="190" t="s">
        <v>209</v>
      </c>
      <c r="U669" s="189"/>
      <c r="V669" s="190" t="s">
        <v>291</v>
      </c>
      <c r="W669" s="189"/>
      <c r="X669" s="190" t="s">
        <v>593</v>
      </c>
      <c r="Y669" s="189"/>
      <c r="Z669" s="190" t="s">
        <v>739</v>
      </c>
      <c r="AA669" s="189"/>
      <c r="AB669" s="18"/>
      <c r="AC669" s="366"/>
      <c r="AD669" s="366"/>
      <c r="AE669" s="188"/>
      <c r="AF669" s="390"/>
      <c r="AG669" s="392"/>
      <c r="AH669" s="392"/>
      <c r="AI669" s="392"/>
      <c r="AJ669" s="392"/>
      <c r="AK669" s="392"/>
      <c r="AL669" s="392"/>
      <c r="AM669" s="392"/>
      <c r="AN669" s="392"/>
      <c r="AO669" s="395"/>
    </row>
    <row r="670" spans="1:44" ht="19.899999999999999" customHeight="1" thickBot="1" x14ac:dyDescent="0.25">
      <c r="A670" s="17"/>
      <c r="B670" s="407"/>
      <c r="C670" s="233"/>
      <c r="D670" s="203"/>
      <c r="E670" s="203"/>
      <c r="F670" s="202"/>
      <c r="G670" s="410"/>
      <c r="H670" s="410"/>
      <c r="I670" s="410"/>
      <c r="J670" s="201" t="s">
        <v>87</v>
      </c>
      <c r="K670" s="200"/>
      <c r="L670" s="201" t="s">
        <v>86</v>
      </c>
      <c r="M670" s="200"/>
      <c r="N670" s="201" t="s">
        <v>85</v>
      </c>
      <c r="O670" s="200"/>
      <c r="P670" s="201" t="s">
        <v>84</v>
      </c>
      <c r="Q670" s="200"/>
      <c r="R670" s="201" t="s">
        <v>208</v>
      </c>
      <c r="S670" s="200"/>
      <c r="T670" s="201" t="s">
        <v>207</v>
      </c>
      <c r="U670" s="200"/>
      <c r="V670" s="201" t="s">
        <v>290</v>
      </c>
      <c r="W670" s="200"/>
      <c r="X670" s="201" t="s">
        <v>592</v>
      </c>
      <c r="Y670" s="200"/>
      <c r="Z670" s="201" t="s">
        <v>738</v>
      </c>
      <c r="AA670" s="200"/>
      <c r="AB670" s="10"/>
      <c r="AC670" s="398"/>
      <c r="AD670" s="398"/>
      <c r="AE670" s="199"/>
      <c r="AF670" s="391"/>
      <c r="AG670" s="393"/>
      <c r="AH670" s="393"/>
      <c r="AI670" s="393"/>
      <c r="AJ670" s="393"/>
      <c r="AK670" s="393"/>
      <c r="AL670" s="393"/>
      <c r="AM670" s="393"/>
      <c r="AN670" s="393"/>
      <c r="AO670" s="396"/>
    </row>
    <row r="671" spans="1:44" ht="19.899999999999999" customHeight="1" x14ac:dyDescent="0.2">
      <c r="A671" s="17"/>
      <c r="B671" s="405">
        <v>14</v>
      </c>
      <c r="C671" s="232"/>
      <c r="D671" s="197"/>
      <c r="E671" s="197"/>
      <c r="F671" s="196"/>
      <c r="G671" s="408"/>
      <c r="H671" s="408"/>
      <c r="I671" s="408"/>
      <c r="J671" s="195" t="s">
        <v>95</v>
      </c>
      <c r="K671" s="194"/>
      <c r="L671" s="195" t="s">
        <v>94</v>
      </c>
      <c r="M671" s="194"/>
      <c r="N671" s="195" t="s">
        <v>93</v>
      </c>
      <c r="O671" s="194"/>
      <c r="P671" s="195" t="s">
        <v>92</v>
      </c>
      <c r="Q671" s="194"/>
      <c r="R671" s="195" t="s">
        <v>212</v>
      </c>
      <c r="S671" s="194"/>
      <c r="T671" s="195" t="s">
        <v>211</v>
      </c>
      <c r="U671" s="194"/>
      <c r="V671" s="195" t="s">
        <v>292</v>
      </c>
      <c r="W671" s="194"/>
      <c r="X671" s="195" t="s">
        <v>594</v>
      </c>
      <c r="Y671" s="194"/>
      <c r="Z671" s="195" t="s">
        <v>740</v>
      </c>
      <c r="AA671" s="194"/>
      <c r="AB671" s="25"/>
      <c r="AC671" s="397"/>
      <c r="AD671" s="397"/>
      <c r="AE671" s="193"/>
      <c r="AF671" s="379">
        <f>SUMPRODUCT(LEN($K671:$Y673)-LEN(SUBSTITUTE($K671:$Y673,"A", "")))</f>
        <v>0</v>
      </c>
      <c r="AG671" s="365">
        <f>SUMPRODUCT(LEN($AB671:$AB673)-LEN(SUBSTITUTE($AB671:$AB673,"A", "")))</f>
        <v>0</v>
      </c>
      <c r="AH671" s="365">
        <f>SUMPRODUCT(LEN($K671:$Y673)-LEN(SUBSTITUTE($K671:$Y673,"S", "")))</f>
        <v>0</v>
      </c>
      <c r="AI671" s="365">
        <f>SUMPRODUCT(LEN($AB671:$AB673)-LEN(SUBSTITUTE($AB671:$AB673,"S", "")))</f>
        <v>0</v>
      </c>
      <c r="AJ671" s="365">
        <f>SUMPRODUCT(LEN($K671:$Y673)-LEN(SUBSTITUTE($K671:$Y673,"F", "")))</f>
        <v>0</v>
      </c>
      <c r="AK671" s="365">
        <f>SUMPRODUCT(LEN($AB671:$AB673)-LEN(SUBSTITUTE($AB671:$AB673,"F", "")))</f>
        <v>0</v>
      </c>
      <c r="AL671" s="365">
        <f>SUMPRODUCT(LEN($K671:$Y673)-LEN(SUBSTITUTE($K671:$Y673,"G", "")))</f>
        <v>0</v>
      </c>
      <c r="AM671" s="365">
        <f>SUMPRODUCT(LEN($AB671:$AB673)-LEN(SUBSTITUTE($AB671:$AB673,"G", "")))</f>
        <v>0</v>
      </c>
      <c r="AN671" s="365">
        <f>SUMPRODUCT(LEN($K671:$Y673)-LEN(SUBSTITUTE($K671:$Y673,"M", "")))</f>
        <v>0</v>
      </c>
      <c r="AO671" s="382">
        <f>SUMPRODUCT(LEN($AB671:$AB673)-LEN(SUBSTITUTE($AB671:$AB673,"M", "")))</f>
        <v>0</v>
      </c>
    </row>
    <row r="672" spans="1:44" ht="19.899999999999999" customHeight="1" x14ac:dyDescent="0.2">
      <c r="A672" s="17"/>
      <c r="B672" s="406"/>
      <c r="C672" s="231"/>
      <c r="D672" s="23"/>
      <c r="E672" s="23"/>
      <c r="F672" s="191"/>
      <c r="G672" s="409"/>
      <c r="H672" s="409"/>
      <c r="I672" s="409"/>
      <c r="J672" s="190" t="s">
        <v>91</v>
      </c>
      <c r="K672" s="189"/>
      <c r="L672" s="190" t="s">
        <v>90</v>
      </c>
      <c r="M672" s="189"/>
      <c r="N672" s="190" t="s">
        <v>89</v>
      </c>
      <c r="O672" s="189"/>
      <c r="P672" s="190" t="s">
        <v>88</v>
      </c>
      <c r="Q672" s="189"/>
      <c r="R672" s="190" t="s">
        <v>210</v>
      </c>
      <c r="S672" s="189"/>
      <c r="T672" s="190" t="s">
        <v>209</v>
      </c>
      <c r="U672" s="189"/>
      <c r="V672" s="190" t="s">
        <v>291</v>
      </c>
      <c r="W672" s="189"/>
      <c r="X672" s="190" t="s">
        <v>593</v>
      </c>
      <c r="Y672" s="189"/>
      <c r="Z672" s="190" t="s">
        <v>739</v>
      </c>
      <c r="AA672" s="189"/>
      <c r="AB672" s="18"/>
      <c r="AC672" s="366"/>
      <c r="AD672" s="366"/>
      <c r="AE672" s="188"/>
      <c r="AF672" s="390"/>
      <c r="AG672" s="392"/>
      <c r="AH672" s="392"/>
      <c r="AI672" s="392"/>
      <c r="AJ672" s="392"/>
      <c r="AK672" s="392"/>
      <c r="AL672" s="392"/>
      <c r="AM672" s="392"/>
      <c r="AN672" s="392"/>
      <c r="AO672" s="395"/>
      <c r="AP672" s="58"/>
    </row>
    <row r="673" spans="1:41" ht="19.899999999999999" customHeight="1" thickBot="1" x14ac:dyDescent="0.25">
      <c r="A673" s="17"/>
      <c r="B673" s="407"/>
      <c r="C673" s="233"/>
      <c r="D673" s="203"/>
      <c r="E673" s="203"/>
      <c r="F673" s="202"/>
      <c r="G673" s="410"/>
      <c r="H673" s="410"/>
      <c r="I673" s="410"/>
      <c r="J673" s="201" t="s">
        <v>87</v>
      </c>
      <c r="K673" s="200"/>
      <c r="L673" s="201" t="s">
        <v>86</v>
      </c>
      <c r="M673" s="200"/>
      <c r="N673" s="201" t="s">
        <v>85</v>
      </c>
      <c r="O673" s="200"/>
      <c r="P673" s="201" t="s">
        <v>84</v>
      </c>
      <c r="Q673" s="200"/>
      <c r="R673" s="201" t="s">
        <v>208</v>
      </c>
      <c r="S673" s="200"/>
      <c r="T673" s="201" t="s">
        <v>207</v>
      </c>
      <c r="U673" s="200"/>
      <c r="V673" s="201" t="s">
        <v>290</v>
      </c>
      <c r="W673" s="200"/>
      <c r="X673" s="201" t="s">
        <v>592</v>
      </c>
      <c r="Y673" s="200"/>
      <c r="Z673" s="201" t="s">
        <v>738</v>
      </c>
      <c r="AA673" s="200"/>
      <c r="AB673" s="10"/>
      <c r="AC673" s="398"/>
      <c r="AD673" s="398"/>
      <c r="AE673" s="199"/>
      <c r="AF673" s="391"/>
      <c r="AG673" s="393"/>
      <c r="AH673" s="393"/>
      <c r="AI673" s="393"/>
      <c r="AJ673" s="393"/>
      <c r="AK673" s="393"/>
      <c r="AL673" s="393"/>
      <c r="AM673" s="393"/>
      <c r="AN673" s="393"/>
      <c r="AO673" s="396"/>
    </row>
    <row r="674" spans="1:41" ht="19.899999999999999" customHeight="1" x14ac:dyDescent="0.2">
      <c r="A674" s="17"/>
      <c r="B674" s="405">
        <v>15</v>
      </c>
      <c r="C674" s="232"/>
      <c r="D674" s="197"/>
      <c r="E674" s="197"/>
      <c r="F674" s="196"/>
      <c r="G674" s="408"/>
      <c r="H674" s="408"/>
      <c r="I674" s="408"/>
      <c r="J674" s="195" t="s">
        <v>95</v>
      </c>
      <c r="K674" s="194"/>
      <c r="L674" s="195" t="s">
        <v>94</v>
      </c>
      <c r="M674" s="194"/>
      <c r="N674" s="195" t="s">
        <v>93</v>
      </c>
      <c r="O674" s="194"/>
      <c r="P674" s="195" t="s">
        <v>92</v>
      </c>
      <c r="Q674" s="194"/>
      <c r="R674" s="195" t="s">
        <v>212</v>
      </c>
      <c r="S674" s="194"/>
      <c r="T674" s="195" t="s">
        <v>211</v>
      </c>
      <c r="U674" s="194"/>
      <c r="V674" s="195" t="s">
        <v>292</v>
      </c>
      <c r="W674" s="194"/>
      <c r="X674" s="195" t="s">
        <v>594</v>
      </c>
      <c r="Y674" s="194"/>
      <c r="Z674" s="195" t="s">
        <v>740</v>
      </c>
      <c r="AA674" s="194"/>
      <c r="AB674" s="25"/>
      <c r="AC674" s="397"/>
      <c r="AD674" s="397"/>
      <c r="AE674" s="193"/>
      <c r="AF674" s="379">
        <f>SUMPRODUCT(LEN($K674:$Y676)-LEN(SUBSTITUTE($K674:$Y676,"A", "")))</f>
        <v>0</v>
      </c>
      <c r="AG674" s="365">
        <f>SUMPRODUCT(LEN($AB674:$AB676)-LEN(SUBSTITUTE($AB674:$AB676,"A", "")))</f>
        <v>0</v>
      </c>
      <c r="AH674" s="365">
        <f>SUMPRODUCT(LEN($K674:$Y676)-LEN(SUBSTITUTE($K674:$Y676,"S", "")))</f>
        <v>0</v>
      </c>
      <c r="AI674" s="365">
        <f>SUMPRODUCT(LEN($AB674:$AB676)-LEN(SUBSTITUTE($AB674:$AB676,"S", "")))</f>
        <v>0</v>
      </c>
      <c r="AJ674" s="365">
        <f>SUMPRODUCT(LEN($K674:$Y676)-LEN(SUBSTITUTE($K674:$Y676,"F", "")))</f>
        <v>0</v>
      </c>
      <c r="AK674" s="365">
        <f>SUMPRODUCT(LEN($AB674:$AB676)-LEN(SUBSTITUTE($AB674:$AB676,"F", "")))</f>
        <v>0</v>
      </c>
      <c r="AL674" s="365">
        <f>SUMPRODUCT(LEN($K674:$Y676)-LEN(SUBSTITUTE($K674:$Y676,"G", "")))</f>
        <v>0</v>
      </c>
      <c r="AM674" s="365">
        <f>SUMPRODUCT(LEN($AB674:$AB676)-LEN(SUBSTITUTE($AB674:$AB676,"G", "")))</f>
        <v>0</v>
      </c>
      <c r="AN674" s="365">
        <f>SUMPRODUCT(LEN($K674:$Y676)-LEN(SUBSTITUTE($K674:$Y676,"M", "")))</f>
        <v>0</v>
      </c>
      <c r="AO674" s="382">
        <f>SUMPRODUCT(LEN($AB674:$AB676)-LEN(SUBSTITUTE($AB674:$AB676,"M", "")))</f>
        <v>0</v>
      </c>
    </row>
    <row r="675" spans="1:41" ht="19.899999999999999" customHeight="1" x14ac:dyDescent="0.2">
      <c r="A675" s="17"/>
      <c r="B675" s="406"/>
      <c r="C675" s="231"/>
      <c r="D675" s="23"/>
      <c r="E675" s="23"/>
      <c r="F675" s="191"/>
      <c r="G675" s="409"/>
      <c r="H675" s="409"/>
      <c r="I675" s="409"/>
      <c r="J675" s="190" t="s">
        <v>91</v>
      </c>
      <c r="K675" s="189"/>
      <c r="L675" s="190" t="s">
        <v>90</v>
      </c>
      <c r="M675" s="189"/>
      <c r="N675" s="190" t="s">
        <v>89</v>
      </c>
      <c r="O675" s="189"/>
      <c r="P675" s="190" t="s">
        <v>88</v>
      </c>
      <c r="Q675" s="189"/>
      <c r="R675" s="190" t="s">
        <v>210</v>
      </c>
      <c r="S675" s="189"/>
      <c r="T675" s="190" t="s">
        <v>209</v>
      </c>
      <c r="U675" s="189"/>
      <c r="V675" s="190" t="s">
        <v>291</v>
      </c>
      <c r="W675" s="189"/>
      <c r="X675" s="190" t="s">
        <v>593</v>
      </c>
      <c r="Y675" s="189"/>
      <c r="Z675" s="190" t="s">
        <v>739</v>
      </c>
      <c r="AA675" s="189"/>
      <c r="AB675" s="18"/>
      <c r="AC675" s="366"/>
      <c r="AD675" s="366"/>
      <c r="AE675" s="188"/>
      <c r="AF675" s="390"/>
      <c r="AG675" s="392"/>
      <c r="AH675" s="392"/>
      <c r="AI675" s="392"/>
      <c r="AJ675" s="392"/>
      <c r="AK675" s="392"/>
      <c r="AL675" s="392"/>
      <c r="AM675" s="392"/>
      <c r="AN675" s="392"/>
      <c r="AO675" s="395"/>
    </row>
    <row r="676" spans="1:41" ht="19.899999999999999" customHeight="1" thickBot="1" x14ac:dyDescent="0.25">
      <c r="A676" s="17"/>
      <c r="B676" s="407"/>
      <c r="C676" s="233"/>
      <c r="D676" s="203"/>
      <c r="E676" s="203"/>
      <c r="F676" s="202"/>
      <c r="G676" s="410"/>
      <c r="H676" s="410"/>
      <c r="I676" s="410"/>
      <c r="J676" s="201" t="s">
        <v>87</v>
      </c>
      <c r="K676" s="200"/>
      <c r="L676" s="201" t="s">
        <v>86</v>
      </c>
      <c r="M676" s="200"/>
      <c r="N676" s="201" t="s">
        <v>85</v>
      </c>
      <c r="O676" s="200"/>
      <c r="P676" s="201" t="s">
        <v>84</v>
      </c>
      <c r="Q676" s="200"/>
      <c r="R676" s="201" t="s">
        <v>208</v>
      </c>
      <c r="S676" s="200"/>
      <c r="T676" s="201" t="s">
        <v>207</v>
      </c>
      <c r="U676" s="200"/>
      <c r="V676" s="201" t="s">
        <v>290</v>
      </c>
      <c r="W676" s="200"/>
      <c r="X676" s="201" t="s">
        <v>592</v>
      </c>
      <c r="Y676" s="200"/>
      <c r="Z676" s="201" t="s">
        <v>738</v>
      </c>
      <c r="AA676" s="200"/>
      <c r="AB676" s="10"/>
      <c r="AC676" s="398"/>
      <c r="AD676" s="398"/>
      <c r="AE676" s="199"/>
      <c r="AF676" s="391"/>
      <c r="AG676" s="393"/>
      <c r="AH676" s="393"/>
      <c r="AI676" s="393"/>
      <c r="AJ676" s="393"/>
      <c r="AK676" s="393"/>
      <c r="AL676" s="393"/>
      <c r="AM676" s="393"/>
      <c r="AN676" s="393"/>
      <c r="AO676" s="396"/>
    </row>
    <row r="677" spans="1:41" ht="19.899999999999999" customHeight="1" x14ac:dyDescent="0.2">
      <c r="A677" s="17"/>
      <c r="B677" s="405">
        <v>16</v>
      </c>
      <c r="C677" s="232"/>
      <c r="D677" s="197"/>
      <c r="E677" s="197"/>
      <c r="F677" s="196"/>
      <c r="G677" s="408"/>
      <c r="H677" s="408"/>
      <c r="I677" s="408"/>
      <c r="J677" s="195" t="s">
        <v>95</v>
      </c>
      <c r="K677" s="194"/>
      <c r="L677" s="195" t="s">
        <v>94</v>
      </c>
      <c r="M677" s="194"/>
      <c r="N677" s="195" t="s">
        <v>93</v>
      </c>
      <c r="O677" s="194"/>
      <c r="P677" s="195" t="s">
        <v>92</v>
      </c>
      <c r="Q677" s="194"/>
      <c r="R677" s="195" t="s">
        <v>212</v>
      </c>
      <c r="S677" s="194"/>
      <c r="T677" s="195" t="s">
        <v>211</v>
      </c>
      <c r="U677" s="194"/>
      <c r="V677" s="195" t="s">
        <v>292</v>
      </c>
      <c r="W677" s="194"/>
      <c r="X677" s="195" t="s">
        <v>594</v>
      </c>
      <c r="Y677" s="194"/>
      <c r="Z677" s="195" t="s">
        <v>740</v>
      </c>
      <c r="AA677" s="194"/>
      <c r="AB677" s="25"/>
      <c r="AC677" s="397"/>
      <c r="AD677" s="397"/>
      <c r="AE677" s="193"/>
      <c r="AF677" s="379">
        <f>SUMPRODUCT(LEN($K677:$Y679)-LEN(SUBSTITUTE($K677:$Y679,"A", "")))</f>
        <v>0</v>
      </c>
      <c r="AG677" s="365">
        <f>SUMPRODUCT(LEN($AB677:$AB679)-LEN(SUBSTITUTE($AB677:$AB679,"A", "")))</f>
        <v>0</v>
      </c>
      <c r="AH677" s="365">
        <f>SUMPRODUCT(LEN($K677:$Y679)-LEN(SUBSTITUTE($K677:$Y679,"S", "")))</f>
        <v>0</v>
      </c>
      <c r="AI677" s="365">
        <f>SUMPRODUCT(LEN($AB677:$AB679)-LEN(SUBSTITUTE($AB677:$AB679,"S", "")))</f>
        <v>0</v>
      </c>
      <c r="AJ677" s="365">
        <f>SUMPRODUCT(LEN($K677:$Y679)-LEN(SUBSTITUTE($K677:$Y679,"F", "")))</f>
        <v>0</v>
      </c>
      <c r="AK677" s="365">
        <f>SUMPRODUCT(LEN($AB677:$AB679)-LEN(SUBSTITUTE($AB677:$AB679,"F", "")))</f>
        <v>0</v>
      </c>
      <c r="AL677" s="365">
        <f>SUMPRODUCT(LEN($K677:$Y679)-LEN(SUBSTITUTE($K677:$Y679,"G", "")))</f>
        <v>0</v>
      </c>
      <c r="AM677" s="365">
        <f>SUMPRODUCT(LEN($AB677:$AB679)-LEN(SUBSTITUTE($AB677:$AB679,"G", "")))</f>
        <v>0</v>
      </c>
      <c r="AN677" s="365">
        <f>SUMPRODUCT(LEN($K677:$Y679)-LEN(SUBSTITUTE($K677:$Y679,"M", "")))</f>
        <v>0</v>
      </c>
      <c r="AO677" s="382">
        <f>SUMPRODUCT(LEN($AB677:$AB679)-LEN(SUBSTITUTE($AB677:$AB679,"M", "")))</f>
        <v>0</v>
      </c>
    </row>
    <row r="678" spans="1:41" ht="19.899999999999999" customHeight="1" x14ac:dyDescent="0.2">
      <c r="A678" s="17"/>
      <c r="B678" s="406"/>
      <c r="C678" s="231"/>
      <c r="D678" s="23"/>
      <c r="E678" s="23"/>
      <c r="F678" s="191"/>
      <c r="G678" s="409"/>
      <c r="H678" s="409"/>
      <c r="I678" s="409"/>
      <c r="J678" s="190" t="s">
        <v>91</v>
      </c>
      <c r="K678" s="189"/>
      <c r="L678" s="190" t="s">
        <v>90</v>
      </c>
      <c r="M678" s="189"/>
      <c r="N678" s="190" t="s">
        <v>89</v>
      </c>
      <c r="O678" s="189"/>
      <c r="P678" s="190" t="s">
        <v>88</v>
      </c>
      <c r="Q678" s="189"/>
      <c r="R678" s="190" t="s">
        <v>210</v>
      </c>
      <c r="S678" s="189"/>
      <c r="T678" s="190" t="s">
        <v>209</v>
      </c>
      <c r="U678" s="189"/>
      <c r="V678" s="190" t="s">
        <v>291</v>
      </c>
      <c r="W678" s="189"/>
      <c r="X678" s="190" t="s">
        <v>593</v>
      </c>
      <c r="Y678" s="189"/>
      <c r="Z678" s="190" t="s">
        <v>739</v>
      </c>
      <c r="AA678" s="189"/>
      <c r="AB678" s="18"/>
      <c r="AC678" s="366"/>
      <c r="AD678" s="366"/>
      <c r="AE678" s="188"/>
      <c r="AF678" s="390"/>
      <c r="AG678" s="392"/>
      <c r="AH678" s="392"/>
      <c r="AI678" s="392"/>
      <c r="AJ678" s="392"/>
      <c r="AK678" s="392"/>
      <c r="AL678" s="392"/>
      <c r="AM678" s="392"/>
      <c r="AN678" s="392"/>
      <c r="AO678" s="395"/>
    </row>
    <row r="679" spans="1:41" ht="19.899999999999999" customHeight="1" thickBot="1" x14ac:dyDescent="0.25">
      <c r="A679" s="17"/>
      <c r="B679" s="407"/>
      <c r="C679" s="233"/>
      <c r="D679" s="203"/>
      <c r="E679" s="203"/>
      <c r="F679" s="202"/>
      <c r="G679" s="410"/>
      <c r="H679" s="410"/>
      <c r="I679" s="410"/>
      <c r="J679" s="201" t="s">
        <v>87</v>
      </c>
      <c r="K679" s="200"/>
      <c r="L679" s="201" t="s">
        <v>86</v>
      </c>
      <c r="M679" s="200"/>
      <c r="N679" s="201" t="s">
        <v>85</v>
      </c>
      <c r="O679" s="200"/>
      <c r="P679" s="201" t="s">
        <v>84</v>
      </c>
      <c r="Q679" s="200"/>
      <c r="R679" s="201" t="s">
        <v>208</v>
      </c>
      <c r="S679" s="200"/>
      <c r="T679" s="201" t="s">
        <v>207</v>
      </c>
      <c r="U679" s="200"/>
      <c r="V679" s="201" t="s">
        <v>290</v>
      </c>
      <c r="W679" s="200"/>
      <c r="X679" s="201" t="s">
        <v>592</v>
      </c>
      <c r="Y679" s="200"/>
      <c r="Z679" s="201" t="s">
        <v>738</v>
      </c>
      <c r="AA679" s="200"/>
      <c r="AB679" s="10"/>
      <c r="AC679" s="398"/>
      <c r="AD679" s="398"/>
      <c r="AE679" s="199"/>
      <c r="AF679" s="391"/>
      <c r="AG679" s="393"/>
      <c r="AH679" s="393"/>
      <c r="AI679" s="393"/>
      <c r="AJ679" s="393"/>
      <c r="AK679" s="393"/>
      <c r="AL679" s="393"/>
      <c r="AM679" s="393"/>
      <c r="AN679" s="393"/>
      <c r="AO679" s="396"/>
    </row>
    <row r="680" spans="1:41" ht="19.899999999999999" customHeight="1" x14ac:dyDescent="0.2">
      <c r="A680" s="17"/>
      <c r="B680" s="405">
        <v>17</v>
      </c>
      <c r="C680" s="232"/>
      <c r="D680" s="197"/>
      <c r="E680" s="197"/>
      <c r="F680" s="196"/>
      <c r="G680" s="408"/>
      <c r="H680" s="408"/>
      <c r="I680" s="408"/>
      <c r="J680" s="195" t="s">
        <v>95</v>
      </c>
      <c r="K680" s="194"/>
      <c r="L680" s="195" t="s">
        <v>94</v>
      </c>
      <c r="M680" s="194"/>
      <c r="N680" s="195" t="s">
        <v>93</v>
      </c>
      <c r="O680" s="194"/>
      <c r="P680" s="195" t="s">
        <v>92</v>
      </c>
      <c r="Q680" s="194"/>
      <c r="R680" s="195" t="s">
        <v>212</v>
      </c>
      <c r="S680" s="194"/>
      <c r="T680" s="195" t="s">
        <v>211</v>
      </c>
      <c r="U680" s="194"/>
      <c r="V680" s="195" t="s">
        <v>292</v>
      </c>
      <c r="W680" s="194"/>
      <c r="X680" s="195" t="s">
        <v>594</v>
      </c>
      <c r="Y680" s="194"/>
      <c r="Z680" s="195" t="s">
        <v>740</v>
      </c>
      <c r="AA680" s="194"/>
      <c r="AB680" s="25"/>
      <c r="AC680" s="397"/>
      <c r="AD680" s="397"/>
      <c r="AE680" s="193"/>
      <c r="AF680" s="379">
        <f>SUMPRODUCT(LEN($K680:$Y682)-LEN(SUBSTITUTE($K680:$Y682,"A", "")))</f>
        <v>0</v>
      </c>
      <c r="AG680" s="365">
        <f>SUMPRODUCT(LEN($AB680:$AB682)-LEN(SUBSTITUTE($AB680:$AB682,"A", "")))</f>
        <v>0</v>
      </c>
      <c r="AH680" s="365">
        <f>SUMPRODUCT(LEN($K680:$Y682)-LEN(SUBSTITUTE($K680:$Y682,"S", "")))</f>
        <v>0</v>
      </c>
      <c r="AI680" s="365">
        <f>SUMPRODUCT(LEN($AB680:$AB682)-LEN(SUBSTITUTE($AB680:$AB682,"S", "")))</f>
        <v>0</v>
      </c>
      <c r="AJ680" s="365">
        <f>SUMPRODUCT(LEN($K680:$Y682)-LEN(SUBSTITUTE($K680:$Y682,"F", "")))</f>
        <v>0</v>
      </c>
      <c r="AK680" s="365">
        <f>SUMPRODUCT(LEN($AB680:$AB682)-LEN(SUBSTITUTE($AB680:$AB682,"F", "")))</f>
        <v>0</v>
      </c>
      <c r="AL680" s="365">
        <f>SUMPRODUCT(LEN($K680:$Y682)-LEN(SUBSTITUTE($K680:$Y682,"G", "")))</f>
        <v>0</v>
      </c>
      <c r="AM680" s="365">
        <f>SUMPRODUCT(LEN($AB680:$AB682)-LEN(SUBSTITUTE($AB680:$AB682,"G", "")))</f>
        <v>0</v>
      </c>
      <c r="AN680" s="365">
        <f>SUMPRODUCT(LEN($K680:$Y682)-LEN(SUBSTITUTE($K680:$Y682,"M", "")))</f>
        <v>0</v>
      </c>
      <c r="AO680" s="382">
        <f>SUMPRODUCT(LEN($AB680:$AB682)-LEN(SUBSTITUTE($AB680:$AB682,"M", "")))</f>
        <v>0</v>
      </c>
    </row>
    <row r="681" spans="1:41" ht="19.899999999999999" customHeight="1" x14ac:dyDescent="0.2">
      <c r="A681" s="17"/>
      <c r="B681" s="406"/>
      <c r="C681" s="231"/>
      <c r="D681" s="23"/>
      <c r="E681" s="23"/>
      <c r="F681" s="191"/>
      <c r="G681" s="409"/>
      <c r="H681" s="409"/>
      <c r="I681" s="409"/>
      <c r="J681" s="190" t="s">
        <v>91</v>
      </c>
      <c r="K681" s="189"/>
      <c r="L681" s="190" t="s">
        <v>90</v>
      </c>
      <c r="M681" s="189"/>
      <c r="N681" s="190" t="s">
        <v>89</v>
      </c>
      <c r="O681" s="189"/>
      <c r="P681" s="190" t="s">
        <v>88</v>
      </c>
      <c r="Q681" s="189"/>
      <c r="R681" s="190" t="s">
        <v>210</v>
      </c>
      <c r="S681" s="189"/>
      <c r="T681" s="190" t="s">
        <v>209</v>
      </c>
      <c r="U681" s="189"/>
      <c r="V681" s="190" t="s">
        <v>291</v>
      </c>
      <c r="W681" s="189"/>
      <c r="X681" s="190" t="s">
        <v>593</v>
      </c>
      <c r="Y681" s="189"/>
      <c r="Z681" s="190" t="s">
        <v>739</v>
      </c>
      <c r="AA681" s="189"/>
      <c r="AB681" s="18"/>
      <c r="AC681" s="366"/>
      <c r="AD681" s="366"/>
      <c r="AE681" s="188"/>
      <c r="AF681" s="390"/>
      <c r="AG681" s="392"/>
      <c r="AH681" s="392"/>
      <c r="AI681" s="392"/>
      <c r="AJ681" s="392"/>
      <c r="AK681" s="392"/>
      <c r="AL681" s="392"/>
      <c r="AM681" s="392"/>
      <c r="AN681" s="392"/>
      <c r="AO681" s="395"/>
    </row>
    <row r="682" spans="1:41" ht="19.899999999999999" customHeight="1" thickBot="1" x14ac:dyDescent="0.25">
      <c r="A682" s="17"/>
      <c r="B682" s="407"/>
      <c r="C682" s="233"/>
      <c r="D682" s="203"/>
      <c r="E682" s="203"/>
      <c r="F682" s="202"/>
      <c r="G682" s="410"/>
      <c r="H682" s="410"/>
      <c r="I682" s="410"/>
      <c r="J682" s="201" t="s">
        <v>87</v>
      </c>
      <c r="K682" s="200"/>
      <c r="L682" s="201" t="s">
        <v>86</v>
      </c>
      <c r="M682" s="200"/>
      <c r="N682" s="201" t="s">
        <v>85</v>
      </c>
      <c r="O682" s="200"/>
      <c r="P682" s="201" t="s">
        <v>84</v>
      </c>
      <c r="Q682" s="200"/>
      <c r="R682" s="201" t="s">
        <v>208</v>
      </c>
      <c r="S682" s="200"/>
      <c r="T682" s="201" t="s">
        <v>207</v>
      </c>
      <c r="U682" s="200"/>
      <c r="V682" s="201" t="s">
        <v>290</v>
      </c>
      <c r="W682" s="200"/>
      <c r="X682" s="201" t="s">
        <v>592</v>
      </c>
      <c r="Y682" s="200"/>
      <c r="Z682" s="201" t="s">
        <v>738</v>
      </c>
      <c r="AA682" s="200"/>
      <c r="AB682" s="10"/>
      <c r="AC682" s="398"/>
      <c r="AD682" s="398"/>
      <c r="AE682" s="199"/>
      <c r="AF682" s="391"/>
      <c r="AG682" s="393"/>
      <c r="AH682" s="393"/>
      <c r="AI682" s="393"/>
      <c r="AJ682" s="393"/>
      <c r="AK682" s="393"/>
      <c r="AL682" s="393"/>
      <c r="AM682" s="393"/>
      <c r="AN682" s="393"/>
      <c r="AO682" s="396"/>
    </row>
    <row r="683" spans="1:41" ht="19.899999999999999" customHeight="1" x14ac:dyDescent="0.2">
      <c r="A683" s="17"/>
      <c r="B683" s="405">
        <v>18</v>
      </c>
      <c r="C683" s="232"/>
      <c r="D683" s="197"/>
      <c r="E683" s="197"/>
      <c r="F683" s="196"/>
      <c r="G683" s="408"/>
      <c r="H683" s="408"/>
      <c r="I683" s="408"/>
      <c r="J683" s="195" t="s">
        <v>95</v>
      </c>
      <c r="K683" s="194"/>
      <c r="L683" s="195" t="s">
        <v>94</v>
      </c>
      <c r="M683" s="194"/>
      <c r="N683" s="195" t="s">
        <v>93</v>
      </c>
      <c r="O683" s="194"/>
      <c r="P683" s="195" t="s">
        <v>92</v>
      </c>
      <c r="Q683" s="194"/>
      <c r="R683" s="195" t="s">
        <v>212</v>
      </c>
      <c r="S683" s="194"/>
      <c r="T683" s="195" t="s">
        <v>211</v>
      </c>
      <c r="U683" s="194"/>
      <c r="V683" s="195" t="s">
        <v>292</v>
      </c>
      <c r="W683" s="194"/>
      <c r="X683" s="195" t="s">
        <v>594</v>
      </c>
      <c r="Y683" s="194"/>
      <c r="Z683" s="195" t="s">
        <v>740</v>
      </c>
      <c r="AA683" s="194"/>
      <c r="AB683" s="25"/>
      <c r="AC683" s="397"/>
      <c r="AD683" s="397"/>
      <c r="AE683" s="193"/>
      <c r="AF683" s="379">
        <f>SUMPRODUCT(LEN($K683:$Y685)-LEN(SUBSTITUTE($K683:$Y685,"A", "")))</f>
        <v>0</v>
      </c>
      <c r="AG683" s="365">
        <f>SUMPRODUCT(LEN($AB683:$AB685)-LEN(SUBSTITUTE($AB683:$AB685,"A", "")))</f>
        <v>0</v>
      </c>
      <c r="AH683" s="365">
        <f>SUMPRODUCT(LEN($K683:$Y685)-LEN(SUBSTITUTE($K683:$Y685,"S", "")))</f>
        <v>0</v>
      </c>
      <c r="AI683" s="365">
        <f>SUMPRODUCT(LEN($AB683:$AB685)-LEN(SUBSTITUTE($AB683:$AB685,"S", "")))</f>
        <v>0</v>
      </c>
      <c r="AJ683" s="365">
        <f>SUMPRODUCT(LEN($K683:$Y685)-LEN(SUBSTITUTE($K683:$Y685,"F", "")))</f>
        <v>0</v>
      </c>
      <c r="AK683" s="365">
        <f>SUMPRODUCT(LEN($AB683:$AB685)-LEN(SUBSTITUTE($AB683:$AB685,"F", "")))</f>
        <v>0</v>
      </c>
      <c r="AL683" s="365">
        <f>SUMPRODUCT(LEN($K683:$Y685)-LEN(SUBSTITUTE($K683:$Y685,"G", "")))</f>
        <v>0</v>
      </c>
      <c r="AM683" s="365">
        <f>SUMPRODUCT(LEN($AB683:$AB685)-LEN(SUBSTITUTE($AB683:$AB685,"G", "")))</f>
        <v>0</v>
      </c>
      <c r="AN683" s="365">
        <f>SUMPRODUCT(LEN($K683:$Y685)-LEN(SUBSTITUTE($K683:$Y685,"M", "")))</f>
        <v>0</v>
      </c>
      <c r="AO683" s="382">
        <f>SUMPRODUCT(LEN($AB683:$AB685)-LEN(SUBSTITUTE($AB683:$AB685,"M", "")))</f>
        <v>0</v>
      </c>
    </row>
    <row r="684" spans="1:41" ht="19.899999999999999" customHeight="1" x14ac:dyDescent="0.2">
      <c r="A684" s="17"/>
      <c r="B684" s="406"/>
      <c r="C684" s="231"/>
      <c r="D684" s="23"/>
      <c r="E684" s="23"/>
      <c r="F684" s="191"/>
      <c r="G684" s="409"/>
      <c r="H684" s="409"/>
      <c r="I684" s="409"/>
      <c r="J684" s="190" t="s">
        <v>91</v>
      </c>
      <c r="K684" s="189"/>
      <c r="L684" s="190" t="s">
        <v>90</v>
      </c>
      <c r="M684" s="189"/>
      <c r="N684" s="190" t="s">
        <v>89</v>
      </c>
      <c r="O684" s="189"/>
      <c r="P684" s="190" t="s">
        <v>88</v>
      </c>
      <c r="Q684" s="189"/>
      <c r="R684" s="190" t="s">
        <v>210</v>
      </c>
      <c r="S684" s="189"/>
      <c r="T684" s="190" t="s">
        <v>209</v>
      </c>
      <c r="U684" s="189"/>
      <c r="V684" s="190" t="s">
        <v>291</v>
      </c>
      <c r="W684" s="189"/>
      <c r="X684" s="190" t="s">
        <v>593</v>
      </c>
      <c r="Y684" s="189"/>
      <c r="Z684" s="190" t="s">
        <v>739</v>
      </c>
      <c r="AA684" s="189"/>
      <c r="AB684" s="18"/>
      <c r="AC684" s="366"/>
      <c r="AD684" s="366"/>
      <c r="AE684" s="188"/>
      <c r="AF684" s="390"/>
      <c r="AG684" s="392"/>
      <c r="AH684" s="392"/>
      <c r="AI684" s="392"/>
      <c r="AJ684" s="392"/>
      <c r="AK684" s="392"/>
      <c r="AL684" s="392"/>
      <c r="AM684" s="392"/>
      <c r="AN684" s="392"/>
      <c r="AO684" s="395"/>
    </row>
    <row r="685" spans="1:41" ht="19.899999999999999" customHeight="1" thickBot="1" x14ac:dyDescent="0.25">
      <c r="A685" s="17"/>
      <c r="B685" s="407"/>
      <c r="C685" s="233"/>
      <c r="D685" s="203"/>
      <c r="E685" s="203"/>
      <c r="F685" s="202"/>
      <c r="G685" s="410"/>
      <c r="H685" s="410"/>
      <c r="I685" s="410"/>
      <c r="J685" s="201" t="s">
        <v>87</v>
      </c>
      <c r="K685" s="200"/>
      <c r="L685" s="201" t="s">
        <v>86</v>
      </c>
      <c r="M685" s="200"/>
      <c r="N685" s="201" t="s">
        <v>85</v>
      </c>
      <c r="O685" s="200"/>
      <c r="P685" s="201" t="s">
        <v>84</v>
      </c>
      <c r="Q685" s="200"/>
      <c r="R685" s="201" t="s">
        <v>208</v>
      </c>
      <c r="S685" s="200"/>
      <c r="T685" s="201" t="s">
        <v>207</v>
      </c>
      <c r="U685" s="200"/>
      <c r="V685" s="201" t="s">
        <v>290</v>
      </c>
      <c r="W685" s="200"/>
      <c r="X685" s="201" t="s">
        <v>592</v>
      </c>
      <c r="Y685" s="200"/>
      <c r="Z685" s="201" t="s">
        <v>738</v>
      </c>
      <c r="AA685" s="200"/>
      <c r="AB685" s="10"/>
      <c r="AC685" s="398"/>
      <c r="AD685" s="398"/>
      <c r="AE685" s="199"/>
      <c r="AF685" s="391"/>
      <c r="AG685" s="393"/>
      <c r="AH685" s="393"/>
      <c r="AI685" s="393"/>
      <c r="AJ685" s="393"/>
      <c r="AK685" s="393"/>
      <c r="AL685" s="393"/>
      <c r="AM685" s="393"/>
      <c r="AN685" s="393"/>
      <c r="AO685" s="396"/>
    </row>
    <row r="686" spans="1:41" ht="19.899999999999999" customHeight="1" x14ac:dyDescent="0.2">
      <c r="A686" s="17"/>
      <c r="B686" s="405">
        <v>19</v>
      </c>
      <c r="C686" s="232"/>
      <c r="D686" s="197"/>
      <c r="E686" s="197"/>
      <c r="F686" s="196"/>
      <c r="G686" s="408"/>
      <c r="H686" s="408"/>
      <c r="I686" s="408"/>
      <c r="J686" s="195" t="s">
        <v>95</v>
      </c>
      <c r="K686" s="194"/>
      <c r="L686" s="195" t="s">
        <v>94</v>
      </c>
      <c r="M686" s="194"/>
      <c r="N686" s="195" t="s">
        <v>93</v>
      </c>
      <c r="O686" s="194"/>
      <c r="P686" s="195" t="s">
        <v>92</v>
      </c>
      <c r="Q686" s="194"/>
      <c r="R686" s="195" t="s">
        <v>212</v>
      </c>
      <c r="S686" s="194"/>
      <c r="T686" s="195" t="s">
        <v>211</v>
      </c>
      <c r="U686" s="194"/>
      <c r="V686" s="195" t="s">
        <v>292</v>
      </c>
      <c r="W686" s="194"/>
      <c r="X686" s="195" t="s">
        <v>594</v>
      </c>
      <c r="Y686" s="194"/>
      <c r="Z686" s="195" t="s">
        <v>740</v>
      </c>
      <c r="AA686" s="194"/>
      <c r="AB686" s="25"/>
      <c r="AC686" s="397"/>
      <c r="AD686" s="397"/>
      <c r="AE686" s="193"/>
      <c r="AF686" s="379">
        <f>SUMPRODUCT(LEN($K686:$Y688)-LEN(SUBSTITUTE($K686:$Y688,"A", "")))</f>
        <v>0</v>
      </c>
      <c r="AG686" s="365">
        <f>SUMPRODUCT(LEN($AB686:$AB688)-LEN(SUBSTITUTE($AB686:$AB688,"A", "")))</f>
        <v>0</v>
      </c>
      <c r="AH686" s="365">
        <f>SUMPRODUCT(LEN($K686:$Y688)-LEN(SUBSTITUTE($K686:$Y688,"S", "")))</f>
        <v>0</v>
      </c>
      <c r="AI686" s="365">
        <f>SUMPRODUCT(LEN($AB686:$AB688)-LEN(SUBSTITUTE($AB686:$AB688,"S", "")))</f>
        <v>0</v>
      </c>
      <c r="AJ686" s="365">
        <f>SUMPRODUCT(LEN($K686:$Y688)-LEN(SUBSTITUTE($K686:$Y688,"F", "")))</f>
        <v>0</v>
      </c>
      <c r="AK686" s="365">
        <f>SUMPRODUCT(LEN($AB686:$AB688)-LEN(SUBSTITUTE($AB686:$AB688,"F", "")))</f>
        <v>0</v>
      </c>
      <c r="AL686" s="365">
        <f>SUMPRODUCT(LEN($K686:$Y688)-LEN(SUBSTITUTE($K686:$Y688,"G", "")))</f>
        <v>0</v>
      </c>
      <c r="AM686" s="365">
        <f>SUMPRODUCT(LEN($AB686:$AB688)-LEN(SUBSTITUTE($AB686:$AB688,"G", "")))</f>
        <v>0</v>
      </c>
      <c r="AN686" s="365">
        <f>SUMPRODUCT(LEN($K686:$Y688)-LEN(SUBSTITUTE($K686:$Y688,"M", "")))</f>
        <v>0</v>
      </c>
      <c r="AO686" s="382">
        <f>SUMPRODUCT(LEN($AB686:$AB688)-LEN(SUBSTITUTE($AB686:$AB688,"M", "")))</f>
        <v>0</v>
      </c>
    </row>
    <row r="687" spans="1:41" ht="19.899999999999999" customHeight="1" x14ac:dyDescent="0.2">
      <c r="A687" s="17"/>
      <c r="B687" s="406"/>
      <c r="C687" s="231"/>
      <c r="D687" s="23"/>
      <c r="E687" s="23"/>
      <c r="F687" s="191"/>
      <c r="G687" s="409"/>
      <c r="H687" s="409"/>
      <c r="I687" s="409"/>
      <c r="J687" s="190" t="s">
        <v>91</v>
      </c>
      <c r="K687" s="189"/>
      <c r="L687" s="190" t="s">
        <v>90</v>
      </c>
      <c r="M687" s="189"/>
      <c r="N687" s="190" t="s">
        <v>89</v>
      </c>
      <c r="O687" s="189"/>
      <c r="P687" s="190" t="s">
        <v>88</v>
      </c>
      <c r="Q687" s="189"/>
      <c r="R687" s="190" t="s">
        <v>210</v>
      </c>
      <c r="S687" s="189"/>
      <c r="T687" s="190" t="s">
        <v>209</v>
      </c>
      <c r="U687" s="189"/>
      <c r="V687" s="190" t="s">
        <v>291</v>
      </c>
      <c r="W687" s="189"/>
      <c r="X687" s="190" t="s">
        <v>593</v>
      </c>
      <c r="Y687" s="189"/>
      <c r="Z687" s="190" t="s">
        <v>739</v>
      </c>
      <c r="AA687" s="189"/>
      <c r="AB687" s="18"/>
      <c r="AC687" s="366"/>
      <c r="AD687" s="366"/>
      <c r="AE687" s="188"/>
      <c r="AF687" s="390"/>
      <c r="AG687" s="392"/>
      <c r="AH687" s="392"/>
      <c r="AI687" s="392"/>
      <c r="AJ687" s="392"/>
      <c r="AK687" s="392"/>
      <c r="AL687" s="392"/>
      <c r="AM687" s="392"/>
      <c r="AN687" s="392"/>
      <c r="AO687" s="395"/>
    </row>
    <row r="688" spans="1:41" ht="19.899999999999999" customHeight="1" thickBot="1" x14ac:dyDescent="0.25">
      <c r="A688" s="17"/>
      <c r="B688" s="407"/>
      <c r="C688" s="233"/>
      <c r="D688" s="203"/>
      <c r="E688" s="203"/>
      <c r="F688" s="202"/>
      <c r="G688" s="410"/>
      <c r="H688" s="410"/>
      <c r="I688" s="410"/>
      <c r="J688" s="201" t="s">
        <v>87</v>
      </c>
      <c r="K688" s="200"/>
      <c r="L688" s="201" t="s">
        <v>86</v>
      </c>
      <c r="M688" s="200"/>
      <c r="N688" s="201" t="s">
        <v>85</v>
      </c>
      <c r="O688" s="200"/>
      <c r="P688" s="201" t="s">
        <v>84</v>
      </c>
      <c r="Q688" s="200"/>
      <c r="R688" s="201" t="s">
        <v>208</v>
      </c>
      <c r="S688" s="200"/>
      <c r="T688" s="201" t="s">
        <v>207</v>
      </c>
      <c r="U688" s="200"/>
      <c r="V688" s="201" t="s">
        <v>290</v>
      </c>
      <c r="W688" s="200"/>
      <c r="X688" s="201" t="s">
        <v>592</v>
      </c>
      <c r="Y688" s="200"/>
      <c r="Z688" s="201" t="s">
        <v>738</v>
      </c>
      <c r="AA688" s="200"/>
      <c r="AB688" s="10"/>
      <c r="AC688" s="398"/>
      <c r="AD688" s="398"/>
      <c r="AE688" s="199"/>
      <c r="AF688" s="391"/>
      <c r="AG688" s="393"/>
      <c r="AH688" s="393"/>
      <c r="AI688" s="393"/>
      <c r="AJ688" s="393"/>
      <c r="AK688" s="393"/>
      <c r="AL688" s="393"/>
      <c r="AM688" s="393"/>
      <c r="AN688" s="393"/>
      <c r="AO688" s="396"/>
    </row>
    <row r="689" spans="1:49" ht="19.899999999999999" customHeight="1" x14ac:dyDescent="0.2">
      <c r="A689" s="17"/>
      <c r="B689" s="405">
        <v>20</v>
      </c>
      <c r="C689" s="232"/>
      <c r="D689" s="197"/>
      <c r="E689" s="197"/>
      <c r="F689" s="196"/>
      <c r="G689" s="408"/>
      <c r="H689" s="408"/>
      <c r="I689" s="408"/>
      <c r="J689" s="195" t="s">
        <v>95</v>
      </c>
      <c r="K689" s="194"/>
      <c r="L689" s="195" t="s">
        <v>94</v>
      </c>
      <c r="M689" s="194"/>
      <c r="N689" s="195" t="s">
        <v>93</v>
      </c>
      <c r="O689" s="194"/>
      <c r="P689" s="195" t="s">
        <v>92</v>
      </c>
      <c r="Q689" s="194"/>
      <c r="R689" s="195" t="s">
        <v>212</v>
      </c>
      <c r="S689" s="194"/>
      <c r="T689" s="195" t="s">
        <v>211</v>
      </c>
      <c r="U689" s="194"/>
      <c r="V689" s="195" t="s">
        <v>292</v>
      </c>
      <c r="W689" s="194"/>
      <c r="X689" s="195" t="s">
        <v>594</v>
      </c>
      <c r="Y689" s="194"/>
      <c r="Z689" s="195" t="s">
        <v>740</v>
      </c>
      <c r="AA689" s="194"/>
      <c r="AB689" s="25"/>
      <c r="AC689" s="397"/>
      <c r="AD689" s="397"/>
      <c r="AE689" s="193"/>
      <c r="AF689" s="379">
        <f>SUMPRODUCT(LEN($K689:$Y691)-LEN(SUBSTITUTE($K689:$Y691,"A", "")))</f>
        <v>0</v>
      </c>
      <c r="AG689" s="365">
        <f>SUMPRODUCT(LEN($AB689:$AB691)-LEN(SUBSTITUTE($AB689:$AB691,"A", "")))</f>
        <v>0</v>
      </c>
      <c r="AH689" s="365">
        <f>SUMPRODUCT(LEN($K689:$Y691)-LEN(SUBSTITUTE($K689:$Y691,"S", "")))</f>
        <v>0</v>
      </c>
      <c r="AI689" s="365">
        <f>SUMPRODUCT(LEN($AB689:$AB691)-LEN(SUBSTITUTE($AB689:$AB691,"S", "")))</f>
        <v>0</v>
      </c>
      <c r="AJ689" s="365">
        <f>SUMPRODUCT(LEN($K689:$Y691)-LEN(SUBSTITUTE($K689:$Y691,"F", "")))</f>
        <v>0</v>
      </c>
      <c r="AK689" s="365">
        <f>SUMPRODUCT(LEN($AB689:$AB691)-LEN(SUBSTITUTE($AB689:$AB691,"F", "")))</f>
        <v>0</v>
      </c>
      <c r="AL689" s="365">
        <f>SUMPRODUCT(LEN($K689:$Y691)-LEN(SUBSTITUTE($K689:$Y691,"G", "")))</f>
        <v>0</v>
      </c>
      <c r="AM689" s="365">
        <f>SUMPRODUCT(LEN($AB689:$AB691)-LEN(SUBSTITUTE($AB689:$AB691,"G", "")))</f>
        <v>0</v>
      </c>
      <c r="AN689" s="365">
        <f>SUMPRODUCT(LEN($K689:$Y691)-LEN(SUBSTITUTE($K689:$Y691,"M", "")))</f>
        <v>0</v>
      </c>
      <c r="AO689" s="382">
        <f>SUMPRODUCT(LEN($AB689:$AB691)-LEN(SUBSTITUTE($AB689:$AB691,"M", "")))</f>
        <v>0</v>
      </c>
    </row>
    <row r="690" spans="1:49" ht="19.899999999999999" customHeight="1" x14ac:dyDescent="0.2">
      <c r="A690" s="17"/>
      <c r="B690" s="406"/>
      <c r="C690" s="231"/>
      <c r="D690" s="23"/>
      <c r="E690" s="23"/>
      <c r="F690" s="191"/>
      <c r="G690" s="409"/>
      <c r="H690" s="409"/>
      <c r="I690" s="409"/>
      <c r="J690" s="190" t="s">
        <v>91</v>
      </c>
      <c r="K690" s="189"/>
      <c r="L690" s="190" t="s">
        <v>90</v>
      </c>
      <c r="M690" s="189"/>
      <c r="N690" s="190" t="s">
        <v>89</v>
      </c>
      <c r="O690" s="189"/>
      <c r="P690" s="190" t="s">
        <v>88</v>
      </c>
      <c r="Q690" s="189"/>
      <c r="R690" s="190" t="s">
        <v>210</v>
      </c>
      <c r="S690" s="189"/>
      <c r="T690" s="190" t="s">
        <v>209</v>
      </c>
      <c r="U690" s="189"/>
      <c r="V690" s="190" t="s">
        <v>291</v>
      </c>
      <c r="W690" s="189"/>
      <c r="X690" s="190" t="s">
        <v>593</v>
      </c>
      <c r="Y690" s="189"/>
      <c r="Z690" s="190" t="s">
        <v>739</v>
      </c>
      <c r="AA690" s="189"/>
      <c r="AB690" s="18"/>
      <c r="AC690" s="366"/>
      <c r="AD690" s="366"/>
      <c r="AE690" s="188"/>
      <c r="AF690" s="390"/>
      <c r="AG690" s="392"/>
      <c r="AH690" s="392"/>
      <c r="AI690" s="392"/>
      <c r="AJ690" s="392"/>
      <c r="AK690" s="392"/>
      <c r="AL690" s="392"/>
      <c r="AM690" s="392"/>
      <c r="AN690" s="392"/>
      <c r="AO690" s="395"/>
    </row>
    <row r="691" spans="1:49" ht="19.899999999999999" customHeight="1" thickBot="1" x14ac:dyDescent="0.25">
      <c r="A691" s="17"/>
      <c r="B691" s="412"/>
      <c r="C691" s="230"/>
      <c r="D691" s="186"/>
      <c r="E691" s="186"/>
      <c r="F691" s="185"/>
      <c r="G691" s="411"/>
      <c r="H691" s="411"/>
      <c r="I691" s="411"/>
      <c r="J691" s="184" t="s">
        <v>87</v>
      </c>
      <c r="K691" s="183"/>
      <c r="L691" s="184" t="s">
        <v>86</v>
      </c>
      <c r="M691" s="183"/>
      <c r="N691" s="184" t="s">
        <v>85</v>
      </c>
      <c r="O691" s="183"/>
      <c r="P691" s="184" t="s">
        <v>84</v>
      </c>
      <c r="Q691" s="183"/>
      <c r="R691" s="184" t="s">
        <v>208</v>
      </c>
      <c r="S691" s="183"/>
      <c r="T691" s="184" t="s">
        <v>207</v>
      </c>
      <c r="U691" s="183"/>
      <c r="V691" s="201" t="s">
        <v>290</v>
      </c>
      <c r="W691" s="183"/>
      <c r="X691" s="201" t="s">
        <v>592</v>
      </c>
      <c r="Y691" s="183"/>
      <c r="Z691" s="201" t="s">
        <v>738</v>
      </c>
      <c r="AA691" s="183"/>
      <c r="AB691" s="10"/>
      <c r="AC691" s="367"/>
      <c r="AD691" s="367"/>
      <c r="AE691" s="180"/>
      <c r="AF691" s="391"/>
      <c r="AG691" s="393"/>
      <c r="AH691" s="393"/>
      <c r="AI691" s="393"/>
      <c r="AJ691" s="393"/>
      <c r="AK691" s="393"/>
      <c r="AL691" s="393"/>
      <c r="AM691" s="393"/>
      <c r="AN691" s="393"/>
      <c r="AO691" s="396"/>
    </row>
    <row r="692" spans="1:49" ht="74.45" customHeight="1" thickBot="1" x14ac:dyDescent="0.3">
      <c r="A692" s="51" t="s">
        <v>123</v>
      </c>
      <c r="B692" s="48" t="s">
        <v>122</v>
      </c>
      <c r="C692" s="48" t="s">
        <v>121</v>
      </c>
      <c r="D692" s="48" t="s">
        <v>120</v>
      </c>
      <c r="E692" s="48" t="s">
        <v>119</v>
      </c>
      <c r="F692" s="48" t="s">
        <v>118</v>
      </c>
      <c r="G692" s="48" t="s">
        <v>33</v>
      </c>
      <c r="H692" s="48" t="s">
        <v>117</v>
      </c>
      <c r="I692" s="48" t="s">
        <v>34</v>
      </c>
      <c r="J692" s="340" t="s">
        <v>116</v>
      </c>
      <c r="K692" s="341"/>
      <c r="L692" s="340" t="s">
        <v>115</v>
      </c>
      <c r="M692" s="341"/>
      <c r="N692" s="340" t="s">
        <v>115</v>
      </c>
      <c r="O692" s="394"/>
      <c r="P692" s="340" t="s">
        <v>115</v>
      </c>
      <c r="Q692" s="394"/>
      <c r="R692" s="340" t="s">
        <v>115</v>
      </c>
      <c r="S692" s="394"/>
      <c r="T692" s="340" t="s">
        <v>115</v>
      </c>
      <c r="U692" s="394"/>
      <c r="V692" s="340" t="s">
        <v>115</v>
      </c>
      <c r="W692" s="394"/>
      <c r="X692" s="340" t="s">
        <v>115</v>
      </c>
      <c r="Y692" s="394"/>
      <c r="Z692" s="340" t="s">
        <v>115</v>
      </c>
      <c r="AA692" s="394"/>
      <c r="AB692" s="49" t="s">
        <v>114</v>
      </c>
      <c r="AC692" s="48" t="s">
        <v>113</v>
      </c>
      <c r="AD692" s="50" t="s">
        <v>221</v>
      </c>
      <c r="AE692" s="47" t="s">
        <v>112</v>
      </c>
      <c r="AF692" s="46" t="s">
        <v>111</v>
      </c>
      <c r="AG692" s="45" t="s">
        <v>110</v>
      </c>
      <c r="AH692" s="45" t="s">
        <v>109</v>
      </c>
      <c r="AI692" s="45" t="s">
        <v>108</v>
      </c>
      <c r="AJ692" s="45" t="s">
        <v>107</v>
      </c>
      <c r="AK692" s="45" t="s">
        <v>106</v>
      </c>
      <c r="AL692" s="45" t="s">
        <v>105</v>
      </c>
      <c r="AM692" s="45" t="s">
        <v>104</v>
      </c>
      <c r="AN692" s="45" t="s">
        <v>103</v>
      </c>
      <c r="AO692" s="45" t="s">
        <v>102</v>
      </c>
    </row>
    <row r="693" spans="1:49" ht="36" customHeight="1" thickBot="1" x14ac:dyDescent="0.25">
      <c r="A693" s="71" t="s">
        <v>101</v>
      </c>
      <c r="B693" s="215"/>
      <c r="C693" s="214">
        <v>233</v>
      </c>
      <c r="D693" s="213">
        <v>12</v>
      </c>
      <c r="E693" s="212">
        <v>42493.04</v>
      </c>
      <c r="F693" s="211">
        <v>1195.33</v>
      </c>
      <c r="G693" s="210"/>
      <c r="H693" s="210"/>
      <c r="I693" s="209"/>
      <c r="J693" s="208"/>
      <c r="K693" s="36"/>
      <c r="L693" s="208"/>
      <c r="M693" s="36"/>
      <c r="N693" s="208"/>
      <c r="O693" s="36"/>
      <c r="P693" s="208"/>
      <c r="Q693" s="36"/>
      <c r="R693" s="208"/>
      <c r="S693" s="36"/>
      <c r="T693" s="208"/>
      <c r="U693" s="36"/>
      <c r="V693" s="208"/>
      <c r="W693" s="36"/>
      <c r="X693" s="208"/>
      <c r="Y693" s="36"/>
      <c r="Z693" s="208"/>
      <c r="AA693" s="36"/>
      <c r="AB693" s="36"/>
      <c r="AC693" s="206"/>
      <c r="AD693" s="206"/>
      <c r="AE693" s="205"/>
      <c r="AF693" s="33">
        <f t="shared" ref="AF693:AO693" si="11">SUM(AF694:AF753)</f>
        <v>373</v>
      </c>
      <c r="AG693" s="54">
        <f t="shared" si="11"/>
        <v>35</v>
      </c>
      <c r="AH693" s="54">
        <f t="shared" si="11"/>
        <v>77</v>
      </c>
      <c r="AI693" s="54">
        <f t="shared" si="11"/>
        <v>11</v>
      </c>
      <c r="AJ693" s="54">
        <f t="shared" si="11"/>
        <v>0</v>
      </c>
      <c r="AK693" s="54">
        <f t="shared" si="11"/>
        <v>0</v>
      </c>
      <c r="AL693" s="54">
        <f t="shared" si="11"/>
        <v>105</v>
      </c>
      <c r="AM693" s="54">
        <f t="shared" si="11"/>
        <v>22</v>
      </c>
      <c r="AN693" s="54">
        <f t="shared" si="11"/>
        <v>17</v>
      </c>
      <c r="AO693" s="53">
        <f t="shared" si="11"/>
        <v>0</v>
      </c>
      <c r="AP693" s="32" t="s">
        <v>100</v>
      </c>
      <c r="AQ693" s="31">
        <f>E693/(100*102)</f>
        <v>4.1659843137254899</v>
      </c>
      <c r="AS693" s="4">
        <f>SUM(AF693:AG693)/D693</f>
        <v>34</v>
      </c>
      <c r="AT693" s="4">
        <f>SUM(AH693:AI693)/D693</f>
        <v>7.333333333333333</v>
      </c>
      <c r="AU693" s="4">
        <f>SUM(AJ693:AK693)/D693</f>
        <v>0</v>
      </c>
      <c r="AV693" s="4">
        <f>SUM(AL693:AM693)/D693</f>
        <v>10.583333333333334</v>
      </c>
      <c r="AW693" s="4">
        <f>SUM(AN693:AO693)/D693</f>
        <v>1.4166666666666667</v>
      </c>
    </row>
    <row r="694" spans="1:49" ht="19.899999999999999" customHeight="1" x14ac:dyDescent="0.2">
      <c r="A694" s="17" t="s">
        <v>99</v>
      </c>
      <c r="B694" s="405">
        <v>1</v>
      </c>
      <c r="C694" s="232"/>
      <c r="D694" s="197"/>
      <c r="E694" s="197"/>
      <c r="F694" s="196"/>
      <c r="G694" s="408">
        <v>79</v>
      </c>
      <c r="H694" s="408">
        <v>27</v>
      </c>
      <c r="I694" s="408">
        <v>5</v>
      </c>
      <c r="J694" s="195" t="s">
        <v>95</v>
      </c>
      <c r="K694" s="194" t="s">
        <v>213</v>
      </c>
      <c r="L694" s="195" t="s">
        <v>94</v>
      </c>
      <c r="M694" s="194" t="s">
        <v>743</v>
      </c>
      <c r="N694" s="195" t="s">
        <v>93</v>
      </c>
      <c r="O694" s="194" t="s">
        <v>224</v>
      </c>
      <c r="P694" s="195" t="s">
        <v>92</v>
      </c>
      <c r="Q694" s="194" t="s">
        <v>224</v>
      </c>
      <c r="R694" s="195" t="s">
        <v>212</v>
      </c>
      <c r="S694" s="194" t="s">
        <v>97</v>
      </c>
      <c r="T694" s="195" t="s">
        <v>211</v>
      </c>
      <c r="U694" s="194" t="s">
        <v>217</v>
      </c>
      <c r="V694" s="195" t="s">
        <v>292</v>
      </c>
      <c r="W694" s="194" t="s">
        <v>218</v>
      </c>
      <c r="X694" s="195" t="s">
        <v>594</v>
      </c>
      <c r="Y694" s="194" t="s">
        <v>98</v>
      </c>
      <c r="Z694" s="195" t="s">
        <v>740</v>
      </c>
      <c r="AA694" s="194"/>
      <c r="AB694" s="25"/>
      <c r="AC694" s="397"/>
      <c r="AD694" s="397"/>
      <c r="AE694" s="193"/>
      <c r="AF694" s="379">
        <f>SUMPRODUCT(LEN($K694:$Y696)-LEN(SUBSTITUTE($K694:$Y696,"A", "")))</f>
        <v>35</v>
      </c>
      <c r="AG694" s="365">
        <f>SUMPRODUCT(LEN($AB694:$AB696)-LEN(SUBSTITUTE($AB694:$AB696,"A", "")))</f>
        <v>0</v>
      </c>
      <c r="AH694" s="365">
        <f>SUMPRODUCT(LEN($K694:$Y696)-LEN(SUBSTITUTE($K694:$Y696,"S", "")))</f>
        <v>10</v>
      </c>
      <c r="AI694" s="365">
        <f>SUMPRODUCT(LEN($AB694:$AB696)-LEN(SUBSTITUTE($AB694:$AB696,"S", "")))</f>
        <v>0</v>
      </c>
      <c r="AJ694" s="365">
        <f>SUMPRODUCT(LEN($K694:$Y696)-LEN(SUBSTITUTE($K694:$Y696,"F", "")))</f>
        <v>0</v>
      </c>
      <c r="AK694" s="365">
        <f>SUMPRODUCT(LEN($AB694:$AB696)-LEN(SUBSTITUTE($AB694:$AB696,"F", "")))</f>
        <v>0</v>
      </c>
      <c r="AL694" s="365">
        <f>SUMPRODUCT(LEN($K694:$Y696)-LEN(SUBSTITUTE($K694:$Y696,"G", "")))</f>
        <v>5</v>
      </c>
      <c r="AM694" s="365">
        <f>SUMPRODUCT(LEN($AB694:$AB696)-LEN(SUBSTITUTE($AB694:$AB696,"G", "")))</f>
        <v>0</v>
      </c>
      <c r="AN694" s="365">
        <f>SUMPRODUCT(LEN($K694:$Y696)-LEN(SUBSTITUTE($K694:$Y696,"M", "")))</f>
        <v>2</v>
      </c>
      <c r="AO694" s="382">
        <f>SUMPRODUCT(LEN($AB694:$AB696)-LEN(SUBSTITUTE($AB694:$AB696,"M", "")))</f>
        <v>0</v>
      </c>
    </row>
    <row r="695" spans="1:49" ht="19.899999999999999" customHeight="1" x14ac:dyDescent="0.2">
      <c r="A695" s="17"/>
      <c r="B695" s="406"/>
      <c r="C695" s="231"/>
      <c r="D695" s="23"/>
      <c r="E695" s="23"/>
      <c r="F695" s="191"/>
      <c r="G695" s="409"/>
      <c r="H695" s="409"/>
      <c r="I695" s="409"/>
      <c r="J695" s="190" t="s">
        <v>91</v>
      </c>
      <c r="K695" s="189" t="s">
        <v>744</v>
      </c>
      <c r="L695" s="190" t="s">
        <v>90</v>
      </c>
      <c r="M695" s="189" t="s">
        <v>275</v>
      </c>
      <c r="N695" s="190" t="s">
        <v>89</v>
      </c>
      <c r="O695" s="189" t="s">
        <v>224</v>
      </c>
      <c r="P695" s="190" t="s">
        <v>88</v>
      </c>
      <c r="Q695" s="189" t="s">
        <v>263</v>
      </c>
      <c r="R695" s="190" t="s">
        <v>210</v>
      </c>
      <c r="S695" s="189" t="s">
        <v>230</v>
      </c>
      <c r="T695" s="190" t="s">
        <v>209</v>
      </c>
      <c r="U695" s="189" t="s">
        <v>217</v>
      </c>
      <c r="V695" s="190" t="s">
        <v>291</v>
      </c>
      <c r="W695" s="189" t="s">
        <v>98</v>
      </c>
      <c r="X695" s="190" t="s">
        <v>593</v>
      </c>
      <c r="Y695" s="189"/>
      <c r="Z695" s="190" t="s">
        <v>739</v>
      </c>
      <c r="AA695" s="189"/>
      <c r="AB695" s="18"/>
      <c r="AC695" s="366"/>
      <c r="AD695" s="366"/>
      <c r="AE695" s="188"/>
      <c r="AF695" s="390"/>
      <c r="AG695" s="392"/>
      <c r="AH695" s="392"/>
      <c r="AI695" s="392"/>
      <c r="AJ695" s="392"/>
      <c r="AK695" s="392"/>
      <c r="AL695" s="392"/>
      <c r="AM695" s="392"/>
      <c r="AN695" s="392"/>
      <c r="AO695" s="395"/>
      <c r="AR695" s="4">
        <f>SUM(AN694:AO696)/SUM(AL694:AO696)*100</f>
        <v>28.571428571428569</v>
      </c>
    </row>
    <row r="696" spans="1:49" ht="19.899999999999999" customHeight="1" thickBot="1" x14ac:dyDescent="0.25">
      <c r="A696" s="17"/>
      <c r="B696" s="407"/>
      <c r="C696" s="233"/>
      <c r="D696" s="203"/>
      <c r="E696" s="203"/>
      <c r="F696" s="202"/>
      <c r="G696" s="410"/>
      <c r="H696" s="410"/>
      <c r="I696" s="410"/>
      <c r="J696" s="201" t="s">
        <v>87</v>
      </c>
      <c r="K696" s="200" t="s">
        <v>97</v>
      </c>
      <c r="L696" s="201" t="s">
        <v>86</v>
      </c>
      <c r="M696" s="200" t="s">
        <v>301</v>
      </c>
      <c r="N696" s="201" t="s">
        <v>85</v>
      </c>
      <c r="O696" s="200" t="s">
        <v>266</v>
      </c>
      <c r="P696" s="201" t="s">
        <v>84</v>
      </c>
      <c r="Q696" s="200" t="s">
        <v>425</v>
      </c>
      <c r="R696" s="201" t="s">
        <v>208</v>
      </c>
      <c r="S696" s="200" t="s">
        <v>213</v>
      </c>
      <c r="T696" s="201" t="s">
        <v>207</v>
      </c>
      <c r="U696" s="200" t="s">
        <v>218</v>
      </c>
      <c r="V696" s="201" t="s">
        <v>290</v>
      </c>
      <c r="W696" s="200" t="s">
        <v>98</v>
      </c>
      <c r="X696" s="201" t="s">
        <v>592</v>
      </c>
      <c r="Y696" s="200"/>
      <c r="Z696" s="201" t="s">
        <v>738</v>
      </c>
      <c r="AA696" s="200"/>
      <c r="AB696" s="10"/>
      <c r="AC696" s="398"/>
      <c r="AD696" s="398"/>
      <c r="AE696" s="199"/>
      <c r="AF696" s="391"/>
      <c r="AG696" s="393"/>
      <c r="AH696" s="393"/>
      <c r="AI696" s="393"/>
      <c r="AJ696" s="393"/>
      <c r="AK696" s="393"/>
      <c r="AL696" s="393"/>
      <c r="AM696" s="393"/>
      <c r="AN696" s="393"/>
      <c r="AO696" s="396"/>
    </row>
    <row r="697" spans="1:49" ht="19.899999999999999" customHeight="1" x14ac:dyDescent="0.2">
      <c r="A697" s="17"/>
      <c r="B697" s="405">
        <v>2</v>
      </c>
      <c r="C697" s="232"/>
      <c r="D697" s="197"/>
      <c r="E697" s="197"/>
      <c r="F697" s="196"/>
      <c r="G697" s="408">
        <v>62</v>
      </c>
      <c r="H697" s="408">
        <v>19</v>
      </c>
      <c r="I697" s="408">
        <v>6</v>
      </c>
      <c r="J697" s="195" t="s">
        <v>95</v>
      </c>
      <c r="K697" s="194" t="s">
        <v>97</v>
      </c>
      <c r="L697" s="195" t="s">
        <v>94</v>
      </c>
      <c r="M697" s="194" t="s">
        <v>757</v>
      </c>
      <c r="N697" s="195" t="s">
        <v>93</v>
      </c>
      <c r="O697" s="271" t="s">
        <v>757</v>
      </c>
      <c r="P697" s="195" t="s">
        <v>92</v>
      </c>
      <c r="Q697" s="194" t="s">
        <v>271</v>
      </c>
      <c r="R697" s="195" t="s">
        <v>212</v>
      </c>
      <c r="S697" s="194"/>
      <c r="T697" s="195" t="s">
        <v>211</v>
      </c>
      <c r="U697" s="194"/>
      <c r="V697" s="195" t="s">
        <v>292</v>
      </c>
      <c r="W697" s="194"/>
      <c r="X697" s="195" t="s">
        <v>594</v>
      </c>
      <c r="Y697" s="194"/>
      <c r="Z697" s="195" t="s">
        <v>740</v>
      </c>
      <c r="AA697" s="194"/>
      <c r="AB697" s="25"/>
      <c r="AC697" s="397"/>
      <c r="AD697" s="397"/>
      <c r="AE697" s="193"/>
      <c r="AF697" s="379">
        <f>SUMPRODUCT(LEN($K697:$Y699)-LEN(SUBSTITUTE($K697:$Y699,"A", "")))</f>
        <v>3</v>
      </c>
      <c r="AG697" s="365">
        <f>SUMPRODUCT(LEN($AB697:$AB699)-LEN(SUBSTITUTE($AB697:$AB699,"A", "")))</f>
        <v>0</v>
      </c>
      <c r="AH697" s="365">
        <f>SUMPRODUCT(LEN($K697:$Y699)-LEN(SUBSTITUTE($K697:$Y699,"S", "")))</f>
        <v>2</v>
      </c>
      <c r="AI697" s="365">
        <f>SUMPRODUCT(LEN($AB697:$AB699)-LEN(SUBSTITUTE($AB697:$AB699,"S", "")))</f>
        <v>0</v>
      </c>
      <c r="AJ697" s="365">
        <f>SUMPRODUCT(LEN($K697:$Y699)-LEN(SUBSTITUTE($K697:$Y699,"F", "")))</f>
        <v>0</v>
      </c>
      <c r="AK697" s="365">
        <f>SUMPRODUCT(LEN($AB697:$AB699)-LEN(SUBSTITUTE($AB697:$AB699,"F", "")))</f>
        <v>0</v>
      </c>
      <c r="AL697" s="365">
        <f>SUMPRODUCT(LEN($K697:$Y699)-LEN(SUBSTITUTE($K697:$Y699,"G", "")))</f>
        <v>2</v>
      </c>
      <c r="AM697" s="365">
        <f>SUMPRODUCT(LEN($AB697:$AB699)-LEN(SUBSTITUTE($AB697:$AB699,"G", "")))</f>
        <v>0</v>
      </c>
      <c r="AN697" s="365">
        <f>SUMPRODUCT(LEN($K697:$Y699)-LEN(SUBSTITUTE($K697:$Y699,"M", "")))</f>
        <v>0</v>
      </c>
      <c r="AO697" s="382">
        <f>SUMPRODUCT(LEN($AB697:$AB699)-LEN(SUBSTITUTE($AB697:$AB699,"M", "")))</f>
        <v>0</v>
      </c>
    </row>
    <row r="698" spans="1:49" ht="19.899999999999999" customHeight="1" x14ac:dyDescent="0.2">
      <c r="A698" s="17"/>
      <c r="B698" s="406"/>
      <c r="C698" s="231"/>
      <c r="D698" s="23"/>
      <c r="E698" s="23"/>
      <c r="F698" s="191"/>
      <c r="G698" s="409"/>
      <c r="H698" s="409"/>
      <c r="I698" s="409"/>
      <c r="J698" s="190" t="s">
        <v>91</v>
      </c>
      <c r="K698" s="189" t="s">
        <v>97</v>
      </c>
      <c r="L698" s="190" t="s">
        <v>90</v>
      </c>
      <c r="M698" s="189" t="s">
        <v>97</v>
      </c>
      <c r="N698" s="190" t="s">
        <v>89</v>
      </c>
      <c r="O698" s="247" t="s">
        <v>757</v>
      </c>
      <c r="P698" s="190" t="s">
        <v>88</v>
      </c>
      <c r="Q698" s="189" t="s">
        <v>98</v>
      </c>
      <c r="R698" s="190" t="s">
        <v>210</v>
      </c>
      <c r="S698" s="189"/>
      <c r="T698" s="190" t="s">
        <v>209</v>
      </c>
      <c r="U698" s="189"/>
      <c r="V698" s="190" t="s">
        <v>291</v>
      </c>
      <c r="W698" s="189"/>
      <c r="X698" s="190" t="s">
        <v>593</v>
      </c>
      <c r="Y698" s="189"/>
      <c r="Z698" s="190" t="s">
        <v>739</v>
      </c>
      <c r="AA698" s="189"/>
      <c r="AB698" s="18"/>
      <c r="AC698" s="366"/>
      <c r="AD698" s="366"/>
      <c r="AE698" s="188"/>
      <c r="AF698" s="390"/>
      <c r="AG698" s="392"/>
      <c r="AH698" s="392"/>
      <c r="AI698" s="392"/>
      <c r="AJ698" s="392"/>
      <c r="AK698" s="392"/>
      <c r="AL698" s="392"/>
      <c r="AM698" s="392"/>
      <c r="AN698" s="392"/>
      <c r="AO698" s="395"/>
      <c r="AR698" s="4">
        <f>SUM(AN697:AO699)/SUM(AL697:AO699)*100</f>
        <v>0</v>
      </c>
    </row>
    <row r="699" spans="1:49" ht="19.899999999999999" customHeight="1" thickBot="1" x14ac:dyDescent="0.25">
      <c r="A699" s="17"/>
      <c r="B699" s="407"/>
      <c r="C699" s="233"/>
      <c r="D699" s="203"/>
      <c r="E699" s="203"/>
      <c r="F699" s="202"/>
      <c r="G699" s="410"/>
      <c r="H699" s="410"/>
      <c r="I699" s="410"/>
      <c r="J699" s="201" t="s">
        <v>87</v>
      </c>
      <c r="K699" s="200" t="s">
        <v>367</v>
      </c>
      <c r="L699" s="201" t="s">
        <v>86</v>
      </c>
      <c r="M699" s="200" t="s">
        <v>367</v>
      </c>
      <c r="N699" s="201" t="s">
        <v>85</v>
      </c>
      <c r="O699" s="200" t="s">
        <v>271</v>
      </c>
      <c r="P699" s="201" t="s">
        <v>84</v>
      </c>
      <c r="Q699" s="200" t="s">
        <v>98</v>
      </c>
      <c r="R699" s="201" t="s">
        <v>208</v>
      </c>
      <c r="S699" s="200"/>
      <c r="T699" s="201" t="s">
        <v>207</v>
      </c>
      <c r="U699" s="200"/>
      <c r="V699" s="201" t="s">
        <v>290</v>
      </c>
      <c r="W699" s="200"/>
      <c r="X699" s="201" t="s">
        <v>592</v>
      </c>
      <c r="Y699" s="200"/>
      <c r="Z699" s="201" t="s">
        <v>738</v>
      </c>
      <c r="AA699" s="200"/>
      <c r="AB699" s="10"/>
      <c r="AC699" s="398"/>
      <c r="AD699" s="398"/>
      <c r="AE699" s="199"/>
      <c r="AF699" s="391"/>
      <c r="AG699" s="393"/>
      <c r="AH699" s="393"/>
      <c r="AI699" s="393"/>
      <c r="AJ699" s="393"/>
      <c r="AK699" s="393"/>
      <c r="AL699" s="393"/>
      <c r="AM699" s="393"/>
      <c r="AN699" s="393"/>
      <c r="AO699" s="396"/>
    </row>
    <row r="700" spans="1:49" ht="19.899999999999999" customHeight="1" x14ac:dyDescent="0.2">
      <c r="A700" s="17"/>
      <c r="B700" s="405">
        <v>3</v>
      </c>
      <c r="C700" s="232"/>
      <c r="D700" s="197"/>
      <c r="E700" s="197"/>
      <c r="F700" s="196"/>
      <c r="G700" s="408">
        <v>91</v>
      </c>
      <c r="H700" s="408">
        <v>28</v>
      </c>
      <c r="I700" s="408">
        <v>6</v>
      </c>
      <c r="J700" s="195" t="s">
        <v>95</v>
      </c>
      <c r="K700" s="194" t="s">
        <v>224</v>
      </c>
      <c r="L700" s="195" t="s">
        <v>94</v>
      </c>
      <c r="M700" s="194" t="s">
        <v>213</v>
      </c>
      <c r="N700" s="195" t="s">
        <v>93</v>
      </c>
      <c r="O700" s="194" t="s">
        <v>463</v>
      </c>
      <c r="P700" s="195" t="s">
        <v>92</v>
      </c>
      <c r="Q700" s="194" t="s">
        <v>301</v>
      </c>
      <c r="R700" s="195" t="s">
        <v>212</v>
      </c>
      <c r="S700" s="194" t="s">
        <v>263</v>
      </c>
      <c r="T700" s="195" t="s">
        <v>211</v>
      </c>
      <c r="U700" s="194" t="s">
        <v>323</v>
      </c>
      <c r="V700" s="195" t="s">
        <v>292</v>
      </c>
      <c r="W700" s="194" t="s">
        <v>264</v>
      </c>
      <c r="X700" s="195" t="s">
        <v>594</v>
      </c>
      <c r="Y700" s="194" t="s">
        <v>98</v>
      </c>
      <c r="Z700" s="195" t="s">
        <v>740</v>
      </c>
      <c r="AA700" s="194"/>
      <c r="AB700" s="25" t="s">
        <v>756</v>
      </c>
      <c r="AC700" s="397"/>
      <c r="AD700" s="397"/>
      <c r="AE700" s="193"/>
      <c r="AF700" s="379">
        <f>SUMPRODUCT(LEN($K700:$Y702)-LEN(SUBSTITUTE($K700:$Y702,"A", "")))</f>
        <v>37</v>
      </c>
      <c r="AG700" s="365">
        <f>SUMPRODUCT(LEN($AB700:$AB702)-LEN(SUBSTITUTE($AB700:$AB702,"A", "")))</f>
        <v>18</v>
      </c>
      <c r="AH700" s="365">
        <f>SUMPRODUCT(LEN($K700:$Y702)-LEN(SUBSTITUTE($K700:$Y702,"S", "")))</f>
        <v>10</v>
      </c>
      <c r="AI700" s="365">
        <f>SUMPRODUCT(LEN($AB700:$AB702)-LEN(SUBSTITUTE($AB700:$AB702,"S", "")))</f>
        <v>9</v>
      </c>
      <c r="AJ700" s="365">
        <f>SUMPRODUCT(LEN($K700:$Y702)-LEN(SUBSTITUTE($K700:$Y702,"F", "")))</f>
        <v>0</v>
      </c>
      <c r="AK700" s="365">
        <f>SUMPRODUCT(LEN($AB700:$AB702)-LEN(SUBSTITUTE($AB700:$AB702,"F", "")))</f>
        <v>0</v>
      </c>
      <c r="AL700" s="365">
        <f>SUMPRODUCT(LEN($K700:$Y702)-LEN(SUBSTITUTE($K700:$Y702,"G", "")))</f>
        <v>18</v>
      </c>
      <c r="AM700" s="365">
        <f>SUMPRODUCT(LEN($AB700:$AB702)-LEN(SUBSTITUTE($AB700:$AB702,"G", "")))</f>
        <v>9</v>
      </c>
      <c r="AN700" s="365">
        <f>SUMPRODUCT(LEN($K700:$Y702)-LEN(SUBSTITUTE($K700:$Y702,"M", "")))</f>
        <v>2</v>
      </c>
      <c r="AO700" s="382">
        <f>SUMPRODUCT(LEN($AB700:$AB702)-LEN(SUBSTITUTE($AB700:$AB702,"M", "")))</f>
        <v>0</v>
      </c>
    </row>
    <row r="701" spans="1:49" ht="19.899999999999999" customHeight="1" x14ac:dyDescent="0.2">
      <c r="A701" s="17"/>
      <c r="B701" s="406"/>
      <c r="C701" s="231"/>
      <c r="D701" s="23"/>
      <c r="E701" s="23"/>
      <c r="F701" s="191"/>
      <c r="G701" s="409"/>
      <c r="H701" s="409"/>
      <c r="I701" s="409"/>
      <c r="J701" s="190" t="s">
        <v>91</v>
      </c>
      <c r="K701" s="189" t="s">
        <v>746</v>
      </c>
      <c r="L701" s="190" t="s">
        <v>90</v>
      </c>
      <c r="M701" s="189" t="s">
        <v>744</v>
      </c>
      <c r="N701" s="190" t="s">
        <v>89</v>
      </c>
      <c r="O701" s="189" t="s">
        <v>382</v>
      </c>
      <c r="P701" s="190" t="s">
        <v>88</v>
      </c>
      <c r="Q701" s="189" t="s">
        <v>263</v>
      </c>
      <c r="R701" s="190" t="s">
        <v>210</v>
      </c>
      <c r="S701" s="189" t="s">
        <v>224</v>
      </c>
      <c r="T701" s="190" t="s">
        <v>209</v>
      </c>
      <c r="U701" s="189" t="s">
        <v>249</v>
      </c>
      <c r="V701" s="190" t="s">
        <v>291</v>
      </c>
      <c r="W701" s="189" t="s">
        <v>217</v>
      </c>
      <c r="X701" s="190" t="s">
        <v>593</v>
      </c>
      <c r="Y701" s="189"/>
      <c r="Z701" s="190" t="s">
        <v>739</v>
      </c>
      <c r="AA701" s="189"/>
      <c r="AB701" s="18" t="s">
        <v>755</v>
      </c>
      <c r="AC701" s="366"/>
      <c r="AD701" s="366"/>
      <c r="AE701" s="188"/>
      <c r="AF701" s="390"/>
      <c r="AG701" s="392"/>
      <c r="AH701" s="392"/>
      <c r="AI701" s="392"/>
      <c r="AJ701" s="392"/>
      <c r="AK701" s="392"/>
      <c r="AL701" s="392"/>
      <c r="AM701" s="392"/>
      <c r="AN701" s="392"/>
      <c r="AO701" s="395"/>
      <c r="AR701" s="4">
        <f>SUM(AN700:AO702)/SUM(AL700:AO702)*100</f>
        <v>6.8965517241379306</v>
      </c>
    </row>
    <row r="702" spans="1:49" ht="19.899999999999999" customHeight="1" thickBot="1" x14ac:dyDescent="0.25">
      <c r="A702" s="17"/>
      <c r="B702" s="407"/>
      <c r="C702" s="233"/>
      <c r="D702" s="203"/>
      <c r="E702" s="203"/>
      <c r="F702" s="202"/>
      <c r="G702" s="410"/>
      <c r="H702" s="410"/>
      <c r="I702" s="410"/>
      <c r="J702" s="201" t="s">
        <v>87</v>
      </c>
      <c r="K702" s="200" t="s">
        <v>425</v>
      </c>
      <c r="L702" s="201" t="s">
        <v>86</v>
      </c>
      <c r="M702" s="200" t="s">
        <v>632</v>
      </c>
      <c r="N702" s="201" t="s">
        <v>85</v>
      </c>
      <c r="O702" s="200" t="s">
        <v>669</v>
      </c>
      <c r="P702" s="201" t="s">
        <v>84</v>
      </c>
      <c r="Q702" s="200" t="s">
        <v>308</v>
      </c>
      <c r="R702" s="201" t="s">
        <v>208</v>
      </c>
      <c r="S702" s="200" t="s">
        <v>230</v>
      </c>
      <c r="T702" s="201" t="s">
        <v>207</v>
      </c>
      <c r="U702" s="200" t="s">
        <v>297</v>
      </c>
      <c r="V702" s="201" t="s">
        <v>290</v>
      </c>
      <c r="W702" s="200" t="s">
        <v>98</v>
      </c>
      <c r="X702" s="201" t="s">
        <v>592</v>
      </c>
      <c r="Y702" s="200"/>
      <c r="Z702" s="201" t="s">
        <v>738</v>
      </c>
      <c r="AA702" s="200"/>
      <c r="AB702" s="10" t="s">
        <v>754</v>
      </c>
      <c r="AC702" s="398"/>
      <c r="AD702" s="398"/>
      <c r="AE702" s="199"/>
      <c r="AF702" s="391"/>
      <c r="AG702" s="393"/>
      <c r="AH702" s="393"/>
      <c r="AI702" s="393"/>
      <c r="AJ702" s="393"/>
      <c r="AK702" s="393"/>
      <c r="AL702" s="393"/>
      <c r="AM702" s="393"/>
      <c r="AN702" s="393"/>
      <c r="AO702" s="396"/>
    </row>
    <row r="703" spans="1:49" ht="19.899999999999999" customHeight="1" x14ac:dyDescent="0.2">
      <c r="A703" s="17"/>
      <c r="B703" s="405">
        <v>4</v>
      </c>
      <c r="C703" s="232"/>
      <c r="D703" s="197"/>
      <c r="E703" s="197"/>
      <c r="F703" s="196"/>
      <c r="G703" s="408">
        <v>82</v>
      </c>
      <c r="H703" s="408">
        <v>25</v>
      </c>
      <c r="I703" s="408">
        <v>5</v>
      </c>
      <c r="J703" s="195" t="s">
        <v>95</v>
      </c>
      <c r="K703" s="194" t="s">
        <v>97</v>
      </c>
      <c r="L703" s="195" t="s">
        <v>94</v>
      </c>
      <c r="M703" s="194" t="s">
        <v>753</v>
      </c>
      <c r="N703" s="195" t="s">
        <v>93</v>
      </c>
      <c r="O703" s="194" t="s">
        <v>425</v>
      </c>
      <c r="P703" s="195" t="s">
        <v>92</v>
      </c>
      <c r="Q703" s="194" t="s">
        <v>275</v>
      </c>
      <c r="R703" s="195" t="s">
        <v>212</v>
      </c>
      <c r="S703" s="194" t="s">
        <v>263</v>
      </c>
      <c r="T703" s="195" t="s">
        <v>211</v>
      </c>
      <c r="U703" s="194" t="s">
        <v>213</v>
      </c>
      <c r="V703" s="195" t="s">
        <v>292</v>
      </c>
      <c r="W703" s="194" t="s">
        <v>98</v>
      </c>
      <c r="X703" s="195" t="s">
        <v>594</v>
      </c>
      <c r="Y703" s="194"/>
      <c r="Z703" s="195" t="s">
        <v>740</v>
      </c>
      <c r="AA703" s="194"/>
      <c r="AB703" s="25" t="s">
        <v>97</v>
      </c>
      <c r="AC703" s="397"/>
      <c r="AD703" s="397"/>
      <c r="AE703" s="193"/>
      <c r="AF703" s="379">
        <f>SUMPRODUCT(LEN($K703:$Y705)-LEN(SUBSTITUTE($K703:$Y705,"A", "")))</f>
        <v>32</v>
      </c>
      <c r="AG703" s="365">
        <f>SUMPRODUCT(LEN($AB703:$AB705)-LEN(SUBSTITUTE($AB703:$AB705,"A", "")))</f>
        <v>1</v>
      </c>
      <c r="AH703" s="365">
        <f>SUMPRODUCT(LEN($K703:$Y705)-LEN(SUBSTITUTE($K703:$Y705,"S", "")))</f>
        <v>6</v>
      </c>
      <c r="AI703" s="365">
        <f>SUMPRODUCT(LEN($AB703:$AB705)-LEN(SUBSTITUTE($AB703:$AB705,"S", "")))</f>
        <v>0</v>
      </c>
      <c r="AJ703" s="365">
        <f>SUMPRODUCT(LEN($K703:$Y705)-LEN(SUBSTITUTE($K703:$Y705,"F", "")))</f>
        <v>0</v>
      </c>
      <c r="AK703" s="365">
        <f>SUMPRODUCT(LEN($AB703:$AB705)-LEN(SUBSTITUTE($AB703:$AB705,"F", "")))</f>
        <v>0</v>
      </c>
      <c r="AL703" s="365">
        <f>SUMPRODUCT(LEN($K703:$Y705)-LEN(SUBSTITUTE($K703:$Y705,"G", "")))</f>
        <v>10</v>
      </c>
      <c r="AM703" s="365">
        <f>SUMPRODUCT(LEN($AB703:$AB705)-LEN(SUBSTITUTE($AB703:$AB705,"G", "")))</f>
        <v>0</v>
      </c>
      <c r="AN703" s="365">
        <f>SUMPRODUCT(LEN($K703:$Y705)-LEN(SUBSTITUTE($K703:$Y705,"M", "")))</f>
        <v>2</v>
      </c>
      <c r="AO703" s="382">
        <f>SUMPRODUCT(LEN($AB703:$AB705)-LEN(SUBSTITUTE($AB703:$AB705,"M", "")))</f>
        <v>0</v>
      </c>
    </row>
    <row r="704" spans="1:49" ht="19.899999999999999" customHeight="1" x14ac:dyDescent="0.2">
      <c r="A704" s="17"/>
      <c r="B704" s="406"/>
      <c r="C704" s="231"/>
      <c r="D704" s="23"/>
      <c r="E704" s="23"/>
      <c r="F704" s="191"/>
      <c r="G704" s="409"/>
      <c r="H704" s="409"/>
      <c r="I704" s="409"/>
      <c r="J704" s="190" t="s">
        <v>91</v>
      </c>
      <c r="K704" s="189" t="s">
        <v>213</v>
      </c>
      <c r="L704" s="190" t="s">
        <v>90</v>
      </c>
      <c r="M704" s="189" t="s">
        <v>451</v>
      </c>
      <c r="N704" s="190" t="s">
        <v>89</v>
      </c>
      <c r="O704" s="189" t="s">
        <v>425</v>
      </c>
      <c r="P704" s="190" t="s">
        <v>88</v>
      </c>
      <c r="Q704" s="189" t="s">
        <v>275</v>
      </c>
      <c r="R704" s="190" t="s">
        <v>210</v>
      </c>
      <c r="S704" s="189" t="s">
        <v>266</v>
      </c>
      <c r="T704" s="190" t="s">
        <v>209</v>
      </c>
      <c r="U704" s="189" t="s">
        <v>217</v>
      </c>
      <c r="V704" s="190" t="s">
        <v>291</v>
      </c>
      <c r="W704" s="189" t="s">
        <v>98</v>
      </c>
      <c r="X704" s="190" t="s">
        <v>593</v>
      </c>
      <c r="Y704" s="189"/>
      <c r="Z704" s="190" t="s">
        <v>739</v>
      </c>
      <c r="AA704" s="189"/>
      <c r="AB704" s="18"/>
      <c r="AC704" s="366"/>
      <c r="AD704" s="366"/>
      <c r="AE704" s="188"/>
      <c r="AF704" s="390"/>
      <c r="AG704" s="392"/>
      <c r="AH704" s="392"/>
      <c r="AI704" s="392"/>
      <c r="AJ704" s="392"/>
      <c r="AK704" s="392"/>
      <c r="AL704" s="392"/>
      <c r="AM704" s="392"/>
      <c r="AN704" s="392"/>
      <c r="AO704" s="395"/>
      <c r="AR704" s="4">
        <f>SUM(AN703:AO705)/SUM(AL703:AO705)*100</f>
        <v>16.666666666666664</v>
      </c>
    </row>
    <row r="705" spans="1:44" ht="19.899999999999999" customHeight="1" thickBot="1" x14ac:dyDescent="0.25">
      <c r="A705" s="17"/>
      <c r="B705" s="407"/>
      <c r="C705" s="233"/>
      <c r="D705" s="203"/>
      <c r="E705" s="203"/>
      <c r="F705" s="202"/>
      <c r="G705" s="410"/>
      <c r="H705" s="410"/>
      <c r="I705" s="410"/>
      <c r="J705" s="201" t="s">
        <v>87</v>
      </c>
      <c r="K705" s="200" t="s">
        <v>748</v>
      </c>
      <c r="L705" s="201" t="s">
        <v>86</v>
      </c>
      <c r="M705" s="200" t="s">
        <v>466</v>
      </c>
      <c r="N705" s="201" t="s">
        <v>85</v>
      </c>
      <c r="O705" s="200" t="s">
        <v>224</v>
      </c>
      <c r="P705" s="201" t="s">
        <v>84</v>
      </c>
      <c r="Q705" s="200" t="s">
        <v>213</v>
      </c>
      <c r="R705" s="201" t="s">
        <v>208</v>
      </c>
      <c r="S705" s="200" t="s">
        <v>217</v>
      </c>
      <c r="T705" s="201" t="s">
        <v>207</v>
      </c>
      <c r="U705" s="200" t="s">
        <v>218</v>
      </c>
      <c r="V705" s="201" t="s">
        <v>290</v>
      </c>
      <c r="W705" s="200"/>
      <c r="X705" s="201" t="s">
        <v>592</v>
      </c>
      <c r="Y705" s="200"/>
      <c r="Z705" s="201" t="s">
        <v>738</v>
      </c>
      <c r="AA705" s="200"/>
      <c r="AB705" s="10"/>
      <c r="AC705" s="398"/>
      <c r="AD705" s="398"/>
      <c r="AE705" s="199"/>
      <c r="AF705" s="391"/>
      <c r="AG705" s="393"/>
      <c r="AH705" s="393"/>
      <c r="AI705" s="393"/>
      <c r="AJ705" s="393"/>
      <c r="AK705" s="393"/>
      <c r="AL705" s="393"/>
      <c r="AM705" s="393"/>
      <c r="AN705" s="393"/>
      <c r="AO705" s="396"/>
    </row>
    <row r="706" spans="1:44" ht="19.899999999999999" customHeight="1" x14ac:dyDescent="0.2">
      <c r="A706" s="17"/>
      <c r="B706" s="405">
        <v>5</v>
      </c>
      <c r="C706" s="232"/>
      <c r="D706" s="197"/>
      <c r="E706" s="197"/>
      <c r="F706" s="196"/>
      <c r="G706" s="408">
        <v>76</v>
      </c>
      <c r="H706" s="408">
        <v>24</v>
      </c>
      <c r="I706" s="408">
        <v>5</v>
      </c>
      <c r="J706" s="195" t="s">
        <v>95</v>
      </c>
      <c r="K706" s="194" t="s">
        <v>746</v>
      </c>
      <c r="L706" s="195" t="s">
        <v>94</v>
      </c>
      <c r="M706" s="194" t="s">
        <v>213</v>
      </c>
      <c r="N706" s="195" t="s">
        <v>93</v>
      </c>
      <c r="O706" s="194" t="s">
        <v>224</v>
      </c>
      <c r="P706" s="195" t="s">
        <v>92</v>
      </c>
      <c r="Q706" s="194" t="s">
        <v>275</v>
      </c>
      <c r="R706" s="195" t="s">
        <v>212</v>
      </c>
      <c r="S706" s="194" t="s">
        <v>230</v>
      </c>
      <c r="T706" s="195" t="s">
        <v>211</v>
      </c>
      <c r="U706" s="194" t="s">
        <v>217</v>
      </c>
      <c r="V706" s="195" t="s">
        <v>292</v>
      </c>
      <c r="W706" s="194" t="s">
        <v>98</v>
      </c>
      <c r="X706" s="195" t="s">
        <v>594</v>
      </c>
      <c r="Y706" s="194"/>
      <c r="Z706" s="195" t="s">
        <v>740</v>
      </c>
      <c r="AA706" s="194"/>
      <c r="AB706" s="25"/>
      <c r="AC706" s="397"/>
      <c r="AD706" s="397"/>
      <c r="AE706" s="193"/>
      <c r="AF706" s="379">
        <f>SUMPRODUCT(LEN($K706:$Y708)-LEN(SUBSTITUTE($K706:$Y708,"A", "")))</f>
        <v>29</v>
      </c>
      <c r="AG706" s="365">
        <f>SUMPRODUCT(LEN($AB706:$AB708)-LEN(SUBSTITUTE($AB706:$AB708,"A", "")))</f>
        <v>0</v>
      </c>
      <c r="AH706" s="365">
        <f>SUMPRODUCT(LEN($K706:$Y708)-LEN(SUBSTITUTE($K706:$Y708,"S", "")))</f>
        <v>9</v>
      </c>
      <c r="AI706" s="365">
        <f>SUMPRODUCT(LEN($AB706:$AB708)-LEN(SUBSTITUTE($AB706:$AB708,"S", "")))</f>
        <v>0</v>
      </c>
      <c r="AJ706" s="365">
        <f>SUMPRODUCT(LEN($K706:$Y708)-LEN(SUBSTITUTE($K706:$Y708,"F", "")))</f>
        <v>0</v>
      </c>
      <c r="AK706" s="365">
        <f>SUMPRODUCT(LEN($AB706:$AB708)-LEN(SUBSTITUTE($AB706:$AB708,"F", "")))</f>
        <v>0</v>
      </c>
      <c r="AL706" s="365">
        <f>SUMPRODUCT(LEN($K706:$Y708)-LEN(SUBSTITUTE($K706:$Y708,"G", "")))</f>
        <v>4</v>
      </c>
      <c r="AM706" s="365">
        <f>SUMPRODUCT(LEN($AB706:$AB708)-LEN(SUBSTITUTE($AB706:$AB708,"G", "")))</f>
        <v>0</v>
      </c>
      <c r="AN706" s="365">
        <f>SUMPRODUCT(LEN($K706:$Y708)-LEN(SUBSTITUTE($K706:$Y708,"M", "")))</f>
        <v>3</v>
      </c>
      <c r="AO706" s="382">
        <f>SUMPRODUCT(LEN($AB706:$AB708)-LEN(SUBSTITUTE($AB706:$AB708,"M", "")))</f>
        <v>0</v>
      </c>
    </row>
    <row r="707" spans="1:44" ht="19.899999999999999" customHeight="1" x14ac:dyDescent="0.2">
      <c r="A707" s="17"/>
      <c r="B707" s="406"/>
      <c r="C707" s="231"/>
      <c r="D707" s="23"/>
      <c r="E707" s="23"/>
      <c r="F707" s="191"/>
      <c r="G707" s="409"/>
      <c r="H707" s="409"/>
      <c r="I707" s="409"/>
      <c r="J707" s="190" t="s">
        <v>91</v>
      </c>
      <c r="K707" s="189" t="s">
        <v>746</v>
      </c>
      <c r="L707" s="190" t="s">
        <v>90</v>
      </c>
      <c r="M707" s="189" t="s">
        <v>275</v>
      </c>
      <c r="N707" s="190" t="s">
        <v>89</v>
      </c>
      <c r="O707" s="189" t="s">
        <v>275</v>
      </c>
      <c r="P707" s="190" t="s">
        <v>88</v>
      </c>
      <c r="Q707" s="189" t="s">
        <v>213</v>
      </c>
      <c r="R707" s="190" t="s">
        <v>210</v>
      </c>
      <c r="S707" s="189" t="s">
        <v>230</v>
      </c>
      <c r="T707" s="190" t="s">
        <v>209</v>
      </c>
      <c r="U707" s="189" t="s">
        <v>218</v>
      </c>
      <c r="V707" s="190" t="s">
        <v>291</v>
      </c>
      <c r="W707" s="189"/>
      <c r="X707" s="190" t="s">
        <v>593</v>
      </c>
      <c r="Y707" s="189"/>
      <c r="Z707" s="190" t="s">
        <v>739</v>
      </c>
      <c r="AA707" s="189"/>
      <c r="AB707" s="18"/>
      <c r="AC707" s="366"/>
      <c r="AD707" s="366"/>
      <c r="AE707" s="188"/>
      <c r="AF707" s="390"/>
      <c r="AG707" s="392"/>
      <c r="AH707" s="392"/>
      <c r="AI707" s="392"/>
      <c r="AJ707" s="392"/>
      <c r="AK707" s="392"/>
      <c r="AL707" s="392"/>
      <c r="AM707" s="392"/>
      <c r="AN707" s="392"/>
      <c r="AO707" s="395"/>
      <c r="AR707" s="4">
        <f>SUM(AN706:AO708)/SUM(AL706:AO708)*100</f>
        <v>42.857142857142854</v>
      </c>
    </row>
    <row r="708" spans="1:44" ht="19.899999999999999" customHeight="1" thickBot="1" x14ac:dyDescent="0.25">
      <c r="A708" s="17"/>
      <c r="B708" s="407"/>
      <c r="C708" s="233"/>
      <c r="D708" s="203"/>
      <c r="E708" s="203"/>
      <c r="F708" s="202"/>
      <c r="G708" s="410"/>
      <c r="H708" s="410"/>
      <c r="I708" s="410"/>
      <c r="J708" s="201" t="s">
        <v>87</v>
      </c>
      <c r="K708" s="200" t="s">
        <v>743</v>
      </c>
      <c r="L708" s="201" t="s">
        <v>86</v>
      </c>
      <c r="M708" s="200" t="s">
        <v>224</v>
      </c>
      <c r="N708" s="201" t="s">
        <v>85</v>
      </c>
      <c r="O708" s="200" t="s">
        <v>263</v>
      </c>
      <c r="P708" s="201" t="s">
        <v>84</v>
      </c>
      <c r="Q708" s="200" t="s">
        <v>213</v>
      </c>
      <c r="R708" s="201" t="s">
        <v>208</v>
      </c>
      <c r="S708" s="200" t="s">
        <v>220</v>
      </c>
      <c r="T708" s="201" t="s">
        <v>207</v>
      </c>
      <c r="U708" s="200" t="s">
        <v>98</v>
      </c>
      <c r="V708" s="201" t="s">
        <v>290</v>
      </c>
      <c r="W708" s="200"/>
      <c r="X708" s="201" t="s">
        <v>592</v>
      </c>
      <c r="Y708" s="200"/>
      <c r="Z708" s="201" t="s">
        <v>738</v>
      </c>
      <c r="AA708" s="200"/>
      <c r="AB708" s="10"/>
      <c r="AC708" s="398"/>
      <c r="AD708" s="398"/>
      <c r="AE708" s="199"/>
      <c r="AF708" s="391"/>
      <c r="AG708" s="393"/>
      <c r="AH708" s="393"/>
      <c r="AI708" s="393"/>
      <c r="AJ708" s="393"/>
      <c r="AK708" s="393"/>
      <c r="AL708" s="393"/>
      <c r="AM708" s="393"/>
      <c r="AN708" s="393"/>
      <c r="AO708" s="396"/>
    </row>
    <row r="709" spans="1:44" ht="19.899999999999999" customHeight="1" x14ac:dyDescent="0.2">
      <c r="A709" s="17"/>
      <c r="B709" s="405">
        <v>6</v>
      </c>
      <c r="C709" s="232"/>
      <c r="D709" s="197"/>
      <c r="E709" s="197"/>
      <c r="F709" s="196"/>
      <c r="G709" s="408">
        <v>88</v>
      </c>
      <c r="H709" s="408">
        <v>27</v>
      </c>
      <c r="I709" s="408">
        <v>5</v>
      </c>
      <c r="J709" s="195" t="s">
        <v>95</v>
      </c>
      <c r="K709" s="194" t="s">
        <v>213</v>
      </c>
      <c r="L709" s="195" t="s">
        <v>94</v>
      </c>
      <c r="M709" s="194" t="s">
        <v>97</v>
      </c>
      <c r="N709" s="195" t="s">
        <v>93</v>
      </c>
      <c r="O709" s="194" t="s">
        <v>600</v>
      </c>
      <c r="P709" s="195" t="s">
        <v>92</v>
      </c>
      <c r="Q709" s="194" t="s">
        <v>213</v>
      </c>
      <c r="R709" s="195" t="s">
        <v>212</v>
      </c>
      <c r="S709" s="194" t="s">
        <v>301</v>
      </c>
      <c r="T709" s="195" t="s">
        <v>211</v>
      </c>
      <c r="U709" s="194" t="s">
        <v>354</v>
      </c>
      <c r="V709" s="195" t="s">
        <v>292</v>
      </c>
      <c r="W709" s="194" t="s">
        <v>263</v>
      </c>
      <c r="X709" s="195" t="s">
        <v>594</v>
      </c>
      <c r="Y709" s="194" t="s">
        <v>98</v>
      </c>
      <c r="Z709" s="195" t="s">
        <v>740</v>
      </c>
      <c r="AA709" s="194"/>
      <c r="AB709" s="25" t="s">
        <v>752</v>
      </c>
      <c r="AC709" s="397"/>
      <c r="AD709" s="397"/>
      <c r="AE709" s="193"/>
      <c r="AF709" s="379">
        <f>SUMPRODUCT(LEN($K709:$Y711)-LEN(SUBSTITUTE($K709:$Y711,"A", "")))</f>
        <v>40</v>
      </c>
      <c r="AG709" s="365">
        <f>SUMPRODUCT(LEN($AB709:$AB711)-LEN(SUBSTITUTE($AB709:$AB711,"A", "")))</f>
        <v>4</v>
      </c>
      <c r="AH709" s="365">
        <f>SUMPRODUCT(LEN($K709:$Y711)-LEN(SUBSTITUTE($K709:$Y711,"S", "")))</f>
        <v>8</v>
      </c>
      <c r="AI709" s="365">
        <f>SUMPRODUCT(LEN($AB709:$AB711)-LEN(SUBSTITUTE($AB709:$AB711,"S", "")))</f>
        <v>1</v>
      </c>
      <c r="AJ709" s="365">
        <f>SUMPRODUCT(LEN($K709:$Y711)-LEN(SUBSTITUTE($K709:$Y711,"F", "")))</f>
        <v>0</v>
      </c>
      <c r="AK709" s="365">
        <f>SUMPRODUCT(LEN($AB709:$AB711)-LEN(SUBSTITUTE($AB709:$AB711,"F", "")))</f>
        <v>0</v>
      </c>
      <c r="AL709" s="365">
        <f>SUMPRODUCT(LEN($K709:$Y711)-LEN(SUBSTITUTE($K709:$Y711,"G", "")))</f>
        <v>20</v>
      </c>
      <c r="AM709" s="365">
        <f>SUMPRODUCT(LEN($AB709:$AB711)-LEN(SUBSTITUTE($AB709:$AB711,"G", "")))</f>
        <v>5</v>
      </c>
      <c r="AN709" s="365">
        <f>SUMPRODUCT(LEN($K709:$Y711)-LEN(SUBSTITUTE($K709:$Y711,"M", "")))</f>
        <v>0</v>
      </c>
      <c r="AO709" s="382">
        <f>SUMPRODUCT(LEN($AB709:$AB711)-LEN(SUBSTITUTE($AB709:$AB711,"M", "")))</f>
        <v>0</v>
      </c>
    </row>
    <row r="710" spans="1:44" ht="19.899999999999999" customHeight="1" x14ac:dyDescent="0.2">
      <c r="A710" s="17"/>
      <c r="B710" s="406"/>
      <c r="C710" s="231"/>
      <c r="D710" s="23"/>
      <c r="E710" s="23"/>
      <c r="F710" s="191"/>
      <c r="G710" s="409"/>
      <c r="H710" s="409"/>
      <c r="I710" s="409"/>
      <c r="J710" s="190" t="s">
        <v>91</v>
      </c>
      <c r="K710" s="189" t="s">
        <v>97</v>
      </c>
      <c r="L710" s="190" t="s">
        <v>90</v>
      </c>
      <c r="M710" s="189" t="s">
        <v>266</v>
      </c>
      <c r="N710" s="190" t="s">
        <v>89</v>
      </c>
      <c r="O710" s="189" t="s">
        <v>751</v>
      </c>
      <c r="P710" s="190" t="s">
        <v>88</v>
      </c>
      <c r="Q710" s="189" t="s">
        <v>382</v>
      </c>
      <c r="R710" s="190" t="s">
        <v>210</v>
      </c>
      <c r="S710" s="189" t="s">
        <v>269</v>
      </c>
      <c r="T710" s="190" t="s">
        <v>209</v>
      </c>
      <c r="U710" s="189" t="s">
        <v>297</v>
      </c>
      <c r="V710" s="190" t="s">
        <v>291</v>
      </c>
      <c r="W710" s="189" t="s">
        <v>218</v>
      </c>
      <c r="X710" s="190" t="s">
        <v>593</v>
      </c>
      <c r="Y710" s="189"/>
      <c r="Z710" s="190" t="s">
        <v>739</v>
      </c>
      <c r="AA710" s="189"/>
      <c r="AB710" s="18"/>
      <c r="AC710" s="366"/>
      <c r="AD710" s="366"/>
      <c r="AE710" s="188"/>
      <c r="AF710" s="390"/>
      <c r="AG710" s="392"/>
      <c r="AH710" s="392"/>
      <c r="AI710" s="392"/>
      <c r="AJ710" s="392"/>
      <c r="AK710" s="392"/>
      <c r="AL710" s="392"/>
      <c r="AM710" s="392"/>
      <c r="AN710" s="392"/>
      <c r="AO710" s="395"/>
      <c r="AR710" s="4">
        <f>SUM(AN709:AO711)/SUM(AL709:AO711)*100</f>
        <v>0</v>
      </c>
    </row>
    <row r="711" spans="1:44" ht="19.899999999999999" customHeight="1" thickBot="1" x14ac:dyDescent="0.25">
      <c r="A711" s="17"/>
      <c r="B711" s="407"/>
      <c r="C711" s="233"/>
      <c r="D711" s="203"/>
      <c r="E711" s="203"/>
      <c r="F711" s="202"/>
      <c r="G711" s="410"/>
      <c r="H711" s="410"/>
      <c r="I711" s="410"/>
      <c r="J711" s="201" t="s">
        <v>87</v>
      </c>
      <c r="K711" s="200" t="s">
        <v>441</v>
      </c>
      <c r="L711" s="201" t="s">
        <v>86</v>
      </c>
      <c r="M711" s="200" t="s">
        <v>269</v>
      </c>
      <c r="N711" s="201" t="s">
        <v>85</v>
      </c>
      <c r="O711" s="200" t="s">
        <v>750</v>
      </c>
      <c r="P711" s="201" t="s">
        <v>84</v>
      </c>
      <c r="Q711" s="200" t="s">
        <v>471</v>
      </c>
      <c r="R711" s="201" t="s">
        <v>208</v>
      </c>
      <c r="S711" s="200" t="s">
        <v>297</v>
      </c>
      <c r="T711" s="201" t="s">
        <v>207</v>
      </c>
      <c r="U711" s="200" t="s">
        <v>230</v>
      </c>
      <c r="V711" s="201" t="s">
        <v>290</v>
      </c>
      <c r="W711" s="200" t="s">
        <v>98</v>
      </c>
      <c r="X711" s="201" t="s">
        <v>592</v>
      </c>
      <c r="Y711" s="200"/>
      <c r="Z711" s="201" t="s">
        <v>738</v>
      </c>
      <c r="AA711" s="200"/>
      <c r="AB711" s="10"/>
      <c r="AC711" s="398"/>
      <c r="AD711" s="398"/>
      <c r="AE711" s="199"/>
      <c r="AF711" s="391"/>
      <c r="AG711" s="393"/>
      <c r="AH711" s="393"/>
      <c r="AI711" s="393"/>
      <c r="AJ711" s="393"/>
      <c r="AK711" s="393"/>
      <c r="AL711" s="393"/>
      <c r="AM711" s="393"/>
      <c r="AN711" s="393"/>
      <c r="AO711" s="396"/>
    </row>
    <row r="712" spans="1:44" ht="19.899999999999999" customHeight="1" x14ac:dyDescent="0.2">
      <c r="A712" s="17"/>
      <c r="B712" s="405">
        <v>7</v>
      </c>
      <c r="C712" s="232"/>
      <c r="D712" s="197"/>
      <c r="E712" s="197"/>
      <c r="F712" s="196"/>
      <c r="G712" s="408">
        <v>79</v>
      </c>
      <c r="H712" s="408">
        <v>27</v>
      </c>
      <c r="I712" s="408">
        <v>5</v>
      </c>
      <c r="J712" s="195" t="s">
        <v>95</v>
      </c>
      <c r="K712" s="194" t="s">
        <v>746</v>
      </c>
      <c r="L712" s="195" t="s">
        <v>94</v>
      </c>
      <c r="M712" s="194" t="s">
        <v>213</v>
      </c>
      <c r="N712" s="195" t="s">
        <v>93</v>
      </c>
      <c r="O712" s="194" t="s">
        <v>516</v>
      </c>
      <c r="P712" s="195" t="s">
        <v>92</v>
      </c>
      <c r="Q712" s="194" t="s">
        <v>378</v>
      </c>
      <c r="R712" s="195" t="s">
        <v>212</v>
      </c>
      <c r="S712" s="194" t="s">
        <v>263</v>
      </c>
      <c r="T712" s="195" t="s">
        <v>211</v>
      </c>
      <c r="U712" s="194" t="s">
        <v>264</v>
      </c>
      <c r="V712" s="195" t="s">
        <v>292</v>
      </c>
      <c r="W712" s="194" t="s">
        <v>217</v>
      </c>
      <c r="X712" s="195" t="s">
        <v>594</v>
      </c>
      <c r="Y712" s="194" t="s">
        <v>98</v>
      </c>
      <c r="Z712" s="195" t="s">
        <v>740</v>
      </c>
      <c r="AA712" s="194"/>
      <c r="AB712" s="25" t="s">
        <v>749</v>
      </c>
      <c r="AC712" s="397"/>
      <c r="AD712" s="397"/>
      <c r="AE712" s="193"/>
      <c r="AF712" s="379">
        <f>SUMPRODUCT(LEN($K712:$Y714)-LEN(SUBSTITUTE($K712:$Y714,"A", "")))</f>
        <v>40</v>
      </c>
      <c r="AG712" s="365">
        <f>SUMPRODUCT(LEN($AB712:$AB714)-LEN(SUBSTITUTE($AB712:$AB714,"A", "")))</f>
        <v>3</v>
      </c>
      <c r="AH712" s="365">
        <f>SUMPRODUCT(LEN($K712:$Y714)-LEN(SUBSTITUTE($K712:$Y714,"S", "")))</f>
        <v>9</v>
      </c>
      <c r="AI712" s="365">
        <f>SUMPRODUCT(LEN($AB712:$AB714)-LEN(SUBSTITUTE($AB712:$AB714,"S", "")))</f>
        <v>1</v>
      </c>
      <c r="AJ712" s="365">
        <f>SUMPRODUCT(LEN($K712:$Y714)-LEN(SUBSTITUTE($K712:$Y714,"F", "")))</f>
        <v>0</v>
      </c>
      <c r="AK712" s="365">
        <f>SUMPRODUCT(LEN($AB712:$AB714)-LEN(SUBSTITUTE($AB712:$AB714,"F", "")))</f>
        <v>0</v>
      </c>
      <c r="AL712" s="365">
        <f>SUMPRODUCT(LEN($K712:$Y714)-LEN(SUBSTITUTE($K712:$Y714,"G", "")))</f>
        <v>6</v>
      </c>
      <c r="AM712" s="365">
        <f>SUMPRODUCT(LEN($AB712:$AB714)-LEN(SUBSTITUTE($AB712:$AB714,"G", "")))</f>
        <v>2</v>
      </c>
      <c r="AN712" s="365">
        <f>SUMPRODUCT(LEN($K712:$Y714)-LEN(SUBSTITUTE($K712:$Y714,"M", "")))</f>
        <v>3</v>
      </c>
      <c r="AO712" s="382">
        <f>SUMPRODUCT(LEN($AB712:$AB714)-LEN(SUBSTITUTE($AB712:$AB714,"M", "")))</f>
        <v>0</v>
      </c>
    </row>
    <row r="713" spans="1:44" ht="19.899999999999999" customHeight="1" x14ac:dyDescent="0.2">
      <c r="A713" s="17"/>
      <c r="B713" s="406"/>
      <c r="C713" s="231"/>
      <c r="D713" s="23"/>
      <c r="E713" s="23"/>
      <c r="F713" s="191"/>
      <c r="G713" s="409"/>
      <c r="H713" s="409"/>
      <c r="I713" s="409"/>
      <c r="J713" s="190" t="s">
        <v>91</v>
      </c>
      <c r="K713" s="189" t="s">
        <v>748</v>
      </c>
      <c r="L713" s="190" t="s">
        <v>90</v>
      </c>
      <c r="M713" s="189" t="s">
        <v>747</v>
      </c>
      <c r="N713" s="190" t="s">
        <v>89</v>
      </c>
      <c r="O713" s="189" t="s">
        <v>490</v>
      </c>
      <c r="P713" s="190" t="s">
        <v>88</v>
      </c>
      <c r="Q713" s="189" t="s">
        <v>301</v>
      </c>
      <c r="R713" s="190" t="s">
        <v>210</v>
      </c>
      <c r="S713" s="189" t="s">
        <v>217</v>
      </c>
      <c r="T713" s="190" t="s">
        <v>209</v>
      </c>
      <c r="U713" s="189" t="s">
        <v>217</v>
      </c>
      <c r="V713" s="190" t="s">
        <v>291</v>
      </c>
      <c r="W713" s="189" t="s">
        <v>218</v>
      </c>
      <c r="X713" s="190" t="s">
        <v>593</v>
      </c>
      <c r="Y713" s="189"/>
      <c r="Z713" s="190" t="s">
        <v>739</v>
      </c>
      <c r="AA713" s="189"/>
      <c r="AB713" s="18"/>
      <c r="AC713" s="366"/>
      <c r="AD713" s="366"/>
      <c r="AE713" s="188"/>
      <c r="AF713" s="390"/>
      <c r="AG713" s="392"/>
      <c r="AH713" s="392"/>
      <c r="AI713" s="392"/>
      <c r="AJ713" s="392"/>
      <c r="AK713" s="392"/>
      <c r="AL713" s="392"/>
      <c r="AM713" s="392"/>
      <c r="AN713" s="392"/>
      <c r="AO713" s="395"/>
      <c r="AR713" s="4">
        <f>SUM(AN712:AO714)/SUM(AL712:AO714)*100</f>
        <v>27.27272727272727</v>
      </c>
    </row>
    <row r="714" spans="1:44" ht="19.899999999999999" customHeight="1" thickBot="1" x14ac:dyDescent="0.25">
      <c r="A714" s="17"/>
      <c r="B714" s="407"/>
      <c r="C714" s="233"/>
      <c r="D714" s="203"/>
      <c r="E714" s="203"/>
      <c r="F714" s="202"/>
      <c r="G714" s="410"/>
      <c r="H714" s="410"/>
      <c r="I714" s="410"/>
      <c r="J714" s="201" t="s">
        <v>87</v>
      </c>
      <c r="K714" s="200" t="s">
        <v>97</v>
      </c>
      <c r="L714" s="201" t="s">
        <v>86</v>
      </c>
      <c r="M714" s="200" t="s">
        <v>441</v>
      </c>
      <c r="N714" s="201" t="s">
        <v>85</v>
      </c>
      <c r="O714" s="200" t="s">
        <v>425</v>
      </c>
      <c r="P714" s="201" t="s">
        <v>84</v>
      </c>
      <c r="Q714" s="200" t="s">
        <v>275</v>
      </c>
      <c r="R714" s="201" t="s">
        <v>208</v>
      </c>
      <c r="S714" s="200" t="s">
        <v>213</v>
      </c>
      <c r="T714" s="201" t="s">
        <v>207</v>
      </c>
      <c r="U714" s="200" t="s">
        <v>213</v>
      </c>
      <c r="V714" s="201" t="s">
        <v>290</v>
      </c>
      <c r="W714" s="200" t="s">
        <v>98</v>
      </c>
      <c r="X714" s="201" t="s">
        <v>592</v>
      </c>
      <c r="Y714" s="200"/>
      <c r="Z714" s="201" t="s">
        <v>738</v>
      </c>
      <c r="AA714" s="200"/>
      <c r="AB714" s="10"/>
      <c r="AC714" s="398"/>
      <c r="AD714" s="398"/>
      <c r="AE714" s="199"/>
      <c r="AF714" s="391"/>
      <c r="AG714" s="393"/>
      <c r="AH714" s="393"/>
      <c r="AI714" s="393"/>
      <c r="AJ714" s="393"/>
      <c r="AK714" s="393"/>
      <c r="AL714" s="393"/>
      <c r="AM714" s="393"/>
      <c r="AN714" s="393"/>
      <c r="AO714" s="396"/>
    </row>
    <row r="715" spans="1:44" ht="19.899999999999999" customHeight="1" x14ac:dyDescent="0.2">
      <c r="A715" s="17"/>
      <c r="B715" s="405">
        <v>8</v>
      </c>
      <c r="C715" s="232"/>
      <c r="D715" s="197"/>
      <c r="E715" s="197"/>
      <c r="F715" s="196"/>
      <c r="G715" s="408">
        <v>75</v>
      </c>
      <c r="H715" s="408">
        <v>22</v>
      </c>
      <c r="I715" s="408">
        <v>5</v>
      </c>
      <c r="J715" s="195" t="s">
        <v>95</v>
      </c>
      <c r="K715" s="194" t="s">
        <v>746</v>
      </c>
      <c r="L715" s="195" t="s">
        <v>94</v>
      </c>
      <c r="M715" s="194" t="s">
        <v>97</v>
      </c>
      <c r="N715" s="195" t="s">
        <v>93</v>
      </c>
      <c r="O715" s="194" t="s">
        <v>263</v>
      </c>
      <c r="P715" s="195" t="s">
        <v>92</v>
      </c>
      <c r="Q715" s="194" t="s">
        <v>213</v>
      </c>
      <c r="R715" s="195" t="s">
        <v>212</v>
      </c>
      <c r="S715" s="194" t="s">
        <v>97</v>
      </c>
      <c r="T715" s="195" t="s">
        <v>211</v>
      </c>
      <c r="U715" s="194" t="s">
        <v>98</v>
      </c>
      <c r="V715" s="195" t="s">
        <v>292</v>
      </c>
      <c r="W715" s="194"/>
      <c r="X715" s="195" t="s">
        <v>594</v>
      </c>
      <c r="Y715" s="194"/>
      <c r="Z715" s="195" t="s">
        <v>740</v>
      </c>
      <c r="AA715" s="194"/>
      <c r="AB715" s="25"/>
      <c r="AC715" s="397"/>
      <c r="AD715" s="397"/>
      <c r="AE715" s="193"/>
      <c r="AF715" s="379">
        <f>SUMPRODUCT(LEN($K715:$Y717)-LEN(SUBSTITUTE($K715:$Y717,"A", "")))</f>
        <v>21</v>
      </c>
      <c r="AG715" s="365">
        <f>SUMPRODUCT(LEN($AB715:$AB717)-LEN(SUBSTITUTE($AB715:$AB717,"A", "")))</f>
        <v>0</v>
      </c>
      <c r="AH715" s="365">
        <f>SUMPRODUCT(LEN($K715:$Y717)-LEN(SUBSTITUTE($K715:$Y717,"S", "")))</f>
        <v>3</v>
      </c>
      <c r="AI715" s="365">
        <f>SUMPRODUCT(LEN($AB715:$AB717)-LEN(SUBSTITUTE($AB715:$AB717,"S", "")))</f>
        <v>0</v>
      </c>
      <c r="AJ715" s="365">
        <f>SUMPRODUCT(LEN($K715:$Y717)-LEN(SUBSTITUTE($K715:$Y717,"F", "")))</f>
        <v>0</v>
      </c>
      <c r="AK715" s="365">
        <f>SUMPRODUCT(LEN($AB715:$AB717)-LEN(SUBSTITUTE($AB715:$AB717,"F", "")))</f>
        <v>0</v>
      </c>
      <c r="AL715" s="365">
        <f>SUMPRODUCT(LEN($K715:$Y717)-LEN(SUBSTITUTE($K715:$Y717,"G", "")))</f>
        <v>3</v>
      </c>
      <c r="AM715" s="365">
        <f>SUMPRODUCT(LEN($AB715:$AB717)-LEN(SUBSTITUTE($AB715:$AB717,"G", "")))</f>
        <v>0</v>
      </c>
      <c r="AN715" s="365">
        <f>SUMPRODUCT(LEN($K715:$Y717)-LEN(SUBSTITUTE($K715:$Y717,"M", "")))</f>
        <v>1</v>
      </c>
      <c r="AO715" s="382">
        <f>SUMPRODUCT(LEN($AB715:$AB717)-LEN(SUBSTITUTE($AB715:$AB717,"M", "")))</f>
        <v>0</v>
      </c>
    </row>
    <row r="716" spans="1:44" ht="19.899999999999999" customHeight="1" x14ac:dyDescent="0.2">
      <c r="A716" s="17"/>
      <c r="B716" s="406"/>
      <c r="C716" s="231"/>
      <c r="D716" s="23"/>
      <c r="E716" s="23"/>
      <c r="F716" s="191"/>
      <c r="G716" s="409"/>
      <c r="H716" s="409"/>
      <c r="I716" s="409"/>
      <c r="J716" s="190" t="s">
        <v>91</v>
      </c>
      <c r="K716" s="189" t="s">
        <v>97</v>
      </c>
      <c r="L716" s="190" t="s">
        <v>90</v>
      </c>
      <c r="M716" s="189" t="s">
        <v>213</v>
      </c>
      <c r="N716" s="190" t="s">
        <v>89</v>
      </c>
      <c r="O716" s="189" t="s">
        <v>275</v>
      </c>
      <c r="P716" s="190" t="s">
        <v>88</v>
      </c>
      <c r="Q716" s="189" t="s">
        <v>213</v>
      </c>
      <c r="R716" s="190" t="s">
        <v>210</v>
      </c>
      <c r="S716" s="189" t="s">
        <v>97</v>
      </c>
      <c r="T716" s="190" t="s">
        <v>209</v>
      </c>
      <c r="U716" s="189" t="s">
        <v>98</v>
      </c>
      <c r="V716" s="190" t="s">
        <v>291</v>
      </c>
      <c r="W716" s="189"/>
      <c r="X716" s="190" t="s">
        <v>593</v>
      </c>
      <c r="Y716" s="189"/>
      <c r="Z716" s="190" t="s">
        <v>739</v>
      </c>
      <c r="AA716" s="189"/>
      <c r="AB716" s="18"/>
      <c r="AC716" s="366"/>
      <c r="AD716" s="366"/>
      <c r="AE716" s="188"/>
      <c r="AF716" s="390"/>
      <c r="AG716" s="392"/>
      <c r="AH716" s="392"/>
      <c r="AI716" s="392"/>
      <c r="AJ716" s="392"/>
      <c r="AK716" s="392"/>
      <c r="AL716" s="392"/>
      <c r="AM716" s="392"/>
      <c r="AN716" s="392"/>
      <c r="AO716" s="395"/>
      <c r="AR716" s="4">
        <f>SUM(AN715:AO717)/SUM(AL715:AO717)*100</f>
        <v>25</v>
      </c>
    </row>
    <row r="717" spans="1:44" ht="19.899999999999999" customHeight="1" thickBot="1" x14ac:dyDescent="0.25">
      <c r="A717" s="17"/>
      <c r="B717" s="407"/>
      <c r="C717" s="233"/>
      <c r="D717" s="203"/>
      <c r="E717" s="203"/>
      <c r="F717" s="202"/>
      <c r="G717" s="410"/>
      <c r="H717" s="410"/>
      <c r="I717" s="410"/>
      <c r="J717" s="201" t="s">
        <v>87</v>
      </c>
      <c r="K717" s="200" t="s">
        <v>97</v>
      </c>
      <c r="L717" s="201" t="s">
        <v>86</v>
      </c>
      <c r="M717" s="200" t="s">
        <v>263</v>
      </c>
      <c r="N717" s="201" t="s">
        <v>85</v>
      </c>
      <c r="O717" s="200" t="s">
        <v>224</v>
      </c>
      <c r="P717" s="201" t="s">
        <v>84</v>
      </c>
      <c r="Q717" s="200" t="s">
        <v>217</v>
      </c>
      <c r="R717" s="201" t="s">
        <v>208</v>
      </c>
      <c r="S717" s="200" t="s">
        <v>97</v>
      </c>
      <c r="T717" s="201" t="s">
        <v>207</v>
      </c>
      <c r="U717" s="200"/>
      <c r="V717" s="201" t="s">
        <v>290</v>
      </c>
      <c r="W717" s="200"/>
      <c r="X717" s="201" t="s">
        <v>592</v>
      </c>
      <c r="Y717" s="200"/>
      <c r="Z717" s="201" t="s">
        <v>738</v>
      </c>
      <c r="AA717" s="200"/>
      <c r="AB717" s="10"/>
      <c r="AC717" s="398"/>
      <c r="AD717" s="398"/>
      <c r="AE717" s="199"/>
      <c r="AF717" s="391"/>
      <c r="AG717" s="393"/>
      <c r="AH717" s="393"/>
      <c r="AI717" s="393"/>
      <c r="AJ717" s="393"/>
      <c r="AK717" s="393"/>
      <c r="AL717" s="393"/>
      <c r="AM717" s="393"/>
      <c r="AN717" s="393"/>
      <c r="AO717" s="396"/>
    </row>
    <row r="718" spans="1:44" ht="19.899999999999999" customHeight="1" x14ac:dyDescent="0.2">
      <c r="A718" s="17"/>
      <c r="B718" s="405">
        <v>9</v>
      </c>
      <c r="C718" s="232"/>
      <c r="D718" s="197"/>
      <c r="E718" s="197"/>
      <c r="F718" s="196"/>
      <c r="G718" s="408">
        <v>93</v>
      </c>
      <c r="H718" s="408">
        <v>28</v>
      </c>
      <c r="I718" s="408">
        <v>5</v>
      </c>
      <c r="J718" s="195" t="s">
        <v>95</v>
      </c>
      <c r="K718" s="194" t="s">
        <v>745</v>
      </c>
      <c r="L718" s="195" t="s">
        <v>94</v>
      </c>
      <c r="M718" s="194" t="s">
        <v>224</v>
      </c>
      <c r="N718" s="195" t="s">
        <v>93</v>
      </c>
      <c r="O718" s="194" t="s">
        <v>600</v>
      </c>
      <c r="P718" s="195" t="s">
        <v>92</v>
      </c>
      <c r="Q718" s="194" t="s">
        <v>516</v>
      </c>
      <c r="R718" s="195" t="s">
        <v>212</v>
      </c>
      <c r="S718" s="194" t="s">
        <v>397</v>
      </c>
      <c r="T718" s="195" t="s">
        <v>211</v>
      </c>
      <c r="U718" s="194" t="s">
        <v>301</v>
      </c>
      <c r="V718" s="195" t="s">
        <v>292</v>
      </c>
      <c r="W718" s="194" t="s">
        <v>315</v>
      </c>
      <c r="X718" s="195" t="s">
        <v>594</v>
      </c>
      <c r="Y718" s="194" t="s">
        <v>97</v>
      </c>
      <c r="Z718" s="195" t="s">
        <v>740</v>
      </c>
      <c r="AA718" s="194"/>
      <c r="AB718" s="25" t="s">
        <v>306</v>
      </c>
      <c r="AC718" s="397"/>
      <c r="AD718" s="397"/>
      <c r="AE718" s="193"/>
      <c r="AF718" s="379">
        <f>SUMPRODUCT(LEN($K718:$Y720)-LEN(SUBSTITUTE($K718:$Y720,"A", "")))</f>
        <v>50</v>
      </c>
      <c r="AG718" s="365">
        <f>SUMPRODUCT(LEN($AB718:$AB720)-LEN(SUBSTITUTE($AB718:$AB720,"A", "")))</f>
        <v>2</v>
      </c>
      <c r="AH718" s="365">
        <f>SUMPRODUCT(LEN($K718:$Y720)-LEN(SUBSTITUTE($K718:$Y720,"S", "")))</f>
        <v>9</v>
      </c>
      <c r="AI718" s="365">
        <f>SUMPRODUCT(LEN($AB718:$AB720)-LEN(SUBSTITUTE($AB718:$AB720,"S", "")))</f>
        <v>0</v>
      </c>
      <c r="AJ718" s="365">
        <f>SUMPRODUCT(LEN($K718:$Y720)-LEN(SUBSTITUTE($K718:$Y720,"F", "")))</f>
        <v>0</v>
      </c>
      <c r="AK718" s="365">
        <f>SUMPRODUCT(LEN($AB718:$AB720)-LEN(SUBSTITUTE($AB718:$AB720,"F", "")))</f>
        <v>0</v>
      </c>
      <c r="AL718" s="365">
        <f>SUMPRODUCT(LEN($K718:$Y720)-LEN(SUBSTITUTE($K718:$Y720,"G", "")))</f>
        <v>14</v>
      </c>
      <c r="AM718" s="365">
        <f>SUMPRODUCT(LEN($AB718:$AB720)-LEN(SUBSTITUTE($AB718:$AB720,"G", "")))</f>
        <v>1</v>
      </c>
      <c r="AN718" s="365">
        <f>SUMPRODUCT(LEN($K718:$Y720)-LEN(SUBSTITUTE($K718:$Y720,"M", "")))</f>
        <v>1</v>
      </c>
      <c r="AO718" s="382">
        <f>SUMPRODUCT(LEN($AB718:$AB720)-LEN(SUBSTITUTE($AB718:$AB720,"M", "")))</f>
        <v>0</v>
      </c>
    </row>
    <row r="719" spans="1:44" ht="19.899999999999999" customHeight="1" x14ac:dyDescent="0.2">
      <c r="A719" s="17"/>
      <c r="B719" s="406"/>
      <c r="C719" s="231"/>
      <c r="D719" s="23"/>
      <c r="E719" s="23"/>
      <c r="F719" s="191"/>
      <c r="G719" s="409"/>
      <c r="H719" s="409"/>
      <c r="I719" s="409"/>
      <c r="J719" s="190" t="s">
        <v>91</v>
      </c>
      <c r="K719" s="189" t="s">
        <v>367</v>
      </c>
      <c r="L719" s="190" t="s">
        <v>90</v>
      </c>
      <c r="M719" s="189" t="s">
        <v>425</v>
      </c>
      <c r="N719" s="190" t="s">
        <v>89</v>
      </c>
      <c r="O719" s="189" t="s">
        <v>319</v>
      </c>
      <c r="P719" s="190" t="s">
        <v>88</v>
      </c>
      <c r="Q719" s="189" t="s">
        <v>490</v>
      </c>
      <c r="R719" s="190" t="s">
        <v>210</v>
      </c>
      <c r="S719" s="189" t="s">
        <v>308</v>
      </c>
      <c r="T719" s="190" t="s">
        <v>209</v>
      </c>
      <c r="U719" s="189" t="s">
        <v>296</v>
      </c>
      <c r="V719" s="190" t="s">
        <v>291</v>
      </c>
      <c r="W719" s="189" t="s">
        <v>263</v>
      </c>
      <c r="X719" s="190" t="s">
        <v>593</v>
      </c>
      <c r="Y719" s="189" t="s">
        <v>98</v>
      </c>
      <c r="Z719" s="190" t="s">
        <v>739</v>
      </c>
      <c r="AA719" s="189"/>
      <c r="AB719" s="18" t="s">
        <v>97</v>
      </c>
      <c r="AC719" s="366"/>
      <c r="AD719" s="366"/>
      <c r="AE719" s="188"/>
      <c r="AF719" s="390"/>
      <c r="AG719" s="392"/>
      <c r="AH719" s="392"/>
      <c r="AI719" s="392"/>
      <c r="AJ719" s="392"/>
      <c r="AK719" s="392"/>
      <c r="AL719" s="392"/>
      <c r="AM719" s="392"/>
      <c r="AN719" s="392"/>
      <c r="AO719" s="395"/>
      <c r="AR719" s="4">
        <f>SUM(AN718:AO720)/SUM(AL718:AO720)*100</f>
        <v>6.25</v>
      </c>
    </row>
    <row r="720" spans="1:44" ht="19.899999999999999" customHeight="1" thickBot="1" x14ac:dyDescent="0.25">
      <c r="A720" s="17"/>
      <c r="B720" s="407"/>
      <c r="C720" s="233"/>
      <c r="D720" s="203"/>
      <c r="E720" s="203"/>
      <c r="F720" s="202"/>
      <c r="G720" s="410"/>
      <c r="H720" s="410"/>
      <c r="I720" s="410"/>
      <c r="J720" s="201" t="s">
        <v>87</v>
      </c>
      <c r="K720" s="200" t="s">
        <v>213</v>
      </c>
      <c r="L720" s="201" t="s">
        <v>86</v>
      </c>
      <c r="M720" s="200" t="s">
        <v>213</v>
      </c>
      <c r="N720" s="201" t="s">
        <v>85</v>
      </c>
      <c r="O720" s="200" t="s">
        <v>630</v>
      </c>
      <c r="P720" s="201" t="s">
        <v>84</v>
      </c>
      <c r="Q720" s="200" t="s">
        <v>378</v>
      </c>
      <c r="R720" s="201" t="s">
        <v>208</v>
      </c>
      <c r="S720" s="200" t="s">
        <v>441</v>
      </c>
      <c r="T720" s="201" t="s">
        <v>207</v>
      </c>
      <c r="U720" s="200" t="s">
        <v>264</v>
      </c>
      <c r="V720" s="201" t="s">
        <v>290</v>
      </c>
      <c r="W720" s="200" t="s">
        <v>217</v>
      </c>
      <c r="X720" s="201" t="s">
        <v>592</v>
      </c>
      <c r="Y720" s="200"/>
      <c r="Z720" s="201" t="s">
        <v>738</v>
      </c>
      <c r="AA720" s="200"/>
      <c r="AB720" s="10"/>
      <c r="AC720" s="398"/>
      <c r="AD720" s="398"/>
      <c r="AE720" s="199"/>
      <c r="AF720" s="391"/>
      <c r="AG720" s="393"/>
      <c r="AH720" s="393"/>
      <c r="AI720" s="393"/>
      <c r="AJ720" s="393"/>
      <c r="AK720" s="393"/>
      <c r="AL720" s="393"/>
      <c r="AM720" s="393"/>
      <c r="AN720" s="393"/>
      <c r="AO720" s="396"/>
    </row>
    <row r="721" spans="1:44" ht="19.899999999999999" customHeight="1" x14ac:dyDescent="0.2">
      <c r="A721" s="17"/>
      <c r="B721" s="405">
        <v>10</v>
      </c>
      <c r="C721" s="232"/>
      <c r="D721" s="197"/>
      <c r="E721" s="197"/>
      <c r="F721" s="196"/>
      <c r="G721" s="408">
        <v>67</v>
      </c>
      <c r="H721" s="408">
        <v>23</v>
      </c>
      <c r="I721" s="408">
        <v>6</v>
      </c>
      <c r="J721" s="195" t="s">
        <v>95</v>
      </c>
      <c r="K721" s="194" t="s">
        <v>97</v>
      </c>
      <c r="L721" s="195" t="s">
        <v>94</v>
      </c>
      <c r="M721" s="194" t="s">
        <v>263</v>
      </c>
      <c r="N721" s="195" t="s">
        <v>93</v>
      </c>
      <c r="O721" s="194" t="s">
        <v>263</v>
      </c>
      <c r="P721" s="195" t="s">
        <v>92</v>
      </c>
      <c r="Q721" s="194" t="s">
        <v>97</v>
      </c>
      <c r="R721" s="195" t="s">
        <v>212</v>
      </c>
      <c r="S721" s="194" t="s">
        <v>97</v>
      </c>
      <c r="T721" s="195" t="s">
        <v>211</v>
      </c>
      <c r="U721" s="194" t="s">
        <v>98</v>
      </c>
      <c r="V721" s="195" t="s">
        <v>292</v>
      </c>
      <c r="W721" s="194"/>
      <c r="X721" s="195" t="s">
        <v>594</v>
      </c>
      <c r="Y721" s="194"/>
      <c r="Z721" s="195" t="s">
        <v>740</v>
      </c>
      <c r="AA721" s="194"/>
      <c r="AB721" s="25"/>
      <c r="AC721" s="397"/>
      <c r="AD721" s="397"/>
      <c r="AE721" s="193"/>
      <c r="AF721" s="379">
        <f>SUMPRODUCT(LEN($K721:$Y723)-LEN(SUBSTITUTE($K721:$Y723,"A", "")))</f>
        <v>20</v>
      </c>
      <c r="AG721" s="365">
        <f>SUMPRODUCT(LEN($AB721:$AB723)-LEN(SUBSTITUTE($AB721:$AB723,"A", "")))</f>
        <v>0</v>
      </c>
      <c r="AH721" s="365">
        <f>SUMPRODUCT(LEN($K721:$Y723)-LEN(SUBSTITUTE($K721:$Y723,"S", "")))</f>
        <v>2</v>
      </c>
      <c r="AI721" s="365">
        <f>SUMPRODUCT(LEN($AB721:$AB723)-LEN(SUBSTITUTE($AB721:$AB723,"S", "")))</f>
        <v>0</v>
      </c>
      <c r="AJ721" s="365">
        <f>SUMPRODUCT(LEN($K721:$Y723)-LEN(SUBSTITUTE($K721:$Y723,"F", "")))</f>
        <v>0</v>
      </c>
      <c r="AK721" s="365">
        <f>SUMPRODUCT(LEN($AB721:$AB723)-LEN(SUBSTITUTE($AB721:$AB723,"F", "")))</f>
        <v>0</v>
      </c>
      <c r="AL721" s="365">
        <f>SUMPRODUCT(LEN($K721:$Y723)-LEN(SUBSTITUTE($K721:$Y723,"G", "")))</f>
        <v>5</v>
      </c>
      <c r="AM721" s="365">
        <f>SUMPRODUCT(LEN($AB721:$AB723)-LEN(SUBSTITUTE($AB721:$AB723,"G", "")))</f>
        <v>0</v>
      </c>
      <c r="AN721" s="365">
        <f>SUMPRODUCT(LEN($K721:$Y723)-LEN(SUBSTITUTE($K721:$Y723,"M", "")))</f>
        <v>0</v>
      </c>
      <c r="AO721" s="382">
        <f>SUMPRODUCT(LEN($AB721:$AB723)-LEN(SUBSTITUTE($AB721:$AB723,"M", "")))</f>
        <v>0</v>
      </c>
    </row>
    <row r="722" spans="1:44" ht="19.899999999999999" customHeight="1" x14ac:dyDescent="0.2">
      <c r="A722" s="17"/>
      <c r="B722" s="406"/>
      <c r="C722" s="231"/>
      <c r="D722" s="23"/>
      <c r="E722" s="23"/>
      <c r="F722" s="191"/>
      <c r="G722" s="409"/>
      <c r="H722" s="409"/>
      <c r="I722" s="409"/>
      <c r="J722" s="190" t="s">
        <v>91</v>
      </c>
      <c r="K722" s="189" t="s">
        <v>213</v>
      </c>
      <c r="L722" s="190" t="s">
        <v>90</v>
      </c>
      <c r="M722" s="189" t="s">
        <v>306</v>
      </c>
      <c r="N722" s="190" t="s">
        <v>89</v>
      </c>
      <c r="O722" s="189" t="s">
        <v>263</v>
      </c>
      <c r="P722" s="190" t="s">
        <v>88</v>
      </c>
      <c r="Q722" s="189" t="s">
        <v>213</v>
      </c>
      <c r="R722" s="190" t="s">
        <v>210</v>
      </c>
      <c r="S722" s="189" t="s">
        <v>97</v>
      </c>
      <c r="T722" s="190" t="s">
        <v>209</v>
      </c>
      <c r="U722" s="189" t="s">
        <v>98</v>
      </c>
      <c r="V722" s="190" t="s">
        <v>291</v>
      </c>
      <c r="W722" s="189"/>
      <c r="X722" s="190" t="s">
        <v>593</v>
      </c>
      <c r="Y722" s="189"/>
      <c r="Z722" s="190" t="s">
        <v>739</v>
      </c>
      <c r="AA722" s="189"/>
      <c r="AB722" s="18"/>
      <c r="AC722" s="366"/>
      <c r="AD722" s="366"/>
      <c r="AE722" s="188"/>
      <c r="AF722" s="390"/>
      <c r="AG722" s="392"/>
      <c r="AH722" s="392"/>
      <c r="AI722" s="392"/>
      <c r="AJ722" s="392"/>
      <c r="AK722" s="392"/>
      <c r="AL722" s="392"/>
      <c r="AM722" s="392"/>
      <c r="AN722" s="392"/>
      <c r="AO722" s="395"/>
      <c r="AR722" s="4">
        <f>SUM(AN721:AO723)/SUM(AL721:AO723)*100</f>
        <v>0</v>
      </c>
    </row>
    <row r="723" spans="1:44" ht="19.899999999999999" customHeight="1" thickBot="1" x14ac:dyDescent="0.25">
      <c r="A723" s="17"/>
      <c r="B723" s="407"/>
      <c r="C723" s="233"/>
      <c r="D723" s="203"/>
      <c r="E723" s="203"/>
      <c r="F723" s="202"/>
      <c r="G723" s="410"/>
      <c r="H723" s="410"/>
      <c r="I723" s="410"/>
      <c r="J723" s="201" t="s">
        <v>87</v>
      </c>
      <c r="K723" s="200" t="s">
        <v>275</v>
      </c>
      <c r="L723" s="201" t="s">
        <v>86</v>
      </c>
      <c r="M723" s="200" t="s">
        <v>213</v>
      </c>
      <c r="N723" s="201" t="s">
        <v>85</v>
      </c>
      <c r="O723" s="200" t="s">
        <v>213</v>
      </c>
      <c r="P723" s="201" t="s">
        <v>84</v>
      </c>
      <c r="Q723" s="200" t="s">
        <v>97</v>
      </c>
      <c r="R723" s="201" t="s">
        <v>208</v>
      </c>
      <c r="S723" s="200" t="s">
        <v>97</v>
      </c>
      <c r="T723" s="201" t="s">
        <v>207</v>
      </c>
      <c r="U723" s="200"/>
      <c r="V723" s="201" t="s">
        <v>290</v>
      </c>
      <c r="W723" s="200"/>
      <c r="X723" s="201" t="s">
        <v>592</v>
      </c>
      <c r="Y723" s="200"/>
      <c r="Z723" s="201" t="s">
        <v>738</v>
      </c>
      <c r="AA723" s="200"/>
      <c r="AB723" s="10"/>
      <c r="AC723" s="398"/>
      <c r="AD723" s="398"/>
      <c r="AE723" s="199"/>
      <c r="AF723" s="391"/>
      <c r="AG723" s="393"/>
      <c r="AH723" s="393"/>
      <c r="AI723" s="393"/>
      <c r="AJ723" s="393"/>
      <c r="AK723" s="393"/>
      <c r="AL723" s="393"/>
      <c r="AM723" s="393"/>
      <c r="AN723" s="393"/>
      <c r="AO723" s="396"/>
    </row>
    <row r="724" spans="1:44" ht="19.899999999999999" customHeight="1" x14ac:dyDescent="0.2">
      <c r="A724" s="17"/>
      <c r="B724" s="405">
        <v>11</v>
      </c>
      <c r="C724" s="232"/>
      <c r="D724" s="197"/>
      <c r="E724" s="197"/>
      <c r="F724" s="196"/>
      <c r="G724" s="408">
        <v>80</v>
      </c>
      <c r="H724" s="408">
        <v>26</v>
      </c>
      <c r="I724" s="408">
        <v>6</v>
      </c>
      <c r="J724" s="195" t="s">
        <v>95</v>
      </c>
      <c r="K724" s="194" t="s">
        <v>213</v>
      </c>
      <c r="L724" s="195" t="s">
        <v>94</v>
      </c>
      <c r="M724" s="194" t="s">
        <v>224</v>
      </c>
      <c r="N724" s="195" t="s">
        <v>93</v>
      </c>
      <c r="O724" s="194" t="s">
        <v>275</v>
      </c>
      <c r="P724" s="195" t="s">
        <v>92</v>
      </c>
      <c r="Q724" s="194" t="s">
        <v>263</v>
      </c>
      <c r="R724" s="195" t="s">
        <v>212</v>
      </c>
      <c r="S724" s="194" t="s">
        <v>213</v>
      </c>
      <c r="T724" s="195" t="s">
        <v>211</v>
      </c>
      <c r="U724" s="194" t="s">
        <v>213</v>
      </c>
      <c r="V724" s="195" t="s">
        <v>292</v>
      </c>
      <c r="W724" s="194" t="s">
        <v>217</v>
      </c>
      <c r="X724" s="195" t="s">
        <v>594</v>
      </c>
      <c r="Y724" s="194"/>
      <c r="Z724" s="195" t="s">
        <v>740</v>
      </c>
      <c r="AA724" s="194"/>
      <c r="AB724" s="25" t="s">
        <v>266</v>
      </c>
      <c r="AC724" s="397"/>
      <c r="AD724" s="397"/>
      <c r="AE724" s="193"/>
      <c r="AF724" s="379">
        <f>SUMPRODUCT(LEN($K724:$Y726)-LEN(SUBSTITUTE($K724:$Y726,"A", "")))</f>
        <v>35</v>
      </c>
      <c r="AG724" s="365">
        <f>SUMPRODUCT(LEN($AB724:$AB726)-LEN(SUBSTITUTE($AB724:$AB726,"A", "")))</f>
        <v>2</v>
      </c>
      <c r="AH724" s="365">
        <f>SUMPRODUCT(LEN($K724:$Y726)-LEN(SUBSTITUTE($K724:$Y726,"S", "")))</f>
        <v>6</v>
      </c>
      <c r="AI724" s="365">
        <f>SUMPRODUCT(LEN($AB724:$AB726)-LEN(SUBSTITUTE($AB724:$AB726,"S", "")))</f>
        <v>0</v>
      </c>
      <c r="AJ724" s="365">
        <f>SUMPRODUCT(LEN($K724:$Y726)-LEN(SUBSTITUTE($K724:$Y726,"F", "")))</f>
        <v>0</v>
      </c>
      <c r="AK724" s="365">
        <f>SUMPRODUCT(LEN($AB724:$AB726)-LEN(SUBSTITUTE($AB724:$AB726,"F", "")))</f>
        <v>0</v>
      </c>
      <c r="AL724" s="365">
        <f>SUMPRODUCT(LEN($K724:$Y726)-LEN(SUBSTITUTE($K724:$Y726,"G", "")))</f>
        <v>7</v>
      </c>
      <c r="AM724" s="365">
        <f>SUMPRODUCT(LEN($AB724:$AB726)-LEN(SUBSTITUTE($AB724:$AB726,"G", "")))</f>
        <v>1</v>
      </c>
      <c r="AN724" s="365">
        <f>SUMPRODUCT(LEN($K724:$Y726)-LEN(SUBSTITUTE($K724:$Y726,"M", "")))</f>
        <v>3</v>
      </c>
      <c r="AO724" s="382">
        <f>SUMPRODUCT(LEN($AB724:$AB726)-LEN(SUBSTITUTE($AB724:$AB726,"M", "")))</f>
        <v>0</v>
      </c>
    </row>
    <row r="725" spans="1:44" ht="19.899999999999999" customHeight="1" x14ac:dyDescent="0.2">
      <c r="A725" s="17"/>
      <c r="B725" s="406"/>
      <c r="C725" s="231"/>
      <c r="D725" s="23"/>
      <c r="E725" s="23"/>
      <c r="F725" s="191"/>
      <c r="G725" s="409"/>
      <c r="H725" s="409"/>
      <c r="I725" s="409"/>
      <c r="J725" s="190" t="s">
        <v>91</v>
      </c>
      <c r="K725" s="189" t="s">
        <v>744</v>
      </c>
      <c r="L725" s="190" t="s">
        <v>90</v>
      </c>
      <c r="M725" s="189" t="s">
        <v>743</v>
      </c>
      <c r="N725" s="190" t="s">
        <v>89</v>
      </c>
      <c r="O725" s="189" t="s">
        <v>275</v>
      </c>
      <c r="P725" s="190" t="s">
        <v>88</v>
      </c>
      <c r="Q725" s="189" t="s">
        <v>275</v>
      </c>
      <c r="R725" s="190" t="s">
        <v>210</v>
      </c>
      <c r="S725" s="189" t="s">
        <v>217</v>
      </c>
      <c r="T725" s="190" t="s">
        <v>209</v>
      </c>
      <c r="U725" s="189" t="s">
        <v>217</v>
      </c>
      <c r="V725" s="190" t="s">
        <v>291</v>
      </c>
      <c r="W725" s="189" t="s">
        <v>98</v>
      </c>
      <c r="X725" s="190" t="s">
        <v>593</v>
      </c>
      <c r="Y725" s="189"/>
      <c r="Z725" s="190" t="s">
        <v>739</v>
      </c>
      <c r="AA725" s="189"/>
      <c r="AB725" s="18"/>
      <c r="AC725" s="366"/>
      <c r="AD725" s="366"/>
      <c r="AE725" s="188"/>
      <c r="AF725" s="390"/>
      <c r="AG725" s="392"/>
      <c r="AH725" s="392"/>
      <c r="AI725" s="392"/>
      <c r="AJ725" s="392"/>
      <c r="AK725" s="392"/>
      <c r="AL725" s="392"/>
      <c r="AM725" s="392"/>
      <c r="AN725" s="392"/>
      <c r="AO725" s="395"/>
      <c r="AR725" s="4">
        <f>SUM(AN724:AO726)/SUM(AL724:AO726)*100</f>
        <v>27.27272727272727</v>
      </c>
    </row>
    <row r="726" spans="1:44" ht="19.899999999999999" customHeight="1" thickBot="1" x14ac:dyDescent="0.25">
      <c r="A726" s="17"/>
      <c r="B726" s="407"/>
      <c r="C726" s="233"/>
      <c r="D726" s="203"/>
      <c r="E726" s="203"/>
      <c r="F726" s="202"/>
      <c r="G726" s="410"/>
      <c r="H726" s="410"/>
      <c r="I726" s="410"/>
      <c r="J726" s="201" t="s">
        <v>87</v>
      </c>
      <c r="K726" s="200" t="s">
        <v>742</v>
      </c>
      <c r="L726" s="201" t="s">
        <v>86</v>
      </c>
      <c r="M726" s="200" t="s">
        <v>301</v>
      </c>
      <c r="N726" s="201" t="s">
        <v>85</v>
      </c>
      <c r="O726" s="200" t="s">
        <v>224</v>
      </c>
      <c r="P726" s="201" t="s">
        <v>84</v>
      </c>
      <c r="Q726" s="200" t="s">
        <v>224</v>
      </c>
      <c r="R726" s="201" t="s">
        <v>208</v>
      </c>
      <c r="S726" s="200" t="s">
        <v>217</v>
      </c>
      <c r="T726" s="201" t="s">
        <v>207</v>
      </c>
      <c r="U726" s="200" t="s">
        <v>217</v>
      </c>
      <c r="V726" s="201" t="s">
        <v>290</v>
      </c>
      <c r="W726" s="200"/>
      <c r="X726" s="201" t="s">
        <v>592</v>
      </c>
      <c r="Y726" s="200"/>
      <c r="Z726" s="201" t="s">
        <v>738</v>
      </c>
      <c r="AA726" s="200"/>
      <c r="AB726" s="10"/>
      <c r="AC726" s="398"/>
      <c r="AD726" s="398"/>
      <c r="AE726" s="199"/>
      <c r="AF726" s="391"/>
      <c r="AG726" s="393"/>
      <c r="AH726" s="393"/>
      <c r="AI726" s="393"/>
      <c r="AJ726" s="393"/>
      <c r="AK726" s="393"/>
      <c r="AL726" s="393"/>
      <c r="AM726" s="393"/>
      <c r="AN726" s="393"/>
      <c r="AO726" s="396"/>
    </row>
    <row r="727" spans="1:44" ht="19.899999999999999" customHeight="1" x14ac:dyDescent="0.2">
      <c r="A727" s="17"/>
      <c r="B727" s="405">
        <v>12</v>
      </c>
      <c r="C727" s="232"/>
      <c r="D727" s="197"/>
      <c r="E727" s="197"/>
      <c r="F727" s="196"/>
      <c r="G727" s="408">
        <v>88</v>
      </c>
      <c r="H727" s="408">
        <v>26</v>
      </c>
      <c r="I727" s="408">
        <v>7</v>
      </c>
      <c r="J727" s="195" t="s">
        <v>95</v>
      </c>
      <c r="K727" s="194" t="s">
        <v>97</v>
      </c>
      <c r="L727" s="195" t="s">
        <v>94</v>
      </c>
      <c r="M727" s="194" t="s">
        <v>275</v>
      </c>
      <c r="N727" s="195" t="s">
        <v>93</v>
      </c>
      <c r="O727" s="194" t="s">
        <v>266</v>
      </c>
      <c r="P727" s="195" t="s">
        <v>92</v>
      </c>
      <c r="Q727" s="194" t="s">
        <v>301</v>
      </c>
      <c r="R727" s="195" t="s">
        <v>212</v>
      </c>
      <c r="S727" s="194" t="s">
        <v>266</v>
      </c>
      <c r="T727" s="195" t="s">
        <v>211</v>
      </c>
      <c r="U727" s="194" t="s">
        <v>213</v>
      </c>
      <c r="V727" s="195" t="s">
        <v>292</v>
      </c>
      <c r="W727" s="194" t="s">
        <v>98</v>
      </c>
      <c r="X727" s="195" t="s">
        <v>594</v>
      </c>
      <c r="Y727" s="194"/>
      <c r="Z727" s="195" t="s">
        <v>740</v>
      </c>
      <c r="AA727" s="194"/>
      <c r="AB727" s="25" t="s">
        <v>741</v>
      </c>
      <c r="AC727" s="397"/>
      <c r="AD727" s="397"/>
      <c r="AE727" s="193"/>
      <c r="AF727" s="379">
        <f>SUMPRODUCT(LEN($K727:$Y729)-LEN(SUBSTITUTE($K727:$Y729,"A", "")))</f>
        <v>31</v>
      </c>
      <c r="AG727" s="365">
        <f>SUMPRODUCT(LEN($AB727:$AB729)-LEN(SUBSTITUTE($AB727:$AB729,"A", "")))</f>
        <v>5</v>
      </c>
      <c r="AH727" s="365">
        <f>SUMPRODUCT(LEN($K727:$Y729)-LEN(SUBSTITUTE($K727:$Y729,"S", "")))</f>
        <v>3</v>
      </c>
      <c r="AI727" s="365">
        <f>SUMPRODUCT(LEN($AB727:$AB729)-LEN(SUBSTITUTE($AB727:$AB729,"S", "")))</f>
        <v>0</v>
      </c>
      <c r="AJ727" s="365">
        <f>SUMPRODUCT(LEN($K727:$Y729)-LEN(SUBSTITUTE($K727:$Y729,"F", "")))</f>
        <v>0</v>
      </c>
      <c r="AK727" s="365">
        <f>SUMPRODUCT(LEN($AB727:$AB729)-LEN(SUBSTITUTE($AB727:$AB729,"F", "")))</f>
        <v>0</v>
      </c>
      <c r="AL727" s="365">
        <f>SUMPRODUCT(LEN($K727:$Y729)-LEN(SUBSTITUTE($K727:$Y729,"G", "")))</f>
        <v>11</v>
      </c>
      <c r="AM727" s="365">
        <f>SUMPRODUCT(LEN($AB727:$AB729)-LEN(SUBSTITUTE($AB727:$AB729,"G", "")))</f>
        <v>4</v>
      </c>
      <c r="AN727" s="365">
        <f>SUMPRODUCT(LEN($K727:$Y729)-LEN(SUBSTITUTE($K727:$Y729,"M", "")))</f>
        <v>0</v>
      </c>
      <c r="AO727" s="382">
        <f>SUMPRODUCT(LEN($AB727:$AB729)-LEN(SUBSTITUTE($AB727:$AB729,"M", "")))</f>
        <v>0</v>
      </c>
    </row>
    <row r="728" spans="1:44" ht="19.899999999999999" customHeight="1" x14ac:dyDescent="0.2">
      <c r="A728" s="17"/>
      <c r="B728" s="406"/>
      <c r="C728" s="231"/>
      <c r="D728" s="23"/>
      <c r="E728" s="23"/>
      <c r="F728" s="191"/>
      <c r="G728" s="409"/>
      <c r="H728" s="409"/>
      <c r="I728" s="409"/>
      <c r="J728" s="190" t="s">
        <v>91</v>
      </c>
      <c r="K728" s="189" t="s">
        <v>266</v>
      </c>
      <c r="L728" s="190" t="s">
        <v>90</v>
      </c>
      <c r="M728" s="189" t="s">
        <v>367</v>
      </c>
      <c r="N728" s="190" t="s">
        <v>89</v>
      </c>
      <c r="O728" s="189" t="s">
        <v>301</v>
      </c>
      <c r="P728" s="190" t="s">
        <v>88</v>
      </c>
      <c r="Q728" s="189" t="s">
        <v>266</v>
      </c>
      <c r="R728" s="190" t="s">
        <v>210</v>
      </c>
      <c r="S728" s="189" t="s">
        <v>263</v>
      </c>
      <c r="T728" s="190" t="s">
        <v>209</v>
      </c>
      <c r="U728" s="189" t="s">
        <v>218</v>
      </c>
      <c r="V728" s="190" t="s">
        <v>291</v>
      </c>
      <c r="W728" s="189"/>
      <c r="X728" s="190" t="s">
        <v>593</v>
      </c>
      <c r="Y728" s="189"/>
      <c r="Z728" s="190" t="s">
        <v>739</v>
      </c>
      <c r="AA728" s="189"/>
      <c r="AB728" s="18"/>
      <c r="AC728" s="366"/>
      <c r="AD728" s="366"/>
      <c r="AE728" s="188"/>
      <c r="AF728" s="390"/>
      <c r="AG728" s="392"/>
      <c r="AH728" s="392"/>
      <c r="AI728" s="392"/>
      <c r="AJ728" s="392"/>
      <c r="AK728" s="392"/>
      <c r="AL728" s="392"/>
      <c r="AM728" s="392"/>
      <c r="AN728" s="392"/>
      <c r="AO728" s="395"/>
      <c r="AR728" s="4">
        <f>SUM(AN727:AO729)/SUM(AL727:AO729)*100</f>
        <v>0</v>
      </c>
    </row>
    <row r="729" spans="1:44" ht="19.899999999999999" customHeight="1" thickBot="1" x14ac:dyDescent="0.25">
      <c r="A729" s="17"/>
      <c r="B729" s="407"/>
      <c r="C729" s="233"/>
      <c r="D729" s="203"/>
      <c r="E729" s="203"/>
      <c r="F729" s="202"/>
      <c r="G729" s="410"/>
      <c r="H729" s="410"/>
      <c r="I729" s="410"/>
      <c r="J729" s="201" t="s">
        <v>87</v>
      </c>
      <c r="K729" s="200" t="s">
        <v>263</v>
      </c>
      <c r="L729" s="201" t="s">
        <v>86</v>
      </c>
      <c r="M729" s="200" t="s">
        <v>266</v>
      </c>
      <c r="N729" s="201" t="s">
        <v>85</v>
      </c>
      <c r="O729" s="200" t="s">
        <v>224</v>
      </c>
      <c r="P729" s="201" t="s">
        <v>84</v>
      </c>
      <c r="Q729" s="200" t="s">
        <v>224</v>
      </c>
      <c r="R729" s="201" t="s">
        <v>208</v>
      </c>
      <c r="S729" s="200" t="s">
        <v>263</v>
      </c>
      <c r="T729" s="201" t="s">
        <v>207</v>
      </c>
      <c r="U729" s="200" t="s">
        <v>97</v>
      </c>
      <c r="V729" s="201" t="s">
        <v>290</v>
      </c>
      <c r="W729" s="200"/>
      <c r="X729" s="201" t="s">
        <v>592</v>
      </c>
      <c r="Y729" s="200"/>
      <c r="Z729" s="201" t="s">
        <v>738</v>
      </c>
      <c r="AA729" s="200"/>
      <c r="AB729" s="10"/>
      <c r="AC729" s="398"/>
      <c r="AD729" s="398"/>
      <c r="AE729" s="199"/>
      <c r="AF729" s="391"/>
      <c r="AG729" s="393"/>
      <c r="AH729" s="393"/>
      <c r="AI729" s="393"/>
      <c r="AJ729" s="393"/>
      <c r="AK729" s="393"/>
      <c r="AL729" s="393"/>
      <c r="AM729" s="393"/>
      <c r="AN729" s="393"/>
      <c r="AO729" s="396"/>
    </row>
    <row r="730" spans="1:44" ht="19.899999999999999" customHeight="1" x14ac:dyDescent="0.2">
      <c r="A730" s="17"/>
      <c r="B730" s="405">
        <v>13</v>
      </c>
      <c r="C730" s="232"/>
      <c r="D730" s="197"/>
      <c r="E730" s="197"/>
      <c r="F730" s="196"/>
      <c r="G730" s="408"/>
      <c r="H730" s="408"/>
      <c r="I730" s="408"/>
      <c r="J730" s="195" t="s">
        <v>95</v>
      </c>
      <c r="K730" s="194"/>
      <c r="L730" s="195" t="s">
        <v>94</v>
      </c>
      <c r="M730" s="194"/>
      <c r="N730" s="195" t="s">
        <v>93</v>
      </c>
      <c r="O730" s="194"/>
      <c r="P730" s="195" t="s">
        <v>92</v>
      </c>
      <c r="Q730" s="194"/>
      <c r="R730" s="195" t="s">
        <v>212</v>
      </c>
      <c r="S730" s="194"/>
      <c r="T730" s="195" t="s">
        <v>211</v>
      </c>
      <c r="U730" s="194"/>
      <c r="V730" s="195" t="s">
        <v>292</v>
      </c>
      <c r="W730" s="194"/>
      <c r="X730" s="195" t="s">
        <v>594</v>
      </c>
      <c r="Y730" s="194"/>
      <c r="Z730" s="195" t="s">
        <v>740</v>
      </c>
      <c r="AA730" s="194"/>
      <c r="AB730" s="25"/>
      <c r="AC730" s="397"/>
      <c r="AD730" s="397"/>
      <c r="AE730" s="193"/>
      <c r="AF730" s="379">
        <f>SUMPRODUCT(LEN($K730:$Y732)-LEN(SUBSTITUTE($K730:$Y732,"A", "")))</f>
        <v>0</v>
      </c>
      <c r="AG730" s="365">
        <f>SUMPRODUCT(LEN($AB730:$AB732)-LEN(SUBSTITUTE($AB730:$AB732,"A", "")))</f>
        <v>0</v>
      </c>
      <c r="AH730" s="365">
        <f>SUMPRODUCT(LEN($K730:$Y732)-LEN(SUBSTITUTE($K730:$Y732,"S", "")))</f>
        <v>0</v>
      </c>
      <c r="AI730" s="365">
        <f>SUMPRODUCT(LEN($AB730:$AB732)-LEN(SUBSTITUTE($AB730:$AB732,"S", "")))</f>
        <v>0</v>
      </c>
      <c r="AJ730" s="365">
        <f>SUMPRODUCT(LEN($K730:$Y732)-LEN(SUBSTITUTE($K730:$Y732,"F", "")))</f>
        <v>0</v>
      </c>
      <c r="AK730" s="365">
        <f>SUMPRODUCT(LEN($AB730:$AB732)-LEN(SUBSTITUTE($AB730:$AB732,"F", "")))</f>
        <v>0</v>
      </c>
      <c r="AL730" s="365">
        <f>SUMPRODUCT(LEN($K730:$Y732)-LEN(SUBSTITUTE($K730:$Y732,"G", "")))</f>
        <v>0</v>
      </c>
      <c r="AM730" s="365">
        <f>SUMPRODUCT(LEN($AB730:$AB732)-LEN(SUBSTITUTE($AB730:$AB732,"G", "")))</f>
        <v>0</v>
      </c>
      <c r="AN730" s="365">
        <f>SUMPRODUCT(LEN($K730:$Y732)-LEN(SUBSTITUTE($K730:$Y732,"M", "")))</f>
        <v>0</v>
      </c>
      <c r="AO730" s="382">
        <f>SUMPRODUCT(LEN($AB730:$AB732)-LEN(SUBSTITUTE($AB730:$AB732,"M", "")))</f>
        <v>0</v>
      </c>
    </row>
    <row r="731" spans="1:44" ht="19.899999999999999" customHeight="1" x14ac:dyDescent="0.2">
      <c r="A731" s="17"/>
      <c r="B731" s="406"/>
      <c r="C731" s="231"/>
      <c r="D731" s="23"/>
      <c r="E731" s="23"/>
      <c r="F731" s="191"/>
      <c r="G731" s="409"/>
      <c r="H731" s="409"/>
      <c r="I731" s="409"/>
      <c r="J731" s="190" t="s">
        <v>91</v>
      </c>
      <c r="K731" s="189"/>
      <c r="L731" s="190" t="s">
        <v>90</v>
      </c>
      <c r="M731" s="189"/>
      <c r="N731" s="190" t="s">
        <v>89</v>
      </c>
      <c r="O731" s="189"/>
      <c r="P731" s="190" t="s">
        <v>88</v>
      </c>
      <c r="Q731" s="189"/>
      <c r="R731" s="190" t="s">
        <v>210</v>
      </c>
      <c r="S731" s="189"/>
      <c r="T731" s="190" t="s">
        <v>209</v>
      </c>
      <c r="U731" s="189"/>
      <c r="V731" s="190" t="s">
        <v>291</v>
      </c>
      <c r="W731" s="189"/>
      <c r="X731" s="190" t="s">
        <v>593</v>
      </c>
      <c r="Y731" s="189"/>
      <c r="Z731" s="190" t="s">
        <v>739</v>
      </c>
      <c r="AA731" s="189"/>
      <c r="AB731" s="18"/>
      <c r="AC731" s="366"/>
      <c r="AD731" s="366"/>
      <c r="AE731" s="188"/>
      <c r="AF731" s="390"/>
      <c r="AG731" s="392"/>
      <c r="AH731" s="392"/>
      <c r="AI731" s="392"/>
      <c r="AJ731" s="392"/>
      <c r="AK731" s="392"/>
      <c r="AL731" s="392"/>
      <c r="AM731" s="392"/>
      <c r="AN731" s="392"/>
      <c r="AO731" s="395"/>
    </row>
    <row r="732" spans="1:44" ht="19.899999999999999" customHeight="1" thickBot="1" x14ac:dyDescent="0.25">
      <c r="A732" s="17"/>
      <c r="B732" s="407"/>
      <c r="C732" s="233"/>
      <c r="D732" s="203"/>
      <c r="E732" s="203"/>
      <c r="F732" s="202"/>
      <c r="G732" s="410"/>
      <c r="H732" s="410"/>
      <c r="I732" s="410"/>
      <c r="J732" s="201" t="s">
        <v>87</v>
      </c>
      <c r="K732" s="200"/>
      <c r="L732" s="201" t="s">
        <v>86</v>
      </c>
      <c r="M732" s="200"/>
      <c r="N732" s="201" t="s">
        <v>85</v>
      </c>
      <c r="O732" s="200"/>
      <c r="P732" s="201" t="s">
        <v>84</v>
      </c>
      <c r="Q732" s="200"/>
      <c r="R732" s="201" t="s">
        <v>208</v>
      </c>
      <c r="S732" s="200"/>
      <c r="T732" s="201" t="s">
        <v>207</v>
      </c>
      <c r="U732" s="200"/>
      <c r="V732" s="201" t="s">
        <v>290</v>
      </c>
      <c r="W732" s="200"/>
      <c r="X732" s="201" t="s">
        <v>592</v>
      </c>
      <c r="Y732" s="200"/>
      <c r="Z732" s="201" t="s">
        <v>738</v>
      </c>
      <c r="AA732" s="200"/>
      <c r="AB732" s="10"/>
      <c r="AC732" s="398"/>
      <c r="AD732" s="398"/>
      <c r="AE732" s="199"/>
      <c r="AF732" s="391"/>
      <c r="AG732" s="393"/>
      <c r="AH732" s="393"/>
      <c r="AI732" s="393"/>
      <c r="AJ732" s="393"/>
      <c r="AK732" s="393"/>
      <c r="AL732" s="393"/>
      <c r="AM732" s="393"/>
      <c r="AN732" s="393"/>
      <c r="AO732" s="396"/>
    </row>
    <row r="733" spans="1:44" ht="19.899999999999999" customHeight="1" x14ac:dyDescent="0.2">
      <c r="A733" s="17"/>
      <c r="B733" s="405">
        <v>14</v>
      </c>
      <c r="C733" s="232"/>
      <c r="D733" s="197"/>
      <c r="E733" s="197"/>
      <c r="F733" s="196"/>
      <c r="G733" s="408"/>
      <c r="H733" s="408"/>
      <c r="I733" s="408"/>
      <c r="J733" s="195" t="s">
        <v>95</v>
      </c>
      <c r="K733" s="194"/>
      <c r="L733" s="195" t="s">
        <v>94</v>
      </c>
      <c r="M733" s="194"/>
      <c r="N733" s="195" t="s">
        <v>93</v>
      </c>
      <c r="O733" s="194"/>
      <c r="P733" s="195" t="s">
        <v>92</v>
      </c>
      <c r="Q733" s="194"/>
      <c r="R733" s="195" t="s">
        <v>212</v>
      </c>
      <c r="S733" s="194"/>
      <c r="T733" s="195" t="s">
        <v>211</v>
      </c>
      <c r="U733" s="194"/>
      <c r="V733" s="195" t="s">
        <v>292</v>
      </c>
      <c r="W733" s="194"/>
      <c r="X733" s="195" t="s">
        <v>594</v>
      </c>
      <c r="Y733" s="194"/>
      <c r="Z733" s="195" t="s">
        <v>740</v>
      </c>
      <c r="AA733" s="194"/>
      <c r="AB733" s="25"/>
      <c r="AC733" s="397"/>
      <c r="AD733" s="397"/>
      <c r="AE733" s="193"/>
      <c r="AF733" s="379">
        <f>SUMPRODUCT(LEN($K733:$Y735)-LEN(SUBSTITUTE($K733:$Y735,"A", "")))</f>
        <v>0</v>
      </c>
      <c r="AG733" s="365">
        <f>SUMPRODUCT(LEN($AB733:$AB735)-LEN(SUBSTITUTE($AB733:$AB735,"A", "")))</f>
        <v>0</v>
      </c>
      <c r="AH733" s="365">
        <f>SUMPRODUCT(LEN($K733:$Y735)-LEN(SUBSTITUTE($K733:$Y735,"S", "")))</f>
        <v>0</v>
      </c>
      <c r="AI733" s="365">
        <f>SUMPRODUCT(LEN($AB733:$AB735)-LEN(SUBSTITUTE($AB733:$AB735,"S", "")))</f>
        <v>0</v>
      </c>
      <c r="AJ733" s="365">
        <f>SUMPRODUCT(LEN($K733:$Y735)-LEN(SUBSTITUTE($K733:$Y735,"F", "")))</f>
        <v>0</v>
      </c>
      <c r="AK733" s="365">
        <f>SUMPRODUCT(LEN($AB733:$AB735)-LEN(SUBSTITUTE($AB733:$AB735,"F", "")))</f>
        <v>0</v>
      </c>
      <c r="AL733" s="365">
        <f>SUMPRODUCT(LEN($K733:$Y735)-LEN(SUBSTITUTE($K733:$Y735,"G", "")))</f>
        <v>0</v>
      </c>
      <c r="AM733" s="365">
        <f>SUMPRODUCT(LEN($AB733:$AB735)-LEN(SUBSTITUTE($AB733:$AB735,"G", "")))</f>
        <v>0</v>
      </c>
      <c r="AN733" s="365">
        <f>SUMPRODUCT(LEN($K733:$Y735)-LEN(SUBSTITUTE($K733:$Y735,"M", "")))</f>
        <v>0</v>
      </c>
      <c r="AO733" s="382">
        <f>SUMPRODUCT(LEN($AB733:$AB735)-LEN(SUBSTITUTE($AB733:$AB735,"M", "")))</f>
        <v>0</v>
      </c>
    </row>
    <row r="734" spans="1:44" ht="19.899999999999999" customHeight="1" x14ac:dyDescent="0.2">
      <c r="A734" s="17"/>
      <c r="B734" s="406"/>
      <c r="C734" s="231"/>
      <c r="D734" s="23"/>
      <c r="E734" s="23"/>
      <c r="F734" s="191"/>
      <c r="G734" s="409"/>
      <c r="H734" s="409"/>
      <c r="I734" s="409"/>
      <c r="J734" s="190" t="s">
        <v>91</v>
      </c>
      <c r="K734" s="189"/>
      <c r="L734" s="190" t="s">
        <v>90</v>
      </c>
      <c r="M734" s="189"/>
      <c r="N734" s="190" t="s">
        <v>89</v>
      </c>
      <c r="O734" s="189"/>
      <c r="P734" s="190" t="s">
        <v>88</v>
      </c>
      <c r="Q734" s="189"/>
      <c r="R734" s="190" t="s">
        <v>210</v>
      </c>
      <c r="S734" s="189"/>
      <c r="T734" s="190" t="s">
        <v>209</v>
      </c>
      <c r="U734" s="189"/>
      <c r="V734" s="190" t="s">
        <v>291</v>
      </c>
      <c r="W734" s="189"/>
      <c r="X734" s="190" t="s">
        <v>593</v>
      </c>
      <c r="Y734" s="189"/>
      <c r="Z734" s="190" t="s">
        <v>739</v>
      </c>
      <c r="AA734" s="189"/>
      <c r="AB734" s="18"/>
      <c r="AC734" s="366"/>
      <c r="AD734" s="366"/>
      <c r="AE734" s="188"/>
      <c r="AF734" s="390"/>
      <c r="AG734" s="392"/>
      <c r="AH734" s="392"/>
      <c r="AI734" s="392"/>
      <c r="AJ734" s="392"/>
      <c r="AK734" s="392"/>
      <c r="AL734" s="392"/>
      <c r="AM734" s="392"/>
      <c r="AN734" s="392"/>
      <c r="AO734" s="395"/>
      <c r="AP734" s="58"/>
    </row>
    <row r="735" spans="1:44" ht="19.899999999999999" customHeight="1" thickBot="1" x14ac:dyDescent="0.25">
      <c r="A735" s="17"/>
      <c r="B735" s="407"/>
      <c r="C735" s="233"/>
      <c r="D735" s="203"/>
      <c r="E735" s="203"/>
      <c r="F735" s="202"/>
      <c r="G735" s="410"/>
      <c r="H735" s="410"/>
      <c r="I735" s="410"/>
      <c r="J735" s="201" t="s">
        <v>87</v>
      </c>
      <c r="K735" s="200"/>
      <c r="L735" s="201" t="s">
        <v>86</v>
      </c>
      <c r="M735" s="200"/>
      <c r="N735" s="201" t="s">
        <v>85</v>
      </c>
      <c r="O735" s="200"/>
      <c r="P735" s="201" t="s">
        <v>84</v>
      </c>
      <c r="Q735" s="200"/>
      <c r="R735" s="201" t="s">
        <v>208</v>
      </c>
      <c r="S735" s="200"/>
      <c r="T735" s="201" t="s">
        <v>207</v>
      </c>
      <c r="U735" s="200"/>
      <c r="V735" s="201" t="s">
        <v>290</v>
      </c>
      <c r="W735" s="200"/>
      <c r="X735" s="201" t="s">
        <v>592</v>
      </c>
      <c r="Y735" s="200"/>
      <c r="Z735" s="201" t="s">
        <v>738</v>
      </c>
      <c r="AA735" s="200"/>
      <c r="AB735" s="10"/>
      <c r="AC735" s="398"/>
      <c r="AD735" s="398"/>
      <c r="AE735" s="199"/>
      <c r="AF735" s="391"/>
      <c r="AG735" s="393"/>
      <c r="AH735" s="393"/>
      <c r="AI735" s="393"/>
      <c r="AJ735" s="393"/>
      <c r="AK735" s="393"/>
      <c r="AL735" s="393"/>
      <c r="AM735" s="393"/>
      <c r="AN735" s="393"/>
      <c r="AO735" s="396"/>
    </row>
    <row r="736" spans="1:44" ht="19.899999999999999" customHeight="1" x14ac:dyDescent="0.2">
      <c r="A736" s="17"/>
      <c r="B736" s="405">
        <v>15</v>
      </c>
      <c r="C736" s="232"/>
      <c r="D736" s="197"/>
      <c r="E736" s="197"/>
      <c r="F736" s="196"/>
      <c r="G736" s="408"/>
      <c r="H736" s="408"/>
      <c r="I736" s="408"/>
      <c r="J736" s="195" t="s">
        <v>95</v>
      </c>
      <c r="K736" s="194"/>
      <c r="L736" s="195" t="s">
        <v>94</v>
      </c>
      <c r="M736" s="194"/>
      <c r="N736" s="195" t="s">
        <v>93</v>
      </c>
      <c r="O736" s="194"/>
      <c r="P736" s="195" t="s">
        <v>92</v>
      </c>
      <c r="Q736" s="194"/>
      <c r="R736" s="195" t="s">
        <v>212</v>
      </c>
      <c r="S736" s="194"/>
      <c r="T736" s="195" t="s">
        <v>211</v>
      </c>
      <c r="U736" s="194"/>
      <c r="V736" s="195" t="s">
        <v>292</v>
      </c>
      <c r="W736" s="194"/>
      <c r="X736" s="195" t="s">
        <v>594</v>
      </c>
      <c r="Y736" s="194"/>
      <c r="Z736" s="195" t="s">
        <v>740</v>
      </c>
      <c r="AA736" s="194"/>
      <c r="AB736" s="25"/>
      <c r="AC736" s="397"/>
      <c r="AD736" s="397"/>
      <c r="AE736" s="193"/>
      <c r="AF736" s="379">
        <f>SUMPRODUCT(LEN($K736:$Y738)-LEN(SUBSTITUTE($K736:$Y738,"A", "")))</f>
        <v>0</v>
      </c>
      <c r="AG736" s="365">
        <f>SUMPRODUCT(LEN($AB736:$AB738)-LEN(SUBSTITUTE($AB736:$AB738,"A", "")))</f>
        <v>0</v>
      </c>
      <c r="AH736" s="365">
        <f>SUMPRODUCT(LEN($K736:$Y738)-LEN(SUBSTITUTE($K736:$Y738,"S", "")))</f>
        <v>0</v>
      </c>
      <c r="AI736" s="365">
        <f>SUMPRODUCT(LEN($AB736:$AB738)-LEN(SUBSTITUTE($AB736:$AB738,"S", "")))</f>
        <v>0</v>
      </c>
      <c r="AJ736" s="365">
        <f>SUMPRODUCT(LEN($K736:$Y738)-LEN(SUBSTITUTE($K736:$Y738,"F", "")))</f>
        <v>0</v>
      </c>
      <c r="AK736" s="365">
        <f>SUMPRODUCT(LEN($AB736:$AB738)-LEN(SUBSTITUTE($AB736:$AB738,"F", "")))</f>
        <v>0</v>
      </c>
      <c r="AL736" s="365">
        <f>SUMPRODUCT(LEN($K736:$Y738)-LEN(SUBSTITUTE($K736:$Y738,"G", "")))</f>
        <v>0</v>
      </c>
      <c r="AM736" s="365">
        <f>SUMPRODUCT(LEN($AB736:$AB738)-LEN(SUBSTITUTE($AB736:$AB738,"G", "")))</f>
        <v>0</v>
      </c>
      <c r="AN736" s="365">
        <f>SUMPRODUCT(LEN($K736:$Y738)-LEN(SUBSTITUTE($K736:$Y738,"M", "")))</f>
        <v>0</v>
      </c>
      <c r="AO736" s="382">
        <f>SUMPRODUCT(LEN($AB736:$AB738)-LEN(SUBSTITUTE($AB736:$AB738,"M", "")))</f>
        <v>0</v>
      </c>
    </row>
    <row r="737" spans="1:41" ht="19.899999999999999" customHeight="1" x14ac:dyDescent="0.2">
      <c r="A737" s="17"/>
      <c r="B737" s="406"/>
      <c r="C737" s="231"/>
      <c r="D737" s="23"/>
      <c r="E737" s="23"/>
      <c r="F737" s="191"/>
      <c r="G737" s="409"/>
      <c r="H737" s="409"/>
      <c r="I737" s="409"/>
      <c r="J737" s="190" t="s">
        <v>91</v>
      </c>
      <c r="K737" s="189"/>
      <c r="L737" s="190" t="s">
        <v>90</v>
      </c>
      <c r="M737" s="189"/>
      <c r="N737" s="190" t="s">
        <v>89</v>
      </c>
      <c r="O737" s="189"/>
      <c r="P737" s="190" t="s">
        <v>88</v>
      </c>
      <c r="Q737" s="189"/>
      <c r="R737" s="190" t="s">
        <v>210</v>
      </c>
      <c r="S737" s="189"/>
      <c r="T737" s="190" t="s">
        <v>209</v>
      </c>
      <c r="U737" s="189"/>
      <c r="V737" s="190" t="s">
        <v>291</v>
      </c>
      <c r="W737" s="189"/>
      <c r="X737" s="190" t="s">
        <v>593</v>
      </c>
      <c r="Y737" s="189"/>
      <c r="Z737" s="190" t="s">
        <v>739</v>
      </c>
      <c r="AA737" s="189"/>
      <c r="AB737" s="18"/>
      <c r="AC737" s="366"/>
      <c r="AD737" s="366"/>
      <c r="AE737" s="188"/>
      <c r="AF737" s="390"/>
      <c r="AG737" s="392"/>
      <c r="AH737" s="392"/>
      <c r="AI737" s="392"/>
      <c r="AJ737" s="392"/>
      <c r="AK737" s="392"/>
      <c r="AL737" s="392"/>
      <c r="AM737" s="392"/>
      <c r="AN737" s="392"/>
      <c r="AO737" s="395"/>
    </row>
    <row r="738" spans="1:41" ht="19.899999999999999" customHeight="1" thickBot="1" x14ac:dyDescent="0.25">
      <c r="A738" s="17"/>
      <c r="B738" s="407"/>
      <c r="C738" s="233"/>
      <c r="D738" s="203"/>
      <c r="E738" s="203"/>
      <c r="F738" s="202"/>
      <c r="G738" s="410"/>
      <c r="H738" s="410"/>
      <c r="I738" s="410"/>
      <c r="J738" s="201" t="s">
        <v>87</v>
      </c>
      <c r="K738" s="200"/>
      <c r="L738" s="201" t="s">
        <v>86</v>
      </c>
      <c r="M738" s="200"/>
      <c r="N738" s="201" t="s">
        <v>85</v>
      </c>
      <c r="O738" s="200"/>
      <c r="P738" s="201" t="s">
        <v>84</v>
      </c>
      <c r="Q738" s="200"/>
      <c r="R738" s="201" t="s">
        <v>208</v>
      </c>
      <c r="S738" s="200"/>
      <c r="T738" s="201" t="s">
        <v>207</v>
      </c>
      <c r="U738" s="200"/>
      <c r="V738" s="201" t="s">
        <v>290</v>
      </c>
      <c r="W738" s="200"/>
      <c r="X738" s="201" t="s">
        <v>592</v>
      </c>
      <c r="Y738" s="200"/>
      <c r="Z738" s="201" t="s">
        <v>738</v>
      </c>
      <c r="AA738" s="200"/>
      <c r="AB738" s="10"/>
      <c r="AC738" s="398"/>
      <c r="AD738" s="398"/>
      <c r="AE738" s="199"/>
      <c r="AF738" s="391"/>
      <c r="AG738" s="393"/>
      <c r="AH738" s="393"/>
      <c r="AI738" s="393"/>
      <c r="AJ738" s="393"/>
      <c r="AK738" s="393"/>
      <c r="AL738" s="393"/>
      <c r="AM738" s="393"/>
      <c r="AN738" s="393"/>
      <c r="AO738" s="396"/>
    </row>
    <row r="739" spans="1:41" ht="19.899999999999999" customHeight="1" x14ac:dyDescent="0.2">
      <c r="A739" s="17"/>
      <c r="B739" s="405">
        <v>16</v>
      </c>
      <c r="C739" s="232"/>
      <c r="D739" s="197"/>
      <c r="E739" s="197"/>
      <c r="F739" s="196"/>
      <c r="G739" s="408"/>
      <c r="H739" s="408"/>
      <c r="I739" s="408"/>
      <c r="J739" s="195" t="s">
        <v>95</v>
      </c>
      <c r="K739" s="194"/>
      <c r="L739" s="195" t="s">
        <v>94</v>
      </c>
      <c r="M739" s="194"/>
      <c r="N739" s="195" t="s">
        <v>93</v>
      </c>
      <c r="O739" s="194"/>
      <c r="P739" s="195" t="s">
        <v>92</v>
      </c>
      <c r="Q739" s="194"/>
      <c r="R739" s="195" t="s">
        <v>212</v>
      </c>
      <c r="S739" s="194"/>
      <c r="T739" s="195" t="s">
        <v>211</v>
      </c>
      <c r="U739" s="194"/>
      <c r="V739" s="195" t="s">
        <v>292</v>
      </c>
      <c r="W739" s="194"/>
      <c r="X739" s="195" t="s">
        <v>594</v>
      </c>
      <c r="Y739" s="194"/>
      <c r="Z739" s="195" t="s">
        <v>740</v>
      </c>
      <c r="AA739" s="194"/>
      <c r="AB739" s="25"/>
      <c r="AC739" s="397"/>
      <c r="AD739" s="397"/>
      <c r="AE739" s="193"/>
      <c r="AF739" s="379">
        <f>SUMPRODUCT(LEN($K739:$Y741)-LEN(SUBSTITUTE($K739:$Y741,"A", "")))</f>
        <v>0</v>
      </c>
      <c r="AG739" s="365">
        <f>SUMPRODUCT(LEN($AB739:$AB741)-LEN(SUBSTITUTE($AB739:$AB741,"A", "")))</f>
        <v>0</v>
      </c>
      <c r="AH739" s="365">
        <f>SUMPRODUCT(LEN($K739:$Y741)-LEN(SUBSTITUTE($K739:$Y741,"S", "")))</f>
        <v>0</v>
      </c>
      <c r="AI739" s="365">
        <f>SUMPRODUCT(LEN($AB739:$AB741)-LEN(SUBSTITUTE($AB739:$AB741,"S", "")))</f>
        <v>0</v>
      </c>
      <c r="AJ739" s="365">
        <f>SUMPRODUCT(LEN($K739:$Y741)-LEN(SUBSTITUTE($K739:$Y741,"F", "")))</f>
        <v>0</v>
      </c>
      <c r="AK739" s="365">
        <f>SUMPRODUCT(LEN($AB739:$AB741)-LEN(SUBSTITUTE($AB739:$AB741,"F", "")))</f>
        <v>0</v>
      </c>
      <c r="AL739" s="365">
        <f>SUMPRODUCT(LEN($K739:$Y741)-LEN(SUBSTITUTE($K739:$Y741,"G", "")))</f>
        <v>0</v>
      </c>
      <c r="AM739" s="365">
        <f>SUMPRODUCT(LEN($AB739:$AB741)-LEN(SUBSTITUTE($AB739:$AB741,"G", "")))</f>
        <v>0</v>
      </c>
      <c r="AN739" s="365">
        <f>SUMPRODUCT(LEN($K739:$Y741)-LEN(SUBSTITUTE($K739:$Y741,"M", "")))</f>
        <v>0</v>
      </c>
      <c r="AO739" s="382">
        <f>SUMPRODUCT(LEN($AB739:$AB741)-LEN(SUBSTITUTE($AB739:$AB741,"M", "")))</f>
        <v>0</v>
      </c>
    </row>
    <row r="740" spans="1:41" ht="19.899999999999999" customHeight="1" x14ac:dyDescent="0.2">
      <c r="A740" s="17"/>
      <c r="B740" s="406"/>
      <c r="C740" s="231"/>
      <c r="D740" s="23"/>
      <c r="E740" s="23"/>
      <c r="F740" s="191"/>
      <c r="G740" s="409"/>
      <c r="H740" s="409"/>
      <c r="I740" s="409"/>
      <c r="J740" s="190" t="s">
        <v>91</v>
      </c>
      <c r="K740" s="189"/>
      <c r="L740" s="190" t="s">
        <v>90</v>
      </c>
      <c r="M740" s="189"/>
      <c r="N740" s="190" t="s">
        <v>89</v>
      </c>
      <c r="O740" s="189"/>
      <c r="P740" s="190" t="s">
        <v>88</v>
      </c>
      <c r="Q740" s="189"/>
      <c r="R740" s="190" t="s">
        <v>210</v>
      </c>
      <c r="S740" s="189"/>
      <c r="T740" s="190" t="s">
        <v>209</v>
      </c>
      <c r="U740" s="189"/>
      <c r="V740" s="190" t="s">
        <v>291</v>
      </c>
      <c r="W740" s="189"/>
      <c r="X740" s="190" t="s">
        <v>593</v>
      </c>
      <c r="Y740" s="189"/>
      <c r="Z740" s="190" t="s">
        <v>739</v>
      </c>
      <c r="AA740" s="189"/>
      <c r="AB740" s="18"/>
      <c r="AC740" s="366"/>
      <c r="AD740" s="366"/>
      <c r="AE740" s="188"/>
      <c r="AF740" s="390"/>
      <c r="AG740" s="392"/>
      <c r="AH740" s="392"/>
      <c r="AI740" s="392"/>
      <c r="AJ740" s="392"/>
      <c r="AK740" s="392"/>
      <c r="AL740" s="392"/>
      <c r="AM740" s="392"/>
      <c r="AN740" s="392"/>
      <c r="AO740" s="395"/>
    </row>
    <row r="741" spans="1:41" ht="19.899999999999999" customHeight="1" thickBot="1" x14ac:dyDescent="0.25">
      <c r="A741" s="17"/>
      <c r="B741" s="407"/>
      <c r="C741" s="233"/>
      <c r="D741" s="203"/>
      <c r="E741" s="203"/>
      <c r="F741" s="202"/>
      <c r="G741" s="410"/>
      <c r="H741" s="410"/>
      <c r="I741" s="410"/>
      <c r="J741" s="201" t="s">
        <v>87</v>
      </c>
      <c r="K741" s="200"/>
      <c r="L741" s="201" t="s">
        <v>86</v>
      </c>
      <c r="M741" s="200"/>
      <c r="N741" s="201" t="s">
        <v>85</v>
      </c>
      <c r="O741" s="200"/>
      <c r="P741" s="201" t="s">
        <v>84</v>
      </c>
      <c r="Q741" s="200"/>
      <c r="R741" s="201" t="s">
        <v>208</v>
      </c>
      <c r="S741" s="200"/>
      <c r="T741" s="201" t="s">
        <v>207</v>
      </c>
      <c r="U741" s="200"/>
      <c r="V741" s="201" t="s">
        <v>290</v>
      </c>
      <c r="W741" s="200"/>
      <c r="X741" s="201" t="s">
        <v>592</v>
      </c>
      <c r="Y741" s="200"/>
      <c r="Z741" s="201" t="s">
        <v>738</v>
      </c>
      <c r="AA741" s="200"/>
      <c r="AB741" s="10"/>
      <c r="AC741" s="398"/>
      <c r="AD741" s="398"/>
      <c r="AE741" s="199"/>
      <c r="AF741" s="391"/>
      <c r="AG741" s="393"/>
      <c r="AH741" s="393"/>
      <c r="AI741" s="393"/>
      <c r="AJ741" s="393"/>
      <c r="AK741" s="393"/>
      <c r="AL741" s="393"/>
      <c r="AM741" s="393"/>
      <c r="AN741" s="393"/>
      <c r="AO741" s="396"/>
    </row>
    <row r="742" spans="1:41" ht="19.899999999999999" customHeight="1" x14ac:dyDescent="0.2">
      <c r="A742" s="17"/>
      <c r="B742" s="405">
        <v>17</v>
      </c>
      <c r="C742" s="232"/>
      <c r="D742" s="197"/>
      <c r="E742" s="197"/>
      <c r="F742" s="196"/>
      <c r="G742" s="408"/>
      <c r="H742" s="408"/>
      <c r="I742" s="408"/>
      <c r="J742" s="195" t="s">
        <v>95</v>
      </c>
      <c r="K742" s="194"/>
      <c r="L742" s="195" t="s">
        <v>94</v>
      </c>
      <c r="M742" s="194"/>
      <c r="N742" s="195" t="s">
        <v>93</v>
      </c>
      <c r="O742" s="194"/>
      <c r="P742" s="195" t="s">
        <v>92</v>
      </c>
      <c r="Q742" s="194"/>
      <c r="R742" s="195" t="s">
        <v>212</v>
      </c>
      <c r="S742" s="194"/>
      <c r="T742" s="195" t="s">
        <v>211</v>
      </c>
      <c r="U742" s="194"/>
      <c r="V742" s="195" t="s">
        <v>292</v>
      </c>
      <c r="W742" s="194"/>
      <c r="X742" s="195" t="s">
        <v>594</v>
      </c>
      <c r="Y742" s="194"/>
      <c r="Z742" s="195" t="s">
        <v>740</v>
      </c>
      <c r="AA742" s="194"/>
      <c r="AB742" s="25"/>
      <c r="AC742" s="397"/>
      <c r="AD742" s="397"/>
      <c r="AE742" s="193"/>
      <c r="AF742" s="379">
        <f>SUMPRODUCT(LEN($K742:$Y744)-LEN(SUBSTITUTE($K742:$Y744,"A", "")))</f>
        <v>0</v>
      </c>
      <c r="AG742" s="365">
        <f>SUMPRODUCT(LEN($AB742:$AB744)-LEN(SUBSTITUTE($AB742:$AB744,"A", "")))</f>
        <v>0</v>
      </c>
      <c r="AH742" s="365">
        <f>SUMPRODUCT(LEN($K742:$Y744)-LEN(SUBSTITUTE($K742:$Y744,"S", "")))</f>
        <v>0</v>
      </c>
      <c r="AI742" s="365">
        <f>SUMPRODUCT(LEN($AB742:$AB744)-LEN(SUBSTITUTE($AB742:$AB744,"S", "")))</f>
        <v>0</v>
      </c>
      <c r="AJ742" s="365">
        <f>SUMPRODUCT(LEN($K742:$Y744)-LEN(SUBSTITUTE($K742:$Y744,"F", "")))</f>
        <v>0</v>
      </c>
      <c r="AK742" s="365">
        <f>SUMPRODUCT(LEN($AB742:$AB744)-LEN(SUBSTITUTE($AB742:$AB744,"F", "")))</f>
        <v>0</v>
      </c>
      <c r="AL742" s="365">
        <f>SUMPRODUCT(LEN($K742:$Y744)-LEN(SUBSTITUTE($K742:$Y744,"G", "")))</f>
        <v>0</v>
      </c>
      <c r="AM742" s="365">
        <f>SUMPRODUCT(LEN($AB742:$AB744)-LEN(SUBSTITUTE($AB742:$AB744,"G", "")))</f>
        <v>0</v>
      </c>
      <c r="AN742" s="365">
        <f>SUMPRODUCT(LEN($K742:$Y744)-LEN(SUBSTITUTE($K742:$Y744,"M", "")))</f>
        <v>0</v>
      </c>
      <c r="AO742" s="382">
        <f>SUMPRODUCT(LEN($AB742:$AB744)-LEN(SUBSTITUTE($AB742:$AB744,"M", "")))</f>
        <v>0</v>
      </c>
    </row>
    <row r="743" spans="1:41" ht="19.899999999999999" customHeight="1" x14ac:dyDescent="0.2">
      <c r="A743" s="17"/>
      <c r="B743" s="406"/>
      <c r="C743" s="231"/>
      <c r="D743" s="23"/>
      <c r="E743" s="23"/>
      <c r="F743" s="191"/>
      <c r="G743" s="409"/>
      <c r="H743" s="409"/>
      <c r="I743" s="409"/>
      <c r="J743" s="190" t="s">
        <v>91</v>
      </c>
      <c r="K743" s="189"/>
      <c r="L743" s="190" t="s">
        <v>90</v>
      </c>
      <c r="M743" s="189"/>
      <c r="N743" s="190" t="s">
        <v>89</v>
      </c>
      <c r="O743" s="189"/>
      <c r="P743" s="190" t="s">
        <v>88</v>
      </c>
      <c r="Q743" s="189"/>
      <c r="R743" s="190" t="s">
        <v>210</v>
      </c>
      <c r="S743" s="189"/>
      <c r="T743" s="190" t="s">
        <v>209</v>
      </c>
      <c r="U743" s="189"/>
      <c r="V743" s="190" t="s">
        <v>291</v>
      </c>
      <c r="W743" s="189"/>
      <c r="X743" s="190" t="s">
        <v>593</v>
      </c>
      <c r="Y743" s="189"/>
      <c r="Z743" s="190" t="s">
        <v>739</v>
      </c>
      <c r="AA743" s="189"/>
      <c r="AB743" s="18"/>
      <c r="AC743" s="366"/>
      <c r="AD743" s="366"/>
      <c r="AE743" s="188"/>
      <c r="AF743" s="390"/>
      <c r="AG743" s="392"/>
      <c r="AH743" s="392"/>
      <c r="AI743" s="392"/>
      <c r="AJ743" s="392"/>
      <c r="AK743" s="392"/>
      <c r="AL743" s="392"/>
      <c r="AM743" s="392"/>
      <c r="AN743" s="392"/>
      <c r="AO743" s="395"/>
    </row>
    <row r="744" spans="1:41" ht="19.899999999999999" customHeight="1" thickBot="1" x14ac:dyDescent="0.25">
      <c r="A744" s="17"/>
      <c r="B744" s="407"/>
      <c r="C744" s="233"/>
      <c r="D744" s="203"/>
      <c r="E744" s="203"/>
      <c r="F744" s="202"/>
      <c r="G744" s="410"/>
      <c r="H744" s="410"/>
      <c r="I744" s="410"/>
      <c r="J744" s="201" t="s">
        <v>87</v>
      </c>
      <c r="K744" s="200"/>
      <c r="L744" s="201" t="s">
        <v>86</v>
      </c>
      <c r="M744" s="200"/>
      <c r="N744" s="201" t="s">
        <v>85</v>
      </c>
      <c r="O744" s="200"/>
      <c r="P744" s="201" t="s">
        <v>84</v>
      </c>
      <c r="Q744" s="200"/>
      <c r="R744" s="201" t="s">
        <v>208</v>
      </c>
      <c r="S744" s="200"/>
      <c r="T744" s="201" t="s">
        <v>207</v>
      </c>
      <c r="U744" s="200"/>
      <c r="V744" s="201" t="s">
        <v>290</v>
      </c>
      <c r="W744" s="200"/>
      <c r="X744" s="201" t="s">
        <v>592</v>
      </c>
      <c r="Y744" s="200"/>
      <c r="Z744" s="201" t="s">
        <v>738</v>
      </c>
      <c r="AA744" s="200"/>
      <c r="AB744" s="10"/>
      <c r="AC744" s="398"/>
      <c r="AD744" s="398"/>
      <c r="AE744" s="199"/>
      <c r="AF744" s="391"/>
      <c r="AG744" s="393"/>
      <c r="AH744" s="393"/>
      <c r="AI744" s="393"/>
      <c r="AJ744" s="393"/>
      <c r="AK744" s="393"/>
      <c r="AL744" s="393"/>
      <c r="AM744" s="393"/>
      <c r="AN744" s="393"/>
      <c r="AO744" s="396"/>
    </row>
    <row r="745" spans="1:41" ht="19.899999999999999" customHeight="1" x14ac:dyDescent="0.2">
      <c r="A745" s="17"/>
      <c r="B745" s="405">
        <v>18</v>
      </c>
      <c r="C745" s="232"/>
      <c r="D745" s="197"/>
      <c r="E745" s="197"/>
      <c r="F745" s="196"/>
      <c r="G745" s="408"/>
      <c r="H745" s="408"/>
      <c r="I745" s="408"/>
      <c r="J745" s="195" t="s">
        <v>95</v>
      </c>
      <c r="K745" s="194"/>
      <c r="L745" s="195" t="s">
        <v>94</v>
      </c>
      <c r="M745" s="194"/>
      <c r="N745" s="195" t="s">
        <v>93</v>
      </c>
      <c r="O745" s="194"/>
      <c r="P745" s="195" t="s">
        <v>92</v>
      </c>
      <c r="Q745" s="194"/>
      <c r="R745" s="195" t="s">
        <v>212</v>
      </c>
      <c r="S745" s="194"/>
      <c r="T745" s="195" t="s">
        <v>211</v>
      </c>
      <c r="U745" s="194"/>
      <c r="V745" s="195" t="s">
        <v>292</v>
      </c>
      <c r="W745" s="194"/>
      <c r="X745" s="195" t="s">
        <v>594</v>
      </c>
      <c r="Y745" s="194"/>
      <c r="Z745" s="195" t="s">
        <v>740</v>
      </c>
      <c r="AA745" s="194"/>
      <c r="AB745" s="25"/>
      <c r="AC745" s="397"/>
      <c r="AD745" s="397"/>
      <c r="AE745" s="193"/>
      <c r="AF745" s="379">
        <f>SUMPRODUCT(LEN($K745:$Y747)-LEN(SUBSTITUTE($K745:$Y747,"A", "")))</f>
        <v>0</v>
      </c>
      <c r="AG745" s="365">
        <f>SUMPRODUCT(LEN($AB745:$AB747)-LEN(SUBSTITUTE($AB745:$AB747,"A", "")))</f>
        <v>0</v>
      </c>
      <c r="AH745" s="365">
        <f>SUMPRODUCT(LEN($K745:$Y747)-LEN(SUBSTITUTE($K745:$Y747,"S", "")))</f>
        <v>0</v>
      </c>
      <c r="AI745" s="365">
        <f>SUMPRODUCT(LEN($AB745:$AB747)-LEN(SUBSTITUTE($AB745:$AB747,"S", "")))</f>
        <v>0</v>
      </c>
      <c r="AJ745" s="365">
        <f>SUMPRODUCT(LEN($K745:$Y747)-LEN(SUBSTITUTE($K745:$Y747,"F", "")))</f>
        <v>0</v>
      </c>
      <c r="AK745" s="365">
        <f>SUMPRODUCT(LEN($AB745:$AB747)-LEN(SUBSTITUTE($AB745:$AB747,"F", "")))</f>
        <v>0</v>
      </c>
      <c r="AL745" s="365">
        <f>SUMPRODUCT(LEN($K745:$Y747)-LEN(SUBSTITUTE($K745:$Y747,"G", "")))</f>
        <v>0</v>
      </c>
      <c r="AM745" s="365">
        <f>SUMPRODUCT(LEN($AB745:$AB747)-LEN(SUBSTITUTE($AB745:$AB747,"G", "")))</f>
        <v>0</v>
      </c>
      <c r="AN745" s="365">
        <f>SUMPRODUCT(LEN($K745:$Y747)-LEN(SUBSTITUTE($K745:$Y747,"M", "")))</f>
        <v>0</v>
      </c>
      <c r="AO745" s="382">
        <f>SUMPRODUCT(LEN($AB745:$AB747)-LEN(SUBSTITUTE($AB745:$AB747,"M", "")))</f>
        <v>0</v>
      </c>
    </row>
    <row r="746" spans="1:41" ht="19.899999999999999" customHeight="1" x14ac:dyDescent="0.2">
      <c r="A746" s="17"/>
      <c r="B746" s="406"/>
      <c r="C746" s="231"/>
      <c r="D746" s="23"/>
      <c r="E746" s="23"/>
      <c r="F746" s="191"/>
      <c r="G746" s="409"/>
      <c r="H746" s="409"/>
      <c r="I746" s="409"/>
      <c r="J746" s="190" t="s">
        <v>91</v>
      </c>
      <c r="K746" s="189"/>
      <c r="L746" s="190" t="s">
        <v>90</v>
      </c>
      <c r="M746" s="189"/>
      <c r="N746" s="190" t="s">
        <v>89</v>
      </c>
      <c r="O746" s="189"/>
      <c r="P746" s="190" t="s">
        <v>88</v>
      </c>
      <c r="Q746" s="189"/>
      <c r="R746" s="190" t="s">
        <v>210</v>
      </c>
      <c r="S746" s="189"/>
      <c r="T746" s="190" t="s">
        <v>209</v>
      </c>
      <c r="U746" s="189"/>
      <c r="V746" s="190" t="s">
        <v>291</v>
      </c>
      <c r="W746" s="189"/>
      <c r="X746" s="190" t="s">
        <v>593</v>
      </c>
      <c r="Y746" s="189"/>
      <c r="Z746" s="190" t="s">
        <v>739</v>
      </c>
      <c r="AA746" s="189"/>
      <c r="AB746" s="18"/>
      <c r="AC746" s="366"/>
      <c r="AD746" s="366"/>
      <c r="AE746" s="188"/>
      <c r="AF746" s="390"/>
      <c r="AG746" s="392"/>
      <c r="AH746" s="392"/>
      <c r="AI746" s="392"/>
      <c r="AJ746" s="392"/>
      <c r="AK746" s="392"/>
      <c r="AL746" s="392"/>
      <c r="AM746" s="392"/>
      <c r="AN746" s="392"/>
      <c r="AO746" s="395"/>
    </row>
    <row r="747" spans="1:41" ht="19.899999999999999" customHeight="1" thickBot="1" x14ac:dyDescent="0.25">
      <c r="A747" s="17"/>
      <c r="B747" s="407"/>
      <c r="C747" s="233"/>
      <c r="D747" s="203"/>
      <c r="E747" s="203"/>
      <c r="F747" s="202"/>
      <c r="G747" s="410"/>
      <c r="H747" s="410"/>
      <c r="I747" s="410"/>
      <c r="J747" s="201" t="s">
        <v>87</v>
      </c>
      <c r="K747" s="200"/>
      <c r="L747" s="201" t="s">
        <v>86</v>
      </c>
      <c r="M747" s="200"/>
      <c r="N747" s="201" t="s">
        <v>85</v>
      </c>
      <c r="O747" s="200"/>
      <c r="P747" s="201" t="s">
        <v>84</v>
      </c>
      <c r="Q747" s="200"/>
      <c r="R747" s="201" t="s">
        <v>208</v>
      </c>
      <c r="S747" s="200"/>
      <c r="T747" s="201" t="s">
        <v>207</v>
      </c>
      <c r="U747" s="200"/>
      <c r="V747" s="201" t="s">
        <v>290</v>
      </c>
      <c r="W747" s="200"/>
      <c r="X747" s="201" t="s">
        <v>592</v>
      </c>
      <c r="Y747" s="200"/>
      <c r="Z747" s="201" t="s">
        <v>738</v>
      </c>
      <c r="AA747" s="200"/>
      <c r="AB747" s="10"/>
      <c r="AC747" s="398"/>
      <c r="AD747" s="398"/>
      <c r="AE747" s="199"/>
      <c r="AF747" s="391"/>
      <c r="AG747" s="393"/>
      <c r="AH747" s="393"/>
      <c r="AI747" s="393"/>
      <c r="AJ747" s="393"/>
      <c r="AK747" s="393"/>
      <c r="AL747" s="393"/>
      <c r="AM747" s="393"/>
      <c r="AN747" s="393"/>
      <c r="AO747" s="396"/>
    </row>
    <row r="748" spans="1:41" ht="19.899999999999999" customHeight="1" x14ac:dyDescent="0.2">
      <c r="A748" s="17"/>
      <c r="B748" s="405">
        <v>19</v>
      </c>
      <c r="C748" s="232"/>
      <c r="D748" s="197"/>
      <c r="E748" s="197"/>
      <c r="F748" s="196"/>
      <c r="G748" s="408"/>
      <c r="H748" s="408"/>
      <c r="I748" s="408"/>
      <c r="J748" s="195" t="s">
        <v>95</v>
      </c>
      <c r="K748" s="194"/>
      <c r="L748" s="195" t="s">
        <v>94</v>
      </c>
      <c r="M748" s="194"/>
      <c r="N748" s="195" t="s">
        <v>93</v>
      </c>
      <c r="O748" s="194"/>
      <c r="P748" s="195" t="s">
        <v>92</v>
      </c>
      <c r="Q748" s="194"/>
      <c r="R748" s="195" t="s">
        <v>212</v>
      </c>
      <c r="S748" s="194"/>
      <c r="T748" s="195" t="s">
        <v>211</v>
      </c>
      <c r="U748" s="194"/>
      <c r="V748" s="195" t="s">
        <v>292</v>
      </c>
      <c r="W748" s="194"/>
      <c r="X748" s="195" t="s">
        <v>594</v>
      </c>
      <c r="Y748" s="194"/>
      <c r="Z748" s="195" t="s">
        <v>740</v>
      </c>
      <c r="AA748" s="194"/>
      <c r="AB748" s="25"/>
      <c r="AC748" s="397"/>
      <c r="AD748" s="397"/>
      <c r="AE748" s="193"/>
      <c r="AF748" s="379">
        <f>SUMPRODUCT(LEN($K748:$Y750)-LEN(SUBSTITUTE($K748:$Y750,"A", "")))</f>
        <v>0</v>
      </c>
      <c r="AG748" s="365">
        <f>SUMPRODUCT(LEN($AB748:$AB750)-LEN(SUBSTITUTE($AB748:$AB750,"A", "")))</f>
        <v>0</v>
      </c>
      <c r="AH748" s="365">
        <f>SUMPRODUCT(LEN($K748:$Y750)-LEN(SUBSTITUTE($K748:$Y750,"S", "")))</f>
        <v>0</v>
      </c>
      <c r="AI748" s="365">
        <f>SUMPRODUCT(LEN($AB748:$AB750)-LEN(SUBSTITUTE($AB748:$AB750,"S", "")))</f>
        <v>0</v>
      </c>
      <c r="AJ748" s="365">
        <f>SUMPRODUCT(LEN($K748:$Y750)-LEN(SUBSTITUTE($K748:$Y750,"F", "")))</f>
        <v>0</v>
      </c>
      <c r="AK748" s="365">
        <f>SUMPRODUCT(LEN($AB748:$AB750)-LEN(SUBSTITUTE($AB748:$AB750,"F", "")))</f>
        <v>0</v>
      </c>
      <c r="AL748" s="365">
        <f>SUMPRODUCT(LEN($K748:$Y750)-LEN(SUBSTITUTE($K748:$Y750,"G", "")))</f>
        <v>0</v>
      </c>
      <c r="AM748" s="365">
        <f>SUMPRODUCT(LEN($AB748:$AB750)-LEN(SUBSTITUTE($AB748:$AB750,"G", "")))</f>
        <v>0</v>
      </c>
      <c r="AN748" s="365">
        <f>SUMPRODUCT(LEN($K748:$Y750)-LEN(SUBSTITUTE($K748:$Y750,"M", "")))</f>
        <v>0</v>
      </c>
      <c r="AO748" s="382">
        <f>SUMPRODUCT(LEN($AB748:$AB750)-LEN(SUBSTITUTE($AB748:$AB750,"M", "")))</f>
        <v>0</v>
      </c>
    </row>
    <row r="749" spans="1:41" ht="19.899999999999999" customHeight="1" x14ac:dyDescent="0.2">
      <c r="A749" s="17"/>
      <c r="B749" s="406"/>
      <c r="C749" s="231"/>
      <c r="D749" s="23"/>
      <c r="E749" s="23"/>
      <c r="F749" s="191"/>
      <c r="G749" s="409"/>
      <c r="H749" s="409"/>
      <c r="I749" s="409"/>
      <c r="J749" s="190" t="s">
        <v>91</v>
      </c>
      <c r="K749" s="189"/>
      <c r="L749" s="190" t="s">
        <v>90</v>
      </c>
      <c r="M749" s="189"/>
      <c r="N749" s="190" t="s">
        <v>89</v>
      </c>
      <c r="O749" s="189"/>
      <c r="P749" s="190" t="s">
        <v>88</v>
      </c>
      <c r="Q749" s="189"/>
      <c r="R749" s="190" t="s">
        <v>210</v>
      </c>
      <c r="S749" s="189"/>
      <c r="T749" s="190" t="s">
        <v>209</v>
      </c>
      <c r="U749" s="189"/>
      <c r="V749" s="190" t="s">
        <v>291</v>
      </c>
      <c r="W749" s="189"/>
      <c r="X749" s="190" t="s">
        <v>593</v>
      </c>
      <c r="Y749" s="189"/>
      <c r="Z749" s="190" t="s">
        <v>739</v>
      </c>
      <c r="AA749" s="189"/>
      <c r="AB749" s="18"/>
      <c r="AC749" s="366"/>
      <c r="AD749" s="366"/>
      <c r="AE749" s="188"/>
      <c r="AF749" s="390"/>
      <c r="AG749" s="392"/>
      <c r="AH749" s="392"/>
      <c r="AI749" s="392"/>
      <c r="AJ749" s="392"/>
      <c r="AK749" s="392"/>
      <c r="AL749" s="392"/>
      <c r="AM749" s="392"/>
      <c r="AN749" s="392"/>
      <c r="AO749" s="395"/>
    </row>
    <row r="750" spans="1:41" ht="19.899999999999999" customHeight="1" thickBot="1" x14ac:dyDescent="0.25">
      <c r="A750" s="17"/>
      <c r="B750" s="407"/>
      <c r="C750" s="233"/>
      <c r="D750" s="203"/>
      <c r="E750" s="203"/>
      <c r="F750" s="202"/>
      <c r="G750" s="410"/>
      <c r="H750" s="410"/>
      <c r="I750" s="410"/>
      <c r="J750" s="201" t="s">
        <v>87</v>
      </c>
      <c r="K750" s="200"/>
      <c r="L750" s="201" t="s">
        <v>86</v>
      </c>
      <c r="M750" s="200"/>
      <c r="N750" s="201" t="s">
        <v>85</v>
      </c>
      <c r="O750" s="200"/>
      <c r="P750" s="201" t="s">
        <v>84</v>
      </c>
      <c r="Q750" s="200"/>
      <c r="R750" s="201" t="s">
        <v>208</v>
      </c>
      <c r="S750" s="200"/>
      <c r="T750" s="201" t="s">
        <v>207</v>
      </c>
      <c r="U750" s="200"/>
      <c r="V750" s="201" t="s">
        <v>290</v>
      </c>
      <c r="W750" s="200"/>
      <c r="X750" s="201" t="s">
        <v>592</v>
      </c>
      <c r="Y750" s="200"/>
      <c r="Z750" s="201" t="s">
        <v>738</v>
      </c>
      <c r="AA750" s="200"/>
      <c r="AB750" s="10"/>
      <c r="AC750" s="398"/>
      <c r="AD750" s="398"/>
      <c r="AE750" s="199"/>
      <c r="AF750" s="391"/>
      <c r="AG750" s="393"/>
      <c r="AH750" s="393"/>
      <c r="AI750" s="393"/>
      <c r="AJ750" s="393"/>
      <c r="AK750" s="393"/>
      <c r="AL750" s="393"/>
      <c r="AM750" s="393"/>
      <c r="AN750" s="393"/>
      <c r="AO750" s="396"/>
    </row>
    <row r="751" spans="1:41" ht="19.899999999999999" customHeight="1" x14ac:dyDescent="0.2">
      <c r="A751" s="17"/>
      <c r="B751" s="405">
        <v>20</v>
      </c>
      <c r="C751" s="232"/>
      <c r="D751" s="197"/>
      <c r="E751" s="197"/>
      <c r="F751" s="196"/>
      <c r="G751" s="408"/>
      <c r="H751" s="408"/>
      <c r="I751" s="408"/>
      <c r="J751" s="195" t="s">
        <v>95</v>
      </c>
      <c r="K751" s="194"/>
      <c r="L751" s="195" t="s">
        <v>94</v>
      </c>
      <c r="M751" s="194"/>
      <c r="N751" s="195" t="s">
        <v>93</v>
      </c>
      <c r="O751" s="194"/>
      <c r="P751" s="195" t="s">
        <v>92</v>
      </c>
      <c r="Q751" s="194"/>
      <c r="R751" s="195" t="s">
        <v>212</v>
      </c>
      <c r="S751" s="194"/>
      <c r="T751" s="195" t="s">
        <v>211</v>
      </c>
      <c r="U751" s="194"/>
      <c r="V751" s="195" t="s">
        <v>292</v>
      </c>
      <c r="W751" s="194"/>
      <c r="X751" s="195" t="s">
        <v>594</v>
      </c>
      <c r="Y751" s="194"/>
      <c r="Z751" s="195" t="s">
        <v>740</v>
      </c>
      <c r="AA751" s="194"/>
      <c r="AB751" s="25"/>
      <c r="AC751" s="397"/>
      <c r="AD751" s="397"/>
      <c r="AE751" s="193"/>
      <c r="AF751" s="379">
        <f>SUMPRODUCT(LEN($K751:$Y753)-LEN(SUBSTITUTE($K751:$Y753,"A", "")))</f>
        <v>0</v>
      </c>
      <c r="AG751" s="365">
        <f>SUMPRODUCT(LEN($AB751:$AB753)-LEN(SUBSTITUTE($AB751:$AB753,"A", "")))</f>
        <v>0</v>
      </c>
      <c r="AH751" s="365">
        <f>SUMPRODUCT(LEN($K751:$Y753)-LEN(SUBSTITUTE($K751:$Y753,"S", "")))</f>
        <v>0</v>
      </c>
      <c r="AI751" s="365">
        <f>SUMPRODUCT(LEN($AB751:$AB753)-LEN(SUBSTITUTE($AB751:$AB753,"S", "")))</f>
        <v>0</v>
      </c>
      <c r="AJ751" s="365">
        <f>SUMPRODUCT(LEN($K751:$Y753)-LEN(SUBSTITUTE($K751:$Y753,"F", "")))</f>
        <v>0</v>
      </c>
      <c r="AK751" s="365">
        <f>SUMPRODUCT(LEN($AB751:$AB753)-LEN(SUBSTITUTE($AB751:$AB753,"F", "")))</f>
        <v>0</v>
      </c>
      <c r="AL751" s="365">
        <f>SUMPRODUCT(LEN($K751:$Y753)-LEN(SUBSTITUTE($K751:$Y753,"G", "")))</f>
        <v>0</v>
      </c>
      <c r="AM751" s="365">
        <f>SUMPRODUCT(LEN($AB751:$AB753)-LEN(SUBSTITUTE($AB751:$AB753,"G", "")))</f>
        <v>0</v>
      </c>
      <c r="AN751" s="365">
        <f>SUMPRODUCT(LEN($K751:$Y753)-LEN(SUBSTITUTE($K751:$Y753,"M", "")))</f>
        <v>0</v>
      </c>
      <c r="AO751" s="382">
        <f>SUMPRODUCT(LEN($AB751:$AB753)-LEN(SUBSTITUTE($AB751:$AB753,"M", "")))</f>
        <v>0</v>
      </c>
    </row>
    <row r="752" spans="1:41" ht="19.899999999999999" customHeight="1" x14ac:dyDescent="0.2">
      <c r="A752" s="17"/>
      <c r="B752" s="406"/>
      <c r="C752" s="231"/>
      <c r="D752" s="23"/>
      <c r="E752" s="23"/>
      <c r="F752" s="191"/>
      <c r="G752" s="409"/>
      <c r="H752" s="409"/>
      <c r="I752" s="409"/>
      <c r="J752" s="190" t="s">
        <v>91</v>
      </c>
      <c r="K752" s="189"/>
      <c r="L752" s="190" t="s">
        <v>90</v>
      </c>
      <c r="M752" s="189"/>
      <c r="N752" s="190" t="s">
        <v>89</v>
      </c>
      <c r="O752" s="189"/>
      <c r="P752" s="190" t="s">
        <v>88</v>
      </c>
      <c r="Q752" s="189"/>
      <c r="R752" s="190" t="s">
        <v>210</v>
      </c>
      <c r="S752" s="189"/>
      <c r="T752" s="190" t="s">
        <v>209</v>
      </c>
      <c r="U752" s="189"/>
      <c r="V752" s="190" t="s">
        <v>291</v>
      </c>
      <c r="W752" s="189"/>
      <c r="X752" s="190" t="s">
        <v>593</v>
      </c>
      <c r="Y752" s="189"/>
      <c r="Z752" s="190" t="s">
        <v>739</v>
      </c>
      <c r="AA752" s="189"/>
      <c r="AB752" s="18"/>
      <c r="AC752" s="366"/>
      <c r="AD752" s="366"/>
      <c r="AE752" s="188"/>
      <c r="AF752" s="390"/>
      <c r="AG752" s="392"/>
      <c r="AH752" s="392"/>
      <c r="AI752" s="392"/>
      <c r="AJ752" s="392"/>
      <c r="AK752" s="392"/>
      <c r="AL752" s="392"/>
      <c r="AM752" s="392"/>
      <c r="AN752" s="392"/>
      <c r="AO752" s="395"/>
    </row>
    <row r="753" spans="1:45" ht="19.899999999999999" customHeight="1" thickBot="1" x14ac:dyDescent="0.25">
      <c r="A753" s="151"/>
      <c r="B753" s="412"/>
      <c r="C753" s="230"/>
      <c r="D753" s="186"/>
      <c r="E753" s="186"/>
      <c r="F753" s="185"/>
      <c r="G753" s="411"/>
      <c r="H753" s="411"/>
      <c r="I753" s="411"/>
      <c r="J753" s="184" t="s">
        <v>87</v>
      </c>
      <c r="K753" s="183"/>
      <c r="L753" s="184" t="s">
        <v>86</v>
      </c>
      <c r="M753" s="183"/>
      <c r="N753" s="184" t="s">
        <v>85</v>
      </c>
      <c r="O753" s="183"/>
      <c r="P753" s="184" t="s">
        <v>84</v>
      </c>
      <c r="Q753" s="183"/>
      <c r="R753" s="184" t="s">
        <v>208</v>
      </c>
      <c r="S753" s="183"/>
      <c r="T753" s="184" t="s">
        <v>207</v>
      </c>
      <c r="U753" s="183"/>
      <c r="V753" s="201" t="s">
        <v>290</v>
      </c>
      <c r="W753" s="183"/>
      <c r="X753" s="201" t="s">
        <v>592</v>
      </c>
      <c r="Y753" s="183"/>
      <c r="Z753" s="201" t="s">
        <v>738</v>
      </c>
      <c r="AA753" s="183"/>
      <c r="AB753" s="10"/>
      <c r="AC753" s="367"/>
      <c r="AD753" s="367"/>
      <c r="AE753" s="180"/>
      <c r="AF753" s="391"/>
      <c r="AG753" s="393"/>
      <c r="AH753" s="393"/>
      <c r="AI753" s="393"/>
      <c r="AJ753" s="393"/>
      <c r="AK753" s="393"/>
      <c r="AL753" s="393"/>
      <c r="AM753" s="393"/>
      <c r="AN753" s="393"/>
      <c r="AO753" s="396"/>
    </row>
    <row r="755" spans="1:45" ht="21.75" customHeight="1" x14ac:dyDescent="0.2">
      <c r="F755" s="7" t="s">
        <v>83</v>
      </c>
      <c r="H755" s="8">
        <f>AVERAGE(H136:H177,H198:H230,H384:H422,H446:H487)</f>
        <v>23.923076923076923</v>
      </c>
      <c r="AC755" s="8">
        <f>SUM(AF755:AO755)</f>
        <v>1347.5490196078433</v>
      </c>
      <c r="AF755" s="8">
        <f t="shared" ref="AF755:AO755" si="12">SUM(AF136:AF177,AF198:AF230,AF384:AF422,AF446:AF487)/(2*1.02)</f>
        <v>623.03921568627447</v>
      </c>
      <c r="AG755" s="8">
        <f t="shared" si="12"/>
        <v>138.72549019607843</v>
      </c>
      <c r="AH755" s="8">
        <f t="shared" si="12"/>
        <v>118.62745098039215</v>
      </c>
      <c r="AI755" s="8">
        <f t="shared" si="12"/>
        <v>34.313725490196077</v>
      </c>
      <c r="AJ755" s="8">
        <f t="shared" si="12"/>
        <v>10.784313725490195</v>
      </c>
      <c r="AK755" s="8">
        <f t="shared" si="12"/>
        <v>1.4705882352941175</v>
      </c>
      <c r="AL755" s="8">
        <f t="shared" si="12"/>
        <v>301.47058823529409</v>
      </c>
      <c r="AM755" s="8">
        <f t="shared" si="12"/>
        <v>90.196078431372541</v>
      </c>
      <c r="AN755" s="8">
        <f t="shared" si="12"/>
        <v>28.921568627450981</v>
      </c>
      <c r="AO755" s="8">
        <f t="shared" si="12"/>
        <v>0</v>
      </c>
      <c r="AP755" s="7" t="s">
        <v>83</v>
      </c>
      <c r="AQ755" s="7">
        <f>AVERAGE(AQ135,AQ197,AQ383,AQ445)</f>
        <v>5.2237727941176475</v>
      </c>
      <c r="AR755" s="4">
        <f>AVERAGE(AR12:AR728)</f>
        <v>9.184979045787987</v>
      </c>
      <c r="AS755" s="4" t="s">
        <v>737</v>
      </c>
    </row>
    <row r="756" spans="1:45" ht="23.25" customHeight="1" x14ac:dyDescent="0.2">
      <c r="F756" s="7" t="s">
        <v>82</v>
      </c>
      <c r="H756" s="8">
        <f>AVERAGE(H12:H59,H74:H115,H508:H549,H570:H611)</f>
        <v>24.172413793103448</v>
      </c>
      <c r="AC756" s="8">
        <f>SUM(AF756:AO756)</f>
        <v>1447.5490196078431</v>
      </c>
      <c r="AF756" s="8">
        <f t="shared" ref="AF756:AO756" si="13">SUM(AF12:AF59,AF74:AF115,AF508:AF549,AF570:AF611)/(2*1.02)</f>
        <v>680.39215686274508</v>
      </c>
      <c r="AG756" s="8">
        <f t="shared" si="13"/>
        <v>138.23529411764704</v>
      </c>
      <c r="AH756" s="8">
        <f t="shared" si="13"/>
        <v>151.47058823529412</v>
      </c>
      <c r="AI756" s="8">
        <f t="shared" si="13"/>
        <v>19.117647058823529</v>
      </c>
      <c r="AJ756" s="8">
        <f t="shared" si="13"/>
        <v>14.215686274509803</v>
      </c>
      <c r="AK756" s="8">
        <f t="shared" si="13"/>
        <v>0</v>
      </c>
      <c r="AL756" s="8">
        <f t="shared" si="13"/>
        <v>340.68627450980392</v>
      </c>
      <c r="AM756" s="8">
        <f t="shared" si="13"/>
        <v>82.843137254901961</v>
      </c>
      <c r="AN756" s="8">
        <f t="shared" si="13"/>
        <v>20.588235294117645</v>
      </c>
      <c r="AO756" s="8">
        <f t="shared" si="13"/>
        <v>0</v>
      </c>
      <c r="AP756" s="7" t="s">
        <v>82</v>
      </c>
      <c r="AQ756" s="7">
        <f>AVERAGE(AQ11,AQ73,AQ507,AQ569)</f>
        <v>5.9323208333333337</v>
      </c>
    </row>
    <row r="757" spans="1:45" ht="21.75" customHeight="1" x14ac:dyDescent="0.2">
      <c r="F757" s="7" t="s">
        <v>81</v>
      </c>
      <c r="H757" s="8">
        <f>AVERAGE(H260:H304,H322:H354,H632:H664,H694:H729)</f>
        <v>24.061224489795919</v>
      </c>
      <c r="AC757" s="8">
        <f>SUM(AF757:AO757)</f>
        <v>1201.9607843137255</v>
      </c>
      <c r="AF757" s="8">
        <f t="shared" ref="AF757:AO757" si="14">SUM(AF260:AF304,AF322:AF354,AF632:AF664,AF694:AF729)/(2*1.02)</f>
        <v>649.01960784313724</v>
      </c>
      <c r="AG757" s="8">
        <f t="shared" si="14"/>
        <v>97.058823529411768</v>
      </c>
      <c r="AH757" s="8">
        <f t="shared" si="14"/>
        <v>148.52941176470588</v>
      </c>
      <c r="AI757" s="8">
        <f t="shared" si="14"/>
        <v>25</v>
      </c>
      <c r="AJ757" s="8">
        <f t="shared" si="14"/>
        <v>0.49019607843137253</v>
      </c>
      <c r="AK757" s="8">
        <f t="shared" si="14"/>
        <v>0</v>
      </c>
      <c r="AL757" s="8">
        <f t="shared" si="14"/>
        <v>199.50980392156862</v>
      </c>
      <c r="AM757" s="8">
        <f t="shared" si="14"/>
        <v>39.705882352941174</v>
      </c>
      <c r="AN757" s="8">
        <f t="shared" si="14"/>
        <v>42.156862745098039</v>
      </c>
      <c r="AO757" s="8">
        <f t="shared" si="14"/>
        <v>0.49019607843137253</v>
      </c>
      <c r="AP757" s="7" t="s">
        <v>81</v>
      </c>
      <c r="AQ757" s="7">
        <f>AVERAGE(AQ259,AQ321,AQ631,AQ693)</f>
        <v>4.1350318627450982</v>
      </c>
    </row>
    <row r="759" spans="1:45" ht="15" x14ac:dyDescent="0.2">
      <c r="AG759" s="8">
        <f>SUM(AF755:AG755)</f>
        <v>761.76470588235293</v>
      </c>
      <c r="AI759" s="8">
        <f>SUM(AH755:AI755)</f>
        <v>152.94117647058823</v>
      </c>
      <c r="AK759" s="8">
        <f>SUM(AJ755:AK755)</f>
        <v>12.254901960784313</v>
      </c>
      <c r="AM759" s="8">
        <f>SUM(AL755:AM755)</f>
        <v>391.66666666666663</v>
      </c>
      <c r="AO759" s="8">
        <f>SUM(AN755:AO755)</f>
        <v>28.921568627450981</v>
      </c>
      <c r="AP759" s="7" t="s">
        <v>83</v>
      </c>
      <c r="AQ759" s="7">
        <f>AVERAGE(AQ135,AQ197)</f>
        <v>5.3800019607843135</v>
      </c>
    </row>
    <row r="760" spans="1:45" ht="15" x14ac:dyDescent="0.2">
      <c r="AG760" s="8">
        <f>SUM(AF756:AG756)</f>
        <v>818.62745098039215</v>
      </c>
      <c r="AI760" s="8">
        <f>SUM(AH756:AI756)</f>
        <v>170.58823529411765</v>
      </c>
      <c r="AK760" s="8">
        <f>SUM(AJ756:AK756)</f>
        <v>14.215686274509803</v>
      </c>
      <c r="AM760" s="8">
        <f>SUM(AL756:AM756)</f>
        <v>423.52941176470586</v>
      </c>
      <c r="AO760" s="8">
        <f>SUM(AN756:AO756)</f>
        <v>20.588235294117645</v>
      </c>
      <c r="AP760" s="7" t="s">
        <v>82</v>
      </c>
      <c r="AQ760" s="7">
        <f>AVERAGE(AQ11,AQ73)</f>
        <v>5.6830779411764709</v>
      </c>
    </row>
    <row r="761" spans="1:45" ht="15" x14ac:dyDescent="0.2">
      <c r="AG761" s="8">
        <f>SUM(AF757:AG757)</f>
        <v>746.07843137254895</v>
      </c>
      <c r="AI761" s="8">
        <f>SUM(AH757:AI757)</f>
        <v>173.52941176470588</v>
      </c>
      <c r="AK761" s="8">
        <f>SUM(AJ757:AK757)</f>
        <v>0.49019607843137253</v>
      </c>
      <c r="AM761" s="8">
        <f>SUM(AL757:AM757)</f>
        <v>239.21568627450978</v>
      </c>
      <c r="AO761" s="8">
        <f>SUM(AN757:AO757)</f>
        <v>42.647058823529413</v>
      </c>
      <c r="AP761" s="7" t="s">
        <v>81</v>
      </c>
      <c r="AQ761" s="7">
        <f>AVERAGE(AQ259,AQ321)</f>
        <v>4.4097970588235293</v>
      </c>
    </row>
    <row r="763" spans="1:45" ht="15" x14ac:dyDescent="0.2">
      <c r="AP763" s="7" t="s">
        <v>83</v>
      </c>
      <c r="AQ763" s="7">
        <f>AVERAGE(AQ383,AQ445)</f>
        <v>5.0675436274509806</v>
      </c>
    </row>
    <row r="764" spans="1:45" ht="15" x14ac:dyDescent="0.2">
      <c r="AP764" s="7" t="s">
        <v>82</v>
      </c>
      <c r="AQ764" s="7">
        <f>AVERAGE(AQ507,AQ569)</f>
        <v>6.1815637254901965</v>
      </c>
    </row>
    <row r="765" spans="1:45" ht="15" x14ac:dyDescent="0.2">
      <c r="AP765" s="7" t="s">
        <v>81</v>
      </c>
      <c r="AQ765" s="7">
        <f>AVERAGE(AQ631,AQ693)</f>
        <v>3.8602666666666665</v>
      </c>
    </row>
  </sheetData>
  <mergeCells count="3952">
    <mergeCell ref="AF751:AF753"/>
    <mergeCell ref="AG751:AG753"/>
    <mergeCell ref="AF715:AF717"/>
    <mergeCell ref="AG715:AG717"/>
    <mergeCell ref="AF718:AF720"/>
    <mergeCell ref="AG718:AG720"/>
    <mergeCell ref="AF721:AF723"/>
    <mergeCell ref="AG721:AG723"/>
    <mergeCell ref="AF724:AF726"/>
    <mergeCell ref="AG724:AG726"/>
    <mergeCell ref="AF742:AF744"/>
    <mergeCell ref="AG742:AG744"/>
    <mergeCell ref="AF745:AF747"/>
    <mergeCell ref="AG745:AG747"/>
    <mergeCell ref="AF748:AF750"/>
    <mergeCell ref="AG748:AG750"/>
    <mergeCell ref="AF706:AF708"/>
    <mergeCell ref="AG706:AG708"/>
    <mergeCell ref="AF709:AF711"/>
    <mergeCell ref="AG709:AG711"/>
    <mergeCell ref="AF712:AF714"/>
    <mergeCell ref="AG712:AG714"/>
    <mergeCell ref="AF697:AF699"/>
    <mergeCell ref="AG697:AG699"/>
    <mergeCell ref="AF700:AF702"/>
    <mergeCell ref="AG700:AG702"/>
    <mergeCell ref="AF703:AF705"/>
    <mergeCell ref="AG703:AG705"/>
    <mergeCell ref="AF736:AF738"/>
    <mergeCell ref="AG736:AG738"/>
    <mergeCell ref="AF739:AF741"/>
    <mergeCell ref="AG739:AG741"/>
    <mergeCell ref="AF686:AF688"/>
    <mergeCell ref="AG686:AG688"/>
    <mergeCell ref="AF689:AF691"/>
    <mergeCell ref="AG689:AG691"/>
    <mergeCell ref="AF694:AF696"/>
    <mergeCell ref="AG694:AG696"/>
    <mergeCell ref="AF727:AF729"/>
    <mergeCell ref="AG727:AG729"/>
    <mergeCell ref="AF730:AF732"/>
    <mergeCell ref="AG730:AG732"/>
    <mergeCell ref="AF733:AF735"/>
    <mergeCell ref="AG733:AG735"/>
    <mergeCell ref="AF677:AF679"/>
    <mergeCell ref="AG677:AG679"/>
    <mergeCell ref="AF680:AF682"/>
    <mergeCell ref="AG680:AG682"/>
    <mergeCell ref="AF683:AF685"/>
    <mergeCell ref="AG683:AG685"/>
    <mergeCell ref="AF668:AF670"/>
    <mergeCell ref="AG668:AG670"/>
    <mergeCell ref="AF671:AF673"/>
    <mergeCell ref="AG671:AG673"/>
    <mergeCell ref="AF674:AF676"/>
    <mergeCell ref="AG674:AG676"/>
    <mergeCell ref="AF659:AF661"/>
    <mergeCell ref="AG659:AG661"/>
    <mergeCell ref="AF662:AF664"/>
    <mergeCell ref="AG662:AG664"/>
    <mergeCell ref="AF665:AF667"/>
    <mergeCell ref="AG665:AG667"/>
    <mergeCell ref="AF650:AF652"/>
    <mergeCell ref="AG650:AG652"/>
    <mergeCell ref="AF653:AF655"/>
    <mergeCell ref="AG653:AG655"/>
    <mergeCell ref="AF656:AF658"/>
    <mergeCell ref="AG656:AG658"/>
    <mergeCell ref="AF641:AF643"/>
    <mergeCell ref="AG641:AG643"/>
    <mergeCell ref="AF644:AF646"/>
    <mergeCell ref="AG644:AG646"/>
    <mergeCell ref="AF647:AF649"/>
    <mergeCell ref="AG647:AG649"/>
    <mergeCell ref="AF632:AF634"/>
    <mergeCell ref="AG632:AG634"/>
    <mergeCell ref="AF635:AF637"/>
    <mergeCell ref="AG635:AG637"/>
    <mergeCell ref="AF638:AF640"/>
    <mergeCell ref="AG638:AG640"/>
    <mergeCell ref="AF621:AF623"/>
    <mergeCell ref="AG621:AG623"/>
    <mergeCell ref="AF624:AF626"/>
    <mergeCell ref="AG624:AG626"/>
    <mergeCell ref="AF627:AF629"/>
    <mergeCell ref="AG627:AG629"/>
    <mergeCell ref="AF612:AF614"/>
    <mergeCell ref="AG612:AG614"/>
    <mergeCell ref="AF615:AF617"/>
    <mergeCell ref="AG615:AG617"/>
    <mergeCell ref="AF618:AF620"/>
    <mergeCell ref="AG618:AG620"/>
    <mergeCell ref="AF603:AF605"/>
    <mergeCell ref="AG603:AG605"/>
    <mergeCell ref="AF606:AF608"/>
    <mergeCell ref="AG606:AG608"/>
    <mergeCell ref="AF609:AF611"/>
    <mergeCell ref="AG609:AG611"/>
    <mergeCell ref="AF594:AF596"/>
    <mergeCell ref="AG594:AG596"/>
    <mergeCell ref="AF597:AF599"/>
    <mergeCell ref="AG597:AG599"/>
    <mergeCell ref="AF600:AF602"/>
    <mergeCell ref="AG600:AG602"/>
    <mergeCell ref="AF585:AF587"/>
    <mergeCell ref="AG585:AG587"/>
    <mergeCell ref="AF588:AF590"/>
    <mergeCell ref="AG588:AG590"/>
    <mergeCell ref="AF591:AF593"/>
    <mergeCell ref="AG591:AG593"/>
    <mergeCell ref="AF576:AF578"/>
    <mergeCell ref="AG576:AG578"/>
    <mergeCell ref="AF579:AF581"/>
    <mergeCell ref="AG579:AG581"/>
    <mergeCell ref="AF582:AF584"/>
    <mergeCell ref="AG582:AG584"/>
    <mergeCell ref="AF565:AF567"/>
    <mergeCell ref="AG565:AG567"/>
    <mergeCell ref="AF570:AF572"/>
    <mergeCell ref="AG570:AG572"/>
    <mergeCell ref="AF573:AF575"/>
    <mergeCell ref="AG573:AG575"/>
    <mergeCell ref="AF556:AF558"/>
    <mergeCell ref="AG556:AG558"/>
    <mergeCell ref="AF559:AF561"/>
    <mergeCell ref="AG559:AG561"/>
    <mergeCell ref="AF562:AF564"/>
    <mergeCell ref="AG562:AG564"/>
    <mergeCell ref="AF547:AF549"/>
    <mergeCell ref="AG547:AG549"/>
    <mergeCell ref="AF550:AF552"/>
    <mergeCell ref="AG550:AG552"/>
    <mergeCell ref="AF553:AF555"/>
    <mergeCell ref="AG553:AG555"/>
    <mergeCell ref="AF538:AF540"/>
    <mergeCell ref="AG538:AG540"/>
    <mergeCell ref="AF541:AF543"/>
    <mergeCell ref="AG541:AG543"/>
    <mergeCell ref="AF544:AF546"/>
    <mergeCell ref="AG544:AG546"/>
    <mergeCell ref="AF529:AF531"/>
    <mergeCell ref="AG529:AG531"/>
    <mergeCell ref="AF532:AF534"/>
    <mergeCell ref="AG532:AG534"/>
    <mergeCell ref="AF535:AF537"/>
    <mergeCell ref="AG535:AG537"/>
    <mergeCell ref="AF520:AF522"/>
    <mergeCell ref="AG520:AG522"/>
    <mergeCell ref="AF523:AF525"/>
    <mergeCell ref="AG523:AG525"/>
    <mergeCell ref="AF526:AF528"/>
    <mergeCell ref="AG526:AG528"/>
    <mergeCell ref="AF511:AF513"/>
    <mergeCell ref="AG511:AG513"/>
    <mergeCell ref="AF514:AF516"/>
    <mergeCell ref="AG514:AG516"/>
    <mergeCell ref="AF517:AF519"/>
    <mergeCell ref="AG517:AG519"/>
    <mergeCell ref="AF500:AF502"/>
    <mergeCell ref="AG500:AG502"/>
    <mergeCell ref="AF503:AF505"/>
    <mergeCell ref="AG503:AG505"/>
    <mergeCell ref="AF508:AF510"/>
    <mergeCell ref="AG508:AG510"/>
    <mergeCell ref="AF491:AF493"/>
    <mergeCell ref="AG491:AG493"/>
    <mergeCell ref="AF494:AF496"/>
    <mergeCell ref="AG494:AG496"/>
    <mergeCell ref="AF497:AF499"/>
    <mergeCell ref="AG497:AG499"/>
    <mergeCell ref="AF482:AF484"/>
    <mergeCell ref="AG482:AG484"/>
    <mergeCell ref="AF485:AF487"/>
    <mergeCell ref="AG485:AG487"/>
    <mergeCell ref="AF488:AF490"/>
    <mergeCell ref="AG488:AG490"/>
    <mergeCell ref="AF473:AF475"/>
    <mergeCell ref="AG473:AG475"/>
    <mergeCell ref="AF476:AF478"/>
    <mergeCell ref="AG476:AG478"/>
    <mergeCell ref="AF479:AF481"/>
    <mergeCell ref="AG479:AG481"/>
    <mergeCell ref="AF464:AF466"/>
    <mergeCell ref="AG464:AG466"/>
    <mergeCell ref="AF467:AF469"/>
    <mergeCell ref="AG467:AG469"/>
    <mergeCell ref="AF470:AF472"/>
    <mergeCell ref="AG470:AG472"/>
    <mergeCell ref="AF455:AF457"/>
    <mergeCell ref="AG455:AG457"/>
    <mergeCell ref="AF458:AF460"/>
    <mergeCell ref="AG458:AG460"/>
    <mergeCell ref="AF461:AF463"/>
    <mergeCell ref="AG461:AG463"/>
    <mergeCell ref="AF446:AF448"/>
    <mergeCell ref="AG446:AG448"/>
    <mergeCell ref="AF449:AF451"/>
    <mergeCell ref="AG449:AG451"/>
    <mergeCell ref="AF452:AF454"/>
    <mergeCell ref="AG452:AG454"/>
    <mergeCell ref="AF435:AF437"/>
    <mergeCell ref="AG435:AG437"/>
    <mergeCell ref="AF438:AF440"/>
    <mergeCell ref="AG438:AG440"/>
    <mergeCell ref="AF441:AF443"/>
    <mergeCell ref="AG441:AG443"/>
    <mergeCell ref="AF426:AF428"/>
    <mergeCell ref="AG426:AG428"/>
    <mergeCell ref="AF429:AF431"/>
    <mergeCell ref="AG429:AG431"/>
    <mergeCell ref="AF432:AF434"/>
    <mergeCell ref="AG432:AG434"/>
    <mergeCell ref="AF417:AF419"/>
    <mergeCell ref="AG417:AG419"/>
    <mergeCell ref="AF420:AF422"/>
    <mergeCell ref="AG420:AG422"/>
    <mergeCell ref="AF423:AF425"/>
    <mergeCell ref="AG423:AG425"/>
    <mergeCell ref="AF408:AF410"/>
    <mergeCell ref="AG408:AG410"/>
    <mergeCell ref="AF411:AF413"/>
    <mergeCell ref="AG411:AG413"/>
    <mergeCell ref="AF414:AF416"/>
    <mergeCell ref="AG414:AG416"/>
    <mergeCell ref="AF399:AF401"/>
    <mergeCell ref="AG399:AG401"/>
    <mergeCell ref="AF402:AF404"/>
    <mergeCell ref="AG402:AG404"/>
    <mergeCell ref="AF405:AF407"/>
    <mergeCell ref="AG405:AG407"/>
    <mergeCell ref="AF390:AF392"/>
    <mergeCell ref="AG390:AG392"/>
    <mergeCell ref="AF393:AF395"/>
    <mergeCell ref="AG393:AG395"/>
    <mergeCell ref="AF396:AF398"/>
    <mergeCell ref="AG396:AG398"/>
    <mergeCell ref="AF379:AF381"/>
    <mergeCell ref="AG379:AG381"/>
    <mergeCell ref="AF384:AF386"/>
    <mergeCell ref="AG384:AG386"/>
    <mergeCell ref="AF387:AF389"/>
    <mergeCell ref="AG387:AG389"/>
    <mergeCell ref="AF370:AF372"/>
    <mergeCell ref="AG370:AG372"/>
    <mergeCell ref="AF373:AF375"/>
    <mergeCell ref="AG373:AG375"/>
    <mergeCell ref="AF376:AF378"/>
    <mergeCell ref="AG376:AG378"/>
    <mergeCell ref="AF361:AF363"/>
    <mergeCell ref="AG361:AG363"/>
    <mergeCell ref="AF364:AF366"/>
    <mergeCell ref="AG364:AG366"/>
    <mergeCell ref="AF367:AF369"/>
    <mergeCell ref="AG367:AG369"/>
    <mergeCell ref="AF352:AF354"/>
    <mergeCell ref="AG352:AG354"/>
    <mergeCell ref="AF355:AF357"/>
    <mergeCell ref="AG355:AG357"/>
    <mergeCell ref="AF358:AF360"/>
    <mergeCell ref="AG358:AG360"/>
    <mergeCell ref="AF343:AF345"/>
    <mergeCell ref="AG343:AG345"/>
    <mergeCell ref="AF346:AF348"/>
    <mergeCell ref="AG346:AG348"/>
    <mergeCell ref="AF349:AF351"/>
    <mergeCell ref="AG349:AG351"/>
    <mergeCell ref="AF334:AF336"/>
    <mergeCell ref="AG334:AG336"/>
    <mergeCell ref="AF337:AF339"/>
    <mergeCell ref="AG337:AG339"/>
    <mergeCell ref="AF340:AF342"/>
    <mergeCell ref="AG340:AG342"/>
    <mergeCell ref="AF325:AF327"/>
    <mergeCell ref="AG325:AG327"/>
    <mergeCell ref="AF328:AF330"/>
    <mergeCell ref="AG328:AG330"/>
    <mergeCell ref="AF331:AF333"/>
    <mergeCell ref="AG331:AG333"/>
    <mergeCell ref="AF314:AF316"/>
    <mergeCell ref="AG314:AG316"/>
    <mergeCell ref="AF317:AF319"/>
    <mergeCell ref="AG317:AG319"/>
    <mergeCell ref="AF322:AF324"/>
    <mergeCell ref="AG322:AG324"/>
    <mergeCell ref="AF305:AF307"/>
    <mergeCell ref="AG305:AG307"/>
    <mergeCell ref="AF308:AF310"/>
    <mergeCell ref="AG308:AG310"/>
    <mergeCell ref="AF311:AF313"/>
    <mergeCell ref="AG311:AG313"/>
    <mergeCell ref="AF296:AF298"/>
    <mergeCell ref="AG296:AG298"/>
    <mergeCell ref="AF299:AF301"/>
    <mergeCell ref="AG299:AG301"/>
    <mergeCell ref="AF302:AF304"/>
    <mergeCell ref="AG302:AG304"/>
    <mergeCell ref="AF287:AF289"/>
    <mergeCell ref="AG287:AG289"/>
    <mergeCell ref="AF290:AF292"/>
    <mergeCell ref="AG290:AG292"/>
    <mergeCell ref="AF293:AF295"/>
    <mergeCell ref="AG293:AG295"/>
    <mergeCell ref="AF278:AF280"/>
    <mergeCell ref="AG278:AG280"/>
    <mergeCell ref="AF281:AF283"/>
    <mergeCell ref="AG281:AG283"/>
    <mergeCell ref="AF284:AF286"/>
    <mergeCell ref="AG284:AG286"/>
    <mergeCell ref="AF269:AF271"/>
    <mergeCell ref="AG269:AG271"/>
    <mergeCell ref="AF272:AF274"/>
    <mergeCell ref="AG272:AG274"/>
    <mergeCell ref="AF275:AF277"/>
    <mergeCell ref="AG275:AG277"/>
    <mergeCell ref="AF260:AF262"/>
    <mergeCell ref="AG260:AG262"/>
    <mergeCell ref="AF263:AF265"/>
    <mergeCell ref="AG263:AG265"/>
    <mergeCell ref="AF266:AF268"/>
    <mergeCell ref="AG266:AG268"/>
    <mergeCell ref="AF249:AF251"/>
    <mergeCell ref="AG249:AG251"/>
    <mergeCell ref="AF252:AF254"/>
    <mergeCell ref="AG252:AG254"/>
    <mergeCell ref="AF255:AF257"/>
    <mergeCell ref="AG255:AG257"/>
    <mergeCell ref="AF240:AF242"/>
    <mergeCell ref="AG240:AG242"/>
    <mergeCell ref="AF243:AF245"/>
    <mergeCell ref="AG243:AG245"/>
    <mergeCell ref="AF246:AF248"/>
    <mergeCell ref="AG246:AG248"/>
    <mergeCell ref="AF231:AF233"/>
    <mergeCell ref="AG231:AG233"/>
    <mergeCell ref="AF234:AF236"/>
    <mergeCell ref="AG234:AG236"/>
    <mergeCell ref="AF237:AF239"/>
    <mergeCell ref="AG237:AG239"/>
    <mergeCell ref="AF222:AF224"/>
    <mergeCell ref="AG222:AG224"/>
    <mergeCell ref="AF225:AF227"/>
    <mergeCell ref="AG225:AG227"/>
    <mergeCell ref="AF228:AF230"/>
    <mergeCell ref="AG228:AG230"/>
    <mergeCell ref="AF213:AF215"/>
    <mergeCell ref="AG213:AG215"/>
    <mergeCell ref="AF216:AF218"/>
    <mergeCell ref="AG216:AG218"/>
    <mergeCell ref="AF219:AF221"/>
    <mergeCell ref="AG219:AG221"/>
    <mergeCell ref="AF204:AF206"/>
    <mergeCell ref="AG204:AG206"/>
    <mergeCell ref="AF207:AF209"/>
    <mergeCell ref="AG207:AG209"/>
    <mergeCell ref="AF210:AF212"/>
    <mergeCell ref="AG210:AG212"/>
    <mergeCell ref="AF193:AF195"/>
    <mergeCell ref="AG193:AG195"/>
    <mergeCell ref="AF198:AF200"/>
    <mergeCell ref="AG198:AG200"/>
    <mergeCell ref="AF201:AF203"/>
    <mergeCell ref="AG201:AG203"/>
    <mergeCell ref="AF184:AF186"/>
    <mergeCell ref="AG184:AG186"/>
    <mergeCell ref="AF187:AF189"/>
    <mergeCell ref="AG187:AG189"/>
    <mergeCell ref="AF190:AF192"/>
    <mergeCell ref="AG190:AG192"/>
    <mergeCell ref="AF128:AF130"/>
    <mergeCell ref="AG128:AG130"/>
    <mergeCell ref="AF131:AF133"/>
    <mergeCell ref="AG131:AG133"/>
    <mergeCell ref="AF136:AF138"/>
    <mergeCell ref="AG136:AG138"/>
    <mergeCell ref="AF175:AF177"/>
    <mergeCell ref="AG175:AG177"/>
    <mergeCell ref="AF178:AF180"/>
    <mergeCell ref="AG178:AG180"/>
    <mergeCell ref="AF181:AF183"/>
    <mergeCell ref="AG181:AG183"/>
    <mergeCell ref="AF166:AF168"/>
    <mergeCell ref="AG166:AG168"/>
    <mergeCell ref="AF169:AF171"/>
    <mergeCell ref="AG169:AG171"/>
    <mergeCell ref="AF172:AF174"/>
    <mergeCell ref="AG172:AG174"/>
    <mergeCell ref="AF157:AF159"/>
    <mergeCell ref="AG157:AG159"/>
    <mergeCell ref="AF160:AF162"/>
    <mergeCell ref="AG160:AG162"/>
    <mergeCell ref="AF163:AF165"/>
    <mergeCell ref="AG163:AG165"/>
    <mergeCell ref="AF83:AF85"/>
    <mergeCell ref="AG83:AG85"/>
    <mergeCell ref="AF86:AF88"/>
    <mergeCell ref="AG86:AG88"/>
    <mergeCell ref="AF89:AF91"/>
    <mergeCell ref="AG89:AG91"/>
    <mergeCell ref="AF74:AF76"/>
    <mergeCell ref="AG74:AG76"/>
    <mergeCell ref="AF77:AF79"/>
    <mergeCell ref="AG77:AG79"/>
    <mergeCell ref="AF80:AF82"/>
    <mergeCell ref="AG80:AG82"/>
    <mergeCell ref="AF119:AF121"/>
    <mergeCell ref="AG119:AG121"/>
    <mergeCell ref="AF122:AF124"/>
    <mergeCell ref="AG122:AG124"/>
    <mergeCell ref="AF125:AF127"/>
    <mergeCell ref="AG125:AG127"/>
    <mergeCell ref="AF110:AF112"/>
    <mergeCell ref="AG110:AG112"/>
    <mergeCell ref="AF113:AF115"/>
    <mergeCell ref="AG113:AG115"/>
    <mergeCell ref="AF116:AF118"/>
    <mergeCell ref="AG116:AG118"/>
    <mergeCell ref="AF101:AF103"/>
    <mergeCell ref="AG101:AG103"/>
    <mergeCell ref="AF104:AF106"/>
    <mergeCell ref="AG104:AG106"/>
    <mergeCell ref="AF107:AF109"/>
    <mergeCell ref="AG107:AG109"/>
    <mergeCell ref="AH742:AH744"/>
    <mergeCell ref="AI742:AI744"/>
    <mergeCell ref="AJ742:AJ744"/>
    <mergeCell ref="AK742:AK744"/>
    <mergeCell ref="AL742:AL744"/>
    <mergeCell ref="AM742:AM744"/>
    <mergeCell ref="AN742:AN744"/>
    <mergeCell ref="AO742:AO744"/>
    <mergeCell ref="AH751:AH753"/>
    <mergeCell ref="AI751:AI753"/>
    <mergeCell ref="AJ751:AJ753"/>
    <mergeCell ref="AK751:AK753"/>
    <mergeCell ref="AL751:AL753"/>
    <mergeCell ref="AM751:AM753"/>
    <mergeCell ref="AF92:AF94"/>
    <mergeCell ref="AG92:AG94"/>
    <mergeCell ref="AF95:AF97"/>
    <mergeCell ref="AG95:AG97"/>
    <mergeCell ref="AF98:AF100"/>
    <mergeCell ref="AG98:AG100"/>
    <mergeCell ref="AF148:AF150"/>
    <mergeCell ref="AG148:AG150"/>
    <mergeCell ref="AF151:AF153"/>
    <mergeCell ref="AG151:AG153"/>
    <mergeCell ref="AF154:AF156"/>
    <mergeCell ref="AG154:AG156"/>
    <mergeCell ref="AF139:AF141"/>
    <mergeCell ref="AG139:AG141"/>
    <mergeCell ref="AF142:AF144"/>
    <mergeCell ref="AG142:AG144"/>
    <mergeCell ref="AF145:AF147"/>
    <mergeCell ref="AG145:AG147"/>
    <mergeCell ref="AN745:AN747"/>
    <mergeCell ref="AO745:AO747"/>
    <mergeCell ref="AH748:AH750"/>
    <mergeCell ref="AI748:AI750"/>
    <mergeCell ref="AJ748:AJ750"/>
    <mergeCell ref="AK748:AK750"/>
    <mergeCell ref="AL748:AL750"/>
    <mergeCell ref="AM748:AM750"/>
    <mergeCell ref="AN748:AN750"/>
    <mergeCell ref="AO748:AO750"/>
    <mergeCell ref="AH745:AH747"/>
    <mergeCell ref="AI745:AI747"/>
    <mergeCell ref="AJ745:AJ747"/>
    <mergeCell ref="AK745:AK747"/>
    <mergeCell ref="AL745:AL747"/>
    <mergeCell ref="AM745:AM747"/>
    <mergeCell ref="AN751:AN753"/>
    <mergeCell ref="AO751:AO753"/>
    <mergeCell ref="AH724:AH726"/>
    <mergeCell ref="AI724:AI726"/>
    <mergeCell ref="AJ724:AJ726"/>
    <mergeCell ref="AK724:AK726"/>
    <mergeCell ref="AL724:AL726"/>
    <mergeCell ref="AM724:AM726"/>
    <mergeCell ref="AN724:AN726"/>
    <mergeCell ref="AO724:AO726"/>
    <mergeCell ref="AH739:AH741"/>
    <mergeCell ref="AI739:AI741"/>
    <mergeCell ref="AJ739:AJ741"/>
    <mergeCell ref="AK739:AK741"/>
    <mergeCell ref="AL739:AL741"/>
    <mergeCell ref="AM739:AM741"/>
    <mergeCell ref="AN733:AN735"/>
    <mergeCell ref="AO733:AO735"/>
    <mergeCell ref="AH736:AH738"/>
    <mergeCell ref="AI736:AI738"/>
    <mergeCell ref="AJ736:AJ738"/>
    <mergeCell ref="AK736:AK738"/>
    <mergeCell ref="AL736:AL738"/>
    <mergeCell ref="AM736:AM738"/>
    <mergeCell ref="AN736:AN738"/>
    <mergeCell ref="AO736:AO738"/>
    <mergeCell ref="AH733:AH735"/>
    <mergeCell ref="AI733:AI735"/>
    <mergeCell ref="AJ733:AJ735"/>
    <mergeCell ref="AK733:AK735"/>
    <mergeCell ref="AL733:AL735"/>
    <mergeCell ref="AM733:AM735"/>
    <mergeCell ref="AN727:AN729"/>
    <mergeCell ref="AO727:AO729"/>
    <mergeCell ref="AH730:AH732"/>
    <mergeCell ref="AI730:AI732"/>
    <mergeCell ref="AJ730:AJ732"/>
    <mergeCell ref="AK730:AK732"/>
    <mergeCell ref="AL730:AL732"/>
    <mergeCell ref="AM730:AM732"/>
    <mergeCell ref="AN730:AN732"/>
    <mergeCell ref="AO730:AO732"/>
    <mergeCell ref="AH727:AH729"/>
    <mergeCell ref="AI727:AI729"/>
    <mergeCell ref="AJ727:AJ729"/>
    <mergeCell ref="AK727:AK729"/>
    <mergeCell ref="AL727:AL729"/>
    <mergeCell ref="AM727:AM729"/>
    <mergeCell ref="AN739:AN741"/>
    <mergeCell ref="AO739:AO741"/>
    <mergeCell ref="AH706:AH708"/>
    <mergeCell ref="AI706:AI708"/>
    <mergeCell ref="AJ706:AJ708"/>
    <mergeCell ref="AK706:AK708"/>
    <mergeCell ref="AL706:AL708"/>
    <mergeCell ref="AM706:AM708"/>
    <mergeCell ref="AN706:AN708"/>
    <mergeCell ref="AO706:AO708"/>
    <mergeCell ref="AH721:AH723"/>
    <mergeCell ref="AI721:AI723"/>
    <mergeCell ref="AJ721:AJ723"/>
    <mergeCell ref="AK721:AK723"/>
    <mergeCell ref="AL721:AL723"/>
    <mergeCell ref="AM721:AM723"/>
    <mergeCell ref="AN715:AN717"/>
    <mergeCell ref="AO715:AO717"/>
    <mergeCell ref="AH718:AH720"/>
    <mergeCell ref="AI718:AI720"/>
    <mergeCell ref="AJ718:AJ720"/>
    <mergeCell ref="AK718:AK720"/>
    <mergeCell ref="AL718:AL720"/>
    <mergeCell ref="AM718:AM720"/>
    <mergeCell ref="AN718:AN720"/>
    <mergeCell ref="AO718:AO720"/>
    <mergeCell ref="AH715:AH717"/>
    <mergeCell ref="AI715:AI717"/>
    <mergeCell ref="AJ715:AJ717"/>
    <mergeCell ref="AK715:AK717"/>
    <mergeCell ref="AL715:AL717"/>
    <mergeCell ref="AM715:AM717"/>
    <mergeCell ref="AN709:AN711"/>
    <mergeCell ref="AO709:AO711"/>
    <mergeCell ref="AH712:AH714"/>
    <mergeCell ref="AI712:AI714"/>
    <mergeCell ref="AJ712:AJ714"/>
    <mergeCell ref="AK712:AK714"/>
    <mergeCell ref="AL712:AL714"/>
    <mergeCell ref="AM712:AM714"/>
    <mergeCell ref="AN712:AN714"/>
    <mergeCell ref="AO712:AO714"/>
    <mergeCell ref="AH709:AH711"/>
    <mergeCell ref="AI709:AI711"/>
    <mergeCell ref="AJ709:AJ711"/>
    <mergeCell ref="AK709:AK711"/>
    <mergeCell ref="AL709:AL711"/>
    <mergeCell ref="AM709:AM711"/>
    <mergeCell ref="AN721:AN723"/>
    <mergeCell ref="AO721:AO723"/>
    <mergeCell ref="AH686:AH688"/>
    <mergeCell ref="AI686:AI688"/>
    <mergeCell ref="AJ686:AJ688"/>
    <mergeCell ref="AK686:AK688"/>
    <mergeCell ref="AL686:AL688"/>
    <mergeCell ref="AM686:AM688"/>
    <mergeCell ref="AN686:AN688"/>
    <mergeCell ref="AO686:AO688"/>
    <mergeCell ref="AH703:AH705"/>
    <mergeCell ref="AI703:AI705"/>
    <mergeCell ref="AJ703:AJ705"/>
    <mergeCell ref="AK703:AK705"/>
    <mergeCell ref="AL703:AL705"/>
    <mergeCell ref="AM703:AM705"/>
    <mergeCell ref="AN697:AN699"/>
    <mergeCell ref="AO697:AO699"/>
    <mergeCell ref="AH700:AH702"/>
    <mergeCell ref="AI700:AI702"/>
    <mergeCell ref="AJ700:AJ702"/>
    <mergeCell ref="AK700:AK702"/>
    <mergeCell ref="AL700:AL702"/>
    <mergeCell ref="AM700:AM702"/>
    <mergeCell ref="AN700:AN702"/>
    <mergeCell ref="AO700:AO702"/>
    <mergeCell ref="AH697:AH699"/>
    <mergeCell ref="AI697:AI699"/>
    <mergeCell ref="AJ697:AJ699"/>
    <mergeCell ref="AK697:AK699"/>
    <mergeCell ref="AL697:AL699"/>
    <mergeCell ref="AM697:AM699"/>
    <mergeCell ref="AN689:AN691"/>
    <mergeCell ref="AO689:AO691"/>
    <mergeCell ref="AH694:AH696"/>
    <mergeCell ref="AI694:AI696"/>
    <mergeCell ref="AJ694:AJ696"/>
    <mergeCell ref="AK694:AK696"/>
    <mergeCell ref="AL694:AL696"/>
    <mergeCell ref="AM694:AM696"/>
    <mergeCell ref="AN694:AN696"/>
    <mergeCell ref="AO694:AO696"/>
    <mergeCell ref="AH689:AH691"/>
    <mergeCell ref="AI689:AI691"/>
    <mergeCell ref="AJ689:AJ691"/>
    <mergeCell ref="AK689:AK691"/>
    <mergeCell ref="AL689:AL691"/>
    <mergeCell ref="AM689:AM691"/>
    <mergeCell ref="AN703:AN705"/>
    <mergeCell ref="AO703:AO705"/>
    <mergeCell ref="AH668:AH670"/>
    <mergeCell ref="AI668:AI670"/>
    <mergeCell ref="AJ668:AJ670"/>
    <mergeCell ref="AK668:AK670"/>
    <mergeCell ref="AL668:AL670"/>
    <mergeCell ref="AM668:AM670"/>
    <mergeCell ref="AN668:AN670"/>
    <mergeCell ref="AO668:AO670"/>
    <mergeCell ref="AH683:AH685"/>
    <mergeCell ref="AI683:AI685"/>
    <mergeCell ref="AJ683:AJ685"/>
    <mergeCell ref="AK683:AK685"/>
    <mergeCell ref="AL683:AL685"/>
    <mergeCell ref="AM683:AM685"/>
    <mergeCell ref="AN677:AN679"/>
    <mergeCell ref="AO677:AO679"/>
    <mergeCell ref="AH680:AH682"/>
    <mergeCell ref="AI680:AI682"/>
    <mergeCell ref="AJ680:AJ682"/>
    <mergeCell ref="AK680:AK682"/>
    <mergeCell ref="AL680:AL682"/>
    <mergeCell ref="AM680:AM682"/>
    <mergeCell ref="AN680:AN682"/>
    <mergeCell ref="AO680:AO682"/>
    <mergeCell ref="AH677:AH679"/>
    <mergeCell ref="AI677:AI679"/>
    <mergeCell ref="AJ677:AJ679"/>
    <mergeCell ref="AK677:AK679"/>
    <mergeCell ref="AL677:AL679"/>
    <mergeCell ref="AM677:AM679"/>
    <mergeCell ref="AN671:AN673"/>
    <mergeCell ref="AO671:AO673"/>
    <mergeCell ref="AH674:AH676"/>
    <mergeCell ref="AI674:AI676"/>
    <mergeCell ref="AJ674:AJ676"/>
    <mergeCell ref="AK674:AK676"/>
    <mergeCell ref="AL674:AL676"/>
    <mergeCell ref="AM674:AM676"/>
    <mergeCell ref="AN674:AN676"/>
    <mergeCell ref="AO674:AO676"/>
    <mergeCell ref="AH671:AH673"/>
    <mergeCell ref="AI671:AI673"/>
    <mergeCell ref="AJ671:AJ673"/>
    <mergeCell ref="AK671:AK673"/>
    <mergeCell ref="AL671:AL673"/>
    <mergeCell ref="AM671:AM673"/>
    <mergeCell ref="AN683:AN685"/>
    <mergeCell ref="AO683:AO685"/>
    <mergeCell ref="AH650:AH652"/>
    <mergeCell ref="AI650:AI652"/>
    <mergeCell ref="AJ650:AJ652"/>
    <mergeCell ref="AK650:AK652"/>
    <mergeCell ref="AL650:AL652"/>
    <mergeCell ref="AM650:AM652"/>
    <mergeCell ref="AN650:AN652"/>
    <mergeCell ref="AO650:AO652"/>
    <mergeCell ref="AH665:AH667"/>
    <mergeCell ref="AI665:AI667"/>
    <mergeCell ref="AJ665:AJ667"/>
    <mergeCell ref="AK665:AK667"/>
    <mergeCell ref="AL665:AL667"/>
    <mergeCell ref="AM665:AM667"/>
    <mergeCell ref="AN659:AN661"/>
    <mergeCell ref="AO659:AO661"/>
    <mergeCell ref="AH662:AH664"/>
    <mergeCell ref="AI662:AI664"/>
    <mergeCell ref="AJ662:AJ664"/>
    <mergeCell ref="AK662:AK664"/>
    <mergeCell ref="AL662:AL664"/>
    <mergeCell ref="AM662:AM664"/>
    <mergeCell ref="AN662:AN664"/>
    <mergeCell ref="AO662:AO664"/>
    <mergeCell ref="AH659:AH661"/>
    <mergeCell ref="AI659:AI661"/>
    <mergeCell ref="AJ659:AJ661"/>
    <mergeCell ref="AK659:AK661"/>
    <mergeCell ref="AL659:AL661"/>
    <mergeCell ref="AM659:AM661"/>
    <mergeCell ref="AN653:AN655"/>
    <mergeCell ref="AO653:AO655"/>
    <mergeCell ref="AH656:AH658"/>
    <mergeCell ref="AI656:AI658"/>
    <mergeCell ref="AJ656:AJ658"/>
    <mergeCell ref="AK656:AK658"/>
    <mergeCell ref="AL656:AL658"/>
    <mergeCell ref="AM656:AM658"/>
    <mergeCell ref="AN656:AN658"/>
    <mergeCell ref="AO656:AO658"/>
    <mergeCell ref="AH653:AH655"/>
    <mergeCell ref="AI653:AI655"/>
    <mergeCell ref="AJ653:AJ655"/>
    <mergeCell ref="AK653:AK655"/>
    <mergeCell ref="AL653:AL655"/>
    <mergeCell ref="AM653:AM655"/>
    <mergeCell ref="AN665:AN667"/>
    <mergeCell ref="AO665:AO667"/>
    <mergeCell ref="AH632:AH634"/>
    <mergeCell ref="AI632:AI634"/>
    <mergeCell ref="AJ632:AJ634"/>
    <mergeCell ref="AK632:AK634"/>
    <mergeCell ref="AL632:AL634"/>
    <mergeCell ref="AM632:AM634"/>
    <mergeCell ref="AN632:AN634"/>
    <mergeCell ref="AO632:AO634"/>
    <mergeCell ref="AH647:AH649"/>
    <mergeCell ref="AI647:AI649"/>
    <mergeCell ref="AJ647:AJ649"/>
    <mergeCell ref="AK647:AK649"/>
    <mergeCell ref="AL647:AL649"/>
    <mergeCell ref="AM647:AM649"/>
    <mergeCell ref="AN641:AN643"/>
    <mergeCell ref="AO641:AO643"/>
    <mergeCell ref="AH644:AH646"/>
    <mergeCell ref="AI644:AI646"/>
    <mergeCell ref="AJ644:AJ646"/>
    <mergeCell ref="AK644:AK646"/>
    <mergeCell ref="AL644:AL646"/>
    <mergeCell ref="AM644:AM646"/>
    <mergeCell ref="AN644:AN646"/>
    <mergeCell ref="AO644:AO646"/>
    <mergeCell ref="AH641:AH643"/>
    <mergeCell ref="AI641:AI643"/>
    <mergeCell ref="AJ641:AJ643"/>
    <mergeCell ref="AK641:AK643"/>
    <mergeCell ref="AL641:AL643"/>
    <mergeCell ref="AM641:AM643"/>
    <mergeCell ref="AN635:AN637"/>
    <mergeCell ref="AO635:AO637"/>
    <mergeCell ref="AH638:AH640"/>
    <mergeCell ref="AI638:AI640"/>
    <mergeCell ref="AJ638:AJ640"/>
    <mergeCell ref="AK638:AK640"/>
    <mergeCell ref="AL638:AL640"/>
    <mergeCell ref="AM638:AM640"/>
    <mergeCell ref="AN638:AN640"/>
    <mergeCell ref="AO638:AO640"/>
    <mergeCell ref="AH635:AH637"/>
    <mergeCell ref="AI635:AI637"/>
    <mergeCell ref="AJ635:AJ637"/>
    <mergeCell ref="AK635:AK637"/>
    <mergeCell ref="AL635:AL637"/>
    <mergeCell ref="AM635:AM637"/>
    <mergeCell ref="AN647:AN649"/>
    <mergeCell ref="AO647:AO649"/>
    <mergeCell ref="AH612:AH614"/>
    <mergeCell ref="AI612:AI614"/>
    <mergeCell ref="AJ612:AJ614"/>
    <mergeCell ref="AK612:AK614"/>
    <mergeCell ref="AL612:AL614"/>
    <mergeCell ref="AM612:AM614"/>
    <mergeCell ref="AN612:AN614"/>
    <mergeCell ref="AO612:AO614"/>
    <mergeCell ref="AH627:AH629"/>
    <mergeCell ref="AI627:AI629"/>
    <mergeCell ref="AJ627:AJ629"/>
    <mergeCell ref="AK627:AK629"/>
    <mergeCell ref="AL627:AL629"/>
    <mergeCell ref="AM627:AM629"/>
    <mergeCell ref="AN621:AN623"/>
    <mergeCell ref="AO621:AO623"/>
    <mergeCell ref="AH624:AH626"/>
    <mergeCell ref="AI624:AI626"/>
    <mergeCell ref="AJ624:AJ626"/>
    <mergeCell ref="AK624:AK626"/>
    <mergeCell ref="AL624:AL626"/>
    <mergeCell ref="AM624:AM626"/>
    <mergeCell ref="AN624:AN626"/>
    <mergeCell ref="AO624:AO626"/>
    <mergeCell ref="AH621:AH623"/>
    <mergeCell ref="AI621:AI623"/>
    <mergeCell ref="AJ621:AJ623"/>
    <mergeCell ref="AK621:AK623"/>
    <mergeCell ref="AL621:AL623"/>
    <mergeCell ref="AM621:AM623"/>
    <mergeCell ref="AN615:AN617"/>
    <mergeCell ref="AO615:AO617"/>
    <mergeCell ref="AH618:AH620"/>
    <mergeCell ref="AI618:AI620"/>
    <mergeCell ref="AJ618:AJ620"/>
    <mergeCell ref="AK618:AK620"/>
    <mergeCell ref="AL618:AL620"/>
    <mergeCell ref="AM618:AM620"/>
    <mergeCell ref="AN618:AN620"/>
    <mergeCell ref="AO618:AO620"/>
    <mergeCell ref="AH615:AH617"/>
    <mergeCell ref="AI615:AI617"/>
    <mergeCell ref="AJ615:AJ617"/>
    <mergeCell ref="AK615:AK617"/>
    <mergeCell ref="AL615:AL617"/>
    <mergeCell ref="AM615:AM617"/>
    <mergeCell ref="AN627:AN629"/>
    <mergeCell ref="AO627:AO629"/>
    <mergeCell ref="AH594:AH596"/>
    <mergeCell ref="AI594:AI596"/>
    <mergeCell ref="AJ594:AJ596"/>
    <mergeCell ref="AK594:AK596"/>
    <mergeCell ref="AL594:AL596"/>
    <mergeCell ref="AM594:AM596"/>
    <mergeCell ref="AN594:AN596"/>
    <mergeCell ref="AO594:AO596"/>
    <mergeCell ref="AH609:AH611"/>
    <mergeCell ref="AI609:AI611"/>
    <mergeCell ref="AJ609:AJ611"/>
    <mergeCell ref="AK609:AK611"/>
    <mergeCell ref="AL609:AL611"/>
    <mergeCell ref="AM609:AM611"/>
    <mergeCell ref="AN603:AN605"/>
    <mergeCell ref="AO603:AO605"/>
    <mergeCell ref="AH606:AH608"/>
    <mergeCell ref="AI606:AI608"/>
    <mergeCell ref="AJ606:AJ608"/>
    <mergeCell ref="AK606:AK608"/>
    <mergeCell ref="AL606:AL608"/>
    <mergeCell ref="AM606:AM608"/>
    <mergeCell ref="AN606:AN608"/>
    <mergeCell ref="AO606:AO608"/>
    <mergeCell ref="AH603:AH605"/>
    <mergeCell ref="AI603:AI605"/>
    <mergeCell ref="AJ603:AJ605"/>
    <mergeCell ref="AK603:AK605"/>
    <mergeCell ref="AL603:AL605"/>
    <mergeCell ref="AM603:AM605"/>
    <mergeCell ref="AN597:AN599"/>
    <mergeCell ref="AO597:AO599"/>
    <mergeCell ref="AH600:AH602"/>
    <mergeCell ref="AI600:AI602"/>
    <mergeCell ref="AJ600:AJ602"/>
    <mergeCell ref="AK600:AK602"/>
    <mergeCell ref="AL600:AL602"/>
    <mergeCell ref="AM600:AM602"/>
    <mergeCell ref="AN600:AN602"/>
    <mergeCell ref="AO600:AO602"/>
    <mergeCell ref="AH597:AH599"/>
    <mergeCell ref="AI597:AI599"/>
    <mergeCell ref="AJ597:AJ599"/>
    <mergeCell ref="AK597:AK599"/>
    <mergeCell ref="AL597:AL599"/>
    <mergeCell ref="AM597:AM599"/>
    <mergeCell ref="AN609:AN611"/>
    <mergeCell ref="AO609:AO611"/>
    <mergeCell ref="AH576:AH578"/>
    <mergeCell ref="AI576:AI578"/>
    <mergeCell ref="AJ576:AJ578"/>
    <mergeCell ref="AK576:AK578"/>
    <mergeCell ref="AL576:AL578"/>
    <mergeCell ref="AM576:AM578"/>
    <mergeCell ref="AN576:AN578"/>
    <mergeCell ref="AO576:AO578"/>
    <mergeCell ref="AH591:AH593"/>
    <mergeCell ref="AI591:AI593"/>
    <mergeCell ref="AJ591:AJ593"/>
    <mergeCell ref="AK591:AK593"/>
    <mergeCell ref="AL591:AL593"/>
    <mergeCell ref="AM591:AM593"/>
    <mergeCell ref="AN585:AN587"/>
    <mergeCell ref="AO585:AO587"/>
    <mergeCell ref="AH588:AH590"/>
    <mergeCell ref="AI588:AI590"/>
    <mergeCell ref="AJ588:AJ590"/>
    <mergeCell ref="AK588:AK590"/>
    <mergeCell ref="AL588:AL590"/>
    <mergeCell ref="AM588:AM590"/>
    <mergeCell ref="AN588:AN590"/>
    <mergeCell ref="AO588:AO590"/>
    <mergeCell ref="AH585:AH587"/>
    <mergeCell ref="AI585:AI587"/>
    <mergeCell ref="AJ585:AJ587"/>
    <mergeCell ref="AK585:AK587"/>
    <mergeCell ref="AL585:AL587"/>
    <mergeCell ref="AM585:AM587"/>
    <mergeCell ref="AN579:AN581"/>
    <mergeCell ref="AO579:AO581"/>
    <mergeCell ref="AH582:AH584"/>
    <mergeCell ref="AI582:AI584"/>
    <mergeCell ref="AJ582:AJ584"/>
    <mergeCell ref="AK582:AK584"/>
    <mergeCell ref="AL582:AL584"/>
    <mergeCell ref="AM582:AM584"/>
    <mergeCell ref="AN582:AN584"/>
    <mergeCell ref="AO582:AO584"/>
    <mergeCell ref="AH579:AH581"/>
    <mergeCell ref="AI579:AI581"/>
    <mergeCell ref="AJ579:AJ581"/>
    <mergeCell ref="AK579:AK581"/>
    <mergeCell ref="AL579:AL581"/>
    <mergeCell ref="AM579:AM581"/>
    <mergeCell ref="AN591:AN593"/>
    <mergeCell ref="AO591:AO593"/>
    <mergeCell ref="AH556:AH558"/>
    <mergeCell ref="AI556:AI558"/>
    <mergeCell ref="AJ556:AJ558"/>
    <mergeCell ref="AK556:AK558"/>
    <mergeCell ref="AL556:AL558"/>
    <mergeCell ref="AM556:AM558"/>
    <mergeCell ref="AN556:AN558"/>
    <mergeCell ref="AO556:AO558"/>
    <mergeCell ref="AH573:AH575"/>
    <mergeCell ref="AI573:AI575"/>
    <mergeCell ref="AJ573:AJ575"/>
    <mergeCell ref="AK573:AK575"/>
    <mergeCell ref="AL573:AL575"/>
    <mergeCell ref="AM573:AM575"/>
    <mergeCell ref="AN565:AN567"/>
    <mergeCell ref="AO565:AO567"/>
    <mergeCell ref="AH570:AH572"/>
    <mergeCell ref="AI570:AI572"/>
    <mergeCell ref="AJ570:AJ572"/>
    <mergeCell ref="AK570:AK572"/>
    <mergeCell ref="AL570:AL572"/>
    <mergeCell ref="AM570:AM572"/>
    <mergeCell ref="AN570:AN572"/>
    <mergeCell ref="AO570:AO572"/>
    <mergeCell ref="AH565:AH567"/>
    <mergeCell ref="AI565:AI567"/>
    <mergeCell ref="AJ565:AJ567"/>
    <mergeCell ref="AK565:AK567"/>
    <mergeCell ref="AL565:AL567"/>
    <mergeCell ref="AM565:AM567"/>
    <mergeCell ref="AN559:AN561"/>
    <mergeCell ref="AO559:AO561"/>
    <mergeCell ref="AH562:AH564"/>
    <mergeCell ref="AI562:AI564"/>
    <mergeCell ref="AJ562:AJ564"/>
    <mergeCell ref="AK562:AK564"/>
    <mergeCell ref="AL562:AL564"/>
    <mergeCell ref="AM562:AM564"/>
    <mergeCell ref="AN562:AN564"/>
    <mergeCell ref="AO562:AO564"/>
    <mergeCell ref="AH559:AH561"/>
    <mergeCell ref="AI559:AI561"/>
    <mergeCell ref="AJ559:AJ561"/>
    <mergeCell ref="AK559:AK561"/>
    <mergeCell ref="AL559:AL561"/>
    <mergeCell ref="AM559:AM561"/>
    <mergeCell ref="AN573:AN575"/>
    <mergeCell ref="AO573:AO575"/>
    <mergeCell ref="AH538:AH540"/>
    <mergeCell ref="AI538:AI540"/>
    <mergeCell ref="AJ538:AJ540"/>
    <mergeCell ref="AK538:AK540"/>
    <mergeCell ref="AL538:AL540"/>
    <mergeCell ref="AM538:AM540"/>
    <mergeCell ref="AN538:AN540"/>
    <mergeCell ref="AO538:AO540"/>
    <mergeCell ref="AH553:AH555"/>
    <mergeCell ref="AI553:AI555"/>
    <mergeCell ref="AJ553:AJ555"/>
    <mergeCell ref="AK553:AK555"/>
    <mergeCell ref="AL553:AL555"/>
    <mergeCell ref="AM553:AM555"/>
    <mergeCell ref="AN547:AN549"/>
    <mergeCell ref="AO547:AO549"/>
    <mergeCell ref="AH550:AH552"/>
    <mergeCell ref="AI550:AI552"/>
    <mergeCell ref="AJ550:AJ552"/>
    <mergeCell ref="AK550:AK552"/>
    <mergeCell ref="AL550:AL552"/>
    <mergeCell ref="AM550:AM552"/>
    <mergeCell ref="AN550:AN552"/>
    <mergeCell ref="AO550:AO552"/>
    <mergeCell ref="AH547:AH549"/>
    <mergeCell ref="AI547:AI549"/>
    <mergeCell ref="AJ547:AJ549"/>
    <mergeCell ref="AK547:AK549"/>
    <mergeCell ref="AL547:AL549"/>
    <mergeCell ref="AM547:AM549"/>
    <mergeCell ref="AN541:AN543"/>
    <mergeCell ref="AO541:AO543"/>
    <mergeCell ref="AH544:AH546"/>
    <mergeCell ref="AI544:AI546"/>
    <mergeCell ref="AJ544:AJ546"/>
    <mergeCell ref="AK544:AK546"/>
    <mergeCell ref="AL544:AL546"/>
    <mergeCell ref="AM544:AM546"/>
    <mergeCell ref="AN544:AN546"/>
    <mergeCell ref="AO544:AO546"/>
    <mergeCell ref="AH541:AH543"/>
    <mergeCell ref="AI541:AI543"/>
    <mergeCell ref="AJ541:AJ543"/>
    <mergeCell ref="AK541:AK543"/>
    <mergeCell ref="AL541:AL543"/>
    <mergeCell ref="AM541:AM543"/>
    <mergeCell ref="AN553:AN555"/>
    <mergeCell ref="AO553:AO555"/>
    <mergeCell ref="AH520:AH522"/>
    <mergeCell ref="AI520:AI522"/>
    <mergeCell ref="AJ520:AJ522"/>
    <mergeCell ref="AK520:AK522"/>
    <mergeCell ref="AL520:AL522"/>
    <mergeCell ref="AM520:AM522"/>
    <mergeCell ref="AN520:AN522"/>
    <mergeCell ref="AO520:AO522"/>
    <mergeCell ref="AH535:AH537"/>
    <mergeCell ref="AI535:AI537"/>
    <mergeCell ref="AJ535:AJ537"/>
    <mergeCell ref="AK535:AK537"/>
    <mergeCell ref="AL535:AL537"/>
    <mergeCell ref="AM535:AM537"/>
    <mergeCell ref="AN529:AN531"/>
    <mergeCell ref="AO529:AO531"/>
    <mergeCell ref="AH532:AH534"/>
    <mergeCell ref="AI532:AI534"/>
    <mergeCell ref="AJ532:AJ534"/>
    <mergeCell ref="AK532:AK534"/>
    <mergeCell ref="AL532:AL534"/>
    <mergeCell ref="AM532:AM534"/>
    <mergeCell ref="AN532:AN534"/>
    <mergeCell ref="AO532:AO534"/>
    <mergeCell ref="AH529:AH531"/>
    <mergeCell ref="AI529:AI531"/>
    <mergeCell ref="AJ529:AJ531"/>
    <mergeCell ref="AK529:AK531"/>
    <mergeCell ref="AL529:AL531"/>
    <mergeCell ref="AM529:AM531"/>
    <mergeCell ref="AN523:AN525"/>
    <mergeCell ref="AO523:AO525"/>
    <mergeCell ref="AH526:AH528"/>
    <mergeCell ref="AI526:AI528"/>
    <mergeCell ref="AJ526:AJ528"/>
    <mergeCell ref="AK526:AK528"/>
    <mergeCell ref="AL526:AL528"/>
    <mergeCell ref="AM526:AM528"/>
    <mergeCell ref="AN526:AN528"/>
    <mergeCell ref="AO526:AO528"/>
    <mergeCell ref="AH523:AH525"/>
    <mergeCell ref="AI523:AI525"/>
    <mergeCell ref="AJ523:AJ525"/>
    <mergeCell ref="AK523:AK525"/>
    <mergeCell ref="AL523:AL525"/>
    <mergeCell ref="AM523:AM525"/>
    <mergeCell ref="AN535:AN537"/>
    <mergeCell ref="AO535:AO537"/>
    <mergeCell ref="AH500:AH502"/>
    <mergeCell ref="AI500:AI502"/>
    <mergeCell ref="AJ500:AJ502"/>
    <mergeCell ref="AK500:AK502"/>
    <mergeCell ref="AL500:AL502"/>
    <mergeCell ref="AM500:AM502"/>
    <mergeCell ref="AN500:AN502"/>
    <mergeCell ref="AO500:AO502"/>
    <mergeCell ref="AH517:AH519"/>
    <mergeCell ref="AI517:AI519"/>
    <mergeCell ref="AJ517:AJ519"/>
    <mergeCell ref="AK517:AK519"/>
    <mergeCell ref="AL517:AL519"/>
    <mergeCell ref="AM517:AM519"/>
    <mergeCell ref="AN511:AN513"/>
    <mergeCell ref="AO511:AO513"/>
    <mergeCell ref="AH514:AH516"/>
    <mergeCell ref="AI514:AI516"/>
    <mergeCell ref="AJ514:AJ516"/>
    <mergeCell ref="AK514:AK516"/>
    <mergeCell ref="AL514:AL516"/>
    <mergeCell ref="AM514:AM516"/>
    <mergeCell ref="AN514:AN516"/>
    <mergeCell ref="AO514:AO516"/>
    <mergeCell ref="AH511:AH513"/>
    <mergeCell ref="AI511:AI513"/>
    <mergeCell ref="AJ511:AJ513"/>
    <mergeCell ref="AK511:AK513"/>
    <mergeCell ref="AL511:AL513"/>
    <mergeCell ref="AM511:AM513"/>
    <mergeCell ref="AN503:AN505"/>
    <mergeCell ref="AO503:AO505"/>
    <mergeCell ref="AH508:AH510"/>
    <mergeCell ref="AI508:AI510"/>
    <mergeCell ref="AJ508:AJ510"/>
    <mergeCell ref="AK508:AK510"/>
    <mergeCell ref="AL508:AL510"/>
    <mergeCell ref="AM508:AM510"/>
    <mergeCell ref="AN508:AN510"/>
    <mergeCell ref="AO508:AO510"/>
    <mergeCell ref="AH503:AH505"/>
    <mergeCell ref="AI503:AI505"/>
    <mergeCell ref="AJ503:AJ505"/>
    <mergeCell ref="AK503:AK505"/>
    <mergeCell ref="AL503:AL505"/>
    <mergeCell ref="AM503:AM505"/>
    <mergeCell ref="AN517:AN519"/>
    <mergeCell ref="AO517:AO519"/>
    <mergeCell ref="AH482:AH484"/>
    <mergeCell ref="AI482:AI484"/>
    <mergeCell ref="AJ482:AJ484"/>
    <mergeCell ref="AK482:AK484"/>
    <mergeCell ref="AL482:AL484"/>
    <mergeCell ref="AM482:AM484"/>
    <mergeCell ref="AN482:AN484"/>
    <mergeCell ref="AO482:AO484"/>
    <mergeCell ref="AH497:AH499"/>
    <mergeCell ref="AI497:AI499"/>
    <mergeCell ref="AJ497:AJ499"/>
    <mergeCell ref="AK497:AK499"/>
    <mergeCell ref="AL497:AL499"/>
    <mergeCell ref="AM497:AM499"/>
    <mergeCell ref="AN491:AN493"/>
    <mergeCell ref="AO491:AO493"/>
    <mergeCell ref="AH494:AH496"/>
    <mergeCell ref="AI494:AI496"/>
    <mergeCell ref="AJ494:AJ496"/>
    <mergeCell ref="AK494:AK496"/>
    <mergeCell ref="AL494:AL496"/>
    <mergeCell ref="AM494:AM496"/>
    <mergeCell ref="AN494:AN496"/>
    <mergeCell ref="AO494:AO496"/>
    <mergeCell ref="AH491:AH493"/>
    <mergeCell ref="AI491:AI493"/>
    <mergeCell ref="AJ491:AJ493"/>
    <mergeCell ref="AK491:AK493"/>
    <mergeCell ref="AL491:AL493"/>
    <mergeCell ref="AM491:AM493"/>
    <mergeCell ref="AN485:AN487"/>
    <mergeCell ref="AO485:AO487"/>
    <mergeCell ref="AH488:AH490"/>
    <mergeCell ref="AI488:AI490"/>
    <mergeCell ref="AJ488:AJ490"/>
    <mergeCell ref="AK488:AK490"/>
    <mergeCell ref="AL488:AL490"/>
    <mergeCell ref="AM488:AM490"/>
    <mergeCell ref="AN488:AN490"/>
    <mergeCell ref="AO488:AO490"/>
    <mergeCell ref="AH485:AH487"/>
    <mergeCell ref="AI485:AI487"/>
    <mergeCell ref="AJ485:AJ487"/>
    <mergeCell ref="AK485:AK487"/>
    <mergeCell ref="AL485:AL487"/>
    <mergeCell ref="AM485:AM487"/>
    <mergeCell ref="AN497:AN499"/>
    <mergeCell ref="AO497:AO499"/>
    <mergeCell ref="AH464:AH466"/>
    <mergeCell ref="AI464:AI466"/>
    <mergeCell ref="AJ464:AJ466"/>
    <mergeCell ref="AK464:AK466"/>
    <mergeCell ref="AL464:AL466"/>
    <mergeCell ref="AM464:AM466"/>
    <mergeCell ref="AN464:AN466"/>
    <mergeCell ref="AO464:AO466"/>
    <mergeCell ref="AH479:AH481"/>
    <mergeCell ref="AI479:AI481"/>
    <mergeCell ref="AJ479:AJ481"/>
    <mergeCell ref="AK479:AK481"/>
    <mergeCell ref="AL479:AL481"/>
    <mergeCell ref="AM479:AM481"/>
    <mergeCell ref="AN473:AN475"/>
    <mergeCell ref="AO473:AO475"/>
    <mergeCell ref="AH476:AH478"/>
    <mergeCell ref="AI476:AI478"/>
    <mergeCell ref="AJ476:AJ478"/>
    <mergeCell ref="AK476:AK478"/>
    <mergeCell ref="AL476:AL478"/>
    <mergeCell ref="AM476:AM478"/>
    <mergeCell ref="AN476:AN478"/>
    <mergeCell ref="AO476:AO478"/>
    <mergeCell ref="AH473:AH475"/>
    <mergeCell ref="AI473:AI475"/>
    <mergeCell ref="AJ473:AJ475"/>
    <mergeCell ref="AK473:AK475"/>
    <mergeCell ref="AL473:AL475"/>
    <mergeCell ref="AM473:AM475"/>
    <mergeCell ref="AN467:AN469"/>
    <mergeCell ref="AO467:AO469"/>
    <mergeCell ref="AH470:AH472"/>
    <mergeCell ref="AI470:AI472"/>
    <mergeCell ref="AJ470:AJ472"/>
    <mergeCell ref="AK470:AK472"/>
    <mergeCell ref="AL470:AL472"/>
    <mergeCell ref="AM470:AM472"/>
    <mergeCell ref="AN470:AN472"/>
    <mergeCell ref="AO470:AO472"/>
    <mergeCell ref="AH467:AH469"/>
    <mergeCell ref="AI467:AI469"/>
    <mergeCell ref="AJ467:AJ469"/>
    <mergeCell ref="AK467:AK469"/>
    <mergeCell ref="AL467:AL469"/>
    <mergeCell ref="AM467:AM469"/>
    <mergeCell ref="AN479:AN481"/>
    <mergeCell ref="AO479:AO481"/>
    <mergeCell ref="AH446:AH448"/>
    <mergeCell ref="AI446:AI448"/>
    <mergeCell ref="AJ446:AJ448"/>
    <mergeCell ref="AK446:AK448"/>
    <mergeCell ref="AL446:AL448"/>
    <mergeCell ref="AM446:AM448"/>
    <mergeCell ref="AN446:AN448"/>
    <mergeCell ref="AO446:AO448"/>
    <mergeCell ref="AH461:AH463"/>
    <mergeCell ref="AI461:AI463"/>
    <mergeCell ref="AJ461:AJ463"/>
    <mergeCell ref="AK461:AK463"/>
    <mergeCell ref="AL461:AL463"/>
    <mergeCell ref="AM461:AM463"/>
    <mergeCell ref="AN455:AN457"/>
    <mergeCell ref="AO455:AO457"/>
    <mergeCell ref="AH458:AH460"/>
    <mergeCell ref="AI458:AI460"/>
    <mergeCell ref="AJ458:AJ460"/>
    <mergeCell ref="AK458:AK460"/>
    <mergeCell ref="AL458:AL460"/>
    <mergeCell ref="AM458:AM460"/>
    <mergeCell ref="AN458:AN460"/>
    <mergeCell ref="AO458:AO460"/>
    <mergeCell ref="AH455:AH457"/>
    <mergeCell ref="AI455:AI457"/>
    <mergeCell ref="AJ455:AJ457"/>
    <mergeCell ref="AK455:AK457"/>
    <mergeCell ref="AL455:AL457"/>
    <mergeCell ref="AM455:AM457"/>
    <mergeCell ref="AN449:AN451"/>
    <mergeCell ref="AO449:AO451"/>
    <mergeCell ref="AH452:AH454"/>
    <mergeCell ref="AI452:AI454"/>
    <mergeCell ref="AJ452:AJ454"/>
    <mergeCell ref="AK452:AK454"/>
    <mergeCell ref="AL452:AL454"/>
    <mergeCell ref="AM452:AM454"/>
    <mergeCell ref="AN452:AN454"/>
    <mergeCell ref="AO452:AO454"/>
    <mergeCell ref="AH449:AH451"/>
    <mergeCell ref="AI449:AI451"/>
    <mergeCell ref="AJ449:AJ451"/>
    <mergeCell ref="AK449:AK451"/>
    <mergeCell ref="AL449:AL451"/>
    <mergeCell ref="AM449:AM451"/>
    <mergeCell ref="AN461:AN463"/>
    <mergeCell ref="AO461:AO463"/>
    <mergeCell ref="AH426:AH428"/>
    <mergeCell ref="AI426:AI428"/>
    <mergeCell ref="AJ426:AJ428"/>
    <mergeCell ref="AK426:AK428"/>
    <mergeCell ref="AL426:AL428"/>
    <mergeCell ref="AM426:AM428"/>
    <mergeCell ref="AN426:AN428"/>
    <mergeCell ref="AO426:AO428"/>
    <mergeCell ref="AH441:AH443"/>
    <mergeCell ref="AI441:AI443"/>
    <mergeCell ref="AJ441:AJ443"/>
    <mergeCell ref="AK441:AK443"/>
    <mergeCell ref="AL441:AL443"/>
    <mergeCell ref="AM441:AM443"/>
    <mergeCell ref="AN435:AN437"/>
    <mergeCell ref="AO435:AO437"/>
    <mergeCell ref="AH438:AH440"/>
    <mergeCell ref="AI438:AI440"/>
    <mergeCell ref="AJ438:AJ440"/>
    <mergeCell ref="AK438:AK440"/>
    <mergeCell ref="AL438:AL440"/>
    <mergeCell ref="AM438:AM440"/>
    <mergeCell ref="AN438:AN440"/>
    <mergeCell ref="AO438:AO440"/>
    <mergeCell ref="AH435:AH437"/>
    <mergeCell ref="AI435:AI437"/>
    <mergeCell ref="AJ435:AJ437"/>
    <mergeCell ref="AK435:AK437"/>
    <mergeCell ref="AL435:AL437"/>
    <mergeCell ref="AM435:AM437"/>
    <mergeCell ref="AN429:AN431"/>
    <mergeCell ref="AO429:AO431"/>
    <mergeCell ref="AH432:AH434"/>
    <mergeCell ref="AI432:AI434"/>
    <mergeCell ref="AJ432:AJ434"/>
    <mergeCell ref="AK432:AK434"/>
    <mergeCell ref="AL432:AL434"/>
    <mergeCell ref="AM432:AM434"/>
    <mergeCell ref="AN432:AN434"/>
    <mergeCell ref="AO432:AO434"/>
    <mergeCell ref="AH429:AH431"/>
    <mergeCell ref="AI429:AI431"/>
    <mergeCell ref="AJ429:AJ431"/>
    <mergeCell ref="AK429:AK431"/>
    <mergeCell ref="AL429:AL431"/>
    <mergeCell ref="AM429:AM431"/>
    <mergeCell ref="AN441:AN443"/>
    <mergeCell ref="AO441:AO443"/>
    <mergeCell ref="AH408:AH410"/>
    <mergeCell ref="AI408:AI410"/>
    <mergeCell ref="AJ408:AJ410"/>
    <mergeCell ref="AK408:AK410"/>
    <mergeCell ref="AL408:AL410"/>
    <mergeCell ref="AM408:AM410"/>
    <mergeCell ref="AN408:AN410"/>
    <mergeCell ref="AO408:AO410"/>
    <mergeCell ref="AH423:AH425"/>
    <mergeCell ref="AI423:AI425"/>
    <mergeCell ref="AJ423:AJ425"/>
    <mergeCell ref="AK423:AK425"/>
    <mergeCell ref="AL423:AL425"/>
    <mergeCell ref="AM423:AM425"/>
    <mergeCell ref="AN417:AN419"/>
    <mergeCell ref="AO417:AO419"/>
    <mergeCell ref="AH420:AH422"/>
    <mergeCell ref="AI420:AI422"/>
    <mergeCell ref="AJ420:AJ422"/>
    <mergeCell ref="AK420:AK422"/>
    <mergeCell ref="AL420:AL422"/>
    <mergeCell ref="AM420:AM422"/>
    <mergeCell ref="AN420:AN422"/>
    <mergeCell ref="AO420:AO422"/>
    <mergeCell ref="AH417:AH419"/>
    <mergeCell ref="AI417:AI419"/>
    <mergeCell ref="AJ417:AJ419"/>
    <mergeCell ref="AK417:AK419"/>
    <mergeCell ref="AL417:AL419"/>
    <mergeCell ref="AM417:AM419"/>
    <mergeCell ref="AN411:AN413"/>
    <mergeCell ref="AO411:AO413"/>
    <mergeCell ref="AH414:AH416"/>
    <mergeCell ref="AI414:AI416"/>
    <mergeCell ref="AJ414:AJ416"/>
    <mergeCell ref="AK414:AK416"/>
    <mergeCell ref="AL414:AL416"/>
    <mergeCell ref="AM414:AM416"/>
    <mergeCell ref="AN414:AN416"/>
    <mergeCell ref="AO414:AO416"/>
    <mergeCell ref="AH411:AH413"/>
    <mergeCell ref="AI411:AI413"/>
    <mergeCell ref="AJ411:AJ413"/>
    <mergeCell ref="AK411:AK413"/>
    <mergeCell ref="AL411:AL413"/>
    <mergeCell ref="AM411:AM413"/>
    <mergeCell ref="AN423:AN425"/>
    <mergeCell ref="AO423:AO425"/>
    <mergeCell ref="AH390:AH392"/>
    <mergeCell ref="AI390:AI392"/>
    <mergeCell ref="AJ390:AJ392"/>
    <mergeCell ref="AK390:AK392"/>
    <mergeCell ref="AL390:AL392"/>
    <mergeCell ref="AM390:AM392"/>
    <mergeCell ref="AN390:AN392"/>
    <mergeCell ref="AO390:AO392"/>
    <mergeCell ref="AH405:AH407"/>
    <mergeCell ref="AI405:AI407"/>
    <mergeCell ref="AJ405:AJ407"/>
    <mergeCell ref="AK405:AK407"/>
    <mergeCell ref="AL405:AL407"/>
    <mergeCell ref="AM405:AM407"/>
    <mergeCell ref="AN399:AN401"/>
    <mergeCell ref="AO399:AO401"/>
    <mergeCell ref="AH402:AH404"/>
    <mergeCell ref="AI402:AI404"/>
    <mergeCell ref="AJ402:AJ404"/>
    <mergeCell ref="AK402:AK404"/>
    <mergeCell ref="AL402:AL404"/>
    <mergeCell ref="AM402:AM404"/>
    <mergeCell ref="AN402:AN404"/>
    <mergeCell ref="AO402:AO404"/>
    <mergeCell ref="AH399:AH401"/>
    <mergeCell ref="AI399:AI401"/>
    <mergeCell ref="AJ399:AJ401"/>
    <mergeCell ref="AK399:AK401"/>
    <mergeCell ref="AL399:AL401"/>
    <mergeCell ref="AM399:AM401"/>
    <mergeCell ref="AN393:AN395"/>
    <mergeCell ref="AO393:AO395"/>
    <mergeCell ref="AH396:AH398"/>
    <mergeCell ref="AI396:AI398"/>
    <mergeCell ref="AJ396:AJ398"/>
    <mergeCell ref="AK396:AK398"/>
    <mergeCell ref="AL396:AL398"/>
    <mergeCell ref="AM396:AM398"/>
    <mergeCell ref="AN396:AN398"/>
    <mergeCell ref="AO396:AO398"/>
    <mergeCell ref="AH393:AH395"/>
    <mergeCell ref="AI393:AI395"/>
    <mergeCell ref="AJ393:AJ395"/>
    <mergeCell ref="AK393:AK395"/>
    <mergeCell ref="AL393:AL395"/>
    <mergeCell ref="AM393:AM395"/>
    <mergeCell ref="AN405:AN407"/>
    <mergeCell ref="AO405:AO407"/>
    <mergeCell ref="AH370:AH372"/>
    <mergeCell ref="AI370:AI372"/>
    <mergeCell ref="AJ370:AJ372"/>
    <mergeCell ref="AK370:AK372"/>
    <mergeCell ref="AL370:AL372"/>
    <mergeCell ref="AM370:AM372"/>
    <mergeCell ref="AN370:AN372"/>
    <mergeCell ref="AO370:AO372"/>
    <mergeCell ref="AH387:AH389"/>
    <mergeCell ref="AI387:AI389"/>
    <mergeCell ref="AJ387:AJ389"/>
    <mergeCell ref="AK387:AK389"/>
    <mergeCell ref="AL387:AL389"/>
    <mergeCell ref="AM387:AM389"/>
    <mergeCell ref="AN379:AN381"/>
    <mergeCell ref="AO379:AO381"/>
    <mergeCell ref="AH384:AH386"/>
    <mergeCell ref="AI384:AI386"/>
    <mergeCell ref="AJ384:AJ386"/>
    <mergeCell ref="AK384:AK386"/>
    <mergeCell ref="AL384:AL386"/>
    <mergeCell ref="AM384:AM386"/>
    <mergeCell ref="AN384:AN386"/>
    <mergeCell ref="AO384:AO386"/>
    <mergeCell ref="AH379:AH381"/>
    <mergeCell ref="AI379:AI381"/>
    <mergeCell ref="AJ379:AJ381"/>
    <mergeCell ref="AK379:AK381"/>
    <mergeCell ref="AL379:AL381"/>
    <mergeCell ref="AM379:AM381"/>
    <mergeCell ref="AN373:AN375"/>
    <mergeCell ref="AO373:AO375"/>
    <mergeCell ref="AH376:AH378"/>
    <mergeCell ref="AI376:AI378"/>
    <mergeCell ref="AJ376:AJ378"/>
    <mergeCell ref="AK376:AK378"/>
    <mergeCell ref="AL376:AL378"/>
    <mergeCell ref="AM376:AM378"/>
    <mergeCell ref="AN376:AN378"/>
    <mergeCell ref="AO376:AO378"/>
    <mergeCell ref="AH373:AH375"/>
    <mergeCell ref="AI373:AI375"/>
    <mergeCell ref="AJ373:AJ375"/>
    <mergeCell ref="AK373:AK375"/>
    <mergeCell ref="AL373:AL375"/>
    <mergeCell ref="AM373:AM375"/>
    <mergeCell ref="AN387:AN389"/>
    <mergeCell ref="AO387:AO389"/>
    <mergeCell ref="AH352:AH354"/>
    <mergeCell ref="AI352:AI354"/>
    <mergeCell ref="AJ352:AJ354"/>
    <mergeCell ref="AK352:AK354"/>
    <mergeCell ref="AL352:AL354"/>
    <mergeCell ref="AM352:AM354"/>
    <mergeCell ref="AN352:AN354"/>
    <mergeCell ref="AO352:AO354"/>
    <mergeCell ref="AH367:AH369"/>
    <mergeCell ref="AI367:AI369"/>
    <mergeCell ref="AJ367:AJ369"/>
    <mergeCell ref="AK367:AK369"/>
    <mergeCell ref="AL367:AL369"/>
    <mergeCell ref="AM367:AM369"/>
    <mergeCell ref="AN361:AN363"/>
    <mergeCell ref="AO361:AO363"/>
    <mergeCell ref="AH364:AH366"/>
    <mergeCell ref="AI364:AI366"/>
    <mergeCell ref="AJ364:AJ366"/>
    <mergeCell ref="AK364:AK366"/>
    <mergeCell ref="AL364:AL366"/>
    <mergeCell ref="AM364:AM366"/>
    <mergeCell ref="AN364:AN366"/>
    <mergeCell ref="AO364:AO366"/>
    <mergeCell ref="AH361:AH363"/>
    <mergeCell ref="AI361:AI363"/>
    <mergeCell ref="AJ361:AJ363"/>
    <mergeCell ref="AK361:AK363"/>
    <mergeCell ref="AL361:AL363"/>
    <mergeCell ref="AM361:AM363"/>
    <mergeCell ref="AN355:AN357"/>
    <mergeCell ref="AO355:AO357"/>
    <mergeCell ref="AH358:AH360"/>
    <mergeCell ref="AI358:AI360"/>
    <mergeCell ref="AJ358:AJ360"/>
    <mergeCell ref="AK358:AK360"/>
    <mergeCell ref="AL358:AL360"/>
    <mergeCell ref="AM358:AM360"/>
    <mergeCell ref="AN358:AN360"/>
    <mergeCell ref="AO358:AO360"/>
    <mergeCell ref="AH355:AH357"/>
    <mergeCell ref="AI355:AI357"/>
    <mergeCell ref="AJ355:AJ357"/>
    <mergeCell ref="AK355:AK357"/>
    <mergeCell ref="AL355:AL357"/>
    <mergeCell ref="AM355:AM357"/>
    <mergeCell ref="AN367:AN369"/>
    <mergeCell ref="AO367:AO369"/>
    <mergeCell ref="AH334:AH336"/>
    <mergeCell ref="AI334:AI336"/>
    <mergeCell ref="AJ334:AJ336"/>
    <mergeCell ref="AK334:AK336"/>
    <mergeCell ref="AL334:AL336"/>
    <mergeCell ref="AM334:AM336"/>
    <mergeCell ref="AN334:AN336"/>
    <mergeCell ref="AO334:AO336"/>
    <mergeCell ref="AH349:AH351"/>
    <mergeCell ref="AI349:AI351"/>
    <mergeCell ref="AJ349:AJ351"/>
    <mergeCell ref="AK349:AK351"/>
    <mergeCell ref="AL349:AL351"/>
    <mergeCell ref="AM349:AM351"/>
    <mergeCell ref="AN343:AN345"/>
    <mergeCell ref="AO343:AO345"/>
    <mergeCell ref="AH346:AH348"/>
    <mergeCell ref="AI346:AI348"/>
    <mergeCell ref="AJ346:AJ348"/>
    <mergeCell ref="AK346:AK348"/>
    <mergeCell ref="AL346:AL348"/>
    <mergeCell ref="AM346:AM348"/>
    <mergeCell ref="AN346:AN348"/>
    <mergeCell ref="AO346:AO348"/>
    <mergeCell ref="AH343:AH345"/>
    <mergeCell ref="AI343:AI345"/>
    <mergeCell ref="AJ343:AJ345"/>
    <mergeCell ref="AK343:AK345"/>
    <mergeCell ref="AL343:AL345"/>
    <mergeCell ref="AM343:AM345"/>
    <mergeCell ref="AN337:AN339"/>
    <mergeCell ref="AO337:AO339"/>
    <mergeCell ref="AH340:AH342"/>
    <mergeCell ref="AI340:AI342"/>
    <mergeCell ref="AJ340:AJ342"/>
    <mergeCell ref="AK340:AK342"/>
    <mergeCell ref="AL340:AL342"/>
    <mergeCell ref="AM340:AM342"/>
    <mergeCell ref="AN340:AN342"/>
    <mergeCell ref="AO340:AO342"/>
    <mergeCell ref="AH337:AH339"/>
    <mergeCell ref="AI337:AI339"/>
    <mergeCell ref="AJ337:AJ339"/>
    <mergeCell ref="AK337:AK339"/>
    <mergeCell ref="AL337:AL339"/>
    <mergeCell ref="AM337:AM339"/>
    <mergeCell ref="AN349:AN351"/>
    <mergeCell ref="AO349:AO351"/>
    <mergeCell ref="AH314:AH316"/>
    <mergeCell ref="AI314:AI316"/>
    <mergeCell ref="AJ314:AJ316"/>
    <mergeCell ref="AK314:AK316"/>
    <mergeCell ref="AL314:AL316"/>
    <mergeCell ref="AM314:AM316"/>
    <mergeCell ref="AN314:AN316"/>
    <mergeCell ref="AO314:AO316"/>
    <mergeCell ref="AH331:AH333"/>
    <mergeCell ref="AI331:AI333"/>
    <mergeCell ref="AJ331:AJ333"/>
    <mergeCell ref="AK331:AK333"/>
    <mergeCell ref="AL331:AL333"/>
    <mergeCell ref="AM331:AM333"/>
    <mergeCell ref="AN325:AN327"/>
    <mergeCell ref="AO325:AO327"/>
    <mergeCell ref="AH328:AH330"/>
    <mergeCell ref="AI328:AI330"/>
    <mergeCell ref="AJ328:AJ330"/>
    <mergeCell ref="AK328:AK330"/>
    <mergeCell ref="AL328:AL330"/>
    <mergeCell ref="AM328:AM330"/>
    <mergeCell ref="AN328:AN330"/>
    <mergeCell ref="AO328:AO330"/>
    <mergeCell ref="AH325:AH327"/>
    <mergeCell ref="AI325:AI327"/>
    <mergeCell ref="AJ325:AJ327"/>
    <mergeCell ref="AK325:AK327"/>
    <mergeCell ref="AL325:AL327"/>
    <mergeCell ref="AM325:AM327"/>
    <mergeCell ref="AN317:AN319"/>
    <mergeCell ref="AO317:AO319"/>
    <mergeCell ref="AH322:AH324"/>
    <mergeCell ref="AI322:AI324"/>
    <mergeCell ref="AJ322:AJ324"/>
    <mergeCell ref="AK322:AK324"/>
    <mergeCell ref="AL322:AL324"/>
    <mergeCell ref="AM322:AM324"/>
    <mergeCell ref="AN322:AN324"/>
    <mergeCell ref="AO322:AO324"/>
    <mergeCell ref="AH317:AH319"/>
    <mergeCell ref="AI317:AI319"/>
    <mergeCell ref="AJ317:AJ319"/>
    <mergeCell ref="AK317:AK319"/>
    <mergeCell ref="AL317:AL319"/>
    <mergeCell ref="AM317:AM319"/>
    <mergeCell ref="AN331:AN333"/>
    <mergeCell ref="AO331:AO333"/>
    <mergeCell ref="AH296:AH298"/>
    <mergeCell ref="AI296:AI298"/>
    <mergeCell ref="AJ296:AJ298"/>
    <mergeCell ref="AK296:AK298"/>
    <mergeCell ref="AL296:AL298"/>
    <mergeCell ref="AM296:AM298"/>
    <mergeCell ref="AN296:AN298"/>
    <mergeCell ref="AO296:AO298"/>
    <mergeCell ref="AH311:AH313"/>
    <mergeCell ref="AI311:AI313"/>
    <mergeCell ref="AJ311:AJ313"/>
    <mergeCell ref="AK311:AK313"/>
    <mergeCell ref="AL311:AL313"/>
    <mergeCell ref="AM311:AM313"/>
    <mergeCell ref="AN305:AN307"/>
    <mergeCell ref="AO305:AO307"/>
    <mergeCell ref="AH308:AH310"/>
    <mergeCell ref="AI308:AI310"/>
    <mergeCell ref="AJ308:AJ310"/>
    <mergeCell ref="AK308:AK310"/>
    <mergeCell ref="AL308:AL310"/>
    <mergeCell ref="AM308:AM310"/>
    <mergeCell ref="AN308:AN310"/>
    <mergeCell ref="AO308:AO310"/>
    <mergeCell ref="AH305:AH307"/>
    <mergeCell ref="AI305:AI307"/>
    <mergeCell ref="AJ305:AJ307"/>
    <mergeCell ref="AK305:AK307"/>
    <mergeCell ref="AL305:AL307"/>
    <mergeCell ref="AM305:AM307"/>
    <mergeCell ref="AN299:AN301"/>
    <mergeCell ref="AO299:AO301"/>
    <mergeCell ref="AH302:AH304"/>
    <mergeCell ref="AI302:AI304"/>
    <mergeCell ref="AJ302:AJ304"/>
    <mergeCell ref="AK302:AK304"/>
    <mergeCell ref="AL302:AL304"/>
    <mergeCell ref="AM302:AM304"/>
    <mergeCell ref="AN302:AN304"/>
    <mergeCell ref="AO302:AO304"/>
    <mergeCell ref="AH299:AH301"/>
    <mergeCell ref="AI299:AI301"/>
    <mergeCell ref="AJ299:AJ301"/>
    <mergeCell ref="AK299:AK301"/>
    <mergeCell ref="AL299:AL301"/>
    <mergeCell ref="AM299:AM301"/>
    <mergeCell ref="AN311:AN313"/>
    <mergeCell ref="AO311:AO313"/>
    <mergeCell ref="AH278:AH280"/>
    <mergeCell ref="AI278:AI280"/>
    <mergeCell ref="AJ278:AJ280"/>
    <mergeCell ref="AK278:AK280"/>
    <mergeCell ref="AL278:AL280"/>
    <mergeCell ref="AM278:AM280"/>
    <mergeCell ref="AN278:AN280"/>
    <mergeCell ref="AO278:AO280"/>
    <mergeCell ref="AH293:AH295"/>
    <mergeCell ref="AI293:AI295"/>
    <mergeCell ref="AJ293:AJ295"/>
    <mergeCell ref="AK293:AK295"/>
    <mergeCell ref="AL293:AL295"/>
    <mergeCell ref="AM293:AM295"/>
    <mergeCell ref="AN287:AN289"/>
    <mergeCell ref="AO287:AO289"/>
    <mergeCell ref="AH290:AH292"/>
    <mergeCell ref="AI290:AI292"/>
    <mergeCell ref="AJ290:AJ292"/>
    <mergeCell ref="AK290:AK292"/>
    <mergeCell ref="AL290:AL292"/>
    <mergeCell ref="AM290:AM292"/>
    <mergeCell ref="AN290:AN292"/>
    <mergeCell ref="AO290:AO292"/>
    <mergeCell ref="AH287:AH289"/>
    <mergeCell ref="AI287:AI289"/>
    <mergeCell ref="AJ287:AJ289"/>
    <mergeCell ref="AK287:AK289"/>
    <mergeCell ref="AL287:AL289"/>
    <mergeCell ref="AM287:AM289"/>
    <mergeCell ref="AN281:AN283"/>
    <mergeCell ref="AO281:AO283"/>
    <mergeCell ref="AH284:AH286"/>
    <mergeCell ref="AI284:AI286"/>
    <mergeCell ref="AJ284:AJ286"/>
    <mergeCell ref="AK284:AK286"/>
    <mergeCell ref="AL284:AL286"/>
    <mergeCell ref="AM284:AM286"/>
    <mergeCell ref="AN284:AN286"/>
    <mergeCell ref="AO284:AO286"/>
    <mergeCell ref="AH281:AH283"/>
    <mergeCell ref="AI281:AI283"/>
    <mergeCell ref="AJ281:AJ283"/>
    <mergeCell ref="AK281:AK283"/>
    <mergeCell ref="AL281:AL283"/>
    <mergeCell ref="AM281:AM283"/>
    <mergeCell ref="AN293:AN295"/>
    <mergeCell ref="AO293:AO295"/>
    <mergeCell ref="AH260:AH262"/>
    <mergeCell ref="AI260:AI262"/>
    <mergeCell ref="AJ260:AJ262"/>
    <mergeCell ref="AK260:AK262"/>
    <mergeCell ref="AL260:AL262"/>
    <mergeCell ref="AM260:AM262"/>
    <mergeCell ref="AN260:AN262"/>
    <mergeCell ref="AO260:AO262"/>
    <mergeCell ref="AH275:AH277"/>
    <mergeCell ref="AI275:AI277"/>
    <mergeCell ref="AJ275:AJ277"/>
    <mergeCell ref="AK275:AK277"/>
    <mergeCell ref="AL275:AL277"/>
    <mergeCell ref="AM275:AM277"/>
    <mergeCell ref="AN269:AN271"/>
    <mergeCell ref="AO269:AO271"/>
    <mergeCell ref="AH272:AH274"/>
    <mergeCell ref="AI272:AI274"/>
    <mergeCell ref="AJ272:AJ274"/>
    <mergeCell ref="AK272:AK274"/>
    <mergeCell ref="AL272:AL274"/>
    <mergeCell ref="AM272:AM274"/>
    <mergeCell ref="AN272:AN274"/>
    <mergeCell ref="AO272:AO274"/>
    <mergeCell ref="AH269:AH271"/>
    <mergeCell ref="AI269:AI271"/>
    <mergeCell ref="AJ269:AJ271"/>
    <mergeCell ref="AK269:AK271"/>
    <mergeCell ref="AL269:AL271"/>
    <mergeCell ref="AM269:AM271"/>
    <mergeCell ref="AN263:AN265"/>
    <mergeCell ref="AO263:AO265"/>
    <mergeCell ref="AH266:AH268"/>
    <mergeCell ref="AI266:AI268"/>
    <mergeCell ref="AJ266:AJ268"/>
    <mergeCell ref="AK266:AK268"/>
    <mergeCell ref="AL266:AL268"/>
    <mergeCell ref="AM266:AM268"/>
    <mergeCell ref="AN266:AN268"/>
    <mergeCell ref="AO266:AO268"/>
    <mergeCell ref="AH263:AH265"/>
    <mergeCell ref="AI263:AI265"/>
    <mergeCell ref="AJ263:AJ265"/>
    <mergeCell ref="AK263:AK265"/>
    <mergeCell ref="AL263:AL265"/>
    <mergeCell ref="AM263:AM265"/>
    <mergeCell ref="AN275:AN277"/>
    <mergeCell ref="AO275:AO277"/>
    <mergeCell ref="AH240:AH242"/>
    <mergeCell ref="AI240:AI242"/>
    <mergeCell ref="AJ240:AJ242"/>
    <mergeCell ref="AK240:AK242"/>
    <mergeCell ref="AL240:AL242"/>
    <mergeCell ref="AM240:AM242"/>
    <mergeCell ref="AN240:AN242"/>
    <mergeCell ref="AO240:AO242"/>
    <mergeCell ref="AH255:AH257"/>
    <mergeCell ref="AI255:AI257"/>
    <mergeCell ref="AJ255:AJ257"/>
    <mergeCell ref="AK255:AK257"/>
    <mergeCell ref="AL255:AL257"/>
    <mergeCell ref="AM255:AM257"/>
    <mergeCell ref="AN249:AN251"/>
    <mergeCell ref="AO249:AO251"/>
    <mergeCell ref="AH252:AH254"/>
    <mergeCell ref="AI252:AI254"/>
    <mergeCell ref="AJ252:AJ254"/>
    <mergeCell ref="AK252:AK254"/>
    <mergeCell ref="AL252:AL254"/>
    <mergeCell ref="AM252:AM254"/>
    <mergeCell ref="AN252:AN254"/>
    <mergeCell ref="AO252:AO254"/>
    <mergeCell ref="AH249:AH251"/>
    <mergeCell ref="AI249:AI251"/>
    <mergeCell ref="AJ249:AJ251"/>
    <mergeCell ref="AK249:AK251"/>
    <mergeCell ref="AL249:AL251"/>
    <mergeCell ref="AM249:AM251"/>
    <mergeCell ref="AN243:AN245"/>
    <mergeCell ref="AO243:AO245"/>
    <mergeCell ref="AH246:AH248"/>
    <mergeCell ref="AI246:AI248"/>
    <mergeCell ref="AJ246:AJ248"/>
    <mergeCell ref="AK246:AK248"/>
    <mergeCell ref="AL246:AL248"/>
    <mergeCell ref="AM246:AM248"/>
    <mergeCell ref="AN246:AN248"/>
    <mergeCell ref="AO246:AO248"/>
    <mergeCell ref="AH243:AH245"/>
    <mergeCell ref="AI243:AI245"/>
    <mergeCell ref="AJ243:AJ245"/>
    <mergeCell ref="AK243:AK245"/>
    <mergeCell ref="AL243:AL245"/>
    <mergeCell ref="AM243:AM245"/>
    <mergeCell ref="AN255:AN257"/>
    <mergeCell ref="AO255:AO257"/>
    <mergeCell ref="AH222:AH224"/>
    <mergeCell ref="AI222:AI224"/>
    <mergeCell ref="AJ222:AJ224"/>
    <mergeCell ref="AK222:AK224"/>
    <mergeCell ref="AL222:AL224"/>
    <mergeCell ref="AM222:AM224"/>
    <mergeCell ref="AN222:AN224"/>
    <mergeCell ref="AO222:AO224"/>
    <mergeCell ref="AH237:AH239"/>
    <mergeCell ref="AI237:AI239"/>
    <mergeCell ref="AJ237:AJ239"/>
    <mergeCell ref="AK237:AK239"/>
    <mergeCell ref="AL237:AL239"/>
    <mergeCell ref="AM237:AM239"/>
    <mergeCell ref="AN231:AN233"/>
    <mergeCell ref="AO231:AO233"/>
    <mergeCell ref="AH234:AH236"/>
    <mergeCell ref="AI234:AI236"/>
    <mergeCell ref="AJ234:AJ236"/>
    <mergeCell ref="AK234:AK236"/>
    <mergeCell ref="AL234:AL236"/>
    <mergeCell ref="AM234:AM236"/>
    <mergeCell ref="AN234:AN236"/>
    <mergeCell ref="AO234:AO236"/>
    <mergeCell ref="AH231:AH233"/>
    <mergeCell ref="AI231:AI233"/>
    <mergeCell ref="AJ231:AJ233"/>
    <mergeCell ref="AK231:AK233"/>
    <mergeCell ref="AL231:AL233"/>
    <mergeCell ref="AM231:AM233"/>
    <mergeCell ref="AN225:AN227"/>
    <mergeCell ref="AO225:AO227"/>
    <mergeCell ref="AH228:AH230"/>
    <mergeCell ref="AI228:AI230"/>
    <mergeCell ref="AJ228:AJ230"/>
    <mergeCell ref="AK228:AK230"/>
    <mergeCell ref="AL228:AL230"/>
    <mergeCell ref="AM228:AM230"/>
    <mergeCell ref="AN228:AN230"/>
    <mergeCell ref="AO228:AO230"/>
    <mergeCell ref="AH225:AH227"/>
    <mergeCell ref="AI225:AI227"/>
    <mergeCell ref="AJ225:AJ227"/>
    <mergeCell ref="AK225:AK227"/>
    <mergeCell ref="AL225:AL227"/>
    <mergeCell ref="AM225:AM227"/>
    <mergeCell ref="AN237:AN239"/>
    <mergeCell ref="AO237:AO239"/>
    <mergeCell ref="AH204:AH206"/>
    <mergeCell ref="AI204:AI206"/>
    <mergeCell ref="AJ204:AJ206"/>
    <mergeCell ref="AK204:AK206"/>
    <mergeCell ref="AL204:AL206"/>
    <mergeCell ref="AM204:AM206"/>
    <mergeCell ref="AN204:AN206"/>
    <mergeCell ref="AO204:AO206"/>
    <mergeCell ref="AH219:AH221"/>
    <mergeCell ref="AI219:AI221"/>
    <mergeCell ref="AJ219:AJ221"/>
    <mergeCell ref="AK219:AK221"/>
    <mergeCell ref="AL219:AL221"/>
    <mergeCell ref="AM219:AM221"/>
    <mergeCell ref="AN213:AN215"/>
    <mergeCell ref="AO213:AO215"/>
    <mergeCell ref="AH216:AH218"/>
    <mergeCell ref="AI216:AI218"/>
    <mergeCell ref="AJ216:AJ218"/>
    <mergeCell ref="AK216:AK218"/>
    <mergeCell ref="AL216:AL218"/>
    <mergeCell ref="AM216:AM218"/>
    <mergeCell ref="AN216:AN218"/>
    <mergeCell ref="AO216:AO218"/>
    <mergeCell ref="AH213:AH215"/>
    <mergeCell ref="AI213:AI215"/>
    <mergeCell ref="AJ213:AJ215"/>
    <mergeCell ref="AK213:AK215"/>
    <mergeCell ref="AL213:AL215"/>
    <mergeCell ref="AM213:AM215"/>
    <mergeCell ref="AN207:AN209"/>
    <mergeCell ref="AO207:AO209"/>
    <mergeCell ref="AH210:AH212"/>
    <mergeCell ref="AI210:AI212"/>
    <mergeCell ref="AJ210:AJ212"/>
    <mergeCell ref="AK210:AK212"/>
    <mergeCell ref="AL210:AL212"/>
    <mergeCell ref="AM210:AM212"/>
    <mergeCell ref="AN210:AN212"/>
    <mergeCell ref="AO210:AO212"/>
    <mergeCell ref="AH207:AH209"/>
    <mergeCell ref="AI207:AI209"/>
    <mergeCell ref="AJ207:AJ209"/>
    <mergeCell ref="AK207:AK209"/>
    <mergeCell ref="AL207:AL209"/>
    <mergeCell ref="AM207:AM209"/>
    <mergeCell ref="AN219:AN221"/>
    <mergeCell ref="AO219:AO221"/>
    <mergeCell ref="AH184:AH186"/>
    <mergeCell ref="AI184:AI186"/>
    <mergeCell ref="AJ184:AJ186"/>
    <mergeCell ref="AK184:AK186"/>
    <mergeCell ref="AL184:AL186"/>
    <mergeCell ref="AM184:AM186"/>
    <mergeCell ref="AN184:AN186"/>
    <mergeCell ref="AO184:AO186"/>
    <mergeCell ref="AH201:AH203"/>
    <mergeCell ref="AI201:AI203"/>
    <mergeCell ref="AJ201:AJ203"/>
    <mergeCell ref="AK201:AK203"/>
    <mergeCell ref="AL201:AL203"/>
    <mergeCell ref="AM201:AM203"/>
    <mergeCell ref="AN193:AN195"/>
    <mergeCell ref="AO193:AO195"/>
    <mergeCell ref="AH198:AH200"/>
    <mergeCell ref="AI198:AI200"/>
    <mergeCell ref="AJ198:AJ200"/>
    <mergeCell ref="AK198:AK200"/>
    <mergeCell ref="AL198:AL200"/>
    <mergeCell ref="AM198:AM200"/>
    <mergeCell ref="AN198:AN200"/>
    <mergeCell ref="AO198:AO200"/>
    <mergeCell ref="AH193:AH195"/>
    <mergeCell ref="AI193:AI195"/>
    <mergeCell ref="AJ193:AJ195"/>
    <mergeCell ref="AK193:AK195"/>
    <mergeCell ref="AL193:AL195"/>
    <mergeCell ref="AM193:AM195"/>
    <mergeCell ref="AN187:AN189"/>
    <mergeCell ref="AO187:AO189"/>
    <mergeCell ref="AH190:AH192"/>
    <mergeCell ref="AI190:AI192"/>
    <mergeCell ref="AJ190:AJ192"/>
    <mergeCell ref="AK190:AK192"/>
    <mergeCell ref="AL190:AL192"/>
    <mergeCell ref="AM190:AM192"/>
    <mergeCell ref="AN190:AN192"/>
    <mergeCell ref="AO190:AO192"/>
    <mergeCell ref="AH187:AH189"/>
    <mergeCell ref="AI187:AI189"/>
    <mergeCell ref="AJ187:AJ189"/>
    <mergeCell ref="AK187:AK189"/>
    <mergeCell ref="AL187:AL189"/>
    <mergeCell ref="AM187:AM189"/>
    <mergeCell ref="AN201:AN203"/>
    <mergeCell ref="AO201:AO203"/>
    <mergeCell ref="AH166:AH168"/>
    <mergeCell ref="AI166:AI168"/>
    <mergeCell ref="AJ166:AJ168"/>
    <mergeCell ref="AK166:AK168"/>
    <mergeCell ref="AL166:AL168"/>
    <mergeCell ref="AM166:AM168"/>
    <mergeCell ref="AN166:AN168"/>
    <mergeCell ref="AO166:AO168"/>
    <mergeCell ref="AH181:AH183"/>
    <mergeCell ref="AI181:AI183"/>
    <mergeCell ref="AJ181:AJ183"/>
    <mergeCell ref="AK181:AK183"/>
    <mergeCell ref="AL181:AL183"/>
    <mergeCell ref="AM181:AM183"/>
    <mergeCell ref="AN175:AN177"/>
    <mergeCell ref="AO175:AO177"/>
    <mergeCell ref="AH178:AH180"/>
    <mergeCell ref="AI178:AI180"/>
    <mergeCell ref="AJ178:AJ180"/>
    <mergeCell ref="AK178:AK180"/>
    <mergeCell ref="AL178:AL180"/>
    <mergeCell ref="AM178:AM180"/>
    <mergeCell ref="AN178:AN180"/>
    <mergeCell ref="AO178:AO180"/>
    <mergeCell ref="AH175:AH177"/>
    <mergeCell ref="AI175:AI177"/>
    <mergeCell ref="AJ175:AJ177"/>
    <mergeCell ref="AK175:AK177"/>
    <mergeCell ref="AL175:AL177"/>
    <mergeCell ref="AM175:AM177"/>
    <mergeCell ref="AN169:AN171"/>
    <mergeCell ref="AO169:AO171"/>
    <mergeCell ref="AH172:AH174"/>
    <mergeCell ref="AI172:AI174"/>
    <mergeCell ref="AJ172:AJ174"/>
    <mergeCell ref="AK172:AK174"/>
    <mergeCell ref="AL172:AL174"/>
    <mergeCell ref="AM172:AM174"/>
    <mergeCell ref="AN172:AN174"/>
    <mergeCell ref="AO172:AO174"/>
    <mergeCell ref="AH169:AH171"/>
    <mergeCell ref="AI169:AI171"/>
    <mergeCell ref="AJ169:AJ171"/>
    <mergeCell ref="AK169:AK171"/>
    <mergeCell ref="AL169:AL171"/>
    <mergeCell ref="AM169:AM171"/>
    <mergeCell ref="AN181:AN183"/>
    <mergeCell ref="AO181:AO183"/>
    <mergeCell ref="AH148:AH150"/>
    <mergeCell ref="AI148:AI150"/>
    <mergeCell ref="AJ148:AJ150"/>
    <mergeCell ref="AK148:AK150"/>
    <mergeCell ref="AL148:AL150"/>
    <mergeCell ref="AM148:AM150"/>
    <mergeCell ref="AN148:AN150"/>
    <mergeCell ref="AO148:AO150"/>
    <mergeCell ref="AH163:AH165"/>
    <mergeCell ref="AI163:AI165"/>
    <mergeCell ref="AJ163:AJ165"/>
    <mergeCell ref="AK163:AK165"/>
    <mergeCell ref="AL163:AL165"/>
    <mergeCell ref="AM163:AM165"/>
    <mergeCell ref="AN157:AN159"/>
    <mergeCell ref="AO157:AO159"/>
    <mergeCell ref="AH160:AH162"/>
    <mergeCell ref="AI160:AI162"/>
    <mergeCell ref="AJ160:AJ162"/>
    <mergeCell ref="AK160:AK162"/>
    <mergeCell ref="AL160:AL162"/>
    <mergeCell ref="AM160:AM162"/>
    <mergeCell ref="AN160:AN162"/>
    <mergeCell ref="AO160:AO162"/>
    <mergeCell ref="AH157:AH159"/>
    <mergeCell ref="AI157:AI159"/>
    <mergeCell ref="AJ157:AJ159"/>
    <mergeCell ref="AK157:AK159"/>
    <mergeCell ref="AL157:AL159"/>
    <mergeCell ref="AM157:AM159"/>
    <mergeCell ref="AN151:AN153"/>
    <mergeCell ref="AO151:AO153"/>
    <mergeCell ref="AH154:AH156"/>
    <mergeCell ref="AI154:AI156"/>
    <mergeCell ref="AJ154:AJ156"/>
    <mergeCell ref="AK154:AK156"/>
    <mergeCell ref="AL154:AL156"/>
    <mergeCell ref="AM154:AM156"/>
    <mergeCell ref="AN154:AN156"/>
    <mergeCell ref="AO154:AO156"/>
    <mergeCell ref="AH151:AH153"/>
    <mergeCell ref="AI151:AI153"/>
    <mergeCell ref="AJ151:AJ153"/>
    <mergeCell ref="AK151:AK153"/>
    <mergeCell ref="AL151:AL153"/>
    <mergeCell ref="AM151:AM153"/>
    <mergeCell ref="AN163:AN165"/>
    <mergeCell ref="AO163:AO165"/>
    <mergeCell ref="AH128:AH130"/>
    <mergeCell ref="AI128:AI130"/>
    <mergeCell ref="AJ128:AJ130"/>
    <mergeCell ref="AK128:AK130"/>
    <mergeCell ref="AL128:AL130"/>
    <mergeCell ref="AM128:AM130"/>
    <mergeCell ref="AN128:AN130"/>
    <mergeCell ref="AO128:AO130"/>
    <mergeCell ref="AH145:AH147"/>
    <mergeCell ref="AI145:AI147"/>
    <mergeCell ref="AJ145:AJ147"/>
    <mergeCell ref="AK145:AK147"/>
    <mergeCell ref="AL145:AL147"/>
    <mergeCell ref="AM145:AM147"/>
    <mergeCell ref="AN139:AN141"/>
    <mergeCell ref="AO139:AO141"/>
    <mergeCell ref="AH142:AH144"/>
    <mergeCell ref="AI142:AI144"/>
    <mergeCell ref="AJ142:AJ144"/>
    <mergeCell ref="AK142:AK144"/>
    <mergeCell ref="AL142:AL144"/>
    <mergeCell ref="AM142:AM144"/>
    <mergeCell ref="AN142:AN144"/>
    <mergeCell ref="AO142:AO144"/>
    <mergeCell ref="AH139:AH141"/>
    <mergeCell ref="AI139:AI141"/>
    <mergeCell ref="AJ139:AJ141"/>
    <mergeCell ref="AK139:AK141"/>
    <mergeCell ref="AL139:AL141"/>
    <mergeCell ref="AM139:AM141"/>
    <mergeCell ref="AN131:AN133"/>
    <mergeCell ref="AO131:AO133"/>
    <mergeCell ref="AH136:AH138"/>
    <mergeCell ref="AI136:AI138"/>
    <mergeCell ref="AJ136:AJ138"/>
    <mergeCell ref="AK136:AK138"/>
    <mergeCell ref="AL136:AL138"/>
    <mergeCell ref="AM136:AM138"/>
    <mergeCell ref="AN136:AN138"/>
    <mergeCell ref="AO136:AO138"/>
    <mergeCell ref="AH131:AH133"/>
    <mergeCell ref="AI131:AI133"/>
    <mergeCell ref="AJ131:AJ133"/>
    <mergeCell ref="AK131:AK133"/>
    <mergeCell ref="AL131:AL133"/>
    <mergeCell ref="AM131:AM133"/>
    <mergeCell ref="AN145:AN147"/>
    <mergeCell ref="AO145:AO147"/>
    <mergeCell ref="AH110:AH112"/>
    <mergeCell ref="AI110:AI112"/>
    <mergeCell ref="AJ110:AJ112"/>
    <mergeCell ref="AK110:AK112"/>
    <mergeCell ref="AL110:AL112"/>
    <mergeCell ref="AM110:AM112"/>
    <mergeCell ref="AN110:AN112"/>
    <mergeCell ref="AO110:AO112"/>
    <mergeCell ref="AH125:AH127"/>
    <mergeCell ref="AI125:AI127"/>
    <mergeCell ref="AJ125:AJ127"/>
    <mergeCell ref="AK125:AK127"/>
    <mergeCell ref="AL125:AL127"/>
    <mergeCell ref="AM125:AM127"/>
    <mergeCell ref="AN119:AN121"/>
    <mergeCell ref="AO119:AO121"/>
    <mergeCell ref="AH122:AH124"/>
    <mergeCell ref="AI122:AI124"/>
    <mergeCell ref="AJ122:AJ124"/>
    <mergeCell ref="AK122:AK124"/>
    <mergeCell ref="AL122:AL124"/>
    <mergeCell ref="AM122:AM124"/>
    <mergeCell ref="AN122:AN124"/>
    <mergeCell ref="AO122:AO124"/>
    <mergeCell ref="AH119:AH121"/>
    <mergeCell ref="AI119:AI121"/>
    <mergeCell ref="AJ119:AJ121"/>
    <mergeCell ref="AK119:AK121"/>
    <mergeCell ref="AL119:AL121"/>
    <mergeCell ref="AM119:AM121"/>
    <mergeCell ref="AN113:AN115"/>
    <mergeCell ref="AO113:AO115"/>
    <mergeCell ref="AH116:AH118"/>
    <mergeCell ref="AI116:AI118"/>
    <mergeCell ref="AJ116:AJ118"/>
    <mergeCell ref="AK116:AK118"/>
    <mergeCell ref="AL116:AL118"/>
    <mergeCell ref="AM116:AM118"/>
    <mergeCell ref="AN116:AN118"/>
    <mergeCell ref="AO116:AO118"/>
    <mergeCell ref="AH113:AH115"/>
    <mergeCell ref="AI113:AI115"/>
    <mergeCell ref="AJ113:AJ115"/>
    <mergeCell ref="AK113:AK115"/>
    <mergeCell ref="AL113:AL115"/>
    <mergeCell ref="AM113:AM115"/>
    <mergeCell ref="AN125:AN127"/>
    <mergeCell ref="AO125:AO127"/>
    <mergeCell ref="AH92:AH94"/>
    <mergeCell ref="AI92:AI94"/>
    <mergeCell ref="AJ92:AJ94"/>
    <mergeCell ref="AK92:AK94"/>
    <mergeCell ref="AL92:AL94"/>
    <mergeCell ref="AM92:AM94"/>
    <mergeCell ref="AN92:AN94"/>
    <mergeCell ref="AO92:AO94"/>
    <mergeCell ref="AH107:AH109"/>
    <mergeCell ref="AI107:AI109"/>
    <mergeCell ref="AJ107:AJ109"/>
    <mergeCell ref="AK107:AK109"/>
    <mergeCell ref="AL107:AL109"/>
    <mergeCell ref="AM107:AM109"/>
    <mergeCell ref="AN101:AN103"/>
    <mergeCell ref="AO101:AO103"/>
    <mergeCell ref="AH104:AH106"/>
    <mergeCell ref="AI104:AI106"/>
    <mergeCell ref="AJ104:AJ106"/>
    <mergeCell ref="AK104:AK106"/>
    <mergeCell ref="AL104:AL106"/>
    <mergeCell ref="AM104:AM106"/>
    <mergeCell ref="AN104:AN106"/>
    <mergeCell ref="AO104:AO106"/>
    <mergeCell ref="AH101:AH103"/>
    <mergeCell ref="AI101:AI103"/>
    <mergeCell ref="AJ101:AJ103"/>
    <mergeCell ref="AK101:AK103"/>
    <mergeCell ref="AL101:AL103"/>
    <mergeCell ref="AM101:AM103"/>
    <mergeCell ref="AN95:AN97"/>
    <mergeCell ref="AO95:AO97"/>
    <mergeCell ref="AH98:AH100"/>
    <mergeCell ref="AI98:AI100"/>
    <mergeCell ref="AJ98:AJ100"/>
    <mergeCell ref="AK98:AK100"/>
    <mergeCell ref="AL98:AL100"/>
    <mergeCell ref="AM98:AM100"/>
    <mergeCell ref="AN98:AN100"/>
    <mergeCell ref="AO98:AO100"/>
    <mergeCell ref="AH95:AH97"/>
    <mergeCell ref="AI95:AI97"/>
    <mergeCell ref="AJ95:AJ97"/>
    <mergeCell ref="AK95:AK97"/>
    <mergeCell ref="AL95:AL97"/>
    <mergeCell ref="AM95:AM97"/>
    <mergeCell ref="AN107:AN109"/>
    <mergeCell ref="AO107:AO109"/>
    <mergeCell ref="AN89:AN91"/>
    <mergeCell ref="AO89:AO91"/>
    <mergeCell ref="AH74:AH76"/>
    <mergeCell ref="AI74:AI76"/>
    <mergeCell ref="AJ74:AJ76"/>
    <mergeCell ref="AK74:AK76"/>
    <mergeCell ref="AL74:AL76"/>
    <mergeCell ref="AM74:AM76"/>
    <mergeCell ref="AN74:AN76"/>
    <mergeCell ref="AO74:AO76"/>
    <mergeCell ref="AH89:AH91"/>
    <mergeCell ref="AI89:AI91"/>
    <mergeCell ref="AJ89:AJ91"/>
    <mergeCell ref="AK89:AK91"/>
    <mergeCell ref="AL89:AL91"/>
    <mergeCell ref="AM89:AM91"/>
    <mergeCell ref="AN83:AN85"/>
    <mergeCell ref="AO83:AO85"/>
    <mergeCell ref="AH86:AH88"/>
    <mergeCell ref="AI86:AI88"/>
    <mergeCell ref="AJ86:AJ88"/>
    <mergeCell ref="AK86:AK88"/>
    <mergeCell ref="AL86:AL88"/>
    <mergeCell ref="AM86:AM88"/>
    <mergeCell ref="AN86:AN88"/>
    <mergeCell ref="AO86:AO88"/>
    <mergeCell ref="AH83:AH85"/>
    <mergeCell ref="AI83:AI85"/>
    <mergeCell ref="AJ83:AJ85"/>
    <mergeCell ref="AK83:AK85"/>
    <mergeCell ref="AL83:AL85"/>
    <mergeCell ref="AM83:AM85"/>
    <mergeCell ref="AO66:AO68"/>
    <mergeCell ref="AH57:AH59"/>
    <mergeCell ref="AI57:AI59"/>
    <mergeCell ref="AJ57:AJ59"/>
    <mergeCell ref="AK57:AK59"/>
    <mergeCell ref="AL57:AL59"/>
    <mergeCell ref="AM57:AM59"/>
    <mergeCell ref="AN77:AN79"/>
    <mergeCell ref="AO77:AO79"/>
    <mergeCell ref="AH80:AH82"/>
    <mergeCell ref="AI80:AI82"/>
    <mergeCell ref="AJ80:AJ82"/>
    <mergeCell ref="AK80:AK82"/>
    <mergeCell ref="AL80:AL82"/>
    <mergeCell ref="AM80:AM82"/>
    <mergeCell ref="AN80:AN82"/>
    <mergeCell ref="AO80:AO82"/>
    <mergeCell ref="AH77:AH79"/>
    <mergeCell ref="AI77:AI79"/>
    <mergeCell ref="AJ77:AJ79"/>
    <mergeCell ref="AK77:AK79"/>
    <mergeCell ref="AL77:AL79"/>
    <mergeCell ref="AM77:AM79"/>
    <mergeCell ref="AH63:AH65"/>
    <mergeCell ref="AH48:AH50"/>
    <mergeCell ref="AI48:AI50"/>
    <mergeCell ref="AJ48:AJ50"/>
    <mergeCell ref="AK48:AK50"/>
    <mergeCell ref="AL48:AL50"/>
    <mergeCell ref="AH60:AH62"/>
    <mergeCell ref="AN69:AN71"/>
    <mergeCell ref="AO69:AO71"/>
    <mergeCell ref="AI60:AI62"/>
    <mergeCell ref="AJ60:AJ62"/>
    <mergeCell ref="AK60:AK62"/>
    <mergeCell ref="AL60:AL62"/>
    <mergeCell ref="AM60:AM62"/>
    <mergeCell ref="AN60:AN62"/>
    <mergeCell ref="AO60:AO62"/>
    <mergeCell ref="AM63:AM65"/>
    <mergeCell ref="AH69:AH71"/>
    <mergeCell ref="AI69:AI71"/>
    <mergeCell ref="AJ69:AJ71"/>
    <mergeCell ref="AK69:AK71"/>
    <mergeCell ref="AL69:AL71"/>
    <mergeCell ref="AM69:AM71"/>
    <mergeCell ref="AN57:AN59"/>
    <mergeCell ref="AO57:AO59"/>
    <mergeCell ref="AH66:AH68"/>
    <mergeCell ref="AI66:AI68"/>
    <mergeCell ref="AJ66:AJ68"/>
    <mergeCell ref="AK66:AK68"/>
    <mergeCell ref="AL66:AL68"/>
    <mergeCell ref="AM66:AM68"/>
    <mergeCell ref="AN66:AN68"/>
    <mergeCell ref="AO51:AO53"/>
    <mergeCell ref="AH54:AH56"/>
    <mergeCell ref="AI54:AI56"/>
    <mergeCell ref="AJ54:AJ56"/>
    <mergeCell ref="AK54:AK56"/>
    <mergeCell ref="AL54:AL56"/>
    <mergeCell ref="AM54:AM56"/>
    <mergeCell ref="AN54:AN56"/>
    <mergeCell ref="AO54:AO56"/>
    <mergeCell ref="AM48:AM50"/>
    <mergeCell ref="AN48:AN50"/>
    <mergeCell ref="AO48:AO50"/>
    <mergeCell ref="AH51:AH53"/>
    <mergeCell ref="AI51:AI53"/>
    <mergeCell ref="AJ51:AJ53"/>
    <mergeCell ref="AK51:AK53"/>
    <mergeCell ref="AL51:AL53"/>
    <mergeCell ref="AM51:AM53"/>
    <mergeCell ref="AN51:AN53"/>
    <mergeCell ref="AH30:AH32"/>
    <mergeCell ref="AI30:AI32"/>
    <mergeCell ref="AJ30:AJ32"/>
    <mergeCell ref="AK30:AK32"/>
    <mergeCell ref="AL30:AL32"/>
    <mergeCell ref="AM30:AM32"/>
    <mergeCell ref="AN30:AN32"/>
    <mergeCell ref="AO30:AO32"/>
    <mergeCell ref="AH45:AH47"/>
    <mergeCell ref="AI45:AI47"/>
    <mergeCell ref="AJ45:AJ47"/>
    <mergeCell ref="AK45:AK47"/>
    <mergeCell ref="AL45:AL47"/>
    <mergeCell ref="AM45:AM47"/>
    <mergeCell ref="AN39:AN41"/>
    <mergeCell ref="AO39:AO41"/>
    <mergeCell ref="AH42:AH44"/>
    <mergeCell ref="AI42:AI44"/>
    <mergeCell ref="AJ42:AJ44"/>
    <mergeCell ref="AK42:AK44"/>
    <mergeCell ref="AL42:AL44"/>
    <mergeCell ref="AM42:AM44"/>
    <mergeCell ref="AN42:AN44"/>
    <mergeCell ref="AO42:AO44"/>
    <mergeCell ref="AH39:AH41"/>
    <mergeCell ref="AI39:AI41"/>
    <mergeCell ref="AJ39:AJ41"/>
    <mergeCell ref="AK39:AK41"/>
    <mergeCell ref="AL39:AL41"/>
    <mergeCell ref="AM39:AM41"/>
    <mergeCell ref="AN33:AN35"/>
    <mergeCell ref="AO33:AO35"/>
    <mergeCell ref="AH36:AH38"/>
    <mergeCell ref="AI36:AI38"/>
    <mergeCell ref="AJ36:AJ38"/>
    <mergeCell ref="AK36:AK38"/>
    <mergeCell ref="AL36:AL38"/>
    <mergeCell ref="AM36:AM38"/>
    <mergeCell ref="AN36:AN38"/>
    <mergeCell ref="AO36:AO38"/>
    <mergeCell ref="AH33:AH35"/>
    <mergeCell ref="AI33:AI35"/>
    <mergeCell ref="AJ33:AJ35"/>
    <mergeCell ref="AK33:AK35"/>
    <mergeCell ref="AL33:AL35"/>
    <mergeCell ref="AM33:AM35"/>
    <mergeCell ref="AN45:AN47"/>
    <mergeCell ref="AO45:AO47"/>
    <mergeCell ref="AH12:AH14"/>
    <mergeCell ref="AI12:AI14"/>
    <mergeCell ref="AJ12:AJ14"/>
    <mergeCell ref="AK12:AK14"/>
    <mergeCell ref="AL12:AL14"/>
    <mergeCell ref="AM12:AM14"/>
    <mergeCell ref="AN12:AN14"/>
    <mergeCell ref="AO12:AO14"/>
    <mergeCell ref="AH27:AH29"/>
    <mergeCell ref="AI27:AI29"/>
    <mergeCell ref="AJ27:AJ29"/>
    <mergeCell ref="AK27:AK29"/>
    <mergeCell ref="AL27:AL29"/>
    <mergeCell ref="AM27:AM29"/>
    <mergeCell ref="AN21:AN23"/>
    <mergeCell ref="AO21:AO23"/>
    <mergeCell ref="AH24:AH26"/>
    <mergeCell ref="AI24:AI26"/>
    <mergeCell ref="AJ24:AJ26"/>
    <mergeCell ref="AK24:AK26"/>
    <mergeCell ref="AL24:AL26"/>
    <mergeCell ref="AM24:AM26"/>
    <mergeCell ref="AN24:AN26"/>
    <mergeCell ref="AO24:AO26"/>
    <mergeCell ref="AH21:AH23"/>
    <mergeCell ref="AI21:AI23"/>
    <mergeCell ref="AJ21:AJ23"/>
    <mergeCell ref="AK21:AK23"/>
    <mergeCell ref="AL21:AL23"/>
    <mergeCell ref="AM21:AM23"/>
    <mergeCell ref="AN15:AN17"/>
    <mergeCell ref="AO15:AO17"/>
    <mergeCell ref="AH18:AH20"/>
    <mergeCell ref="AI18:AI20"/>
    <mergeCell ref="AJ18:AJ20"/>
    <mergeCell ref="AK18:AK20"/>
    <mergeCell ref="AL18:AL20"/>
    <mergeCell ref="AM18:AM20"/>
    <mergeCell ref="AN18:AN20"/>
    <mergeCell ref="AO18:AO20"/>
    <mergeCell ref="AH15:AH17"/>
    <mergeCell ref="AI15:AI17"/>
    <mergeCell ref="AJ15:AJ17"/>
    <mergeCell ref="AK15:AK17"/>
    <mergeCell ref="AL15:AL17"/>
    <mergeCell ref="AM15:AM17"/>
    <mergeCell ref="AN27:AN29"/>
    <mergeCell ref="AO27:AO29"/>
    <mergeCell ref="V382:W382"/>
    <mergeCell ref="V444:W444"/>
    <mergeCell ref="V506:W506"/>
    <mergeCell ref="V568:W568"/>
    <mergeCell ref="V630:W630"/>
    <mergeCell ref="V692:W692"/>
    <mergeCell ref="V10:W10"/>
    <mergeCell ref="V72:W72"/>
    <mergeCell ref="V134:W134"/>
    <mergeCell ref="V196:W196"/>
    <mergeCell ref="V258:W258"/>
    <mergeCell ref="V320:W320"/>
    <mergeCell ref="X382:Y382"/>
    <mergeCell ref="X444:Y444"/>
    <mergeCell ref="X506:Y506"/>
    <mergeCell ref="X568:Y568"/>
    <mergeCell ref="X630:Y630"/>
    <mergeCell ref="X692:Y692"/>
    <mergeCell ref="X10:Y10"/>
    <mergeCell ref="X72:Y72"/>
    <mergeCell ref="X134:Y134"/>
    <mergeCell ref="X196:Y196"/>
    <mergeCell ref="X258:Y258"/>
    <mergeCell ref="X320:Y320"/>
    <mergeCell ref="P568:Q568"/>
    <mergeCell ref="N568:O568"/>
    <mergeCell ref="P320:Q320"/>
    <mergeCell ref="B721:B723"/>
    <mergeCell ref="G721:G723"/>
    <mergeCell ref="H721:H723"/>
    <mergeCell ref="I721:I723"/>
    <mergeCell ref="B718:B720"/>
    <mergeCell ref="G718:G720"/>
    <mergeCell ref="H718:H720"/>
    <mergeCell ref="N444:O444"/>
    <mergeCell ref="P444:Q444"/>
    <mergeCell ref="J506:K506"/>
    <mergeCell ref="L506:M506"/>
    <mergeCell ref="N506:O506"/>
    <mergeCell ref="P506:Q506"/>
    <mergeCell ref="N196:O196"/>
    <mergeCell ref="P196:Q196"/>
    <mergeCell ref="J258:K258"/>
    <mergeCell ref="L258:M258"/>
    <mergeCell ref="N258:O258"/>
    <mergeCell ref="P258:Q258"/>
    <mergeCell ref="J568:K568"/>
    <mergeCell ref="L568:M568"/>
    <mergeCell ref="J630:K630"/>
    <mergeCell ref="L630:M630"/>
    <mergeCell ref="J196:K196"/>
    <mergeCell ref="L196:M196"/>
    <mergeCell ref="J444:K444"/>
    <mergeCell ref="L444:M444"/>
    <mergeCell ref="J382:K382"/>
    <mergeCell ref="L382:M382"/>
    <mergeCell ref="L692:M692"/>
    <mergeCell ref="P692:Q692"/>
    <mergeCell ref="N692:O692"/>
    <mergeCell ref="I709:I711"/>
    <mergeCell ref="B706:B708"/>
    <mergeCell ref="G706:G708"/>
    <mergeCell ref="H706:H708"/>
    <mergeCell ref="I706:I708"/>
    <mergeCell ref="B697:B699"/>
    <mergeCell ref="G697:G699"/>
    <mergeCell ref="I718:I720"/>
    <mergeCell ref="B724:B726"/>
    <mergeCell ref="G724:G726"/>
    <mergeCell ref="H724:H726"/>
    <mergeCell ref="I724:I726"/>
    <mergeCell ref="J692:K692"/>
    <mergeCell ref="B715:B717"/>
    <mergeCell ref="G715:G717"/>
    <mergeCell ref="H715:H717"/>
    <mergeCell ref="I715:I717"/>
    <mergeCell ref="H697:H699"/>
    <mergeCell ref="I697:I699"/>
    <mergeCell ref="B694:B696"/>
    <mergeCell ref="G694:G696"/>
    <mergeCell ref="H694:H696"/>
    <mergeCell ref="I694:I696"/>
    <mergeCell ref="G665:G667"/>
    <mergeCell ref="H665:H667"/>
    <mergeCell ref="I665:I667"/>
    <mergeCell ref="B662:B664"/>
    <mergeCell ref="G662:G664"/>
    <mergeCell ref="H662:H664"/>
    <mergeCell ref="I662:I664"/>
    <mergeCell ref="B665:B667"/>
    <mergeCell ref="B712:B714"/>
    <mergeCell ref="G712:G714"/>
    <mergeCell ref="H712:H714"/>
    <mergeCell ref="I712:I714"/>
    <mergeCell ref="B709:B711"/>
    <mergeCell ref="G709:G711"/>
    <mergeCell ref="H709:H711"/>
    <mergeCell ref="B689:B691"/>
    <mergeCell ref="G689:G691"/>
    <mergeCell ref="H689:H691"/>
    <mergeCell ref="I689:I691"/>
    <mergeCell ref="B683:B685"/>
    <mergeCell ref="G683:G685"/>
    <mergeCell ref="H683:H685"/>
    <mergeCell ref="I683:I685"/>
    <mergeCell ref="B686:B688"/>
    <mergeCell ref="B680:B682"/>
    <mergeCell ref="G680:G682"/>
    <mergeCell ref="H680:H682"/>
    <mergeCell ref="I680:I682"/>
    <mergeCell ref="B668:B670"/>
    <mergeCell ref="G668:G670"/>
    <mergeCell ref="H668:H670"/>
    <mergeCell ref="I668:I670"/>
    <mergeCell ref="B671:B673"/>
    <mergeCell ref="G671:G673"/>
    <mergeCell ref="B641:B643"/>
    <mergeCell ref="G641:G643"/>
    <mergeCell ref="H641:H643"/>
    <mergeCell ref="I641:I643"/>
    <mergeCell ref="I627:I629"/>
    <mergeCell ref="H632:H634"/>
    <mergeCell ref="B603:B605"/>
    <mergeCell ref="G603:G605"/>
    <mergeCell ref="H603:H605"/>
    <mergeCell ref="I603:I605"/>
    <mergeCell ref="B621:B623"/>
    <mergeCell ref="G621:G623"/>
    <mergeCell ref="H621:H623"/>
    <mergeCell ref="I621:I623"/>
    <mergeCell ref="B609:B611"/>
    <mergeCell ref="G609:G611"/>
    <mergeCell ref="B659:B661"/>
    <mergeCell ref="G659:G661"/>
    <mergeCell ref="H659:H661"/>
    <mergeCell ref="I659:I661"/>
    <mergeCell ref="B656:B658"/>
    <mergeCell ref="G656:G658"/>
    <mergeCell ref="H656:H658"/>
    <mergeCell ref="I656:I658"/>
    <mergeCell ref="H653:H655"/>
    <mergeCell ref="I653:I655"/>
    <mergeCell ref="B650:B652"/>
    <mergeCell ref="G650:G652"/>
    <mergeCell ref="H650:H652"/>
    <mergeCell ref="I650:I652"/>
    <mergeCell ref="I632:I634"/>
    <mergeCell ref="B615:B617"/>
    <mergeCell ref="G615:G617"/>
    <mergeCell ref="H615:H617"/>
    <mergeCell ref="I615:I617"/>
    <mergeCell ref="B618:B620"/>
    <mergeCell ref="G618:G620"/>
    <mergeCell ref="H618:H620"/>
    <mergeCell ref="I618:I620"/>
    <mergeCell ref="B627:B629"/>
    <mergeCell ref="B600:B602"/>
    <mergeCell ref="G600:G602"/>
    <mergeCell ref="H600:H602"/>
    <mergeCell ref="I600:I602"/>
    <mergeCell ref="B635:B637"/>
    <mergeCell ref="G635:G637"/>
    <mergeCell ref="H635:H637"/>
    <mergeCell ref="I635:I637"/>
    <mergeCell ref="B632:B634"/>
    <mergeCell ref="G632:G634"/>
    <mergeCell ref="B624:B626"/>
    <mergeCell ref="G624:G626"/>
    <mergeCell ref="H624:H626"/>
    <mergeCell ref="I624:I626"/>
    <mergeCell ref="G597:G599"/>
    <mergeCell ref="H597:H599"/>
    <mergeCell ref="I597:I599"/>
    <mergeCell ref="B594:B596"/>
    <mergeCell ref="G594:G596"/>
    <mergeCell ref="H594:H596"/>
    <mergeCell ref="I594:I596"/>
    <mergeCell ref="G627:G629"/>
    <mergeCell ref="H627:H629"/>
    <mergeCell ref="G591:G593"/>
    <mergeCell ref="H591:H593"/>
    <mergeCell ref="I591:I593"/>
    <mergeCell ref="B588:B590"/>
    <mergeCell ref="G588:G590"/>
    <mergeCell ref="H588:H590"/>
    <mergeCell ref="I588:I590"/>
    <mergeCell ref="B597:B599"/>
    <mergeCell ref="H609:H611"/>
    <mergeCell ref="I609:I611"/>
    <mergeCell ref="B612:B614"/>
    <mergeCell ref="G612:G614"/>
    <mergeCell ref="H612:H614"/>
    <mergeCell ref="I612:I614"/>
    <mergeCell ref="I541:I543"/>
    <mergeCell ref="B591:B593"/>
    <mergeCell ref="B538:B540"/>
    <mergeCell ref="G538:G540"/>
    <mergeCell ref="H538:H540"/>
    <mergeCell ref="I538:I540"/>
    <mergeCell ref="B535:B537"/>
    <mergeCell ref="G535:G537"/>
    <mergeCell ref="H535:H537"/>
    <mergeCell ref="I535:I537"/>
    <mergeCell ref="B544:B546"/>
    <mergeCell ref="H579:H581"/>
    <mergeCell ref="I579:I581"/>
    <mergeCell ref="G585:G587"/>
    <mergeCell ref="H585:H587"/>
    <mergeCell ref="I585:I587"/>
    <mergeCell ref="B582:B584"/>
    <mergeCell ref="G582:G584"/>
    <mergeCell ref="H582:H584"/>
    <mergeCell ref="I582:I584"/>
    <mergeCell ref="B579:B581"/>
    <mergeCell ref="B476:B478"/>
    <mergeCell ref="G476:G478"/>
    <mergeCell ref="H476:H478"/>
    <mergeCell ref="I476:I478"/>
    <mergeCell ref="B482:B484"/>
    <mergeCell ref="G482:G484"/>
    <mergeCell ref="H482:H484"/>
    <mergeCell ref="I482:I484"/>
    <mergeCell ref="B514:B516"/>
    <mergeCell ref="G514:G516"/>
    <mergeCell ref="H514:H516"/>
    <mergeCell ref="I514:I516"/>
    <mergeCell ref="B520:B522"/>
    <mergeCell ref="G520:G522"/>
    <mergeCell ref="H520:H522"/>
    <mergeCell ref="I520:I522"/>
    <mergeCell ref="B517:B519"/>
    <mergeCell ref="G517:G519"/>
    <mergeCell ref="B500:B502"/>
    <mergeCell ref="G500:G502"/>
    <mergeCell ref="H500:H502"/>
    <mergeCell ref="I500:I502"/>
    <mergeCell ref="B491:B493"/>
    <mergeCell ref="G491:G493"/>
    <mergeCell ref="H491:H493"/>
    <mergeCell ref="I491:I493"/>
    <mergeCell ref="B479:B481"/>
    <mergeCell ref="G479:G481"/>
    <mergeCell ref="H479:H481"/>
    <mergeCell ref="I479:I481"/>
    <mergeCell ref="B485:B487"/>
    <mergeCell ref="G485:G487"/>
    <mergeCell ref="H485:H487"/>
    <mergeCell ref="I485:I487"/>
    <mergeCell ref="B488:B490"/>
    <mergeCell ref="G488:G490"/>
    <mergeCell ref="H488:H490"/>
    <mergeCell ref="I488:I490"/>
    <mergeCell ref="H517:H519"/>
    <mergeCell ref="I517:I519"/>
    <mergeCell ref="B467:B469"/>
    <mergeCell ref="G467:G469"/>
    <mergeCell ref="B461:B463"/>
    <mergeCell ref="G461:G463"/>
    <mergeCell ref="H461:H463"/>
    <mergeCell ref="I461:I463"/>
    <mergeCell ref="B473:B475"/>
    <mergeCell ref="G473:G475"/>
    <mergeCell ref="H473:H475"/>
    <mergeCell ref="I473:I475"/>
    <mergeCell ref="B470:B472"/>
    <mergeCell ref="G470:G472"/>
    <mergeCell ref="H470:H472"/>
    <mergeCell ref="I470:I472"/>
    <mergeCell ref="H467:H469"/>
    <mergeCell ref="I467:I469"/>
    <mergeCell ref="B464:B466"/>
    <mergeCell ref="G464:G466"/>
    <mergeCell ref="H464:H466"/>
    <mergeCell ref="I464:I466"/>
    <mergeCell ref="B408:B410"/>
    <mergeCell ref="G408:G410"/>
    <mergeCell ref="H408:H410"/>
    <mergeCell ref="I408:I410"/>
    <mergeCell ref="B405:B407"/>
    <mergeCell ref="G405:G407"/>
    <mergeCell ref="B458:B460"/>
    <mergeCell ref="G458:G460"/>
    <mergeCell ref="H458:H460"/>
    <mergeCell ref="I458:I460"/>
    <mergeCell ref="H393:H395"/>
    <mergeCell ref="I393:I395"/>
    <mergeCell ref="B402:B404"/>
    <mergeCell ref="G402:G404"/>
    <mergeCell ref="H402:H404"/>
    <mergeCell ref="I402:I404"/>
    <mergeCell ref="B449:B451"/>
    <mergeCell ref="G449:G451"/>
    <mergeCell ref="H449:H451"/>
    <mergeCell ref="I449:I451"/>
    <mergeCell ref="N382:O382"/>
    <mergeCell ref="P382:Q382"/>
    <mergeCell ref="B361:B363"/>
    <mergeCell ref="G361:G363"/>
    <mergeCell ref="H361:H363"/>
    <mergeCell ref="I361:I363"/>
    <mergeCell ref="B364:B366"/>
    <mergeCell ref="G364:G366"/>
    <mergeCell ref="B370:B372"/>
    <mergeCell ref="G370:G372"/>
    <mergeCell ref="B393:B395"/>
    <mergeCell ref="G393:G395"/>
    <mergeCell ref="I405:I407"/>
    <mergeCell ref="B355:B357"/>
    <mergeCell ref="G355:G357"/>
    <mergeCell ref="H355:H357"/>
    <mergeCell ref="I355:I357"/>
    <mergeCell ref="H370:H372"/>
    <mergeCell ref="I370:I372"/>
    <mergeCell ref="B373:B375"/>
    <mergeCell ref="B399:B401"/>
    <mergeCell ref="G399:G401"/>
    <mergeCell ref="H399:H401"/>
    <mergeCell ref="I399:I401"/>
    <mergeCell ref="G299:G301"/>
    <mergeCell ref="I340:I342"/>
    <mergeCell ref="B337:B339"/>
    <mergeCell ref="G337:G339"/>
    <mergeCell ref="B340:B342"/>
    <mergeCell ref="G340:G342"/>
    <mergeCell ref="H340:H342"/>
    <mergeCell ref="B343:B345"/>
    <mergeCell ref="G343:G345"/>
    <mergeCell ref="H343:H345"/>
    <mergeCell ref="I343:I345"/>
    <mergeCell ref="B352:B354"/>
    <mergeCell ref="G352:G354"/>
    <mergeCell ref="H352:H354"/>
    <mergeCell ref="I352:I354"/>
    <mergeCell ref="B349:B351"/>
    <mergeCell ref="G349:G351"/>
    <mergeCell ref="G346:G348"/>
    <mergeCell ref="H346:H348"/>
    <mergeCell ref="I346:I348"/>
    <mergeCell ref="H349:H351"/>
    <mergeCell ref="I349:I351"/>
    <mergeCell ref="J320:K320"/>
    <mergeCell ref="L320:M320"/>
    <mergeCell ref="B311:B313"/>
    <mergeCell ref="G311:G313"/>
    <mergeCell ref="H311:H313"/>
    <mergeCell ref="I311:I313"/>
    <mergeCell ref="B314:B316"/>
    <mergeCell ref="G314:G316"/>
    <mergeCell ref="H314:H316"/>
    <mergeCell ref="I314:I316"/>
    <mergeCell ref="N320:O320"/>
    <mergeCell ref="B325:B327"/>
    <mergeCell ref="G325:G327"/>
    <mergeCell ref="H325:H327"/>
    <mergeCell ref="I325:I327"/>
    <mergeCell ref="B305:B307"/>
    <mergeCell ref="G305:G307"/>
    <mergeCell ref="G308:G310"/>
    <mergeCell ref="H308:H310"/>
    <mergeCell ref="I308:I310"/>
    <mergeCell ref="B322:B324"/>
    <mergeCell ref="G322:G324"/>
    <mergeCell ref="H322:H324"/>
    <mergeCell ref="I322:I324"/>
    <mergeCell ref="B317:B319"/>
    <mergeCell ref="G317:G319"/>
    <mergeCell ref="H317:H319"/>
    <mergeCell ref="I317:I319"/>
    <mergeCell ref="B293:B295"/>
    <mergeCell ref="G293:G295"/>
    <mergeCell ref="H293:H295"/>
    <mergeCell ref="I293:I295"/>
    <mergeCell ref="B290:B292"/>
    <mergeCell ref="B278:B280"/>
    <mergeCell ref="G278:G280"/>
    <mergeCell ref="H278:H280"/>
    <mergeCell ref="I278:I280"/>
    <mergeCell ref="B287:B289"/>
    <mergeCell ref="G287:G289"/>
    <mergeCell ref="H287:H289"/>
    <mergeCell ref="I287:I289"/>
    <mergeCell ref="B284:B286"/>
    <mergeCell ref="G284:G286"/>
    <mergeCell ref="H299:H301"/>
    <mergeCell ref="I299:I301"/>
    <mergeCell ref="H302:H304"/>
    <mergeCell ref="I302:I304"/>
    <mergeCell ref="B308:B310"/>
    <mergeCell ref="B281:B283"/>
    <mergeCell ref="G281:G283"/>
    <mergeCell ref="H281:H283"/>
    <mergeCell ref="I281:I283"/>
    <mergeCell ref="H284:H286"/>
    <mergeCell ref="B296:B298"/>
    <mergeCell ref="G296:G298"/>
    <mergeCell ref="H296:H298"/>
    <mergeCell ref="G240:G242"/>
    <mergeCell ref="H240:H242"/>
    <mergeCell ref="I240:I242"/>
    <mergeCell ref="G228:G230"/>
    <mergeCell ref="H228:H230"/>
    <mergeCell ref="I228:I230"/>
    <mergeCell ref="B228:B230"/>
    <mergeCell ref="H246:H248"/>
    <mergeCell ref="I246:I248"/>
    <mergeCell ref="B249:B251"/>
    <mergeCell ref="B260:B262"/>
    <mergeCell ref="G260:G262"/>
    <mergeCell ref="H260:H262"/>
    <mergeCell ref="I260:I262"/>
    <mergeCell ref="G249:G251"/>
    <mergeCell ref="B255:B257"/>
    <mergeCell ref="G255:G257"/>
    <mergeCell ref="B237:B239"/>
    <mergeCell ref="G237:G239"/>
    <mergeCell ref="H237:H239"/>
    <mergeCell ref="I237:I239"/>
    <mergeCell ref="B246:B248"/>
    <mergeCell ref="G246:G248"/>
    <mergeCell ref="H193:H195"/>
    <mergeCell ref="I193:I195"/>
    <mergeCell ref="B187:B189"/>
    <mergeCell ref="G187:G189"/>
    <mergeCell ref="H187:H189"/>
    <mergeCell ref="I187:I189"/>
    <mergeCell ref="B190:B192"/>
    <mergeCell ref="G190:G192"/>
    <mergeCell ref="H190:H192"/>
    <mergeCell ref="I190:I192"/>
    <mergeCell ref="B210:B212"/>
    <mergeCell ref="G210:G212"/>
    <mergeCell ref="B231:B233"/>
    <mergeCell ref="G231:G233"/>
    <mergeCell ref="B193:B195"/>
    <mergeCell ref="G193:G195"/>
    <mergeCell ref="G204:G206"/>
    <mergeCell ref="B216:B218"/>
    <mergeCell ref="G216:G218"/>
    <mergeCell ref="B222:B224"/>
    <mergeCell ref="B207:B209"/>
    <mergeCell ref="G207:G209"/>
    <mergeCell ref="H207:H209"/>
    <mergeCell ref="I207:I209"/>
    <mergeCell ref="H222:H224"/>
    <mergeCell ref="I222:I224"/>
    <mergeCell ref="B225:B227"/>
    <mergeCell ref="G225:G227"/>
    <mergeCell ref="H225:H227"/>
    <mergeCell ref="I225:I227"/>
    <mergeCell ref="H210:H212"/>
    <mergeCell ref="I210:I212"/>
    <mergeCell ref="B184:B186"/>
    <mergeCell ref="G184:G186"/>
    <mergeCell ref="H184:H186"/>
    <mergeCell ref="I184:I186"/>
    <mergeCell ref="B166:B168"/>
    <mergeCell ref="G166:G168"/>
    <mergeCell ref="H166:H168"/>
    <mergeCell ref="I166:I168"/>
    <mergeCell ref="H169:H171"/>
    <mergeCell ref="I169:I171"/>
    <mergeCell ref="B175:B177"/>
    <mergeCell ref="G175:G177"/>
    <mergeCell ref="H175:H177"/>
    <mergeCell ref="I175:I177"/>
    <mergeCell ref="B181:B183"/>
    <mergeCell ref="G181:G183"/>
    <mergeCell ref="H181:H183"/>
    <mergeCell ref="I181:I183"/>
    <mergeCell ref="B178:B180"/>
    <mergeCell ref="G178:G180"/>
    <mergeCell ref="H178:H180"/>
    <mergeCell ref="I178:I180"/>
    <mergeCell ref="G160:G162"/>
    <mergeCell ref="H160:H162"/>
    <mergeCell ref="I160:I162"/>
    <mergeCell ref="B157:B159"/>
    <mergeCell ref="G157:G159"/>
    <mergeCell ref="H157:H159"/>
    <mergeCell ref="I157:I159"/>
    <mergeCell ref="B163:B165"/>
    <mergeCell ref="G163:G165"/>
    <mergeCell ref="H163:H165"/>
    <mergeCell ref="I163:I165"/>
    <mergeCell ref="B172:B174"/>
    <mergeCell ref="G172:G174"/>
    <mergeCell ref="H172:H174"/>
    <mergeCell ref="I172:I174"/>
    <mergeCell ref="B169:B171"/>
    <mergeCell ref="G169:G171"/>
    <mergeCell ref="B154:B156"/>
    <mergeCell ref="G154:G156"/>
    <mergeCell ref="H154:H156"/>
    <mergeCell ref="I154:I156"/>
    <mergeCell ref="B160:B162"/>
    <mergeCell ref="G101:G103"/>
    <mergeCell ref="B131:B133"/>
    <mergeCell ref="G131:G133"/>
    <mergeCell ref="H131:H133"/>
    <mergeCell ref="I131:I133"/>
    <mergeCell ref="B136:B138"/>
    <mergeCell ref="G136:G138"/>
    <mergeCell ref="H136:H138"/>
    <mergeCell ref="I136:I138"/>
    <mergeCell ref="B142:B144"/>
    <mergeCell ref="G142:G144"/>
    <mergeCell ref="B139:B141"/>
    <mergeCell ref="G139:G141"/>
    <mergeCell ref="H139:H141"/>
    <mergeCell ref="I139:I141"/>
    <mergeCell ref="J134:K134"/>
    <mergeCell ref="L134:M134"/>
    <mergeCell ref="N134:O134"/>
    <mergeCell ref="P134:Q134"/>
    <mergeCell ref="B110:B112"/>
    <mergeCell ref="G110:G112"/>
    <mergeCell ref="H110:H112"/>
    <mergeCell ref="I110:I112"/>
    <mergeCell ref="B113:B115"/>
    <mergeCell ref="G113:G115"/>
    <mergeCell ref="B151:B153"/>
    <mergeCell ref="G151:G153"/>
    <mergeCell ref="H151:H153"/>
    <mergeCell ref="I151:I153"/>
    <mergeCell ref="H142:H144"/>
    <mergeCell ref="I142:I144"/>
    <mergeCell ref="B148:B150"/>
    <mergeCell ref="G148:G150"/>
    <mergeCell ref="H148:H150"/>
    <mergeCell ref="I148:I150"/>
    <mergeCell ref="B145:B147"/>
    <mergeCell ref="G145:G147"/>
    <mergeCell ref="H145:H147"/>
    <mergeCell ref="I145:I147"/>
    <mergeCell ref="B98:B100"/>
    <mergeCell ref="G98:G100"/>
    <mergeCell ref="H98:H100"/>
    <mergeCell ref="I98:I100"/>
    <mergeCell ref="B95:B97"/>
    <mergeCell ref="G95:G97"/>
    <mergeCell ref="B125:B127"/>
    <mergeCell ref="G125:G127"/>
    <mergeCell ref="H125:H127"/>
    <mergeCell ref="I125:I127"/>
    <mergeCell ref="J72:K72"/>
    <mergeCell ref="B83:B85"/>
    <mergeCell ref="G83:G85"/>
    <mergeCell ref="H83:H85"/>
    <mergeCell ref="I83:I85"/>
    <mergeCell ref="H95:H97"/>
    <mergeCell ref="H113:H115"/>
    <mergeCell ref="I113:I115"/>
    <mergeCell ref="B116:B118"/>
    <mergeCell ref="G116:G118"/>
    <mergeCell ref="H116:H118"/>
    <mergeCell ref="I116:I118"/>
    <mergeCell ref="B80:B82"/>
    <mergeCell ref="G80:G82"/>
    <mergeCell ref="H80:H82"/>
    <mergeCell ref="I80:I82"/>
    <mergeCell ref="B77:B79"/>
    <mergeCell ref="G77:G79"/>
    <mergeCell ref="I77:I79"/>
    <mergeCell ref="I95:I97"/>
    <mergeCell ref="G89:G91"/>
    <mergeCell ref="H89:H91"/>
    <mergeCell ref="I89:I91"/>
    <mergeCell ref="B69:B71"/>
    <mergeCell ref="G69:G71"/>
    <mergeCell ref="H69:H71"/>
    <mergeCell ref="I69:I71"/>
    <mergeCell ref="B86:B88"/>
    <mergeCell ref="G86:G88"/>
    <mergeCell ref="B74:B76"/>
    <mergeCell ref="G74:G76"/>
    <mergeCell ref="H74:H76"/>
    <mergeCell ref="I74:I76"/>
    <mergeCell ref="B48:B50"/>
    <mergeCell ref="G48:G50"/>
    <mergeCell ref="H48:H50"/>
    <mergeCell ref="I48:I50"/>
    <mergeCell ref="B60:B62"/>
    <mergeCell ref="G60:G62"/>
    <mergeCell ref="I57:I59"/>
    <mergeCell ref="B45:B47"/>
    <mergeCell ref="G45:G47"/>
    <mergeCell ref="H45:H47"/>
    <mergeCell ref="I45:I47"/>
    <mergeCell ref="B42:B44"/>
    <mergeCell ref="G42:G44"/>
    <mergeCell ref="H42:H44"/>
    <mergeCell ref="I42:I44"/>
    <mergeCell ref="B51:B53"/>
    <mergeCell ref="B66:B68"/>
    <mergeCell ref="G66:G68"/>
    <mergeCell ref="H66:H68"/>
    <mergeCell ref="I66:I68"/>
    <mergeCell ref="R72:S72"/>
    <mergeCell ref="B33:B35"/>
    <mergeCell ref="G33:G35"/>
    <mergeCell ref="H33:H35"/>
    <mergeCell ref="I33:I35"/>
    <mergeCell ref="H36:H38"/>
    <mergeCell ref="I36:I38"/>
    <mergeCell ref="B57:B59"/>
    <mergeCell ref="H24:H26"/>
    <mergeCell ref="I24:I26"/>
    <mergeCell ref="C5:D5"/>
    <mergeCell ref="L72:M72"/>
    <mergeCell ref="N72:O72"/>
    <mergeCell ref="P72:Q72"/>
    <mergeCell ref="G51:G53"/>
    <mergeCell ref="H51:H53"/>
    <mergeCell ref="I51:I53"/>
    <mergeCell ref="G57:G59"/>
    <mergeCell ref="H60:H62"/>
    <mergeCell ref="I60:I62"/>
    <mergeCell ref="B63:B65"/>
    <mergeCell ref="G63:G65"/>
    <mergeCell ref="H63:H65"/>
    <mergeCell ref="I63:I65"/>
    <mergeCell ref="H57:H59"/>
    <mergeCell ref="J10:K10"/>
    <mergeCell ref="L10:M10"/>
    <mergeCell ref="I6:K6"/>
    <mergeCell ref="I7:K7"/>
    <mergeCell ref="I8:K8"/>
    <mergeCell ref="I18:I20"/>
    <mergeCell ref="B30:B32"/>
    <mergeCell ref="G30:G32"/>
    <mergeCell ref="H30:H32"/>
    <mergeCell ref="I30:I32"/>
    <mergeCell ref="B39:B41"/>
    <mergeCell ref="G39:G41"/>
    <mergeCell ref="H39:H41"/>
    <mergeCell ref="I39:I41"/>
    <mergeCell ref="B36:B38"/>
    <mergeCell ref="G36:G38"/>
    <mergeCell ref="B54:B56"/>
    <mergeCell ref="G54:G56"/>
    <mergeCell ref="H128:H130"/>
    <mergeCell ref="I128:I130"/>
    <mergeCell ref="B119:B121"/>
    <mergeCell ref="G119:G121"/>
    <mergeCell ref="H119:H121"/>
    <mergeCell ref="I119:I121"/>
    <mergeCell ref="B27:B29"/>
    <mergeCell ref="G27:G29"/>
    <mergeCell ref="H27:H29"/>
    <mergeCell ref="I27:I29"/>
    <mergeCell ref="B24:B26"/>
    <mergeCell ref="G24:G26"/>
    <mergeCell ref="R10:S10"/>
    <mergeCell ref="H54:H56"/>
    <mergeCell ref="I54:I56"/>
    <mergeCell ref="B21:B23"/>
    <mergeCell ref="G21:G23"/>
    <mergeCell ref="H21:H23"/>
    <mergeCell ref="I21:I23"/>
    <mergeCell ref="B18:B20"/>
    <mergeCell ref="G18:G20"/>
    <mergeCell ref="H18:H20"/>
    <mergeCell ref="B15:B17"/>
    <mergeCell ref="G15:G17"/>
    <mergeCell ref="H15:H17"/>
    <mergeCell ref="I15:I17"/>
    <mergeCell ref="N10:O10"/>
    <mergeCell ref="P10:Q10"/>
    <mergeCell ref="B12:B14"/>
    <mergeCell ref="G12:G14"/>
    <mergeCell ref="H12:H14"/>
    <mergeCell ref="I12:I14"/>
    <mergeCell ref="H107:H109"/>
    <mergeCell ref="I107:I109"/>
    <mergeCell ref="B101:B103"/>
    <mergeCell ref="H231:H233"/>
    <mergeCell ref="I231:I233"/>
    <mergeCell ref="B198:B200"/>
    <mergeCell ref="G198:G200"/>
    <mergeCell ref="H198:H200"/>
    <mergeCell ref="I198:I200"/>
    <mergeCell ref="B204:B206"/>
    <mergeCell ref="B89:B91"/>
    <mergeCell ref="B104:B106"/>
    <mergeCell ref="G104:G106"/>
    <mergeCell ref="H104:H106"/>
    <mergeCell ref="I104:I106"/>
    <mergeCell ref="H77:H79"/>
    <mergeCell ref="H101:H103"/>
    <mergeCell ref="I101:I103"/>
    <mergeCell ref="B122:B124"/>
    <mergeCell ref="G122:G124"/>
    <mergeCell ref="H122:H124"/>
    <mergeCell ref="I122:I124"/>
    <mergeCell ref="B92:B94"/>
    <mergeCell ref="G92:G94"/>
    <mergeCell ref="H92:H94"/>
    <mergeCell ref="I92:I94"/>
    <mergeCell ref="B107:B109"/>
    <mergeCell ref="G107:G109"/>
    <mergeCell ref="H86:H88"/>
    <mergeCell ref="I86:I88"/>
    <mergeCell ref="B128:B130"/>
    <mergeCell ref="G128:G130"/>
    <mergeCell ref="B243:B245"/>
    <mergeCell ref="G243:G245"/>
    <mergeCell ref="H243:H245"/>
    <mergeCell ref="I243:I245"/>
    <mergeCell ref="H305:H307"/>
    <mergeCell ref="I305:I307"/>
    <mergeCell ref="B252:B254"/>
    <mergeCell ref="G252:G254"/>
    <mergeCell ref="H252:H254"/>
    <mergeCell ref="I252:I254"/>
    <mergeCell ref="G222:G224"/>
    <mergeCell ref="H204:H206"/>
    <mergeCell ref="I204:I206"/>
    <mergeCell ref="B201:B203"/>
    <mergeCell ref="G201:G203"/>
    <mergeCell ref="H201:H203"/>
    <mergeCell ref="I201:I203"/>
    <mergeCell ref="H216:H218"/>
    <mergeCell ref="I216:I218"/>
    <mergeCell ref="B213:B215"/>
    <mergeCell ref="G213:G215"/>
    <mergeCell ref="H213:H215"/>
    <mergeCell ref="I213:I215"/>
    <mergeCell ref="B234:B236"/>
    <mergeCell ref="G234:G236"/>
    <mergeCell ref="H234:H236"/>
    <mergeCell ref="I234:I236"/>
    <mergeCell ref="B219:B221"/>
    <mergeCell ref="G219:G221"/>
    <mergeCell ref="H219:H221"/>
    <mergeCell ref="I219:I221"/>
    <mergeCell ref="B240:B242"/>
    <mergeCell ref="G290:G292"/>
    <mergeCell ref="H290:H292"/>
    <mergeCell ref="I290:I292"/>
    <mergeCell ref="H249:H251"/>
    <mergeCell ref="I249:I251"/>
    <mergeCell ref="B302:B304"/>
    <mergeCell ref="G302:G304"/>
    <mergeCell ref="H255:H257"/>
    <mergeCell ref="I255:I257"/>
    <mergeCell ref="B269:B271"/>
    <mergeCell ref="G269:G271"/>
    <mergeCell ref="H269:H271"/>
    <mergeCell ref="I269:I271"/>
    <mergeCell ref="B263:B265"/>
    <mergeCell ref="G263:G265"/>
    <mergeCell ref="H263:H265"/>
    <mergeCell ref="I263:I265"/>
    <mergeCell ref="B275:B277"/>
    <mergeCell ref="G275:G277"/>
    <mergeCell ref="H275:H277"/>
    <mergeCell ref="I275:I277"/>
    <mergeCell ref="B272:B274"/>
    <mergeCell ref="G272:G274"/>
    <mergeCell ref="H272:H274"/>
    <mergeCell ref="I272:I274"/>
    <mergeCell ref="B266:B268"/>
    <mergeCell ref="G266:G268"/>
    <mergeCell ref="H266:H268"/>
    <mergeCell ref="I266:I268"/>
    <mergeCell ref="I284:I286"/>
    <mergeCell ref="I296:I298"/>
    <mergeCell ref="B299:B301"/>
    <mergeCell ref="B331:B333"/>
    <mergeCell ref="G331:G333"/>
    <mergeCell ref="H331:H333"/>
    <mergeCell ref="I331:I333"/>
    <mergeCell ref="B328:B330"/>
    <mergeCell ref="G328:G330"/>
    <mergeCell ref="H328:H330"/>
    <mergeCell ref="I328:I330"/>
    <mergeCell ref="B423:B425"/>
    <mergeCell ref="G423:G425"/>
    <mergeCell ref="H423:H425"/>
    <mergeCell ref="I423:I425"/>
    <mergeCell ref="B334:B336"/>
    <mergeCell ref="G334:G336"/>
    <mergeCell ref="H334:H336"/>
    <mergeCell ref="I334:I336"/>
    <mergeCell ref="H337:H339"/>
    <mergeCell ref="I337:I339"/>
    <mergeCell ref="B358:B360"/>
    <mergeCell ref="G358:G360"/>
    <mergeCell ref="H358:H360"/>
    <mergeCell ref="I358:I360"/>
    <mergeCell ref="I379:I381"/>
    <mergeCell ref="G373:G375"/>
    <mergeCell ref="H373:H375"/>
    <mergeCell ref="I373:I375"/>
    <mergeCell ref="H364:H366"/>
    <mergeCell ref="I364:I366"/>
    <mergeCell ref="B367:B369"/>
    <mergeCell ref="G367:G369"/>
    <mergeCell ref="H367:H369"/>
    <mergeCell ref="I367:I369"/>
    <mergeCell ref="H390:H392"/>
    <mergeCell ref="I390:I392"/>
    <mergeCell ref="B387:B389"/>
    <mergeCell ref="G387:G389"/>
    <mergeCell ref="H387:H389"/>
    <mergeCell ref="B384:B386"/>
    <mergeCell ref="G384:G386"/>
    <mergeCell ref="H384:H386"/>
    <mergeCell ref="I384:I386"/>
    <mergeCell ref="B390:B392"/>
    <mergeCell ref="B346:B348"/>
    <mergeCell ref="B376:B378"/>
    <mergeCell ref="G376:G378"/>
    <mergeCell ref="H376:H378"/>
    <mergeCell ref="I376:I378"/>
    <mergeCell ref="B379:B381"/>
    <mergeCell ref="G379:G381"/>
    <mergeCell ref="H379:H381"/>
    <mergeCell ref="B455:B457"/>
    <mergeCell ref="G455:G457"/>
    <mergeCell ref="H455:H457"/>
    <mergeCell ref="I455:I457"/>
    <mergeCell ref="B452:B454"/>
    <mergeCell ref="G452:G454"/>
    <mergeCell ref="H452:H454"/>
    <mergeCell ref="I452:I454"/>
    <mergeCell ref="I387:I389"/>
    <mergeCell ref="B396:B398"/>
    <mergeCell ref="G396:G398"/>
    <mergeCell ref="H396:H398"/>
    <mergeCell ref="I396:I398"/>
    <mergeCell ref="B426:B428"/>
    <mergeCell ref="G426:G428"/>
    <mergeCell ref="H426:H428"/>
    <mergeCell ref="I426:I428"/>
    <mergeCell ref="H405:H407"/>
    <mergeCell ref="G429:G431"/>
    <mergeCell ref="H429:H431"/>
    <mergeCell ref="I429:I431"/>
    <mergeCell ref="B432:B434"/>
    <mergeCell ref="G432:G434"/>
    <mergeCell ref="H432:H434"/>
    <mergeCell ref="I432:I434"/>
    <mergeCell ref="G390:G392"/>
    <mergeCell ref="B435:B437"/>
    <mergeCell ref="G435:G437"/>
    <mergeCell ref="H435:H437"/>
    <mergeCell ref="I435:I437"/>
    <mergeCell ref="B438:B440"/>
    <mergeCell ref="G438:G440"/>
    <mergeCell ref="B441:B443"/>
    <mergeCell ref="G441:G443"/>
    <mergeCell ref="H441:H443"/>
    <mergeCell ref="I441:I443"/>
    <mergeCell ref="B446:B448"/>
    <mergeCell ref="G446:G448"/>
    <mergeCell ref="G417:G419"/>
    <mergeCell ref="H417:H419"/>
    <mergeCell ref="I417:I419"/>
    <mergeCell ref="B414:B416"/>
    <mergeCell ref="G414:G416"/>
    <mergeCell ref="H414:H416"/>
    <mergeCell ref="I414:I416"/>
    <mergeCell ref="B411:B413"/>
    <mergeCell ref="G411:G413"/>
    <mergeCell ref="H411:H413"/>
    <mergeCell ref="I411:I413"/>
    <mergeCell ref="B420:B422"/>
    <mergeCell ref="G420:G422"/>
    <mergeCell ref="H420:H422"/>
    <mergeCell ref="I420:I422"/>
    <mergeCell ref="B417:B419"/>
    <mergeCell ref="H446:H448"/>
    <mergeCell ref="I446:I448"/>
    <mergeCell ref="H438:H440"/>
    <mergeCell ref="I438:I440"/>
    <mergeCell ref="B429:B431"/>
    <mergeCell ref="H497:H499"/>
    <mergeCell ref="I497:I499"/>
    <mergeCell ref="B553:B555"/>
    <mergeCell ref="G553:G555"/>
    <mergeCell ref="H553:H555"/>
    <mergeCell ref="I553:I555"/>
    <mergeCell ref="B547:B549"/>
    <mergeCell ref="G547:G549"/>
    <mergeCell ref="H547:H549"/>
    <mergeCell ref="I547:I549"/>
    <mergeCell ref="B503:B505"/>
    <mergeCell ref="G503:G505"/>
    <mergeCell ref="H503:H505"/>
    <mergeCell ref="I503:I505"/>
    <mergeCell ref="B494:B496"/>
    <mergeCell ref="G494:G496"/>
    <mergeCell ref="H494:H496"/>
    <mergeCell ref="I494:I496"/>
    <mergeCell ref="B497:B499"/>
    <mergeCell ref="G497:G499"/>
    <mergeCell ref="B532:B534"/>
    <mergeCell ref="G532:G534"/>
    <mergeCell ref="H532:H534"/>
    <mergeCell ref="I532:I534"/>
    <mergeCell ref="B529:B531"/>
    <mergeCell ref="G529:G531"/>
    <mergeCell ref="H529:H531"/>
    <mergeCell ref="I529:I531"/>
    <mergeCell ref="H526:H528"/>
    <mergeCell ref="I526:I528"/>
    <mergeCell ref="B523:B525"/>
    <mergeCell ref="G523:G525"/>
    <mergeCell ref="B508:B510"/>
    <mergeCell ref="G508:G510"/>
    <mergeCell ref="H508:H510"/>
    <mergeCell ref="I508:I510"/>
    <mergeCell ref="H562:H564"/>
    <mergeCell ref="I562:I564"/>
    <mergeCell ref="B559:B561"/>
    <mergeCell ref="G559:G561"/>
    <mergeCell ref="H559:H561"/>
    <mergeCell ref="I559:I561"/>
    <mergeCell ref="B550:B552"/>
    <mergeCell ref="G550:G552"/>
    <mergeCell ref="H550:H552"/>
    <mergeCell ref="I550:I552"/>
    <mergeCell ref="B511:B513"/>
    <mergeCell ref="G511:G513"/>
    <mergeCell ref="H511:H513"/>
    <mergeCell ref="I511:I513"/>
    <mergeCell ref="H523:H525"/>
    <mergeCell ref="I523:I525"/>
    <mergeCell ref="B556:B558"/>
    <mergeCell ref="G556:G558"/>
    <mergeCell ref="H556:H558"/>
    <mergeCell ref="I556:I558"/>
    <mergeCell ref="B526:B528"/>
    <mergeCell ref="G526:G528"/>
    <mergeCell ref="G544:G546"/>
    <mergeCell ref="H544:H546"/>
    <mergeCell ref="I544:I546"/>
    <mergeCell ref="B541:B543"/>
    <mergeCell ref="G541:G543"/>
    <mergeCell ref="H541:H543"/>
    <mergeCell ref="G751:G753"/>
    <mergeCell ref="H751:H753"/>
    <mergeCell ref="B751:B753"/>
    <mergeCell ref="I751:I753"/>
    <mergeCell ref="G742:G744"/>
    <mergeCell ref="H742:H744"/>
    <mergeCell ref="H671:H673"/>
    <mergeCell ref="I671:I673"/>
    <mergeCell ref="B674:B676"/>
    <mergeCell ref="G674:G676"/>
    <mergeCell ref="H674:H676"/>
    <mergeCell ref="I674:I676"/>
    <mergeCell ref="P630:Q630"/>
    <mergeCell ref="N630:O630"/>
    <mergeCell ref="H638:H640"/>
    <mergeCell ref="I638:I640"/>
    <mergeCell ref="B647:B649"/>
    <mergeCell ref="G647:G649"/>
    <mergeCell ref="H647:H649"/>
    <mergeCell ref="I647:I649"/>
    <mergeCell ref="B644:B646"/>
    <mergeCell ref="G644:G646"/>
    <mergeCell ref="B727:B729"/>
    <mergeCell ref="G727:G729"/>
    <mergeCell ref="H727:H729"/>
    <mergeCell ref="I727:I729"/>
    <mergeCell ref="B638:B640"/>
    <mergeCell ref="G638:G640"/>
    <mergeCell ref="B677:B679"/>
    <mergeCell ref="G677:G679"/>
    <mergeCell ref="H677:H679"/>
    <mergeCell ref="I677:I679"/>
    <mergeCell ref="B748:B750"/>
    <mergeCell ref="I748:I750"/>
    <mergeCell ref="B736:B738"/>
    <mergeCell ref="I736:I738"/>
    <mergeCell ref="B739:B741"/>
    <mergeCell ref="I739:I741"/>
    <mergeCell ref="G748:G750"/>
    <mergeCell ref="H748:H750"/>
    <mergeCell ref="B745:B747"/>
    <mergeCell ref="I745:I747"/>
    <mergeCell ref="G730:G732"/>
    <mergeCell ref="H730:H732"/>
    <mergeCell ref="G733:G735"/>
    <mergeCell ref="H733:H735"/>
    <mergeCell ref="B733:B735"/>
    <mergeCell ref="I733:I735"/>
    <mergeCell ref="B730:B732"/>
    <mergeCell ref="I730:I732"/>
    <mergeCell ref="G745:G747"/>
    <mergeCell ref="H745:H747"/>
    <mergeCell ref="B742:B744"/>
    <mergeCell ref="I742:I744"/>
    <mergeCell ref="G736:G738"/>
    <mergeCell ref="H736:H738"/>
    <mergeCell ref="G739:G741"/>
    <mergeCell ref="H739:H741"/>
    <mergeCell ref="H700:H702"/>
    <mergeCell ref="I700:I702"/>
    <mergeCell ref="B565:B567"/>
    <mergeCell ref="G565:G567"/>
    <mergeCell ref="H565:H567"/>
    <mergeCell ref="I565:I567"/>
    <mergeCell ref="B606:B608"/>
    <mergeCell ref="G606:G608"/>
    <mergeCell ref="H606:H608"/>
    <mergeCell ref="I606:I608"/>
    <mergeCell ref="R692:S692"/>
    <mergeCell ref="G686:G688"/>
    <mergeCell ref="H686:H688"/>
    <mergeCell ref="I686:I688"/>
    <mergeCell ref="B703:B705"/>
    <mergeCell ref="G703:G705"/>
    <mergeCell ref="H703:H705"/>
    <mergeCell ref="I703:I705"/>
    <mergeCell ref="B700:B702"/>
    <mergeCell ref="G700:G702"/>
    <mergeCell ref="R568:S568"/>
    <mergeCell ref="R630:S630"/>
    <mergeCell ref="H644:H646"/>
    <mergeCell ref="I644:I646"/>
    <mergeCell ref="B653:B655"/>
    <mergeCell ref="G653:G655"/>
    <mergeCell ref="G579:G581"/>
    <mergeCell ref="B576:B578"/>
    <mergeCell ref="G576:G578"/>
    <mergeCell ref="H576:H578"/>
    <mergeCell ref="I576:I578"/>
    <mergeCell ref="B585:B587"/>
    <mergeCell ref="T506:U506"/>
    <mergeCell ref="T568:U568"/>
    <mergeCell ref="T630:U630"/>
    <mergeCell ref="T692:U692"/>
    <mergeCell ref="R196:S196"/>
    <mergeCell ref="AC12:AC14"/>
    <mergeCell ref="AC66:AC68"/>
    <mergeCell ref="AC89:AC91"/>
    <mergeCell ref="AC116:AC118"/>
    <mergeCell ref="AC145:AC147"/>
    <mergeCell ref="B562:B564"/>
    <mergeCell ref="G562:G564"/>
    <mergeCell ref="T10:U10"/>
    <mergeCell ref="T72:U72"/>
    <mergeCell ref="T134:U134"/>
    <mergeCell ref="T196:U196"/>
    <mergeCell ref="T258:U258"/>
    <mergeCell ref="T320:U320"/>
    <mergeCell ref="T382:U382"/>
    <mergeCell ref="T444:U444"/>
    <mergeCell ref="R320:S320"/>
    <mergeCell ref="R382:S382"/>
    <mergeCell ref="R444:S444"/>
    <mergeCell ref="R506:S506"/>
    <mergeCell ref="B573:B575"/>
    <mergeCell ref="G573:G575"/>
    <mergeCell ref="H573:H575"/>
    <mergeCell ref="I573:I575"/>
    <mergeCell ref="B570:B572"/>
    <mergeCell ref="G570:G572"/>
    <mergeCell ref="H570:H572"/>
    <mergeCell ref="I570:I572"/>
    <mergeCell ref="R134:S134"/>
    <mergeCell ref="AD66:AD68"/>
    <mergeCell ref="AC69:AC71"/>
    <mergeCell ref="AD69:AD71"/>
    <mergeCell ref="AC74:AC76"/>
    <mergeCell ref="AD74:AD76"/>
    <mergeCell ref="AC77:AC79"/>
    <mergeCell ref="AD77:AD79"/>
    <mergeCell ref="AD45:AD47"/>
    <mergeCell ref="AC48:AC50"/>
    <mergeCell ref="AD48:AD50"/>
    <mergeCell ref="AC51:AC53"/>
    <mergeCell ref="AD51:AD53"/>
    <mergeCell ref="AC54:AC56"/>
    <mergeCell ref="AD54:AD56"/>
    <mergeCell ref="AC508:AC510"/>
    <mergeCell ref="AC535:AC537"/>
    <mergeCell ref="R258:S258"/>
    <mergeCell ref="AC45:AC47"/>
    <mergeCell ref="AC340:AC342"/>
    <mergeCell ref="AC367:AC369"/>
    <mergeCell ref="AC396:AC398"/>
    <mergeCell ref="AC423:AC425"/>
    <mergeCell ref="AC452:AC454"/>
    <mergeCell ref="AC479:AC481"/>
    <mergeCell ref="AC346:AC348"/>
    <mergeCell ref="AC358:AC360"/>
    <mergeCell ref="AC370:AC372"/>
    <mergeCell ref="AC384:AC386"/>
    <mergeCell ref="AC172:AC174"/>
    <mergeCell ref="AC201:AC203"/>
    <mergeCell ref="AC228:AC230"/>
    <mergeCell ref="AD12:AD14"/>
    <mergeCell ref="AC15:AC17"/>
    <mergeCell ref="AD15:AD17"/>
    <mergeCell ref="AC18:AC20"/>
    <mergeCell ref="AD18:AD20"/>
    <mergeCell ref="AC21:AC23"/>
    <mergeCell ref="AD21:AD23"/>
    <mergeCell ref="AC24:AC26"/>
    <mergeCell ref="AD24:AD26"/>
    <mergeCell ref="AC80:AC82"/>
    <mergeCell ref="AD80:AD82"/>
    <mergeCell ref="AC83:AC85"/>
    <mergeCell ref="AD83:AD85"/>
    <mergeCell ref="AC86:AC88"/>
    <mergeCell ref="AD86:AD88"/>
    <mergeCell ref="AC57:AC59"/>
    <mergeCell ref="AD57:AD59"/>
    <mergeCell ref="AC36:AC38"/>
    <mergeCell ref="AD36:AD38"/>
    <mergeCell ref="AC39:AC41"/>
    <mergeCell ref="AD39:AD41"/>
    <mergeCell ref="AC42:AC44"/>
    <mergeCell ref="AD42:AD44"/>
    <mergeCell ref="AC98:AC100"/>
    <mergeCell ref="AD98:AD100"/>
    <mergeCell ref="AC101:AC103"/>
    <mergeCell ref="AD101:AD103"/>
    <mergeCell ref="AC104:AC106"/>
    <mergeCell ref="AD104:AD106"/>
    <mergeCell ref="AD89:AD91"/>
    <mergeCell ref="AC92:AC94"/>
    <mergeCell ref="AD92:AD94"/>
    <mergeCell ref="AC63:AC65"/>
    <mergeCell ref="AD63:AD65"/>
    <mergeCell ref="AD95:AD97"/>
    <mergeCell ref="AC27:AC29"/>
    <mergeCell ref="AD27:AD29"/>
    <mergeCell ref="AC30:AC32"/>
    <mergeCell ref="AD30:AD32"/>
    <mergeCell ref="AC33:AC35"/>
    <mergeCell ref="AD33:AD35"/>
    <mergeCell ref="AC95:AC97"/>
    <mergeCell ref="AC128:AC130"/>
    <mergeCell ref="AD128:AD130"/>
    <mergeCell ref="AC131:AC133"/>
    <mergeCell ref="AD131:AD133"/>
    <mergeCell ref="AC136:AC138"/>
    <mergeCell ref="AD136:AD138"/>
    <mergeCell ref="AD116:AD118"/>
    <mergeCell ref="AC119:AC121"/>
    <mergeCell ref="AD119:AD121"/>
    <mergeCell ref="AC122:AC124"/>
    <mergeCell ref="AD122:AD124"/>
    <mergeCell ref="AC125:AC127"/>
    <mergeCell ref="AD125:AD127"/>
    <mergeCell ref="AC107:AC109"/>
    <mergeCell ref="AD107:AD109"/>
    <mergeCell ref="AC110:AC112"/>
    <mergeCell ref="AD110:AD112"/>
    <mergeCell ref="AC113:AC115"/>
    <mergeCell ref="AD113:AD115"/>
    <mergeCell ref="AC160:AC162"/>
    <mergeCell ref="AD160:AD162"/>
    <mergeCell ref="AC163:AC165"/>
    <mergeCell ref="AD163:AD165"/>
    <mergeCell ref="AC166:AC168"/>
    <mergeCell ref="AD166:AD168"/>
    <mergeCell ref="AC151:AC153"/>
    <mergeCell ref="AD151:AD153"/>
    <mergeCell ref="AC154:AC156"/>
    <mergeCell ref="AD154:AD156"/>
    <mergeCell ref="AC157:AC159"/>
    <mergeCell ref="AD157:AD159"/>
    <mergeCell ref="AC139:AC141"/>
    <mergeCell ref="AD139:AD141"/>
    <mergeCell ref="AC142:AC144"/>
    <mergeCell ref="AD142:AD144"/>
    <mergeCell ref="AD145:AD147"/>
    <mergeCell ref="AC148:AC150"/>
    <mergeCell ref="AD148:AD150"/>
    <mergeCell ref="AD193:AD195"/>
    <mergeCell ref="AC198:AC200"/>
    <mergeCell ref="AD198:AD200"/>
    <mergeCell ref="AD201:AD203"/>
    <mergeCell ref="AC204:AC206"/>
    <mergeCell ref="AD204:AD206"/>
    <mergeCell ref="AD181:AD183"/>
    <mergeCell ref="AC184:AC186"/>
    <mergeCell ref="AD184:AD186"/>
    <mergeCell ref="AC187:AC189"/>
    <mergeCell ref="AD187:AD189"/>
    <mergeCell ref="AC190:AC192"/>
    <mergeCell ref="AD190:AD192"/>
    <mergeCell ref="AC169:AC171"/>
    <mergeCell ref="AD169:AD171"/>
    <mergeCell ref="AD172:AD174"/>
    <mergeCell ref="AC175:AC177"/>
    <mergeCell ref="AD175:AD177"/>
    <mergeCell ref="AC178:AC180"/>
    <mergeCell ref="AD178:AD180"/>
    <mergeCell ref="AC181:AC183"/>
    <mergeCell ref="AC193:AC195"/>
    <mergeCell ref="AC231:AC233"/>
    <mergeCell ref="AD231:AD233"/>
    <mergeCell ref="AC234:AC236"/>
    <mergeCell ref="AD234:AD236"/>
    <mergeCell ref="AC237:AC239"/>
    <mergeCell ref="AD237:AD239"/>
    <mergeCell ref="AD219:AD221"/>
    <mergeCell ref="AC222:AC224"/>
    <mergeCell ref="AD222:AD224"/>
    <mergeCell ref="AC225:AC227"/>
    <mergeCell ref="AD225:AD227"/>
    <mergeCell ref="AD228:AD230"/>
    <mergeCell ref="AD207:AD209"/>
    <mergeCell ref="AC210:AC212"/>
    <mergeCell ref="AD210:AD212"/>
    <mergeCell ref="AC213:AC215"/>
    <mergeCell ref="AD213:AD215"/>
    <mergeCell ref="AC216:AC218"/>
    <mergeCell ref="AD216:AD218"/>
    <mergeCell ref="AC207:AC209"/>
    <mergeCell ref="AC219:AC221"/>
    <mergeCell ref="AC263:AC265"/>
    <mergeCell ref="AD263:AD265"/>
    <mergeCell ref="AC266:AC268"/>
    <mergeCell ref="AD266:AD268"/>
    <mergeCell ref="AC269:AC271"/>
    <mergeCell ref="AD269:AD271"/>
    <mergeCell ref="AC249:AC251"/>
    <mergeCell ref="AD249:AD251"/>
    <mergeCell ref="AC252:AC254"/>
    <mergeCell ref="AD252:AD254"/>
    <mergeCell ref="AD255:AD257"/>
    <mergeCell ref="AC260:AC262"/>
    <mergeCell ref="AD260:AD262"/>
    <mergeCell ref="AC240:AC242"/>
    <mergeCell ref="AD240:AD242"/>
    <mergeCell ref="AC243:AC245"/>
    <mergeCell ref="AD243:AD245"/>
    <mergeCell ref="AC246:AC248"/>
    <mergeCell ref="AD246:AD248"/>
    <mergeCell ref="AC255:AC257"/>
    <mergeCell ref="AC293:AC295"/>
    <mergeCell ref="AD293:AD295"/>
    <mergeCell ref="AC296:AC298"/>
    <mergeCell ref="AD296:AD298"/>
    <mergeCell ref="AC299:AC301"/>
    <mergeCell ref="AD299:AD301"/>
    <mergeCell ref="AC281:AC283"/>
    <mergeCell ref="AD281:AD283"/>
    <mergeCell ref="AD284:AD286"/>
    <mergeCell ref="AC287:AC289"/>
    <mergeCell ref="AD287:AD289"/>
    <mergeCell ref="AC290:AC292"/>
    <mergeCell ref="AD290:AD292"/>
    <mergeCell ref="AC272:AC274"/>
    <mergeCell ref="AD272:AD274"/>
    <mergeCell ref="AC275:AC277"/>
    <mergeCell ref="AD275:AD277"/>
    <mergeCell ref="AC278:AC280"/>
    <mergeCell ref="AD278:AD280"/>
    <mergeCell ref="AC284:AC286"/>
    <mergeCell ref="AC325:AC327"/>
    <mergeCell ref="AD325:AD327"/>
    <mergeCell ref="AC328:AC330"/>
    <mergeCell ref="AD328:AD330"/>
    <mergeCell ref="AC331:AC333"/>
    <mergeCell ref="AD331:AD333"/>
    <mergeCell ref="AD311:AD313"/>
    <mergeCell ref="AC314:AC316"/>
    <mergeCell ref="AD314:AD316"/>
    <mergeCell ref="AC317:AC319"/>
    <mergeCell ref="AD317:AD319"/>
    <mergeCell ref="AC322:AC324"/>
    <mergeCell ref="AD322:AD324"/>
    <mergeCell ref="AC302:AC304"/>
    <mergeCell ref="AD302:AD304"/>
    <mergeCell ref="AC305:AC307"/>
    <mergeCell ref="AD305:AD307"/>
    <mergeCell ref="AC308:AC310"/>
    <mergeCell ref="AD308:AD310"/>
    <mergeCell ref="AC311:AC313"/>
    <mergeCell ref="AD358:AD360"/>
    <mergeCell ref="AC361:AC363"/>
    <mergeCell ref="AD361:AD363"/>
    <mergeCell ref="AC364:AC366"/>
    <mergeCell ref="AD364:AD366"/>
    <mergeCell ref="AD367:AD369"/>
    <mergeCell ref="AD346:AD348"/>
    <mergeCell ref="AC349:AC351"/>
    <mergeCell ref="AD349:AD351"/>
    <mergeCell ref="AC352:AC354"/>
    <mergeCell ref="AD352:AD354"/>
    <mergeCell ref="AC355:AC357"/>
    <mergeCell ref="AD355:AD357"/>
    <mergeCell ref="AC334:AC336"/>
    <mergeCell ref="AD334:AD336"/>
    <mergeCell ref="AC337:AC339"/>
    <mergeCell ref="AD337:AD339"/>
    <mergeCell ref="AD340:AD342"/>
    <mergeCell ref="AC343:AC345"/>
    <mergeCell ref="AD343:AD345"/>
    <mergeCell ref="AD396:AD398"/>
    <mergeCell ref="AC399:AC401"/>
    <mergeCell ref="AD399:AD401"/>
    <mergeCell ref="AC402:AC404"/>
    <mergeCell ref="AD402:AD404"/>
    <mergeCell ref="AC405:AC407"/>
    <mergeCell ref="AD405:AD407"/>
    <mergeCell ref="AD384:AD386"/>
    <mergeCell ref="AC387:AC389"/>
    <mergeCell ref="AD387:AD389"/>
    <mergeCell ref="AC390:AC392"/>
    <mergeCell ref="AD390:AD392"/>
    <mergeCell ref="AC393:AC395"/>
    <mergeCell ref="AD393:AD395"/>
    <mergeCell ref="AD370:AD372"/>
    <mergeCell ref="AC373:AC375"/>
    <mergeCell ref="AD373:AD375"/>
    <mergeCell ref="AC376:AC378"/>
    <mergeCell ref="AD376:AD378"/>
    <mergeCell ref="AC379:AC381"/>
    <mergeCell ref="AD379:AD381"/>
    <mergeCell ref="AC429:AC431"/>
    <mergeCell ref="AD429:AD431"/>
    <mergeCell ref="AC432:AC434"/>
    <mergeCell ref="AD432:AD434"/>
    <mergeCell ref="AC435:AC437"/>
    <mergeCell ref="AD435:AD437"/>
    <mergeCell ref="AC417:AC419"/>
    <mergeCell ref="AD417:AD419"/>
    <mergeCell ref="AC420:AC422"/>
    <mergeCell ref="AD420:AD422"/>
    <mergeCell ref="AD423:AD425"/>
    <mergeCell ref="AC426:AC428"/>
    <mergeCell ref="AD426:AD428"/>
    <mergeCell ref="AC408:AC410"/>
    <mergeCell ref="AD408:AD410"/>
    <mergeCell ref="AC411:AC413"/>
    <mergeCell ref="AD411:AD413"/>
    <mergeCell ref="AC414:AC416"/>
    <mergeCell ref="AD414:AD416"/>
    <mergeCell ref="AC461:AC463"/>
    <mergeCell ref="AD461:AD463"/>
    <mergeCell ref="AC464:AC466"/>
    <mergeCell ref="AD464:AD466"/>
    <mergeCell ref="AC467:AC469"/>
    <mergeCell ref="AD467:AD469"/>
    <mergeCell ref="AC449:AC451"/>
    <mergeCell ref="AD449:AD451"/>
    <mergeCell ref="AD452:AD454"/>
    <mergeCell ref="AC455:AC457"/>
    <mergeCell ref="AD455:AD457"/>
    <mergeCell ref="AC458:AC460"/>
    <mergeCell ref="AD458:AD460"/>
    <mergeCell ref="AC438:AC440"/>
    <mergeCell ref="AD438:AD440"/>
    <mergeCell ref="AC441:AC443"/>
    <mergeCell ref="AD441:AD443"/>
    <mergeCell ref="AC446:AC448"/>
    <mergeCell ref="AD446:AD448"/>
    <mergeCell ref="AC491:AC493"/>
    <mergeCell ref="AD491:AD493"/>
    <mergeCell ref="AC494:AC496"/>
    <mergeCell ref="AD494:AD496"/>
    <mergeCell ref="AC497:AC499"/>
    <mergeCell ref="AD497:AD499"/>
    <mergeCell ref="AD479:AD481"/>
    <mergeCell ref="AC482:AC484"/>
    <mergeCell ref="AD482:AD484"/>
    <mergeCell ref="AC485:AC487"/>
    <mergeCell ref="AD485:AD487"/>
    <mergeCell ref="AC488:AC490"/>
    <mergeCell ref="AD488:AD490"/>
    <mergeCell ref="AC470:AC472"/>
    <mergeCell ref="AD470:AD472"/>
    <mergeCell ref="AC473:AC475"/>
    <mergeCell ref="AD473:AD475"/>
    <mergeCell ref="AC476:AC478"/>
    <mergeCell ref="AD476:AD478"/>
    <mergeCell ref="AC523:AC525"/>
    <mergeCell ref="AD523:AD525"/>
    <mergeCell ref="AC526:AC528"/>
    <mergeCell ref="AD526:AD528"/>
    <mergeCell ref="AC529:AC531"/>
    <mergeCell ref="AD529:AD531"/>
    <mergeCell ref="AC514:AC516"/>
    <mergeCell ref="AD514:AD516"/>
    <mergeCell ref="AC517:AC519"/>
    <mergeCell ref="AD517:AD519"/>
    <mergeCell ref="AC520:AC522"/>
    <mergeCell ref="AD520:AD522"/>
    <mergeCell ref="AC500:AC502"/>
    <mergeCell ref="AD500:AD502"/>
    <mergeCell ref="AC503:AC505"/>
    <mergeCell ref="AD503:AD505"/>
    <mergeCell ref="AD508:AD510"/>
    <mergeCell ref="AC511:AC513"/>
    <mergeCell ref="AD511:AD513"/>
    <mergeCell ref="AC553:AC555"/>
    <mergeCell ref="AD553:AD555"/>
    <mergeCell ref="AC556:AC558"/>
    <mergeCell ref="AD556:AD558"/>
    <mergeCell ref="AC559:AC561"/>
    <mergeCell ref="AD559:AD561"/>
    <mergeCell ref="AC544:AC546"/>
    <mergeCell ref="AD544:AD546"/>
    <mergeCell ref="AC547:AC549"/>
    <mergeCell ref="AD547:AD549"/>
    <mergeCell ref="AC550:AC552"/>
    <mergeCell ref="AD550:AD552"/>
    <mergeCell ref="AC532:AC534"/>
    <mergeCell ref="AD532:AD534"/>
    <mergeCell ref="AD535:AD537"/>
    <mergeCell ref="AC538:AC540"/>
    <mergeCell ref="AD538:AD540"/>
    <mergeCell ref="AC541:AC543"/>
    <mergeCell ref="AD541:AD543"/>
    <mergeCell ref="AC582:AC584"/>
    <mergeCell ref="AD582:AD584"/>
    <mergeCell ref="AC585:AC587"/>
    <mergeCell ref="AD585:AD587"/>
    <mergeCell ref="AC588:AC590"/>
    <mergeCell ref="AD588:AD590"/>
    <mergeCell ref="AC573:AC575"/>
    <mergeCell ref="AD573:AD575"/>
    <mergeCell ref="AC576:AC578"/>
    <mergeCell ref="AD576:AD578"/>
    <mergeCell ref="AC579:AC581"/>
    <mergeCell ref="AD579:AD581"/>
    <mergeCell ref="AC562:AC564"/>
    <mergeCell ref="AD562:AD564"/>
    <mergeCell ref="AC565:AC567"/>
    <mergeCell ref="AD565:AD567"/>
    <mergeCell ref="AC570:AC572"/>
    <mergeCell ref="AD570:AD572"/>
    <mergeCell ref="AC609:AC611"/>
    <mergeCell ref="AD609:AD611"/>
    <mergeCell ref="AC612:AC614"/>
    <mergeCell ref="AD612:AD614"/>
    <mergeCell ref="AC615:AC617"/>
    <mergeCell ref="AD615:AD617"/>
    <mergeCell ref="AC600:AC602"/>
    <mergeCell ref="AD600:AD602"/>
    <mergeCell ref="AC603:AC605"/>
    <mergeCell ref="AD603:AD605"/>
    <mergeCell ref="AC606:AC608"/>
    <mergeCell ref="AD606:AD608"/>
    <mergeCell ref="AC591:AC593"/>
    <mergeCell ref="AD591:AD593"/>
    <mergeCell ref="AC594:AC596"/>
    <mergeCell ref="AD594:AD596"/>
    <mergeCell ref="AC597:AC599"/>
    <mergeCell ref="AD597:AD599"/>
    <mergeCell ref="AC751:AC753"/>
    <mergeCell ref="AD751:AD753"/>
    <mergeCell ref="AC706:AC708"/>
    <mergeCell ref="AD706:AD708"/>
    <mergeCell ref="AC709:AC711"/>
    <mergeCell ref="AD709:AD711"/>
    <mergeCell ref="AC712:AC714"/>
    <mergeCell ref="AD712:AD714"/>
    <mergeCell ref="AC715:AC717"/>
    <mergeCell ref="AD715:AD717"/>
    <mergeCell ref="AC742:AC744"/>
    <mergeCell ref="AD742:AD744"/>
    <mergeCell ref="AC745:AC747"/>
    <mergeCell ref="AD745:AD747"/>
    <mergeCell ref="AC748:AC750"/>
    <mergeCell ref="AD748:AD750"/>
    <mergeCell ref="AC647:AC649"/>
    <mergeCell ref="AD647:AD649"/>
    <mergeCell ref="AC650:AC652"/>
    <mergeCell ref="AD650:AD652"/>
    <mergeCell ref="AC653:AC655"/>
    <mergeCell ref="AD653:AD655"/>
    <mergeCell ref="AC694:AC696"/>
    <mergeCell ref="AD694:AD696"/>
    <mergeCell ref="AC697:AC699"/>
    <mergeCell ref="AD697:AD699"/>
    <mergeCell ref="AC700:AC702"/>
    <mergeCell ref="AD700:AD702"/>
    <mergeCell ref="AC736:AC738"/>
    <mergeCell ref="AD736:AD738"/>
    <mergeCell ref="AC739:AC741"/>
    <mergeCell ref="AD739:AD741"/>
    <mergeCell ref="AC656:AC658"/>
    <mergeCell ref="AD656:AD658"/>
    <mergeCell ref="AC659:AC661"/>
    <mergeCell ref="AD659:AD661"/>
    <mergeCell ref="AC662:AC664"/>
    <mergeCell ref="AD662:AD664"/>
    <mergeCell ref="AC730:AC732"/>
    <mergeCell ref="AD730:AD732"/>
    <mergeCell ref="AC703:AC705"/>
    <mergeCell ref="AD703:AD705"/>
    <mergeCell ref="AC733:AC735"/>
    <mergeCell ref="AD733:AD735"/>
    <mergeCell ref="AC727:AC729"/>
    <mergeCell ref="AD727:AD729"/>
    <mergeCell ref="AC718:AC720"/>
    <mergeCell ref="AD718:AD720"/>
    <mergeCell ref="AC721:AC723"/>
    <mergeCell ref="AD721:AD723"/>
    <mergeCell ref="AC724:AC726"/>
    <mergeCell ref="AD724:AD726"/>
    <mergeCell ref="AN63:AN65"/>
    <mergeCell ref="AO63:AO65"/>
    <mergeCell ref="Z10:AA10"/>
    <mergeCell ref="Z72:AA72"/>
    <mergeCell ref="Z134:AA134"/>
    <mergeCell ref="Z196:AA196"/>
    <mergeCell ref="AG66:AG68"/>
    <mergeCell ref="AF69:AF71"/>
    <mergeCell ref="AG69:AG71"/>
    <mergeCell ref="AF12:AF14"/>
    <mergeCell ref="AC674:AC676"/>
    <mergeCell ref="AD674:AD676"/>
    <mergeCell ref="AI63:AI65"/>
    <mergeCell ref="AJ63:AJ65"/>
    <mergeCell ref="AK63:AK65"/>
    <mergeCell ref="AL63:AL65"/>
    <mergeCell ref="AC665:AC667"/>
    <mergeCell ref="AD665:AD667"/>
    <mergeCell ref="AC668:AC670"/>
    <mergeCell ref="AD668:AD670"/>
    <mergeCell ref="AC671:AC673"/>
    <mergeCell ref="AD671:AD673"/>
    <mergeCell ref="AF30:AF32"/>
    <mergeCell ref="AG30:AG32"/>
    <mergeCell ref="AF33:AF35"/>
    <mergeCell ref="AG33:AG35"/>
    <mergeCell ref="AF36:AF38"/>
    <mergeCell ref="AG36:AG38"/>
    <mergeCell ref="AF63:AF65"/>
    <mergeCell ref="AG63:AG65"/>
    <mergeCell ref="AC638:AC640"/>
    <mergeCell ref="AD638:AD640"/>
    <mergeCell ref="AF39:AF41"/>
    <mergeCell ref="AG39:AG41"/>
    <mergeCell ref="AF42:AF44"/>
    <mergeCell ref="AG42:AG44"/>
    <mergeCell ref="AF45:AF47"/>
    <mergeCell ref="AG45:AG47"/>
    <mergeCell ref="AF24:AF26"/>
    <mergeCell ref="AG24:AG26"/>
    <mergeCell ref="AF27:AF29"/>
    <mergeCell ref="AG27:AG29"/>
    <mergeCell ref="Z630:AA630"/>
    <mergeCell ref="Z692:AA692"/>
    <mergeCell ref="AC60:AC62"/>
    <mergeCell ref="AD60:AD62"/>
    <mergeCell ref="AF60:AF62"/>
    <mergeCell ref="AG60:AG62"/>
    <mergeCell ref="AG12:AG14"/>
    <mergeCell ref="AF15:AF17"/>
    <mergeCell ref="AG15:AG17"/>
    <mergeCell ref="AF18:AF20"/>
    <mergeCell ref="AG18:AG20"/>
    <mergeCell ref="AF21:AF23"/>
    <mergeCell ref="AG21:AG23"/>
    <mergeCell ref="Z258:AA258"/>
    <mergeCell ref="Z320:AA320"/>
    <mergeCell ref="Z382:AA382"/>
    <mergeCell ref="Z444:AA444"/>
    <mergeCell ref="Z506:AA506"/>
    <mergeCell ref="Z568:AA568"/>
    <mergeCell ref="AC641:AC643"/>
    <mergeCell ref="AD641:AD643"/>
    <mergeCell ref="AC644:AC646"/>
    <mergeCell ref="AC683:AC685"/>
    <mergeCell ref="AD683:AD685"/>
    <mergeCell ref="AC686:AC688"/>
    <mergeCell ref="AD686:AD688"/>
    <mergeCell ref="AC689:AC691"/>
    <mergeCell ref="AD689:AD691"/>
    <mergeCell ref="AF57:AF59"/>
    <mergeCell ref="AG57:AG59"/>
    <mergeCell ref="AF66:AF68"/>
    <mergeCell ref="AC677:AC679"/>
    <mergeCell ref="AD677:AD679"/>
    <mergeCell ref="AC680:AC682"/>
    <mergeCell ref="AD680:AD682"/>
    <mergeCell ref="AF48:AF50"/>
    <mergeCell ref="AG48:AG50"/>
    <mergeCell ref="AF51:AF53"/>
    <mergeCell ref="AG51:AG53"/>
    <mergeCell ref="AF54:AF56"/>
    <mergeCell ref="AG54:AG56"/>
    <mergeCell ref="AD644:AD646"/>
    <mergeCell ref="AC627:AC629"/>
    <mergeCell ref="AD627:AD629"/>
    <mergeCell ref="AC632:AC634"/>
    <mergeCell ref="AD632:AD634"/>
    <mergeCell ref="AC635:AC637"/>
    <mergeCell ref="AD635:AD637"/>
    <mergeCell ref="AC618:AC620"/>
    <mergeCell ref="AD618:AD620"/>
    <mergeCell ref="AC621:AC623"/>
    <mergeCell ref="AD621:AD623"/>
    <mergeCell ref="AC624:AC626"/>
    <mergeCell ref="AD624:AD626"/>
  </mergeCells>
  <pageMargins left="0.1" right="0.1" top="0.5" bottom="0.5" header="0" footer="0.17"/>
  <pageSetup paperSize="3" scale="55" fitToHeight="12" orientation="landscape" r:id="rId1"/>
  <headerFooter alignWithMargins="0">
    <oddFooter>&amp;R&amp;Z&amp;F       page 1 of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EF640-BA0D-4863-8694-4C034C6360D3}">
  <dimension ref="A1:AI34"/>
  <sheetViews>
    <sheetView topLeftCell="O1" zoomScale="85" zoomScaleNormal="85" workbookViewId="0">
      <selection activeCell="W10" sqref="W10:AI22"/>
    </sheetView>
  </sheetViews>
  <sheetFormatPr defaultRowHeight="12.75" x14ac:dyDescent="0.2"/>
  <cols>
    <col min="1" max="3" width="9.140625" style="4"/>
    <col min="4" max="4" width="9.7109375" style="4" bestFit="1" customWidth="1"/>
    <col min="5" max="6" width="9.140625" style="4"/>
    <col min="7" max="7" width="9.7109375" style="4" bestFit="1" customWidth="1"/>
    <col min="8" max="8" width="10.7109375" style="4" customWidth="1"/>
    <col min="9" max="9" width="9.140625" style="4"/>
    <col min="10" max="10" width="9.42578125" style="4" customWidth="1"/>
    <col min="11" max="11" width="12.28515625" style="4" customWidth="1"/>
    <col min="12" max="16384" width="9.140625" style="4"/>
  </cols>
  <sheetData>
    <row r="1" spans="1:35" ht="23.25" x14ac:dyDescent="0.35">
      <c r="A1" s="72">
        <v>2015</v>
      </c>
      <c r="B1" s="83" t="s">
        <v>158</v>
      </c>
      <c r="C1" s="84"/>
      <c r="D1" s="83" t="s">
        <v>157</v>
      </c>
    </row>
    <row r="3" spans="1:35" ht="15.75" x14ac:dyDescent="0.25">
      <c r="B3" s="114" t="s">
        <v>156</v>
      </c>
    </row>
    <row r="4" spans="1:35" x14ac:dyDescent="0.2">
      <c r="F4" s="77"/>
    </row>
    <row r="5" spans="1:35" ht="13.5" thickBot="1" x14ac:dyDescent="0.25">
      <c r="C5" s="77" t="s">
        <v>153</v>
      </c>
      <c r="D5" s="113">
        <v>42233</v>
      </c>
      <c r="E5" s="110"/>
      <c r="F5" s="77" t="s">
        <v>180</v>
      </c>
      <c r="G5" s="113">
        <v>42244</v>
      </c>
      <c r="H5" s="110"/>
    </row>
    <row r="6" spans="1:35" ht="13.5" thickBot="1" x14ac:dyDescent="0.25">
      <c r="C6" s="77" t="s">
        <v>152</v>
      </c>
      <c r="D6" s="111">
        <v>229</v>
      </c>
      <c r="E6" s="112"/>
      <c r="F6" s="77" t="s">
        <v>179</v>
      </c>
      <c r="G6" s="110"/>
      <c r="H6" s="111"/>
    </row>
    <row r="7" spans="1:35" ht="22.9" customHeight="1" thickBot="1" x14ac:dyDescent="0.25">
      <c r="B7" s="77" t="s">
        <v>177</v>
      </c>
      <c r="C7" s="110" t="s">
        <v>176</v>
      </c>
      <c r="D7" s="110"/>
      <c r="E7" s="110"/>
      <c r="F7" s="110"/>
      <c r="H7" s="110"/>
    </row>
    <row r="8" spans="1:35" ht="22.9" customHeight="1" x14ac:dyDescent="0.2">
      <c r="B8" s="77"/>
      <c r="I8" s="301"/>
      <c r="J8" s="300" t="s">
        <v>908</v>
      </c>
      <c r="K8" s="299" t="s">
        <v>907</v>
      </c>
      <c r="L8" s="298"/>
      <c r="M8" s="297"/>
    </row>
    <row r="9" spans="1:35" ht="24" customHeight="1" thickBot="1" x14ac:dyDescent="0.35">
      <c r="C9" s="109"/>
      <c r="I9" s="296"/>
      <c r="J9" s="295" t="s">
        <v>906</v>
      </c>
      <c r="K9" s="294" t="s">
        <v>905</v>
      </c>
      <c r="L9" s="293"/>
      <c r="M9" s="292"/>
    </row>
    <row r="10" spans="1:35" ht="40.9" customHeight="1" thickBot="1" x14ac:dyDescent="0.3">
      <c r="B10" s="291" t="s">
        <v>123</v>
      </c>
      <c r="C10" s="290" t="s">
        <v>175</v>
      </c>
      <c r="D10" s="290" t="s">
        <v>174</v>
      </c>
      <c r="E10" s="290" t="s">
        <v>173</v>
      </c>
      <c r="F10" s="290" t="s">
        <v>172</v>
      </c>
      <c r="G10" s="290" t="s">
        <v>171</v>
      </c>
      <c r="H10" s="289" t="s">
        <v>170</v>
      </c>
      <c r="I10" s="288" t="s">
        <v>904</v>
      </c>
      <c r="J10" s="288" t="s">
        <v>903</v>
      </c>
      <c r="K10" s="287" t="s">
        <v>902</v>
      </c>
      <c r="L10" s="287" t="s">
        <v>901</v>
      </c>
      <c r="M10" s="286" t="s">
        <v>900</v>
      </c>
      <c r="N10" s="285" t="s">
        <v>169</v>
      </c>
      <c r="O10" s="285"/>
      <c r="P10" s="285"/>
      <c r="Q10" s="285"/>
      <c r="W10" s="4" t="s">
        <v>23</v>
      </c>
      <c r="X10" s="4" t="s">
        <v>24</v>
      </c>
      <c r="Y10" s="4" t="s">
        <v>25</v>
      </c>
      <c r="Z10" s="4" t="s">
        <v>26</v>
      </c>
      <c r="AA10" s="4" t="s">
        <v>27</v>
      </c>
      <c r="AB10" s="4" t="s">
        <v>28</v>
      </c>
      <c r="AC10" s="4" t="s">
        <v>29</v>
      </c>
      <c r="AD10" s="4" t="s">
        <v>30</v>
      </c>
      <c r="AE10" s="4" t="s">
        <v>31</v>
      </c>
      <c r="AF10" s="4" t="s">
        <v>733</v>
      </c>
      <c r="AG10" s="4" t="s">
        <v>734</v>
      </c>
      <c r="AH10" s="4" t="s">
        <v>735</v>
      </c>
      <c r="AI10" s="4" t="s">
        <v>736</v>
      </c>
    </row>
    <row r="11" spans="1:35" ht="20.25" x14ac:dyDescent="0.2">
      <c r="B11" s="104" t="s">
        <v>168</v>
      </c>
      <c r="C11" s="175" t="s">
        <v>899</v>
      </c>
      <c r="D11" s="100" t="s">
        <v>422</v>
      </c>
      <c r="E11" s="99">
        <v>294.64999999999998</v>
      </c>
      <c r="F11" s="436" t="s">
        <v>898</v>
      </c>
      <c r="G11" s="99">
        <v>301.32</v>
      </c>
      <c r="H11" s="98">
        <v>354.62</v>
      </c>
      <c r="I11" s="284">
        <v>10</v>
      </c>
      <c r="J11" s="284">
        <v>260</v>
      </c>
      <c r="K11" s="283">
        <v>25.06</v>
      </c>
      <c r="L11" s="283">
        <v>10.220000000000001</v>
      </c>
      <c r="M11" s="282">
        <v>16.559999999999999</v>
      </c>
      <c r="N11" s="4">
        <v>54057.94</v>
      </c>
      <c r="O11" s="275">
        <f t="shared" ref="O11:O22" si="0">E11/(100*102)*100*100/1000*10000</f>
        <v>2888.7254901960778</v>
      </c>
      <c r="P11" s="275">
        <f t="shared" ref="P11:P22" si="1">G11/(100*102)*100*100/1000*10000</f>
        <v>2954.1176470588239</v>
      </c>
      <c r="Q11" s="275">
        <f t="shared" ref="Q11:Q22" si="2">H11/(100*102)*100*100/1000*10000</f>
        <v>3476.6666666666661</v>
      </c>
      <c r="R11" s="87">
        <f t="shared" ref="R11:R22" si="3">SUM(E11,G11,H11)/(100*102)*100*100/1000*10000</f>
        <v>9319.50980392157</v>
      </c>
      <c r="T11" s="4">
        <f t="shared" ref="T11:T22" si="4">SUM(K11,M11)/SUM(K11:M11)</f>
        <v>0.80285493827160481</v>
      </c>
      <c r="V11" s="4">
        <v>16</v>
      </c>
      <c r="W11" s="4">
        <f t="shared" ref="W11:W22" si="5">E11/V11</f>
        <v>18.415624999999999</v>
      </c>
      <c r="X11" s="4">
        <f t="shared" ref="X11:X22" si="6">G11/V11</f>
        <v>18.8325</v>
      </c>
      <c r="Y11" s="4">
        <f t="shared" ref="Y11:Y22" si="7">SUM(E11,G11,H11)/V11</f>
        <v>59.411875000000002</v>
      </c>
      <c r="Z11" s="87">
        <f t="shared" ref="Z11:Z22" si="8">(E11/1000)/(1.016*1)*10000</f>
        <v>2900.0984251968498</v>
      </c>
      <c r="AA11" s="87">
        <f t="shared" ref="AA11:AA22" si="9">(G11/1000)/(1.016*1)*10000</f>
        <v>2965.7480314960626</v>
      </c>
      <c r="AB11" s="4">
        <v>0</v>
      </c>
      <c r="AC11" s="87">
        <f t="shared" ref="AC11:AC22" si="10">(H11/1000)/(1.016*1)*10000</f>
        <v>3490.3543307086616</v>
      </c>
      <c r="AD11" s="87">
        <f t="shared" ref="AD11:AD22" si="11">SUM(Z11,AA11,AC11)</f>
        <v>9356.2007874015744</v>
      </c>
      <c r="AE11" s="4">
        <f t="shared" ref="AE11:AE22" si="12">N11/(100*101.6)</f>
        <v>5.320663385826772</v>
      </c>
      <c r="AF11" s="274">
        <f t="shared" ref="AF11:AF22" si="13">J11/I11</f>
        <v>26</v>
      </c>
      <c r="AG11" s="6">
        <f t="shared" ref="AG11:AG22" si="14">L11/SUM(K11:M11)</f>
        <v>0.19714506172839505</v>
      </c>
      <c r="AH11" s="6">
        <f t="shared" ref="AH11:AH22" si="15">K11/SUM(K11:M11)</f>
        <v>0.48341049382716045</v>
      </c>
      <c r="AI11" s="6">
        <f t="shared" ref="AI11:AI22" si="16">M11/SUM(K11:M11)</f>
        <v>0.31944444444444442</v>
      </c>
    </row>
    <row r="12" spans="1:35" ht="21" thickBot="1" x14ac:dyDescent="0.25">
      <c r="B12" s="92" t="s">
        <v>166</v>
      </c>
      <c r="C12" s="91"/>
      <c r="D12" s="90"/>
      <c r="E12" s="89">
        <v>320.58999999999997</v>
      </c>
      <c r="F12" s="437"/>
      <c r="G12" s="89">
        <v>363.37</v>
      </c>
      <c r="H12" s="88">
        <v>326.94</v>
      </c>
      <c r="I12" s="278">
        <v>6</v>
      </c>
      <c r="J12" s="278">
        <v>127</v>
      </c>
      <c r="K12" s="277">
        <v>13.45</v>
      </c>
      <c r="L12" s="277">
        <v>6.52</v>
      </c>
      <c r="M12" s="276">
        <v>9.7799999999999994</v>
      </c>
      <c r="N12" s="4">
        <v>61876.85</v>
      </c>
      <c r="O12" s="275">
        <f t="shared" si="0"/>
        <v>3143.039215686274</v>
      </c>
      <c r="P12" s="275">
        <f t="shared" si="1"/>
        <v>3562.4509803921569</v>
      </c>
      <c r="Q12" s="275">
        <f t="shared" si="2"/>
        <v>3205.294117647059</v>
      </c>
      <c r="R12" s="87">
        <f t="shared" si="3"/>
        <v>9910.7843137254913</v>
      </c>
      <c r="T12" s="4">
        <f t="shared" si="4"/>
        <v>0.78084033613445369</v>
      </c>
      <c r="V12" s="4">
        <v>14</v>
      </c>
      <c r="W12" s="4">
        <f t="shared" si="5"/>
        <v>22.899285714285714</v>
      </c>
      <c r="X12" s="4">
        <f t="shared" si="6"/>
        <v>25.955000000000002</v>
      </c>
      <c r="Y12" s="4">
        <f t="shared" si="7"/>
        <v>72.20714285714287</v>
      </c>
      <c r="Z12" s="87">
        <f t="shared" si="8"/>
        <v>3155.4133858267714</v>
      </c>
      <c r="AA12" s="87">
        <f t="shared" si="9"/>
        <v>3576.4763779527557</v>
      </c>
      <c r="AB12" s="4">
        <v>0</v>
      </c>
      <c r="AC12" s="87">
        <f t="shared" si="10"/>
        <v>3217.9133858267714</v>
      </c>
      <c r="AD12" s="87">
        <f t="shared" si="11"/>
        <v>9949.8031496062977</v>
      </c>
      <c r="AE12" s="4">
        <f t="shared" si="12"/>
        <v>6.0902411417322835</v>
      </c>
      <c r="AF12" s="274">
        <f t="shared" si="13"/>
        <v>21.166666666666668</v>
      </c>
      <c r="AG12" s="6">
        <f t="shared" si="14"/>
        <v>0.21915966386554619</v>
      </c>
      <c r="AH12" s="6">
        <f t="shared" si="15"/>
        <v>0.45210084033613446</v>
      </c>
      <c r="AI12" s="6">
        <f t="shared" si="16"/>
        <v>0.32873949579831929</v>
      </c>
    </row>
    <row r="13" spans="1:35" ht="20.25" x14ac:dyDescent="0.2">
      <c r="B13" s="102" t="s">
        <v>165</v>
      </c>
      <c r="C13" s="101"/>
      <c r="D13" s="100"/>
      <c r="E13" s="99">
        <v>298.17</v>
      </c>
      <c r="F13" s="437"/>
      <c r="G13" s="99">
        <v>317.18</v>
      </c>
      <c r="H13" s="98">
        <v>634.72</v>
      </c>
      <c r="I13" s="284">
        <v>18</v>
      </c>
      <c r="J13" s="284">
        <v>401</v>
      </c>
      <c r="K13" s="283">
        <v>39.409999999999997</v>
      </c>
      <c r="L13" s="283">
        <v>17.41</v>
      </c>
      <c r="M13" s="282">
        <v>28.8</v>
      </c>
      <c r="N13" s="4">
        <v>57018.25</v>
      </c>
      <c r="O13" s="275">
        <f t="shared" si="0"/>
        <v>2923.2352941176468</v>
      </c>
      <c r="P13" s="275">
        <f t="shared" si="1"/>
        <v>3109.6078431372548</v>
      </c>
      <c r="Q13" s="275">
        <f t="shared" si="2"/>
        <v>6222.745098039215</v>
      </c>
      <c r="R13" s="87">
        <f t="shared" si="3"/>
        <v>12255.588235294119</v>
      </c>
      <c r="T13" s="4">
        <f t="shared" si="4"/>
        <v>0.79665965895818736</v>
      </c>
      <c r="V13" s="4">
        <v>14</v>
      </c>
      <c r="W13" s="4">
        <f t="shared" si="5"/>
        <v>21.297857142857143</v>
      </c>
      <c r="X13" s="4">
        <f t="shared" si="6"/>
        <v>22.655714285714286</v>
      </c>
      <c r="Y13" s="4">
        <f t="shared" si="7"/>
        <v>89.290714285714301</v>
      </c>
      <c r="Z13" s="87">
        <f t="shared" si="8"/>
        <v>2934.7440944881887</v>
      </c>
      <c r="AA13" s="87">
        <f t="shared" si="9"/>
        <v>3121.8503937007872</v>
      </c>
      <c r="AB13" s="4">
        <v>0</v>
      </c>
      <c r="AC13" s="87">
        <f t="shared" si="10"/>
        <v>6247.2440944881891</v>
      </c>
      <c r="AD13" s="87">
        <f t="shared" si="11"/>
        <v>12303.838582677165</v>
      </c>
      <c r="AE13" s="4">
        <f t="shared" si="12"/>
        <v>5.6120324803149604</v>
      </c>
      <c r="AF13" s="274">
        <f t="shared" si="13"/>
        <v>22.277777777777779</v>
      </c>
      <c r="AG13" s="6">
        <f t="shared" si="14"/>
        <v>0.20334034104181267</v>
      </c>
      <c r="AH13" s="6">
        <f t="shared" si="15"/>
        <v>0.46028965195047888</v>
      </c>
      <c r="AI13" s="6">
        <f t="shared" si="16"/>
        <v>0.33637000700770853</v>
      </c>
    </row>
    <row r="14" spans="1:35" ht="21" thickBot="1" x14ac:dyDescent="0.25">
      <c r="B14" s="92" t="s">
        <v>164</v>
      </c>
      <c r="C14" s="91"/>
      <c r="D14" s="90"/>
      <c r="E14" s="89">
        <v>287.2</v>
      </c>
      <c r="F14" s="437"/>
      <c r="G14" s="89">
        <v>324.51</v>
      </c>
      <c r="H14" s="88">
        <v>472.31</v>
      </c>
      <c r="I14" s="278">
        <v>16</v>
      </c>
      <c r="J14" s="278">
        <v>370</v>
      </c>
      <c r="K14" s="277">
        <v>35.020000000000003</v>
      </c>
      <c r="L14" s="277">
        <v>16.63</v>
      </c>
      <c r="M14" s="276">
        <v>25.16</v>
      </c>
      <c r="N14" s="4">
        <v>52733.79</v>
      </c>
      <c r="O14" s="275">
        <f t="shared" si="0"/>
        <v>2815.6862745098038</v>
      </c>
      <c r="P14" s="275">
        <f t="shared" si="1"/>
        <v>3181.4705882352941</v>
      </c>
      <c r="Q14" s="275">
        <f t="shared" si="2"/>
        <v>4630.4901960784318</v>
      </c>
      <c r="R14" s="87">
        <f t="shared" si="3"/>
        <v>10627.647058823528</v>
      </c>
      <c r="T14" s="4">
        <f t="shared" si="4"/>
        <v>0.78349173284728557</v>
      </c>
      <c r="V14" s="4">
        <v>11</v>
      </c>
      <c r="W14" s="4">
        <f t="shared" si="5"/>
        <v>26.109090909090909</v>
      </c>
      <c r="X14" s="4">
        <f t="shared" si="6"/>
        <v>29.50090909090909</v>
      </c>
      <c r="Y14" s="4">
        <f t="shared" si="7"/>
        <v>98.547272727272727</v>
      </c>
      <c r="Z14" s="87">
        <f t="shared" si="8"/>
        <v>2826.7716535433074</v>
      </c>
      <c r="AA14" s="87">
        <f t="shared" si="9"/>
        <v>3193.9960629921256</v>
      </c>
      <c r="AB14" s="4">
        <v>0</v>
      </c>
      <c r="AC14" s="87">
        <f t="shared" si="10"/>
        <v>4648.7204724409448</v>
      </c>
      <c r="AD14" s="87">
        <f t="shared" si="11"/>
        <v>10669.488188976378</v>
      </c>
      <c r="AE14" s="4">
        <f t="shared" si="12"/>
        <v>5.1903336614173226</v>
      </c>
      <c r="AF14" s="274">
        <f t="shared" si="13"/>
        <v>23.125</v>
      </c>
      <c r="AG14" s="6">
        <f t="shared" si="14"/>
        <v>0.21650826715271448</v>
      </c>
      <c r="AH14" s="6">
        <f t="shared" si="15"/>
        <v>0.45593021741960688</v>
      </c>
      <c r="AI14" s="6">
        <f t="shared" si="16"/>
        <v>0.3275615154276787</v>
      </c>
    </row>
    <row r="15" spans="1:35" ht="20.25" x14ac:dyDescent="0.2">
      <c r="B15" s="102" t="s">
        <v>163</v>
      </c>
      <c r="C15" s="101"/>
      <c r="D15" s="100"/>
      <c r="E15" s="99">
        <v>296.16000000000003</v>
      </c>
      <c r="F15" s="437"/>
      <c r="G15" s="99">
        <v>327.36</v>
      </c>
      <c r="H15" s="98">
        <v>532.69000000000005</v>
      </c>
      <c r="I15" s="284">
        <v>27</v>
      </c>
      <c r="J15" s="284">
        <v>709</v>
      </c>
      <c r="K15" s="283">
        <v>67.959999999999994</v>
      </c>
      <c r="L15" s="283">
        <v>26.6</v>
      </c>
      <c r="M15" s="282">
        <v>46.3</v>
      </c>
      <c r="N15" s="4">
        <v>49590.36</v>
      </c>
      <c r="O15" s="275">
        <f t="shared" si="0"/>
        <v>2903.5294117647059</v>
      </c>
      <c r="P15" s="275">
        <f t="shared" si="1"/>
        <v>3209.4117647058815</v>
      </c>
      <c r="Q15" s="275">
        <f t="shared" si="2"/>
        <v>5222.4509803921583</v>
      </c>
      <c r="R15" s="87">
        <f t="shared" si="3"/>
        <v>11335.392156862745</v>
      </c>
      <c r="T15" s="4">
        <f t="shared" si="4"/>
        <v>0.81116001703819385</v>
      </c>
      <c r="V15" s="4">
        <v>15</v>
      </c>
      <c r="W15" s="4">
        <f t="shared" si="5"/>
        <v>19.744000000000003</v>
      </c>
      <c r="X15" s="4">
        <f t="shared" si="6"/>
        <v>21.824000000000002</v>
      </c>
      <c r="Y15" s="4">
        <f t="shared" si="7"/>
        <v>77.080666666666673</v>
      </c>
      <c r="Z15" s="87">
        <f t="shared" si="8"/>
        <v>2914.9606299212601</v>
      </c>
      <c r="AA15" s="87">
        <f t="shared" si="9"/>
        <v>3222.0472440944886</v>
      </c>
      <c r="AB15" s="4">
        <v>0</v>
      </c>
      <c r="AC15" s="87">
        <f t="shared" si="10"/>
        <v>5243.0118110236235</v>
      </c>
      <c r="AD15" s="87">
        <f t="shared" si="11"/>
        <v>11380.019685039373</v>
      </c>
      <c r="AE15" s="4">
        <f t="shared" si="12"/>
        <v>4.8809409448818899</v>
      </c>
      <c r="AF15" s="274">
        <f t="shared" si="13"/>
        <v>26.25925925925926</v>
      </c>
      <c r="AG15" s="6">
        <f t="shared" si="14"/>
        <v>0.18883998296180604</v>
      </c>
      <c r="AH15" s="6">
        <f t="shared" si="15"/>
        <v>0.48246485872497508</v>
      </c>
      <c r="AI15" s="6">
        <f t="shared" si="16"/>
        <v>0.32869515831321877</v>
      </c>
    </row>
    <row r="16" spans="1:35" ht="21" thickBot="1" x14ac:dyDescent="0.25">
      <c r="B16" s="92" t="s">
        <v>162</v>
      </c>
      <c r="C16" s="91"/>
      <c r="D16" s="90"/>
      <c r="E16" s="89">
        <v>248.35</v>
      </c>
      <c r="F16" s="437"/>
      <c r="G16" s="89">
        <v>271.14999999999998</v>
      </c>
      <c r="H16" s="88">
        <v>328.04</v>
      </c>
      <c r="I16" s="278">
        <v>25</v>
      </c>
      <c r="J16" s="278">
        <v>647</v>
      </c>
      <c r="K16" s="277">
        <v>52.6</v>
      </c>
      <c r="L16" s="277">
        <v>25.77</v>
      </c>
      <c r="M16" s="276">
        <v>37.74</v>
      </c>
      <c r="N16" s="4">
        <v>40369.5</v>
      </c>
      <c r="O16" s="275">
        <f t="shared" si="0"/>
        <v>2434.8039215686272</v>
      </c>
      <c r="P16" s="275">
        <f t="shared" si="1"/>
        <v>2658.333333333333</v>
      </c>
      <c r="Q16" s="275">
        <f t="shared" si="2"/>
        <v>3216.0784313725499</v>
      </c>
      <c r="R16" s="87">
        <f t="shared" si="3"/>
        <v>8309.2156862745087</v>
      </c>
      <c r="T16" s="4">
        <f t="shared" si="4"/>
        <v>0.77805529239514248</v>
      </c>
      <c r="V16" s="4">
        <v>11</v>
      </c>
      <c r="W16" s="4">
        <f t="shared" si="5"/>
        <v>22.577272727272728</v>
      </c>
      <c r="X16" s="4">
        <f t="shared" si="6"/>
        <v>24.65</v>
      </c>
      <c r="Y16" s="4">
        <f t="shared" si="7"/>
        <v>77.049090909090907</v>
      </c>
      <c r="Z16" s="87">
        <f t="shared" si="8"/>
        <v>2444.3897637795271</v>
      </c>
      <c r="AA16" s="87">
        <f t="shared" si="9"/>
        <v>2668.7992125984251</v>
      </c>
      <c r="AB16" s="4">
        <v>0</v>
      </c>
      <c r="AC16" s="87">
        <f t="shared" si="10"/>
        <v>3228.7401574803148</v>
      </c>
      <c r="AD16" s="87">
        <f t="shared" si="11"/>
        <v>8341.929133858268</v>
      </c>
      <c r="AE16" s="4">
        <f t="shared" si="12"/>
        <v>3.9733759842519687</v>
      </c>
      <c r="AF16" s="274">
        <f t="shared" si="13"/>
        <v>25.88</v>
      </c>
      <c r="AG16" s="6">
        <f t="shared" si="14"/>
        <v>0.22194470760485743</v>
      </c>
      <c r="AH16" s="6">
        <f t="shared" si="15"/>
        <v>0.45301868917405902</v>
      </c>
      <c r="AI16" s="6">
        <f t="shared" si="16"/>
        <v>0.32503660322108341</v>
      </c>
    </row>
    <row r="17" spans="2:35" ht="20.25" x14ac:dyDescent="0.2">
      <c r="B17" s="102" t="s">
        <v>161</v>
      </c>
      <c r="C17" s="101"/>
      <c r="D17" s="100"/>
      <c r="E17" s="99">
        <v>239.12</v>
      </c>
      <c r="F17" s="437"/>
      <c r="G17" s="99">
        <v>273.39</v>
      </c>
      <c r="H17" s="98">
        <v>427.4</v>
      </c>
      <c r="I17" s="284">
        <v>7</v>
      </c>
      <c r="J17" s="284">
        <v>150</v>
      </c>
      <c r="K17" s="283">
        <v>15.25</v>
      </c>
      <c r="L17" s="283">
        <v>6.42</v>
      </c>
      <c r="M17" s="282">
        <v>10.5</v>
      </c>
      <c r="N17" s="4">
        <v>45450.41</v>
      </c>
      <c r="O17" s="275">
        <f t="shared" si="0"/>
        <v>2344.3137254901962</v>
      </c>
      <c r="P17" s="275">
        <f t="shared" si="1"/>
        <v>2680.2941176470586</v>
      </c>
      <c r="Q17" s="275">
        <f t="shared" si="2"/>
        <v>4190.1960784313715</v>
      </c>
      <c r="R17" s="87">
        <f t="shared" si="3"/>
        <v>9214.8039215686276</v>
      </c>
      <c r="T17" s="4">
        <f t="shared" si="4"/>
        <v>0.80043518806341307</v>
      </c>
      <c r="V17" s="4">
        <v>13</v>
      </c>
      <c r="W17" s="4">
        <f t="shared" si="5"/>
        <v>18.393846153846155</v>
      </c>
      <c r="X17" s="4">
        <f t="shared" si="6"/>
        <v>21.029999999999998</v>
      </c>
      <c r="Y17" s="4">
        <f t="shared" si="7"/>
        <v>72.300769230769234</v>
      </c>
      <c r="Z17" s="87">
        <f t="shared" si="8"/>
        <v>2353.5433070866143</v>
      </c>
      <c r="AA17" s="87">
        <f t="shared" si="9"/>
        <v>2690.8464566929129</v>
      </c>
      <c r="AB17" s="4">
        <v>0</v>
      </c>
      <c r="AC17" s="87">
        <f t="shared" si="10"/>
        <v>4206.6929133858266</v>
      </c>
      <c r="AD17" s="87">
        <f t="shared" si="11"/>
        <v>9251.0826771653537</v>
      </c>
      <c r="AE17" s="4">
        <f t="shared" si="12"/>
        <v>4.4734655511811026</v>
      </c>
      <c r="AF17" s="274">
        <f t="shared" si="13"/>
        <v>21.428571428571427</v>
      </c>
      <c r="AG17" s="6">
        <f t="shared" si="14"/>
        <v>0.19956481193658687</v>
      </c>
      <c r="AH17" s="6">
        <f t="shared" si="15"/>
        <v>0.47404414050357474</v>
      </c>
      <c r="AI17" s="6">
        <f t="shared" si="16"/>
        <v>0.32639104755983833</v>
      </c>
    </row>
    <row r="18" spans="2:35" ht="21" thickBot="1" x14ac:dyDescent="0.25">
      <c r="B18" s="92" t="s">
        <v>160</v>
      </c>
      <c r="C18" s="91"/>
      <c r="D18" s="90"/>
      <c r="E18" s="89">
        <v>297.39999999999998</v>
      </c>
      <c r="F18" s="437"/>
      <c r="G18" s="89">
        <v>367.07</v>
      </c>
      <c r="H18" s="88">
        <v>475.06</v>
      </c>
      <c r="I18" s="278">
        <v>16</v>
      </c>
      <c r="J18" s="278">
        <v>351</v>
      </c>
      <c r="K18" s="277">
        <v>33.89</v>
      </c>
      <c r="L18" s="277">
        <v>14.5</v>
      </c>
      <c r="M18" s="276">
        <v>23.48</v>
      </c>
      <c r="N18" s="4">
        <v>57927.48</v>
      </c>
      <c r="O18" s="275">
        <f t="shared" si="0"/>
        <v>2915.6862745098038</v>
      </c>
      <c r="P18" s="275">
        <f t="shared" si="1"/>
        <v>3598.7254901960791</v>
      </c>
      <c r="Q18" s="275">
        <f t="shared" si="2"/>
        <v>4657.4509803921574</v>
      </c>
      <c r="R18" s="87">
        <f t="shared" si="3"/>
        <v>11171.86274509804</v>
      </c>
      <c r="T18" s="4">
        <f t="shared" si="4"/>
        <v>0.79824683456240431</v>
      </c>
      <c r="V18" s="4">
        <v>14</v>
      </c>
      <c r="W18" s="4">
        <f t="shared" si="5"/>
        <v>21.24285714285714</v>
      </c>
      <c r="X18" s="4">
        <f t="shared" si="6"/>
        <v>26.219285714285714</v>
      </c>
      <c r="Y18" s="4">
        <f t="shared" si="7"/>
        <v>81.394999999999996</v>
      </c>
      <c r="Z18" s="87">
        <f t="shared" si="8"/>
        <v>2927.1653543307084</v>
      </c>
      <c r="AA18" s="87">
        <f t="shared" si="9"/>
        <v>3612.8937007874019</v>
      </c>
      <c r="AB18" s="4">
        <v>0</v>
      </c>
      <c r="AC18" s="87">
        <f t="shared" si="10"/>
        <v>4675.787401574803</v>
      </c>
      <c r="AD18" s="87">
        <f t="shared" si="11"/>
        <v>11215.846456692914</v>
      </c>
      <c r="AE18" s="4">
        <f t="shared" si="12"/>
        <v>5.7015236220472447</v>
      </c>
      <c r="AF18" s="274">
        <f t="shared" si="13"/>
        <v>21.9375</v>
      </c>
      <c r="AG18" s="6">
        <f t="shared" si="14"/>
        <v>0.20175316543759564</v>
      </c>
      <c r="AH18" s="6">
        <f t="shared" si="15"/>
        <v>0.47154584666759425</v>
      </c>
      <c r="AI18" s="6">
        <f t="shared" si="16"/>
        <v>0.32670098789481006</v>
      </c>
    </row>
    <row r="19" spans="2:35" ht="20.25" x14ac:dyDescent="0.2">
      <c r="B19" s="102" t="s">
        <v>128</v>
      </c>
      <c r="C19" s="101"/>
      <c r="D19" s="100"/>
      <c r="E19" s="99">
        <v>370.61</v>
      </c>
      <c r="F19" s="437"/>
      <c r="G19" s="99">
        <v>463.56</v>
      </c>
      <c r="H19" s="98">
        <v>565.80999999999995</v>
      </c>
      <c r="I19" s="284">
        <v>10</v>
      </c>
      <c r="J19" s="284">
        <v>217</v>
      </c>
      <c r="K19" s="283">
        <v>22.1</v>
      </c>
      <c r="L19" s="283">
        <v>10.47</v>
      </c>
      <c r="M19" s="282">
        <v>15.76</v>
      </c>
      <c r="N19" s="4">
        <v>71939.66</v>
      </c>
      <c r="O19" s="275">
        <f t="shared" si="0"/>
        <v>3633.4313725490192</v>
      </c>
      <c r="P19" s="275">
        <f t="shared" si="1"/>
        <v>4544.7058823529414</v>
      </c>
      <c r="Q19" s="275">
        <f t="shared" si="2"/>
        <v>5547.156862745097</v>
      </c>
      <c r="R19" s="87">
        <f t="shared" si="3"/>
        <v>13725.294117647058</v>
      </c>
      <c r="T19" s="4">
        <f t="shared" si="4"/>
        <v>0.78336436995654879</v>
      </c>
      <c r="V19" s="4">
        <v>14</v>
      </c>
      <c r="W19" s="4">
        <f t="shared" si="5"/>
        <v>26.47214285714286</v>
      </c>
      <c r="X19" s="4">
        <f t="shared" si="6"/>
        <v>33.111428571428569</v>
      </c>
      <c r="Y19" s="4">
        <f t="shared" si="7"/>
        <v>99.998571428571424</v>
      </c>
      <c r="Z19" s="87">
        <f t="shared" si="8"/>
        <v>3647.7362204724404</v>
      </c>
      <c r="AA19" s="87">
        <f t="shared" si="9"/>
        <v>4562.5984251968503</v>
      </c>
      <c r="AB19" s="4">
        <v>0</v>
      </c>
      <c r="AC19" s="87">
        <f t="shared" si="10"/>
        <v>5568.9960629921252</v>
      </c>
      <c r="AD19" s="87">
        <f t="shared" si="11"/>
        <v>13779.330708661415</v>
      </c>
      <c r="AE19" s="4">
        <f t="shared" si="12"/>
        <v>7.080675196850394</v>
      </c>
      <c r="AF19" s="274">
        <f t="shared" si="13"/>
        <v>21.7</v>
      </c>
      <c r="AG19" s="6">
        <f t="shared" si="14"/>
        <v>0.21663563004345129</v>
      </c>
      <c r="AH19" s="6">
        <f t="shared" si="15"/>
        <v>0.45727291537347409</v>
      </c>
      <c r="AI19" s="6">
        <f t="shared" si="16"/>
        <v>0.3260914545830747</v>
      </c>
    </row>
    <row r="20" spans="2:35" ht="21" thickBot="1" x14ac:dyDescent="0.25">
      <c r="B20" s="92" t="s">
        <v>126</v>
      </c>
      <c r="C20" s="91"/>
      <c r="D20" s="90"/>
      <c r="E20" s="89">
        <v>275.52999999999997</v>
      </c>
      <c r="F20" s="437"/>
      <c r="G20" s="89">
        <v>312.98</v>
      </c>
      <c r="H20" s="88">
        <v>472.22</v>
      </c>
      <c r="I20" s="278">
        <v>12</v>
      </c>
      <c r="J20" s="278">
        <v>311</v>
      </c>
      <c r="K20" s="277">
        <v>28.57</v>
      </c>
      <c r="L20" s="277">
        <v>12.6</v>
      </c>
      <c r="M20" s="276">
        <v>20.2</v>
      </c>
      <c r="N20" s="4">
        <v>54164.24</v>
      </c>
      <c r="O20" s="275">
        <f t="shared" si="0"/>
        <v>2701.2745098039213</v>
      </c>
      <c r="P20" s="275">
        <f t="shared" si="1"/>
        <v>3068.4313725490192</v>
      </c>
      <c r="Q20" s="275">
        <f t="shared" si="2"/>
        <v>4629.6078431372553</v>
      </c>
      <c r="R20" s="87">
        <f t="shared" si="3"/>
        <v>10399.313725490194</v>
      </c>
      <c r="T20" s="4">
        <f t="shared" si="4"/>
        <v>0.79468795828580729</v>
      </c>
      <c r="V20" s="4">
        <v>14</v>
      </c>
      <c r="W20" s="4">
        <f t="shared" si="5"/>
        <v>19.680714285714284</v>
      </c>
      <c r="X20" s="4">
        <f t="shared" si="6"/>
        <v>22.355714285714289</v>
      </c>
      <c r="Y20" s="4">
        <f t="shared" si="7"/>
        <v>75.766428571428577</v>
      </c>
      <c r="Z20" s="87">
        <f t="shared" si="8"/>
        <v>2711.9094488188975</v>
      </c>
      <c r="AA20" s="87">
        <f t="shared" si="9"/>
        <v>3080.5118110236222</v>
      </c>
      <c r="AB20" s="4">
        <v>0</v>
      </c>
      <c r="AC20" s="87">
        <f t="shared" si="10"/>
        <v>4647.8346456692916</v>
      </c>
      <c r="AD20" s="87">
        <f t="shared" si="11"/>
        <v>10440.255905511811</v>
      </c>
      <c r="AE20" s="4">
        <f t="shared" si="12"/>
        <v>5.331125984251968</v>
      </c>
      <c r="AF20" s="274">
        <f t="shared" si="13"/>
        <v>25.916666666666668</v>
      </c>
      <c r="AG20" s="6">
        <f t="shared" si="14"/>
        <v>0.20531204171419259</v>
      </c>
      <c r="AH20" s="6">
        <f t="shared" si="15"/>
        <v>0.46553690728368907</v>
      </c>
      <c r="AI20" s="6">
        <f t="shared" si="16"/>
        <v>0.32915105100211828</v>
      </c>
    </row>
    <row r="21" spans="2:35" ht="20.25" x14ac:dyDescent="0.2">
      <c r="B21" s="97" t="s">
        <v>125</v>
      </c>
      <c r="C21" s="96"/>
      <c r="D21" s="95"/>
      <c r="E21" s="94">
        <v>241.68</v>
      </c>
      <c r="F21" s="437"/>
      <c r="G21" s="94">
        <v>285.13</v>
      </c>
      <c r="H21" s="93">
        <v>283.73</v>
      </c>
      <c r="I21" s="281">
        <v>18</v>
      </c>
      <c r="J21" s="281">
        <v>422</v>
      </c>
      <c r="K21" s="280">
        <v>37.97</v>
      </c>
      <c r="L21" s="280">
        <v>17.72</v>
      </c>
      <c r="M21" s="279">
        <v>25.06</v>
      </c>
      <c r="N21" s="4">
        <v>36256.400000000001</v>
      </c>
      <c r="O21" s="275">
        <f t="shared" si="0"/>
        <v>2369.4117647058829</v>
      </c>
      <c r="P21" s="275">
        <f t="shared" si="1"/>
        <v>2795.3921568627457</v>
      </c>
      <c r="Q21" s="275">
        <f t="shared" si="2"/>
        <v>2781.6666666666674</v>
      </c>
      <c r="R21" s="87">
        <f t="shared" si="3"/>
        <v>7946.4705882352937</v>
      </c>
      <c r="T21" s="4">
        <f t="shared" si="4"/>
        <v>0.78055727554179566</v>
      </c>
      <c r="V21" s="4">
        <v>11</v>
      </c>
      <c r="W21" s="4">
        <f t="shared" si="5"/>
        <v>21.970909090909092</v>
      </c>
      <c r="X21" s="4">
        <f t="shared" si="6"/>
        <v>25.920909090909092</v>
      </c>
      <c r="Y21" s="4">
        <f t="shared" si="7"/>
        <v>73.685454545454547</v>
      </c>
      <c r="Z21" s="87">
        <f t="shared" si="8"/>
        <v>2378.7401574803148</v>
      </c>
      <c r="AA21" s="87">
        <f t="shared" si="9"/>
        <v>2806.3976377952754</v>
      </c>
      <c r="AB21" s="4">
        <v>0</v>
      </c>
      <c r="AC21" s="87">
        <f t="shared" si="10"/>
        <v>2792.6181102362207</v>
      </c>
      <c r="AD21" s="87">
        <f t="shared" si="11"/>
        <v>7977.7559055118109</v>
      </c>
      <c r="AE21" s="4">
        <f t="shared" si="12"/>
        <v>3.5685433070866144</v>
      </c>
      <c r="AF21" s="274">
        <f t="shared" si="13"/>
        <v>23.444444444444443</v>
      </c>
      <c r="AG21" s="6">
        <f t="shared" si="14"/>
        <v>0.21944272445820431</v>
      </c>
      <c r="AH21" s="6">
        <f t="shared" si="15"/>
        <v>0.47021671826625383</v>
      </c>
      <c r="AI21" s="6">
        <f t="shared" si="16"/>
        <v>0.31034055727554177</v>
      </c>
    </row>
    <row r="22" spans="2:35" ht="21" thickBot="1" x14ac:dyDescent="0.25">
      <c r="B22" s="92" t="s">
        <v>159</v>
      </c>
      <c r="C22" s="91"/>
      <c r="D22" s="90"/>
      <c r="E22" s="89">
        <v>262.01</v>
      </c>
      <c r="F22" s="438"/>
      <c r="G22" s="89">
        <v>301.16000000000003</v>
      </c>
      <c r="H22" s="88">
        <v>372.8</v>
      </c>
      <c r="I22" s="278">
        <v>17</v>
      </c>
      <c r="J22" s="278">
        <v>368</v>
      </c>
      <c r="K22" s="277">
        <v>34.01</v>
      </c>
      <c r="L22" s="277">
        <v>16.670000000000002</v>
      </c>
      <c r="M22" s="276">
        <v>22.46</v>
      </c>
      <c r="N22" s="4">
        <v>42493.04</v>
      </c>
      <c r="O22" s="275">
        <f t="shared" si="0"/>
        <v>2568.7254901960782</v>
      </c>
      <c r="P22" s="275">
        <f t="shared" si="1"/>
        <v>2952.5490196078431</v>
      </c>
      <c r="Q22" s="275">
        <f t="shared" si="2"/>
        <v>3654.9019607843138</v>
      </c>
      <c r="R22" s="87">
        <f t="shared" si="3"/>
        <v>9176.176470588236</v>
      </c>
      <c r="T22" s="4">
        <f t="shared" si="4"/>
        <v>0.7720809406617446</v>
      </c>
      <c r="V22" s="4">
        <v>12</v>
      </c>
      <c r="W22" s="4">
        <f t="shared" si="5"/>
        <v>21.834166666666665</v>
      </c>
      <c r="X22" s="4">
        <f t="shared" si="6"/>
        <v>25.096666666666668</v>
      </c>
      <c r="Y22" s="4">
        <f t="shared" si="7"/>
        <v>77.997500000000002</v>
      </c>
      <c r="Z22" s="87">
        <f t="shared" si="8"/>
        <v>2578.8385826771646</v>
      </c>
      <c r="AA22" s="87">
        <f t="shared" si="9"/>
        <v>2964.1732283464571</v>
      </c>
      <c r="AB22" s="4">
        <v>0</v>
      </c>
      <c r="AC22" s="87">
        <f t="shared" si="10"/>
        <v>3669.2913385826773</v>
      </c>
      <c r="AD22" s="87">
        <f t="shared" si="11"/>
        <v>9212.3031496062995</v>
      </c>
      <c r="AE22" s="4">
        <f t="shared" si="12"/>
        <v>4.1823858267716538</v>
      </c>
      <c r="AF22" s="274">
        <f t="shared" si="13"/>
        <v>21.647058823529413</v>
      </c>
      <c r="AG22" s="6">
        <f t="shared" si="14"/>
        <v>0.22791905933825543</v>
      </c>
      <c r="AH22" s="6">
        <f t="shared" si="15"/>
        <v>0.46499863275909215</v>
      </c>
      <c r="AI22" s="6">
        <f t="shared" si="16"/>
        <v>0.30708230790265245</v>
      </c>
    </row>
    <row r="24" spans="2:35" x14ac:dyDescent="0.2">
      <c r="N24" s="4" t="s">
        <v>83</v>
      </c>
      <c r="O24" s="8">
        <f>AVERAGE(O13:O14,O17:O18)</f>
        <v>2749.7303921568628</v>
      </c>
      <c r="P24" s="8">
        <f>AVERAGE(P13:P14,P17:P18)</f>
        <v>3142.5245098039218</v>
      </c>
      <c r="Q24" s="8">
        <f>AVERAGE(Q13:Q14,Q17:Q18)</f>
        <v>4925.2205882352937</v>
      </c>
      <c r="R24" s="8">
        <f>AVERAGE(R13:R14,R17:R18)</f>
        <v>10817.475490196079</v>
      </c>
      <c r="T24" s="4">
        <f>AVERAGE(T11:T22)</f>
        <v>0.79020287855971516</v>
      </c>
    </row>
    <row r="25" spans="2:35" x14ac:dyDescent="0.2">
      <c r="N25" s="4" t="s">
        <v>82</v>
      </c>
      <c r="O25" s="8">
        <f>AVERAGE(O11:O12,O19:O20)</f>
        <v>3091.617647058823</v>
      </c>
      <c r="P25" s="8">
        <f>AVERAGE(P11:P12,P19:P20)</f>
        <v>3532.4264705882356</v>
      </c>
      <c r="Q25" s="8">
        <f>AVERAGE(Q11:Q12,Q19:Q20)</f>
        <v>4214.6813725490192</v>
      </c>
      <c r="R25" s="8">
        <f>AVERAGE(R11:R12,R19:R20)</f>
        <v>10838.725490196079</v>
      </c>
    </row>
    <row r="26" spans="2:35" x14ac:dyDescent="0.2">
      <c r="N26" s="4" t="s">
        <v>81</v>
      </c>
      <c r="O26" s="8">
        <f>AVERAGE(O15:O16,O21:O22)</f>
        <v>2569.1176470588234</v>
      </c>
      <c r="P26" s="8">
        <f>AVERAGE(P15:P16,P21:P22)</f>
        <v>2903.9215686274511</v>
      </c>
      <c r="Q26" s="8">
        <f>AVERAGE(Q15:Q16,Q21:Q22)</f>
        <v>3718.7745098039222</v>
      </c>
      <c r="R26" s="8">
        <f>AVERAGE(R15:R16,R21:R22)</f>
        <v>9191.8137254901958</v>
      </c>
    </row>
    <row r="28" spans="2:35" x14ac:dyDescent="0.2">
      <c r="N28" s="4" t="s">
        <v>83</v>
      </c>
      <c r="R28" s="8">
        <f>AVERAGE(R13:R14)</f>
        <v>11441.617647058823</v>
      </c>
    </row>
    <row r="29" spans="2:35" x14ac:dyDescent="0.2">
      <c r="N29" s="4" t="s">
        <v>82</v>
      </c>
      <c r="R29" s="8">
        <f>AVERAGE(R11:R12)</f>
        <v>9615.1470588235316</v>
      </c>
    </row>
    <row r="30" spans="2:35" x14ac:dyDescent="0.2">
      <c r="N30" s="4" t="s">
        <v>81</v>
      </c>
      <c r="R30" s="8">
        <f>AVERAGE(R15:R16)</f>
        <v>9822.3039215686258</v>
      </c>
    </row>
    <row r="31" spans="2:35" x14ac:dyDescent="0.2">
      <c r="R31" s="8"/>
    </row>
    <row r="32" spans="2:35" x14ac:dyDescent="0.2">
      <c r="N32" s="4" t="s">
        <v>83</v>
      </c>
      <c r="R32" s="8">
        <f>AVERAGE(R17:R18)</f>
        <v>10193.333333333334</v>
      </c>
    </row>
    <row r="33" spans="14:18" x14ac:dyDescent="0.2">
      <c r="N33" s="4" t="s">
        <v>82</v>
      </c>
      <c r="R33" s="8">
        <f>AVERAGE(R19:R20)</f>
        <v>12062.303921568626</v>
      </c>
    </row>
    <row r="34" spans="14:18" x14ac:dyDescent="0.2">
      <c r="N34" s="4" t="s">
        <v>81</v>
      </c>
      <c r="R34" s="8">
        <f>AVERAGE(R21:R22)</f>
        <v>8561.3235294117658</v>
      </c>
    </row>
  </sheetData>
  <mergeCells count="1">
    <mergeCell ref="F11:F22"/>
  </mergeCells>
  <pageMargins left="0.25" right="0.25" top="0.5" bottom="0.5" header="0" footer="0"/>
  <pageSetup scale="12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2CA6F-D155-4D66-BCE9-4609B44CF611}">
  <dimension ref="A1:J26"/>
  <sheetViews>
    <sheetView topLeftCell="A3" zoomScale="110" zoomScaleNormal="110" workbookViewId="0">
      <selection activeCell="I71" sqref="I71"/>
    </sheetView>
  </sheetViews>
  <sheetFormatPr defaultRowHeight="12.75" x14ac:dyDescent="0.2"/>
  <cols>
    <col min="1" max="2" width="9.140625" style="4"/>
    <col min="3" max="3" width="9.5703125" style="4" bestFit="1" customWidth="1"/>
    <col min="4" max="16384" width="9.140625" style="4"/>
  </cols>
  <sheetData>
    <row r="1" spans="1:10" ht="15.75" x14ac:dyDescent="0.25">
      <c r="A1" s="146">
        <v>2015</v>
      </c>
      <c r="B1" s="145" t="s">
        <v>206</v>
      </c>
      <c r="C1" s="145"/>
      <c r="D1" s="145"/>
      <c r="E1" s="145"/>
      <c r="F1" s="145"/>
      <c r="G1" s="145"/>
    </row>
    <row r="2" spans="1:10" ht="15.75" x14ac:dyDescent="0.25">
      <c r="A2" s="145"/>
      <c r="B2" s="145" t="s">
        <v>205</v>
      </c>
      <c r="C2" s="145"/>
      <c r="D2" s="145" t="s">
        <v>204</v>
      </c>
      <c r="E2" s="145"/>
      <c r="F2" s="145"/>
      <c r="G2" s="145"/>
    </row>
    <row r="3" spans="1:10" ht="15.75" x14ac:dyDescent="0.25">
      <c r="A3" s="144"/>
      <c r="B3" s="145"/>
      <c r="C3" s="145"/>
      <c r="D3" s="145"/>
      <c r="E3" s="145"/>
      <c r="F3" s="144"/>
      <c r="G3" s="127"/>
    </row>
    <row r="4" spans="1:10" ht="15.75" x14ac:dyDescent="0.25">
      <c r="A4" s="145" t="s">
        <v>203</v>
      </c>
      <c r="B4" s="145"/>
      <c r="C4" s="145"/>
      <c r="D4" s="145"/>
      <c r="E4" s="145"/>
      <c r="F4" s="144"/>
    </row>
    <row r="5" spans="1:10" ht="15.75" x14ac:dyDescent="0.25">
      <c r="A5" s="144"/>
      <c r="B5" s="145"/>
      <c r="C5" s="145" t="s">
        <v>202</v>
      </c>
      <c r="D5" s="145"/>
      <c r="E5" s="145"/>
      <c r="F5" s="144"/>
      <c r="G5" s="138"/>
    </row>
    <row r="6" spans="1:10" ht="18" x14ac:dyDescent="0.25">
      <c r="A6" s="127"/>
      <c r="B6" s="140"/>
      <c r="C6" s="140"/>
      <c r="F6" s="138"/>
      <c r="G6" s="138"/>
    </row>
    <row r="7" spans="1:10" ht="16.5" thickBot="1" x14ac:dyDescent="0.3">
      <c r="A7" s="127"/>
      <c r="B7" s="139" t="s">
        <v>201</v>
      </c>
      <c r="C7" s="143">
        <v>42233</v>
      </c>
      <c r="D7" s="142"/>
      <c r="E7" s="137"/>
      <c r="F7" s="139" t="s">
        <v>199</v>
      </c>
      <c r="G7" s="141">
        <v>229</v>
      </c>
    </row>
    <row r="8" spans="1:10" ht="18" x14ac:dyDescent="0.25">
      <c r="A8" s="127"/>
      <c r="B8" s="140"/>
      <c r="C8" s="270"/>
      <c r="D8" s="137"/>
      <c r="E8" s="388"/>
      <c r="F8" s="138"/>
      <c r="G8" s="138"/>
    </row>
    <row r="9" spans="1:10" ht="15" x14ac:dyDescent="0.25">
      <c r="A9" s="127"/>
      <c r="B9" s="137"/>
      <c r="C9" s="385" t="s">
        <v>197</v>
      </c>
      <c r="D9" s="386"/>
      <c r="E9" s="389"/>
      <c r="F9" s="385" t="s">
        <v>196</v>
      </c>
      <c r="G9" s="387"/>
    </row>
    <row r="10" spans="1:10" ht="27" thickBot="1" x14ac:dyDescent="0.3">
      <c r="A10" s="127"/>
      <c r="B10" s="137"/>
      <c r="C10" s="136" t="s">
        <v>194</v>
      </c>
      <c r="D10" s="135" t="s">
        <v>193</v>
      </c>
      <c r="E10" s="177" t="s">
        <v>195</v>
      </c>
      <c r="F10" s="133" t="s">
        <v>194</v>
      </c>
      <c r="G10" s="132" t="s">
        <v>193</v>
      </c>
    </row>
    <row r="11" spans="1:10" ht="14.25" x14ac:dyDescent="0.2">
      <c r="A11" s="127"/>
      <c r="B11" s="131" t="s">
        <v>192</v>
      </c>
      <c r="C11" s="130">
        <v>98</v>
      </c>
      <c r="D11" s="129">
        <v>102</v>
      </c>
      <c r="E11" s="128"/>
      <c r="F11" s="122">
        <v>100</v>
      </c>
      <c r="G11" s="121">
        <v>102</v>
      </c>
      <c r="I11" s="4">
        <f t="shared" ref="I11:I22" si="0">AVERAGE(C11,F11)/100</f>
        <v>0.99</v>
      </c>
      <c r="J11" s="4">
        <f t="shared" ref="J11:J22" si="1">AVERAGE(D11,G11)/100</f>
        <v>1.02</v>
      </c>
    </row>
    <row r="12" spans="1:10" ht="15" thickBot="1" x14ac:dyDescent="0.25">
      <c r="A12" s="127"/>
      <c r="B12" s="120" t="s">
        <v>191</v>
      </c>
      <c r="C12" s="119">
        <v>90</v>
      </c>
      <c r="D12" s="129">
        <v>102</v>
      </c>
      <c r="E12" s="117"/>
      <c r="F12" s="116">
        <v>102</v>
      </c>
      <c r="G12" s="121">
        <v>102</v>
      </c>
      <c r="I12" s="4">
        <f t="shared" si="0"/>
        <v>0.96</v>
      </c>
      <c r="J12" s="4">
        <f t="shared" si="1"/>
        <v>1.02</v>
      </c>
    </row>
    <row r="13" spans="1:10" ht="14.25" x14ac:dyDescent="0.2">
      <c r="A13" s="127"/>
      <c r="B13" s="126" t="s">
        <v>190</v>
      </c>
      <c r="C13" s="125">
        <v>79</v>
      </c>
      <c r="D13" s="129">
        <v>102</v>
      </c>
      <c r="E13" s="123"/>
      <c r="F13" s="122">
        <v>86</v>
      </c>
      <c r="G13" s="121">
        <v>102</v>
      </c>
      <c r="I13" s="4">
        <f t="shared" si="0"/>
        <v>0.82499999999999996</v>
      </c>
      <c r="J13" s="4">
        <f t="shared" si="1"/>
        <v>1.02</v>
      </c>
    </row>
    <row r="14" spans="1:10" ht="15" thickBot="1" x14ac:dyDescent="0.25">
      <c r="A14" s="127"/>
      <c r="B14" s="120" t="s">
        <v>189</v>
      </c>
      <c r="C14" s="119">
        <v>102</v>
      </c>
      <c r="D14" s="129">
        <v>102</v>
      </c>
      <c r="E14" s="117"/>
      <c r="F14" s="116">
        <v>101</v>
      </c>
      <c r="G14" s="121">
        <v>102</v>
      </c>
      <c r="I14" s="4">
        <f t="shared" si="0"/>
        <v>1.0149999999999999</v>
      </c>
      <c r="J14" s="4">
        <f t="shared" si="1"/>
        <v>1.02</v>
      </c>
    </row>
    <row r="15" spans="1:10" ht="14.25" x14ac:dyDescent="0.2">
      <c r="A15" s="127"/>
      <c r="B15" s="126" t="s">
        <v>188</v>
      </c>
      <c r="C15" s="125">
        <v>84</v>
      </c>
      <c r="D15" s="129">
        <v>102</v>
      </c>
      <c r="E15" s="123"/>
      <c r="F15" s="122">
        <v>85</v>
      </c>
      <c r="G15" s="121">
        <v>102</v>
      </c>
      <c r="I15" s="4">
        <f t="shared" si="0"/>
        <v>0.84499999999999997</v>
      </c>
      <c r="J15" s="4">
        <f t="shared" si="1"/>
        <v>1.02</v>
      </c>
    </row>
    <row r="16" spans="1:10" ht="15" thickBot="1" x14ac:dyDescent="0.25">
      <c r="A16" s="127"/>
      <c r="B16" s="120" t="s">
        <v>187</v>
      </c>
      <c r="C16" s="119">
        <v>85</v>
      </c>
      <c r="D16" s="129">
        <v>102</v>
      </c>
      <c r="E16" s="117"/>
      <c r="F16" s="116">
        <v>83</v>
      </c>
      <c r="G16" s="121">
        <v>102</v>
      </c>
      <c r="I16" s="4">
        <f t="shared" si="0"/>
        <v>0.84</v>
      </c>
      <c r="J16" s="4">
        <f t="shared" si="1"/>
        <v>1.02</v>
      </c>
    </row>
    <row r="17" spans="1:10" ht="14.25" x14ac:dyDescent="0.2">
      <c r="A17" s="127"/>
      <c r="B17" s="126" t="s">
        <v>186</v>
      </c>
      <c r="C17" s="125">
        <v>95</v>
      </c>
      <c r="D17" s="129">
        <v>102</v>
      </c>
      <c r="E17" s="123"/>
      <c r="F17" s="122">
        <v>99</v>
      </c>
      <c r="G17" s="121">
        <v>102</v>
      </c>
      <c r="I17" s="4">
        <f t="shared" si="0"/>
        <v>0.97</v>
      </c>
      <c r="J17" s="4">
        <f t="shared" si="1"/>
        <v>1.02</v>
      </c>
    </row>
    <row r="18" spans="1:10" ht="15" thickBot="1" x14ac:dyDescent="0.25">
      <c r="A18" s="127"/>
      <c r="B18" s="120" t="s">
        <v>185</v>
      </c>
      <c r="C18" s="119">
        <v>102</v>
      </c>
      <c r="D18" s="129">
        <v>102</v>
      </c>
      <c r="E18" s="117"/>
      <c r="F18" s="116">
        <v>95</v>
      </c>
      <c r="G18" s="121">
        <v>102</v>
      </c>
      <c r="I18" s="4">
        <f t="shared" si="0"/>
        <v>0.98499999999999999</v>
      </c>
      <c r="J18" s="4">
        <f t="shared" si="1"/>
        <v>1.02</v>
      </c>
    </row>
    <row r="19" spans="1:10" ht="14.25" x14ac:dyDescent="0.2">
      <c r="A19" s="127"/>
      <c r="B19" s="126" t="s">
        <v>184</v>
      </c>
      <c r="C19" s="125">
        <v>102</v>
      </c>
      <c r="D19" s="129">
        <v>102</v>
      </c>
      <c r="E19" s="123"/>
      <c r="F19" s="122">
        <v>102</v>
      </c>
      <c r="G19" s="121">
        <v>102</v>
      </c>
      <c r="I19" s="4">
        <f t="shared" si="0"/>
        <v>1.02</v>
      </c>
      <c r="J19" s="4">
        <f t="shared" si="1"/>
        <v>1.02</v>
      </c>
    </row>
    <row r="20" spans="1:10" ht="13.5" thickBot="1" x14ac:dyDescent="0.25">
      <c r="B20" s="120" t="s">
        <v>183</v>
      </c>
      <c r="C20" s="119">
        <v>101</v>
      </c>
      <c r="D20" s="129">
        <v>102</v>
      </c>
      <c r="E20" s="117"/>
      <c r="F20" s="116">
        <v>99</v>
      </c>
      <c r="G20" s="121">
        <v>102</v>
      </c>
      <c r="I20" s="4">
        <f t="shared" si="0"/>
        <v>1</v>
      </c>
      <c r="J20" s="4">
        <f t="shared" si="1"/>
        <v>1.02</v>
      </c>
    </row>
    <row r="21" spans="1:10" x14ac:dyDescent="0.2">
      <c r="B21" s="126" t="s">
        <v>182</v>
      </c>
      <c r="C21" s="125">
        <v>84</v>
      </c>
      <c r="D21" s="124">
        <v>78</v>
      </c>
      <c r="E21" s="123">
        <v>20</v>
      </c>
      <c r="F21" s="122">
        <v>85</v>
      </c>
      <c r="G21" s="121">
        <v>82</v>
      </c>
      <c r="I21" s="4">
        <f t="shared" si="0"/>
        <v>0.84499999999999997</v>
      </c>
      <c r="J21" s="4">
        <f t="shared" si="1"/>
        <v>0.8</v>
      </c>
    </row>
    <row r="22" spans="1:10" ht="13.5" thickBot="1" x14ac:dyDescent="0.25">
      <c r="B22" s="120" t="s">
        <v>181</v>
      </c>
      <c r="C22" s="119">
        <v>86</v>
      </c>
      <c r="D22" s="118">
        <v>78</v>
      </c>
      <c r="E22" s="117">
        <v>13</v>
      </c>
      <c r="F22" s="116">
        <v>90</v>
      </c>
      <c r="G22" s="115">
        <v>92</v>
      </c>
      <c r="I22" s="4">
        <f t="shared" si="0"/>
        <v>0.88</v>
      </c>
      <c r="J22" s="4">
        <f t="shared" si="1"/>
        <v>0.85</v>
      </c>
    </row>
    <row r="24" spans="1:10" x14ac:dyDescent="0.2">
      <c r="H24" s="4" t="s">
        <v>83</v>
      </c>
      <c r="I24" s="6">
        <f>AVERAGE(I13:I14,I17:I18)</f>
        <v>0.94874999999999987</v>
      </c>
      <c r="J24" s="6">
        <f>AVERAGE(J13:J14,J17:J18)</f>
        <v>1.02</v>
      </c>
    </row>
    <row r="25" spans="1:10" x14ac:dyDescent="0.2">
      <c r="H25" s="4" t="s">
        <v>82</v>
      </c>
      <c r="I25" s="6">
        <f>AVERAGE(I11:I12,I19:I20)</f>
        <v>0.99249999999999994</v>
      </c>
      <c r="J25" s="6">
        <f>AVERAGE(J11:J12,J19:J20)</f>
        <v>1.02</v>
      </c>
    </row>
    <row r="26" spans="1:10" x14ac:dyDescent="0.2">
      <c r="H26" s="4" t="s">
        <v>81</v>
      </c>
      <c r="I26" s="6">
        <f>AVERAGE(I15:I16,I21:I22)</f>
        <v>0.85250000000000004</v>
      </c>
      <c r="J26" s="6">
        <f>AVERAGE(J15:J16,J21:J22)</f>
        <v>0.92249999999999999</v>
      </c>
    </row>
  </sheetData>
  <mergeCells count="3">
    <mergeCell ref="C9:D9"/>
    <mergeCell ref="F9:G9"/>
    <mergeCell ref="E8:E9"/>
  </mergeCells>
  <pageMargins left="0.7" right="0.7" top="0.75" bottom="0.75" header="0.3" footer="0.3"/>
  <pageSetup scale="13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DE1BF-0217-4E3E-82EC-F75B2B33ABC4}">
  <dimension ref="A1:AY771"/>
  <sheetViews>
    <sheetView topLeftCell="A657" zoomScale="50" zoomScaleNormal="50" zoomScaleSheetLayoutView="40" workbookViewId="0">
      <pane xSplit="1" topLeftCell="B1" activePane="topRight" state="frozen"/>
      <selection activeCell="A732" sqref="A732"/>
      <selection pane="topRight" activeCell="D11" sqref="D11:E697"/>
    </sheetView>
  </sheetViews>
  <sheetFormatPr defaultRowHeight="12.75" x14ac:dyDescent="0.2"/>
  <cols>
    <col min="1" max="1" width="11.5703125" style="5" customWidth="1"/>
    <col min="2" max="2" width="7.140625" style="4" customWidth="1"/>
    <col min="3" max="4" width="10.140625" style="4" customWidth="1"/>
    <col min="5" max="5" width="20.7109375" style="4" customWidth="1"/>
    <col min="6" max="6" width="14.28515625" style="4" customWidth="1"/>
    <col min="7" max="9" width="11.7109375" style="4" customWidth="1"/>
    <col min="10" max="10" width="4.5703125" style="4" customWidth="1"/>
    <col min="11" max="11" width="18.7109375" style="4" customWidth="1"/>
    <col min="12" max="12" width="4.28515625" style="4" customWidth="1"/>
    <col min="13" max="13" width="18.7109375" style="4" customWidth="1"/>
    <col min="14" max="14" width="3.5703125" style="4" customWidth="1"/>
    <col min="15" max="15" width="18.7109375" style="4" customWidth="1"/>
    <col min="16" max="16" width="4.7109375" style="4" customWidth="1"/>
    <col min="17" max="17" width="18.7109375" style="4" customWidth="1"/>
    <col min="18" max="18" width="4.7109375" style="4" customWidth="1"/>
    <col min="19" max="19" width="18.7109375" style="4" customWidth="1"/>
    <col min="20" max="20" width="4.7109375" style="4" customWidth="1"/>
    <col min="21" max="21" width="18.7109375" style="4" customWidth="1"/>
    <col min="22" max="22" width="4.7109375" style="4" customWidth="1"/>
    <col min="23" max="23" width="18.7109375" style="4" customWidth="1"/>
    <col min="24" max="24" width="4.7109375" style="4" customWidth="1"/>
    <col min="25" max="25" width="18.7109375" style="4" customWidth="1"/>
    <col min="26" max="26" width="4.7109375" style="4" customWidth="1"/>
    <col min="27" max="27" width="18.7109375" style="4" customWidth="1"/>
    <col min="28" max="28" width="4.7109375" style="4" customWidth="1"/>
    <col min="29" max="29" width="18.7109375" style="4" customWidth="1"/>
    <col min="30" max="30" width="49.28515625" style="4" customWidth="1"/>
    <col min="31" max="31" width="9" style="4" customWidth="1"/>
    <col min="32" max="32" width="12.7109375" style="4" customWidth="1"/>
    <col min="33" max="33" width="12.140625" style="4" customWidth="1"/>
    <col min="34" max="43" width="13.7109375" style="4" customWidth="1"/>
    <col min="44" max="44" width="17.7109375" style="4" customWidth="1"/>
    <col min="45" max="16384" width="9.140625" style="4"/>
  </cols>
  <sheetData>
    <row r="1" spans="1:51" ht="31.9" customHeight="1" x14ac:dyDescent="0.35">
      <c r="A1" s="85">
        <v>2015</v>
      </c>
      <c r="B1" s="85" t="s">
        <v>158</v>
      </c>
      <c r="C1" s="83" t="s">
        <v>157</v>
      </c>
      <c r="D1" s="83"/>
    </row>
    <row r="3" spans="1:51" ht="15.75" x14ac:dyDescent="0.25">
      <c r="A3" s="82" t="s">
        <v>156</v>
      </c>
      <c r="G3" s="77" t="s">
        <v>155</v>
      </c>
      <c r="H3" s="74" t="s">
        <v>1080</v>
      </c>
      <c r="I3" s="74"/>
      <c r="J3" s="74"/>
      <c r="K3" s="74"/>
      <c r="L3" s="74"/>
      <c r="M3" s="74"/>
      <c r="N3" s="74"/>
      <c r="O3" s="74"/>
    </row>
    <row r="4" spans="1:51" ht="6.6" customHeight="1" x14ac:dyDescent="0.3">
      <c r="A4" s="81"/>
      <c r="AE4" s="72"/>
      <c r="AF4" s="174"/>
      <c r="AG4" s="72"/>
      <c r="AH4" s="72"/>
      <c r="AI4" s="72"/>
    </row>
    <row r="5" spans="1:51" ht="18" customHeight="1" thickBot="1" x14ac:dyDescent="0.25">
      <c r="B5" s="77" t="s">
        <v>153</v>
      </c>
      <c r="C5" s="368">
        <v>42247</v>
      </c>
      <c r="D5" s="369"/>
      <c r="G5" s="77"/>
      <c r="L5" s="73"/>
      <c r="M5" s="73"/>
      <c r="N5" s="73"/>
      <c r="O5" s="73"/>
      <c r="P5" s="73"/>
      <c r="Q5" s="73"/>
      <c r="R5" s="73"/>
      <c r="S5" s="73"/>
      <c r="T5" s="73"/>
      <c r="U5" s="73"/>
      <c r="V5" s="73"/>
      <c r="W5" s="73"/>
      <c r="X5" s="73"/>
      <c r="Y5" s="73"/>
      <c r="Z5" s="73"/>
      <c r="AA5" s="73"/>
      <c r="AB5" s="73"/>
      <c r="AC5" s="73"/>
      <c r="AD5" s="73"/>
    </row>
    <row r="6" spans="1:51" ht="18" customHeight="1" thickTop="1" x14ac:dyDescent="0.25">
      <c r="B6" s="77" t="s">
        <v>152</v>
      </c>
      <c r="C6" s="78">
        <v>243</v>
      </c>
      <c r="D6" s="78"/>
      <c r="E6" s="77"/>
      <c r="F6" s="77"/>
      <c r="G6" s="77"/>
      <c r="I6" s="370" t="s">
        <v>151</v>
      </c>
      <c r="J6" s="371"/>
      <c r="K6" s="372"/>
      <c r="L6" s="73"/>
      <c r="M6" s="73"/>
      <c r="N6" s="73"/>
      <c r="O6" s="73"/>
      <c r="P6" s="73"/>
      <c r="Q6" s="73"/>
      <c r="R6" s="73"/>
      <c r="S6" s="73"/>
      <c r="T6" s="73"/>
      <c r="U6" s="73"/>
      <c r="V6" s="73"/>
      <c r="W6" s="73"/>
      <c r="X6" s="73"/>
      <c r="Y6" s="73"/>
      <c r="Z6" s="73"/>
      <c r="AA6" s="73"/>
      <c r="AB6" s="73"/>
      <c r="AC6" s="73"/>
      <c r="AD6" s="73"/>
      <c r="AJ6" s="171"/>
    </row>
    <row r="7" spans="1:51" ht="18" customHeight="1" x14ac:dyDescent="0.25">
      <c r="B7" s="77" t="s">
        <v>150</v>
      </c>
      <c r="C7" s="7" t="s">
        <v>1079</v>
      </c>
      <c r="I7" s="373" t="s">
        <v>148</v>
      </c>
      <c r="J7" s="374"/>
      <c r="K7" s="375"/>
      <c r="L7" s="73"/>
      <c r="M7" s="73"/>
      <c r="N7" s="73"/>
      <c r="O7" s="73"/>
      <c r="P7" s="73"/>
      <c r="Q7" s="73"/>
      <c r="R7" s="73"/>
      <c r="S7" s="73"/>
      <c r="T7" s="73"/>
      <c r="U7" s="73"/>
      <c r="V7" s="73"/>
      <c r="W7" s="73"/>
      <c r="X7" s="73"/>
      <c r="Y7" s="73"/>
      <c r="Z7" s="73"/>
      <c r="AA7" s="73"/>
      <c r="AB7" s="73"/>
      <c r="AC7" s="73"/>
      <c r="AD7" s="73"/>
      <c r="AJ7" s="171"/>
    </row>
    <row r="8" spans="1:51" ht="18" customHeight="1" thickBot="1" x14ac:dyDescent="0.3">
      <c r="B8" s="77" t="s">
        <v>147</v>
      </c>
      <c r="C8" s="76" t="s">
        <v>178</v>
      </c>
      <c r="D8" s="75"/>
      <c r="E8" s="74"/>
      <c r="I8" s="376" t="s">
        <v>145</v>
      </c>
      <c r="J8" s="377"/>
      <c r="K8" s="378"/>
      <c r="L8" s="73"/>
      <c r="M8" s="73"/>
      <c r="N8" s="73"/>
      <c r="O8" s="73"/>
      <c r="P8" s="73"/>
      <c r="Q8" s="73"/>
      <c r="R8" s="73"/>
      <c r="S8" s="73"/>
      <c r="T8" s="73"/>
      <c r="U8" s="73"/>
      <c r="V8" s="73"/>
      <c r="W8" s="73"/>
      <c r="X8" s="73"/>
      <c r="Y8" s="73"/>
      <c r="Z8" s="73"/>
      <c r="AA8" s="73"/>
      <c r="AB8" s="73"/>
      <c r="AC8" s="73"/>
      <c r="AD8" s="73"/>
      <c r="AJ8" s="171"/>
    </row>
    <row r="9" spans="1:51" ht="11.45" customHeight="1" thickTop="1" thickBot="1" x14ac:dyDescent="0.35">
      <c r="A9" s="72"/>
      <c r="AJ9" s="171"/>
    </row>
    <row r="10" spans="1:51" ht="90.6" customHeight="1" thickBot="1" x14ac:dyDescent="0.3">
      <c r="A10" s="51" t="s">
        <v>123</v>
      </c>
      <c r="B10" s="48" t="s">
        <v>122</v>
      </c>
      <c r="C10" s="48" t="s">
        <v>121</v>
      </c>
      <c r="D10" s="48" t="s">
        <v>120</v>
      </c>
      <c r="E10" s="48" t="s">
        <v>119</v>
      </c>
      <c r="F10" s="48" t="s">
        <v>118</v>
      </c>
      <c r="G10" s="48" t="s">
        <v>33</v>
      </c>
      <c r="H10" s="48" t="s">
        <v>117</v>
      </c>
      <c r="I10" s="48" t="s">
        <v>34</v>
      </c>
      <c r="J10" s="340" t="s">
        <v>116</v>
      </c>
      <c r="K10" s="341"/>
      <c r="L10" s="340" t="s">
        <v>115</v>
      </c>
      <c r="M10" s="341"/>
      <c r="N10" s="340" t="s">
        <v>115</v>
      </c>
      <c r="O10" s="394"/>
      <c r="P10" s="340" t="s">
        <v>115</v>
      </c>
      <c r="Q10" s="394"/>
      <c r="R10" s="340" t="s">
        <v>115</v>
      </c>
      <c r="S10" s="394"/>
      <c r="T10" s="340" t="s">
        <v>115</v>
      </c>
      <c r="U10" s="394"/>
      <c r="V10" s="340" t="s">
        <v>115</v>
      </c>
      <c r="W10" s="394"/>
      <c r="X10" s="340" t="s">
        <v>115</v>
      </c>
      <c r="Y10" s="394"/>
      <c r="Z10" s="340" t="s">
        <v>115</v>
      </c>
      <c r="AA10" s="394"/>
      <c r="AB10" s="340" t="s">
        <v>115</v>
      </c>
      <c r="AC10" s="341"/>
      <c r="AD10" s="49" t="s">
        <v>114</v>
      </c>
      <c r="AE10" s="48" t="s">
        <v>113</v>
      </c>
      <c r="AF10" s="48" t="s">
        <v>294</v>
      </c>
      <c r="AG10" s="47" t="s">
        <v>112</v>
      </c>
      <c r="AH10" s="46" t="s">
        <v>111</v>
      </c>
      <c r="AI10" s="45" t="s">
        <v>110</v>
      </c>
      <c r="AJ10" s="45" t="s">
        <v>109</v>
      </c>
      <c r="AK10" s="45" t="s">
        <v>108</v>
      </c>
      <c r="AL10" s="45" t="s">
        <v>107</v>
      </c>
      <c r="AM10" s="45" t="s">
        <v>106</v>
      </c>
      <c r="AN10" s="45" t="s">
        <v>105</v>
      </c>
      <c r="AO10" s="45" t="s">
        <v>104</v>
      </c>
      <c r="AP10" s="45" t="s">
        <v>103</v>
      </c>
      <c r="AQ10" s="45" t="s">
        <v>102</v>
      </c>
    </row>
    <row r="11" spans="1:51" ht="36" customHeight="1" thickBot="1" x14ac:dyDescent="0.25">
      <c r="A11" s="71" t="s">
        <v>144</v>
      </c>
      <c r="B11" s="215"/>
      <c r="C11" s="214" t="s">
        <v>1078</v>
      </c>
      <c r="D11" s="213">
        <v>12</v>
      </c>
      <c r="E11" s="212">
        <v>52017.45</v>
      </c>
      <c r="F11" s="211">
        <v>1183.83</v>
      </c>
      <c r="G11" s="210"/>
      <c r="H11" s="210"/>
      <c r="I11" s="209"/>
      <c r="J11" s="208"/>
      <c r="K11" s="36"/>
      <c r="L11" s="208"/>
      <c r="M11" s="36"/>
      <c r="N11" s="208"/>
      <c r="O11" s="36"/>
      <c r="P11" s="208"/>
      <c r="Q11" s="36"/>
      <c r="R11" s="208"/>
      <c r="S11" s="36"/>
      <c r="T11" s="208"/>
      <c r="U11" s="36"/>
      <c r="V11" s="208"/>
      <c r="W11" s="36"/>
      <c r="X11" s="208"/>
      <c r="Y11" s="36"/>
      <c r="Z11" s="208"/>
      <c r="AA11" s="36"/>
      <c r="AB11" s="208"/>
      <c r="AC11" s="305"/>
      <c r="AD11" s="329"/>
      <c r="AE11" s="206"/>
      <c r="AF11" s="206"/>
      <c r="AG11" s="205"/>
      <c r="AH11" s="33">
        <f t="shared" ref="AH11:AQ11" si="0">SUM(AH12:AH71)</f>
        <v>288</v>
      </c>
      <c r="AI11" s="54">
        <f t="shared" si="0"/>
        <v>62</v>
      </c>
      <c r="AJ11" s="54">
        <f t="shared" si="0"/>
        <v>26</v>
      </c>
      <c r="AK11" s="54">
        <f t="shared" si="0"/>
        <v>2</v>
      </c>
      <c r="AL11" s="54">
        <f t="shared" si="0"/>
        <v>1</v>
      </c>
      <c r="AM11" s="54">
        <f t="shared" si="0"/>
        <v>0</v>
      </c>
      <c r="AN11" s="54">
        <f t="shared" si="0"/>
        <v>87</v>
      </c>
      <c r="AO11" s="54">
        <f t="shared" si="0"/>
        <v>29</v>
      </c>
      <c r="AP11" s="54">
        <f t="shared" si="0"/>
        <v>82</v>
      </c>
      <c r="AQ11" s="53">
        <f t="shared" si="0"/>
        <v>15</v>
      </c>
      <c r="AR11" s="32" t="s">
        <v>100</v>
      </c>
      <c r="AS11" s="31">
        <f>E11/(100*102)</f>
        <v>5.0997499999999993</v>
      </c>
      <c r="AU11" s="4">
        <f>SUM(AH11:AI11)/D11</f>
        <v>29.166666666666668</v>
      </c>
      <c r="AV11" s="4">
        <f>SUM(AJ11:AK11)/D11</f>
        <v>2.3333333333333335</v>
      </c>
      <c r="AW11" s="4">
        <f>SUM(AL11:AM11)/D11</f>
        <v>8.3333333333333329E-2</v>
      </c>
      <c r="AX11" s="4">
        <f>SUM(AN11:AO11)/D11</f>
        <v>9.6666666666666661</v>
      </c>
      <c r="AY11" s="4">
        <f>SUM(AP11:AQ11)/D11</f>
        <v>8.0833333333333339</v>
      </c>
    </row>
    <row r="12" spans="1:51" ht="19.899999999999999" customHeight="1" x14ac:dyDescent="0.2">
      <c r="A12" s="17" t="s">
        <v>82</v>
      </c>
      <c r="B12" s="405">
        <v>1</v>
      </c>
      <c r="C12" s="198" t="s">
        <v>1077</v>
      </c>
      <c r="D12" s="197"/>
      <c r="E12" s="197"/>
      <c r="F12" s="196"/>
      <c r="G12" s="408">
        <v>97</v>
      </c>
      <c r="H12" s="408">
        <v>24</v>
      </c>
      <c r="I12" s="408">
        <v>6</v>
      </c>
      <c r="J12" s="195" t="s">
        <v>95</v>
      </c>
      <c r="K12" s="194" t="s">
        <v>97</v>
      </c>
      <c r="L12" s="195" t="s">
        <v>94</v>
      </c>
      <c r="M12" s="194" t="s">
        <v>97</v>
      </c>
      <c r="N12" s="195" t="s">
        <v>93</v>
      </c>
      <c r="O12" s="194" t="s">
        <v>545</v>
      </c>
      <c r="P12" s="195" t="s">
        <v>92</v>
      </c>
      <c r="Q12" s="194" t="s">
        <v>284</v>
      </c>
      <c r="R12" s="195" t="s">
        <v>212</v>
      </c>
      <c r="S12" s="194" t="s">
        <v>213</v>
      </c>
      <c r="T12" s="195" t="s">
        <v>211</v>
      </c>
      <c r="U12" s="194" t="s">
        <v>97</v>
      </c>
      <c r="V12" s="195" t="s">
        <v>292</v>
      </c>
      <c r="W12" s="194"/>
      <c r="X12" s="195" t="s">
        <v>594</v>
      </c>
      <c r="Y12" s="194"/>
      <c r="Z12" s="195" t="s">
        <v>740</v>
      </c>
      <c r="AA12" s="194"/>
      <c r="AB12" s="304" t="s">
        <v>912</v>
      </c>
      <c r="AC12" s="194"/>
      <c r="AD12" s="328"/>
      <c r="AE12" s="397"/>
      <c r="AF12" s="397"/>
      <c r="AG12" s="193"/>
      <c r="AH12" s="379">
        <f>SUMPRODUCT(LEN($K12:$Y14)-LEN(SUBSTITUTE($K12:$Y14,"A", "")))</f>
        <v>14</v>
      </c>
      <c r="AI12" s="365">
        <f>SUMPRODUCT(LEN($AD12:$AD14)-LEN(SUBSTITUTE($AD12:$AD14,"A", "")))</f>
        <v>0</v>
      </c>
      <c r="AJ12" s="365">
        <f>SUMPRODUCT(LEN($K12:$Y14)-LEN(SUBSTITUTE($K12:$Y14,"S", "")))</f>
        <v>3</v>
      </c>
      <c r="AK12" s="365">
        <f>SUMPRODUCT(LEN($AD12:$AD14)-LEN(SUBSTITUTE($AD12:$AD14,"S", "")))</f>
        <v>0</v>
      </c>
      <c r="AL12" s="365">
        <f>SUMPRODUCT(LEN($K12:$Y14)-LEN(SUBSTITUTE($K12:$Y14,"F", "")))</f>
        <v>0</v>
      </c>
      <c r="AM12" s="365">
        <f>SUMPRODUCT(LEN($AD12:$AD14)-LEN(SUBSTITUTE($AD12:$AD14,"F", "")))</f>
        <v>0</v>
      </c>
      <c r="AN12" s="365">
        <f>SUMPRODUCT(LEN($K12:$Y14)-LEN(SUBSTITUTE($K12:$Y14,"G", "")))</f>
        <v>13</v>
      </c>
      <c r="AO12" s="365">
        <f>SUMPRODUCT(LEN($AD12:$AD14)-LEN(SUBSTITUTE($AD12:$AD14,"G", "")))</f>
        <v>0</v>
      </c>
      <c r="AP12" s="365">
        <f>SUMPRODUCT(LEN($K12:$Y14)-LEN(SUBSTITUTE($K12:$Y14,"M", "")))</f>
        <v>2</v>
      </c>
      <c r="AQ12" s="382">
        <f>SUMPRODUCT(LEN($AD12:$AD14)-LEN(SUBSTITUTE($AD12:$AD14,"M", "")))</f>
        <v>0</v>
      </c>
    </row>
    <row r="13" spans="1:51" ht="19.899999999999999" customHeight="1" x14ac:dyDescent="0.2">
      <c r="A13" s="17"/>
      <c r="B13" s="406"/>
      <c r="C13" s="231"/>
      <c r="D13" s="23"/>
      <c r="E13" s="23"/>
      <c r="F13" s="191"/>
      <c r="G13" s="409"/>
      <c r="H13" s="409"/>
      <c r="I13" s="409"/>
      <c r="J13" s="190" t="s">
        <v>91</v>
      </c>
      <c r="K13" s="189" t="s">
        <v>748</v>
      </c>
      <c r="L13" s="190" t="s">
        <v>90</v>
      </c>
      <c r="M13" s="189" t="s">
        <v>263</v>
      </c>
      <c r="N13" s="190" t="s">
        <v>89</v>
      </c>
      <c r="O13" s="189" t="s">
        <v>463</v>
      </c>
      <c r="P13" s="190" t="s">
        <v>88</v>
      </c>
      <c r="Q13" s="189" t="s">
        <v>263</v>
      </c>
      <c r="R13" s="190" t="s">
        <v>210</v>
      </c>
      <c r="S13" s="189" t="s">
        <v>263</v>
      </c>
      <c r="T13" s="190" t="s">
        <v>209</v>
      </c>
      <c r="U13" s="189" t="s">
        <v>98</v>
      </c>
      <c r="V13" s="190" t="s">
        <v>291</v>
      </c>
      <c r="W13" s="189"/>
      <c r="X13" s="190" t="s">
        <v>593</v>
      </c>
      <c r="Y13" s="189"/>
      <c r="Z13" s="190" t="s">
        <v>739</v>
      </c>
      <c r="AA13" s="189"/>
      <c r="AB13" s="303" t="s">
        <v>911</v>
      </c>
      <c r="AC13" s="189"/>
      <c r="AD13" s="327"/>
      <c r="AE13" s="366"/>
      <c r="AF13" s="366"/>
      <c r="AG13" s="188"/>
      <c r="AH13" s="390"/>
      <c r="AI13" s="392"/>
      <c r="AJ13" s="392"/>
      <c r="AK13" s="392"/>
      <c r="AL13" s="392"/>
      <c r="AM13" s="392"/>
      <c r="AN13" s="392"/>
      <c r="AO13" s="392"/>
      <c r="AP13" s="392"/>
      <c r="AQ13" s="395"/>
      <c r="AT13" s="4">
        <f>SUM(AP12:AQ14)/SUM(AN12:AQ14)*100</f>
        <v>13.333333333333334</v>
      </c>
    </row>
    <row r="14" spans="1:51" ht="19.899999999999999" customHeight="1" thickBot="1" x14ac:dyDescent="0.25">
      <c r="A14" s="17"/>
      <c r="B14" s="407"/>
      <c r="C14" s="233"/>
      <c r="D14" s="203"/>
      <c r="E14" s="203"/>
      <c r="F14" s="202"/>
      <c r="G14" s="410"/>
      <c r="H14" s="410"/>
      <c r="I14" s="410"/>
      <c r="J14" s="201" t="s">
        <v>87</v>
      </c>
      <c r="K14" s="200" t="s">
        <v>1076</v>
      </c>
      <c r="L14" s="201" t="s">
        <v>86</v>
      </c>
      <c r="M14" s="200" t="s">
        <v>213</v>
      </c>
      <c r="N14" s="201" t="s">
        <v>85</v>
      </c>
      <c r="O14" s="200" t="s">
        <v>275</v>
      </c>
      <c r="P14" s="201" t="s">
        <v>84</v>
      </c>
      <c r="Q14" s="200" t="s">
        <v>306</v>
      </c>
      <c r="R14" s="201" t="s">
        <v>208</v>
      </c>
      <c r="S14" s="200" t="s">
        <v>98</v>
      </c>
      <c r="T14" s="201" t="s">
        <v>207</v>
      </c>
      <c r="U14" s="200" t="s">
        <v>98</v>
      </c>
      <c r="V14" s="201" t="s">
        <v>290</v>
      </c>
      <c r="W14" s="200"/>
      <c r="X14" s="201" t="s">
        <v>592</v>
      </c>
      <c r="Y14" s="200"/>
      <c r="Z14" s="201" t="s">
        <v>738</v>
      </c>
      <c r="AA14" s="200"/>
      <c r="AB14" s="302" t="s">
        <v>910</v>
      </c>
      <c r="AC14" s="200"/>
      <c r="AD14" s="326"/>
      <c r="AE14" s="398"/>
      <c r="AF14" s="398"/>
      <c r="AG14" s="199"/>
      <c r="AH14" s="391"/>
      <c r="AI14" s="393"/>
      <c r="AJ14" s="393"/>
      <c r="AK14" s="393"/>
      <c r="AL14" s="393"/>
      <c r="AM14" s="393"/>
      <c r="AN14" s="393"/>
      <c r="AO14" s="393"/>
      <c r="AP14" s="393"/>
      <c r="AQ14" s="396"/>
    </row>
    <row r="15" spans="1:51" ht="19.899999999999999" customHeight="1" x14ac:dyDescent="0.2">
      <c r="A15" s="17"/>
      <c r="B15" s="405">
        <v>2</v>
      </c>
      <c r="C15" s="232"/>
      <c r="D15" s="197"/>
      <c r="E15" s="197"/>
      <c r="F15" s="196"/>
      <c r="G15" s="408">
        <v>97</v>
      </c>
      <c r="H15" s="408">
        <v>29</v>
      </c>
      <c r="I15" s="408">
        <v>5</v>
      </c>
      <c r="J15" s="195" t="s">
        <v>95</v>
      </c>
      <c r="K15" s="194" t="s">
        <v>748</v>
      </c>
      <c r="L15" s="195" t="s">
        <v>94</v>
      </c>
      <c r="M15" s="194" t="s">
        <v>1034</v>
      </c>
      <c r="N15" s="195" t="s">
        <v>93</v>
      </c>
      <c r="O15" s="194" t="s">
        <v>743</v>
      </c>
      <c r="P15" s="195" t="s">
        <v>92</v>
      </c>
      <c r="Q15" s="194" t="s">
        <v>795</v>
      </c>
      <c r="R15" s="195" t="s">
        <v>212</v>
      </c>
      <c r="S15" s="194" t="s">
        <v>269</v>
      </c>
      <c r="T15" s="195" t="s">
        <v>211</v>
      </c>
      <c r="U15" s="194" t="s">
        <v>213</v>
      </c>
      <c r="V15" s="195" t="s">
        <v>292</v>
      </c>
      <c r="W15" s="194" t="s">
        <v>213</v>
      </c>
      <c r="X15" s="195" t="s">
        <v>594</v>
      </c>
      <c r="Y15" s="194" t="s">
        <v>98</v>
      </c>
      <c r="Z15" s="195" t="s">
        <v>740</v>
      </c>
      <c r="AA15" s="194"/>
      <c r="AB15" s="304" t="s">
        <v>912</v>
      </c>
      <c r="AC15" s="194"/>
      <c r="AD15" s="25" t="s">
        <v>97</v>
      </c>
      <c r="AE15" s="397"/>
      <c r="AF15" s="397"/>
      <c r="AG15" s="193"/>
      <c r="AH15" s="379">
        <f>SUMPRODUCT(LEN($K15:$Y17)-LEN(SUBSTITUTE($K15:$Y17,"A", "")))</f>
        <v>34</v>
      </c>
      <c r="AI15" s="365">
        <f>SUMPRODUCT(LEN($AD15:$AD17)-LEN(SUBSTITUTE($AD15:$AD17,"A", "")))</f>
        <v>7</v>
      </c>
      <c r="AJ15" s="365">
        <f>SUMPRODUCT(LEN($K15:$Y17)-LEN(SUBSTITUTE($K15:$Y17,"S", "")))</f>
        <v>4</v>
      </c>
      <c r="AK15" s="365">
        <f>SUMPRODUCT(LEN($AD15:$AD17)-LEN(SUBSTITUTE($AD15:$AD17,"S", "")))</f>
        <v>0</v>
      </c>
      <c r="AL15" s="365">
        <f>SUMPRODUCT(LEN($K15:$Y17)-LEN(SUBSTITUTE($K15:$Y17,"F", "")))</f>
        <v>0</v>
      </c>
      <c r="AM15" s="365">
        <f>SUMPRODUCT(LEN($AD15:$AD17)-LEN(SUBSTITUTE($AD15:$AD17,"F", "")))</f>
        <v>0</v>
      </c>
      <c r="AN15" s="365">
        <f>SUMPRODUCT(LEN($K15:$Y17)-LEN(SUBSTITUTE($K15:$Y17,"G", "")))</f>
        <v>12</v>
      </c>
      <c r="AO15" s="365">
        <f>SUMPRODUCT(LEN($AD15:$AD17)-LEN(SUBSTITUTE($AD15:$AD17,"G", "")))</f>
        <v>1</v>
      </c>
      <c r="AP15" s="365">
        <f>SUMPRODUCT(LEN($K15:$Y17)-LEN(SUBSTITUTE($K15:$Y17,"M", "")))</f>
        <v>9</v>
      </c>
      <c r="AQ15" s="382">
        <f>SUMPRODUCT(LEN($AD15:$AD17)-LEN(SUBSTITUTE($AD15:$AD17,"M", "")))</f>
        <v>2</v>
      </c>
    </row>
    <row r="16" spans="1:51" ht="19.899999999999999" customHeight="1" x14ac:dyDescent="0.2">
      <c r="A16" s="17"/>
      <c r="B16" s="406"/>
      <c r="C16" s="231"/>
      <c r="D16" s="23"/>
      <c r="E16" s="23"/>
      <c r="F16" s="191"/>
      <c r="G16" s="409"/>
      <c r="H16" s="409"/>
      <c r="I16" s="409"/>
      <c r="J16" s="190" t="s">
        <v>91</v>
      </c>
      <c r="K16" s="189" t="s">
        <v>97</v>
      </c>
      <c r="L16" s="190" t="s">
        <v>90</v>
      </c>
      <c r="M16" s="189" t="s">
        <v>746</v>
      </c>
      <c r="N16" s="190" t="s">
        <v>89</v>
      </c>
      <c r="O16" s="189" t="s">
        <v>441</v>
      </c>
      <c r="P16" s="190" t="s">
        <v>88</v>
      </c>
      <c r="Q16" s="189" t="s">
        <v>319</v>
      </c>
      <c r="R16" s="190" t="s">
        <v>210</v>
      </c>
      <c r="S16" s="189" t="s">
        <v>275</v>
      </c>
      <c r="T16" s="190" t="s">
        <v>209</v>
      </c>
      <c r="U16" s="189" t="s">
        <v>275</v>
      </c>
      <c r="V16" s="190" t="s">
        <v>291</v>
      </c>
      <c r="W16" s="189" t="s">
        <v>97</v>
      </c>
      <c r="X16" s="190" t="s">
        <v>593</v>
      </c>
      <c r="Y16" s="189" t="s">
        <v>98</v>
      </c>
      <c r="Z16" s="190" t="s">
        <v>739</v>
      </c>
      <c r="AA16" s="189"/>
      <c r="AB16" s="303" t="s">
        <v>911</v>
      </c>
      <c r="AC16" s="189"/>
      <c r="AD16" s="18" t="s">
        <v>1075</v>
      </c>
      <c r="AE16" s="366"/>
      <c r="AF16" s="366"/>
      <c r="AG16" s="188"/>
      <c r="AH16" s="390"/>
      <c r="AI16" s="392"/>
      <c r="AJ16" s="392"/>
      <c r="AK16" s="392"/>
      <c r="AL16" s="392"/>
      <c r="AM16" s="392"/>
      <c r="AN16" s="392"/>
      <c r="AO16" s="392"/>
      <c r="AP16" s="392"/>
      <c r="AQ16" s="395"/>
      <c r="AT16" s="4">
        <f>SUM(AP15:AQ17)/SUM(AN15:AQ17)*100</f>
        <v>45.833333333333329</v>
      </c>
    </row>
    <row r="17" spans="1:46" ht="19.899999999999999" customHeight="1" thickBot="1" x14ac:dyDescent="0.25">
      <c r="A17" s="17"/>
      <c r="B17" s="407"/>
      <c r="C17" s="233"/>
      <c r="D17" s="203"/>
      <c r="E17" s="203"/>
      <c r="F17" s="202"/>
      <c r="G17" s="410"/>
      <c r="H17" s="410"/>
      <c r="I17" s="410"/>
      <c r="J17" s="201" t="s">
        <v>87</v>
      </c>
      <c r="K17" s="200" t="s">
        <v>913</v>
      </c>
      <c r="L17" s="201" t="s">
        <v>86</v>
      </c>
      <c r="M17" s="200" t="s">
        <v>747</v>
      </c>
      <c r="N17" s="201" t="s">
        <v>85</v>
      </c>
      <c r="O17" s="200" t="s">
        <v>743</v>
      </c>
      <c r="P17" s="201" t="s">
        <v>84</v>
      </c>
      <c r="Q17" s="200" t="s">
        <v>301</v>
      </c>
      <c r="R17" s="201" t="s">
        <v>208</v>
      </c>
      <c r="S17" s="200" t="s">
        <v>266</v>
      </c>
      <c r="T17" s="201" t="s">
        <v>207</v>
      </c>
      <c r="U17" s="200" t="s">
        <v>284</v>
      </c>
      <c r="V17" s="201" t="s">
        <v>290</v>
      </c>
      <c r="W17" s="200" t="s">
        <v>98</v>
      </c>
      <c r="X17" s="201" t="s">
        <v>592</v>
      </c>
      <c r="Y17" s="200" t="s">
        <v>98</v>
      </c>
      <c r="Z17" s="201" t="s">
        <v>738</v>
      </c>
      <c r="AA17" s="200"/>
      <c r="AB17" s="302" t="s">
        <v>910</v>
      </c>
      <c r="AC17" s="200"/>
      <c r="AD17" s="10"/>
      <c r="AE17" s="398"/>
      <c r="AF17" s="398"/>
      <c r="AG17" s="199"/>
      <c r="AH17" s="391"/>
      <c r="AI17" s="393"/>
      <c r="AJ17" s="393"/>
      <c r="AK17" s="393"/>
      <c r="AL17" s="393"/>
      <c r="AM17" s="393"/>
      <c r="AN17" s="393"/>
      <c r="AO17" s="393"/>
      <c r="AP17" s="393"/>
      <c r="AQ17" s="396"/>
    </row>
    <row r="18" spans="1:46" ht="19.899999999999999" customHeight="1" x14ac:dyDescent="0.2">
      <c r="A18" s="17"/>
      <c r="B18" s="405">
        <v>3</v>
      </c>
      <c r="C18" s="198" t="s">
        <v>137</v>
      </c>
      <c r="D18" s="197"/>
      <c r="E18" s="197"/>
      <c r="F18" s="196"/>
      <c r="G18" s="408">
        <v>93</v>
      </c>
      <c r="H18" s="408">
        <v>28</v>
      </c>
      <c r="I18" s="408">
        <v>5</v>
      </c>
      <c r="J18" s="195" t="s">
        <v>95</v>
      </c>
      <c r="K18" s="194" t="s">
        <v>793</v>
      </c>
      <c r="L18" s="195" t="s">
        <v>94</v>
      </c>
      <c r="M18" s="194" t="s">
        <v>916</v>
      </c>
      <c r="N18" s="195" t="s">
        <v>93</v>
      </c>
      <c r="O18" s="194" t="s">
        <v>425</v>
      </c>
      <c r="P18" s="195" t="s">
        <v>92</v>
      </c>
      <c r="Q18" s="194" t="s">
        <v>660</v>
      </c>
      <c r="R18" s="195" t="s">
        <v>212</v>
      </c>
      <c r="S18" s="194" t="s">
        <v>275</v>
      </c>
      <c r="T18" s="195" t="s">
        <v>211</v>
      </c>
      <c r="U18" s="194" t="s">
        <v>306</v>
      </c>
      <c r="V18" s="195" t="s">
        <v>292</v>
      </c>
      <c r="W18" s="194" t="s">
        <v>271</v>
      </c>
      <c r="X18" s="195" t="s">
        <v>594</v>
      </c>
      <c r="Y18" s="194" t="s">
        <v>98</v>
      </c>
      <c r="Z18" s="195" t="s">
        <v>740</v>
      </c>
      <c r="AA18" s="194"/>
      <c r="AB18" s="304" t="s">
        <v>912</v>
      </c>
      <c r="AC18" s="194"/>
      <c r="AD18" s="25" t="s">
        <v>97</v>
      </c>
      <c r="AE18" s="397"/>
      <c r="AF18" s="397"/>
      <c r="AG18" s="193"/>
      <c r="AH18" s="379">
        <f>SUMPRODUCT(LEN($K18:$Y20)-LEN(SUBSTITUTE($K18:$Y20,"A", "")))</f>
        <v>38</v>
      </c>
      <c r="AI18" s="365">
        <f>SUMPRODUCT(LEN($AD18:$AD20)-LEN(SUBSTITUTE($AD18:$AD20,"A", "")))</f>
        <v>11</v>
      </c>
      <c r="AJ18" s="365">
        <f>SUMPRODUCT(LEN($K18:$Y20)-LEN(SUBSTITUTE($K18:$Y20,"S", "")))</f>
        <v>3</v>
      </c>
      <c r="AK18" s="365">
        <f>SUMPRODUCT(LEN($AD18:$AD20)-LEN(SUBSTITUTE($AD18:$AD20,"S", "")))</f>
        <v>1</v>
      </c>
      <c r="AL18" s="365">
        <f>SUMPRODUCT(LEN($K18:$Y20)-LEN(SUBSTITUTE($K18:$Y20,"F", "")))</f>
        <v>0</v>
      </c>
      <c r="AM18" s="365">
        <f>SUMPRODUCT(LEN($AD18:$AD20)-LEN(SUBSTITUTE($AD18:$AD20,"F", "")))</f>
        <v>0</v>
      </c>
      <c r="AN18" s="365">
        <f>SUMPRODUCT(LEN($K18:$Y20)-LEN(SUBSTITUTE($K18:$Y20,"G", "")))</f>
        <v>9</v>
      </c>
      <c r="AO18" s="365">
        <f>SUMPRODUCT(LEN($AD18:$AD20)-LEN(SUBSTITUTE($AD18:$AD20,"G", "")))</f>
        <v>7</v>
      </c>
      <c r="AP18" s="365">
        <f>SUMPRODUCT(LEN($K18:$Y20)-LEN(SUBSTITUTE($K18:$Y20,"M", "")))</f>
        <v>11</v>
      </c>
      <c r="AQ18" s="382">
        <f>SUMPRODUCT(LEN($AD18:$AD20)-LEN(SUBSTITUTE($AD18:$AD20,"M", "")))</f>
        <v>3</v>
      </c>
    </row>
    <row r="19" spans="1:46" ht="19.899999999999999" customHeight="1" x14ac:dyDescent="0.2">
      <c r="A19" s="17"/>
      <c r="B19" s="406"/>
      <c r="C19" s="231"/>
      <c r="D19" s="23"/>
      <c r="E19" s="23"/>
      <c r="F19" s="191"/>
      <c r="G19" s="409"/>
      <c r="H19" s="409"/>
      <c r="I19" s="409"/>
      <c r="J19" s="190" t="s">
        <v>91</v>
      </c>
      <c r="K19" s="189" t="s">
        <v>949</v>
      </c>
      <c r="L19" s="190" t="s">
        <v>90</v>
      </c>
      <c r="M19" s="189" t="s">
        <v>938</v>
      </c>
      <c r="N19" s="190" t="s">
        <v>89</v>
      </c>
      <c r="O19" s="189" t="s">
        <v>747</v>
      </c>
      <c r="P19" s="190" t="s">
        <v>88</v>
      </c>
      <c r="Q19" s="189" t="s">
        <v>275</v>
      </c>
      <c r="R19" s="190" t="s">
        <v>210</v>
      </c>
      <c r="S19" s="189" t="s">
        <v>275</v>
      </c>
      <c r="T19" s="190" t="s">
        <v>209</v>
      </c>
      <c r="U19" s="189" t="s">
        <v>97</v>
      </c>
      <c r="V19" s="190" t="s">
        <v>291</v>
      </c>
      <c r="W19" s="189" t="s">
        <v>97</v>
      </c>
      <c r="X19" s="190" t="s">
        <v>593</v>
      </c>
      <c r="Y19" s="189" t="s">
        <v>98</v>
      </c>
      <c r="Z19" s="190" t="s">
        <v>739</v>
      </c>
      <c r="AA19" s="189"/>
      <c r="AB19" s="303" t="s">
        <v>911</v>
      </c>
      <c r="AC19" s="189"/>
      <c r="AD19" s="18" t="s">
        <v>319</v>
      </c>
      <c r="AE19" s="366"/>
      <c r="AF19" s="366"/>
      <c r="AG19" s="188"/>
      <c r="AH19" s="390"/>
      <c r="AI19" s="392"/>
      <c r="AJ19" s="392"/>
      <c r="AK19" s="392"/>
      <c r="AL19" s="392"/>
      <c r="AM19" s="392"/>
      <c r="AN19" s="392"/>
      <c r="AO19" s="392"/>
      <c r="AP19" s="392"/>
      <c r="AQ19" s="395"/>
      <c r="AT19" s="4">
        <f>SUM(AP18:AQ20)/SUM(AN18:AQ20)*100</f>
        <v>46.666666666666664</v>
      </c>
    </row>
    <row r="20" spans="1:46" ht="19.899999999999999" customHeight="1" thickBot="1" x14ac:dyDescent="0.25">
      <c r="A20" s="17"/>
      <c r="B20" s="407"/>
      <c r="C20" s="233"/>
      <c r="D20" s="203"/>
      <c r="E20" s="203"/>
      <c r="F20" s="202"/>
      <c r="G20" s="410"/>
      <c r="H20" s="410"/>
      <c r="I20" s="410"/>
      <c r="J20" s="201" t="s">
        <v>87</v>
      </c>
      <c r="K20" s="200" t="s">
        <v>743</v>
      </c>
      <c r="L20" s="201" t="s">
        <v>86</v>
      </c>
      <c r="M20" s="200" t="s">
        <v>753</v>
      </c>
      <c r="N20" s="201" t="s">
        <v>85</v>
      </c>
      <c r="O20" s="200" t="s">
        <v>425</v>
      </c>
      <c r="P20" s="201" t="s">
        <v>84</v>
      </c>
      <c r="Q20" s="200" t="s">
        <v>425</v>
      </c>
      <c r="R20" s="201" t="s">
        <v>208</v>
      </c>
      <c r="S20" s="200" t="s">
        <v>213</v>
      </c>
      <c r="T20" s="201" t="s">
        <v>207</v>
      </c>
      <c r="U20" s="200" t="s">
        <v>271</v>
      </c>
      <c r="V20" s="201" t="s">
        <v>290</v>
      </c>
      <c r="W20" s="200" t="s">
        <v>98</v>
      </c>
      <c r="X20" s="201" t="s">
        <v>592</v>
      </c>
      <c r="Y20" s="200"/>
      <c r="Z20" s="201" t="s">
        <v>738</v>
      </c>
      <c r="AA20" s="200"/>
      <c r="AB20" s="302" t="s">
        <v>910</v>
      </c>
      <c r="AC20" s="200"/>
      <c r="AD20" s="10" t="s">
        <v>1074</v>
      </c>
      <c r="AE20" s="398"/>
      <c r="AF20" s="398"/>
      <c r="AG20" s="199"/>
      <c r="AH20" s="391"/>
      <c r="AI20" s="393"/>
      <c r="AJ20" s="393"/>
      <c r="AK20" s="393"/>
      <c r="AL20" s="393"/>
      <c r="AM20" s="393"/>
      <c r="AN20" s="393"/>
      <c r="AO20" s="393"/>
      <c r="AP20" s="393"/>
      <c r="AQ20" s="396"/>
    </row>
    <row r="21" spans="1:46" ht="19.899999999999999" customHeight="1" x14ac:dyDescent="0.2">
      <c r="A21" s="17"/>
      <c r="B21" s="405">
        <v>4</v>
      </c>
      <c r="C21" s="232"/>
      <c r="D21" s="197"/>
      <c r="E21" s="197"/>
      <c r="F21" s="196"/>
      <c r="G21" s="408">
        <v>76</v>
      </c>
      <c r="H21" s="408">
        <v>17</v>
      </c>
      <c r="I21" s="408">
        <v>6</v>
      </c>
      <c r="J21" s="195" t="s">
        <v>95</v>
      </c>
      <c r="K21" s="194" t="s">
        <v>748</v>
      </c>
      <c r="L21" s="195" t="s">
        <v>94</v>
      </c>
      <c r="M21" s="194" t="s">
        <v>271</v>
      </c>
      <c r="N21" s="195" t="s">
        <v>93</v>
      </c>
      <c r="O21" s="194" t="s">
        <v>97</v>
      </c>
      <c r="P21" s="195" t="s">
        <v>92</v>
      </c>
      <c r="Q21" s="194" t="s">
        <v>97</v>
      </c>
      <c r="R21" s="195" t="s">
        <v>212</v>
      </c>
      <c r="S21" s="194"/>
      <c r="T21" s="195" t="s">
        <v>211</v>
      </c>
      <c r="U21" s="194"/>
      <c r="V21" s="195" t="s">
        <v>292</v>
      </c>
      <c r="W21" s="194"/>
      <c r="X21" s="195" t="s">
        <v>594</v>
      </c>
      <c r="Y21" s="194"/>
      <c r="Z21" s="195" t="s">
        <v>740</v>
      </c>
      <c r="AA21" s="194"/>
      <c r="AB21" s="304" t="s">
        <v>912</v>
      </c>
      <c r="AC21" s="194"/>
      <c r="AD21" s="25" t="s">
        <v>425</v>
      </c>
      <c r="AE21" s="397"/>
      <c r="AF21" s="397"/>
      <c r="AG21" s="193"/>
      <c r="AH21" s="379">
        <f>SUMPRODUCT(LEN($K21:$Y23)-LEN(SUBSTITUTE($K21:$Y23,"A", "")))</f>
        <v>7</v>
      </c>
      <c r="AI21" s="365">
        <f>SUMPRODUCT(LEN($AD21:$AD23)-LEN(SUBSTITUTE($AD21:$AD23,"A", "")))</f>
        <v>4</v>
      </c>
      <c r="AJ21" s="365">
        <f>SUMPRODUCT(LEN($K21:$Y23)-LEN(SUBSTITUTE($K21:$Y23,"S", "")))</f>
        <v>0</v>
      </c>
      <c r="AK21" s="365">
        <f>SUMPRODUCT(LEN($AD21:$AD23)-LEN(SUBSTITUTE($AD21:$AD23,"S", "")))</f>
        <v>0</v>
      </c>
      <c r="AL21" s="365">
        <f>SUMPRODUCT(LEN($K21:$Y23)-LEN(SUBSTITUTE($K21:$Y23,"F", "")))</f>
        <v>0</v>
      </c>
      <c r="AM21" s="365">
        <f>SUMPRODUCT(LEN($AD21:$AD23)-LEN(SUBSTITUTE($AD21:$AD23,"F", "")))</f>
        <v>0</v>
      </c>
      <c r="AN21" s="365">
        <f>SUMPRODUCT(LEN($K21:$Y23)-LEN(SUBSTITUTE($K21:$Y23,"G", "")))</f>
        <v>2</v>
      </c>
      <c r="AO21" s="365">
        <f>SUMPRODUCT(LEN($AD21:$AD23)-LEN(SUBSTITUTE($AD21:$AD23,"G", "")))</f>
        <v>0</v>
      </c>
      <c r="AP21" s="365">
        <f>SUMPRODUCT(LEN($K21:$Y23)-LEN(SUBSTITUTE($K21:$Y23,"M", "")))</f>
        <v>2</v>
      </c>
      <c r="AQ21" s="382">
        <f>SUMPRODUCT(LEN($AD21:$AD23)-LEN(SUBSTITUTE($AD21:$AD23,"M", "")))</f>
        <v>0</v>
      </c>
    </row>
    <row r="22" spans="1:46" ht="19.899999999999999" customHeight="1" x14ac:dyDescent="0.2">
      <c r="A22" s="17"/>
      <c r="B22" s="406"/>
      <c r="C22" s="231"/>
      <c r="D22" s="23"/>
      <c r="E22" s="23"/>
      <c r="F22" s="191"/>
      <c r="G22" s="409"/>
      <c r="H22" s="409"/>
      <c r="I22" s="409"/>
      <c r="J22" s="190" t="s">
        <v>91</v>
      </c>
      <c r="K22" s="189" t="s">
        <v>748</v>
      </c>
      <c r="L22" s="190" t="s">
        <v>90</v>
      </c>
      <c r="M22" s="189" t="s">
        <v>97</v>
      </c>
      <c r="N22" s="190" t="s">
        <v>89</v>
      </c>
      <c r="O22" s="189" t="s">
        <v>97</v>
      </c>
      <c r="P22" s="190" t="s">
        <v>88</v>
      </c>
      <c r="Q22" s="189" t="s">
        <v>97</v>
      </c>
      <c r="R22" s="190" t="s">
        <v>210</v>
      </c>
      <c r="S22" s="189"/>
      <c r="T22" s="190" t="s">
        <v>209</v>
      </c>
      <c r="U22" s="189"/>
      <c r="V22" s="190" t="s">
        <v>291</v>
      </c>
      <c r="W22" s="189"/>
      <c r="X22" s="190" t="s">
        <v>593</v>
      </c>
      <c r="Y22" s="189"/>
      <c r="Z22" s="190" t="s">
        <v>739</v>
      </c>
      <c r="AA22" s="189"/>
      <c r="AB22" s="303" t="s">
        <v>911</v>
      </c>
      <c r="AC22" s="189"/>
      <c r="AD22" s="18"/>
      <c r="AE22" s="366"/>
      <c r="AF22" s="366"/>
      <c r="AG22" s="188"/>
      <c r="AH22" s="390"/>
      <c r="AI22" s="392"/>
      <c r="AJ22" s="392"/>
      <c r="AK22" s="392"/>
      <c r="AL22" s="392"/>
      <c r="AM22" s="392"/>
      <c r="AN22" s="392"/>
      <c r="AO22" s="392"/>
      <c r="AP22" s="392"/>
      <c r="AQ22" s="395"/>
      <c r="AT22" s="4">
        <f>SUM(AP21:AQ23)/SUM(AN21:AQ23)*100</f>
        <v>50</v>
      </c>
    </row>
    <row r="23" spans="1:46" ht="19.899999999999999" customHeight="1" thickBot="1" x14ac:dyDescent="0.25">
      <c r="A23" s="17"/>
      <c r="B23" s="407"/>
      <c r="C23" s="233"/>
      <c r="D23" s="203"/>
      <c r="E23" s="203"/>
      <c r="F23" s="202"/>
      <c r="G23" s="410"/>
      <c r="H23" s="410"/>
      <c r="I23" s="410"/>
      <c r="J23" s="201" t="s">
        <v>87</v>
      </c>
      <c r="K23" s="200" t="s">
        <v>271</v>
      </c>
      <c r="L23" s="201" t="s">
        <v>86</v>
      </c>
      <c r="M23" s="200" t="s">
        <v>97</v>
      </c>
      <c r="N23" s="201" t="s">
        <v>85</v>
      </c>
      <c r="O23" s="200" t="s">
        <v>97</v>
      </c>
      <c r="P23" s="201" t="s">
        <v>84</v>
      </c>
      <c r="Q23" s="200"/>
      <c r="R23" s="201" t="s">
        <v>208</v>
      </c>
      <c r="S23" s="200"/>
      <c r="T23" s="201" t="s">
        <v>207</v>
      </c>
      <c r="U23" s="200"/>
      <c r="V23" s="201" t="s">
        <v>290</v>
      </c>
      <c r="W23" s="200"/>
      <c r="X23" s="201" t="s">
        <v>592</v>
      </c>
      <c r="Y23" s="200"/>
      <c r="Z23" s="201" t="s">
        <v>738</v>
      </c>
      <c r="AA23" s="200"/>
      <c r="AB23" s="302" t="s">
        <v>910</v>
      </c>
      <c r="AC23" s="200"/>
      <c r="AD23" s="10"/>
      <c r="AE23" s="398"/>
      <c r="AF23" s="398"/>
      <c r="AG23" s="199"/>
      <c r="AH23" s="391"/>
      <c r="AI23" s="393"/>
      <c r="AJ23" s="393"/>
      <c r="AK23" s="393"/>
      <c r="AL23" s="393"/>
      <c r="AM23" s="393"/>
      <c r="AN23" s="393"/>
      <c r="AO23" s="393"/>
      <c r="AP23" s="393"/>
      <c r="AQ23" s="396"/>
    </row>
    <row r="24" spans="1:46" ht="19.899999999999999" customHeight="1" x14ac:dyDescent="0.2">
      <c r="A24" s="17"/>
      <c r="B24" s="405">
        <v>5</v>
      </c>
      <c r="C24" s="232"/>
      <c r="D24" s="197"/>
      <c r="E24" s="197"/>
      <c r="F24" s="196"/>
      <c r="G24" s="408">
        <v>83</v>
      </c>
      <c r="H24" s="408">
        <v>25</v>
      </c>
      <c r="I24" s="408">
        <v>6</v>
      </c>
      <c r="J24" s="195" t="s">
        <v>95</v>
      </c>
      <c r="K24" s="194" t="s">
        <v>851</v>
      </c>
      <c r="L24" s="195" t="s">
        <v>94</v>
      </c>
      <c r="M24" s="194" t="s">
        <v>1017</v>
      </c>
      <c r="N24" s="195" t="s">
        <v>93</v>
      </c>
      <c r="O24" s="194" t="s">
        <v>742</v>
      </c>
      <c r="P24" s="195" t="s">
        <v>92</v>
      </c>
      <c r="Q24" s="194" t="s">
        <v>224</v>
      </c>
      <c r="R24" s="195" t="s">
        <v>212</v>
      </c>
      <c r="S24" s="194" t="s">
        <v>263</v>
      </c>
      <c r="T24" s="195" t="s">
        <v>211</v>
      </c>
      <c r="U24" s="194" t="s">
        <v>97</v>
      </c>
      <c r="V24" s="195" t="s">
        <v>292</v>
      </c>
      <c r="W24" s="194" t="s">
        <v>97</v>
      </c>
      <c r="X24" s="195" t="s">
        <v>594</v>
      </c>
      <c r="Y24" s="194"/>
      <c r="Z24" s="195" t="s">
        <v>740</v>
      </c>
      <c r="AA24" s="194"/>
      <c r="AB24" s="304" t="s">
        <v>912</v>
      </c>
      <c r="AC24" s="194"/>
      <c r="AD24" s="25" t="s">
        <v>1073</v>
      </c>
      <c r="AE24" s="397"/>
      <c r="AF24" s="397"/>
      <c r="AG24" s="193"/>
      <c r="AH24" s="379">
        <f>SUMPRODUCT(LEN($K24:$Y26)-LEN(SUBSTITUTE($K24:$Y26,"A", "")))</f>
        <v>30</v>
      </c>
      <c r="AI24" s="365">
        <f>SUMPRODUCT(LEN($AD24:$AD26)-LEN(SUBSTITUTE($AD24:$AD26,"A", "")))</f>
        <v>10</v>
      </c>
      <c r="AJ24" s="365">
        <f>SUMPRODUCT(LEN($K24:$Y26)-LEN(SUBSTITUTE($K24:$Y26,"S", "")))</f>
        <v>1</v>
      </c>
      <c r="AK24" s="365">
        <f>SUMPRODUCT(LEN($AD24:$AD26)-LEN(SUBSTITUTE($AD24:$AD26,"S", "")))</f>
        <v>0</v>
      </c>
      <c r="AL24" s="365">
        <f>SUMPRODUCT(LEN($K24:$Y26)-LEN(SUBSTITUTE($K24:$Y26,"F", "")))</f>
        <v>0</v>
      </c>
      <c r="AM24" s="365">
        <f>SUMPRODUCT(LEN($AD24:$AD26)-LEN(SUBSTITUTE($AD24:$AD26,"F", "")))</f>
        <v>0</v>
      </c>
      <c r="AN24" s="365">
        <f>SUMPRODUCT(LEN($K24:$Y26)-LEN(SUBSTITUTE($K24:$Y26,"G", "")))</f>
        <v>5</v>
      </c>
      <c r="AO24" s="365">
        <f>SUMPRODUCT(LEN($AD24:$AD26)-LEN(SUBSTITUTE($AD24:$AD26,"G", "")))</f>
        <v>8</v>
      </c>
      <c r="AP24" s="365">
        <f>SUMPRODUCT(LEN($K24:$Y26)-LEN(SUBSTITUTE($K24:$Y26,"M", "")))</f>
        <v>13</v>
      </c>
      <c r="AQ24" s="382">
        <f>SUMPRODUCT(LEN($AD24:$AD26)-LEN(SUBSTITUTE($AD24:$AD26,"M", "")))</f>
        <v>4</v>
      </c>
    </row>
    <row r="25" spans="1:46" ht="19.899999999999999" customHeight="1" x14ac:dyDescent="0.2">
      <c r="A25" s="17"/>
      <c r="B25" s="406"/>
      <c r="C25" s="231"/>
      <c r="D25" s="23"/>
      <c r="E25" s="23"/>
      <c r="F25" s="191"/>
      <c r="G25" s="409"/>
      <c r="H25" s="409"/>
      <c r="I25" s="409"/>
      <c r="J25" s="190" t="s">
        <v>91</v>
      </c>
      <c r="K25" s="189" t="s">
        <v>793</v>
      </c>
      <c r="L25" s="190" t="s">
        <v>90</v>
      </c>
      <c r="M25" s="189" t="s">
        <v>943</v>
      </c>
      <c r="N25" s="190" t="s">
        <v>89</v>
      </c>
      <c r="O25" s="189" t="s">
        <v>742</v>
      </c>
      <c r="P25" s="190" t="s">
        <v>88</v>
      </c>
      <c r="Q25" s="189" t="s">
        <v>213</v>
      </c>
      <c r="R25" s="190" t="s">
        <v>210</v>
      </c>
      <c r="S25" s="189" t="s">
        <v>367</v>
      </c>
      <c r="T25" s="190" t="s">
        <v>209</v>
      </c>
      <c r="U25" s="189" t="s">
        <v>97</v>
      </c>
      <c r="V25" s="190" t="s">
        <v>291</v>
      </c>
      <c r="W25" s="189"/>
      <c r="X25" s="190" t="s">
        <v>593</v>
      </c>
      <c r="Y25" s="189"/>
      <c r="Z25" s="190" t="s">
        <v>739</v>
      </c>
      <c r="AA25" s="189"/>
      <c r="AB25" s="303" t="s">
        <v>911</v>
      </c>
      <c r="AC25" s="189"/>
      <c r="AD25" s="18" t="s">
        <v>1072</v>
      </c>
      <c r="AE25" s="366"/>
      <c r="AF25" s="366"/>
      <c r="AG25" s="188"/>
      <c r="AH25" s="390"/>
      <c r="AI25" s="392"/>
      <c r="AJ25" s="392"/>
      <c r="AK25" s="392"/>
      <c r="AL25" s="392"/>
      <c r="AM25" s="392"/>
      <c r="AN25" s="392"/>
      <c r="AO25" s="392"/>
      <c r="AP25" s="392"/>
      <c r="AQ25" s="395"/>
      <c r="AT25" s="4">
        <f>SUM(AP24:AQ26)/SUM(AN24:AQ26)*100</f>
        <v>56.666666666666664</v>
      </c>
    </row>
    <row r="26" spans="1:46" ht="19.899999999999999" customHeight="1" thickBot="1" x14ac:dyDescent="0.25">
      <c r="A26" s="17"/>
      <c r="B26" s="407"/>
      <c r="C26" s="233"/>
      <c r="D26" s="203"/>
      <c r="E26" s="203"/>
      <c r="F26" s="202"/>
      <c r="G26" s="410"/>
      <c r="H26" s="410"/>
      <c r="I26" s="410"/>
      <c r="J26" s="201" t="s">
        <v>87</v>
      </c>
      <c r="K26" s="200" t="s">
        <v>916</v>
      </c>
      <c r="L26" s="201" t="s">
        <v>86</v>
      </c>
      <c r="M26" s="200" t="s">
        <v>747</v>
      </c>
      <c r="N26" s="201" t="s">
        <v>85</v>
      </c>
      <c r="O26" s="200" t="s">
        <v>922</v>
      </c>
      <c r="P26" s="201" t="s">
        <v>84</v>
      </c>
      <c r="Q26" s="200" t="s">
        <v>263</v>
      </c>
      <c r="R26" s="201" t="s">
        <v>208</v>
      </c>
      <c r="S26" s="200" t="s">
        <v>97</v>
      </c>
      <c r="T26" s="201" t="s">
        <v>207</v>
      </c>
      <c r="U26" s="200" t="s">
        <v>98</v>
      </c>
      <c r="V26" s="201" t="s">
        <v>290</v>
      </c>
      <c r="W26" s="200"/>
      <c r="X26" s="201" t="s">
        <v>592</v>
      </c>
      <c r="Y26" s="200"/>
      <c r="Z26" s="201" t="s">
        <v>738</v>
      </c>
      <c r="AA26" s="200"/>
      <c r="AB26" s="302" t="s">
        <v>910</v>
      </c>
      <c r="AC26" s="200"/>
      <c r="AD26" s="10"/>
      <c r="AE26" s="398"/>
      <c r="AF26" s="398"/>
      <c r="AG26" s="199"/>
      <c r="AH26" s="391"/>
      <c r="AI26" s="393"/>
      <c r="AJ26" s="393"/>
      <c r="AK26" s="393"/>
      <c r="AL26" s="393"/>
      <c r="AM26" s="393"/>
      <c r="AN26" s="393"/>
      <c r="AO26" s="393"/>
      <c r="AP26" s="393"/>
      <c r="AQ26" s="396"/>
    </row>
    <row r="27" spans="1:46" ht="19.899999999999999" customHeight="1" x14ac:dyDescent="0.2">
      <c r="A27" s="17"/>
      <c r="B27" s="405">
        <v>6</v>
      </c>
      <c r="C27" s="232"/>
      <c r="D27" s="197"/>
      <c r="E27" s="197"/>
      <c r="F27" s="196"/>
      <c r="G27" s="408">
        <v>94</v>
      </c>
      <c r="H27" s="408">
        <v>27</v>
      </c>
      <c r="I27" s="408">
        <v>5</v>
      </c>
      <c r="J27" s="195" t="s">
        <v>95</v>
      </c>
      <c r="K27" s="194" t="s">
        <v>846</v>
      </c>
      <c r="L27" s="195" t="s">
        <v>94</v>
      </c>
      <c r="M27" s="194" t="s">
        <v>743</v>
      </c>
      <c r="N27" s="195" t="s">
        <v>93</v>
      </c>
      <c r="O27" s="194" t="s">
        <v>224</v>
      </c>
      <c r="P27" s="195" t="s">
        <v>92</v>
      </c>
      <c r="Q27" s="194" t="s">
        <v>213</v>
      </c>
      <c r="R27" s="195" t="s">
        <v>212</v>
      </c>
      <c r="S27" s="194" t="s">
        <v>213</v>
      </c>
      <c r="T27" s="195" t="s">
        <v>211</v>
      </c>
      <c r="U27" s="194" t="s">
        <v>97</v>
      </c>
      <c r="V27" s="195" t="s">
        <v>292</v>
      </c>
      <c r="W27" s="194" t="s">
        <v>273</v>
      </c>
      <c r="X27" s="195" t="s">
        <v>594</v>
      </c>
      <c r="Y27" s="194" t="s">
        <v>98</v>
      </c>
      <c r="Z27" s="195" t="s">
        <v>740</v>
      </c>
      <c r="AA27" s="194"/>
      <c r="AB27" s="304" t="s">
        <v>912</v>
      </c>
      <c r="AC27" s="194"/>
      <c r="AD27" s="25" t="s">
        <v>1071</v>
      </c>
      <c r="AE27" s="397">
        <v>3</v>
      </c>
      <c r="AF27" s="397"/>
      <c r="AG27" s="193"/>
      <c r="AH27" s="379">
        <f>SUMPRODUCT(LEN($K27:$Y29)-LEN(SUBSTITUTE($K27:$Y29,"A", "")))</f>
        <v>29</v>
      </c>
      <c r="AI27" s="365">
        <f>SUMPRODUCT(LEN($AD27:$AD29)-LEN(SUBSTITUTE($AD27:$AD29,"A", "")))</f>
        <v>14</v>
      </c>
      <c r="AJ27" s="365">
        <f>SUMPRODUCT(LEN($K27:$Y29)-LEN(SUBSTITUTE($K27:$Y29,"S", "")))</f>
        <v>6</v>
      </c>
      <c r="AK27" s="365">
        <f>SUMPRODUCT(LEN($AD27:$AD29)-LEN(SUBSTITUTE($AD27:$AD29,"S", "")))</f>
        <v>1</v>
      </c>
      <c r="AL27" s="365">
        <f>SUMPRODUCT(LEN($K27:$Y29)-LEN(SUBSTITUTE($K27:$Y29,"F", "")))</f>
        <v>1</v>
      </c>
      <c r="AM27" s="365">
        <f>SUMPRODUCT(LEN($AD27:$AD29)-LEN(SUBSTITUTE($AD27:$AD29,"F", "")))</f>
        <v>0</v>
      </c>
      <c r="AN27" s="365">
        <f>SUMPRODUCT(LEN($K27:$Y29)-LEN(SUBSTITUTE($K27:$Y29,"G", "")))</f>
        <v>3</v>
      </c>
      <c r="AO27" s="365">
        <f>SUMPRODUCT(LEN($AD27:$AD29)-LEN(SUBSTITUTE($AD27:$AD29,"G", "")))</f>
        <v>5</v>
      </c>
      <c r="AP27" s="365">
        <f>SUMPRODUCT(LEN($K27:$Y29)-LEN(SUBSTITUTE($K27:$Y29,"M", "")))</f>
        <v>9</v>
      </c>
      <c r="AQ27" s="382">
        <f>SUMPRODUCT(LEN($AD27:$AD29)-LEN(SUBSTITUTE($AD27:$AD29,"M", "")))</f>
        <v>2</v>
      </c>
    </row>
    <row r="28" spans="1:46" ht="19.899999999999999" customHeight="1" x14ac:dyDescent="0.2">
      <c r="A28" s="17"/>
      <c r="B28" s="406"/>
      <c r="C28" s="231"/>
      <c r="D28" s="23"/>
      <c r="E28" s="23"/>
      <c r="F28" s="191"/>
      <c r="G28" s="409"/>
      <c r="H28" s="409"/>
      <c r="I28" s="409"/>
      <c r="J28" s="190" t="s">
        <v>91</v>
      </c>
      <c r="K28" s="189" t="s">
        <v>743</v>
      </c>
      <c r="L28" s="190" t="s">
        <v>90</v>
      </c>
      <c r="M28" s="189" t="s">
        <v>743</v>
      </c>
      <c r="N28" s="190" t="s">
        <v>89</v>
      </c>
      <c r="O28" s="189" t="s">
        <v>748</v>
      </c>
      <c r="P28" s="190" t="s">
        <v>88</v>
      </c>
      <c r="Q28" s="189" t="s">
        <v>275</v>
      </c>
      <c r="R28" s="190" t="s">
        <v>210</v>
      </c>
      <c r="S28" s="189" t="s">
        <v>213</v>
      </c>
      <c r="T28" s="190" t="s">
        <v>209</v>
      </c>
      <c r="U28" s="189" t="s">
        <v>367</v>
      </c>
      <c r="V28" s="190" t="s">
        <v>291</v>
      </c>
      <c r="W28" s="189" t="s">
        <v>219</v>
      </c>
      <c r="X28" s="190" t="s">
        <v>593</v>
      </c>
      <c r="Y28" s="189"/>
      <c r="Z28" s="190" t="s">
        <v>739</v>
      </c>
      <c r="AA28" s="189"/>
      <c r="AB28" s="303" t="s">
        <v>911</v>
      </c>
      <c r="AC28" s="189"/>
      <c r="AD28" s="18" t="s">
        <v>991</v>
      </c>
      <c r="AE28" s="366"/>
      <c r="AF28" s="366"/>
      <c r="AG28" s="188"/>
      <c r="AH28" s="390"/>
      <c r="AI28" s="392"/>
      <c r="AJ28" s="392"/>
      <c r="AK28" s="392"/>
      <c r="AL28" s="392"/>
      <c r="AM28" s="392"/>
      <c r="AN28" s="392"/>
      <c r="AO28" s="392"/>
      <c r="AP28" s="392"/>
      <c r="AQ28" s="395"/>
      <c r="AT28" s="4">
        <f>SUM(AP27:AQ29)/SUM(AN27:AQ29)*100</f>
        <v>57.894736842105267</v>
      </c>
    </row>
    <row r="29" spans="1:46" ht="19.899999999999999" customHeight="1" thickBot="1" x14ac:dyDescent="0.25">
      <c r="A29" s="17"/>
      <c r="B29" s="407"/>
      <c r="C29" s="233"/>
      <c r="D29" s="203"/>
      <c r="E29" s="203"/>
      <c r="F29" s="202"/>
      <c r="G29" s="410"/>
      <c r="H29" s="410"/>
      <c r="I29" s="410"/>
      <c r="J29" s="201" t="s">
        <v>87</v>
      </c>
      <c r="K29" s="200" t="s">
        <v>916</v>
      </c>
      <c r="L29" s="201" t="s">
        <v>86</v>
      </c>
      <c r="M29" s="200" t="s">
        <v>97</v>
      </c>
      <c r="N29" s="201" t="s">
        <v>85</v>
      </c>
      <c r="O29" s="200" t="s">
        <v>747</v>
      </c>
      <c r="P29" s="201" t="s">
        <v>84</v>
      </c>
      <c r="Q29" s="200" t="s">
        <v>213</v>
      </c>
      <c r="R29" s="201" t="s">
        <v>208</v>
      </c>
      <c r="S29" s="200" t="s">
        <v>263</v>
      </c>
      <c r="T29" s="201" t="s">
        <v>207</v>
      </c>
      <c r="U29" s="200" t="s">
        <v>263</v>
      </c>
      <c r="V29" s="201" t="s">
        <v>290</v>
      </c>
      <c r="W29" s="200" t="s">
        <v>218</v>
      </c>
      <c r="X29" s="201" t="s">
        <v>592</v>
      </c>
      <c r="Y29" s="200"/>
      <c r="Z29" s="201" t="s">
        <v>738</v>
      </c>
      <c r="AA29" s="200"/>
      <c r="AB29" s="302" t="s">
        <v>910</v>
      </c>
      <c r="AC29" s="200"/>
      <c r="AD29" s="10" t="s">
        <v>781</v>
      </c>
      <c r="AE29" s="398"/>
      <c r="AF29" s="398"/>
      <c r="AG29" s="199"/>
      <c r="AH29" s="391"/>
      <c r="AI29" s="393"/>
      <c r="AJ29" s="393"/>
      <c r="AK29" s="393"/>
      <c r="AL29" s="393"/>
      <c r="AM29" s="393"/>
      <c r="AN29" s="393"/>
      <c r="AO29" s="393"/>
      <c r="AP29" s="393"/>
      <c r="AQ29" s="396"/>
    </row>
    <row r="30" spans="1:46" ht="19.899999999999999" customHeight="1" x14ac:dyDescent="0.2">
      <c r="A30" s="17"/>
      <c r="B30" s="405">
        <v>7</v>
      </c>
      <c r="C30" s="232"/>
      <c r="D30" s="197"/>
      <c r="E30" s="197"/>
      <c r="F30" s="196"/>
      <c r="G30" s="408">
        <v>92</v>
      </c>
      <c r="H30" s="408">
        <v>29</v>
      </c>
      <c r="I30" s="408">
        <v>5</v>
      </c>
      <c r="J30" s="195" t="s">
        <v>95</v>
      </c>
      <c r="K30" s="194" t="s">
        <v>748</v>
      </c>
      <c r="L30" s="195" t="s">
        <v>94</v>
      </c>
      <c r="M30" s="194" t="s">
        <v>747</v>
      </c>
      <c r="N30" s="195" t="s">
        <v>93</v>
      </c>
      <c r="O30" s="194" t="s">
        <v>976</v>
      </c>
      <c r="P30" s="195" t="s">
        <v>92</v>
      </c>
      <c r="Q30" s="194" t="s">
        <v>275</v>
      </c>
      <c r="R30" s="195" t="s">
        <v>212</v>
      </c>
      <c r="S30" s="194" t="s">
        <v>213</v>
      </c>
      <c r="T30" s="195" t="s">
        <v>211</v>
      </c>
      <c r="U30" s="194" t="s">
        <v>263</v>
      </c>
      <c r="V30" s="195" t="s">
        <v>292</v>
      </c>
      <c r="W30" s="194" t="s">
        <v>264</v>
      </c>
      <c r="X30" s="195" t="s">
        <v>594</v>
      </c>
      <c r="Y30" s="194" t="s">
        <v>218</v>
      </c>
      <c r="Z30" s="195" t="s">
        <v>740</v>
      </c>
      <c r="AA30" s="194"/>
      <c r="AB30" s="304" t="s">
        <v>912</v>
      </c>
      <c r="AC30" s="194"/>
      <c r="AD30" s="25" t="s">
        <v>213</v>
      </c>
      <c r="AE30" s="397"/>
      <c r="AF30" s="397"/>
      <c r="AG30" s="193"/>
      <c r="AH30" s="379">
        <f>SUMPRODUCT(LEN($K30:$Y32)-LEN(SUBSTITUTE($K30:$Y32,"A", "")))</f>
        <v>29</v>
      </c>
      <c r="AI30" s="365">
        <f>SUMPRODUCT(LEN($AD30:$AD32)-LEN(SUBSTITUTE($AD30:$AD32,"A", "")))</f>
        <v>5</v>
      </c>
      <c r="AJ30" s="365">
        <f>SUMPRODUCT(LEN($K30:$Y32)-LEN(SUBSTITUTE($K30:$Y32,"S", "")))</f>
        <v>8</v>
      </c>
      <c r="AK30" s="365">
        <f>SUMPRODUCT(LEN($AD30:$AD32)-LEN(SUBSTITUTE($AD30:$AD32,"S", "")))</f>
        <v>0</v>
      </c>
      <c r="AL30" s="365">
        <f>SUMPRODUCT(LEN($K30:$Y32)-LEN(SUBSTITUTE($K30:$Y32,"F", "")))</f>
        <v>0</v>
      </c>
      <c r="AM30" s="365">
        <f>SUMPRODUCT(LEN($AD30:$AD32)-LEN(SUBSTITUTE($AD30:$AD32,"F", "")))</f>
        <v>0</v>
      </c>
      <c r="AN30" s="365">
        <f>SUMPRODUCT(LEN($K30:$Y32)-LEN(SUBSTITUTE($K30:$Y32,"G", "")))</f>
        <v>8</v>
      </c>
      <c r="AO30" s="365">
        <f>SUMPRODUCT(LEN($AD30:$AD32)-LEN(SUBSTITUTE($AD30:$AD32,"G", "")))</f>
        <v>2</v>
      </c>
      <c r="AP30" s="365">
        <f>SUMPRODUCT(LEN($K30:$Y32)-LEN(SUBSTITUTE($K30:$Y32,"M", "")))</f>
        <v>8</v>
      </c>
      <c r="AQ30" s="382">
        <f>SUMPRODUCT(LEN($AD30:$AD32)-LEN(SUBSTITUTE($AD30:$AD32,"M", "")))</f>
        <v>2</v>
      </c>
    </row>
    <row r="31" spans="1:46" ht="19.899999999999999" customHeight="1" x14ac:dyDescent="0.2">
      <c r="A31" s="17"/>
      <c r="B31" s="406"/>
      <c r="C31" s="231"/>
      <c r="D31" s="23"/>
      <c r="E31" s="23"/>
      <c r="F31" s="191"/>
      <c r="G31" s="409"/>
      <c r="H31" s="409"/>
      <c r="I31" s="409"/>
      <c r="J31" s="190" t="s">
        <v>91</v>
      </c>
      <c r="K31" s="189" t="s">
        <v>224</v>
      </c>
      <c r="L31" s="190" t="s">
        <v>90</v>
      </c>
      <c r="M31" s="189" t="s">
        <v>743</v>
      </c>
      <c r="N31" s="190" t="s">
        <v>89</v>
      </c>
      <c r="O31" s="189" t="s">
        <v>743</v>
      </c>
      <c r="P31" s="190" t="s">
        <v>88</v>
      </c>
      <c r="Q31" s="189" t="s">
        <v>275</v>
      </c>
      <c r="R31" s="190" t="s">
        <v>210</v>
      </c>
      <c r="S31" s="189" t="s">
        <v>263</v>
      </c>
      <c r="T31" s="190" t="s">
        <v>209</v>
      </c>
      <c r="U31" s="189" t="s">
        <v>367</v>
      </c>
      <c r="V31" s="190" t="s">
        <v>291</v>
      </c>
      <c r="W31" s="189" t="s">
        <v>98</v>
      </c>
      <c r="X31" s="190" t="s">
        <v>593</v>
      </c>
      <c r="Y31" s="189" t="s">
        <v>98</v>
      </c>
      <c r="Z31" s="190" t="s">
        <v>739</v>
      </c>
      <c r="AA31" s="189"/>
      <c r="AB31" s="303" t="s">
        <v>911</v>
      </c>
      <c r="AC31" s="189"/>
      <c r="AD31" s="18" t="s">
        <v>1070</v>
      </c>
      <c r="AE31" s="366"/>
      <c r="AF31" s="366"/>
      <c r="AG31" s="188"/>
      <c r="AH31" s="390"/>
      <c r="AI31" s="392"/>
      <c r="AJ31" s="392"/>
      <c r="AK31" s="392"/>
      <c r="AL31" s="392"/>
      <c r="AM31" s="392"/>
      <c r="AN31" s="392"/>
      <c r="AO31" s="392"/>
      <c r="AP31" s="392"/>
      <c r="AQ31" s="395"/>
      <c r="AT31" s="4">
        <f>SUM(AP30:AQ32)/SUM(AN30:AQ32)*100</f>
        <v>50</v>
      </c>
    </row>
    <row r="32" spans="1:46" ht="19.899999999999999" customHeight="1" thickBot="1" x14ac:dyDescent="0.25">
      <c r="A32" s="17"/>
      <c r="B32" s="407"/>
      <c r="C32" s="233"/>
      <c r="D32" s="203"/>
      <c r="E32" s="203"/>
      <c r="F32" s="202"/>
      <c r="G32" s="410"/>
      <c r="H32" s="410"/>
      <c r="I32" s="410"/>
      <c r="J32" s="201" t="s">
        <v>87</v>
      </c>
      <c r="K32" s="200" t="s">
        <v>846</v>
      </c>
      <c r="L32" s="201" t="s">
        <v>86</v>
      </c>
      <c r="M32" s="200" t="s">
        <v>743</v>
      </c>
      <c r="N32" s="201" t="s">
        <v>85</v>
      </c>
      <c r="O32" s="200" t="s">
        <v>425</v>
      </c>
      <c r="P32" s="201" t="s">
        <v>84</v>
      </c>
      <c r="Q32" s="200" t="s">
        <v>263</v>
      </c>
      <c r="R32" s="201" t="s">
        <v>208</v>
      </c>
      <c r="S32" s="200" t="s">
        <v>213</v>
      </c>
      <c r="T32" s="201" t="s">
        <v>207</v>
      </c>
      <c r="U32" s="200" t="s">
        <v>271</v>
      </c>
      <c r="V32" s="201" t="s">
        <v>290</v>
      </c>
      <c r="W32" s="200" t="s">
        <v>218</v>
      </c>
      <c r="X32" s="201" t="s">
        <v>592</v>
      </c>
      <c r="Y32" s="200" t="s">
        <v>98</v>
      </c>
      <c r="Z32" s="201" t="s">
        <v>738</v>
      </c>
      <c r="AA32" s="200"/>
      <c r="AB32" s="302" t="s">
        <v>910</v>
      </c>
      <c r="AC32" s="200"/>
      <c r="AD32" s="10"/>
      <c r="AE32" s="398"/>
      <c r="AF32" s="398"/>
      <c r="AG32" s="199"/>
      <c r="AH32" s="391"/>
      <c r="AI32" s="393"/>
      <c r="AJ32" s="393"/>
      <c r="AK32" s="393"/>
      <c r="AL32" s="393"/>
      <c r="AM32" s="393"/>
      <c r="AN32" s="393"/>
      <c r="AO32" s="393"/>
      <c r="AP32" s="393"/>
      <c r="AQ32" s="396"/>
    </row>
    <row r="33" spans="1:46" ht="19.899999999999999" customHeight="1" x14ac:dyDescent="0.2">
      <c r="A33" s="17"/>
      <c r="B33" s="405">
        <v>8</v>
      </c>
      <c r="C33" s="232"/>
      <c r="D33" s="197"/>
      <c r="E33" s="197"/>
      <c r="F33" s="196"/>
      <c r="G33" s="408">
        <v>80</v>
      </c>
      <c r="H33" s="408">
        <v>22</v>
      </c>
      <c r="I33" s="408">
        <v>7</v>
      </c>
      <c r="J33" s="195" t="s">
        <v>95</v>
      </c>
      <c r="K33" s="194" t="s">
        <v>748</v>
      </c>
      <c r="L33" s="195" t="s">
        <v>94</v>
      </c>
      <c r="M33" s="194" t="s">
        <v>660</v>
      </c>
      <c r="N33" s="195" t="s">
        <v>93</v>
      </c>
      <c r="O33" s="194" t="s">
        <v>271</v>
      </c>
      <c r="P33" s="195" t="s">
        <v>92</v>
      </c>
      <c r="Q33" s="194" t="s">
        <v>367</v>
      </c>
      <c r="R33" s="195" t="s">
        <v>212</v>
      </c>
      <c r="S33" s="194" t="s">
        <v>97</v>
      </c>
      <c r="T33" s="195" t="s">
        <v>211</v>
      </c>
      <c r="U33" s="194"/>
      <c r="V33" s="195" t="s">
        <v>292</v>
      </c>
      <c r="W33" s="194"/>
      <c r="X33" s="195" t="s">
        <v>594</v>
      </c>
      <c r="Y33" s="194"/>
      <c r="Z33" s="195" t="s">
        <v>740</v>
      </c>
      <c r="AA33" s="194"/>
      <c r="AB33" s="304" t="s">
        <v>912</v>
      </c>
      <c r="AC33" s="194"/>
      <c r="AD33" s="25"/>
      <c r="AE33" s="397"/>
      <c r="AF33" s="397"/>
      <c r="AG33" s="193"/>
      <c r="AH33" s="379">
        <f>SUMPRODUCT(LEN($K33:$Y35)-LEN(SUBSTITUTE($K33:$Y35,"A", "")))</f>
        <v>14</v>
      </c>
      <c r="AI33" s="365">
        <f>SUMPRODUCT(LEN($AD33:$AD35)-LEN(SUBSTITUTE($AD33:$AD35,"A", "")))</f>
        <v>0</v>
      </c>
      <c r="AJ33" s="365">
        <f>SUMPRODUCT(LEN($K33:$Y35)-LEN(SUBSTITUTE($K33:$Y35,"S", "")))</f>
        <v>0</v>
      </c>
      <c r="AK33" s="365">
        <f>SUMPRODUCT(LEN($AD33:$AD35)-LEN(SUBSTITUTE($AD33:$AD35,"S", "")))</f>
        <v>0</v>
      </c>
      <c r="AL33" s="365">
        <f>SUMPRODUCT(LEN($K33:$Y35)-LEN(SUBSTITUTE($K33:$Y35,"F", "")))</f>
        <v>0</v>
      </c>
      <c r="AM33" s="365">
        <f>SUMPRODUCT(LEN($AD33:$AD35)-LEN(SUBSTITUTE($AD33:$AD35,"F", "")))</f>
        <v>0</v>
      </c>
      <c r="AN33" s="365">
        <f>SUMPRODUCT(LEN($K33:$Y35)-LEN(SUBSTITUTE($K33:$Y35,"G", "")))</f>
        <v>6</v>
      </c>
      <c r="AO33" s="365">
        <f>SUMPRODUCT(LEN($AD33:$AD35)-LEN(SUBSTITUTE($AD33:$AD35,"G", "")))</f>
        <v>0</v>
      </c>
      <c r="AP33" s="365">
        <f>SUMPRODUCT(LEN($K33:$Y35)-LEN(SUBSTITUTE($K33:$Y35,"M", "")))</f>
        <v>3</v>
      </c>
      <c r="AQ33" s="382">
        <f>SUMPRODUCT(LEN($AD33:$AD35)-LEN(SUBSTITUTE($AD33:$AD35,"M", "")))</f>
        <v>0</v>
      </c>
    </row>
    <row r="34" spans="1:46" ht="19.899999999999999" customHeight="1" x14ac:dyDescent="0.2">
      <c r="A34" s="17"/>
      <c r="B34" s="406"/>
      <c r="C34" s="231"/>
      <c r="D34" s="23"/>
      <c r="E34" s="23"/>
      <c r="F34" s="191"/>
      <c r="G34" s="409"/>
      <c r="H34" s="409"/>
      <c r="I34" s="409"/>
      <c r="J34" s="190" t="s">
        <v>91</v>
      </c>
      <c r="K34" s="189" t="s">
        <v>213</v>
      </c>
      <c r="L34" s="190" t="s">
        <v>90</v>
      </c>
      <c r="M34" s="189" t="s">
        <v>284</v>
      </c>
      <c r="N34" s="190" t="s">
        <v>89</v>
      </c>
      <c r="O34" s="189" t="s">
        <v>213</v>
      </c>
      <c r="P34" s="190" t="s">
        <v>88</v>
      </c>
      <c r="Q34" s="189" t="s">
        <v>213</v>
      </c>
      <c r="R34" s="190" t="s">
        <v>210</v>
      </c>
      <c r="S34" s="189" t="s">
        <v>97</v>
      </c>
      <c r="T34" s="190" t="s">
        <v>209</v>
      </c>
      <c r="U34" s="189"/>
      <c r="V34" s="190" t="s">
        <v>291</v>
      </c>
      <c r="W34" s="189"/>
      <c r="X34" s="190" t="s">
        <v>593</v>
      </c>
      <c r="Y34" s="189"/>
      <c r="Z34" s="190" t="s">
        <v>739</v>
      </c>
      <c r="AA34" s="189"/>
      <c r="AB34" s="303" t="s">
        <v>911</v>
      </c>
      <c r="AC34" s="189"/>
      <c r="AD34" s="18"/>
      <c r="AE34" s="366"/>
      <c r="AF34" s="366"/>
      <c r="AG34" s="188"/>
      <c r="AH34" s="390"/>
      <c r="AI34" s="392"/>
      <c r="AJ34" s="392"/>
      <c r="AK34" s="392"/>
      <c r="AL34" s="392"/>
      <c r="AM34" s="392"/>
      <c r="AN34" s="392"/>
      <c r="AO34" s="392"/>
      <c r="AP34" s="392"/>
      <c r="AQ34" s="395"/>
      <c r="AT34" s="4">
        <f>SUM(AP33:AQ35)/SUM(AN33:AQ35)*100</f>
        <v>33.333333333333329</v>
      </c>
    </row>
    <row r="35" spans="1:46" ht="19.899999999999999" customHeight="1" thickBot="1" x14ac:dyDescent="0.25">
      <c r="A35" s="17"/>
      <c r="B35" s="407"/>
      <c r="C35" s="233"/>
      <c r="D35" s="203"/>
      <c r="E35" s="203"/>
      <c r="F35" s="202"/>
      <c r="G35" s="410"/>
      <c r="H35" s="410"/>
      <c r="I35" s="410"/>
      <c r="J35" s="201" t="s">
        <v>87</v>
      </c>
      <c r="K35" s="200" t="s">
        <v>746</v>
      </c>
      <c r="L35" s="201" t="s">
        <v>86</v>
      </c>
      <c r="M35" s="200" t="s">
        <v>263</v>
      </c>
      <c r="N35" s="201" t="s">
        <v>85</v>
      </c>
      <c r="O35" s="200" t="s">
        <v>263</v>
      </c>
      <c r="P35" s="201" t="s">
        <v>84</v>
      </c>
      <c r="Q35" s="200" t="s">
        <v>213</v>
      </c>
      <c r="R35" s="201" t="s">
        <v>208</v>
      </c>
      <c r="S35" s="200" t="s">
        <v>97</v>
      </c>
      <c r="T35" s="201" t="s">
        <v>207</v>
      </c>
      <c r="U35" s="200"/>
      <c r="V35" s="201" t="s">
        <v>290</v>
      </c>
      <c r="W35" s="200"/>
      <c r="X35" s="201" t="s">
        <v>592</v>
      </c>
      <c r="Y35" s="200"/>
      <c r="Z35" s="201" t="s">
        <v>738</v>
      </c>
      <c r="AA35" s="200"/>
      <c r="AB35" s="302" t="s">
        <v>910</v>
      </c>
      <c r="AC35" s="200"/>
      <c r="AD35" s="10"/>
      <c r="AE35" s="398"/>
      <c r="AF35" s="398"/>
      <c r="AG35" s="199"/>
      <c r="AH35" s="391"/>
      <c r="AI35" s="393"/>
      <c r="AJ35" s="393"/>
      <c r="AK35" s="393"/>
      <c r="AL35" s="393"/>
      <c r="AM35" s="393"/>
      <c r="AN35" s="393"/>
      <c r="AO35" s="393"/>
      <c r="AP35" s="393"/>
      <c r="AQ35" s="396"/>
    </row>
    <row r="36" spans="1:46" ht="19.899999999999999" customHeight="1" x14ac:dyDescent="0.2">
      <c r="A36" s="17"/>
      <c r="B36" s="405">
        <v>9</v>
      </c>
      <c r="C36" s="232"/>
      <c r="D36" s="197"/>
      <c r="E36" s="197"/>
      <c r="F36" s="196"/>
      <c r="G36" s="408">
        <v>90</v>
      </c>
      <c r="H36" s="408">
        <v>25</v>
      </c>
      <c r="I36" s="408">
        <v>6</v>
      </c>
      <c r="J36" s="195" t="s">
        <v>95</v>
      </c>
      <c r="K36" s="194" t="s">
        <v>748</v>
      </c>
      <c r="L36" s="195" t="s">
        <v>94</v>
      </c>
      <c r="M36" s="194" t="s">
        <v>97</v>
      </c>
      <c r="N36" s="195" t="s">
        <v>93</v>
      </c>
      <c r="O36" s="194" t="s">
        <v>839</v>
      </c>
      <c r="P36" s="195" t="s">
        <v>92</v>
      </c>
      <c r="Q36" s="194" t="s">
        <v>275</v>
      </c>
      <c r="R36" s="195" t="s">
        <v>212</v>
      </c>
      <c r="S36" s="194" t="s">
        <v>263</v>
      </c>
      <c r="T36" s="195" t="s">
        <v>211</v>
      </c>
      <c r="U36" s="194" t="s">
        <v>97</v>
      </c>
      <c r="V36" s="195" t="s">
        <v>292</v>
      </c>
      <c r="W36" s="194" t="s">
        <v>97</v>
      </c>
      <c r="X36" s="195" t="s">
        <v>594</v>
      </c>
      <c r="Y36" s="194"/>
      <c r="Z36" s="195" t="s">
        <v>740</v>
      </c>
      <c r="AA36" s="194"/>
      <c r="AB36" s="304" t="s">
        <v>912</v>
      </c>
      <c r="AC36" s="194"/>
      <c r="AD36" s="25" t="s">
        <v>284</v>
      </c>
      <c r="AE36" s="397"/>
      <c r="AF36" s="397"/>
      <c r="AG36" s="193"/>
      <c r="AH36" s="379">
        <f>SUMPRODUCT(LEN($K36:$Y38)-LEN(SUBSTITUTE($K36:$Y38,"A", "")))</f>
        <v>27</v>
      </c>
      <c r="AI36" s="365">
        <f>SUMPRODUCT(LEN($AD36:$AD38)-LEN(SUBSTITUTE($AD36:$AD38,"A", "")))</f>
        <v>8</v>
      </c>
      <c r="AJ36" s="365">
        <f>SUMPRODUCT(LEN($K36:$Y38)-LEN(SUBSTITUTE($K36:$Y38,"S", "")))</f>
        <v>0</v>
      </c>
      <c r="AK36" s="365">
        <f>SUMPRODUCT(LEN($AD36:$AD38)-LEN(SUBSTITUTE($AD36:$AD38,"S", "")))</f>
        <v>0</v>
      </c>
      <c r="AL36" s="365">
        <f>SUMPRODUCT(LEN($K36:$Y38)-LEN(SUBSTITUTE($K36:$Y38,"F", "")))</f>
        <v>0</v>
      </c>
      <c r="AM36" s="365">
        <f>SUMPRODUCT(LEN($AD36:$AD38)-LEN(SUBSTITUTE($AD36:$AD38,"F", "")))</f>
        <v>0</v>
      </c>
      <c r="AN36" s="365">
        <f>SUMPRODUCT(LEN($K36:$Y38)-LEN(SUBSTITUTE($K36:$Y38,"G", "")))</f>
        <v>10</v>
      </c>
      <c r="AO36" s="365">
        <f>SUMPRODUCT(LEN($AD36:$AD38)-LEN(SUBSTITUTE($AD36:$AD38,"G", "")))</f>
        <v>3</v>
      </c>
      <c r="AP36" s="365">
        <f>SUMPRODUCT(LEN($K36:$Y38)-LEN(SUBSTITUTE($K36:$Y38,"M", "")))</f>
        <v>5</v>
      </c>
      <c r="AQ36" s="382">
        <f>SUMPRODUCT(LEN($AD36:$AD38)-LEN(SUBSTITUTE($AD36:$AD38,"M", "")))</f>
        <v>2</v>
      </c>
    </row>
    <row r="37" spans="1:46" ht="19.899999999999999" customHeight="1" x14ac:dyDescent="0.2">
      <c r="A37" s="17"/>
      <c r="B37" s="406"/>
      <c r="C37" s="231"/>
      <c r="D37" s="23"/>
      <c r="E37" s="23"/>
      <c r="F37" s="191"/>
      <c r="G37" s="409"/>
      <c r="H37" s="409"/>
      <c r="I37" s="409"/>
      <c r="J37" s="190" t="s">
        <v>91</v>
      </c>
      <c r="K37" s="189" t="s">
        <v>846</v>
      </c>
      <c r="L37" s="190" t="s">
        <v>90</v>
      </c>
      <c r="M37" s="189" t="s">
        <v>839</v>
      </c>
      <c r="N37" s="190" t="s">
        <v>89</v>
      </c>
      <c r="O37" s="189" t="s">
        <v>269</v>
      </c>
      <c r="P37" s="190" t="s">
        <v>88</v>
      </c>
      <c r="Q37" s="189" t="s">
        <v>266</v>
      </c>
      <c r="R37" s="190" t="s">
        <v>210</v>
      </c>
      <c r="S37" s="189" t="s">
        <v>213</v>
      </c>
      <c r="T37" s="190" t="s">
        <v>209</v>
      </c>
      <c r="U37" s="189" t="s">
        <v>97</v>
      </c>
      <c r="V37" s="190" t="s">
        <v>291</v>
      </c>
      <c r="W37" s="189"/>
      <c r="X37" s="190" t="s">
        <v>593</v>
      </c>
      <c r="Y37" s="189"/>
      <c r="Z37" s="190" t="s">
        <v>739</v>
      </c>
      <c r="AA37" s="189"/>
      <c r="AB37" s="303" t="s">
        <v>911</v>
      </c>
      <c r="AC37" s="189"/>
      <c r="AD37" s="18" t="s">
        <v>744</v>
      </c>
      <c r="AE37" s="366"/>
      <c r="AF37" s="366"/>
      <c r="AG37" s="188"/>
      <c r="AH37" s="390"/>
      <c r="AI37" s="392"/>
      <c r="AJ37" s="392"/>
      <c r="AK37" s="392"/>
      <c r="AL37" s="392"/>
      <c r="AM37" s="392"/>
      <c r="AN37" s="392"/>
      <c r="AO37" s="392"/>
      <c r="AP37" s="392"/>
      <c r="AQ37" s="395"/>
      <c r="AT37" s="4">
        <f>SUM(AP36:AQ38)/SUM(AN36:AQ38)*100</f>
        <v>35</v>
      </c>
    </row>
    <row r="38" spans="1:46" ht="19.899999999999999" customHeight="1" thickBot="1" x14ac:dyDescent="0.25">
      <c r="A38" s="17"/>
      <c r="B38" s="407"/>
      <c r="C38" s="233"/>
      <c r="D38" s="203"/>
      <c r="E38" s="203"/>
      <c r="F38" s="202"/>
      <c r="G38" s="410"/>
      <c r="H38" s="410"/>
      <c r="I38" s="410"/>
      <c r="J38" s="201" t="s">
        <v>87</v>
      </c>
      <c r="K38" s="200" t="s">
        <v>213</v>
      </c>
      <c r="L38" s="201" t="s">
        <v>86</v>
      </c>
      <c r="M38" s="200" t="s">
        <v>266</v>
      </c>
      <c r="N38" s="201" t="s">
        <v>85</v>
      </c>
      <c r="O38" s="200" t="s">
        <v>451</v>
      </c>
      <c r="P38" s="201" t="s">
        <v>84</v>
      </c>
      <c r="Q38" s="200" t="s">
        <v>275</v>
      </c>
      <c r="R38" s="201" t="s">
        <v>208</v>
      </c>
      <c r="S38" s="200" t="s">
        <v>213</v>
      </c>
      <c r="T38" s="201" t="s">
        <v>207</v>
      </c>
      <c r="U38" s="200" t="s">
        <v>97</v>
      </c>
      <c r="V38" s="201" t="s">
        <v>290</v>
      </c>
      <c r="W38" s="200"/>
      <c r="X38" s="201" t="s">
        <v>592</v>
      </c>
      <c r="Y38" s="200"/>
      <c r="Z38" s="201" t="s">
        <v>738</v>
      </c>
      <c r="AA38" s="200"/>
      <c r="AB38" s="302" t="s">
        <v>910</v>
      </c>
      <c r="AC38" s="200"/>
      <c r="AD38" s="10" t="s">
        <v>1069</v>
      </c>
      <c r="AE38" s="398"/>
      <c r="AF38" s="398"/>
      <c r="AG38" s="199"/>
      <c r="AH38" s="391"/>
      <c r="AI38" s="393"/>
      <c r="AJ38" s="393"/>
      <c r="AK38" s="393"/>
      <c r="AL38" s="393"/>
      <c r="AM38" s="393"/>
      <c r="AN38" s="393"/>
      <c r="AO38" s="393"/>
      <c r="AP38" s="393"/>
      <c r="AQ38" s="396"/>
    </row>
    <row r="39" spans="1:46" ht="19.899999999999999" customHeight="1" x14ac:dyDescent="0.2">
      <c r="A39" s="17"/>
      <c r="B39" s="405">
        <v>10</v>
      </c>
      <c r="C39" s="232"/>
      <c r="D39" s="197"/>
      <c r="E39" s="197"/>
      <c r="F39" s="196"/>
      <c r="G39" s="408">
        <v>93</v>
      </c>
      <c r="H39" s="408">
        <v>27</v>
      </c>
      <c r="I39" s="408">
        <v>6</v>
      </c>
      <c r="J39" s="195" t="s">
        <v>95</v>
      </c>
      <c r="K39" s="194" t="s">
        <v>746</v>
      </c>
      <c r="L39" s="195" t="s">
        <v>94</v>
      </c>
      <c r="M39" s="194" t="s">
        <v>793</v>
      </c>
      <c r="N39" s="195" t="s">
        <v>93</v>
      </c>
      <c r="O39" s="194" t="s">
        <v>436</v>
      </c>
      <c r="P39" s="195" t="s">
        <v>92</v>
      </c>
      <c r="Q39" s="194" t="s">
        <v>269</v>
      </c>
      <c r="R39" s="195" t="s">
        <v>212</v>
      </c>
      <c r="S39" s="194" t="s">
        <v>263</v>
      </c>
      <c r="T39" s="195" t="s">
        <v>211</v>
      </c>
      <c r="U39" s="194" t="s">
        <v>213</v>
      </c>
      <c r="V39" s="195" t="s">
        <v>292</v>
      </c>
      <c r="W39" s="194" t="s">
        <v>97</v>
      </c>
      <c r="X39" s="195" t="s">
        <v>594</v>
      </c>
      <c r="Y39" s="194"/>
      <c r="Z39" s="195" t="s">
        <v>740</v>
      </c>
      <c r="AA39" s="194"/>
      <c r="AB39" s="304" t="s">
        <v>912</v>
      </c>
      <c r="AC39" s="194"/>
      <c r="AD39" s="25" t="s">
        <v>634</v>
      </c>
      <c r="AE39" s="397"/>
      <c r="AF39" s="397"/>
      <c r="AG39" s="193"/>
      <c r="AH39" s="379">
        <f>SUMPRODUCT(LEN($K39:$Y41)-LEN(SUBSTITUTE($K39:$Y41,"A", "")))</f>
        <v>25</v>
      </c>
      <c r="AI39" s="365">
        <f>SUMPRODUCT(LEN($AD39:$AD41)-LEN(SUBSTITUTE($AD39:$AD41,"A", "")))</f>
        <v>2</v>
      </c>
      <c r="AJ39" s="365">
        <f>SUMPRODUCT(LEN($K39:$Y41)-LEN(SUBSTITUTE($K39:$Y41,"S", "")))</f>
        <v>1</v>
      </c>
      <c r="AK39" s="365">
        <f>SUMPRODUCT(LEN($AD39:$AD41)-LEN(SUBSTITUTE($AD39:$AD41,"S", "")))</f>
        <v>0</v>
      </c>
      <c r="AL39" s="365">
        <f>SUMPRODUCT(LEN($K39:$Y41)-LEN(SUBSTITUTE($K39:$Y41,"F", "")))</f>
        <v>0</v>
      </c>
      <c r="AM39" s="365">
        <f>SUMPRODUCT(LEN($AD39:$AD41)-LEN(SUBSTITUTE($AD39:$AD41,"F", "")))</f>
        <v>0</v>
      </c>
      <c r="AN39" s="365">
        <f>SUMPRODUCT(LEN($K39:$Y41)-LEN(SUBSTITUTE($K39:$Y41,"G", "")))</f>
        <v>11</v>
      </c>
      <c r="AO39" s="365">
        <f>SUMPRODUCT(LEN($AD39:$AD41)-LEN(SUBSTITUTE($AD39:$AD41,"G", "")))</f>
        <v>3</v>
      </c>
      <c r="AP39" s="365">
        <f>SUMPRODUCT(LEN($K39:$Y41)-LEN(SUBSTITUTE($K39:$Y41,"M", "")))</f>
        <v>9</v>
      </c>
      <c r="AQ39" s="382">
        <f>SUMPRODUCT(LEN($AD39:$AD41)-LEN(SUBSTITUTE($AD39:$AD41,"M", "")))</f>
        <v>0</v>
      </c>
    </row>
    <row r="40" spans="1:46" ht="19.899999999999999" customHeight="1" x14ac:dyDescent="0.2">
      <c r="A40" s="17"/>
      <c r="B40" s="406"/>
      <c r="C40" s="231"/>
      <c r="D40" s="23"/>
      <c r="E40" s="23"/>
      <c r="F40" s="191"/>
      <c r="G40" s="409"/>
      <c r="H40" s="409"/>
      <c r="I40" s="409"/>
      <c r="J40" s="190" t="s">
        <v>91</v>
      </c>
      <c r="K40" s="189" t="s">
        <v>846</v>
      </c>
      <c r="L40" s="190" t="s">
        <v>90</v>
      </c>
      <c r="M40" s="189" t="s">
        <v>213</v>
      </c>
      <c r="N40" s="190" t="s">
        <v>89</v>
      </c>
      <c r="O40" s="189" t="s">
        <v>743</v>
      </c>
      <c r="P40" s="190" t="s">
        <v>88</v>
      </c>
      <c r="Q40" s="189" t="s">
        <v>319</v>
      </c>
      <c r="R40" s="190" t="s">
        <v>210</v>
      </c>
      <c r="S40" s="189" t="s">
        <v>213</v>
      </c>
      <c r="T40" s="190" t="s">
        <v>209</v>
      </c>
      <c r="U40" s="189" t="s">
        <v>271</v>
      </c>
      <c r="V40" s="190" t="s">
        <v>291</v>
      </c>
      <c r="W40" s="189" t="s">
        <v>97</v>
      </c>
      <c r="X40" s="190" t="s">
        <v>593</v>
      </c>
      <c r="Y40" s="189"/>
      <c r="Z40" s="190" t="s">
        <v>739</v>
      </c>
      <c r="AA40" s="189"/>
      <c r="AB40" s="303" t="s">
        <v>911</v>
      </c>
      <c r="AC40" s="189"/>
      <c r="AD40" s="18"/>
      <c r="AE40" s="366"/>
      <c r="AF40" s="366"/>
      <c r="AG40" s="188"/>
      <c r="AH40" s="390"/>
      <c r="AI40" s="392"/>
      <c r="AJ40" s="392"/>
      <c r="AK40" s="392"/>
      <c r="AL40" s="392"/>
      <c r="AM40" s="392"/>
      <c r="AN40" s="392"/>
      <c r="AO40" s="392"/>
      <c r="AP40" s="392"/>
      <c r="AQ40" s="395"/>
      <c r="AT40" s="4">
        <f>SUM(AP39:AQ41)/SUM(AN39:AQ41)*100</f>
        <v>39.130434782608695</v>
      </c>
    </row>
    <row r="41" spans="1:46" ht="19.899999999999999" customHeight="1" thickBot="1" x14ac:dyDescent="0.25">
      <c r="A41" s="17"/>
      <c r="B41" s="407"/>
      <c r="C41" s="233"/>
      <c r="D41" s="203"/>
      <c r="E41" s="203"/>
      <c r="F41" s="202"/>
      <c r="G41" s="410"/>
      <c r="H41" s="410"/>
      <c r="I41" s="410"/>
      <c r="J41" s="201" t="s">
        <v>87</v>
      </c>
      <c r="K41" s="200" t="s">
        <v>793</v>
      </c>
      <c r="L41" s="201" t="s">
        <v>86</v>
      </c>
      <c r="M41" s="200" t="s">
        <v>743</v>
      </c>
      <c r="N41" s="201" t="s">
        <v>85</v>
      </c>
      <c r="O41" s="200" t="s">
        <v>319</v>
      </c>
      <c r="P41" s="201" t="s">
        <v>84</v>
      </c>
      <c r="Q41" s="200" t="s">
        <v>263</v>
      </c>
      <c r="R41" s="201" t="s">
        <v>208</v>
      </c>
      <c r="S41" s="200" t="s">
        <v>263</v>
      </c>
      <c r="T41" s="201" t="s">
        <v>207</v>
      </c>
      <c r="U41" s="200" t="s">
        <v>271</v>
      </c>
      <c r="V41" s="201" t="s">
        <v>290</v>
      </c>
      <c r="W41" s="200" t="s">
        <v>98</v>
      </c>
      <c r="X41" s="201" t="s">
        <v>592</v>
      </c>
      <c r="Y41" s="200"/>
      <c r="Z41" s="201" t="s">
        <v>738</v>
      </c>
      <c r="AA41" s="200"/>
      <c r="AB41" s="302" t="s">
        <v>910</v>
      </c>
      <c r="AC41" s="200"/>
      <c r="AD41" s="10"/>
      <c r="AE41" s="398"/>
      <c r="AF41" s="398"/>
      <c r="AG41" s="199"/>
      <c r="AH41" s="391"/>
      <c r="AI41" s="393"/>
      <c r="AJ41" s="393"/>
      <c r="AK41" s="393"/>
      <c r="AL41" s="393"/>
      <c r="AM41" s="393"/>
      <c r="AN41" s="393"/>
      <c r="AO41" s="393"/>
      <c r="AP41" s="393"/>
      <c r="AQ41" s="396"/>
    </row>
    <row r="42" spans="1:46" ht="19.899999999999999" customHeight="1" x14ac:dyDescent="0.2">
      <c r="A42" s="17"/>
      <c r="B42" s="405">
        <v>11</v>
      </c>
      <c r="C42" s="232"/>
      <c r="D42" s="197"/>
      <c r="E42" s="197"/>
      <c r="F42" s="196"/>
      <c r="G42" s="408">
        <v>89</v>
      </c>
      <c r="H42" s="408">
        <v>23</v>
      </c>
      <c r="I42" s="408">
        <v>6</v>
      </c>
      <c r="J42" s="195" t="s">
        <v>95</v>
      </c>
      <c r="K42" s="194" t="s">
        <v>746</v>
      </c>
      <c r="L42" s="195" t="s">
        <v>94</v>
      </c>
      <c r="M42" s="194" t="s">
        <v>213</v>
      </c>
      <c r="N42" s="195" t="s">
        <v>93</v>
      </c>
      <c r="O42" s="194" t="s">
        <v>746</v>
      </c>
      <c r="P42" s="195" t="s">
        <v>92</v>
      </c>
      <c r="Q42" s="194" t="s">
        <v>275</v>
      </c>
      <c r="R42" s="195" t="s">
        <v>212</v>
      </c>
      <c r="S42" s="194" t="s">
        <v>213</v>
      </c>
      <c r="T42" s="195" t="s">
        <v>211</v>
      </c>
      <c r="U42" s="194" t="s">
        <v>213</v>
      </c>
      <c r="V42" s="195" t="s">
        <v>292</v>
      </c>
      <c r="W42" s="194"/>
      <c r="X42" s="195" t="s">
        <v>594</v>
      </c>
      <c r="Y42" s="194"/>
      <c r="Z42" s="195" t="s">
        <v>740</v>
      </c>
      <c r="AA42" s="194"/>
      <c r="AB42" s="304" t="s">
        <v>912</v>
      </c>
      <c r="AC42" s="194"/>
      <c r="AD42" s="25" t="s">
        <v>97</v>
      </c>
      <c r="AE42" s="397"/>
      <c r="AF42" s="397"/>
      <c r="AG42" s="193"/>
      <c r="AH42" s="379">
        <f>SUMPRODUCT(LEN($K42:$Y44)-LEN(SUBSTITUTE($K42:$Y44,"A", "")))</f>
        <v>23</v>
      </c>
      <c r="AI42" s="365">
        <f>SUMPRODUCT(LEN($AD42:$AD44)-LEN(SUBSTITUTE($AD42:$AD44,"A", "")))</f>
        <v>1</v>
      </c>
      <c r="AJ42" s="365">
        <f>SUMPRODUCT(LEN($K42:$Y44)-LEN(SUBSTITUTE($K42:$Y44,"S", "")))</f>
        <v>0</v>
      </c>
      <c r="AK42" s="365">
        <f>SUMPRODUCT(LEN($AD42:$AD44)-LEN(SUBSTITUTE($AD42:$AD44,"S", "")))</f>
        <v>0</v>
      </c>
      <c r="AL42" s="365">
        <f>SUMPRODUCT(LEN($K42:$Y44)-LEN(SUBSTITUTE($K42:$Y44,"F", "")))</f>
        <v>0</v>
      </c>
      <c r="AM42" s="365">
        <f>SUMPRODUCT(LEN($AD42:$AD44)-LEN(SUBSTITUTE($AD42:$AD44,"F", "")))</f>
        <v>0</v>
      </c>
      <c r="AN42" s="365">
        <f>SUMPRODUCT(LEN($K42:$Y44)-LEN(SUBSTITUTE($K42:$Y44,"G", "")))</f>
        <v>7</v>
      </c>
      <c r="AO42" s="365">
        <f>SUMPRODUCT(LEN($AD42:$AD44)-LEN(SUBSTITUTE($AD42:$AD44,"G", "")))</f>
        <v>0</v>
      </c>
      <c r="AP42" s="365">
        <f>SUMPRODUCT(LEN($K42:$Y44)-LEN(SUBSTITUTE($K42:$Y44,"M", "")))</f>
        <v>7</v>
      </c>
      <c r="AQ42" s="382">
        <f>SUMPRODUCT(LEN($AD42:$AD44)-LEN(SUBSTITUTE($AD42:$AD44,"M", "")))</f>
        <v>0</v>
      </c>
    </row>
    <row r="43" spans="1:46" ht="19.899999999999999" customHeight="1" x14ac:dyDescent="0.2">
      <c r="A43" s="17"/>
      <c r="B43" s="406"/>
      <c r="C43" s="231"/>
      <c r="D43" s="23"/>
      <c r="E43" s="23"/>
      <c r="F43" s="191"/>
      <c r="G43" s="409"/>
      <c r="H43" s="409"/>
      <c r="I43" s="409"/>
      <c r="J43" s="190" t="s">
        <v>91</v>
      </c>
      <c r="K43" s="189" t="s">
        <v>746</v>
      </c>
      <c r="L43" s="190" t="s">
        <v>90</v>
      </c>
      <c r="M43" s="189" t="s">
        <v>742</v>
      </c>
      <c r="N43" s="190" t="s">
        <v>89</v>
      </c>
      <c r="O43" s="189" t="s">
        <v>224</v>
      </c>
      <c r="P43" s="190" t="s">
        <v>88</v>
      </c>
      <c r="Q43" s="189" t="s">
        <v>263</v>
      </c>
      <c r="R43" s="190" t="s">
        <v>210</v>
      </c>
      <c r="S43" s="189" t="s">
        <v>263</v>
      </c>
      <c r="T43" s="190" t="s">
        <v>209</v>
      </c>
      <c r="U43" s="189"/>
      <c r="V43" s="190" t="s">
        <v>291</v>
      </c>
      <c r="W43" s="189"/>
      <c r="X43" s="190" t="s">
        <v>593</v>
      </c>
      <c r="Y43" s="189"/>
      <c r="Z43" s="190" t="s">
        <v>739</v>
      </c>
      <c r="AA43" s="189"/>
      <c r="AB43" s="303" t="s">
        <v>911</v>
      </c>
      <c r="AC43" s="189"/>
      <c r="AD43" s="18"/>
      <c r="AE43" s="366"/>
      <c r="AF43" s="366"/>
      <c r="AG43" s="188"/>
      <c r="AH43" s="390"/>
      <c r="AI43" s="392"/>
      <c r="AJ43" s="392"/>
      <c r="AK43" s="392"/>
      <c r="AL43" s="392"/>
      <c r="AM43" s="392"/>
      <c r="AN43" s="392"/>
      <c r="AO43" s="392"/>
      <c r="AP43" s="392"/>
      <c r="AQ43" s="395"/>
      <c r="AT43" s="4">
        <f>SUM(AP42:AQ44)/SUM(AN42:AQ44)*100</f>
        <v>50</v>
      </c>
    </row>
    <row r="44" spans="1:46" ht="19.899999999999999" customHeight="1" thickBot="1" x14ac:dyDescent="0.25">
      <c r="A44" s="17"/>
      <c r="B44" s="407"/>
      <c r="C44" s="233"/>
      <c r="D44" s="203"/>
      <c r="E44" s="203"/>
      <c r="F44" s="202"/>
      <c r="G44" s="410"/>
      <c r="H44" s="410"/>
      <c r="I44" s="410"/>
      <c r="J44" s="201" t="s">
        <v>87</v>
      </c>
      <c r="K44" s="200" t="s">
        <v>1017</v>
      </c>
      <c r="L44" s="201" t="s">
        <v>86</v>
      </c>
      <c r="M44" s="200" t="s">
        <v>743</v>
      </c>
      <c r="N44" s="201" t="s">
        <v>85</v>
      </c>
      <c r="O44" s="200" t="s">
        <v>263</v>
      </c>
      <c r="P44" s="201" t="s">
        <v>84</v>
      </c>
      <c r="Q44" s="200" t="s">
        <v>213</v>
      </c>
      <c r="R44" s="201" t="s">
        <v>208</v>
      </c>
      <c r="S44" s="200" t="s">
        <v>271</v>
      </c>
      <c r="T44" s="201" t="s">
        <v>207</v>
      </c>
      <c r="U44" s="200"/>
      <c r="V44" s="201" t="s">
        <v>290</v>
      </c>
      <c r="W44" s="200"/>
      <c r="X44" s="201" t="s">
        <v>592</v>
      </c>
      <c r="Y44" s="200"/>
      <c r="Z44" s="201" t="s">
        <v>738</v>
      </c>
      <c r="AA44" s="200"/>
      <c r="AB44" s="302" t="s">
        <v>910</v>
      </c>
      <c r="AC44" s="200"/>
      <c r="AD44" s="10"/>
      <c r="AE44" s="398"/>
      <c r="AF44" s="398"/>
      <c r="AG44" s="199"/>
      <c r="AH44" s="391"/>
      <c r="AI44" s="393"/>
      <c r="AJ44" s="393"/>
      <c r="AK44" s="393"/>
      <c r="AL44" s="393"/>
      <c r="AM44" s="393"/>
      <c r="AN44" s="393"/>
      <c r="AO44" s="393"/>
      <c r="AP44" s="393"/>
      <c r="AQ44" s="396"/>
    </row>
    <row r="45" spans="1:46" ht="19.899999999999999" customHeight="1" x14ac:dyDescent="0.2">
      <c r="A45" s="17"/>
      <c r="B45" s="405">
        <v>12</v>
      </c>
      <c r="C45" s="232"/>
      <c r="D45" s="197"/>
      <c r="E45" s="197"/>
      <c r="F45" s="196"/>
      <c r="G45" s="408">
        <v>68</v>
      </c>
      <c r="H45" s="408">
        <v>20</v>
      </c>
      <c r="I45" s="408">
        <v>5</v>
      </c>
      <c r="J45" s="195" t="s">
        <v>95</v>
      </c>
      <c r="K45" s="194" t="s">
        <v>746</v>
      </c>
      <c r="L45" s="195" t="s">
        <v>94</v>
      </c>
      <c r="M45" s="194" t="s">
        <v>746</v>
      </c>
      <c r="N45" s="195" t="s">
        <v>93</v>
      </c>
      <c r="O45" s="194" t="s">
        <v>213</v>
      </c>
      <c r="P45" s="195" t="s">
        <v>92</v>
      </c>
      <c r="Q45" s="194" t="s">
        <v>97</v>
      </c>
      <c r="R45" s="195" t="s">
        <v>212</v>
      </c>
      <c r="S45" s="194" t="s">
        <v>97</v>
      </c>
      <c r="T45" s="195" t="s">
        <v>211</v>
      </c>
      <c r="U45" s="194"/>
      <c r="V45" s="195" t="s">
        <v>292</v>
      </c>
      <c r="W45" s="194"/>
      <c r="X45" s="195" t="s">
        <v>594</v>
      </c>
      <c r="Y45" s="194"/>
      <c r="Z45" s="195" t="s">
        <v>740</v>
      </c>
      <c r="AA45" s="194"/>
      <c r="AB45" s="304" t="s">
        <v>912</v>
      </c>
      <c r="AC45" s="194"/>
      <c r="AD45" s="25"/>
      <c r="AE45" s="397"/>
      <c r="AF45" s="397"/>
      <c r="AG45" s="193"/>
      <c r="AH45" s="379">
        <f>SUMPRODUCT(LEN($K45:$Y47)-LEN(SUBSTITUTE($K45:$Y47,"A", "")))</f>
        <v>18</v>
      </c>
      <c r="AI45" s="365">
        <f>SUMPRODUCT(LEN($AD45:$AD47)-LEN(SUBSTITUTE($AD45:$AD47,"A", "")))</f>
        <v>0</v>
      </c>
      <c r="AJ45" s="365">
        <f>SUMPRODUCT(LEN($K45:$Y47)-LEN(SUBSTITUTE($K45:$Y47,"S", "")))</f>
        <v>0</v>
      </c>
      <c r="AK45" s="365">
        <f>SUMPRODUCT(LEN($AD45:$AD47)-LEN(SUBSTITUTE($AD45:$AD47,"S", "")))</f>
        <v>0</v>
      </c>
      <c r="AL45" s="365">
        <f>SUMPRODUCT(LEN($K45:$Y47)-LEN(SUBSTITUTE($K45:$Y47,"F", "")))</f>
        <v>0</v>
      </c>
      <c r="AM45" s="365">
        <f>SUMPRODUCT(LEN($AD45:$AD47)-LEN(SUBSTITUTE($AD45:$AD47,"F", "")))</f>
        <v>0</v>
      </c>
      <c r="AN45" s="365">
        <f>SUMPRODUCT(LEN($K45:$Y47)-LEN(SUBSTITUTE($K45:$Y47,"G", "")))</f>
        <v>1</v>
      </c>
      <c r="AO45" s="365">
        <f>SUMPRODUCT(LEN($AD45:$AD47)-LEN(SUBSTITUTE($AD45:$AD47,"G", "")))</f>
        <v>0</v>
      </c>
      <c r="AP45" s="365">
        <f>SUMPRODUCT(LEN($K45:$Y47)-LEN(SUBSTITUTE($K45:$Y47,"M", "")))</f>
        <v>4</v>
      </c>
      <c r="AQ45" s="382">
        <f>SUMPRODUCT(LEN($AD45:$AD47)-LEN(SUBSTITUTE($AD45:$AD47,"M", "")))</f>
        <v>0</v>
      </c>
    </row>
    <row r="46" spans="1:46" ht="19.899999999999999" customHeight="1" x14ac:dyDescent="0.2">
      <c r="A46" s="17"/>
      <c r="B46" s="406"/>
      <c r="C46" s="231"/>
      <c r="D46" s="23"/>
      <c r="E46" s="23"/>
      <c r="F46" s="191"/>
      <c r="G46" s="409"/>
      <c r="H46" s="409"/>
      <c r="I46" s="409"/>
      <c r="J46" s="190" t="s">
        <v>91</v>
      </c>
      <c r="K46" s="189" t="s">
        <v>213</v>
      </c>
      <c r="L46" s="190" t="s">
        <v>90</v>
      </c>
      <c r="M46" s="189" t="s">
        <v>746</v>
      </c>
      <c r="N46" s="190" t="s">
        <v>89</v>
      </c>
      <c r="O46" s="189" t="s">
        <v>263</v>
      </c>
      <c r="P46" s="190" t="s">
        <v>88</v>
      </c>
      <c r="Q46" s="189" t="s">
        <v>97</v>
      </c>
      <c r="R46" s="190" t="s">
        <v>210</v>
      </c>
      <c r="S46" s="189" t="s">
        <v>97</v>
      </c>
      <c r="T46" s="190" t="s">
        <v>209</v>
      </c>
      <c r="U46" s="189"/>
      <c r="V46" s="190" t="s">
        <v>291</v>
      </c>
      <c r="W46" s="189"/>
      <c r="X46" s="190" t="s">
        <v>593</v>
      </c>
      <c r="Y46" s="189"/>
      <c r="Z46" s="190" t="s">
        <v>739</v>
      </c>
      <c r="AA46" s="189"/>
      <c r="AB46" s="303" t="s">
        <v>911</v>
      </c>
      <c r="AC46" s="189"/>
      <c r="AD46" s="18"/>
      <c r="AE46" s="366"/>
      <c r="AF46" s="366"/>
      <c r="AG46" s="188"/>
      <c r="AH46" s="390"/>
      <c r="AI46" s="392"/>
      <c r="AJ46" s="392"/>
      <c r="AK46" s="392"/>
      <c r="AL46" s="392"/>
      <c r="AM46" s="392"/>
      <c r="AN46" s="392"/>
      <c r="AO46" s="392"/>
      <c r="AP46" s="392"/>
      <c r="AQ46" s="395"/>
      <c r="AT46" s="4">
        <f>SUM(AP45:AQ47)/SUM(AN45:AQ47)*100</f>
        <v>80</v>
      </c>
    </row>
    <row r="47" spans="1:46" ht="19.899999999999999" customHeight="1" thickBot="1" x14ac:dyDescent="0.25">
      <c r="A47" s="17"/>
      <c r="B47" s="407"/>
      <c r="C47" s="233"/>
      <c r="D47" s="203"/>
      <c r="E47" s="203"/>
      <c r="F47" s="202"/>
      <c r="G47" s="410"/>
      <c r="H47" s="410"/>
      <c r="I47" s="410"/>
      <c r="J47" s="201" t="s">
        <v>87</v>
      </c>
      <c r="K47" s="200" t="s">
        <v>746</v>
      </c>
      <c r="L47" s="201" t="s">
        <v>86</v>
      </c>
      <c r="M47" s="200" t="s">
        <v>213</v>
      </c>
      <c r="N47" s="201" t="s">
        <v>85</v>
      </c>
      <c r="O47" s="200" t="s">
        <v>97</v>
      </c>
      <c r="P47" s="201" t="s">
        <v>84</v>
      </c>
      <c r="Q47" s="200" t="s">
        <v>97</v>
      </c>
      <c r="R47" s="201" t="s">
        <v>208</v>
      </c>
      <c r="S47" s="200" t="s">
        <v>97</v>
      </c>
      <c r="T47" s="201" t="s">
        <v>207</v>
      </c>
      <c r="U47" s="200"/>
      <c r="V47" s="201" t="s">
        <v>290</v>
      </c>
      <c r="W47" s="200"/>
      <c r="X47" s="201" t="s">
        <v>592</v>
      </c>
      <c r="Y47" s="200"/>
      <c r="Z47" s="201" t="s">
        <v>738</v>
      </c>
      <c r="AA47" s="200"/>
      <c r="AB47" s="302" t="s">
        <v>910</v>
      </c>
      <c r="AC47" s="200"/>
      <c r="AD47" s="10"/>
      <c r="AE47" s="398"/>
      <c r="AF47" s="398"/>
      <c r="AG47" s="199"/>
      <c r="AH47" s="391"/>
      <c r="AI47" s="393"/>
      <c r="AJ47" s="393"/>
      <c r="AK47" s="393"/>
      <c r="AL47" s="393"/>
      <c r="AM47" s="393"/>
      <c r="AN47" s="393"/>
      <c r="AO47" s="393"/>
      <c r="AP47" s="393"/>
      <c r="AQ47" s="396"/>
    </row>
    <row r="48" spans="1:46" ht="19.899999999999999" customHeight="1" x14ac:dyDescent="0.2">
      <c r="A48" s="17"/>
      <c r="B48" s="405">
        <v>13</v>
      </c>
      <c r="C48" s="232"/>
      <c r="D48" s="197"/>
      <c r="E48" s="197"/>
      <c r="F48" s="196"/>
      <c r="G48" s="408"/>
      <c r="H48" s="408"/>
      <c r="I48" s="408"/>
      <c r="J48" s="195" t="s">
        <v>95</v>
      </c>
      <c r="K48" s="194"/>
      <c r="L48" s="195" t="s">
        <v>94</v>
      </c>
      <c r="M48" s="194"/>
      <c r="N48" s="195" t="s">
        <v>93</v>
      </c>
      <c r="O48" s="194"/>
      <c r="P48" s="195" t="s">
        <v>92</v>
      </c>
      <c r="Q48" s="194"/>
      <c r="R48" s="195" t="s">
        <v>212</v>
      </c>
      <c r="S48" s="194"/>
      <c r="T48" s="195" t="s">
        <v>211</v>
      </c>
      <c r="U48" s="194"/>
      <c r="V48" s="195" t="s">
        <v>292</v>
      </c>
      <c r="W48" s="194"/>
      <c r="X48" s="195" t="s">
        <v>594</v>
      </c>
      <c r="Y48" s="194"/>
      <c r="Z48" s="195" t="s">
        <v>740</v>
      </c>
      <c r="AA48" s="194"/>
      <c r="AB48" s="304" t="s">
        <v>912</v>
      </c>
      <c r="AC48" s="194"/>
      <c r="AD48" s="25"/>
      <c r="AE48" s="397"/>
      <c r="AF48" s="397"/>
      <c r="AG48" s="193"/>
      <c r="AH48" s="379">
        <f>SUMPRODUCT(LEN($K48:$Y50)-LEN(SUBSTITUTE($K48:$Y50,"A", "")))</f>
        <v>0</v>
      </c>
      <c r="AI48" s="365">
        <f>SUMPRODUCT(LEN($AD48:$AD50)-LEN(SUBSTITUTE($AD48:$AD50,"A", "")))</f>
        <v>0</v>
      </c>
      <c r="AJ48" s="365">
        <f>SUMPRODUCT(LEN($K48:$Y50)-LEN(SUBSTITUTE($K48:$Y50,"S", "")))</f>
        <v>0</v>
      </c>
      <c r="AK48" s="365">
        <f>SUMPRODUCT(LEN($AD48:$AD50)-LEN(SUBSTITUTE($AD48:$AD50,"S", "")))</f>
        <v>0</v>
      </c>
      <c r="AL48" s="365">
        <f>SUMPRODUCT(LEN($K48:$Y50)-LEN(SUBSTITUTE($K48:$Y50,"F", "")))</f>
        <v>0</v>
      </c>
      <c r="AM48" s="365">
        <f>SUMPRODUCT(LEN($AD48:$AD50)-LEN(SUBSTITUTE($AD48:$AD50,"F", "")))</f>
        <v>0</v>
      </c>
      <c r="AN48" s="365">
        <f>SUMPRODUCT(LEN($K48:$Y50)-LEN(SUBSTITUTE($K48:$Y50,"G", "")))</f>
        <v>0</v>
      </c>
      <c r="AO48" s="365">
        <f>SUMPRODUCT(LEN($AD48:$AD50)-LEN(SUBSTITUTE($AD48:$AD50,"G", "")))</f>
        <v>0</v>
      </c>
      <c r="AP48" s="365">
        <f>SUMPRODUCT(LEN($K48:$Y50)-LEN(SUBSTITUTE($K48:$Y50,"M", "")))</f>
        <v>0</v>
      </c>
      <c r="AQ48" s="382">
        <f>SUMPRODUCT(LEN($AD48:$AD50)-LEN(SUBSTITUTE($AD48:$AD50,"M", "")))</f>
        <v>0</v>
      </c>
    </row>
    <row r="49" spans="1:43" ht="19.899999999999999" customHeight="1" x14ac:dyDescent="0.2">
      <c r="A49" s="17"/>
      <c r="B49" s="406"/>
      <c r="C49" s="231"/>
      <c r="D49" s="23"/>
      <c r="E49" s="23"/>
      <c r="F49" s="191"/>
      <c r="G49" s="409"/>
      <c r="H49" s="409"/>
      <c r="I49" s="409"/>
      <c r="J49" s="190" t="s">
        <v>91</v>
      </c>
      <c r="K49" s="189"/>
      <c r="L49" s="190" t="s">
        <v>90</v>
      </c>
      <c r="M49" s="189"/>
      <c r="N49" s="190" t="s">
        <v>89</v>
      </c>
      <c r="O49" s="189"/>
      <c r="P49" s="190" t="s">
        <v>88</v>
      </c>
      <c r="Q49" s="189"/>
      <c r="R49" s="190" t="s">
        <v>210</v>
      </c>
      <c r="S49" s="189"/>
      <c r="T49" s="190" t="s">
        <v>209</v>
      </c>
      <c r="U49" s="189"/>
      <c r="V49" s="190" t="s">
        <v>291</v>
      </c>
      <c r="W49" s="189"/>
      <c r="X49" s="190" t="s">
        <v>593</v>
      </c>
      <c r="Y49" s="189"/>
      <c r="Z49" s="190" t="s">
        <v>739</v>
      </c>
      <c r="AA49" s="189"/>
      <c r="AB49" s="303" t="s">
        <v>911</v>
      </c>
      <c r="AC49" s="189"/>
      <c r="AD49" s="18"/>
      <c r="AE49" s="366"/>
      <c r="AF49" s="366"/>
      <c r="AG49" s="188"/>
      <c r="AH49" s="390"/>
      <c r="AI49" s="392"/>
      <c r="AJ49" s="392"/>
      <c r="AK49" s="392"/>
      <c r="AL49" s="392"/>
      <c r="AM49" s="392"/>
      <c r="AN49" s="392"/>
      <c r="AO49" s="392"/>
      <c r="AP49" s="392"/>
      <c r="AQ49" s="395"/>
    </row>
    <row r="50" spans="1:43" ht="19.899999999999999" customHeight="1" thickBot="1" x14ac:dyDescent="0.25">
      <c r="A50" s="17"/>
      <c r="B50" s="407"/>
      <c r="C50" s="233"/>
      <c r="D50" s="203"/>
      <c r="E50" s="203"/>
      <c r="F50" s="202"/>
      <c r="G50" s="410"/>
      <c r="H50" s="410"/>
      <c r="I50" s="410"/>
      <c r="J50" s="201" t="s">
        <v>87</v>
      </c>
      <c r="K50" s="200"/>
      <c r="L50" s="201" t="s">
        <v>86</v>
      </c>
      <c r="M50" s="200"/>
      <c r="N50" s="201" t="s">
        <v>85</v>
      </c>
      <c r="O50" s="200"/>
      <c r="P50" s="201" t="s">
        <v>84</v>
      </c>
      <c r="Q50" s="200"/>
      <c r="R50" s="201" t="s">
        <v>208</v>
      </c>
      <c r="S50" s="200"/>
      <c r="T50" s="201" t="s">
        <v>207</v>
      </c>
      <c r="U50" s="200"/>
      <c r="V50" s="201" t="s">
        <v>290</v>
      </c>
      <c r="W50" s="200"/>
      <c r="X50" s="201" t="s">
        <v>592</v>
      </c>
      <c r="Y50" s="200"/>
      <c r="Z50" s="201" t="s">
        <v>738</v>
      </c>
      <c r="AA50" s="200"/>
      <c r="AB50" s="302" t="s">
        <v>910</v>
      </c>
      <c r="AC50" s="200"/>
      <c r="AD50" s="10"/>
      <c r="AE50" s="398"/>
      <c r="AF50" s="398"/>
      <c r="AG50" s="199"/>
      <c r="AH50" s="391"/>
      <c r="AI50" s="393"/>
      <c r="AJ50" s="393"/>
      <c r="AK50" s="393"/>
      <c r="AL50" s="393"/>
      <c r="AM50" s="393"/>
      <c r="AN50" s="393"/>
      <c r="AO50" s="393"/>
      <c r="AP50" s="393"/>
      <c r="AQ50" s="396"/>
    </row>
    <row r="51" spans="1:43" ht="19.899999999999999" customHeight="1" x14ac:dyDescent="0.2">
      <c r="A51" s="17"/>
      <c r="B51" s="405">
        <v>14</v>
      </c>
      <c r="C51" s="232"/>
      <c r="D51" s="197"/>
      <c r="E51" s="197"/>
      <c r="F51" s="196"/>
      <c r="G51" s="408"/>
      <c r="H51" s="408"/>
      <c r="I51" s="408"/>
      <c r="J51" s="195" t="s">
        <v>95</v>
      </c>
      <c r="K51" s="194"/>
      <c r="L51" s="195" t="s">
        <v>94</v>
      </c>
      <c r="M51" s="194"/>
      <c r="N51" s="195" t="s">
        <v>93</v>
      </c>
      <c r="O51" s="194"/>
      <c r="P51" s="195" t="s">
        <v>92</v>
      </c>
      <c r="Q51" s="194"/>
      <c r="R51" s="195" t="s">
        <v>212</v>
      </c>
      <c r="S51" s="194"/>
      <c r="T51" s="195" t="s">
        <v>211</v>
      </c>
      <c r="U51" s="194"/>
      <c r="V51" s="195" t="s">
        <v>292</v>
      </c>
      <c r="W51" s="194"/>
      <c r="X51" s="195" t="s">
        <v>594</v>
      </c>
      <c r="Y51" s="194"/>
      <c r="Z51" s="195" t="s">
        <v>740</v>
      </c>
      <c r="AA51" s="194"/>
      <c r="AB51" s="304" t="s">
        <v>912</v>
      </c>
      <c r="AC51" s="194"/>
      <c r="AD51" s="25"/>
      <c r="AE51" s="397"/>
      <c r="AF51" s="397"/>
      <c r="AG51" s="193"/>
      <c r="AH51" s="379">
        <f>SUMPRODUCT(LEN($K51:$Y53)-LEN(SUBSTITUTE($K51:$Y53,"A", "")))</f>
        <v>0</v>
      </c>
      <c r="AI51" s="365">
        <f>SUMPRODUCT(LEN($AD51:$AD53)-LEN(SUBSTITUTE($AD51:$AD53,"A", "")))</f>
        <v>0</v>
      </c>
      <c r="AJ51" s="365">
        <f>SUMPRODUCT(LEN($K51:$Y53)-LEN(SUBSTITUTE($K51:$Y53,"S", "")))</f>
        <v>0</v>
      </c>
      <c r="AK51" s="365">
        <f>SUMPRODUCT(LEN($AD51:$AD53)-LEN(SUBSTITUTE($AD51:$AD53,"S", "")))</f>
        <v>0</v>
      </c>
      <c r="AL51" s="365">
        <f>SUMPRODUCT(LEN($K51:$Y53)-LEN(SUBSTITUTE($K51:$Y53,"F", "")))</f>
        <v>0</v>
      </c>
      <c r="AM51" s="365">
        <f>SUMPRODUCT(LEN($AD51:$AD53)-LEN(SUBSTITUTE($AD51:$AD53,"F", "")))</f>
        <v>0</v>
      </c>
      <c r="AN51" s="365">
        <f>SUMPRODUCT(LEN($K51:$Y53)-LEN(SUBSTITUTE($K51:$Y53,"G", "")))</f>
        <v>0</v>
      </c>
      <c r="AO51" s="365">
        <f>SUMPRODUCT(LEN($AD51:$AD53)-LEN(SUBSTITUTE($AD51:$AD53,"G", "")))</f>
        <v>0</v>
      </c>
      <c r="AP51" s="365">
        <f>SUMPRODUCT(LEN($K51:$Y53)-LEN(SUBSTITUTE($K51:$Y53,"M", "")))</f>
        <v>0</v>
      </c>
      <c r="AQ51" s="382">
        <f>SUMPRODUCT(LEN($AD51:$AD53)-LEN(SUBSTITUTE($AD51:$AD53,"M", "")))</f>
        <v>0</v>
      </c>
    </row>
    <row r="52" spans="1:43" s="58" customFormat="1" ht="19.899999999999999" customHeight="1" x14ac:dyDescent="0.25">
      <c r="A52" s="17"/>
      <c r="B52" s="406"/>
      <c r="C52" s="231"/>
      <c r="D52" s="23"/>
      <c r="E52" s="23"/>
      <c r="F52" s="191"/>
      <c r="G52" s="409"/>
      <c r="H52" s="409"/>
      <c r="I52" s="409"/>
      <c r="J52" s="190" t="s">
        <v>91</v>
      </c>
      <c r="K52" s="189"/>
      <c r="L52" s="190" t="s">
        <v>90</v>
      </c>
      <c r="M52" s="189"/>
      <c r="N52" s="190" t="s">
        <v>89</v>
      </c>
      <c r="O52" s="189"/>
      <c r="P52" s="190" t="s">
        <v>88</v>
      </c>
      <c r="Q52" s="189"/>
      <c r="R52" s="190" t="s">
        <v>210</v>
      </c>
      <c r="S52" s="189"/>
      <c r="T52" s="190" t="s">
        <v>209</v>
      </c>
      <c r="U52" s="189"/>
      <c r="V52" s="190" t="s">
        <v>291</v>
      </c>
      <c r="W52" s="189"/>
      <c r="X52" s="190" t="s">
        <v>593</v>
      </c>
      <c r="Y52" s="189"/>
      <c r="Z52" s="190" t="s">
        <v>739</v>
      </c>
      <c r="AA52" s="189"/>
      <c r="AB52" s="303" t="s">
        <v>911</v>
      </c>
      <c r="AC52" s="189"/>
      <c r="AD52" s="18"/>
      <c r="AE52" s="366"/>
      <c r="AF52" s="366"/>
      <c r="AG52" s="188"/>
      <c r="AH52" s="390"/>
      <c r="AI52" s="392"/>
      <c r="AJ52" s="392"/>
      <c r="AK52" s="392"/>
      <c r="AL52" s="392"/>
      <c r="AM52" s="392"/>
      <c r="AN52" s="392"/>
      <c r="AO52" s="392"/>
      <c r="AP52" s="392"/>
      <c r="AQ52" s="395"/>
    </row>
    <row r="53" spans="1:43" ht="19.899999999999999" customHeight="1" thickBot="1" x14ac:dyDescent="0.25">
      <c r="A53" s="17"/>
      <c r="B53" s="407"/>
      <c r="C53" s="233"/>
      <c r="D53" s="203"/>
      <c r="E53" s="203"/>
      <c r="F53" s="202"/>
      <c r="G53" s="410"/>
      <c r="H53" s="410"/>
      <c r="I53" s="410"/>
      <c r="J53" s="201" t="s">
        <v>87</v>
      </c>
      <c r="K53" s="200"/>
      <c r="L53" s="201" t="s">
        <v>86</v>
      </c>
      <c r="M53" s="200"/>
      <c r="N53" s="201" t="s">
        <v>85</v>
      </c>
      <c r="O53" s="200"/>
      <c r="P53" s="201" t="s">
        <v>84</v>
      </c>
      <c r="Q53" s="200"/>
      <c r="R53" s="201" t="s">
        <v>208</v>
      </c>
      <c r="S53" s="200"/>
      <c r="T53" s="201" t="s">
        <v>207</v>
      </c>
      <c r="U53" s="200"/>
      <c r="V53" s="201" t="s">
        <v>290</v>
      </c>
      <c r="W53" s="200"/>
      <c r="X53" s="201" t="s">
        <v>592</v>
      </c>
      <c r="Y53" s="200"/>
      <c r="Z53" s="201" t="s">
        <v>738</v>
      </c>
      <c r="AA53" s="200"/>
      <c r="AB53" s="302" t="s">
        <v>910</v>
      </c>
      <c r="AC53" s="200"/>
      <c r="AD53" s="10"/>
      <c r="AE53" s="398"/>
      <c r="AF53" s="398"/>
      <c r="AG53" s="199"/>
      <c r="AH53" s="391"/>
      <c r="AI53" s="393"/>
      <c r="AJ53" s="393"/>
      <c r="AK53" s="393"/>
      <c r="AL53" s="393"/>
      <c r="AM53" s="393"/>
      <c r="AN53" s="393"/>
      <c r="AO53" s="393"/>
      <c r="AP53" s="393"/>
      <c r="AQ53" s="396"/>
    </row>
    <row r="54" spans="1:43" ht="19.899999999999999" customHeight="1" x14ac:dyDescent="0.2">
      <c r="A54" s="17"/>
      <c r="B54" s="405">
        <v>15</v>
      </c>
      <c r="C54" s="232"/>
      <c r="D54" s="197"/>
      <c r="E54" s="197"/>
      <c r="F54" s="196"/>
      <c r="G54" s="408"/>
      <c r="H54" s="408"/>
      <c r="I54" s="408"/>
      <c r="J54" s="195" t="s">
        <v>95</v>
      </c>
      <c r="K54" s="194"/>
      <c r="L54" s="195" t="s">
        <v>94</v>
      </c>
      <c r="M54" s="194"/>
      <c r="N54" s="195" t="s">
        <v>93</v>
      </c>
      <c r="O54" s="194"/>
      <c r="P54" s="195" t="s">
        <v>92</v>
      </c>
      <c r="Q54" s="194"/>
      <c r="R54" s="195" t="s">
        <v>212</v>
      </c>
      <c r="S54" s="194"/>
      <c r="T54" s="195" t="s">
        <v>211</v>
      </c>
      <c r="U54" s="194"/>
      <c r="V54" s="195" t="s">
        <v>292</v>
      </c>
      <c r="W54" s="194"/>
      <c r="X54" s="195" t="s">
        <v>594</v>
      </c>
      <c r="Y54" s="194"/>
      <c r="Z54" s="195" t="s">
        <v>740</v>
      </c>
      <c r="AA54" s="194"/>
      <c r="AB54" s="304" t="s">
        <v>912</v>
      </c>
      <c r="AC54" s="194"/>
      <c r="AD54" s="25"/>
      <c r="AE54" s="397"/>
      <c r="AF54" s="397"/>
      <c r="AG54" s="193"/>
      <c r="AH54" s="379">
        <f>SUMPRODUCT(LEN($K54:$Y56)-LEN(SUBSTITUTE($K54:$Y56,"A", "")))</f>
        <v>0</v>
      </c>
      <c r="AI54" s="365">
        <f>SUMPRODUCT(LEN($AD54:$AD56)-LEN(SUBSTITUTE($AD54:$AD56,"A", "")))</f>
        <v>0</v>
      </c>
      <c r="AJ54" s="365">
        <f>SUMPRODUCT(LEN($K54:$Y56)-LEN(SUBSTITUTE($K54:$Y56,"S", "")))</f>
        <v>0</v>
      </c>
      <c r="AK54" s="365">
        <f>SUMPRODUCT(LEN($AD54:$AD56)-LEN(SUBSTITUTE($AD54:$AD56,"S", "")))</f>
        <v>0</v>
      </c>
      <c r="AL54" s="365">
        <f>SUMPRODUCT(LEN($K54:$Y56)-LEN(SUBSTITUTE($K54:$Y56,"F", "")))</f>
        <v>0</v>
      </c>
      <c r="AM54" s="365">
        <f>SUMPRODUCT(LEN($AD54:$AD56)-LEN(SUBSTITUTE($AD54:$AD56,"F", "")))</f>
        <v>0</v>
      </c>
      <c r="AN54" s="365">
        <f>SUMPRODUCT(LEN($K54:$Y56)-LEN(SUBSTITUTE($K54:$Y56,"G", "")))</f>
        <v>0</v>
      </c>
      <c r="AO54" s="365">
        <f>SUMPRODUCT(LEN($AD54:$AD56)-LEN(SUBSTITUTE($AD54:$AD56,"G", "")))</f>
        <v>0</v>
      </c>
      <c r="AP54" s="365">
        <f>SUMPRODUCT(LEN($K54:$Y56)-LEN(SUBSTITUTE($K54:$Y56,"M", "")))</f>
        <v>0</v>
      </c>
      <c r="AQ54" s="382">
        <f>SUMPRODUCT(LEN($AD54:$AD56)-LEN(SUBSTITUTE($AD54:$AD56,"M", "")))</f>
        <v>0</v>
      </c>
    </row>
    <row r="55" spans="1:43" ht="19.899999999999999" customHeight="1" x14ac:dyDescent="0.2">
      <c r="A55" s="17"/>
      <c r="B55" s="406"/>
      <c r="C55" s="231"/>
      <c r="D55" s="23"/>
      <c r="E55" s="23"/>
      <c r="F55" s="191"/>
      <c r="G55" s="409"/>
      <c r="H55" s="409"/>
      <c r="I55" s="409"/>
      <c r="J55" s="190" t="s">
        <v>91</v>
      </c>
      <c r="K55" s="189"/>
      <c r="L55" s="190" t="s">
        <v>90</v>
      </c>
      <c r="M55" s="189"/>
      <c r="N55" s="190" t="s">
        <v>89</v>
      </c>
      <c r="O55" s="189"/>
      <c r="P55" s="190" t="s">
        <v>88</v>
      </c>
      <c r="Q55" s="189"/>
      <c r="R55" s="190" t="s">
        <v>210</v>
      </c>
      <c r="S55" s="189"/>
      <c r="T55" s="190" t="s">
        <v>209</v>
      </c>
      <c r="U55" s="189"/>
      <c r="V55" s="190" t="s">
        <v>291</v>
      </c>
      <c r="W55" s="189"/>
      <c r="X55" s="190" t="s">
        <v>593</v>
      </c>
      <c r="Y55" s="189"/>
      <c r="Z55" s="190" t="s">
        <v>739</v>
      </c>
      <c r="AA55" s="189"/>
      <c r="AB55" s="303" t="s">
        <v>911</v>
      </c>
      <c r="AC55" s="189"/>
      <c r="AD55" s="18"/>
      <c r="AE55" s="366"/>
      <c r="AF55" s="366"/>
      <c r="AG55" s="188"/>
      <c r="AH55" s="390"/>
      <c r="AI55" s="392"/>
      <c r="AJ55" s="392"/>
      <c r="AK55" s="392"/>
      <c r="AL55" s="392"/>
      <c r="AM55" s="392"/>
      <c r="AN55" s="392"/>
      <c r="AO55" s="392"/>
      <c r="AP55" s="392"/>
      <c r="AQ55" s="395"/>
    </row>
    <row r="56" spans="1:43" ht="19.899999999999999" customHeight="1" thickBot="1" x14ac:dyDescent="0.25">
      <c r="A56" s="17"/>
      <c r="B56" s="407"/>
      <c r="C56" s="233"/>
      <c r="D56" s="203"/>
      <c r="E56" s="203"/>
      <c r="F56" s="202"/>
      <c r="G56" s="410"/>
      <c r="H56" s="410"/>
      <c r="I56" s="410"/>
      <c r="J56" s="201" t="s">
        <v>87</v>
      </c>
      <c r="K56" s="200"/>
      <c r="L56" s="201" t="s">
        <v>86</v>
      </c>
      <c r="M56" s="200"/>
      <c r="N56" s="201" t="s">
        <v>85</v>
      </c>
      <c r="O56" s="200"/>
      <c r="P56" s="201" t="s">
        <v>84</v>
      </c>
      <c r="Q56" s="200"/>
      <c r="R56" s="201" t="s">
        <v>208</v>
      </c>
      <c r="S56" s="200"/>
      <c r="T56" s="201" t="s">
        <v>207</v>
      </c>
      <c r="U56" s="200"/>
      <c r="V56" s="201" t="s">
        <v>290</v>
      </c>
      <c r="W56" s="200"/>
      <c r="X56" s="201" t="s">
        <v>592</v>
      </c>
      <c r="Y56" s="200"/>
      <c r="Z56" s="201" t="s">
        <v>738</v>
      </c>
      <c r="AA56" s="200"/>
      <c r="AB56" s="302" t="s">
        <v>910</v>
      </c>
      <c r="AC56" s="200"/>
      <c r="AD56" s="10"/>
      <c r="AE56" s="398"/>
      <c r="AF56" s="398"/>
      <c r="AG56" s="199"/>
      <c r="AH56" s="391"/>
      <c r="AI56" s="393"/>
      <c r="AJ56" s="393"/>
      <c r="AK56" s="393"/>
      <c r="AL56" s="393"/>
      <c r="AM56" s="393"/>
      <c r="AN56" s="393"/>
      <c r="AO56" s="393"/>
      <c r="AP56" s="393"/>
      <c r="AQ56" s="396"/>
    </row>
    <row r="57" spans="1:43" ht="19.899999999999999" customHeight="1" x14ac:dyDescent="0.2">
      <c r="A57" s="17"/>
      <c r="B57" s="405">
        <v>16</v>
      </c>
      <c r="C57" s="232"/>
      <c r="D57" s="197"/>
      <c r="E57" s="197"/>
      <c r="F57" s="196"/>
      <c r="G57" s="408"/>
      <c r="H57" s="408"/>
      <c r="I57" s="408"/>
      <c r="J57" s="195" t="s">
        <v>95</v>
      </c>
      <c r="K57" s="194"/>
      <c r="L57" s="195" t="s">
        <v>94</v>
      </c>
      <c r="M57" s="194"/>
      <c r="N57" s="195" t="s">
        <v>93</v>
      </c>
      <c r="O57" s="194"/>
      <c r="P57" s="195" t="s">
        <v>92</v>
      </c>
      <c r="Q57" s="194"/>
      <c r="R57" s="195" t="s">
        <v>212</v>
      </c>
      <c r="S57" s="194"/>
      <c r="T57" s="195" t="s">
        <v>211</v>
      </c>
      <c r="U57" s="194"/>
      <c r="V57" s="195" t="s">
        <v>292</v>
      </c>
      <c r="W57" s="194"/>
      <c r="X57" s="195" t="s">
        <v>594</v>
      </c>
      <c r="Y57" s="194"/>
      <c r="Z57" s="195" t="s">
        <v>740</v>
      </c>
      <c r="AA57" s="194"/>
      <c r="AB57" s="304" t="s">
        <v>912</v>
      </c>
      <c r="AC57" s="194"/>
      <c r="AD57" s="25"/>
      <c r="AE57" s="397"/>
      <c r="AF57" s="397"/>
      <c r="AG57" s="193"/>
      <c r="AH57" s="379">
        <f>SUMPRODUCT(LEN($K57:$Y59)-LEN(SUBSTITUTE($K57:$Y59,"A", "")))</f>
        <v>0</v>
      </c>
      <c r="AI57" s="365">
        <f>SUMPRODUCT(LEN($AD57:$AD59)-LEN(SUBSTITUTE($AD57:$AD59,"A", "")))</f>
        <v>0</v>
      </c>
      <c r="AJ57" s="365">
        <f>SUMPRODUCT(LEN($K57:$Y59)-LEN(SUBSTITUTE($K57:$Y59,"S", "")))</f>
        <v>0</v>
      </c>
      <c r="AK57" s="365">
        <f>SUMPRODUCT(LEN($AD57:$AD59)-LEN(SUBSTITUTE($AD57:$AD59,"S", "")))</f>
        <v>0</v>
      </c>
      <c r="AL57" s="365">
        <f>SUMPRODUCT(LEN($K57:$Y59)-LEN(SUBSTITUTE($K57:$Y59,"F", "")))</f>
        <v>0</v>
      </c>
      <c r="AM57" s="365">
        <f>SUMPRODUCT(LEN($AD57:$AD59)-LEN(SUBSTITUTE($AD57:$AD59,"F", "")))</f>
        <v>0</v>
      </c>
      <c r="AN57" s="365">
        <f>SUMPRODUCT(LEN($K57:$Y59)-LEN(SUBSTITUTE($K57:$Y59,"G", "")))</f>
        <v>0</v>
      </c>
      <c r="AO57" s="365">
        <f>SUMPRODUCT(LEN($AD57:$AD59)-LEN(SUBSTITUTE($AD57:$AD59,"G", "")))</f>
        <v>0</v>
      </c>
      <c r="AP57" s="365">
        <f>SUMPRODUCT(LEN($K57:$Y59)-LEN(SUBSTITUTE($K57:$Y59,"M", "")))</f>
        <v>0</v>
      </c>
      <c r="AQ57" s="382">
        <f>SUMPRODUCT(LEN($AD57:$AD59)-LEN(SUBSTITUTE($AD57:$AD59,"M", "")))</f>
        <v>0</v>
      </c>
    </row>
    <row r="58" spans="1:43" ht="19.899999999999999" customHeight="1" x14ac:dyDescent="0.2">
      <c r="A58" s="17"/>
      <c r="B58" s="406"/>
      <c r="C58" s="231"/>
      <c r="D58" s="23"/>
      <c r="E58" s="23"/>
      <c r="F58" s="191"/>
      <c r="G58" s="409"/>
      <c r="H58" s="409"/>
      <c r="I58" s="409"/>
      <c r="J58" s="190" t="s">
        <v>91</v>
      </c>
      <c r="K58" s="189"/>
      <c r="L58" s="190" t="s">
        <v>90</v>
      </c>
      <c r="M58" s="189"/>
      <c r="N58" s="190" t="s">
        <v>89</v>
      </c>
      <c r="O58" s="189"/>
      <c r="P58" s="190" t="s">
        <v>88</v>
      </c>
      <c r="Q58" s="189"/>
      <c r="R58" s="190" t="s">
        <v>210</v>
      </c>
      <c r="S58" s="189"/>
      <c r="T58" s="190" t="s">
        <v>209</v>
      </c>
      <c r="U58" s="189"/>
      <c r="V58" s="190" t="s">
        <v>291</v>
      </c>
      <c r="W58" s="189"/>
      <c r="X58" s="190" t="s">
        <v>593</v>
      </c>
      <c r="Y58" s="189"/>
      <c r="Z58" s="190" t="s">
        <v>739</v>
      </c>
      <c r="AA58" s="189"/>
      <c r="AB58" s="303" t="s">
        <v>911</v>
      </c>
      <c r="AC58" s="189"/>
      <c r="AD58" s="18"/>
      <c r="AE58" s="366"/>
      <c r="AF58" s="366"/>
      <c r="AG58" s="188"/>
      <c r="AH58" s="390"/>
      <c r="AI58" s="392"/>
      <c r="AJ58" s="392"/>
      <c r="AK58" s="392"/>
      <c r="AL58" s="392"/>
      <c r="AM58" s="392"/>
      <c r="AN58" s="392"/>
      <c r="AO58" s="392"/>
      <c r="AP58" s="392"/>
      <c r="AQ58" s="395"/>
    </row>
    <row r="59" spans="1:43" ht="19.899999999999999" customHeight="1" thickBot="1" x14ac:dyDescent="0.25">
      <c r="A59" s="17"/>
      <c r="B59" s="407"/>
      <c r="C59" s="233"/>
      <c r="D59" s="203"/>
      <c r="E59" s="203"/>
      <c r="F59" s="202"/>
      <c r="G59" s="410"/>
      <c r="H59" s="410"/>
      <c r="I59" s="410"/>
      <c r="J59" s="201" t="s">
        <v>87</v>
      </c>
      <c r="K59" s="200"/>
      <c r="L59" s="201" t="s">
        <v>86</v>
      </c>
      <c r="M59" s="200"/>
      <c r="N59" s="201" t="s">
        <v>85</v>
      </c>
      <c r="O59" s="200"/>
      <c r="P59" s="201" t="s">
        <v>84</v>
      </c>
      <c r="Q59" s="200"/>
      <c r="R59" s="201" t="s">
        <v>208</v>
      </c>
      <c r="S59" s="200"/>
      <c r="T59" s="201" t="s">
        <v>207</v>
      </c>
      <c r="U59" s="200"/>
      <c r="V59" s="201" t="s">
        <v>290</v>
      </c>
      <c r="W59" s="200"/>
      <c r="X59" s="201" t="s">
        <v>592</v>
      </c>
      <c r="Y59" s="200"/>
      <c r="Z59" s="201" t="s">
        <v>738</v>
      </c>
      <c r="AA59" s="200"/>
      <c r="AB59" s="302" t="s">
        <v>910</v>
      </c>
      <c r="AC59" s="200"/>
      <c r="AD59" s="10"/>
      <c r="AE59" s="398"/>
      <c r="AF59" s="398"/>
      <c r="AG59" s="199"/>
      <c r="AH59" s="391"/>
      <c r="AI59" s="393"/>
      <c r="AJ59" s="393"/>
      <c r="AK59" s="393"/>
      <c r="AL59" s="393"/>
      <c r="AM59" s="393"/>
      <c r="AN59" s="393"/>
      <c r="AO59" s="393"/>
      <c r="AP59" s="393"/>
      <c r="AQ59" s="396"/>
    </row>
    <row r="60" spans="1:43" ht="19.899999999999999" customHeight="1" x14ac:dyDescent="0.2">
      <c r="A60" s="17"/>
      <c r="B60" s="405">
        <v>17</v>
      </c>
      <c r="C60" s="232"/>
      <c r="D60" s="197"/>
      <c r="E60" s="197"/>
      <c r="F60" s="196"/>
      <c r="G60" s="408"/>
      <c r="H60" s="408"/>
      <c r="I60" s="408"/>
      <c r="J60" s="195" t="s">
        <v>95</v>
      </c>
      <c r="K60" s="194"/>
      <c r="L60" s="195" t="s">
        <v>94</v>
      </c>
      <c r="M60" s="194"/>
      <c r="N60" s="195" t="s">
        <v>93</v>
      </c>
      <c r="O60" s="194"/>
      <c r="P60" s="195" t="s">
        <v>92</v>
      </c>
      <c r="Q60" s="194"/>
      <c r="R60" s="195" t="s">
        <v>212</v>
      </c>
      <c r="S60" s="194"/>
      <c r="T60" s="195" t="s">
        <v>211</v>
      </c>
      <c r="U60" s="194"/>
      <c r="V60" s="195" t="s">
        <v>292</v>
      </c>
      <c r="W60" s="194"/>
      <c r="X60" s="195" t="s">
        <v>594</v>
      </c>
      <c r="Y60" s="194"/>
      <c r="Z60" s="195" t="s">
        <v>740</v>
      </c>
      <c r="AA60" s="194"/>
      <c r="AB60" s="304" t="s">
        <v>912</v>
      </c>
      <c r="AC60" s="194"/>
      <c r="AD60" s="25"/>
      <c r="AE60" s="397"/>
      <c r="AF60" s="397"/>
      <c r="AG60" s="193"/>
      <c r="AH60" s="379">
        <f>SUMPRODUCT(LEN($K60:$Y62)-LEN(SUBSTITUTE($K60:$Y62,"A", "")))</f>
        <v>0</v>
      </c>
      <c r="AI60" s="365">
        <f>SUMPRODUCT(LEN($AD60:$AD62)-LEN(SUBSTITUTE($AD60:$AD62,"A", "")))</f>
        <v>0</v>
      </c>
      <c r="AJ60" s="365">
        <f>SUMPRODUCT(LEN($K60:$Y62)-LEN(SUBSTITUTE($K60:$Y62,"S", "")))</f>
        <v>0</v>
      </c>
      <c r="AK60" s="365">
        <f>SUMPRODUCT(LEN($AD60:$AD62)-LEN(SUBSTITUTE($AD60:$AD62,"S", "")))</f>
        <v>0</v>
      </c>
      <c r="AL60" s="365">
        <f>SUMPRODUCT(LEN($K60:$Y62)-LEN(SUBSTITUTE($K60:$Y62,"F", "")))</f>
        <v>0</v>
      </c>
      <c r="AM60" s="365">
        <f>SUMPRODUCT(LEN($AD60:$AD62)-LEN(SUBSTITUTE($AD60:$AD62,"F", "")))</f>
        <v>0</v>
      </c>
      <c r="AN60" s="365">
        <f>SUMPRODUCT(LEN($K60:$Y62)-LEN(SUBSTITUTE($K60:$Y62,"G", "")))</f>
        <v>0</v>
      </c>
      <c r="AO60" s="365">
        <f>SUMPRODUCT(LEN($AD60:$AD62)-LEN(SUBSTITUTE($AD60:$AD62,"G", "")))</f>
        <v>0</v>
      </c>
      <c r="AP60" s="365">
        <f>SUMPRODUCT(LEN($K60:$Y62)-LEN(SUBSTITUTE($K60:$Y62,"M", "")))</f>
        <v>0</v>
      </c>
      <c r="AQ60" s="382">
        <f>SUMPRODUCT(LEN($AD60:$AD62)-LEN(SUBSTITUTE($AD60:$AD62,"M", "")))</f>
        <v>0</v>
      </c>
    </row>
    <row r="61" spans="1:43" ht="19.899999999999999" customHeight="1" x14ac:dyDescent="0.2">
      <c r="A61" s="17"/>
      <c r="B61" s="406"/>
      <c r="C61" s="231"/>
      <c r="D61" s="23"/>
      <c r="E61" s="23"/>
      <c r="F61" s="191"/>
      <c r="G61" s="409"/>
      <c r="H61" s="409"/>
      <c r="I61" s="409"/>
      <c r="J61" s="190" t="s">
        <v>91</v>
      </c>
      <c r="K61" s="189"/>
      <c r="L61" s="190" t="s">
        <v>90</v>
      </c>
      <c r="M61" s="189"/>
      <c r="N61" s="190" t="s">
        <v>89</v>
      </c>
      <c r="O61" s="189"/>
      <c r="P61" s="190" t="s">
        <v>88</v>
      </c>
      <c r="Q61" s="189"/>
      <c r="R61" s="190" t="s">
        <v>210</v>
      </c>
      <c r="S61" s="189"/>
      <c r="T61" s="190" t="s">
        <v>209</v>
      </c>
      <c r="U61" s="189"/>
      <c r="V61" s="190" t="s">
        <v>291</v>
      </c>
      <c r="W61" s="189"/>
      <c r="X61" s="190" t="s">
        <v>593</v>
      </c>
      <c r="Y61" s="189"/>
      <c r="Z61" s="190" t="s">
        <v>739</v>
      </c>
      <c r="AA61" s="189"/>
      <c r="AB61" s="303" t="s">
        <v>911</v>
      </c>
      <c r="AC61" s="189"/>
      <c r="AD61" s="18"/>
      <c r="AE61" s="366"/>
      <c r="AF61" s="366"/>
      <c r="AG61" s="188"/>
      <c r="AH61" s="390"/>
      <c r="AI61" s="392"/>
      <c r="AJ61" s="392"/>
      <c r="AK61" s="392"/>
      <c r="AL61" s="392"/>
      <c r="AM61" s="392"/>
      <c r="AN61" s="392"/>
      <c r="AO61" s="392"/>
      <c r="AP61" s="392"/>
      <c r="AQ61" s="395"/>
    </row>
    <row r="62" spans="1:43" ht="19.899999999999999" customHeight="1" thickBot="1" x14ac:dyDescent="0.25">
      <c r="A62" s="17"/>
      <c r="B62" s="407"/>
      <c r="C62" s="233"/>
      <c r="D62" s="203"/>
      <c r="E62" s="203"/>
      <c r="F62" s="202"/>
      <c r="G62" s="410"/>
      <c r="H62" s="410"/>
      <c r="I62" s="410"/>
      <c r="J62" s="201" t="s">
        <v>87</v>
      </c>
      <c r="K62" s="200"/>
      <c r="L62" s="201" t="s">
        <v>86</v>
      </c>
      <c r="M62" s="200"/>
      <c r="N62" s="201" t="s">
        <v>85</v>
      </c>
      <c r="O62" s="200"/>
      <c r="P62" s="201" t="s">
        <v>84</v>
      </c>
      <c r="Q62" s="200"/>
      <c r="R62" s="201" t="s">
        <v>208</v>
      </c>
      <c r="S62" s="200"/>
      <c r="T62" s="201" t="s">
        <v>207</v>
      </c>
      <c r="U62" s="200"/>
      <c r="V62" s="201" t="s">
        <v>290</v>
      </c>
      <c r="W62" s="200"/>
      <c r="X62" s="201" t="s">
        <v>592</v>
      </c>
      <c r="Y62" s="200"/>
      <c r="Z62" s="201" t="s">
        <v>738</v>
      </c>
      <c r="AA62" s="200"/>
      <c r="AB62" s="302" t="s">
        <v>910</v>
      </c>
      <c r="AC62" s="200"/>
      <c r="AD62" s="10"/>
      <c r="AE62" s="398"/>
      <c r="AF62" s="398"/>
      <c r="AG62" s="199"/>
      <c r="AH62" s="391"/>
      <c r="AI62" s="393"/>
      <c r="AJ62" s="393"/>
      <c r="AK62" s="393"/>
      <c r="AL62" s="393"/>
      <c r="AM62" s="393"/>
      <c r="AN62" s="393"/>
      <c r="AO62" s="393"/>
      <c r="AP62" s="393"/>
      <c r="AQ62" s="396"/>
    </row>
    <row r="63" spans="1:43" ht="19.899999999999999" customHeight="1" x14ac:dyDescent="0.2">
      <c r="A63" s="17"/>
      <c r="B63" s="405">
        <v>18</v>
      </c>
      <c r="C63" s="232"/>
      <c r="D63" s="197"/>
      <c r="E63" s="197"/>
      <c r="F63" s="196"/>
      <c r="G63" s="408"/>
      <c r="H63" s="408"/>
      <c r="I63" s="408"/>
      <c r="J63" s="195" t="s">
        <v>95</v>
      </c>
      <c r="K63" s="194"/>
      <c r="L63" s="195" t="s">
        <v>94</v>
      </c>
      <c r="M63" s="194"/>
      <c r="N63" s="195" t="s">
        <v>93</v>
      </c>
      <c r="O63" s="194"/>
      <c r="P63" s="195" t="s">
        <v>92</v>
      </c>
      <c r="Q63" s="194"/>
      <c r="R63" s="195" t="s">
        <v>212</v>
      </c>
      <c r="S63" s="194"/>
      <c r="T63" s="195" t="s">
        <v>211</v>
      </c>
      <c r="U63" s="194"/>
      <c r="V63" s="195" t="s">
        <v>292</v>
      </c>
      <c r="W63" s="194"/>
      <c r="X63" s="195" t="s">
        <v>594</v>
      </c>
      <c r="Y63" s="194"/>
      <c r="Z63" s="195" t="s">
        <v>740</v>
      </c>
      <c r="AA63" s="194"/>
      <c r="AB63" s="304" t="s">
        <v>912</v>
      </c>
      <c r="AC63" s="194"/>
      <c r="AD63" s="25"/>
      <c r="AE63" s="397"/>
      <c r="AF63" s="397"/>
      <c r="AG63" s="193"/>
      <c r="AH63" s="379">
        <f>SUMPRODUCT(LEN($K63:$Y65)-LEN(SUBSTITUTE($K63:$Y65,"A", "")))</f>
        <v>0</v>
      </c>
      <c r="AI63" s="365">
        <f>SUMPRODUCT(LEN($AD63:$AD65)-LEN(SUBSTITUTE($AD63:$AD65,"A", "")))</f>
        <v>0</v>
      </c>
      <c r="AJ63" s="365">
        <f>SUMPRODUCT(LEN($K63:$Y65)-LEN(SUBSTITUTE($K63:$Y65,"S", "")))</f>
        <v>0</v>
      </c>
      <c r="AK63" s="365">
        <f>SUMPRODUCT(LEN($AD63:$AD65)-LEN(SUBSTITUTE($AD63:$AD65,"S", "")))</f>
        <v>0</v>
      </c>
      <c r="AL63" s="365">
        <f>SUMPRODUCT(LEN($K63:$Y65)-LEN(SUBSTITUTE($K63:$Y65,"F", "")))</f>
        <v>0</v>
      </c>
      <c r="AM63" s="365">
        <f>SUMPRODUCT(LEN($AD63:$AD65)-LEN(SUBSTITUTE($AD63:$AD65,"F", "")))</f>
        <v>0</v>
      </c>
      <c r="AN63" s="365">
        <f>SUMPRODUCT(LEN($K63:$Y65)-LEN(SUBSTITUTE($K63:$Y65,"G", "")))</f>
        <v>0</v>
      </c>
      <c r="AO63" s="365">
        <f>SUMPRODUCT(LEN($AD63:$AD65)-LEN(SUBSTITUTE($AD63:$AD65,"G", "")))</f>
        <v>0</v>
      </c>
      <c r="AP63" s="365">
        <f>SUMPRODUCT(LEN($K63:$Y65)-LEN(SUBSTITUTE($K63:$Y65,"M", "")))</f>
        <v>0</v>
      </c>
      <c r="AQ63" s="382">
        <f>SUMPRODUCT(LEN($AD63:$AD65)-LEN(SUBSTITUTE($AD63:$AD65,"M", "")))</f>
        <v>0</v>
      </c>
    </row>
    <row r="64" spans="1:43" ht="19.899999999999999" customHeight="1" x14ac:dyDescent="0.2">
      <c r="A64" s="17"/>
      <c r="B64" s="406"/>
      <c r="C64" s="231"/>
      <c r="D64" s="23"/>
      <c r="E64" s="23"/>
      <c r="F64" s="191"/>
      <c r="G64" s="409"/>
      <c r="H64" s="409"/>
      <c r="I64" s="409"/>
      <c r="J64" s="190" t="s">
        <v>91</v>
      </c>
      <c r="K64" s="189"/>
      <c r="L64" s="190" t="s">
        <v>90</v>
      </c>
      <c r="M64" s="189"/>
      <c r="N64" s="190" t="s">
        <v>89</v>
      </c>
      <c r="O64" s="189"/>
      <c r="P64" s="190" t="s">
        <v>88</v>
      </c>
      <c r="Q64" s="189"/>
      <c r="R64" s="190" t="s">
        <v>210</v>
      </c>
      <c r="S64" s="189"/>
      <c r="T64" s="190" t="s">
        <v>209</v>
      </c>
      <c r="U64" s="189"/>
      <c r="V64" s="190" t="s">
        <v>291</v>
      </c>
      <c r="W64" s="189"/>
      <c r="X64" s="190" t="s">
        <v>593</v>
      </c>
      <c r="Y64" s="189"/>
      <c r="Z64" s="190" t="s">
        <v>739</v>
      </c>
      <c r="AA64" s="189"/>
      <c r="AB64" s="303" t="s">
        <v>911</v>
      </c>
      <c r="AC64" s="189"/>
      <c r="AD64" s="18"/>
      <c r="AE64" s="366"/>
      <c r="AF64" s="366"/>
      <c r="AG64" s="188"/>
      <c r="AH64" s="390"/>
      <c r="AI64" s="392"/>
      <c r="AJ64" s="392"/>
      <c r="AK64" s="392"/>
      <c r="AL64" s="392"/>
      <c r="AM64" s="392"/>
      <c r="AN64" s="392"/>
      <c r="AO64" s="392"/>
      <c r="AP64" s="392"/>
      <c r="AQ64" s="395"/>
    </row>
    <row r="65" spans="1:51" ht="19.899999999999999" customHeight="1" thickBot="1" x14ac:dyDescent="0.25">
      <c r="A65" s="17"/>
      <c r="B65" s="407"/>
      <c r="C65" s="233"/>
      <c r="D65" s="203"/>
      <c r="E65" s="203"/>
      <c r="F65" s="202"/>
      <c r="G65" s="410"/>
      <c r="H65" s="410"/>
      <c r="I65" s="410"/>
      <c r="J65" s="201" t="s">
        <v>87</v>
      </c>
      <c r="K65" s="200"/>
      <c r="L65" s="201" t="s">
        <v>86</v>
      </c>
      <c r="M65" s="200"/>
      <c r="N65" s="201" t="s">
        <v>85</v>
      </c>
      <c r="O65" s="200"/>
      <c r="P65" s="201" t="s">
        <v>84</v>
      </c>
      <c r="Q65" s="200"/>
      <c r="R65" s="201" t="s">
        <v>208</v>
      </c>
      <c r="S65" s="200"/>
      <c r="T65" s="201" t="s">
        <v>207</v>
      </c>
      <c r="U65" s="200"/>
      <c r="V65" s="201" t="s">
        <v>290</v>
      </c>
      <c r="W65" s="200"/>
      <c r="X65" s="201" t="s">
        <v>592</v>
      </c>
      <c r="Y65" s="200"/>
      <c r="Z65" s="201" t="s">
        <v>738</v>
      </c>
      <c r="AA65" s="200"/>
      <c r="AB65" s="302" t="s">
        <v>910</v>
      </c>
      <c r="AC65" s="200"/>
      <c r="AD65" s="10"/>
      <c r="AE65" s="398"/>
      <c r="AF65" s="398"/>
      <c r="AG65" s="199"/>
      <c r="AH65" s="391"/>
      <c r="AI65" s="393"/>
      <c r="AJ65" s="393"/>
      <c r="AK65" s="393"/>
      <c r="AL65" s="393"/>
      <c r="AM65" s="393"/>
      <c r="AN65" s="393"/>
      <c r="AO65" s="393"/>
      <c r="AP65" s="393"/>
      <c r="AQ65" s="396"/>
    </row>
    <row r="66" spans="1:51" ht="19.899999999999999" hidden="1" customHeight="1" x14ac:dyDescent="0.2">
      <c r="A66" s="17"/>
      <c r="B66" s="405">
        <v>19</v>
      </c>
      <c r="C66" s="232"/>
      <c r="D66" s="197"/>
      <c r="E66" s="197"/>
      <c r="F66" s="196"/>
      <c r="G66" s="408"/>
      <c r="H66" s="408"/>
      <c r="I66" s="408"/>
      <c r="J66" s="195" t="s">
        <v>95</v>
      </c>
      <c r="K66" s="194"/>
      <c r="L66" s="195" t="s">
        <v>94</v>
      </c>
      <c r="M66" s="194"/>
      <c r="N66" s="195" t="s">
        <v>93</v>
      </c>
      <c r="O66" s="194"/>
      <c r="P66" s="195" t="s">
        <v>92</v>
      </c>
      <c r="Q66" s="194"/>
      <c r="R66" s="195" t="s">
        <v>212</v>
      </c>
      <c r="S66" s="194"/>
      <c r="T66" s="195" t="s">
        <v>211</v>
      </c>
      <c r="U66" s="194"/>
      <c r="V66" s="195" t="s">
        <v>292</v>
      </c>
      <c r="W66" s="194"/>
      <c r="X66" s="195" t="s">
        <v>594</v>
      </c>
      <c r="Y66" s="194"/>
      <c r="Z66" s="195" t="s">
        <v>740</v>
      </c>
      <c r="AA66" s="194"/>
      <c r="AB66" s="194"/>
      <c r="AC66" s="194"/>
      <c r="AD66" s="25"/>
      <c r="AE66" s="397"/>
      <c r="AF66" s="397"/>
      <c r="AG66" s="193"/>
      <c r="AH66" s="379">
        <f>SUMPRODUCT(LEN($K66:$Y68)-LEN(SUBSTITUTE($K66:$Y68,"A", "")))</f>
        <v>0</v>
      </c>
      <c r="AI66" s="365">
        <f>SUMPRODUCT(LEN($AD66:$AD68)-LEN(SUBSTITUTE($AD66:$AD68,"A", "")))</f>
        <v>0</v>
      </c>
      <c r="AJ66" s="365">
        <f>SUMPRODUCT(LEN($K66:$Y68)-LEN(SUBSTITUTE($K66:$Y68,"S", "")))</f>
        <v>0</v>
      </c>
      <c r="AK66" s="365">
        <f>SUMPRODUCT(LEN($AD66:$AD68)-LEN(SUBSTITUTE($AD66:$AD68,"S", "")))</f>
        <v>0</v>
      </c>
      <c r="AL66" s="365">
        <f>SUMPRODUCT(LEN($K66:$Y68)-LEN(SUBSTITUTE($K66:$Y68,"F", "")))</f>
        <v>0</v>
      </c>
      <c r="AM66" s="365">
        <f>SUMPRODUCT(LEN($AD66:$AD68)-LEN(SUBSTITUTE($AD66:$AD68,"F", "")))</f>
        <v>0</v>
      </c>
      <c r="AN66" s="365">
        <f>SUMPRODUCT(LEN($K66:$Y68)-LEN(SUBSTITUTE($K66:$Y68,"G", "")))</f>
        <v>0</v>
      </c>
      <c r="AO66" s="365">
        <f>SUMPRODUCT(LEN($AD66:$AD68)-LEN(SUBSTITUTE($AD66:$AD68,"G", "")))</f>
        <v>0</v>
      </c>
      <c r="AP66" s="365">
        <f>SUMPRODUCT(LEN($K66:$Y68)-LEN(SUBSTITUTE($K66:$Y68,"M", "")))</f>
        <v>0</v>
      </c>
      <c r="AQ66" s="382">
        <f>SUMPRODUCT(LEN($AD66:$AD68)-LEN(SUBSTITUTE($AD66:$AD68,"M", "")))</f>
        <v>0</v>
      </c>
    </row>
    <row r="67" spans="1:51" ht="19.899999999999999" hidden="1" customHeight="1" x14ac:dyDescent="0.2">
      <c r="A67" s="17"/>
      <c r="B67" s="406"/>
      <c r="C67" s="231"/>
      <c r="D67" s="23"/>
      <c r="E67" s="23"/>
      <c r="F67" s="191"/>
      <c r="G67" s="409"/>
      <c r="H67" s="409"/>
      <c r="I67" s="409"/>
      <c r="J67" s="190" t="s">
        <v>91</v>
      </c>
      <c r="K67" s="189"/>
      <c r="L67" s="190" t="s">
        <v>90</v>
      </c>
      <c r="M67" s="189"/>
      <c r="N67" s="190" t="s">
        <v>89</v>
      </c>
      <c r="O67" s="189"/>
      <c r="P67" s="190" t="s">
        <v>88</v>
      </c>
      <c r="Q67" s="189"/>
      <c r="R67" s="190" t="s">
        <v>210</v>
      </c>
      <c r="S67" s="189"/>
      <c r="T67" s="190" t="s">
        <v>209</v>
      </c>
      <c r="U67" s="189"/>
      <c r="V67" s="190" t="s">
        <v>291</v>
      </c>
      <c r="W67" s="189"/>
      <c r="X67" s="190" t="s">
        <v>593</v>
      </c>
      <c r="Y67" s="189"/>
      <c r="Z67" s="190" t="s">
        <v>739</v>
      </c>
      <c r="AA67" s="189"/>
      <c r="AB67" s="189"/>
      <c r="AC67" s="189"/>
      <c r="AD67" s="18"/>
      <c r="AE67" s="366"/>
      <c r="AF67" s="366"/>
      <c r="AG67" s="188"/>
      <c r="AH67" s="390"/>
      <c r="AI67" s="392"/>
      <c r="AJ67" s="392"/>
      <c r="AK67" s="392"/>
      <c r="AL67" s="392"/>
      <c r="AM67" s="392"/>
      <c r="AN67" s="392"/>
      <c r="AO67" s="392"/>
      <c r="AP67" s="392"/>
      <c r="AQ67" s="395"/>
    </row>
    <row r="68" spans="1:51" ht="19.899999999999999" hidden="1" customHeight="1" thickBot="1" x14ac:dyDescent="0.25">
      <c r="A68" s="17"/>
      <c r="B68" s="407"/>
      <c r="C68" s="233"/>
      <c r="D68" s="203"/>
      <c r="E68" s="203"/>
      <c r="F68" s="202"/>
      <c r="G68" s="410"/>
      <c r="H68" s="410"/>
      <c r="I68" s="410"/>
      <c r="J68" s="201" t="s">
        <v>87</v>
      </c>
      <c r="K68" s="200"/>
      <c r="L68" s="201" t="s">
        <v>86</v>
      </c>
      <c r="M68" s="200"/>
      <c r="N68" s="201" t="s">
        <v>85</v>
      </c>
      <c r="O68" s="200"/>
      <c r="P68" s="201" t="s">
        <v>84</v>
      </c>
      <c r="Q68" s="200"/>
      <c r="R68" s="201" t="s">
        <v>208</v>
      </c>
      <c r="S68" s="200"/>
      <c r="T68" s="201" t="s">
        <v>207</v>
      </c>
      <c r="U68" s="200"/>
      <c r="V68" s="201" t="s">
        <v>290</v>
      </c>
      <c r="W68" s="200"/>
      <c r="X68" s="201" t="s">
        <v>592</v>
      </c>
      <c r="Y68" s="200"/>
      <c r="Z68" s="201" t="s">
        <v>738</v>
      </c>
      <c r="AA68" s="200"/>
      <c r="AB68" s="200"/>
      <c r="AC68" s="200"/>
      <c r="AD68" s="10"/>
      <c r="AE68" s="398"/>
      <c r="AF68" s="398"/>
      <c r="AG68" s="199"/>
      <c r="AH68" s="391"/>
      <c r="AI68" s="393"/>
      <c r="AJ68" s="393"/>
      <c r="AK68" s="393"/>
      <c r="AL68" s="393"/>
      <c r="AM68" s="393"/>
      <c r="AN68" s="393"/>
      <c r="AO68" s="393"/>
      <c r="AP68" s="393"/>
      <c r="AQ68" s="396"/>
    </row>
    <row r="69" spans="1:51" ht="19.899999999999999" hidden="1" customHeight="1" x14ac:dyDescent="0.2">
      <c r="A69" s="17"/>
      <c r="B69" s="405">
        <v>20</v>
      </c>
      <c r="C69" s="232"/>
      <c r="D69" s="197"/>
      <c r="E69" s="197"/>
      <c r="F69" s="196"/>
      <c r="G69" s="408"/>
      <c r="H69" s="408"/>
      <c r="I69" s="408"/>
      <c r="J69" s="195" t="s">
        <v>95</v>
      </c>
      <c r="K69" s="194"/>
      <c r="L69" s="195" t="s">
        <v>94</v>
      </c>
      <c r="M69" s="194"/>
      <c r="N69" s="195" t="s">
        <v>93</v>
      </c>
      <c r="O69" s="194"/>
      <c r="P69" s="195" t="s">
        <v>92</v>
      </c>
      <c r="Q69" s="194"/>
      <c r="R69" s="195" t="s">
        <v>212</v>
      </c>
      <c r="S69" s="194"/>
      <c r="T69" s="195" t="s">
        <v>211</v>
      </c>
      <c r="U69" s="194"/>
      <c r="V69" s="195" t="s">
        <v>292</v>
      </c>
      <c r="W69" s="194"/>
      <c r="X69" s="195" t="s">
        <v>594</v>
      </c>
      <c r="Y69" s="194"/>
      <c r="Z69" s="195" t="s">
        <v>740</v>
      </c>
      <c r="AA69" s="194"/>
      <c r="AB69" s="194"/>
      <c r="AC69" s="194"/>
      <c r="AD69" s="25"/>
      <c r="AE69" s="397"/>
      <c r="AF69" s="397"/>
      <c r="AG69" s="193"/>
      <c r="AH69" s="379">
        <f>SUMPRODUCT(LEN($K69:$Y71)-LEN(SUBSTITUTE($K69:$Y71,"A", "")))</f>
        <v>0</v>
      </c>
      <c r="AI69" s="365">
        <f>SUMPRODUCT(LEN($AD69:$AD71)-LEN(SUBSTITUTE($AD69:$AD71,"A", "")))</f>
        <v>0</v>
      </c>
      <c r="AJ69" s="365">
        <f>SUMPRODUCT(LEN($K69:$Y71)-LEN(SUBSTITUTE($K69:$Y71,"S", "")))</f>
        <v>0</v>
      </c>
      <c r="AK69" s="365">
        <f>SUMPRODUCT(LEN($AD69:$AD71)-LEN(SUBSTITUTE($AD69:$AD71,"S", "")))</f>
        <v>0</v>
      </c>
      <c r="AL69" s="365">
        <f>SUMPRODUCT(LEN($K69:$Y71)-LEN(SUBSTITUTE($K69:$Y71,"F", "")))</f>
        <v>0</v>
      </c>
      <c r="AM69" s="365">
        <f>SUMPRODUCT(LEN($AD69:$AD71)-LEN(SUBSTITUTE($AD69:$AD71,"F", "")))</f>
        <v>0</v>
      </c>
      <c r="AN69" s="365">
        <f>SUMPRODUCT(LEN($K69:$Y71)-LEN(SUBSTITUTE($K69:$Y71,"G", "")))</f>
        <v>0</v>
      </c>
      <c r="AO69" s="365">
        <f>SUMPRODUCT(LEN($AD69:$AD71)-LEN(SUBSTITUTE($AD69:$AD71,"G", "")))</f>
        <v>0</v>
      </c>
      <c r="AP69" s="365">
        <f>SUMPRODUCT(LEN($K69:$Y71)-LEN(SUBSTITUTE($K69:$Y71,"M", "")))</f>
        <v>0</v>
      </c>
      <c r="AQ69" s="382">
        <f>SUMPRODUCT(LEN($AD69:$AD71)-LEN(SUBSTITUTE($AD69:$AD71,"M", "")))</f>
        <v>0</v>
      </c>
    </row>
    <row r="70" spans="1:51" ht="19.899999999999999" hidden="1" customHeight="1" x14ac:dyDescent="0.2">
      <c r="A70" s="17"/>
      <c r="B70" s="406"/>
      <c r="C70" s="231"/>
      <c r="D70" s="23"/>
      <c r="E70" s="23"/>
      <c r="F70" s="191"/>
      <c r="G70" s="409"/>
      <c r="H70" s="409"/>
      <c r="I70" s="409"/>
      <c r="J70" s="190" t="s">
        <v>91</v>
      </c>
      <c r="K70" s="189"/>
      <c r="L70" s="190" t="s">
        <v>90</v>
      </c>
      <c r="M70" s="189"/>
      <c r="N70" s="190" t="s">
        <v>89</v>
      </c>
      <c r="O70" s="189"/>
      <c r="P70" s="190" t="s">
        <v>88</v>
      </c>
      <c r="Q70" s="189"/>
      <c r="R70" s="190" t="s">
        <v>210</v>
      </c>
      <c r="S70" s="189"/>
      <c r="T70" s="190" t="s">
        <v>209</v>
      </c>
      <c r="U70" s="189"/>
      <c r="V70" s="190" t="s">
        <v>291</v>
      </c>
      <c r="W70" s="189"/>
      <c r="X70" s="190" t="s">
        <v>593</v>
      </c>
      <c r="Y70" s="189"/>
      <c r="Z70" s="190" t="s">
        <v>739</v>
      </c>
      <c r="AA70" s="189"/>
      <c r="AB70" s="189"/>
      <c r="AC70" s="189"/>
      <c r="AD70" s="18"/>
      <c r="AE70" s="366"/>
      <c r="AF70" s="366"/>
      <c r="AG70" s="188"/>
      <c r="AH70" s="390"/>
      <c r="AI70" s="392"/>
      <c r="AJ70" s="392"/>
      <c r="AK70" s="392"/>
      <c r="AL70" s="392"/>
      <c r="AM70" s="392"/>
      <c r="AN70" s="392"/>
      <c r="AO70" s="392"/>
      <c r="AP70" s="392"/>
      <c r="AQ70" s="395"/>
    </row>
    <row r="71" spans="1:51" ht="19.899999999999999" hidden="1" customHeight="1" thickBot="1" x14ac:dyDescent="0.25">
      <c r="A71" s="17"/>
      <c r="B71" s="407"/>
      <c r="C71" s="233"/>
      <c r="D71" s="203"/>
      <c r="E71" s="203"/>
      <c r="F71" s="202"/>
      <c r="G71" s="410"/>
      <c r="H71" s="410"/>
      <c r="I71" s="410"/>
      <c r="J71" s="201" t="s">
        <v>87</v>
      </c>
      <c r="K71" s="200"/>
      <c r="L71" s="201" t="s">
        <v>86</v>
      </c>
      <c r="M71" s="200"/>
      <c r="N71" s="201" t="s">
        <v>85</v>
      </c>
      <c r="O71" s="200"/>
      <c r="P71" s="201" t="s">
        <v>84</v>
      </c>
      <c r="Q71" s="200"/>
      <c r="R71" s="201" t="s">
        <v>208</v>
      </c>
      <c r="S71" s="200"/>
      <c r="T71" s="201" t="s">
        <v>207</v>
      </c>
      <c r="U71" s="200"/>
      <c r="V71" s="201" t="s">
        <v>290</v>
      </c>
      <c r="W71" s="200"/>
      <c r="X71" s="201" t="s">
        <v>592</v>
      </c>
      <c r="Y71" s="200"/>
      <c r="Z71" s="201" t="s">
        <v>738</v>
      </c>
      <c r="AA71" s="200"/>
      <c r="AB71" s="200"/>
      <c r="AC71" s="200"/>
      <c r="AD71" s="10"/>
      <c r="AE71" s="398"/>
      <c r="AF71" s="398"/>
      <c r="AG71" s="199"/>
      <c r="AH71" s="391"/>
      <c r="AI71" s="393"/>
      <c r="AJ71" s="393"/>
      <c r="AK71" s="393"/>
      <c r="AL71" s="393"/>
      <c r="AM71" s="393"/>
      <c r="AN71" s="393"/>
      <c r="AO71" s="393"/>
      <c r="AP71" s="393"/>
      <c r="AQ71" s="396"/>
    </row>
    <row r="72" spans="1:51" ht="74.45" customHeight="1" thickBot="1" x14ac:dyDescent="0.3">
      <c r="A72" s="223" t="s">
        <v>123</v>
      </c>
      <c r="B72" s="222" t="s">
        <v>122</v>
      </c>
      <c r="C72" s="222" t="s">
        <v>121</v>
      </c>
      <c r="D72" s="222" t="s">
        <v>120</v>
      </c>
      <c r="E72" s="222" t="s">
        <v>119</v>
      </c>
      <c r="F72" s="222" t="s">
        <v>118</v>
      </c>
      <c r="G72" s="222" t="s">
        <v>33</v>
      </c>
      <c r="H72" s="222" t="s">
        <v>117</v>
      </c>
      <c r="I72" s="222" t="s">
        <v>34</v>
      </c>
      <c r="J72" s="403" t="s">
        <v>116</v>
      </c>
      <c r="K72" s="413"/>
      <c r="L72" s="403" t="s">
        <v>115</v>
      </c>
      <c r="M72" s="413"/>
      <c r="N72" s="403" t="s">
        <v>115</v>
      </c>
      <c r="O72" s="404"/>
      <c r="P72" s="403" t="s">
        <v>115</v>
      </c>
      <c r="Q72" s="404"/>
      <c r="R72" s="403" t="s">
        <v>115</v>
      </c>
      <c r="S72" s="404"/>
      <c r="T72" s="403" t="s">
        <v>115</v>
      </c>
      <c r="U72" s="404"/>
      <c r="V72" s="403" t="s">
        <v>115</v>
      </c>
      <c r="W72" s="404"/>
      <c r="X72" s="403" t="s">
        <v>115</v>
      </c>
      <c r="Y72" s="404"/>
      <c r="Z72" s="403" t="s">
        <v>115</v>
      </c>
      <c r="AA72" s="404"/>
      <c r="AB72" s="340" t="s">
        <v>115</v>
      </c>
      <c r="AC72" s="341"/>
      <c r="AD72" s="49" t="s">
        <v>114</v>
      </c>
      <c r="AE72" s="48" t="s">
        <v>113</v>
      </c>
      <c r="AF72" s="221" t="s">
        <v>221</v>
      </c>
      <c r="AG72" s="220" t="s">
        <v>112</v>
      </c>
      <c r="AH72" s="46" t="s">
        <v>111</v>
      </c>
      <c r="AI72" s="45" t="s">
        <v>110</v>
      </c>
      <c r="AJ72" s="45" t="s">
        <v>109</v>
      </c>
      <c r="AK72" s="45" t="s">
        <v>108</v>
      </c>
      <c r="AL72" s="45" t="s">
        <v>107</v>
      </c>
      <c r="AM72" s="45" t="s">
        <v>106</v>
      </c>
      <c r="AN72" s="45" t="s">
        <v>105</v>
      </c>
      <c r="AO72" s="45" t="s">
        <v>104</v>
      </c>
      <c r="AP72" s="45" t="s">
        <v>103</v>
      </c>
      <c r="AQ72" s="45" t="s">
        <v>102</v>
      </c>
    </row>
    <row r="73" spans="1:51" ht="36" customHeight="1" thickBot="1" x14ac:dyDescent="0.25">
      <c r="A73" s="71" t="s">
        <v>141</v>
      </c>
      <c r="B73" s="215"/>
      <c r="C73" s="214" t="s">
        <v>1048</v>
      </c>
      <c r="D73" s="213">
        <v>13</v>
      </c>
      <c r="E73" s="212">
        <v>43451.09</v>
      </c>
      <c r="F73" s="211">
        <v>1125.79</v>
      </c>
      <c r="G73" s="210"/>
      <c r="H73" s="210"/>
      <c r="I73" s="209"/>
      <c r="J73" s="208"/>
      <c r="K73" s="36"/>
      <c r="L73" s="208"/>
      <c r="M73" s="36"/>
      <c r="N73" s="208"/>
      <c r="O73" s="36"/>
      <c r="P73" s="208"/>
      <c r="Q73" s="36"/>
      <c r="R73" s="208"/>
      <c r="S73" s="36"/>
      <c r="T73" s="208"/>
      <c r="U73" s="36"/>
      <c r="V73" s="208"/>
      <c r="W73" s="36"/>
      <c r="X73" s="208"/>
      <c r="Y73" s="36"/>
      <c r="Z73" s="208"/>
      <c r="AA73" s="36"/>
      <c r="AB73" s="208"/>
      <c r="AC73" s="305"/>
      <c r="AD73" s="36"/>
      <c r="AE73" s="206"/>
      <c r="AF73" s="206"/>
      <c r="AG73" s="205"/>
      <c r="AH73" s="33">
        <f t="shared" ref="AH73:AQ73" si="1">SUM(AH74:AH133)</f>
        <v>339</v>
      </c>
      <c r="AI73" s="54">
        <f t="shared" si="1"/>
        <v>33</v>
      </c>
      <c r="AJ73" s="54">
        <f t="shared" si="1"/>
        <v>107</v>
      </c>
      <c r="AK73" s="54">
        <f t="shared" si="1"/>
        <v>9</v>
      </c>
      <c r="AL73" s="54">
        <f t="shared" si="1"/>
        <v>3</v>
      </c>
      <c r="AM73" s="54">
        <f t="shared" si="1"/>
        <v>2</v>
      </c>
      <c r="AN73" s="54">
        <f t="shared" si="1"/>
        <v>87</v>
      </c>
      <c r="AO73" s="54">
        <f t="shared" si="1"/>
        <v>23</v>
      </c>
      <c r="AP73" s="54">
        <f t="shared" si="1"/>
        <v>98</v>
      </c>
      <c r="AQ73" s="53">
        <f t="shared" si="1"/>
        <v>6</v>
      </c>
      <c r="AR73" s="32" t="s">
        <v>100</v>
      </c>
      <c r="AS73" s="31">
        <f>E73/(100*102)</f>
        <v>4.2599107843137247</v>
      </c>
      <c r="AU73" s="4">
        <f>SUM(AH73:AI73)/D73</f>
        <v>28.615384615384617</v>
      </c>
      <c r="AV73" s="4">
        <f>SUM(AJ73:AK73)/D73</f>
        <v>8.9230769230769234</v>
      </c>
      <c r="AW73" s="4">
        <f>SUM(AL73:AM73)/D73</f>
        <v>0.38461538461538464</v>
      </c>
      <c r="AX73" s="4">
        <f>SUM(AN73:AO73)/D73</f>
        <v>8.4615384615384617</v>
      </c>
      <c r="AY73" s="4">
        <f>SUM(AP73:AQ73)/D73</f>
        <v>8</v>
      </c>
    </row>
    <row r="74" spans="1:51" ht="19.899999999999999" customHeight="1" x14ac:dyDescent="0.2">
      <c r="A74" s="17" t="s">
        <v>82</v>
      </c>
      <c r="B74" s="405">
        <v>1</v>
      </c>
      <c r="C74" s="198" t="s">
        <v>1068</v>
      </c>
      <c r="D74" s="197"/>
      <c r="E74" s="197"/>
      <c r="F74" s="196"/>
      <c r="G74" s="408">
        <v>91</v>
      </c>
      <c r="H74" s="408">
        <v>31</v>
      </c>
      <c r="I74" s="408">
        <v>3</v>
      </c>
      <c r="J74" s="195" t="s">
        <v>95</v>
      </c>
      <c r="K74" s="194" t="s">
        <v>764</v>
      </c>
      <c r="L74" s="195" t="s">
        <v>94</v>
      </c>
      <c r="M74" s="194" t="s">
        <v>1067</v>
      </c>
      <c r="N74" s="195" t="s">
        <v>93</v>
      </c>
      <c r="O74" s="194" t="s">
        <v>746</v>
      </c>
      <c r="P74" s="195" t="s">
        <v>92</v>
      </c>
      <c r="Q74" s="194" t="s">
        <v>922</v>
      </c>
      <c r="R74" s="195" t="s">
        <v>212</v>
      </c>
      <c r="S74" s="194" t="s">
        <v>263</v>
      </c>
      <c r="T74" s="195" t="s">
        <v>211</v>
      </c>
      <c r="U74" s="194" t="s">
        <v>530</v>
      </c>
      <c r="V74" s="195" t="s">
        <v>292</v>
      </c>
      <c r="W74" s="194" t="s">
        <v>264</v>
      </c>
      <c r="X74" s="195" t="s">
        <v>594</v>
      </c>
      <c r="Y74" s="194" t="s">
        <v>220</v>
      </c>
      <c r="Z74" s="195" t="s">
        <v>740</v>
      </c>
      <c r="AA74" s="194" t="s">
        <v>97</v>
      </c>
      <c r="AB74" s="304" t="s">
        <v>912</v>
      </c>
      <c r="AC74" s="194" t="s">
        <v>98</v>
      </c>
      <c r="AD74" s="25" t="s">
        <v>1066</v>
      </c>
      <c r="AE74" s="397"/>
      <c r="AF74" s="397"/>
      <c r="AG74" s="193"/>
      <c r="AH74" s="379">
        <f>SUMPRODUCT(LEN($K74:$Y76)-LEN(SUBSTITUTE($K74:$Y76,"A", "")))</f>
        <v>36</v>
      </c>
      <c r="AI74" s="365">
        <f>SUMPRODUCT(LEN($AD74:$AD76)-LEN(SUBSTITUTE($AD74:$AD76,"A", "")))</f>
        <v>4</v>
      </c>
      <c r="AJ74" s="365">
        <f>SUMPRODUCT(LEN($K74:$Y76)-LEN(SUBSTITUTE($K74:$Y76,"S", "")))</f>
        <v>12</v>
      </c>
      <c r="AK74" s="365">
        <f>SUMPRODUCT(LEN($AD74:$AD76)-LEN(SUBSTITUTE($AD74:$AD76,"S", "")))</f>
        <v>3</v>
      </c>
      <c r="AL74" s="365">
        <f>SUMPRODUCT(LEN($K74:$Y76)-LEN(SUBSTITUTE($K74:$Y76,"F", "")))</f>
        <v>1</v>
      </c>
      <c r="AM74" s="365">
        <f>SUMPRODUCT(LEN($AD74:$AD76)-LEN(SUBSTITUTE($AD74:$AD76,"F", "")))</f>
        <v>1</v>
      </c>
      <c r="AN74" s="365">
        <f>SUMPRODUCT(LEN($K74:$Y76)-LEN(SUBSTITUTE($K74:$Y76,"G", "")))</f>
        <v>4</v>
      </c>
      <c r="AO74" s="365">
        <f>SUMPRODUCT(LEN($AD74:$AD76)-LEN(SUBSTITUTE($AD74:$AD76,"G", "")))</f>
        <v>4</v>
      </c>
      <c r="AP74" s="365">
        <f>SUMPRODUCT(LEN($K74:$Y76)-LEN(SUBSTITUTE($K74:$Y76,"M", "")))</f>
        <v>12</v>
      </c>
      <c r="AQ74" s="382">
        <f>SUMPRODUCT(LEN($AD74:$AD76)-LEN(SUBSTITUTE($AD74:$AD76,"M", "")))</f>
        <v>0</v>
      </c>
    </row>
    <row r="75" spans="1:51" ht="19.899999999999999" customHeight="1" x14ac:dyDescent="0.2">
      <c r="A75" s="17"/>
      <c r="B75" s="406"/>
      <c r="C75" s="231"/>
      <c r="D75" s="23"/>
      <c r="E75" s="23"/>
      <c r="F75" s="191"/>
      <c r="G75" s="409"/>
      <c r="H75" s="409"/>
      <c r="I75" s="409"/>
      <c r="J75" s="190" t="s">
        <v>91</v>
      </c>
      <c r="K75" s="189" t="s">
        <v>846</v>
      </c>
      <c r="L75" s="190" t="s">
        <v>90</v>
      </c>
      <c r="M75" s="189" t="s">
        <v>224</v>
      </c>
      <c r="N75" s="190" t="s">
        <v>89</v>
      </c>
      <c r="O75" s="189" t="s">
        <v>224</v>
      </c>
      <c r="P75" s="190" t="s">
        <v>88</v>
      </c>
      <c r="Q75" s="189" t="s">
        <v>224</v>
      </c>
      <c r="R75" s="190" t="s">
        <v>210</v>
      </c>
      <c r="S75" s="189" t="s">
        <v>97</v>
      </c>
      <c r="T75" s="190" t="s">
        <v>209</v>
      </c>
      <c r="U75" s="189" t="s">
        <v>301</v>
      </c>
      <c r="V75" s="190" t="s">
        <v>291</v>
      </c>
      <c r="W75" s="189" t="s">
        <v>214</v>
      </c>
      <c r="X75" s="190" t="s">
        <v>593</v>
      </c>
      <c r="Y75" s="189" t="s">
        <v>218</v>
      </c>
      <c r="Z75" s="190" t="s">
        <v>739</v>
      </c>
      <c r="AA75" s="189" t="s">
        <v>97</v>
      </c>
      <c r="AB75" s="303" t="s">
        <v>911</v>
      </c>
      <c r="AC75" s="189"/>
      <c r="AD75" s="18"/>
      <c r="AE75" s="366"/>
      <c r="AF75" s="366"/>
      <c r="AG75" s="188"/>
      <c r="AH75" s="390"/>
      <c r="AI75" s="392"/>
      <c r="AJ75" s="392"/>
      <c r="AK75" s="392"/>
      <c r="AL75" s="392"/>
      <c r="AM75" s="392"/>
      <c r="AN75" s="392"/>
      <c r="AO75" s="392"/>
      <c r="AP75" s="392"/>
      <c r="AQ75" s="395"/>
      <c r="AT75" s="4">
        <f>SUM(AP74:AQ76)/SUM(AN74:AQ76)*100</f>
        <v>60</v>
      </c>
    </row>
    <row r="76" spans="1:51" ht="19.899999999999999" customHeight="1" thickBot="1" x14ac:dyDescent="0.25">
      <c r="A76" s="17"/>
      <c r="B76" s="407"/>
      <c r="C76" s="233"/>
      <c r="D76" s="203"/>
      <c r="E76" s="203"/>
      <c r="F76" s="202"/>
      <c r="G76" s="410"/>
      <c r="H76" s="410"/>
      <c r="I76" s="410"/>
      <c r="J76" s="201" t="s">
        <v>87</v>
      </c>
      <c r="K76" s="200" t="s">
        <v>746</v>
      </c>
      <c r="L76" s="201" t="s">
        <v>86</v>
      </c>
      <c r="M76" s="200" t="s">
        <v>793</v>
      </c>
      <c r="N76" s="201" t="s">
        <v>85</v>
      </c>
      <c r="O76" s="200" t="s">
        <v>743</v>
      </c>
      <c r="P76" s="201" t="s">
        <v>84</v>
      </c>
      <c r="Q76" s="200" t="s">
        <v>746</v>
      </c>
      <c r="R76" s="201" t="s">
        <v>208</v>
      </c>
      <c r="S76" s="200" t="s">
        <v>230</v>
      </c>
      <c r="T76" s="201" t="s">
        <v>207</v>
      </c>
      <c r="U76" s="200" t="s">
        <v>249</v>
      </c>
      <c r="V76" s="201" t="s">
        <v>290</v>
      </c>
      <c r="W76" s="200" t="s">
        <v>227</v>
      </c>
      <c r="X76" s="201" t="s">
        <v>592</v>
      </c>
      <c r="Y76" s="200" t="s">
        <v>214</v>
      </c>
      <c r="Z76" s="201" t="s">
        <v>738</v>
      </c>
      <c r="AA76" s="200" t="s">
        <v>97</v>
      </c>
      <c r="AB76" s="302" t="s">
        <v>910</v>
      </c>
      <c r="AC76" s="200"/>
      <c r="AD76" s="10"/>
      <c r="AE76" s="398"/>
      <c r="AF76" s="398"/>
      <c r="AG76" s="199"/>
      <c r="AH76" s="391"/>
      <c r="AI76" s="393"/>
      <c r="AJ76" s="393"/>
      <c r="AK76" s="393"/>
      <c r="AL76" s="393"/>
      <c r="AM76" s="393"/>
      <c r="AN76" s="393"/>
      <c r="AO76" s="393"/>
      <c r="AP76" s="393"/>
      <c r="AQ76" s="396"/>
    </row>
    <row r="77" spans="1:51" ht="19.899999999999999" customHeight="1" x14ac:dyDescent="0.2">
      <c r="A77" s="17"/>
      <c r="B77" s="405">
        <v>2</v>
      </c>
      <c r="C77" s="232"/>
      <c r="D77" s="197"/>
      <c r="E77" s="197"/>
      <c r="F77" s="196"/>
      <c r="G77" s="408">
        <v>81</v>
      </c>
      <c r="H77" s="408">
        <v>28</v>
      </c>
      <c r="I77" s="408">
        <v>4</v>
      </c>
      <c r="J77" s="195" t="s">
        <v>95</v>
      </c>
      <c r="K77" s="194" t="s">
        <v>748</v>
      </c>
      <c r="L77" s="195" t="s">
        <v>94</v>
      </c>
      <c r="M77" s="194" t="s">
        <v>743</v>
      </c>
      <c r="N77" s="195" t="s">
        <v>93</v>
      </c>
      <c r="O77" s="194" t="s">
        <v>743</v>
      </c>
      <c r="P77" s="195" t="s">
        <v>92</v>
      </c>
      <c r="Q77" s="194" t="s">
        <v>224</v>
      </c>
      <c r="R77" s="195" t="s">
        <v>212</v>
      </c>
      <c r="S77" s="194" t="s">
        <v>213</v>
      </c>
      <c r="T77" s="195" t="s">
        <v>211</v>
      </c>
      <c r="U77" s="194" t="s">
        <v>97</v>
      </c>
      <c r="V77" s="195" t="s">
        <v>292</v>
      </c>
      <c r="W77" s="194" t="s">
        <v>218</v>
      </c>
      <c r="X77" s="195" t="s">
        <v>594</v>
      </c>
      <c r="Y77" s="194" t="s">
        <v>98</v>
      </c>
      <c r="Z77" s="195" t="s">
        <v>740</v>
      </c>
      <c r="AA77" s="194"/>
      <c r="AB77" s="304" t="s">
        <v>912</v>
      </c>
      <c r="AC77" s="194"/>
      <c r="AD77" s="25"/>
      <c r="AE77" s="397"/>
      <c r="AF77" s="397"/>
      <c r="AG77" s="193"/>
      <c r="AH77" s="379">
        <f>SUMPRODUCT(LEN($K77:$Y79)-LEN(SUBSTITUTE($K77:$Y79,"A", "")))</f>
        <v>25</v>
      </c>
      <c r="AI77" s="365">
        <f>SUMPRODUCT(LEN($AD77:$AD79)-LEN(SUBSTITUTE($AD77:$AD79,"A", "")))</f>
        <v>0</v>
      </c>
      <c r="AJ77" s="365">
        <f>SUMPRODUCT(LEN($K77:$Y79)-LEN(SUBSTITUTE($K77:$Y79,"S", "")))</f>
        <v>8</v>
      </c>
      <c r="AK77" s="365">
        <f>SUMPRODUCT(LEN($AD77:$AD79)-LEN(SUBSTITUTE($AD77:$AD79,"S", "")))</f>
        <v>0</v>
      </c>
      <c r="AL77" s="365">
        <f>SUMPRODUCT(LEN($K77:$Y79)-LEN(SUBSTITUTE($K77:$Y79,"F", "")))</f>
        <v>0</v>
      </c>
      <c r="AM77" s="365">
        <f>SUMPRODUCT(LEN($AD77:$AD79)-LEN(SUBSTITUTE($AD77:$AD79,"F", "")))</f>
        <v>0</v>
      </c>
      <c r="AN77" s="365">
        <f>SUMPRODUCT(LEN($K77:$Y79)-LEN(SUBSTITUTE($K77:$Y79,"G", "")))</f>
        <v>0</v>
      </c>
      <c r="AO77" s="365">
        <f>SUMPRODUCT(LEN($AD77:$AD79)-LEN(SUBSTITUTE($AD77:$AD79,"G", "")))</f>
        <v>0</v>
      </c>
      <c r="AP77" s="365">
        <f>SUMPRODUCT(LEN($K77:$Y79)-LEN(SUBSTITUTE($K77:$Y79,"M", "")))</f>
        <v>9</v>
      </c>
      <c r="AQ77" s="382">
        <f>SUMPRODUCT(LEN($AD77:$AD79)-LEN(SUBSTITUTE($AD77:$AD79,"M", "")))</f>
        <v>0</v>
      </c>
    </row>
    <row r="78" spans="1:51" ht="19.899999999999999" customHeight="1" x14ac:dyDescent="0.2">
      <c r="A78" s="17"/>
      <c r="B78" s="406"/>
      <c r="C78" s="231"/>
      <c r="D78" s="23"/>
      <c r="E78" s="23"/>
      <c r="F78" s="191"/>
      <c r="G78" s="409"/>
      <c r="H78" s="409"/>
      <c r="I78" s="409"/>
      <c r="J78" s="190" t="s">
        <v>91</v>
      </c>
      <c r="K78" s="189" t="s">
        <v>846</v>
      </c>
      <c r="L78" s="190" t="s">
        <v>90</v>
      </c>
      <c r="M78" s="189" t="s">
        <v>213</v>
      </c>
      <c r="N78" s="190" t="s">
        <v>89</v>
      </c>
      <c r="O78" s="189" t="s">
        <v>224</v>
      </c>
      <c r="P78" s="190" t="s">
        <v>88</v>
      </c>
      <c r="Q78" s="189" t="s">
        <v>746</v>
      </c>
      <c r="R78" s="190" t="s">
        <v>210</v>
      </c>
      <c r="S78" s="189" t="s">
        <v>97</v>
      </c>
      <c r="T78" s="190" t="s">
        <v>209</v>
      </c>
      <c r="U78" s="189" t="s">
        <v>97</v>
      </c>
      <c r="V78" s="190" t="s">
        <v>291</v>
      </c>
      <c r="W78" s="189" t="s">
        <v>218</v>
      </c>
      <c r="X78" s="190" t="s">
        <v>593</v>
      </c>
      <c r="Y78" s="189"/>
      <c r="Z78" s="190" t="s">
        <v>739</v>
      </c>
      <c r="AA78" s="189"/>
      <c r="AB78" s="303" t="s">
        <v>911</v>
      </c>
      <c r="AC78" s="189"/>
      <c r="AD78" s="18"/>
      <c r="AE78" s="366"/>
      <c r="AF78" s="366"/>
      <c r="AG78" s="188"/>
      <c r="AH78" s="390"/>
      <c r="AI78" s="392"/>
      <c r="AJ78" s="392"/>
      <c r="AK78" s="392"/>
      <c r="AL78" s="392"/>
      <c r="AM78" s="392"/>
      <c r="AN78" s="392"/>
      <c r="AO78" s="392"/>
      <c r="AP78" s="392"/>
      <c r="AQ78" s="395"/>
      <c r="AT78" s="4">
        <f>SUM(AP77:AQ79)/SUM(AN77:AQ79)*100</f>
        <v>100</v>
      </c>
    </row>
    <row r="79" spans="1:51" ht="19.899999999999999" customHeight="1" thickBot="1" x14ac:dyDescent="0.25">
      <c r="A79" s="17"/>
      <c r="B79" s="407"/>
      <c r="C79" s="233"/>
      <c r="D79" s="203"/>
      <c r="E79" s="203"/>
      <c r="F79" s="202"/>
      <c r="G79" s="410"/>
      <c r="H79" s="410"/>
      <c r="I79" s="410"/>
      <c r="J79" s="201" t="s">
        <v>87</v>
      </c>
      <c r="K79" s="200" t="s">
        <v>846</v>
      </c>
      <c r="L79" s="201" t="s">
        <v>86</v>
      </c>
      <c r="M79" s="200" t="s">
        <v>746</v>
      </c>
      <c r="N79" s="201" t="s">
        <v>85</v>
      </c>
      <c r="O79" s="200" t="s">
        <v>224</v>
      </c>
      <c r="P79" s="201" t="s">
        <v>84</v>
      </c>
      <c r="Q79" s="200" t="s">
        <v>213</v>
      </c>
      <c r="R79" s="201" t="s">
        <v>208</v>
      </c>
      <c r="S79" s="200" t="s">
        <v>97</v>
      </c>
      <c r="T79" s="201" t="s">
        <v>207</v>
      </c>
      <c r="U79" s="200" t="s">
        <v>218</v>
      </c>
      <c r="V79" s="201" t="s">
        <v>290</v>
      </c>
      <c r="W79" s="200" t="s">
        <v>98</v>
      </c>
      <c r="X79" s="201" t="s">
        <v>592</v>
      </c>
      <c r="Y79" s="200"/>
      <c r="Z79" s="201" t="s">
        <v>738</v>
      </c>
      <c r="AA79" s="200"/>
      <c r="AB79" s="302" t="s">
        <v>910</v>
      </c>
      <c r="AC79" s="200"/>
      <c r="AD79" s="10"/>
      <c r="AE79" s="398"/>
      <c r="AF79" s="398"/>
      <c r="AG79" s="199"/>
      <c r="AH79" s="391"/>
      <c r="AI79" s="393"/>
      <c r="AJ79" s="393"/>
      <c r="AK79" s="393"/>
      <c r="AL79" s="393"/>
      <c r="AM79" s="393"/>
      <c r="AN79" s="393"/>
      <c r="AO79" s="393"/>
      <c r="AP79" s="393"/>
      <c r="AQ79" s="396"/>
    </row>
    <row r="80" spans="1:51" ht="19.899999999999999" customHeight="1" x14ac:dyDescent="0.2">
      <c r="A80" s="17"/>
      <c r="B80" s="405">
        <v>3</v>
      </c>
      <c r="C80" s="232"/>
      <c r="D80" s="197"/>
      <c r="E80" s="197"/>
      <c r="F80" s="196"/>
      <c r="G80" s="408">
        <v>76</v>
      </c>
      <c r="H80" s="408">
        <v>27</v>
      </c>
      <c r="I80" s="408">
        <v>4</v>
      </c>
      <c r="J80" s="195" t="s">
        <v>95</v>
      </c>
      <c r="K80" s="194" t="s">
        <v>793</v>
      </c>
      <c r="L80" s="195" t="s">
        <v>94</v>
      </c>
      <c r="M80" s="194" t="s">
        <v>746</v>
      </c>
      <c r="N80" s="195" t="s">
        <v>93</v>
      </c>
      <c r="O80" s="194" t="s">
        <v>747</v>
      </c>
      <c r="P80" s="195" t="s">
        <v>92</v>
      </c>
      <c r="Q80" s="194" t="s">
        <v>266</v>
      </c>
      <c r="R80" s="195" t="s">
        <v>212</v>
      </c>
      <c r="S80" s="194" t="s">
        <v>213</v>
      </c>
      <c r="T80" s="195" t="s">
        <v>211</v>
      </c>
      <c r="U80" s="194"/>
      <c r="V80" s="195" t="s">
        <v>292</v>
      </c>
      <c r="W80" s="194"/>
      <c r="X80" s="195" t="s">
        <v>594</v>
      </c>
      <c r="Y80" s="194"/>
      <c r="Z80" s="195" t="s">
        <v>740</v>
      </c>
      <c r="AA80" s="194"/>
      <c r="AB80" s="304" t="s">
        <v>912</v>
      </c>
      <c r="AC80" s="194"/>
      <c r="AD80" s="25"/>
      <c r="AE80" s="397"/>
      <c r="AF80" s="397"/>
      <c r="AG80" s="193"/>
      <c r="AH80" s="379">
        <f>SUMPRODUCT(LEN($K80:$Y82)-LEN(SUBSTITUTE($K80:$Y82,"A", "")))</f>
        <v>28</v>
      </c>
      <c r="AI80" s="365">
        <f>SUMPRODUCT(LEN($AD80:$AD82)-LEN(SUBSTITUTE($AD80:$AD82,"A", "")))</f>
        <v>0</v>
      </c>
      <c r="AJ80" s="365">
        <f>SUMPRODUCT(LEN($K80:$Y82)-LEN(SUBSTITUTE($K80:$Y82,"S", "")))</f>
        <v>0</v>
      </c>
      <c r="AK80" s="365">
        <f>SUMPRODUCT(LEN($AD80:$AD82)-LEN(SUBSTITUTE($AD80:$AD82,"S", "")))</f>
        <v>0</v>
      </c>
      <c r="AL80" s="365">
        <f>SUMPRODUCT(LEN($K80:$Y82)-LEN(SUBSTITUTE($K80:$Y82,"F", "")))</f>
        <v>0</v>
      </c>
      <c r="AM80" s="365">
        <f>SUMPRODUCT(LEN($AD80:$AD82)-LEN(SUBSTITUTE($AD80:$AD82,"F", "")))</f>
        <v>0</v>
      </c>
      <c r="AN80" s="365">
        <f>SUMPRODUCT(LEN($K80:$Y82)-LEN(SUBSTITUTE($K80:$Y82,"G", "")))</f>
        <v>6</v>
      </c>
      <c r="AO80" s="365">
        <f>SUMPRODUCT(LEN($AD80:$AD82)-LEN(SUBSTITUTE($AD80:$AD82,"G", "")))</f>
        <v>0</v>
      </c>
      <c r="AP80" s="365">
        <f>SUMPRODUCT(LEN($K80:$Y82)-LEN(SUBSTITUTE($K80:$Y82,"M", "")))</f>
        <v>9</v>
      </c>
      <c r="AQ80" s="382">
        <f>SUMPRODUCT(LEN($AD80:$AD82)-LEN(SUBSTITUTE($AD80:$AD82,"M", "")))</f>
        <v>0</v>
      </c>
    </row>
    <row r="81" spans="1:46" ht="19.899999999999999" customHeight="1" x14ac:dyDescent="0.2">
      <c r="A81" s="17"/>
      <c r="B81" s="406"/>
      <c r="C81" s="231"/>
      <c r="D81" s="23"/>
      <c r="E81" s="23"/>
      <c r="F81" s="191"/>
      <c r="G81" s="409"/>
      <c r="H81" s="409"/>
      <c r="I81" s="409"/>
      <c r="J81" s="190" t="s">
        <v>91</v>
      </c>
      <c r="K81" s="189" t="s">
        <v>213</v>
      </c>
      <c r="L81" s="190" t="s">
        <v>90</v>
      </c>
      <c r="M81" s="189" t="s">
        <v>747</v>
      </c>
      <c r="N81" s="190" t="s">
        <v>89</v>
      </c>
      <c r="O81" s="189" t="s">
        <v>425</v>
      </c>
      <c r="P81" s="190" t="s">
        <v>88</v>
      </c>
      <c r="Q81" s="189" t="s">
        <v>742</v>
      </c>
      <c r="R81" s="190" t="s">
        <v>210</v>
      </c>
      <c r="S81" s="189" t="s">
        <v>263</v>
      </c>
      <c r="T81" s="190" t="s">
        <v>209</v>
      </c>
      <c r="U81" s="189"/>
      <c r="V81" s="190" t="s">
        <v>291</v>
      </c>
      <c r="W81" s="189"/>
      <c r="X81" s="190" t="s">
        <v>593</v>
      </c>
      <c r="Y81" s="189"/>
      <c r="Z81" s="190" t="s">
        <v>739</v>
      </c>
      <c r="AA81" s="189"/>
      <c r="AB81" s="303" t="s">
        <v>911</v>
      </c>
      <c r="AC81" s="189"/>
      <c r="AD81" s="18"/>
      <c r="AE81" s="366"/>
      <c r="AF81" s="366"/>
      <c r="AG81" s="188"/>
      <c r="AH81" s="390"/>
      <c r="AI81" s="392"/>
      <c r="AJ81" s="392"/>
      <c r="AK81" s="392"/>
      <c r="AL81" s="392"/>
      <c r="AM81" s="392"/>
      <c r="AN81" s="392"/>
      <c r="AO81" s="392"/>
      <c r="AP81" s="392"/>
      <c r="AQ81" s="395"/>
      <c r="AT81" s="4">
        <f>SUM(AP80:AQ82)/SUM(AN80:AQ82)*100</f>
        <v>60</v>
      </c>
    </row>
    <row r="82" spans="1:46" ht="19.899999999999999" customHeight="1" thickBot="1" x14ac:dyDescent="0.25">
      <c r="A82" s="17"/>
      <c r="B82" s="407"/>
      <c r="C82" s="233"/>
      <c r="D82" s="203"/>
      <c r="E82" s="203"/>
      <c r="F82" s="202"/>
      <c r="G82" s="410"/>
      <c r="H82" s="410"/>
      <c r="I82" s="410"/>
      <c r="J82" s="201" t="s">
        <v>87</v>
      </c>
      <c r="K82" s="200" t="s">
        <v>793</v>
      </c>
      <c r="L82" s="201" t="s">
        <v>86</v>
      </c>
      <c r="M82" s="200" t="s">
        <v>747</v>
      </c>
      <c r="N82" s="201" t="s">
        <v>85</v>
      </c>
      <c r="O82" s="200" t="s">
        <v>266</v>
      </c>
      <c r="P82" s="201" t="s">
        <v>84</v>
      </c>
      <c r="Q82" s="200" t="s">
        <v>263</v>
      </c>
      <c r="R82" s="201" t="s">
        <v>208</v>
      </c>
      <c r="S82" s="200" t="s">
        <v>263</v>
      </c>
      <c r="T82" s="201" t="s">
        <v>207</v>
      </c>
      <c r="U82" s="200"/>
      <c r="V82" s="201" t="s">
        <v>290</v>
      </c>
      <c r="W82" s="200"/>
      <c r="X82" s="201" t="s">
        <v>592</v>
      </c>
      <c r="Y82" s="200"/>
      <c r="Z82" s="201" t="s">
        <v>738</v>
      </c>
      <c r="AA82" s="200"/>
      <c r="AB82" s="302" t="s">
        <v>910</v>
      </c>
      <c r="AC82" s="200"/>
      <c r="AD82" s="10"/>
      <c r="AE82" s="398"/>
      <c r="AF82" s="398"/>
      <c r="AG82" s="199"/>
      <c r="AH82" s="391"/>
      <c r="AI82" s="393"/>
      <c r="AJ82" s="393"/>
      <c r="AK82" s="393"/>
      <c r="AL82" s="393"/>
      <c r="AM82" s="393"/>
      <c r="AN82" s="393"/>
      <c r="AO82" s="393"/>
      <c r="AP82" s="393"/>
      <c r="AQ82" s="396"/>
    </row>
    <row r="83" spans="1:46" ht="19.899999999999999" customHeight="1" x14ac:dyDescent="0.2">
      <c r="A83" s="17"/>
      <c r="B83" s="405">
        <v>4</v>
      </c>
      <c r="C83" s="232"/>
      <c r="D83" s="197"/>
      <c r="E83" s="197"/>
      <c r="F83" s="196"/>
      <c r="G83" s="408">
        <v>79</v>
      </c>
      <c r="H83" s="408">
        <v>28</v>
      </c>
      <c r="I83" s="408">
        <v>6</v>
      </c>
      <c r="J83" s="195" t="s">
        <v>95</v>
      </c>
      <c r="K83" s="194" t="s">
        <v>793</v>
      </c>
      <c r="L83" s="195" t="s">
        <v>94</v>
      </c>
      <c r="M83" s="194" t="s">
        <v>793</v>
      </c>
      <c r="N83" s="195" t="s">
        <v>93</v>
      </c>
      <c r="O83" s="194" t="s">
        <v>425</v>
      </c>
      <c r="P83" s="195" t="s">
        <v>92</v>
      </c>
      <c r="Q83" s="194" t="s">
        <v>743</v>
      </c>
      <c r="R83" s="195" t="s">
        <v>212</v>
      </c>
      <c r="S83" s="194" t="s">
        <v>97</v>
      </c>
      <c r="T83" s="195" t="s">
        <v>211</v>
      </c>
      <c r="U83" s="194" t="s">
        <v>213</v>
      </c>
      <c r="V83" s="195" t="s">
        <v>292</v>
      </c>
      <c r="W83" s="194" t="s">
        <v>214</v>
      </c>
      <c r="X83" s="195" t="s">
        <v>594</v>
      </c>
      <c r="Y83" s="194" t="s">
        <v>98</v>
      </c>
      <c r="Z83" s="195" t="s">
        <v>740</v>
      </c>
      <c r="AA83" s="194"/>
      <c r="AB83" s="304" t="s">
        <v>912</v>
      </c>
      <c r="AC83" s="194"/>
      <c r="AD83" s="25" t="s">
        <v>934</v>
      </c>
      <c r="AE83" s="397"/>
      <c r="AF83" s="397"/>
      <c r="AG83" s="193"/>
      <c r="AH83" s="379">
        <f>SUMPRODUCT(LEN($K83:$Y85)-LEN(SUBSTITUTE($K83:$Y85,"A", "")))</f>
        <v>33</v>
      </c>
      <c r="AI83" s="365">
        <f>SUMPRODUCT(LEN($AD83:$AD85)-LEN(SUBSTITUTE($AD83:$AD85,"A", "")))</f>
        <v>3</v>
      </c>
      <c r="AJ83" s="365">
        <f>SUMPRODUCT(LEN($K83:$Y85)-LEN(SUBSTITUTE($K83:$Y85,"S", "")))</f>
        <v>5</v>
      </c>
      <c r="AK83" s="365">
        <f>SUMPRODUCT(LEN($AD83:$AD85)-LEN(SUBSTITUTE($AD83:$AD85,"S", "")))</f>
        <v>0</v>
      </c>
      <c r="AL83" s="365">
        <f>SUMPRODUCT(LEN($K83:$Y85)-LEN(SUBSTITUTE($K83:$Y85,"F", "")))</f>
        <v>0</v>
      </c>
      <c r="AM83" s="365">
        <f>SUMPRODUCT(LEN($AD83:$AD85)-LEN(SUBSTITUTE($AD83:$AD85,"F", "")))</f>
        <v>0</v>
      </c>
      <c r="AN83" s="365">
        <f>SUMPRODUCT(LEN($K83:$Y85)-LEN(SUBSTITUTE($K83:$Y85,"G", "")))</f>
        <v>6</v>
      </c>
      <c r="AO83" s="365">
        <f>SUMPRODUCT(LEN($AD83:$AD85)-LEN(SUBSTITUTE($AD83:$AD85,"G", "")))</f>
        <v>3</v>
      </c>
      <c r="AP83" s="365">
        <f>SUMPRODUCT(LEN($K83:$Y85)-LEN(SUBSTITUTE($K83:$Y85,"M", "")))</f>
        <v>12</v>
      </c>
      <c r="AQ83" s="382">
        <f>SUMPRODUCT(LEN($AD83:$AD85)-LEN(SUBSTITUTE($AD83:$AD85,"M", "")))</f>
        <v>2</v>
      </c>
    </row>
    <row r="84" spans="1:46" ht="19.899999999999999" customHeight="1" x14ac:dyDescent="0.2">
      <c r="A84" s="17"/>
      <c r="B84" s="406"/>
      <c r="C84" s="231"/>
      <c r="D84" s="23"/>
      <c r="E84" s="23"/>
      <c r="F84" s="191"/>
      <c r="G84" s="409"/>
      <c r="H84" s="409"/>
      <c r="I84" s="409"/>
      <c r="J84" s="190" t="s">
        <v>91</v>
      </c>
      <c r="K84" s="189" t="s">
        <v>846</v>
      </c>
      <c r="L84" s="190" t="s">
        <v>90</v>
      </c>
      <c r="M84" s="189" t="s">
        <v>953</v>
      </c>
      <c r="N84" s="190" t="s">
        <v>89</v>
      </c>
      <c r="O84" s="189" t="s">
        <v>743</v>
      </c>
      <c r="P84" s="190" t="s">
        <v>88</v>
      </c>
      <c r="Q84" s="189" t="s">
        <v>275</v>
      </c>
      <c r="R84" s="190" t="s">
        <v>210</v>
      </c>
      <c r="S84" s="189" t="s">
        <v>275</v>
      </c>
      <c r="T84" s="190" t="s">
        <v>209</v>
      </c>
      <c r="U84" s="189" t="s">
        <v>263</v>
      </c>
      <c r="V84" s="190" t="s">
        <v>291</v>
      </c>
      <c r="W84" s="189" t="s">
        <v>98</v>
      </c>
      <c r="X84" s="190" t="s">
        <v>593</v>
      </c>
      <c r="Y84" s="189"/>
      <c r="Z84" s="190" t="s">
        <v>739</v>
      </c>
      <c r="AA84" s="189"/>
      <c r="AB84" s="303" t="s">
        <v>911</v>
      </c>
      <c r="AC84" s="189"/>
      <c r="AD84" s="18" t="s">
        <v>795</v>
      </c>
      <c r="AE84" s="366"/>
      <c r="AF84" s="366"/>
      <c r="AG84" s="188"/>
      <c r="AH84" s="390"/>
      <c r="AI84" s="392"/>
      <c r="AJ84" s="392"/>
      <c r="AK84" s="392"/>
      <c r="AL84" s="392"/>
      <c r="AM84" s="392"/>
      <c r="AN84" s="392"/>
      <c r="AO84" s="392"/>
      <c r="AP84" s="392"/>
      <c r="AQ84" s="395"/>
      <c r="AT84" s="4">
        <f>SUM(AP83:AQ85)/SUM(AN83:AQ85)*100</f>
        <v>60.869565217391312</v>
      </c>
    </row>
    <row r="85" spans="1:46" ht="19.899999999999999" customHeight="1" thickBot="1" x14ac:dyDescent="0.25">
      <c r="A85" s="17"/>
      <c r="B85" s="407"/>
      <c r="C85" s="233"/>
      <c r="D85" s="203"/>
      <c r="E85" s="203"/>
      <c r="F85" s="202"/>
      <c r="G85" s="410"/>
      <c r="H85" s="410"/>
      <c r="I85" s="410"/>
      <c r="J85" s="201" t="s">
        <v>87</v>
      </c>
      <c r="K85" s="200" t="s">
        <v>745</v>
      </c>
      <c r="L85" s="201" t="s">
        <v>86</v>
      </c>
      <c r="M85" s="200" t="s">
        <v>747</v>
      </c>
      <c r="N85" s="201" t="s">
        <v>85</v>
      </c>
      <c r="O85" s="200" t="s">
        <v>425</v>
      </c>
      <c r="P85" s="201" t="s">
        <v>84</v>
      </c>
      <c r="Q85" s="200" t="s">
        <v>275</v>
      </c>
      <c r="R85" s="201" t="s">
        <v>208</v>
      </c>
      <c r="S85" s="200" t="s">
        <v>263</v>
      </c>
      <c r="T85" s="201" t="s">
        <v>207</v>
      </c>
      <c r="U85" s="200" t="s">
        <v>264</v>
      </c>
      <c r="V85" s="201" t="s">
        <v>290</v>
      </c>
      <c r="W85" s="200" t="s">
        <v>98</v>
      </c>
      <c r="X85" s="201" t="s">
        <v>592</v>
      </c>
      <c r="Y85" s="200"/>
      <c r="Z85" s="201" t="s">
        <v>738</v>
      </c>
      <c r="AA85" s="200"/>
      <c r="AB85" s="302" t="s">
        <v>910</v>
      </c>
      <c r="AC85" s="200"/>
      <c r="AD85" s="10"/>
      <c r="AE85" s="398"/>
      <c r="AF85" s="398"/>
      <c r="AG85" s="199"/>
      <c r="AH85" s="391"/>
      <c r="AI85" s="393"/>
      <c r="AJ85" s="393"/>
      <c r="AK85" s="393"/>
      <c r="AL85" s="393"/>
      <c r="AM85" s="393"/>
      <c r="AN85" s="393"/>
      <c r="AO85" s="393"/>
      <c r="AP85" s="393"/>
      <c r="AQ85" s="396"/>
    </row>
    <row r="86" spans="1:46" ht="19.899999999999999" customHeight="1" x14ac:dyDescent="0.2">
      <c r="A86" s="17"/>
      <c r="B86" s="405">
        <v>5</v>
      </c>
      <c r="C86" s="232"/>
      <c r="D86" s="197"/>
      <c r="E86" s="197"/>
      <c r="F86" s="196"/>
      <c r="G86" s="408">
        <v>93</v>
      </c>
      <c r="H86" s="408">
        <v>28</v>
      </c>
      <c r="I86" s="408">
        <v>5</v>
      </c>
      <c r="J86" s="195" t="s">
        <v>95</v>
      </c>
      <c r="K86" s="194" t="s">
        <v>748</v>
      </c>
      <c r="L86" s="195" t="s">
        <v>94</v>
      </c>
      <c r="M86" s="194" t="s">
        <v>224</v>
      </c>
      <c r="N86" s="195" t="s">
        <v>93</v>
      </c>
      <c r="O86" s="194" t="s">
        <v>97</v>
      </c>
      <c r="P86" s="195" t="s">
        <v>92</v>
      </c>
      <c r="Q86" s="194" t="s">
        <v>213</v>
      </c>
      <c r="R86" s="195" t="s">
        <v>212</v>
      </c>
      <c r="S86" s="194" t="s">
        <v>309</v>
      </c>
      <c r="T86" s="195" t="s">
        <v>211</v>
      </c>
      <c r="U86" s="194" t="s">
        <v>333</v>
      </c>
      <c r="V86" s="195" t="s">
        <v>292</v>
      </c>
      <c r="W86" s="194" t="s">
        <v>228</v>
      </c>
      <c r="X86" s="195" t="s">
        <v>594</v>
      </c>
      <c r="Y86" s="194" t="s">
        <v>98</v>
      </c>
      <c r="Z86" s="195" t="s">
        <v>740</v>
      </c>
      <c r="AA86" s="194"/>
      <c r="AB86" s="304" t="s">
        <v>912</v>
      </c>
      <c r="AC86" s="194"/>
      <c r="AD86" s="25"/>
      <c r="AE86" s="397"/>
      <c r="AF86" s="397"/>
      <c r="AG86" s="193"/>
      <c r="AH86" s="379">
        <f>SUMPRODUCT(LEN($K86:$Y88)-LEN(SUBSTITUTE($K86:$Y88,"A", "")))</f>
        <v>20</v>
      </c>
      <c r="AI86" s="365">
        <f>SUMPRODUCT(LEN($AD86:$AD88)-LEN(SUBSTITUTE($AD86:$AD88,"A", "")))</f>
        <v>0</v>
      </c>
      <c r="AJ86" s="365">
        <f>SUMPRODUCT(LEN($K86:$Y88)-LEN(SUBSTITUTE($K86:$Y88,"S", "")))</f>
        <v>23</v>
      </c>
      <c r="AK86" s="365">
        <f>SUMPRODUCT(LEN($AD86:$AD88)-LEN(SUBSTITUTE($AD86:$AD88,"S", "")))</f>
        <v>0</v>
      </c>
      <c r="AL86" s="365">
        <f>SUMPRODUCT(LEN($K86:$Y88)-LEN(SUBSTITUTE($K86:$Y88,"F", "")))</f>
        <v>0</v>
      </c>
      <c r="AM86" s="365">
        <f>SUMPRODUCT(LEN($AD86:$AD88)-LEN(SUBSTITUTE($AD86:$AD88,"F", "")))</f>
        <v>0</v>
      </c>
      <c r="AN86" s="365">
        <f>SUMPRODUCT(LEN($K86:$Y88)-LEN(SUBSTITUTE($K86:$Y88,"G", "")))</f>
        <v>5</v>
      </c>
      <c r="AO86" s="365">
        <f>SUMPRODUCT(LEN($AD86:$AD88)-LEN(SUBSTITUTE($AD86:$AD88,"G", "")))</f>
        <v>0</v>
      </c>
      <c r="AP86" s="365">
        <f>SUMPRODUCT(LEN($K86:$Y88)-LEN(SUBSTITUTE($K86:$Y88,"M", "")))</f>
        <v>3</v>
      </c>
      <c r="AQ86" s="382">
        <f>SUMPRODUCT(LEN($AD86:$AD88)-LEN(SUBSTITUTE($AD86:$AD88,"M", "")))</f>
        <v>0</v>
      </c>
    </row>
    <row r="87" spans="1:46" ht="19.899999999999999" customHeight="1" x14ac:dyDescent="0.2">
      <c r="A87" s="17"/>
      <c r="B87" s="406"/>
      <c r="C87" s="231"/>
      <c r="D87" s="23"/>
      <c r="E87" s="23"/>
      <c r="F87" s="191"/>
      <c r="G87" s="409"/>
      <c r="H87" s="409"/>
      <c r="I87" s="409"/>
      <c r="J87" s="190" t="s">
        <v>91</v>
      </c>
      <c r="K87" s="189" t="s">
        <v>746</v>
      </c>
      <c r="L87" s="190" t="s">
        <v>90</v>
      </c>
      <c r="M87" s="189" t="s">
        <v>213</v>
      </c>
      <c r="N87" s="190" t="s">
        <v>89</v>
      </c>
      <c r="O87" s="189" t="s">
        <v>271</v>
      </c>
      <c r="P87" s="190" t="s">
        <v>88</v>
      </c>
      <c r="Q87" s="189" t="s">
        <v>367</v>
      </c>
      <c r="R87" s="190" t="s">
        <v>210</v>
      </c>
      <c r="S87" s="189" t="s">
        <v>278</v>
      </c>
      <c r="T87" s="190" t="s">
        <v>209</v>
      </c>
      <c r="U87" s="189" t="s">
        <v>231</v>
      </c>
      <c r="V87" s="190" t="s">
        <v>291</v>
      </c>
      <c r="W87" s="189" t="s">
        <v>218</v>
      </c>
      <c r="X87" s="190" t="s">
        <v>593</v>
      </c>
      <c r="Y87" s="189" t="s">
        <v>98</v>
      </c>
      <c r="Z87" s="190" t="s">
        <v>739</v>
      </c>
      <c r="AA87" s="189"/>
      <c r="AB87" s="303" t="s">
        <v>911</v>
      </c>
      <c r="AC87" s="189"/>
      <c r="AD87" s="18"/>
      <c r="AE87" s="366"/>
      <c r="AF87" s="366"/>
      <c r="AG87" s="188"/>
      <c r="AH87" s="390"/>
      <c r="AI87" s="392"/>
      <c r="AJ87" s="392"/>
      <c r="AK87" s="392"/>
      <c r="AL87" s="392"/>
      <c r="AM87" s="392"/>
      <c r="AN87" s="392"/>
      <c r="AO87" s="392"/>
      <c r="AP87" s="392"/>
      <c r="AQ87" s="395"/>
      <c r="AT87" s="4">
        <f>SUM(AP86:AQ88)/SUM(AN86:AQ88)*100</f>
        <v>37.5</v>
      </c>
    </row>
    <row r="88" spans="1:46" ht="19.899999999999999" customHeight="1" thickBot="1" x14ac:dyDescent="0.25">
      <c r="A88" s="17"/>
      <c r="B88" s="407"/>
      <c r="C88" s="233"/>
      <c r="D88" s="203"/>
      <c r="E88" s="203"/>
      <c r="F88" s="202"/>
      <c r="G88" s="410"/>
      <c r="H88" s="410"/>
      <c r="I88" s="410"/>
      <c r="J88" s="201" t="s">
        <v>87</v>
      </c>
      <c r="K88" s="200" t="s">
        <v>746</v>
      </c>
      <c r="L88" s="201" t="s">
        <v>86</v>
      </c>
      <c r="M88" s="200" t="s">
        <v>97</v>
      </c>
      <c r="N88" s="201" t="s">
        <v>85</v>
      </c>
      <c r="O88" s="200" t="s">
        <v>97</v>
      </c>
      <c r="P88" s="201" t="s">
        <v>84</v>
      </c>
      <c r="Q88" s="200" t="s">
        <v>249</v>
      </c>
      <c r="R88" s="201" t="s">
        <v>208</v>
      </c>
      <c r="S88" s="200" t="s">
        <v>315</v>
      </c>
      <c r="T88" s="201" t="s">
        <v>207</v>
      </c>
      <c r="U88" s="200" t="s">
        <v>220</v>
      </c>
      <c r="V88" s="201" t="s">
        <v>290</v>
      </c>
      <c r="W88" s="200" t="s">
        <v>218</v>
      </c>
      <c r="X88" s="201" t="s">
        <v>592</v>
      </c>
      <c r="Y88" s="200"/>
      <c r="Z88" s="201" t="s">
        <v>738</v>
      </c>
      <c r="AA88" s="200"/>
      <c r="AB88" s="302" t="s">
        <v>910</v>
      </c>
      <c r="AC88" s="200"/>
      <c r="AD88" s="10"/>
      <c r="AE88" s="398"/>
      <c r="AF88" s="398"/>
      <c r="AG88" s="199"/>
      <c r="AH88" s="391"/>
      <c r="AI88" s="393"/>
      <c r="AJ88" s="393"/>
      <c r="AK88" s="393"/>
      <c r="AL88" s="393"/>
      <c r="AM88" s="393"/>
      <c r="AN88" s="393"/>
      <c r="AO88" s="393"/>
      <c r="AP88" s="393"/>
      <c r="AQ88" s="396"/>
    </row>
    <row r="89" spans="1:46" ht="19.899999999999999" customHeight="1" x14ac:dyDescent="0.2">
      <c r="A89" s="17"/>
      <c r="B89" s="405">
        <v>6</v>
      </c>
      <c r="C89" s="232"/>
      <c r="D89" s="197"/>
      <c r="E89" s="197"/>
      <c r="F89" s="196"/>
      <c r="G89" s="408">
        <v>86</v>
      </c>
      <c r="H89" s="408">
        <v>27</v>
      </c>
      <c r="I89" s="408">
        <v>5</v>
      </c>
      <c r="J89" s="195" t="s">
        <v>95</v>
      </c>
      <c r="K89" s="194" t="s">
        <v>748</v>
      </c>
      <c r="L89" s="195" t="s">
        <v>94</v>
      </c>
      <c r="M89" s="194" t="s">
        <v>746</v>
      </c>
      <c r="N89" s="195" t="s">
        <v>93</v>
      </c>
      <c r="O89" s="194" t="s">
        <v>224</v>
      </c>
      <c r="P89" s="195" t="s">
        <v>92</v>
      </c>
      <c r="Q89" s="194" t="s">
        <v>224</v>
      </c>
      <c r="R89" s="195" t="s">
        <v>212</v>
      </c>
      <c r="S89" s="194" t="s">
        <v>296</v>
      </c>
      <c r="T89" s="195" t="s">
        <v>211</v>
      </c>
      <c r="U89" s="194" t="s">
        <v>309</v>
      </c>
      <c r="V89" s="195" t="s">
        <v>292</v>
      </c>
      <c r="W89" s="194" t="s">
        <v>218</v>
      </c>
      <c r="X89" s="195" t="s">
        <v>594</v>
      </c>
      <c r="Y89" s="194" t="s">
        <v>98</v>
      </c>
      <c r="Z89" s="195" t="s">
        <v>740</v>
      </c>
      <c r="AA89" s="194"/>
      <c r="AB89" s="304" t="s">
        <v>912</v>
      </c>
      <c r="AC89" s="194"/>
      <c r="AD89" s="25"/>
      <c r="AE89" s="397"/>
      <c r="AF89" s="397"/>
      <c r="AG89" s="193"/>
      <c r="AH89" s="379">
        <f>SUMPRODUCT(LEN($K89:$Y91)-LEN(SUBSTITUTE($K89:$Y91,"A", "")))</f>
        <v>21</v>
      </c>
      <c r="AI89" s="365">
        <f>SUMPRODUCT(LEN($AD89:$AD91)-LEN(SUBSTITUTE($AD89:$AD91,"A", "")))</f>
        <v>0</v>
      </c>
      <c r="AJ89" s="365">
        <f>SUMPRODUCT(LEN($K89:$Y91)-LEN(SUBSTITUTE($K89:$Y91,"S", "")))</f>
        <v>14</v>
      </c>
      <c r="AK89" s="365">
        <f>SUMPRODUCT(LEN($AD89:$AD91)-LEN(SUBSTITUTE($AD89:$AD91,"S", "")))</f>
        <v>0</v>
      </c>
      <c r="AL89" s="365">
        <f>SUMPRODUCT(LEN($K89:$Y91)-LEN(SUBSTITUTE($K89:$Y91,"F", "")))</f>
        <v>0</v>
      </c>
      <c r="AM89" s="365">
        <f>SUMPRODUCT(LEN($AD89:$AD91)-LEN(SUBSTITUTE($AD89:$AD91,"F", "")))</f>
        <v>0</v>
      </c>
      <c r="AN89" s="365">
        <f>SUMPRODUCT(LEN($K89:$Y91)-LEN(SUBSTITUTE($K89:$Y91,"G", "")))</f>
        <v>8</v>
      </c>
      <c r="AO89" s="365">
        <f>SUMPRODUCT(LEN($AD89:$AD91)-LEN(SUBSTITUTE($AD89:$AD91,"G", "")))</f>
        <v>0</v>
      </c>
      <c r="AP89" s="365">
        <f>SUMPRODUCT(LEN($K89:$Y91)-LEN(SUBSTITUTE($K89:$Y91,"M", "")))</f>
        <v>4</v>
      </c>
      <c r="AQ89" s="382">
        <f>SUMPRODUCT(LEN($AD89:$AD91)-LEN(SUBSTITUTE($AD89:$AD91,"M", "")))</f>
        <v>0</v>
      </c>
    </row>
    <row r="90" spans="1:46" s="58" customFormat="1" ht="19.899999999999999" customHeight="1" x14ac:dyDescent="0.2">
      <c r="A90" s="17"/>
      <c r="B90" s="406"/>
      <c r="C90" s="231"/>
      <c r="D90" s="23"/>
      <c r="E90" s="23"/>
      <c r="F90" s="191"/>
      <c r="G90" s="409"/>
      <c r="H90" s="409"/>
      <c r="I90" s="409"/>
      <c r="J90" s="190" t="s">
        <v>91</v>
      </c>
      <c r="K90" s="189" t="s">
        <v>748</v>
      </c>
      <c r="L90" s="190" t="s">
        <v>90</v>
      </c>
      <c r="M90" s="189" t="s">
        <v>660</v>
      </c>
      <c r="N90" s="190" t="s">
        <v>89</v>
      </c>
      <c r="O90" s="189" t="s">
        <v>306</v>
      </c>
      <c r="P90" s="190" t="s">
        <v>88</v>
      </c>
      <c r="Q90" s="189" t="s">
        <v>213</v>
      </c>
      <c r="R90" s="190" t="s">
        <v>210</v>
      </c>
      <c r="S90" s="189" t="s">
        <v>97</v>
      </c>
      <c r="T90" s="190" t="s">
        <v>209</v>
      </c>
      <c r="U90" s="189" t="s">
        <v>315</v>
      </c>
      <c r="V90" s="190" t="s">
        <v>291</v>
      </c>
      <c r="W90" s="189" t="s">
        <v>98</v>
      </c>
      <c r="X90" s="190" t="s">
        <v>593</v>
      </c>
      <c r="Y90" s="189"/>
      <c r="Z90" s="190" t="s">
        <v>739</v>
      </c>
      <c r="AA90" s="189"/>
      <c r="AB90" s="303" t="s">
        <v>911</v>
      </c>
      <c r="AC90" s="189"/>
      <c r="AD90" s="18"/>
      <c r="AE90" s="366"/>
      <c r="AF90" s="366"/>
      <c r="AG90" s="188"/>
      <c r="AH90" s="390"/>
      <c r="AI90" s="392"/>
      <c r="AJ90" s="392"/>
      <c r="AK90" s="392"/>
      <c r="AL90" s="392"/>
      <c r="AM90" s="392"/>
      <c r="AN90" s="392"/>
      <c r="AO90" s="392"/>
      <c r="AP90" s="392"/>
      <c r="AQ90" s="395"/>
      <c r="AR90" s="4"/>
      <c r="AT90" s="4">
        <f>SUM(AP89:AQ91)/SUM(AN89:AQ91)*100</f>
        <v>33.333333333333329</v>
      </c>
    </row>
    <row r="91" spans="1:46" ht="19.899999999999999" customHeight="1" thickBot="1" x14ac:dyDescent="0.25">
      <c r="A91" s="17"/>
      <c r="B91" s="407"/>
      <c r="C91" s="233"/>
      <c r="D91" s="203"/>
      <c r="E91" s="203"/>
      <c r="F91" s="202"/>
      <c r="G91" s="410"/>
      <c r="H91" s="410"/>
      <c r="I91" s="410"/>
      <c r="J91" s="201" t="s">
        <v>87</v>
      </c>
      <c r="K91" s="200" t="s">
        <v>213</v>
      </c>
      <c r="L91" s="201" t="s">
        <v>86</v>
      </c>
      <c r="M91" s="200" t="s">
        <v>306</v>
      </c>
      <c r="N91" s="201" t="s">
        <v>85</v>
      </c>
      <c r="O91" s="200" t="s">
        <v>275</v>
      </c>
      <c r="P91" s="201" t="s">
        <v>84</v>
      </c>
      <c r="Q91" s="200" t="s">
        <v>263</v>
      </c>
      <c r="R91" s="201" t="s">
        <v>208</v>
      </c>
      <c r="S91" s="200" t="s">
        <v>315</v>
      </c>
      <c r="T91" s="201" t="s">
        <v>207</v>
      </c>
      <c r="U91" s="200" t="s">
        <v>218</v>
      </c>
      <c r="V91" s="201" t="s">
        <v>290</v>
      </c>
      <c r="W91" s="200" t="s">
        <v>98</v>
      </c>
      <c r="X91" s="201" t="s">
        <v>592</v>
      </c>
      <c r="Y91" s="200"/>
      <c r="Z91" s="201" t="s">
        <v>738</v>
      </c>
      <c r="AA91" s="200"/>
      <c r="AB91" s="302" t="s">
        <v>910</v>
      </c>
      <c r="AC91" s="200"/>
      <c r="AD91" s="10"/>
      <c r="AE91" s="398"/>
      <c r="AF91" s="398"/>
      <c r="AG91" s="199"/>
      <c r="AH91" s="391"/>
      <c r="AI91" s="393"/>
      <c r="AJ91" s="393"/>
      <c r="AK91" s="393"/>
      <c r="AL91" s="393"/>
      <c r="AM91" s="393"/>
      <c r="AN91" s="393"/>
      <c r="AO91" s="393"/>
      <c r="AP91" s="393"/>
      <c r="AQ91" s="396"/>
    </row>
    <row r="92" spans="1:46" ht="19.899999999999999" customHeight="1" x14ac:dyDescent="0.2">
      <c r="A92" s="17"/>
      <c r="B92" s="405">
        <v>7</v>
      </c>
      <c r="C92" s="232"/>
      <c r="D92" s="197"/>
      <c r="E92" s="197"/>
      <c r="F92" s="196"/>
      <c r="G92" s="408">
        <v>87</v>
      </c>
      <c r="H92" s="408">
        <v>29</v>
      </c>
      <c r="I92" s="408">
        <v>6</v>
      </c>
      <c r="J92" s="195" t="s">
        <v>95</v>
      </c>
      <c r="K92" s="194" t="s">
        <v>846</v>
      </c>
      <c r="L92" s="195" t="s">
        <v>94</v>
      </c>
      <c r="M92" s="194" t="s">
        <v>916</v>
      </c>
      <c r="N92" s="195" t="s">
        <v>93</v>
      </c>
      <c r="O92" s="194" t="s">
        <v>745</v>
      </c>
      <c r="P92" s="195" t="s">
        <v>92</v>
      </c>
      <c r="Q92" s="194" t="s">
        <v>397</v>
      </c>
      <c r="R92" s="195" t="s">
        <v>212</v>
      </c>
      <c r="S92" s="194" t="s">
        <v>213</v>
      </c>
      <c r="T92" s="195" t="s">
        <v>211</v>
      </c>
      <c r="U92" s="194" t="s">
        <v>306</v>
      </c>
      <c r="V92" s="195" t="s">
        <v>292</v>
      </c>
      <c r="W92" s="194" t="s">
        <v>283</v>
      </c>
      <c r="X92" s="195" t="s">
        <v>594</v>
      </c>
      <c r="Y92" s="194" t="s">
        <v>98</v>
      </c>
      <c r="Z92" s="195" t="s">
        <v>740</v>
      </c>
      <c r="AA92" s="194"/>
      <c r="AB92" s="304" t="s">
        <v>912</v>
      </c>
      <c r="AC92" s="194"/>
      <c r="AD92" s="25" t="s">
        <v>1065</v>
      </c>
      <c r="AE92" s="397">
        <v>4</v>
      </c>
      <c r="AF92" s="397"/>
      <c r="AG92" s="193"/>
      <c r="AH92" s="379">
        <f>SUMPRODUCT(LEN($K92:$Y94)-LEN(SUBSTITUTE($K92:$Y94,"A", "")))</f>
        <v>24</v>
      </c>
      <c r="AI92" s="365">
        <f>SUMPRODUCT(LEN($AD92:$AD94)-LEN(SUBSTITUTE($AD92:$AD94,"A", "")))</f>
        <v>9</v>
      </c>
      <c r="AJ92" s="365">
        <f>SUMPRODUCT(LEN($K92:$Y94)-LEN(SUBSTITUTE($K92:$Y94,"S", "")))</f>
        <v>14</v>
      </c>
      <c r="AK92" s="365">
        <f>SUMPRODUCT(LEN($AD92:$AD94)-LEN(SUBSTITUTE($AD92:$AD94,"S", "")))</f>
        <v>6</v>
      </c>
      <c r="AL92" s="365">
        <f>SUMPRODUCT(LEN($K92:$Y94)-LEN(SUBSTITUTE($K92:$Y94,"F", "")))</f>
        <v>1</v>
      </c>
      <c r="AM92" s="365">
        <f>SUMPRODUCT(LEN($AD92:$AD94)-LEN(SUBSTITUTE($AD92:$AD94,"F", "")))</f>
        <v>1</v>
      </c>
      <c r="AN92" s="365">
        <f>SUMPRODUCT(LEN($K92:$Y94)-LEN(SUBSTITUTE($K92:$Y94,"G", "")))</f>
        <v>7</v>
      </c>
      <c r="AO92" s="365">
        <f>SUMPRODUCT(LEN($AD92:$AD94)-LEN(SUBSTITUTE($AD92:$AD94,"G", "")))</f>
        <v>6</v>
      </c>
      <c r="AP92" s="365">
        <f>SUMPRODUCT(LEN($K92:$Y94)-LEN(SUBSTITUTE($K92:$Y94,"M", "")))</f>
        <v>10</v>
      </c>
      <c r="AQ92" s="382">
        <f>SUMPRODUCT(LEN($AD92:$AD94)-LEN(SUBSTITUTE($AD92:$AD94,"M", "")))</f>
        <v>1</v>
      </c>
    </row>
    <row r="93" spans="1:46" ht="19.899999999999999" customHeight="1" x14ac:dyDescent="0.2">
      <c r="A93" s="17"/>
      <c r="B93" s="406"/>
      <c r="C93" s="231"/>
      <c r="D93" s="23"/>
      <c r="E93" s="23"/>
      <c r="F93" s="191"/>
      <c r="G93" s="409"/>
      <c r="H93" s="409"/>
      <c r="I93" s="409"/>
      <c r="J93" s="190" t="s">
        <v>91</v>
      </c>
      <c r="K93" s="189" t="s">
        <v>793</v>
      </c>
      <c r="L93" s="190" t="s">
        <v>90</v>
      </c>
      <c r="M93" s="189" t="s">
        <v>213</v>
      </c>
      <c r="N93" s="190" t="s">
        <v>89</v>
      </c>
      <c r="O93" s="189" t="s">
        <v>306</v>
      </c>
      <c r="P93" s="190" t="s">
        <v>88</v>
      </c>
      <c r="Q93" s="189" t="s">
        <v>263</v>
      </c>
      <c r="R93" s="190" t="s">
        <v>210</v>
      </c>
      <c r="S93" s="189" t="s">
        <v>97</v>
      </c>
      <c r="T93" s="190" t="s">
        <v>209</v>
      </c>
      <c r="U93" s="189" t="s">
        <v>315</v>
      </c>
      <c r="V93" s="190" t="s">
        <v>291</v>
      </c>
      <c r="W93" s="189" t="s">
        <v>218</v>
      </c>
      <c r="X93" s="190" t="s">
        <v>593</v>
      </c>
      <c r="Y93" s="189" t="s">
        <v>98</v>
      </c>
      <c r="Z93" s="190" t="s">
        <v>739</v>
      </c>
      <c r="AA93" s="189"/>
      <c r="AB93" s="303" t="s">
        <v>911</v>
      </c>
      <c r="AC93" s="189"/>
      <c r="AD93" s="18" t="s">
        <v>97</v>
      </c>
      <c r="AE93" s="366"/>
      <c r="AF93" s="366"/>
      <c r="AG93" s="188"/>
      <c r="AH93" s="390"/>
      <c r="AI93" s="392"/>
      <c r="AJ93" s="392"/>
      <c r="AK93" s="392"/>
      <c r="AL93" s="392"/>
      <c r="AM93" s="392"/>
      <c r="AN93" s="392"/>
      <c r="AO93" s="392"/>
      <c r="AP93" s="392"/>
      <c r="AQ93" s="395"/>
      <c r="AT93" s="4">
        <f>SUM(AP92:AQ94)/SUM(AN92:AQ94)*100</f>
        <v>45.833333333333329</v>
      </c>
    </row>
    <row r="94" spans="1:46" ht="19.899999999999999" customHeight="1" thickBot="1" x14ac:dyDescent="0.25">
      <c r="A94" s="17"/>
      <c r="B94" s="407"/>
      <c r="C94" s="233"/>
      <c r="D94" s="203"/>
      <c r="E94" s="203"/>
      <c r="F94" s="202"/>
      <c r="G94" s="410"/>
      <c r="H94" s="410"/>
      <c r="I94" s="410"/>
      <c r="J94" s="201" t="s">
        <v>87</v>
      </c>
      <c r="K94" s="200" t="s">
        <v>988</v>
      </c>
      <c r="L94" s="201" t="s">
        <v>86</v>
      </c>
      <c r="M94" s="200" t="s">
        <v>743</v>
      </c>
      <c r="N94" s="201" t="s">
        <v>85</v>
      </c>
      <c r="O94" s="200" t="s">
        <v>213</v>
      </c>
      <c r="P94" s="201" t="s">
        <v>84</v>
      </c>
      <c r="Q94" s="200" t="s">
        <v>213</v>
      </c>
      <c r="R94" s="201" t="s">
        <v>208</v>
      </c>
      <c r="S94" s="200" t="s">
        <v>354</v>
      </c>
      <c r="T94" s="201" t="s">
        <v>207</v>
      </c>
      <c r="U94" s="200" t="s">
        <v>315</v>
      </c>
      <c r="V94" s="201" t="s">
        <v>290</v>
      </c>
      <c r="W94" s="200" t="s">
        <v>218</v>
      </c>
      <c r="X94" s="201" t="s">
        <v>592</v>
      </c>
      <c r="Y94" s="200"/>
      <c r="Z94" s="201" t="s">
        <v>738</v>
      </c>
      <c r="AA94" s="200"/>
      <c r="AB94" s="302" t="s">
        <v>910</v>
      </c>
      <c r="AC94" s="200"/>
      <c r="AD94" s="10"/>
      <c r="AE94" s="398"/>
      <c r="AF94" s="398"/>
      <c r="AG94" s="199"/>
      <c r="AH94" s="391"/>
      <c r="AI94" s="393"/>
      <c r="AJ94" s="393"/>
      <c r="AK94" s="393"/>
      <c r="AL94" s="393"/>
      <c r="AM94" s="393"/>
      <c r="AN94" s="393"/>
      <c r="AO94" s="393"/>
      <c r="AP94" s="393"/>
      <c r="AQ94" s="396"/>
    </row>
    <row r="95" spans="1:46" ht="19.899999999999999" customHeight="1" x14ac:dyDescent="0.2">
      <c r="A95" s="17"/>
      <c r="B95" s="405">
        <v>8</v>
      </c>
      <c r="C95" s="232"/>
      <c r="D95" s="197"/>
      <c r="E95" s="197"/>
      <c r="F95" s="196"/>
      <c r="G95" s="408">
        <v>72</v>
      </c>
      <c r="H95" s="408">
        <v>23</v>
      </c>
      <c r="I95" s="408">
        <v>6</v>
      </c>
      <c r="J95" s="195" t="s">
        <v>95</v>
      </c>
      <c r="K95" s="194" t="s">
        <v>748</v>
      </c>
      <c r="L95" s="195" t="s">
        <v>94</v>
      </c>
      <c r="M95" s="194" t="s">
        <v>746</v>
      </c>
      <c r="N95" s="195" t="s">
        <v>93</v>
      </c>
      <c r="O95" s="194" t="s">
        <v>742</v>
      </c>
      <c r="P95" s="195" t="s">
        <v>92</v>
      </c>
      <c r="Q95" s="194" t="s">
        <v>213</v>
      </c>
      <c r="R95" s="195" t="s">
        <v>212</v>
      </c>
      <c r="S95" s="194" t="s">
        <v>213</v>
      </c>
      <c r="T95" s="195" t="s">
        <v>211</v>
      </c>
      <c r="U95" s="194" t="s">
        <v>97</v>
      </c>
      <c r="V95" s="195" t="s">
        <v>292</v>
      </c>
      <c r="W95" s="194"/>
      <c r="X95" s="195" t="s">
        <v>594</v>
      </c>
      <c r="Y95" s="194"/>
      <c r="Z95" s="195" t="s">
        <v>740</v>
      </c>
      <c r="AA95" s="194"/>
      <c r="AB95" s="304" t="s">
        <v>912</v>
      </c>
      <c r="AC95" s="194"/>
      <c r="AD95" s="25"/>
      <c r="AE95" s="397"/>
      <c r="AF95" s="397"/>
      <c r="AG95" s="193"/>
      <c r="AH95" s="379">
        <f>SUMPRODUCT(LEN($K95:$Y97)-LEN(SUBSTITUTE($K95:$Y97,"A", "")))</f>
        <v>20</v>
      </c>
      <c r="AI95" s="365">
        <f>SUMPRODUCT(LEN($AD95:$AD97)-LEN(SUBSTITUTE($AD95:$AD97,"A", "")))</f>
        <v>0</v>
      </c>
      <c r="AJ95" s="365">
        <f>SUMPRODUCT(LEN($K95:$Y97)-LEN(SUBSTITUTE($K95:$Y97,"S", "")))</f>
        <v>0</v>
      </c>
      <c r="AK95" s="365">
        <f>SUMPRODUCT(LEN($AD95:$AD97)-LEN(SUBSTITUTE($AD95:$AD97,"S", "")))</f>
        <v>0</v>
      </c>
      <c r="AL95" s="365">
        <f>SUMPRODUCT(LEN($K95:$Y97)-LEN(SUBSTITUTE($K95:$Y97,"F", "")))</f>
        <v>0</v>
      </c>
      <c r="AM95" s="365">
        <f>SUMPRODUCT(LEN($AD95:$AD97)-LEN(SUBSTITUTE($AD95:$AD97,"F", "")))</f>
        <v>0</v>
      </c>
      <c r="AN95" s="365">
        <f>SUMPRODUCT(LEN($K95:$Y97)-LEN(SUBSTITUTE($K95:$Y97,"G", "")))</f>
        <v>5</v>
      </c>
      <c r="AO95" s="365">
        <f>SUMPRODUCT(LEN($AD95:$AD97)-LEN(SUBSTITUTE($AD95:$AD97,"G", "")))</f>
        <v>0</v>
      </c>
      <c r="AP95" s="365">
        <f>SUMPRODUCT(LEN($K95:$Y97)-LEN(SUBSTITUTE($K95:$Y97,"M", "")))</f>
        <v>8</v>
      </c>
      <c r="AQ95" s="382">
        <f>SUMPRODUCT(LEN($AD95:$AD97)-LEN(SUBSTITUTE($AD95:$AD97,"M", "")))</f>
        <v>0</v>
      </c>
    </row>
    <row r="96" spans="1:46" ht="19.899999999999999" customHeight="1" x14ac:dyDescent="0.2">
      <c r="A96" s="17"/>
      <c r="B96" s="406"/>
      <c r="C96" s="231"/>
      <c r="D96" s="23"/>
      <c r="E96" s="23"/>
      <c r="F96" s="191"/>
      <c r="G96" s="409"/>
      <c r="H96" s="409"/>
      <c r="I96" s="409"/>
      <c r="J96" s="190" t="s">
        <v>91</v>
      </c>
      <c r="K96" s="189" t="s">
        <v>846</v>
      </c>
      <c r="L96" s="190" t="s">
        <v>90</v>
      </c>
      <c r="M96" s="189" t="s">
        <v>793</v>
      </c>
      <c r="N96" s="190" t="s">
        <v>89</v>
      </c>
      <c r="O96" s="189" t="s">
        <v>263</v>
      </c>
      <c r="P96" s="190" t="s">
        <v>88</v>
      </c>
      <c r="Q96" s="189" t="s">
        <v>263</v>
      </c>
      <c r="R96" s="190" t="s">
        <v>210</v>
      </c>
      <c r="S96" s="189" t="s">
        <v>271</v>
      </c>
      <c r="T96" s="190" t="s">
        <v>209</v>
      </c>
      <c r="U96" s="189"/>
      <c r="V96" s="190" t="s">
        <v>291</v>
      </c>
      <c r="W96" s="189"/>
      <c r="X96" s="190" t="s">
        <v>593</v>
      </c>
      <c r="Y96" s="189"/>
      <c r="Z96" s="190" t="s">
        <v>739</v>
      </c>
      <c r="AA96" s="189"/>
      <c r="AB96" s="303" t="s">
        <v>911</v>
      </c>
      <c r="AC96" s="189"/>
      <c r="AD96" s="18"/>
      <c r="AE96" s="366"/>
      <c r="AF96" s="366"/>
      <c r="AG96" s="188"/>
      <c r="AH96" s="390"/>
      <c r="AI96" s="392"/>
      <c r="AJ96" s="392"/>
      <c r="AK96" s="392"/>
      <c r="AL96" s="392"/>
      <c r="AM96" s="392"/>
      <c r="AN96" s="392"/>
      <c r="AO96" s="392"/>
      <c r="AP96" s="392"/>
      <c r="AQ96" s="395"/>
      <c r="AT96" s="4">
        <f>SUM(AP95:AQ97)/SUM(AN95:AQ97)*100</f>
        <v>61.53846153846154</v>
      </c>
    </row>
    <row r="97" spans="1:46" ht="19.899999999999999" customHeight="1" thickBot="1" x14ac:dyDescent="0.25">
      <c r="A97" s="17"/>
      <c r="B97" s="407"/>
      <c r="C97" s="233"/>
      <c r="D97" s="203"/>
      <c r="E97" s="203"/>
      <c r="F97" s="202"/>
      <c r="G97" s="410"/>
      <c r="H97" s="410"/>
      <c r="I97" s="410"/>
      <c r="J97" s="201" t="s">
        <v>87</v>
      </c>
      <c r="K97" s="200" t="s">
        <v>764</v>
      </c>
      <c r="L97" s="201" t="s">
        <v>86</v>
      </c>
      <c r="M97" s="200" t="s">
        <v>269</v>
      </c>
      <c r="N97" s="201" t="s">
        <v>85</v>
      </c>
      <c r="O97" s="200" t="s">
        <v>224</v>
      </c>
      <c r="P97" s="201" t="s">
        <v>84</v>
      </c>
      <c r="Q97" s="200" t="s">
        <v>213</v>
      </c>
      <c r="R97" s="201" t="s">
        <v>208</v>
      </c>
      <c r="S97" s="200" t="s">
        <v>97</v>
      </c>
      <c r="T97" s="201" t="s">
        <v>207</v>
      </c>
      <c r="U97" s="200"/>
      <c r="V97" s="201" t="s">
        <v>290</v>
      </c>
      <c r="W97" s="200"/>
      <c r="X97" s="201" t="s">
        <v>592</v>
      </c>
      <c r="Y97" s="200"/>
      <c r="Z97" s="201" t="s">
        <v>738</v>
      </c>
      <c r="AA97" s="200"/>
      <c r="AB97" s="302" t="s">
        <v>910</v>
      </c>
      <c r="AC97" s="200"/>
      <c r="AD97" s="10"/>
      <c r="AE97" s="398"/>
      <c r="AF97" s="398"/>
      <c r="AG97" s="199"/>
      <c r="AH97" s="391"/>
      <c r="AI97" s="393"/>
      <c r="AJ97" s="393"/>
      <c r="AK97" s="393"/>
      <c r="AL97" s="393"/>
      <c r="AM97" s="393"/>
      <c r="AN97" s="393"/>
      <c r="AO97" s="393"/>
      <c r="AP97" s="393"/>
      <c r="AQ97" s="396"/>
    </row>
    <row r="98" spans="1:46" ht="19.899999999999999" customHeight="1" x14ac:dyDescent="0.2">
      <c r="A98" s="17"/>
      <c r="B98" s="405">
        <v>9</v>
      </c>
      <c r="C98" s="232"/>
      <c r="D98" s="197"/>
      <c r="E98" s="197"/>
      <c r="F98" s="196"/>
      <c r="G98" s="408">
        <v>93</v>
      </c>
      <c r="H98" s="408">
        <v>30</v>
      </c>
      <c r="I98" s="408">
        <v>6</v>
      </c>
      <c r="J98" s="195" t="s">
        <v>95</v>
      </c>
      <c r="K98" s="194" t="s">
        <v>846</v>
      </c>
      <c r="L98" s="195" t="s">
        <v>94</v>
      </c>
      <c r="M98" s="194" t="s">
        <v>97</v>
      </c>
      <c r="N98" s="195" t="s">
        <v>93</v>
      </c>
      <c r="O98" s="194" t="s">
        <v>224</v>
      </c>
      <c r="P98" s="195" t="s">
        <v>92</v>
      </c>
      <c r="Q98" s="194" t="s">
        <v>263</v>
      </c>
      <c r="R98" s="195" t="s">
        <v>212</v>
      </c>
      <c r="S98" s="194" t="s">
        <v>555</v>
      </c>
      <c r="T98" s="195" t="s">
        <v>211</v>
      </c>
      <c r="U98" s="194" t="s">
        <v>275</v>
      </c>
      <c r="V98" s="195" t="s">
        <v>292</v>
      </c>
      <c r="W98" s="194" t="s">
        <v>315</v>
      </c>
      <c r="X98" s="195" t="s">
        <v>594</v>
      </c>
      <c r="Y98" s="194" t="s">
        <v>98</v>
      </c>
      <c r="Z98" s="195" t="s">
        <v>740</v>
      </c>
      <c r="AA98" s="194"/>
      <c r="AB98" s="304" t="s">
        <v>912</v>
      </c>
      <c r="AC98" s="194"/>
      <c r="AD98" s="25" t="s">
        <v>849</v>
      </c>
      <c r="AE98" s="397"/>
      <c r="AF98" s="397"/>
      <c r="AG98" s="193"/>
      <c r="AH98" s="379">
        <f>SUMPRODUCT(LEN($K98:$Y100)-LEN(SUBSTITUTE($K98:$Y100,"A", "")))</f>
        <v>35</v>
      </c>
      <c r="AI98" s="365">
        <f>SUMPRODUCT(LEN($AD98:$AD100)-LEN(SUBSTITUTE($AD98:$AD100,"A", "")))</f>
        <v>3</v>
      </c>
      <c r="AJ98" s="365">
        <f>SUMPRODUCT(LEN($K98:$Y100)-LEN(SUBSTITUTE($K98:$Y100,"S", "")))</f>
        <v>9</v>
      </c>
      <c r="AK98" s="365">
        <f>SUMPRODUCT(LEN($AD98:$AD100)-LEN(SUBSTITUTE($AD98:$AD100,"S", "")))</f>
        <v>0</v>
      </c>
      <c r="AL98" s="365">
        <f>SUMPRODUCT(LEN($K98:$Y100)-LEN(SUBSTITUTE($K98:$Y100,"F", "")))</f>
        <v>0</v>
      </c>
      <c r="AM98" s="365">
        <f>SUMPRODUCT(LEN($AD98:$AD100)-LEN(SUBSTITUTE($AD98:$AD100,"F", "")))</f>
        <v>0</v>
      </c>
      <c r="AN98" s="365">
        <f>SUMPRODUCT(LEN($K98:$Y100)-LEN(SUBSTITUTE($K98:$Y100,"G", "")))</f>
        <v>16</v>
      </c>
      <c r="AO98" s="365">
        <f>SUMPRODUCT(LEN($AD98:$AD100)-LEN(SUBSTITUTE($AD98:$AD100,"G", "")))</f>
        <v>3</v>
      </c>
      <c r="AP98" s="365">
        <f>SUMPRODUCT(LEN($K98:$Y100)-LEN(SUBSTITUTE($K98:$Y100,"M", "")))</f>
        <v>8</v>
      </c>
      <c r="AQ98" s="382">
        <f>SUMPRODUCT(LEN($AD98:$AD100)-LEN(SUBSTITUTE($AD98:$AD100,"M", "")))</f>
        <v>0</v>
      </c>
    </row>
    <row r="99" spans="1:46" ht="19.899999999999999" customHeight="1" x14ac:dyDescent="0.2">
      <c r="A99" s="17"/>
      <c r="B99" s="406"/>
      <c r="C99" s="231"/>
      <c r="D99" s="23"/>
      <c r="E99" s="23"/>
      <c r="F99" s="191"/>
      <c r="G99" s="409"/>
      <c r="H99" s="409"/>
      <c r="I99" s="409"/>
      <c r="J99" s="190" t="s">
        <v>91</v>
      </c>
      <c r="K99" s="189" t="s">
        <v>846</v>
      </c>
      <c r="L99" s="190" t="s">
        <v>90</v>
      </c>
      <c r="M99" s="189" t="s">
        <v>746</v>
      </c>
      <c r="N99" s="190" t="s">
        <v>89</v>
      </c>
      <c r="O99" s="189" t="s">
        <v>743</v>
      </c>
      <c r="P99" s="190" t="s">
        <v>88</v>
      </c>
      <c r="Q99" s="189" t="s">
        <v>522</v>
      </c>
      <c r="R99" s="190" t="s">
        <v>210</v>
      </c>
      <c r="S99" s="189" t="s">
        <v>441</v>
      </c>
      <c r="T99" s="190" t="s">
        <v>209</v>
      </c>
      <c r="U99" s="189" t="s">
        <v>213</v>
      </c>
      <c r="V99" s="190" t="s">
        <v>291</v>
      </c>
      <c r="W99" s="189" t="s">
        <v>264</v>
      </c>
      <c r="X99" s="190" t="s">
        <v>593</v>
      </c>
      <c r="Y99" s="189" t="s">
        <v>98</v>
      </c>
      <c r="Z99" s="190" t="s">
        <v>739</v>
      </c>
      <c r="AA99" s="189"/>
      <c r="AB99" s="303" t="s">
        <v>911</v>
      </c>
      <c r="AC99" s="189"/>
      <c r="AD99" s="18"/>
      <c r="AE99" s="366"/>
      <c r="AF99" s="366"/>
      <c r="AG99" s="188"/>
      <c r="AH99" s="390"/>
      <c r="AI99" s="392"/>
      <c r="AJ99" s="392"/>
      <c r="AK99" s="392"/>
      <c r="AL99" s="392"/>
      <c r="AM99" s="392"/>
      <c r="AN99" s="392"/>
      <c r="AO99" s="392"/>
      <c r="AP99" s="392"/>
      <c r="AQ99" s="395"/>
      <c r="AT99" s="4">
        <f>SUM(AP98:AQ100)/SUM(AN98:AQ100)*100</f>
        <v>29.629629629629626</v>
      </c>
    </row>
    <row r="100" spans="1:46" ht="19.899999999999999" customHeight="1" thickBot="1" x14ac:dyDescent="0.25">
      <c r="A100" s="17"/>
      <c r="B100" s="407"/>
      <c r="C100" s="233"/>
      <c r="D100" s="203"/>
      <c r="E100" s="203"/>
      <c r="F100" s="202"/>
      <c r="G100" s="410"/>
      <c r="H100" s="410"/>
      <c r="I100" s="410"/>
      <c r="J100" s="201" t="s">
        <v>87</v>
      </c>
      <c r="K100" s="200" t="s">
        <v>753</v>
      </c>
      <c r="L100" s="201" t="s">
        <v>86</v>
      </c>
      <c r="M100" s="200" t="s">
        <v>425</v>
      </c>
      <c r="N100" s="201" t="s">
        <v>85</v>
      </c>
      <c r="O100" s="200" t="s">
        <v>747</v>
      </c>
      <c r="P100" s="201" t="s">
        <v>84</v>
      </c>
      <c r="Q100" s="200" t="s">
        <v>555</v>
      </c>
      <c r="R100" s="201" t="s">
        <v>208</v>
      </c>
      <c r="S100" s="200" t="s">
        <v>498</v>
      </c>
      <c r="T100" s="201" t="s">
        <v>207</v>
      </c>
      <c r="U100" s="200" t="s">
        <v>319</v>
      </c>
      <c r="V100" s="201" t="s">
        <v>290</v>
      </c>
      <c r="W100" s="200" t="s">
        <v>218</v>
      </c>
      <c r="X100" s="201" t="s">
        <v>592</v>
      </c>
      <c r="Y100" s="200" t="s">
        <v>98</v>
      </c>
      <c r="Z100" s="201" t="s">
        <v>738</v>
      </c>
      <c r="AA100" s="200"/>
      <c r="AB100" s="302" t="s">
        <v>910</v>
      </c>
      <c r="AC100" s="200"/>
      <c r="AD100" s="10"/>
      <c r="AE100" s="398"/>
      <c r="AF100" s="398"/>
      <c r="AG100" s="199"/>
      <c r="AH100" s="391"/>
      <c r="AI100" s="393"/>
      <c r="AJ100" s="393"/>
      <c r="AK100" s="393"/>
      <c r="AL100" s="393"/>
      <c r="AM100" s="393"/>
      <c r="AN100" s="393"/>
      <c r="AO100" s="393"/>
      <c r="AP100" s="393"/>
      <c r="AQ100" s="396"/>
    </row>
    <row r="101" spans="1:46" ht="19.899999999999999" customHeight="1" x14ac:dyDescent="0.2">
      <c r="A101" s="17"/>
      <c r="B101" s="405">
        <v>10</v>
      </c>
      <c r="C101" s="232"/>
      <c r="D101" s="197"/>
      <c r="E101" s="197"/>
      <c r="F101" s="196"/>
      <c r="G101" s="408">
        <v>83</v>
      </c>
      <c r="H101" s="408">
        <v>27</v>
      </c>
      <c r="I101" s="408">
        <v>3</v>
      </c>
      <c r="J101" s="195" t="s">
        <v>95</v>
      </c>
      <c r="K101" s="194" t="s">
        <v>748</v>
      </c>
      <c r="L101" s="195" t="s">
        <v>94</v>
      </c>
      <c r="M101" s="194" t="s">
        <v>746</v>
      </c>
      <c r="N101" s="195" t="s">
        <v>93</v>
      </c>
      <c r="O101" s="194" t="s">
        <v>748</v>
      </c>
      <c r="P101" s="195" t="s">
        <v>92</v>
      </c>
      <c r="Q101" s="194" t="s">
        <v>97</v>
      </c>
      <c r="R101" s="195" t="s">
        <v>212</v>
      </c>
      <c r="S101" s="194" t="s">
        <v>97</v>
      </c>
      <c r="T101" s="195" t="s">
        <v>211</v>
      </c>
      <c r="U101" s="194" t="s">
        <v>97</v>
      </c>
      <c r="V101" s="195" t="s">
        <v>292</v>
      </c>
      <c r="W101" s="194" t="s">
        <v>228</v>
      </c>
      <c r="X101" s="195" t="s">
        <v>594</v>
      </c>
      <c r="Y101" s="194" t="s">
        <v>98</v>
      </c>
      <c r="Z101" s="195" t="s">
        <v>740</v>
      </c>
      <c r="AA101" s="194"/>
      <c r="AB101" s="304" t="s">
        <v>912</v>
      </c>
      <c r="AC101" s="194"/>
      <c r="AD101" s="25"/>
      <c r="AE101" s="397"/>
      <c r="AF101" s="397"/>
      <c r="AG101" s="193"/>
      <c r="AH101" s="379">
        <f>SUMPRODUCT(LEN($K101:$Y103)-LEN(SUBSTITUTE($K101:$Y103,"A", "")))</f>
        <v>14</v>
      </c>
      <c r="AI101" s="365">
        <f>SUMPRODUCT(LEN($AD101:$AD103)-LEN(SUBSTITUTE($AD101:$AD103,"A", "")))</f>
        <v>0</v>
      </c>
      <c r="AJ101" s="365">
        <f>SUMPRODUCT(LEN($K101:$Y103)-LEN(SUBSTITUTE($K101:$Y103,"S", "")))</f>
        <v>16</v>
      </c>
      <c r="AK101" s="365">
        <f>SUMPRODUCT(LEN($AD101:$AD103)-LEN(SUBSTITUTE($AD101:$AD103,"S", "")))</f>
        <v>0</v>
      </c>
      <c r="AL101" s="365">
        <f>SUMPRODUCT(LEN($K101:$Y103)-LEN(SUBSTITUTE($K101:$Y103,"F", "")))</f>
        <v>1</v>
      </c>
      <c r="AM101" s="365">
        <f>SUMPRODUCT(LEN($AD101:$AD103)-LEN(SUBSTITUTE($AD101:$AD103,"F", "")))</f>
        <v>0</v>
      </c>
      <c r="AN101" s="365">
        <f>SUMPRODUCT(LEN($K101:$Y103)-LEN(SUBSTITUTE($K101:$Y103,"G", "")))</f>
        <v>1</v>
      </c>
      <c r="AO101" s="365">
        <f>SUMPRODUCT(LEN($AD101:$AD103)-LEN(SUBSTITUTE($AD101:$AD103,"G", "")))</f>
        <v>0</v>
      </c>
      <c r="AP101" s="365">
        <f>SUMPRODUCT(LEN($K101:$Y103)-LEN(SUBSTITUTE($K101:$Y103,"M", "")))</f>
        <v>6</v>
      </c>
      <c r="AQ101" s="382">
        <f>SUMPRODUCT(LEN($AD101:$AD103)-LEN(SUBSTITUTE($AD101:$AD103,"M", "")))</f>
        <v>0</v>
      </c>
    </row>
    <row r="102" spans="1:46" ht="19.899999999999999" customHeight="1" x14ac:dyDescent="0.2">
      <c r="A102" s="17"/>
      <c r="B102" s="406"/>
      <c r="C102" s="231"/>
      <c r="D102" s="23"/>
      <c r="E102" s="23"/>
      <c r="F102" s="191"/>
      <c r="G102" s="409"/>
      <c r="H102" s="409"/>
      <c r="I102" s="409"/>
      <c r="J102" s="190" t="s">
        <v>91</v>
      </c>
      <c r="K102" s="189" t="s">
        <v>748</v>
      </c>
      <c r="L102" s="190" t="s">
        <v>90</v>
      </c>
      <c r="M102" s="189" t="s">
        <v>746</v>
      </c>
      <c r="N102" s="190" t="s">
        <v>89</v>
      </c>
      <c r="O102" s="189" t="s">
        <v>367</v>
      </c>
      <c r="P102" s="190" t="s">
        <v>88</v>
      </c>
      <c r="Q102" s="189" t="s">
        <v>97</v>
      </c>
      <c r="R102" s="190" t="s">
        <v>210</v>
      </c>
      <c r="S102" s="189" t="s">
        <v>230</v>
      </c>
      <c r="T102" s="190" t="s">
        <v>209</v>
      </c>
      <c r="U102" s="189" t="s">
        <v>220</v>
      </c>
      <c r="V102" s="190" t="s">
        <v>291</v>
      </c>
      <c r="W102" s="189" t="s">
        <v>218</v>
      </c>
      <c r="X102" s="190" t="s">
        <v>593</v>
      </c>
      <c r="Y102" s="189" t="s">
        <v>98</v>
      </c>
      <c r="Z102" s="190" t="s">
        <v>739</v>
      </c>
      <c r="AA102" s="189"/>
      <c r="AB102" s="303" t="s">
        <v>911</v>
      </c>
      <c r="AC102" s="189"/>
      <c r="AD102" s="18"/>
      <c r="AE102" s="366"/>
      <c r="AF102" s="366"/>
      <c r="AG102" s="188"/>
      <c r="AH102" s="390"/>
      <c r="AI102" s="392"/>
      <c r="AJ102" s="392"/>
      <c r="AK102" s="392"/>
      <c r="AL102" s="392"/>
      <c r="AM102" s="392"/>
      <c r="AN102" s="392"/>
      <c r="AO102" s="392"/>
      <c r="AP102" s="392"/>
      <c r="AQ102" s="395"/>
      <c r="AT102" s="4">
        <f>SUM(AP101:AQ103)/SUM(AN101:AQ103)*100</f>
        <v>85.714285714285708</v>
      </c>
    </row>
    <row r="103" spans="1:46" ht="19.899999999999999" customHeight="1" thickBot="1" x14ac:dyDescent="0.25">
      <c r="A103" s="17"/>
      <c r="B103" s="407"/>
      <c r="C103" s="233"/>
      <c r="D103" s="203"/>
      <c r="E103" s="203"/>
      <c r="F103" s="202"/>
      <c r="G103" s="410"/>
      <c r="H103" s="410"/>
      <c r="I103" s="410"/>
      <c r="J103" s="201" t="s">
        <v>87</v>
      </c>
      <c r="K103" s="200" t="s">
        <v>748</v>
      </c>
      <c r="L103" s="201" t="s">
        <v>86</v>
      </c>
      <c r="M103" s="200" t="s">
        <v>213</v>
      </c>
      <c r="N103" s="201" t="s">
        <v>85</v>
      </c>
      <c r="O103" s="200" t="s">
        <v>271</v>
      </c>
      <c r="P103" s="201" t="s">
        <v>84</v>
      </c>
      <c r="Q103" s="200" t="s">
        <v>97</v>
      </c>
      <c r="R103" s="201" t="s">
        <v>208</v>
      </c>
      <c r="S103" s="200" t="s">
        <v>220</v>
      </c>
      <c r="T103" s="201" t="s">
        <v>207</v>
      </c>
      <c r="U103" s="200" t="s">
        <v>329</v>
      </c>
      <c r="V103" s="201" t="s">
        <v>290</v>
      </c>
      <c r="W103" s="200" t="s">
        <v>218</v>
      </c>
      <c r="X103" s="201" t="s">
        <v>592</v>
      </c>
      <c r="Y103" s="200" t="s">
        <v>98</v>
      </c>
      <c r="Z103" s="201" t="s">
        <v>738</v>
      </c>
      <c r="AA103" s="200"/>
      <c r="AB103" s="302" t="s">
        <v>910</v>
      </c>
      <c r="AC103" s="200"/>
      <c r="AD103" s="10"/>
      <c r="AE103" s="398"/>
      <c r="AF103" s="398"/>
      <c r="AG103" s="199"/>
      <c r="AH103" s="391"/>
      <c r="AI103" s="393"/>
      <c r="AJ103" s="393"/>
      <c r="AK103" s="393"/>
      <c r="AL103" s="393"/>
      <c r="AM103" s="393"/>
      <c r="AN103" s="393"/>
      <c r="AO103" s="393"/>
      <c r="AP103" s="393"/>
      <c r="AQ103" s="396"/>
    </row>
    <row r="104" spans="1:46" ht="19.899999999999999" customHeight="1" x14ac:dyDescent="0.2">
      <c r="A104" s="17"/>
      <c r="B104" s="405">
        <v>11</v>
      </c>
      <c r="C104" s="232"/>
      <c r="D104" s="197"/>
      <c r="E104" s="197"/>
      <c r="F104" s="196"/>
      <c r="G104" s="408">
        <v>74</v>
      </c>
      <c r="H104" s="408">
        <v>21</v>
      </c>
      <c r="I104" s="408">
        <v>5</v>
      </c>
      <c r="J104" s="195" t="s">
        <v>95</v>
      </c>
      <c r="K104" s="194" t="s">
        <v>97</v>
      </c>
      <c r="L104" s="195" t="s">
        <v>94</v>
      </c>
      <c r="M104" s="194" t="s">
        <v>213</v>
      </c>
      <c r="N104" s="195" t="s">
        <v>93</v>
      </c>
      <c r="O104" s="194" t="s">
        <v>263</v>
      </c>
      <c r="P104" s="195" t="s">
        <v>92</v>
      </c>
      <c r="Q104" s="194" t="s">
        <v>97</v>
      </c>
      <c r="R104" s="195" t="s">
        <v>212</v>
      </c>
      <c r="S104" s="194" t="s">
        <v>97</v>
      </c>
      <c r="T104" s="195" t="s">
        <v>211</v>
      </c>
      <c r="U104" s="194" t="s">
        <v>97</v>
      </c>
      <c r="V104" s="195" t="s">
        <v>292</v>
      </c>
      <c r="W104" s="194"/>
      <c r="X104" s="195" t="s">
        <v>594</v>
      </c>
      <c r="Y104" s="194"/>
      <c r="Z104" s="195" t="s">
        <v>740</v>
      </c>
      <c r="AA104" s="194"/>
      <c r="AB104" s="304" t="s">
        <v>912</v>
      </c>
      <c r="AC104" s="194"/>
      <c r="AD104" s="25"/>
      <c r="AE104" s="397"/>
      <c r="AF104" s="397"/>
      <c r="AG104" s="193"/>
      <c r="AH104" s="379">
        <f>SUMPRODUCT(LEN($K104:$Y106)-LEN(SUBSTITUTE($K104:$Y106,"A", "")))</f>
        <v>15</v>
      </c>
      <c r="AI104" s="365">
        <f>SUMPRODUCT(LEN($AD104:$AD106)-LEN(SUBSTITUTE($AD104:$AD106,"A", "")))</f>
        <v>0</v>
      </c>
      <c r="AJ104" s="365">
        <f>SUMPRODUCT(LEN($K104:$Y106)-LEN(SUBSTITUTE($K104:$Y106,"S", "")))</f>
        <v>1</v>
      </c>
      <c r="AK104" s="365">
        <f>SUMPRODUCT(LEN($AD104:$AD106)-LEN(SUBSTITUTE($AD104:$AD106,"S", "")))</f>
        <v>0</v>
      </c>
      <c r="AL104" s="365">
        <f>SUMPRODUCT(LEN($K104:$Y106)-LEN(SUBSTITUTE($K104:$Y106,"F", "")))</f>
        <v>0</v>
      </c>
      <c r="AM104" s="365">
        <f>SUMPRODUCT(LEN($AD104:$AD106)-LEN(SUBSTITUTE($AD104:$AD106,"F", "")))</f>
        <v>0</v>
      </c>
      <c r="AN104" s="365">
        <f>SUMPRODUCT(LEN($K104:$Y106)-LEN(SUBSTITUTE($K104:$Y106,"G", "")))</f>
        <v>3</v>
      </c>
      <c r="AO104" s="365">
        <f>SUMPRODUCT(LEN($AD104:$AD106)-LEN(SUBSTITUTE($AD104:$AD106,"G", "")))</f>
        <v>0</v>
      </c>
      <c r="AP104" s="365">
        <f>SUMPRODUCT(LEN($K104:$Y106)-LEN(SUBSTITUTE($K104:$Y106,"M", "")))</f>
        <v>2</v>
      </c>
      <c r="AQ104" s="382">
        <f>SUMPRODUCT(LEN($AD104:$AD106)-LEN(SUBSTITUTE($AD104:$AD106,"M", "")))</f>
        <v>0</v>
      </c>
    </row>
    <row r="105" spans="1:46" ht="19.899999999999999" customHeight="1" x14ac:dyDescent="0.2">
      <c r="A105" s="17"/>
      <c r="B105" s="406"/>
      <c r="C105" s="231"/>
      <c r="D105" s="23"/>
      <c r="E105" s="23"/>
      <c r="F105" s="191"/>
      <c r="G105" s="409"/>
      <c r="H105" s="409"/>
      <c r="I105" s="409"/>
      <c r="J105" s="190" t="s">
        <v>91</v>
      </c>
      <c r="K105" s="189" t="s">
        <v>748</v>
      </c>
      <c r="L105" s="190" t="s">
        <v>90</v>
      </c>
      <c r="M105" s="189" t="s">
        <v>97</v>
      </c>
      <c r="N105" s="190" t="s">
        <v>89</v>
      </c>
      <c r="O105" s="189" t="s">
        <v>97</v>
      </c>
      <c r="P105" s="190" t="s">
        <v>88</v>
      </c>
      <c r="Q105" s="189" t="s">
        <v>213</v>
      </c>
      <c r="R105" s="190" t="s">
        <v>210</v>
      </c>
      <c r="S105" s="189" t="s">
        <v>97</v>
      </c>
      <c r="T105" s="190" t="s">
        <v>209</v>
      </c>
      <c r="U105" s="189"/>
      <c r="V105" s="190" t="s">
        <v>291</v>
      </c>
      <c r="W105" s="189"/>
      <c r="X105" s="190" t="s">
        <v>593</v>
      </c>
      <c r="Y105" s="189"/>
      <c r="Z105" s="190" t="s">
        <v>739</v>
      </c>
      <c r="AA105" s="189"/>
      <c r="AB105" s="303" t="s">
        <v>911</v>
      </c>
      <c r="AC105" s="189"/>
      <c r="AD105" s="18"/>
      <c r="AE105" s="366"/>
      <c r="AF105" s="366"/>
      <c r="AG105" s="188"/>
      <c r="AH105" s="390"/>
      <c r="AI105" s="392"/>
      <c r="AJ105" s="392"/>
      <c r="AK105" s="392"/>
      <c r="AL105" s="392"/>
      <c r="AM105" s="392"/>
      <c r="AN105" s="392"/>
      <c r="AO105" s="392"/>
      <c r="AP105" s="392"/>
      <c r="AQ105" s="395"/>
      <c r="AT105" s="4">
        <f>SUM(AP104:AQ106)/SUM(AN104:AQ106)*100</f>
        <v>40</v>
      </c>
    </row>
    <row r="106" spans="1:46" ht="19.899999999999999" customHeight="1" thickBot="1" x14ac:dyDescent="0.25">
      <c r="A106" s="17"/>
      <c r="B106" s="407"/>
      <c r="C106" s="233"/>
      <c r="D106" s="203"/>
      <c r="E106" s="203"/>
      <c r="F106" s="202"/>
      <c r="G106" s="410"/>
      <c r="H106" s="410"/>
      <c r="I106" s="410"/>
      <c r="J106" s="201" t="s">
        <v>87</v>
      </c>
      <c r="K106" s="200" t="s">
        <v>746</v>
      </c>
      <c r="L106" s="201" t="s">
        <v>86</v>
      </c>
      <c r="M106" s="200" t="s">
        <v>271</v>
      </c>
      <c r="N106" s="201" t="s">
        <v>85</v>
      </c>
      <c r="O106" s="200" t="s">
        <v>263</v>
      </c>
      <c r="P106" s="201" t="s">
        <v>84</v>
      </c>
      <c r="Q106" s="200" t="s">
        <v>97</v>
      </c>
      <c r="R106" s="201" t="s">
        <v>208</v>
      </c>
      <c r="S106" s="200" t="s">
        <v>98</v>
      </c>
      <c r="T106" s="201" t="s">
        <v>207</v>
      </c>
      <c r="U106" s="200"/>
      <c r="V106" s="201" t="s">
        <v>290</v>
      </c>
      <c r="W106" s="200"/>
      <c r="X106" s="201" t="s">
        <v>592</v>
      </c>
      <c r="Y106" s="200"/>
      <c r="Z106" s="201" t="s">
        <v>738</v>
      </c>
      <c r="AA106" s="200"/>
      <c r="AB106" s="302" t="s">
        <v>910</v>
      </c>
      <c r="AC106" s="200"/>
      <c r="AD106" s="10"/>
      <c r="AE106" s="398"/>
      <c r="AF106" s="398"/>
      <c r="AG106" s="199"/>
      <c r="AH106" s="391"/>
      <c r="AI106" s="393"/>
      <c r="AJ106" s="393"/>
      <c r="AK106" s="393"/>
      <c r="AL106" s="393"/>
      <c r="AM106" s="393"/>
      <c r="AN106" s="393"/>
      <c r="AO106" s="393"/>
      <c r="AP106" s="393"/>
      <c r="AQ106" s="396"/>
    </row>
    <row r="107" spans="1:46" ht="19.899999999999999" customHeight="1" x14ac:dyDescent="0.2">
      <c r="A107" s="17"/>
      <c r="B107" s="405">
        <v>12</v>
      </c>
      <c r="C107" s="232"/>
      <c r="D107" s="197"/>
      <c r="E107" s="197"/>
      <c r="F107" s="196"/>
      <c r="G107" s="408">
        <v>80</v>
      </c>
      <c r="H107" s="408">
        <v>25</v>
      </c>
      <c r="I107" s="408">
        <v>5</v>
      </c>
      <c r="J107" s="195" t="s">
        <v>95</v>
      </c>
      <c r="K107" s="194" t="s">
        <v>748</v>
      </c>
      <c r="L107" s="195" t="s">
        <v>94</v>
      </c>
      <c r="M107" s="194" t="s">
        <v>97</v>
      </c>
      <c r="N107" s="195" t="s">
        <v>93</v>
      </c>
      <c r="O107" s="194" t="s">
        <v>746</v>
      </c>
      <c r="P107" s="195" t="s">
        <v>92</v>
      </c>
      <c r="Q107" s="194" t="s">
        <v>263</v>
      </c>
      <c r="R107" s="195" t="s">
        <v>212</v>
      </c>
      <c r="S107" s="194" t="s">
        <v>263</v>
      </c>
      <c r="T107" s="195" t="s">
        <v>211</v>
      </c>
      <c r="U107" s="194" t="s">
        <v>271</v>
      </c>
      <c r="V107" s="195" t="s">
        <v>292</v>
      </c>
      <c r="W107" s="194" t="s">
        <v>98</v>
      </c>
      <c r="X107" s="195" t="s">
        <v>594</v>
      </c>
      <c r="Y107" s="194"/>
      <c r="Z107" s="195" t="s">
        <v>740</v>
      </c>
      <c r="AA107" s="194"/>
      <c r="AB107" s="304" t="s">
        <v>912</v>
      </c>
      <c r="AC107" s="194"/>
      <c r="AD107" s="25"/>
      <c r="AE107" s="397"/>
      <c r="AF107" s="397"/>
      <c r="AG107" s="193"/>
      <c r="AH107" s="379">
        <f>SUMPRODUCT(LEN($K107:$Y109)-LEN(SUBSTITUTE($K107:$Y109,"A", "")))</f>
        <v>20</v>
      </c>
      <c r="AI107" s="365">
        <f>SUMPRODUCT(LEN($AD107:$AD109)-LEN(SUBSTITUTE($AD107:$AD109,"A", "")))</f>
        <v>0</v>
      </c>
      <c r="AJ107" s="365">
        <f>SUMPRODUCT(LEN($K107:$Y109)-LEN(SUBSTITUTE($K107:$Y109,"S", "")))</f>
        <v>5</v>
      </c>
      <c r="AK107" s="365">
        <f>SUMPRODUCT(LEN($AD107:$AD109)-LEN(SUBSTITUTE($AD107:$AD109,"S", "")))</f>
        <v>0</v>
      </c>
      <c r="AL107" s="365">
        <f>SUMPRODUCT(LEN($K107:$Y109)-LEN(SUBSTITUTE($K107:$Y109,"F", "")))</f>
        <v>0</v>
      </c>
      <c r="AM107" s="365">
        <f>SUMPRODUCT(LEN($AD107:$AD109)-LEN(SUBSTITUTE($AD107:$AD109,"F", "")))</f>
        <v>0</v>
      </c>
      <c r="AN107" s="365">
        <f>SUMPRODUCT(LEN($K107:$Y109)-LEN(SUBSTITUTE($K107:$Y109,"G", "")))</f>
        <v>7</v>
      </c>
      <c r="AO107" s="365">
        <f>SUMPRODUCT(LEN($AD107:$AD109)-LEN(SUBSTITUTE($AD107:$AD109,"G", "")))</f>
        <v>0</v>
      </c>
      <c r="AP107" s="365">
        <f>SUMPRODUCT(LEN($K107:$Y109)-LEN(SUBSTITUTE($K107:$Y109,"M", "")))</f>
        <v>4</v>
      </c>
      <c r="AQ107" s="382">
        <f>SUMPRODUCT(LEN($AD107:$AD109)-LEN(SUBSTITUTE($AD107:$AD109,"M", "")))</f>
        <v>0</v>
      </c>
    </row>
    <row r="108" spans="1:46" ht="19.899999999999999" customHeight="1" x14ac:dyDescent="0.2">
      <c r="A108" s="17"/>
      <c r="B108" s="406"/>
      <c r="C108" s="231"/>
      <c r="D108" s="23"/>
      <c r="E108" s="23"/>
      <c r="F108" s="191"/>
      <c r="G108" s="409"/>
      <c r="H108" s="409"/>
      <c r="I108" s="409"/>
      <c r="J108" s="190" t="s">
        <v>91</v>
      </c>
      <c r="K108" s="189" t="s">
        <v>746</v>
      </c>
      <c r="L108" s="190" t="s">
        <v>90</v>
      </c>
      <c r="M108" s="189" t="s">
        <v>746</v>
      </c>
      <c r="N108" s="190" t="s">
        <v>89</v>
      </c>
      <c r="O108" s="189" t="s">
        <v>263</v>
      </c>
      <c r="P108" s="190" t="s">
        <v>88</v>
      </c>
      <c r="Q108" s="189" t="s">
        <v>271</v>
      </c>
      <c r="R108" s="190" t="s">
        <v>210</v>
      </c>
      <c r="S108" s="189" t="s">
        <v>263</v>
      </c>
      <c r="T108" s="190" t="s">
        <v>209</v>
      </c>
      <c r="U108" s="189" t="s">
        <v>98</v>
      </c>
      <c r="V108" s="190" t="s">
        <v>291</v>
      </c>
      <c r="W108" s="189" t="s">
        <v>98</v>
      </c>
      <c r="X108" s="190" t="s">
        <v>593</v>
      </c>
      <c r="Y108" s="189"/>
      <c r="Z108" s="190" t="s">
        <v>739</v>
      </c>
      <c r="AA108" s="189"/>
      <c r="AB108" s="303" t="s">
        <v>911</v>
      </c>
      <c r="AC108" s="189"/>
      <c r="AD108" s="18"/>
      <c r="AE108" s="366"/>
      <c r="AF108" s="366"/>
      <c r="AG108" s="188"/>
      <c r="AH108" s="390"/>
      <c r="AI108" s="392"/>
      <c r="AJ108" s="392"/>
      <c r="AK108" s="392"/>
      <c r="AL108" s="392"/>
      <c r="AM108" s="392"/>
      <c r="AN108" s="392"/>
      <c r="AO108" s="392"/>
      <c r="AP108" s="392"/>
      <c r="AQ108" s="395"/>
      <c r="AT108" s="4">
        <f>SUM(AP107:AQ109)/SUM(AN107:AQ109)*100</f>
        <v>36.363636363636367</v>
      </c>
    </row>
    <row r="109" spans="1:46" ht="19.899999999999999" customHeight="1" thickBot="1" x14ac:dyDescent="0.25">
      <c r="A109" s="17"/>
      <c r="B109" s="407"/>
      <c r="C109" s="233"/>
      <c r="D109" s="203"/>
      <c r="E109" s="203"/>
      <c r="F109" s="202"/>
      <c r="G109" s="410"/>
      <c r="H109" s="410"/>
      <c r="I109" s="410"/>
      <c r="J109" s="201" t="s">
        <v>87</v>
      </c>
      <c r="K109" s="200" t="s">
        <v>213</v>
      </c>
      <c r="L109" s="201" t="s">
        <v>86</v>
      </c>
      <c r="M109" s="200" t="s">
        <v>224</v>
      </c>
      <c r="N109" s="201" t="s">
        <v>85</v>
      </c>
      <c r="O109" s="200" t="s">
        <v>224</v>
      </c>
      <c r="P109" s="201" t="s">
        <v>84</v>
      </c>
      <c r="Q109" s="200" t="s">
        <v>224</v>
      </c>
      <c r="R109" s="201" t="s">
        <v>208</v>
      </c>
      <c r="S109" s="200" t="s">
        <v>305</v>
      </c>
      <c r="T109" s="201" t="s">
        <v>207</v>
      </c>
      <c r="U109" s="200" t="s">
        <v>98</v>
      </c>
      <c r="V109" s="201" t="s">
        <v>290</v>
      </c>
      <c r="W109" s="200"/>
      <c r="X109" s="201" t="s">
        <v>592</v>
      </c>
      <c r="Y109" s="200"/>
      <c r="Z109" s="201" t="s">
        <v>738</v>
      </c>
      <c r="AA109" s="200"/>
      <c r="AB109" s="302" t="s">
        <v>910</v>
      </c>
      <c r="AC109" s="200"/>
      <c r="AD109" s="10"/>
      <c r="AE109" s="398"/>
      <c r="AF109" s="398"/>
      <c r="AG109" s="199"/>
      <c r="AH109" s="391"/>
      <c r="AI109" s="393"/>
      <c r="AJ109" s="393"/>
      <c r="AK109" s="393"/>
      <c r="AL109" s="393"/>
      <c r="AM109" s="393"/>
      <c r="AN109" s="393"/>
      <c r="AO109" s="393"/>
      <c r="AP109" s="393"/>
      <c r="AQ109" s="396"/>
    </row>
    <row r="110" spans="1:46" ht="19.899999999999999" customHeight="1" x14ac:dyDescent="0.2">
      <c r="A110" s="17"/>
      <c r="B110" s="405">
        <v>13</v>
      </c>
      <c r="C110" s="232"/>
      <c r="D110" s="197"/>
      <c r="E110" s="197"/>
      <c r="F110" s="196"/>
      <c r="G110" s="408">
        <v>86</v>
      </c>
      <c r="H110" s="408">
        <v>28</v>
      </c>
      <c r="I110" s="408">
        <v>5</v>
      </c>
      <c r="J110" s="195" t="s">
        <v>95</v>
      </c>
      <c r="K110" s="194" t="s">
        <v>213</v>
      </c>
      <c r="L110" s="195" t="s">
        <v>94</v>
      </c>
      <c r="M110" s="194" t="s">
        <v>820</v>
      </c>
      <c r="N110" s="195" t="s">
        <v>93</v>
      </c>
      <c r="O110" s="194" t="s">
        <v>213</v>
      </c>
      <c r="P110" s="195" t="s">
        <v>92</v>
      </c>
      <c r="Q110" s="194" t="s">
        <v>742</v>
      </c>
      <c r="R110" s="195" t="s">
        <v>212</v>
      </c>
      <c r="S110" s="194" t="s">
        <v>522</v>
      </c>
      <c r="T110" s="195" t="s">
        <v>211</v>
      </c>
      <c r="U110" s="194" t="s">
        <v>263</v>
      </c>
      <c r="V110" s="195" t="s">
        <v>292</v>
      </c>
      <c r="W110" s="194" t="s">
        <v>213</v>
      </c>
      <c r="X110" s="195" t="s">
        <v>594</v>
      </c>
      <c r="Y110" s="194" t="s">
        <v>97</v>
      </c>
      <c r="Z110" s="195" t="s">
        <v>740</v>
      </c>
      <c r="AA110" s="194"/>
      <c r="AB110" s="304" t="s">
        <v>912</v>
      </c>
      <c r="AC110" s="194"/>
      <c r="AD110" s="25" t="s">
        <v>97</v>
      </c>
      <c r="AE110" s="397"/>
      <c r="AF110" s="397"/>
      <c r="AG110" s="193"/>
      <c r="AH110" s="379">
        <f>SUMPRODUCT(LEN($K110:$Y112)-LEN(SUBSTITUTE($K110:$Y112,"A", "")))</f>
        <v>48</v>
      </c>
      <c r="AI110" s="365">
        <f>SUMPRODUCT(LEN($AD110:$AD112)-LEN(SUBSTITUTE($AD110:$AD112,"A", "")))</f>
        <v>14</v>
      </c>
      <c r="AJ110" s="365">
        <f>SUMPRODUCT(LEN($K110:$Y112)-LEN(SUBSTITUTE($K110:$Y112,"S", "")))</f>
        <v>0</v>
      </c>
      <c r="AK110" s="365">
        <f>SUMPRODUCT(LEN($AD110:$AD112)-LEN(SUBSTITUTE($AD110:$AD112,"S", "")))</f>
        <v>0</v>
      </c>
      <c r="AL110" s="365">
        <f>SUMPRODUCT(LEN($K110:$Y112)-LEN(SUBSTITUTE($K110:$Y112,"F", "")))</f>
        <v>0</v>
      </c>
      <c r="AM110" s="365">
        <f>SUMPRODUCT(LEN($AD110:$AD112)-LEN(SUBSTITUTE($AD110:$AD112,"F", "")))</f>
        <v>0</v>
      </c>
      <c r="AN110" s="365">
        <f>SUMPRODUCT(LEN($K110:$Y112)-LEN(SUBSTITUTE($K110:$Y112,"G", "")))</f>
        <v>19</v>
      </c>
      <c r="AO110" s="365">
        <f>SUMPRODUCT(LEN($AD110:$AD112)-LEN(SUBSTITUTE($AD110:$AD112,"G", "")))</f>
        <v>7</v>
      </c>
      <c r="AP110" s="365">
        <f>SUMPRODUCT(LEN($K110:$Y112)-LEN(SUBSTITUTE($K110:$Y112,"M", "")))</f>
        <v>11</v>
      </c>
      <c r="AQ110" s="382">
        <f>SUMPRODUCT(LEN($AD110:$AD112)-LEN(SUBSTITUTE($AD110:$AD112,"M", "")))</f>
        <v>3</v>
      </c>
    </row>
    <row r="111" spans="1:46" ht="19.899999999999999" customHeight="1" x14ac:dyDescent="0.2">
      <c r="A111" s="17"/>
      <c r="B111" s="406"/>
      <c r="C111" s="231"/>
      <c r="D111" s="23"/>
      <c r="E111" s="23"/>
      <c r="F111" s="191"/>
      <c r="G111" s="409"/>
      <c r="H111" s="409"/>
      <c r="I111" s="409"/>
      <c r="J111" s="190" t="s">
        <v>91</v>
      </c>
      <c r="K111" s="189" t="s">
        <v>1064</v>
      </c>
      <c r="L111" s="190" t="s">
        <v>90</v>
      </c>
      <c r="M111" s="189" t="s">
        <v>914</v>
      </c>
      <c r="N111" s="190" t="s">
        <v>89</v>
      </c>
      <c r="O111" s="189" t="s">
        <v>987</v>
      </c>
      <c r="P111" s="190" t="s">
        <v>88</v>
      </c>
      <c r="Q111" s="189" t="s">
        <v>991</v>
      </c>
      <c r="R111" s="190" t="s">
        <v>210</v>
      </c>
      <c r="S111" s="189" t="s">
        <v>301</v>
      </c>
      <c r="T111" s="190" t="s">
        <v>209</v>
      </c>
      <c r="U111" s="189" t="s">
        <v>263</v>
      </c>
      <c r="V111" s="190" t="s">
        <v>291</v>
      </c>
      <c r="W111" s="189" t="s">
        <v>284</v>
      </c>
      <c r="X111" s="190" t="s">
        <v>593</v>
      </c>
      <c r="Y111" s="189" t="s">
        <v>97</v>
      </c>
      <c r="Z111" s="190" t="s">
        <v>739</v>
      </c>
      <c r="AA111" s="189"/>
      <c r="AB111" s="303" t="s">
        <v>911</v>
      </c>
      <c r="AC111" s="189"/>
      <c r="AD111" s="18" t="s">
        <v>1063</v>
      </c>
      <c r="AE111" s="366"/>
      <c r="AF111" s="366"/>
      <c r="AG111" s="188"/>
      <c r="AH111" s="390"/>
      <c r="AI111" s="392"/>
      <c r="AJ111" s="392"/>
      <c r="AK111" s="392"/>
      <c r="AL111" s="392"/>
      <c r="AM111" s="392"/>
      <c r="AN111" s="392"/>
      <c r="AO111" s="392"/>
      <c r="AP111" s="392"/>
      <c r="AQ111" s="395"/>
      <c r="AT111" s="4">
        <f>SUM(AP110:AQ112)/SUM(AN110:AQ112)*100</f>
        <v>35</v>
      </c>
    </row>
    <row r="112" spans="1:46" ht="19.899999999999999" customHeight="1" thickBot="1" x14ac:dyDescent="0.25">
      <c r="A112" s="17"/>
      <c r="B112" s="407"/>
      <c r="C112" s="233"/>
      <c r="D112" s="203"/>
      <c r="E112" s="203"/>
      <c r="F112" s="202"/>
      <c r="G112" s="410"/>
      <c r="H112" s="410"/>
      <c r="I112" s="410"/>
      <c r="J112" s="201" t="s">
        <v>87</v>
      </c>
      <c r="K112" s="200" t="s">
        <v>929</v>
      </c>
      <c r="L112" s="201" t="s">
        <v>86</v>
      </c>
      <c r="M112" s="200" t="s">
        <v>1062</v>
      </c>
      <c r="N112" s="201" t="s">
        <v>85</v>
      </c>
      <c r="O112" s="200" t="s">
        <v>753</v>
      </c>
      <c r="P112" s="201" t="s">
        <v>84</v>
      </c>
      <c r="Q112" s="200" t="s">
        <v>511</v>
      </c>
      <c r="R112" s="201" t="s">
        <v>208</v>
      </c>
      <c r="S112" s="200" t="s">
        <v>555</v>
      </c>
      <c r="T112" s="201" t="s">
        <v>207</v>
      </c>
      <c r="U112" s="200" t="s">
        <v>275</v>
      </c>
      <c r="V112" s="201" t="s">
        <v>290</v>
      </c>
      <c r="W112" s="200" t="s">
        <v>271</v>
      </c>
      <c r="X112" s="201" t="s">
        <v>592</v>
      </c>
      <c r="Y112" s="200"/>
      <c r="Z112" s="201" t="s">
        <v>738</v>
      </c>
      <c r="AA112" s="200"/>
      <c r="AB112" s="302" t="s">
        <v>910</v>
      </c>
      <c r="AC112" s="200"/>
      <c r="AD112" s="10"/>
      <c r="AE112" s="398"/>
      <c r="AF112" s="398"/>
      <c r="AG112" s="199"/>
      <c r="AH112" s="391"/>
      <c r="AI112" s="393"/>
      <c r="AJ112" s="393"/>
      <c r="AK112" s="393"/>
      <c r="AL112" s="393"/>
      <c r="AM112" s="393"/>
      <c r="AN112" s="393"/>
      <c r="AO112" s="393"/>
      <c r="AP112" s="393"/>
      <c r="AQ112" s="396"/>
    </row>
    <row r="113" spans="1:44" ht="19.899999999999999" customHeight="1" x14ac:dyDescent="0.2">
      <c r="A113" s="17"/>
      <c r="B113" s="405">
        <v>14</v>
      </c>
      <c r="C113" s="232"/>
      <c r="D113" s="197"/>
      <c r="E113" s="197"/>
      <c r="F113" s="196"/>
      <c r="G113" s="408"/>
      <c r="H113" s="408"/>
      <c r="I113" s="408"/>
      <c r="J113" s="195" t="s">
        <v>95</v>
      </c>
      <c r="K113" s="194"/>
      <c r="L113" s="195" t="s">
        <v>94</v>
      </c>
      <c r="M113" s="194"/>
      <c r="N113" s="195" t="s">
        <v>93</v>
      </c>
      <c r="O113" s="194"/>
      <c r="P113" s="195" t="s">
        <v>92</v>
      </c>
      <c r="Q113" s="194"/>
      <c r="R113" s="195" t="s">
        <v>212</v>
      </c>
      <c r="S113" s="194"/>
      <c r="T113" s="195" t="s">
        <v>211</v>
      </c>
      <c r="U113" s="194"/>
      <c r="V113" s="195" t="s">
        <v>292</v>
      </c>
      <c r="W113" s="194"/>
      <c r="X113" s="195" t="s">
        <v>594</v>
      </c>
      <c r="Y113" s="194"/>
      <c r="Z113" s="195" t="s">
        <v>740</v>
      </c>
      <c r="AA113" s="194"/>
      <c r="AB113" s="304" t="s">
        <v>912</v>
      </c>
      <c r="AC113" s="194"/>
      <c r="AD113" s="25"/>
      <c r="AE113" s="397"/>
      <c r="AF113" s="397"/>
      <c r="AG113" s="193"/>
      <c r="AH113" s="379">
        <f>SUMPRODUCT(LEN($K113:$Y115)-LEN(SUBSTITUTE($K113:$Y115,"A", "")))</f>
        <v>0</v>
      </c>
      <c r="AI113" s="365">
        <f>SUMPRODUCT(LEN($AD113:$AD115)-LEN(SUBSTITUTE($AD113:$AD115,"A", "")))</f>
        <v>0</v>
      </c>
      <c r="AJ113" s="365">
        <f>SUMPRODUCT(LEN($K113:$Y115)-LEN(SUBSTITUTE($K113:$Y115,"S", "")))</f>
        <v>0</v>
      </c>
      <c r="AK113" s="365">
        <f>SUMPRODUCT(LEN($AD113:$AD115)-LEN(SUBSTITUTE($AD113:$AD115,"S", "")))</f>
        <v>0</v>
      </c>
      <c r="AL113" s="365">
        <f>SUMPRODUCT(LEN($K113:$Y115)-LEN(SUBSTITUTE($K113:$Y115,"F", "")))</f>
        <v>0</v>
      </c>
      <c r="AM113" s="365">
        <f>SUMPRODUCT(LEN($AD113:$AD115)-LEN(SUBSTITUTE($AD113:$AD115,"F", "")))</f>
        <v>0</v>
      </c>
      <c r="AN113" s="365">
        <f>SUMPRODUCT(LEN($K113:$Y115)-LEN(SUBSTITUTE($K113:$Y115,"G", "")))</f>
        <v>0</v>
      </c>
      <c r="AO113" s="365">
        <f>SUMPRODUCT(LEN($AD113:$AD115)-LEN(SUBSTITUTE($AD113:$AD115,"G", "")))</f>
        <v>0</v>
      </c>
      <c r="AP113" s="365">
        <f>SUMPRODUCT(LEN($K113:$Y115)-LEN(SUBSTITUTE($K113:$Y115,"M", "")))</f>
        <v>0</v>
      </c>
      <c r="AQ113" s="382">
        <f>SUMPRODUCT(LEN($AD113:$AD115)-LEN(SUBSTITUTE($AD113:$AD115,"M", "")))</f>
        <v>0</v>
      </c>
    </row>
    <row r="114" spans="1:44" ht="19.899999999999999" customHeight="1" x14ac:dyDescent="0.2">
      <c r="A114" s="17"/>
      <c r="B114" s="406"/>
      <c r="C114" s="231"/>
      <c r="D114" s="23"/>
      <c r="E114" s="23"/>
      <c r="F114" s="191"/>
      <c r="G114" s="409"/>
      <c r="H114" s="409"/>
      <c r="I114" s="409"/>
      <c r="J114" s="190" t="s">
        <v>91</v>
      </c>
      <c r="K114" s="189"/>
      <c r="L114" s="190" t="s">
        <v>90</v>
      </c>
      <c r="M114" s="189"/>
      <c r="N114" s="190" t="s">
        <v>89</v>
      </c>
      <c r="O114" s="189"/>
      <c r="P114" s="190" t="s">
        <v>88</v>
      </c>
      <c r="Q114" s="189"/>
      <c r="R114" s="190" t="s">
        <v>210</v>
      </c>
      <c r="S114" s="189"/>
      <c r="T114" s="190" t="s">
        <v>209</v>
      </c>
      <c r="U114" s="189"/>
      <c r="V114" s="190" t="s">
        <v>291</v>
      </c>
      <c r="W114" s="189"/>
      <c r="X114" s="190" t="s">
        <v>593</v>
      </c>
      <c r="Y114" s="189"/>
      <c r="Z114" s="190" t="s">
        <v>739</v>
      </c>
      <c r="AA114" s="189"/>
      <c r="AB114" s="303" t="s">
        <v>911</v>
      </c>
      <c r="AC114" s="189"/>
      <c r="AD114" s="18"/>
      <c r="AE114" s="366"/>
      <c r="AF114" s="366"/>
      <c r="AG114" s="188"/>
      <c r="AH114" s="390"/>
      <c r="AI114" s="392"/>
      <c r="AJ114" s="392"/>
      <c r="AK114" s="392"/>
      <c r="AL114" s="392"/>
      <c r="AM114" s="392"/>
      <c r="AN114" s="392"/>
      <c r="AO114" s="392"/>
      <c r="AP114" s="392"/>
      <c r="AQ114" s="395"/>
      <c r="AR114" s="58"/>
    </row>
    <row r="115" spans="1:44" ht="19.899999999999999" customHeight="1" thickBot="1" x14ac:dyDescent="0.25">
      <c r="A115" s="17"/>
      <c r="B115" s="407"/>
      <c r="C115" s="233"/>
      <c r="D115" s="203"/>
      <c r="E115" s="203"/>
      <c r="F115" s="202"/>
      <c r="G115" s="410"/>
      <c r="H115" s="410"/>
      <c r="I115" s="410"/>
      <c r="J115" s="201" t="s">
        <v>87</v>
      </c>
      <c r="K115" s="200"/>
      <c r="L115" s="201" t="s">
        <v>86</v>
      </c>
      <c r="M115" s="200"/>
      <c r="N115" s="201" t="s">
        <v>85</v>
      </c>
      <c r="O115" s="200"/>
      <c r="P115" s="201" t="s">
        <v>84</v>
      </c>
      <c r="Q115" s="200"/>
      <c r="R115" s="201" t="s">
        <v>208</v>
      </c>
      <c r="S115" s="200"/>
      <c r="T115" s="201" t="s">
        <v>207</v>
      </c>
      <c r="U115" s="200"/>
      <c r="V115" s="201" t="s">
        <v>290</v>
      </c>
      <c r="W115" s="200"/>
      <c r="X115" s="201" t="s">
        <v>592</v>
      </c>
      <c r="Y115" s="200"/>
      <c r="Z115" s="201" t="s">
        <v>738</v>
      </c>
      <c r="AA115" s="200"/>
      <c r="AB115" s="302" t="s">
        <v>910</v>
      </c>
      <c r="AC115" s="200"/>
      <c r="AD115" s="10"/>
      <c r="AE115" s="398"/>
      <c r="AF115" s="398"/>
      <c r="AG115" s="199"/>
      <c r="AH115" s="391"/>
      <c r="AI115" s="393"/>
      <c r="AJ115" s="393"/>
      <c r="AK115" s="393"/>
      <c r="AL115" s="393"/>
      <c r="AM115" s="393"/>
      <c r="AN115" s="393"/>
      <c r="AO115" s="393"/>
      <c r="AP115" s="393"/>
      <c r="AQ115" s="396"/>
    </row>
    <row r="116" spans="1:44" ht="19.899999999999999" customHeight="1" x14ac:dyDescent="0.2">
      <c r="A116" s="17"/>
      <c r="B116" s="405">
        <v>15</v>
      </c>
      <c r="C116" s="232"/>
      <c r="D116" s="197"/>
      <c r="E116" s="197"/>
      <c r="F116" s="196"/>
      <c r="G116" s="408"/>
      <c r="H116" s="408"/>
      <c r="I116" s="408"/>
      <c r="J116" s="195" t="s">
        <v>95</v>
      </c>
      <c r="K116" s="194"/>
      <c r="L116" s="195" t="s">
        <v>94</v>
      </c>
      <c r="M116" s="194"/>
      <c r="N116" s="195" t="s">
        <v>93</v>
      </c>
      <c r="O116" s="194"/>
      <c r="P116" s="195" t="s">
        <v>92</v>
      </c>
      <c r="Q116" s="194"/>
      <c r="R116" s="195" t="s">
        <v>212</v>
      </c>
      <c r="S116" s="194"/>
      <c r="T116" s="195" t="s">
        <v>211</v>
      </c>
      <c r="U116" s="194"/>
      <c r="V116" s="195" t="s">
        <v>292</v>
      </c>
      <c r="W116" s="194"/>
      <c r="X116" s="195" t="s">
        <v>594</v>
      </c>
      <c r="Y116" s="194"/>
      <c r="Z116" s="195" t="s">
        <v>740</v>
      </c>
      <c r="AA116" s="194"/>
      <c r="AB116" s="304" t="s">
        <v>912</v>
      </c>
      <c r="AC116" s="194"/>
      <c r="AD116" s="25"/>
      <c r="AE116" s="397"/>
      <c r="AF116" s="397"/>
      <c r="AG116" s="193"/>
      <c r="AH116" s="379">
        <f>SUMPRODUCT(LEN($K116:$Y118)-LEN(SUBSTITUTE($K116:$Y118,"A", "")))</f>
        <v>0</v>
      </c>
      <c r="AI116" s="365">
        <f>SUMPRODUCT(LEN($AD116:$AD118)-LEN(SUBSTITUTE($AD116:$AD118,"A", "")))</f>
        <v>0</v>
      </c>
      <c r="AJ116" s="365">
        <f>SUMPRODUCT(LEN($K116:$Y118)-LEN(SUBSTITUTE($K116:$Y118,"S", "")))</f>
        <v>0</v>
      </c>
      <c r="AK116" s="365">
        <f>SUMPRODUCT(LEN($AD116:$AD118)-LEN(SUBSTITUTE($AD116:$AD118,"S", "")))</f>
        <v>0</v>
      </c>
      <c r="AL116" s="365">
        <f>SUMPRODUCT(LEN($K116:$Y118)-LEN(SUBSTITUTE($K116:$Y118,"F", "")))</f>
        <v>0</v>
      </c>
      <c r="AM116" s="365">
        <f>SUMPRODUCT(LEN($AD116:$AD118)-LEN(SUBSTITUTE($AD116:$AD118,"F", "")))</f>
        <v>0</v>
      </c>
      <c r="AN116" s="365">
        <f>SUMPRODUCT(LEN($K116:$Y118)-LEN(SUBSTITUTE($K116:$Y118,"G", "")))</f>
        <v>0</v>
      </c>
      <c r="AO116" s="365">
        <f>SUMPRODUCT(LEN($AD116:$AD118)-LEN(SUBSTITUTE($AD116:$AD118,"G", "")))</f>
        <v>0</v>
      </c>
      <c r="AP116" s="365">
        <f>SUMPRODUCT(LEN($K116:$Y118)-LEN(SUBSTITUTE($K116:$Y118,"M", "")))</f>
        <v>0</v>
      </c>
      <c r="AQ116" s="382">
        <f>SUMPRODUCT(LEN($AD116:$AD118)-LEN(SUBSTITUTE($AD116:$AD118,"M", "")))</f>
        <v>0</v>
      </c>
    </row>
    <row r="117" spans="1:44" ht="19.899999999999999" customHeight="1" x14ac:dyDescent="0.2">
      <c r="A117" s="17"/>
      <c r="B117" s="406"/>
      <c r="C117" s="231"/>
      <c r="D117" s="23"/>
      <c r="E117" s="23"/>
      <c r="F117" s="191"/>
      <c r="G117" s="409"/>
      <c r="H117" s="409"/>
      <c r="I117" s="409"/>
      <c r="J117" s="190" t="s">
        <v>91</v>
      </c>
      <c r="K117" s="189"/>
      <c r="L117" s="190" t="s">
        <v>90</v>
      </c>
      <c r="M117" s="189"/>
      <c r="N117" s="190" t="s">
        <v>89</v>
      </c>
      <c r="O117" s="189"/>
      <c r="P117" s="190" t="s">
        <v>88</v>
      </c>
      <c r="Q117" s="189"/>
      <c r="R117" s="190" t="s">
        <v>210</v>
      </c>
      <c r="S117" s="189"/>
      <c r="T117" s="190" t="s">
        <v>209</v>
      </c>
      <c r="U117" s="189"/>
      <c r="V117" s="190" t="s">
        <v>291</v>
      </c>
      <c r="W117" s="189"/>
      <c r="X117" s="190" t="s">
        <v>593</v>
      </c>
      <c r="Y117" s="189"/>
      <c r="Z117" s="190" t="s">
        <v>739</v>
      </c>
      <c r="AA117" s="189"/>
      <c r="AB117" s="303" t="s">
        <v>911</v>
      </c>
      <c r="AC117" s="189"/>
      <c r="AD117" s="18"/>
      <c r="AE117" s="366"/>
      <c r="AF117" s="366"/>
      <c r="AG117" s="188"/>
      <c r="AH117" s="390"/>
      <c r="AI117" s="392"/>
      <c r="AJ117" s="392"/>
      <c r="AK117" s="392"/>
      <c r="AL117" s="392"/>
      <c r="AM117" s="392"/>
      <c r="AN117" s="392"/>
      <c r="AO117" s="392"/>
      <c r="AP117" s="392"/>
      <c r="AQ117" s="395"/>
    </row>
    <row r="118" spans="1:44" ht="19.899999999999999" customHeight="1" thickBot="1" x14ac:dyDescent="0.25">
      <c r="A118" s="17"/>
      <c r="B118" s="407"/>
      <c r="C118" s="233"/>
      <c r="D118" s="203"/>
      <c r="E118" s="203"/>
      <c r="F118" s="202"/>
      <c r="G118" s="410"/>
      <c r="H118" s="410"/>
      <c r="I118" s="410"/>
      <c r="J118" s="201" t="s">
        <v>87</v>
      </c>
      <c r="K118" s="200"/>
      <c r="L118" s="201" t="s">
        <v>86</v>
      </c>
      <c r="M118" s="200"/>
      <c r="N118" s="201" t="s">
        <v>85</v>
      </c>
      <c r="O118" s="200"/>
      <c r="P118" s="201" t="s">
        <v>84</v>
      </c>
      <c r="Q118" s="200"/>
      <c r="R118" s="201" t="s">
        <v>208</v>
      </c>
      <c r="S118" s="200"/>
      <c r="T118" s="201" t="s">
        <v>207</v>
      </c>
      <c r="U118" s="200"/>
      <c r="V118" s="201" t="s">
        <v>290</v>
      </c>
      <c r="W118" s="200"/>
      <c r="X118" s="201" t="s">
        <v>592</v>
      </c>
      <c r="Y118" s="200"/>
      <c r="Z118" s="201" t="s">
        <v>738</v>
      </c>
      <c r="AA118" s="200"/>
      <c r="AB118" s="302" t="s">
        <v>910</v>
      </c>
      <c r="AC118" s="200"/>
      <c r="AD118" s="10"/>
      <c r="AE118" s="398"/>
      <c r="AF118" s="398"/>
      <c r="AG118" s="199"/>
      <c r="AH118" s="391"/>
      <c r="AI118" s="393"/>
      <c r="AJ118" s="393"/>
      <c r="AK118" s="393"/>
      <c r="AL118" s="393"/>
      <c r="AM118" s="393"/>
      <c r="AN118" s="393"/>
      <c r="AO118" s="393"/>
      <c r="AP118" s="393"/>
      <c r="AQ118" s="396"/>
    </row>
    <row r="119" spans="1:44" ht="19.899999999999999" customHeight="1" x14ac:dyDescent="0.2">
      <c r="A119" s="17"/>
      <c r="B119" s="405">
        <v>16</v>
      </c>
      <c r="C119" s="232"/>
      <c r="D119" s="197"/>
      <c r="E119" s="197"/>
      <c r="F119" s="196"/>
      <c r="G119" s="408"/>
      <c r="H119" s="408"/>
      <c r="I119" s="408"/>
      <c r="J119" s="195" t="s">
        <v>95</v>
      </c>
      <c r="K119" s="194"/>
      <c r="L119" s="195" t="s">
        <v>94</v>
      </c>
      <c r="M119" s="194"/>
      <c r="N119" s="195" t="s">
        <v>93</v>
      </c>
      <c r="O119" s="194"/>
      <c r="P119" s="195" t="s">
        <v>92</v>
      </c>
      <c r="Q119" s="194"/>
      <c r="R119" s="195" t="s">
        <v>212</v>
      </c>
      <c r="S119" s="194"/>
      <c r="T119" s="195" t="s">
        <v>211</v>
      </c>
      <c r="U119" s="194"/>
      <c r="V119" s="195" t="s">
        <v>292</v>
      </c>
      <c r="W119" s="194"/>
      <c r="X119" s="195" t="s">
        <v>594</v>
      </c>
      <c r="Y119" s="194"/>
      <c r="Z119" s="195" t="s">
        <v>740</v>
      </c>
      <c r="AA119" s="194"/>
      <c r="AB119" s="304" t="s">
        <v>912</v>
      </c>
      <c r="AC119" s="194"/>
      <c r="AD119" s="25"/>
      <c r="AE119" s="397"/>
      <c r="AF119" s="397"/>
      <c r="AG119" s="193"/>
      <c r="AH119" s="379">
        <f>SUMPRODUCT(LEN($K119:$Y121)-LEN(SUBSTITUTE($K119:$Y121,"A", "")))</f>
        <v>0</v>
      </c>
      <c r="AI119" s="365">
        <f>SUMPRODUCT(LEN($AD119:$AD121)-LEN(SUBSTITUTE($AD119:$AD121,"A", "")))</f>
        <v>0</v>
      </c>
      <c r="AJ119" s="365">
        <f>SUMPRODUCT(LEN($K119:$Y121)-LEN(SUBSTITUTE($K119:$Y121,"S", "")))</f>
        <v>0</v>
      </c>
      <c r="AK119" s="365">
        <f>SUMPRODUCT(LEN($AD119:$AD121)-LEN(SUBSTITUTE($AD119:$AD121,"S", "")))</f>
        <v>0</v>
      </c>
      <c r="AL119" s="365">
        <f>SUMPRODUCT(LEN($K119:$Y121)-LEN(SUBSTITUTE($K119:$Y121,"F", "")))</f>
        <v>0</v>
      </c>
      <c r="AM119" s="365">
        <f>SUMPRODUCT(LEN($AD119:$AD121)-LEN(SUBSTITUTE($AD119:$AD121,"F", "")))</f>
        <v>0</v>
      </c>
      <c r="AN119" s="365">
        <f>SUMPRODUCT(LEN($K119:$Y121)-LEN(SUBSTITUTE($K119:$Y121,"G", "")))</f>
        <v>0</v>
      </c>
      <c r="AO119" s="365">
        <f>SUMPRODUCT(LEN($AD119:$AD121)-LEN(SUBSTITUTE($AD119:$AD121,"G", "")))</f>
        <v>0</v>
      </c>
      <c r="AP119" s="365">
        <f>SUMPRODUCT(LEN($K119:$Y121)-LEN(SUBSTITUTE($K119:$Y121,"M", "")))</f>
        <v>0</v>
      </c>
      <c r="AQ119" s="382">
        <f>SUMPRODUCT(LEN($AD119:$AD121)-LEN(SUBSTITUTE($AD119:$AD121,"M", "")))</f>
        <v>0</v>
      </c>
    </row>
    <row r="120" spans="1:44" ht="19.899999999999999" customHeight="1" x14ac:dyDescent="0.2">
      <c r="A120" s="17"/>
      <c r="B120" s="406"/>
      <c r="C120" s="231"/>
      <c r="D120" s="23"/>
      <c r="E120" s="23"/>
      <c r="F120" s="191"/>
      <c r="G120" s="409"/>
      <c r="H120" s="409"/>
      <c r="I120" s="409"/>
      <c r="J120" s="190" t="s">
        <v>91</v>
      </c>
      <c r="K120" s="189"/>
      <c r="L120" s="190" t="s">
        <v>90</v>
      </c>
      <c r="M120" s="189"/>
      <c r="N120" s="190" t="s">
        <v>89</v>
      </c>
      <c r="O120" s="189"/>
      <c r="P120" s="190" t="s">
        <v>88</v>
      </c>
      <c r="Q120" s="189"/>
      <c r="R120" s="190" t="s">
        <v>210</v>
      </c>
      <c r="S120" s="189"/>
      <c r="T120" s="190" t="s">
        <v>209</v>
      </c>
      <c r="U120" s="189"/>
      <c r="V120" s="190" t="s">
        <v>291</v>
      </c>
      <c r="W120" s="189"/>
      <c r="X120" s="190" t="s">
        <v>593</v>
      </c>
      <c r="Y120" s="189"/>
      <c r="Z120" s="190" t="s">
        <v>739</v>
      </c>
      <c r="AA120" s="189"/>
      <c r="AB120" s="303" t="s">
        <v>911</v>
      </c>
      <c r="AC120" s="189"/>
      <c r="AD120" s="18"/>
      <c r="AE120" s="366"/>
      <c r="AF120" s="366"/>
      <c r="AG120" s="188"/>
      <c r="AH120" s="390"/>
      <c r="AI120" s="392"/>
      <c r="AJ120" s="392"/>
      <c r="AK120" s="392"/>
      <c r="AL120" s="392"/>
      <c r="AM120" s="392"/>
      <c r="AN120" s="392"/>
      <c r="AO120" s="392"/>
      <c r="AP120" s="392"/>
      <c r="AQ120" s="395"/>
    </row>
    <row r="121" spans="1:44" ht="19.899999999999999" customHeight="1" thickBot="1" x14ac:dyDescent="0.25">
      <c r="A121" s="17"/>
      <c r="B121" s="407"/>
      <c r="C121" s="233"/>
      <c r="D121" s="203"/>
      <c r="E121" s="203"/>
      <c r="F121" s="202"/>
      <c r="G121" s="410"/>
      <c r="H121" s="410"/>
      <c r="I121" s="410"/>
      <c r="J121" s="201" t="s">
        <v>87</v>
      </c>
      <c r="K121" s="200"/>
      <c r="L121" s="201" t="s">
        <v>86</v>
      </c>
      <c r="M121" s="200"/>
      <c r="N121" s="201" t="s">
        <v>85</v>
      </c>
      <c r="O121" s="200"/>
      <c r="P121" s="201" t="s">
        <v>84</v>
      </c>
      <c r="Q121" s="200"/>
      <c r="R121" s="201" t="s">
        <v>208</v>
      </c>
      <c r="S121" s="200"/>
      <c r="T121" s="201" t="s">
        <v>207</v>
      </c>
      <c r="U121" s="200"/>
      <c r="V121" s="201" t="s">
        <v>290</v>
      </c>
      <c r="W121" s="200"/>
      <c r="X121" s="201" t="s">
        <v>592</v>
      </c>
      <c r="Y121" s="200"/>
      <c r="Z121" s="201" t="s">
        <v>738</v>
      </c>
      <c r="AA121" s="200"/>
      <c r="AB121" s="302" t="s">
        <v>910</v>
      </c>
      <c r="AC121" s="200"/>
      <c r="AD121" s="10"/>
      <c r="AE121" s="398"/>
      <c r="AF121" s="398"/>
      <c r="AG121" s="199"/>
      <c r="AH121" s="391"/>
      <c r="AI121" s="393"/>
      <c r="AJ121" s="393"/>
      <c r="AK121" s="393"/>
      <c r="AL121" s="393"/>
      <c r="AM121" s="393"/>
      <c r="AN121" s="393"/>
      <c r="AO121" s="393"/>
      <c r="AP121" s="393"/>
      <c r="AQ121" s="396"/>
    </row>
    <row r="122" spans="1:44" ht="19.899999999999999" customHeight="1" x14ac:dyDescent="0.2">
      <c r="A122" s="17"/>
      <c r="B122" s="405">
        <v>17</v>
      </c>
      <c r="C122" s="232"/>
      <c r="D122" s="197"/>
      <c r="E122" s="197"/>
      <c r="F122" s="196"/>
      <c r="G122" s="408"/>
      <c r="H122" s="408"/>
      <c r="I122" s="408"/>
      <c r="J122" s="195" t="s">
        <v>95</v>
      </c>
      <c r="K122" s="194"/>
      <c r="L122" s="195" t="s">
        <v>94</v>
      </c>
      <c r="M122" s="194"/>
      <c r="N122" s="195" t="s">
        <v>93</v>
      </c>
      <c r="O122" s="194"/>
      <c r="P122" s="195" t="s">
        <v>92</v>
      </c>
      <c r="Q122" s="194"/>
      <c r="R122" s="195" t="s">
        <v>212</v>
      </c>
      <c r="S122" s="194"/>
      <c r="T122" s="195" t="s">
        <v>211</v>
      </c>
      <c r="U122" s="194"/>
      <c r="V122" s="195" t="s">
        <v>292</v>
      </c>
      <c r="W122" s="194"/>
      <c r="X122" s="195" t="s">
        <v>594</v>
      </c>
      <c r="Y122" s="194"/>
      <c r="Z122" s="195" t="s">
        <v>740</v>
      </c>
      <c r="AA122" s="194"/>
      <c r="AB122" s="304" t="s">
        <v>912</v>
      </c>
      <c r="AC122" s="194"/>
      <c r="AD122" s="25"/>
      <c r="AE122" s="397"/>
      <c r="AF122" s="397"/>
      <c r="AG122" s="193"/>
      <c r="AH122" s="379">
        <f>SUMPRODUCT(LEN($K122:$Y124)-LEN(SUBSTITUTE($K122:$Y124,"A", "")))</f>
        <v>0</v>
      </c>
      <c r="AI122" s="365">
        <f>SUMPRODUCT(LEN($AD122:$AD124)-LEN(SUBSTITUTE($AD122:$AD124,"A", "")))</f>
        <v>0</v>
      </c>
      <c r="AJ122" s="365">
        <f>SUMPRODUCT(LEN($K122:$Y124)-LEN(SUBSTITUTE($K122:$Y124,"S", "")))</f>
        <v>0</v>
      </c>
      <c r="AK122" s="365">
        <f>SUMPRODUCT(LEN($AD122:$AD124)-LEN(SUBSTITUTE($AD122:$AD124,"S", "")))</f>
        <v>0</v>
      </c>
      <c r="AL122" s="365">
        <f>SUMPRODUCT(LEN($K122:$Y124)-LEN(SUBSTITUTE($K122:$Y124,"F", "")))</f>
        <v>0</v>
      </c>
      <c r="AM122" s="365">
        <f>SUMPRODUCT(LEN($AD122:$AD124)-LEN(SUBSTITUTE($AD122:$AD124,"F", "")))</f>
        <v>0</v>
      </c>
      <c r="AN122" s="365">
        <f>SUMPRODUCT(LEN($K122:$Y124)-LEN(SUBSTITUTE($K122:$Y124,"G", "")))</f>
        <v>0</v>
      </c>
      <c r="AO122" s="365">
        <f>SUMPRODUCT(LEN($AD122:$AD124)-LEN(SUBSTITUTE($AD122:$AD124,"G", "")))</f>
        <v>0</v>
      </c>
      <c r="AP122" s="365">
        <f>SUMPRODUCT(LEN($K122:$Y124)-LEN(SUBSTITUTE($K122:$Y124,"M", "")))</f>
        <v>0</v>
      </c>
      <c r="AQ122" s="382">
        <f>SUMPRODUCT(LEN($AD122:$AD124)-LEN(SUBSTITUTE($AD122:$AD124,"M", "")))</f>
        <v>0</v>
      </c>
    </row>
    <row r="123" spans="1:44" ht="19.899999999999999" customHeight="1" x14ac:dyDescent="0.2">
      <c r="A123" s="17"/>
      <c r="B123" s="406"/>
      <c r="C123" s="231"/>
      <c r="D123" s="23"/>
      <c r="E123" s="23"/>
      <c r="F123" s="191"/>
      <c r="G123" s="409"/>
      <c r="H123" s="409"/>
      <c r="I123" s="409"/>
      <c r="J123" s="190" t="s">
        <v>91</v>
      </c>
      <c r="K123" s="189"/>
      <c r="L123" s="190" t="s">
        <v>90</v>
      </c>
      <c r="M123" s="189"/>
      <c r="N123" s="190" t="s">
        <v>89</v>
      </c>
      <c r="O123" s="189"/>
      <c r="P123" s="190" t="s">
        <v>88</v>
      </c>
      <c r="Q123" s="189"/>
      <c r="R123" s="190" t="s">
        <v>210</v>
      </c>
      <c r="S123" s="189"/>
      <c r="T123" s="190" t="s">
        <v>209</v>
      </c>
      <c r="U123" s="189"/>
      <c r="V123" s="190" t="s">
        <v>291</v>
      </c>
      <c r="W123" s="189"/>
      <c r="X123" s="190" t="s">
        <v>593</v>
      </c>
      <c r="Y123" s="189"/>
      <c r="Z123" s="190" t="s">
        <v>739</v>
      </c>
      <c r="AA123" s="189"/>
      <c r="AB123" s="303" t="s">
        <v>911</v>
      </c>
      <c r="AC123" s="189"/>
      <c r="AD123" s="18"/>
      <c r="AE123" s="366"/>
      <c r="AF123" s="366"/>
      <c r="AG123" s="188"/>
      <c r="AH123" s="390"/>
      <c r="AI123" s="392"/>
      <c r="AJ123" s="392"/>
      <c r="AK123" s="392"/>
      <c r="AL123" s="392"/>
      <c r="AM123" s="392"/>
      <c r="AN123" s="392"/>
      <c r="AO123" s="392"/>
      <c r="AP123" s="392"/>
      <c r="AQ123" s="395"/>
    </row>
    <row r="124" spans="1:44" ht="19.899999999999999" customHeight="1" thickBot="1" x14ac:dyDescent="0.25">
      <c r="A124" s="17"/>
      <c r="B124" s="407"/>
      <c r="C124" s="233"/>
      <c r="D124" s="203"/>
      <c r="E124" s="203"/>
      <c r="F124" s="202"/>
      <c r="G124" s="410"/>
      <c r="H124" s="410"/>
      <c r="I124" s="410"/>
      <c r="J124" s="201" t="s">
        <v>87</v>
      </c>
      <c r="K124" s="200"/>
      <c r="L124" s="201" t="s">
        <v>86</v>
      </c>
      <c r="M124" s="200"/>
      <c r="N124" s="201" t="s">
        <v>85</v>
      </c>
      <c r="O124" s="200"/>
      <c r="P124" s="201" t="s">
        <v>84</v>
      </c>
      <c r="Q124" s="200"/>
      <c r="R124" s="201" t="s">
        <v>208</v>
      </c>
      <c r="S124" s="200"/>
      <c r="T124" s="201" t="s">
        <v>207</v>
      </c>
      <c r="U124" s="200"/>
      <c r="V124" s="201" t="s">
        <v>290</v>
      </c>
      <c r="W124" s="200"/>
      <c r="X124" s="201" t="s">
        <v>592</v>
      </c>
      <c r="Y124" s="200"/>
      <c r="Z124" s="201" t="s">
        <v>738</v>
      </c>
      <c r="AA124" s="200"/>
      <c r="AB124" s="302" t="s">
        <v>910</v>
      </c>
      <c r="AC124" s="200"/>
      <c r="AD124" s="10"/>
      <c r="AE124" s="398"/>
      <c r="AF124" s="398"/>
      <c r="AG124" s="199"/>
      <c r="AH124" s="391"/>
      <c r="AI124" s="393"/>
      <c r="AJ124" s="393"/>
      <c r="AK124" s="393"/>
      <c r="AL124" s="393"/>
      <c r="AM124" s="393"/>
      <c r="AN124" s="393"/>
      <c r="AO124" s="393"/>
      <c r="AP124" s="393"/>
      <c r="AQ124" s="396"/>
    </row>
    <row r="125" spans="1:44" ht="19.899999999999999" customHeight="1" x14ac:dyDescent="0.2">
      <c r="A125" s="17"/>
      <c r="B125" s="405">
        <v>18</v>
      </c>
      <c r="C125" s="232"/>
      <c r="D125" s="197"/>
      <c r="E125" s="197"/>
      <c r="F125" s="196"/>
      <c r="G125" s="408"/>
      <c r="H125" s="408"/>
      <c r="I125" s="408"/>
      <c r="J125" s="195" t="s">
        <v>95</v>
      </c>
      <c r="K125" s="194"/>
      <c r="L125" s="195" t="s">
        <v>94</v>
      </c>
      <c r="M125" s="194"/>
      <c r="N125" s="195" t="s">
        <v>93</v>
      </c>
      <c r="O125" s="194"/>
      <c r="P125" s="195" t="s">
        <v>92</v>
      </c>
      <c r="Q125" s="194"/>
      <c r="R125" s="195" t="s">
        <v>212</v>
      </c>
      <c r="S125" s="194"/>
      <c r="T125" s="195" t="s">
        <v>211</v>
      </c>
      <c r="U125" s="194"/>
      <c r="V125" s="195" t="s">
        <v>292</v>
      </c>
      <c r="W125" s="194"/>
      <c r="X125" s="195" t="s">
        <v>594</v>
      </c>
      <c r="Y125" s="194"/>
      <c r="Z125" s="195" t="s">
        <v>740</v>
      </c>
      <c r="AA125" s="194"/>
      <c r="AB125" s="304" t="s">
        <v>912</v>
      </c>
      <c r="AC125" s="194"/>
      <c r="AD125" s="25"/>
      <c r="AE125" s="397"/>
      <c r="AF125" s="397"/>
      <c r="AG125" s="193"/>
      <c r="AH125" s="379">
        <f>SUMPRODUCT(LEN($K125:$Y127)-LEN(SUBSTITUTE($K125:$Y127,"A", "")))</f>
        <v>0</v>
      </c>
      <c r="AI125" s="365">
        <f>SUMPRODUCT(LEN($AD125:$AD127)-LEN(SUBSTITUTE($AD125:$AD127,"A", "")))</f>
        <v>0</v>
      </c>
      <c r="AJ125" s="365">
        <f>SUMPRODUCT(LEN($K125:$Y127)-LEN(SUBSTITUTE($K125:$Y127,"S", "")))</f>
        <v>0</v>
      </c>
      <c r="AK125" s="365">
        <f>SUMPRODUCT(LEN($AD125:$AD127)-LEN(SUBSTITUTE($AD125:$AD127,"S", "")))</f>
        <v>0</v>
      </c>
      <c r="AL125" s="365">
        <f>SUMPRODUCT(LEN($K125:$Y127)-LEN(SUBSTITUTE($K125:$Y127,"F", "")))</f>
        <v>0</v>
      </c>
      <c r="AM125" s="365">
        <f>SUMPRODUCT(LEN($AD125:$AD127)-LEN(SUBSTITUTE($AD125:$AD127,"F", "")))</f>
        <v>0</v>
      </c>
      <c r="AN125" s="365">
        <f>SUMPRODUCT(LEN($K125:$Y127)-LEN(SUBSTITUTE($K125:$Y127,"G", "")))</f>
        <v>0</v>
      </c>
      <c r="AO125" s="365">
        <f>SUMPRODUCT(LEN($AD125:$AD127)-LEN(SUBSTITUTE($AD125:$AD127,"G", "")))</f>
        <v>0</v>
      </c>
      <c r="AP125" s="365">
        <f>SUMPRODUCT(LEN($K125:$Y127)-LEN(SUBSTITUTE($K125:$Y127,"M", "")))</f>
        <v>0</v>
      </c>
      <c r="AQ125" s="382">
        <f>SUMPRODUCT(LEN($AD125:$AD127)-LEN(SUBSTITUTE($AD125:$AD127,"M", "")))</f>
        <v>0</v>
      </c>
    </row>
    <row r="126" spans="1:44" ht="19.899999999999999" customHeight="1" x14ac:dyDescent="0.2">
      <c r="A126" s="17"/>
      <c r="B126" s="406"/>
      <c r="C126" s="231"/>
      <c r="D126" s="23"/>
      <c r="E126" s="23"/>
      <c r="F126" s="191"/>
      <c r="G126" s="409"/>
      <c r="H126" s="409"/>
      <c r="I126" s="409"/>
      <c r="J126" s="190" t="s">
        <v>91</v>
      </c>
      <c r="K126" s="189"/>
      <c r="L126" s="190" t="s">
        <v>90</v>
      </c>
      <c r="M126" s="189"/>
      <c r="N126" s="190" t="s">
        <v>89</v>
      </c>
      <c r="O126" s="189"/>
      <c r="P126" s="190" t="s">
        <v>88</v>
      </c>
      <c r="Q126" s="189"/>
      <c r="R126" s="190" t="s">
        <v>210</v>
      </c>
      <c r="S126" s="189"/>
      <c r="T126" s="190" t="s">
        <v>209</v>
      </c>
      <c r="U126" s="189"/>
      <c r="V126" s="190" t="s">
        <v>291</v>
      </c>
      <c r="W126" s="189"/>
      <c r="X126" s="190" t="s">
        <v>593</v>
      </c>
      <c r="Y126" s="189"/>
      <c r="Z126" s="190" t="s">
        <v>739</v>
      </c>
      <c r="AA126" s="189"/>
      <c r="AB126" s="303" t="s">
        <v>911</v>
      </c>
      <c r="AC126" s="189"/>
      <c r="AD126" s="18"/>
      <c r="AE126" s="366"/>
      <c r="AF126" s="366"/>
      <c r="AG126" s="188"/>
      <c r="AH126" s="390"/>
      <c r="AI126" s="392"/>
      <c r="AJ126" s="392"/>
      <c r="AK126" s="392"/>
      <c r="AL126" s="392"/>
      <c r="AM126" s="392"/>
      <c r="AN126" s="392"/>
      <c r="AO126" s="392"/>
      <c r="AP126" s="392"/>
      <c r="AQ126" s="395"/>
    </row>
    <row r="127" spans="1:44" ht="19.899999999999999" customHeight="1" thickBot="1" x14ac:dyDescent="0.25">
      <c r="A127" s="17"/>
      <c r="B127" s="407"/>
      <c r="C127" s="233"/>
      <c r="D127" s="203"/>
      <c r="E127" s="203"/>
      <c r="F127" s="202"/>
      <c r="G127" s="410"/>
      <c r="H127" s="410"/>
      <c r="I127" s="410"/>
      <c r="J127" s="201" t="s">
        <v>87</v>
      </c>
      <c r="K127" s="200"/>
      <c r="L127" s="201" t="s">
        <v>86</v>
      </c>
      <c r="M127" s="200"/>
      <c r="N127" s="201" t="s">
        <v>85</v>
      </c>
      <c r="O127" s="200"/>
      <c r="P127" s="201" t="s">
        <v>84</v>
      </c>
      <c r="Q127" s="200"/>
      <c r="R127" s="201" t="s">
        <v>208</v>
      </c>
      <c r="S127" s="200"/>
      <c r="T127" s="201" t="s">
        <v>207</v>
      </c>
      <c r="U127" s="200"/>
      <c r="V127" s="201" t="s">
        <v>290</v>
      </c>
      <c r="W127" s="200"/>
      <c r="X127" s="201" t="s">
        <v>592</v>
      </c>
      <c r="Y127" s="200"/>
      <c r="Z127" s="201" t="s">
        <v>738</v>
      </c>
      <c r="AA127" s="200"/>
      <c r="AB127" s="302" t="s">
        <v>910</v>
      </c>
      <c r="AC127" s="200"/>
      <c r="AD127" s="10"/>
      <c r="AE127" s="398"/>
      <c r="AF127" s="398"/>
      <c r="AG127" s="199"/>
      <c r="AH127" s="391"/>
      <c r="AI127" s="393"/>
      <c r="AJ127" s="393"/>
      <c r="AK127" s="393"/>
      <c r="AL127" s="393"/>
      <c r="AM127" s="393"/>
      <c r="AN127" s="393"/>
      <c r="AO127" s="393"/>
      <c r="AP127" s="393"/>
      <c r="AQ127" s="396"/>
    </row>
    <row r="128" spans="1:44" ht="19.899999999999999" customHeight="1" x14ac:dyDescent="0.2">
      <c r="A128" s="17"/>
      <c r="B128" s="405">
        <v>19</v>
      </c>
      <c r="C128" s="232"/>
      <c r="D128" s="197"/>
      <c r="E128" s="197"/>
      <c r="F128" s="196"/>
      <c r="G128" s="408"/>
      <c r="H128" s="408"/>
      <c r="I128" s="408"/>
      <c r="J128" s="195" t="s">
        <v>95</v>
      </c>
      <c r="K128" s="194"/>
      <c r="L128" s="195" t="s">
        <v>94</v>
      </c>
      <c r="M128" s="194"/>
      <c r="N128" s="195" t="s">
        <v>93</v>
      </c>
      <c r="O128" s="194"/>
      <c r="P128" s="195" t="s">
        <v>92</v>
      </c>
      <c r="Q128" s="194"/>
      <c r="R128" s="195" t="s">
        <v>212</v>
      </c>
      <c r="S128" s="194"/>
      <c r="T128" s="195" t="s">
        <v>211</v>
      </c>
      <c r="U128" s="194"/>
      <c r="V128" s="195" t="s">
        <v>292</v>
      </c>
      <c r="W128" s="194"/>
      <c r="X128" s="195" t="s">
        <v>594</v>
      </c>
      <c r="Y128" s="194"/>
      <c r="Z128" s="195" t="s">
        <v>740</v>
      </c>
      <c r="AA128" s="194"/>
      <c r="AB128" s="304" t="s">
        <v>912</v>
      </c>
      <c r="AC128" s="194"/>
      <c r="AD128" s="25"/>
      <c r="AE128" s="397"/>
      <c r="AF128" s="397"/>
      <c r="AG128" s="193"/>
      <c r="AH128" s="379">
        <f>SUMPRODUCT(LEN($K128:$Y130)-LEN(SUBSTITUTE($K128:$Y130,"A", "")))</f>
        <v>0</v>
      </c>
      <c r="AI128" s="365">
        <f>SUMPRODUCT(LEN($AD128:$AD130)-LEN(SUBSTITUTE($AD128:$AD130,"A", "")))</f>
        <v>0</v>
      </c>
      <c r="AJ128" s="365">
        <f>SUMPRODUCT(LEN($K128:$Y130)-LEN(SUBSTITUTE($K128:$Y130,"S", "")))</f>
        <v>0</v>
      </c>
      <c r="AK128" s="365">
        <f>SUMPRODUCT(LEN($AD128:$AD130)-LEN(SUBSTITUTE($AD128:$AD130,"S", "")))</f>
        <v>0</v>
      </c>
      <c r="AL128" s="365">
        <f>SUMPRODUCT(LEN($K128:$Y130)-LEN(SUBSTITUTE($K128:$Y130,"F", "")))</f>
        <v>0</v>
      </c>
      <c r="AM128" s="365">
        <f>SUMPRODUCT(LEN($AD128:$AD130)-LEN(SUBSTITUTE($AD128:$AD130,"F", "")))</f>
        <v>0</v>
      </c>
      <c r="AN128" s="365">
        <f>SUMPRODUCT(LEN($K128:$Y130)-LEN(SUBSTITUTE($K128:$Y130,"G", "")))</f>
        <v>0</v>
      </c>
      <c r="AO128" s="365">
        <f>SUMPRODUCT(LEN($AD128:$AD130)-LEN(SUBSTITUTE($AD128:$AD130,"G", "")))</f>
        <v>0</v>
      </c>
      <c r="AP128" s="365">
        <f>SUMPRODUCT(LEN($K128:$Y130)-LEN(SUBSTITUTE($K128:$Y130,"M", "")))</f>
        <v>0</v>
      </c>
      <c r="AQ128" s="382">
        <f>SUMPRODUCT(LEN($AD128:$AD130)-LEN(SUBSTITUTE($AD128:$AD130,"M", "")))</f>
        <v>0</v>
      </c>
    </row>
    <row r="129" spans="1:51" ht="19.899999999999999" customHeight="1" x14ac:dyDescent="0.2">
      <c r="A129" s="17"/>
      <c r="B129" s="406"/>
      <c r="C129" s="231"/>
      <c r="D129" s="23"/>
      <c r="E129" s="23"/>
      <c r="F129" s="191"/>
      <c r="G129" s="409"/>
      <c r="H129" s="409"/>
      <c r="I129" s="409"/>
      <c r="J129" s="190" t="s">
        <v>91</v>
      </c>
      <c r="K129" s="189"/>
      <c r="L129" s="190" t="s">
        <v>90</v>
      </c>
      <c r="M129" s="189"/>
      <c r="N129" s="190" t="s">
        <v>89</v>
      </c>
      <c r="O129" s="189"/>
      <c r="P129" s="190" t="s">
        <v>88</v>
      </c>
      <c r="Q129" s="189"/>
      <c r="R129" s="190" t="s">
        <v>210</v>
      </c>
      <c r="S129" s="189"/>
      <c r="T129" s="190" t="s">
        <v>209</v>
      </c>
      <c r="U129" s="189"/>
      <c r="V129" s="190" t="s">
        <v>291</v>
      </c>
      <c r="W129" s="189"/>
      <c r="X129" s="190" t="s">
        <v>593</v>
      </c>
      <c r="Y129" s="189"/>
      <c r="Z129" s="190" t="s">
        <v>739</v>
      </c>
      <c r="AA129" s="189"/>
      <c r="AB129" s="303" t="s">
        <v>911</v>
      </c>
      <c r="AC129" s="189"/>
      <c r="AD129" s="18"/>
      <c r="AE129" s="366"/>
      <c r="AF129" s="366"/>
      <c r="AG129" s="188"/>
      <c r="AH129" s="390"/>
      <c r="AI129" s="392"/>
      <c r="AJ129" s="392"/>
      <c r="AK129" s="392"/>
      <c r="AL129" s="392"/>
      <c r="AM129" s="392"/>
      <c r="AN129" s="392"/>
      <c r="AO129" s="392"/>
      <c r="AP129" s="392"/>
      <c r="AQ129" s="395"/>
    </row>
    <row r="130" spans="1:51" ht="19.899999999999999" customHeight="1" thickBot="1" x14ac:dyDescent="0.25">
      <c r="A130" s="17"/>
      <c r="B130" s="407"/>
      <c r="C130" s="233"/>
      <c r="D130" s="203"/>
      <c r="E130" s="203"/>
      <c r="F130" s="202"/>
      <c r="G130" s="410"/>
      <c r="H130" s="410"/>
      <c r="I130" s="410"/>
      <c r="J130" s="201" t="s">
        <v>87</v>
      </c>
      <c r="K130" s="200"/>
      <c r="L130" s="201" t="s">
        <v>86</v>
      </c>
      <c r="M130" s="200"/>
      <c r="N130" s="201" t="s">
        <v>85</v>
      </c>
      <c r="O130" s="200"/>
      <c r="P130" s="201" t="s">
        <v>84</v>
      </c>
      <c r="Q130" s="200"/>
      <c r="R130" s="201" t="s">
        <v>208</v>
      </c>
      <c r="S130" s="200"/>
      <c r="T130" s="201" t="s">
        <v>207</v>
      </c>
      <c r="U130" s="200"/>
      <c r="V130" s="201" t="s">
        <v>290</v>
      </c>
      <c r="W130" s="200"/>
      <c r="X130" s="201" t="s">
        <v>592</v>
      </c>
      <c r="Y130" s="200"/>
      <c r="Z130" s="201" t="s">
        <v>738</v>
      </c>
      <c r="AA130" s="200"/>
      <c r="AB130" s="302" t="s">
        <v>910</v>
      </c>
      <c r="AC130" s="200"/>
      <c r="AD130" s="10"/>
      <c r="AE130" s="398"/>
      <c r="AF130" s="398"/>
      <c r="AG130" s="199"/>
      <c r="AH130" s="391"/>
      <c r="AI130" s="393"/>
      <c r="AJ130" s="393"/>
      <c r="AK130" s="393"/>
      <c r="AL130" s="393"/>
      <c r="AM130" s="393"/>
      <c r="AN130" s="393"/>
      <c r="AO130" s="393"/>
      <c r="AP130" s="393"/>
      <c r="AQ130" s="396"/>
    </row>
    <row r="131" spans="1:51" ht="19.899999999999999" customHeight="1" x14ac:dyDescent="0.2">
      <c r="A131" s="17"/>
      <c r="B131" s="405">
        <v>20</v>
      </c>
      <c r="C131" s="232"/>
      <c r="D131" s="197"/>
      <c r="E131" s="197"/>
      <c r="F131" s="196"/>
      <c r="G131" s="408"/>
      <c r="H131" s="408"/>
      <c r="I131" s="408"/>
      <c r="J131" s="195" t="s">
        <v>95</v>
      </c>
      <c r="K131" s="194"/>
      <c r="L131" s="195" t="s">
        <v>94</v>
      </c>
      <c r="M131" s="194"/>
      <c r="N131" s="195" t="s">
        <v>93</v>
      </c>
      <c r="O131" s="194"/>
      <c r="P131" s="195" t="s">
        <v>92</v>
      </c>
      <c r="Q131" s="194"/>
      <c r="R131" s="195" t="s">
        <v>212</v>
      </c>
      <c r="S131" s="194"/>
      <c r="T131" s="195" t="s">
        <v>211</v>
      </c>
      <c r="U131" s="194"/>
      <c r="V131" s="195" t="s">
        <v>292</v>
      </c>
      <c r="W131" s="194"/>
      <c r="X131" s="195" t="s">
        <v>594</v>
      </c>
      <c r="Y131" s="194"/>
      <c r="Z131" s="195" t="s">
        <v>740</v>
      </c>
      <c r="AA131" s="194"/>
      <c r="AB131" s="304" t="s">
        <v>912</v>
      </c>
      <c r="AC131" s="194"/>
      <c r="AD131" s="25"/>
      <c r="AE131" s="397"/>
      <c r="AF131" s="397"/>
      <c r="AG131" s="193"/>
      <c r="AH131" s="379">
        <f>SUMPRODUCT(LEN($K131:$Y133)-LEN(SUBSTITUTE($K131:$Y133,"A", "")))</f>
        <v>0</v>
      </c>
      <c r="AI131" s="365">
        <f>SUMPRODUCT(LEN($AD131:$AD133)-LEN(SUBSTITUTE($AD131:$AD133,"A", "")))</f>
        <v>0</v>
      </c>
      <c r="AJ131" s="365">
        <f>SUMPRODUCT(LEN($K131:$Y133)-LEN(SUBSTITUTE($K131:$Y133,"S", "")))</f>
        <v>0</v>
      </c>
      <c r="AK131" s="365">
        <f>SUMPRODUCT(LEN($AD131:$AD133)-LEN(SUBSTITUTE($AD131:$AD133,"S", "")))</f>
        <v>0</v>
      </c>
      <c r="AL131" s="365">
        <f>SUMPRODUCT(LEN($K131:$Y133)-LEN(SUBSTITUTE($K131:$Y133,"F", "")))</f>
        <v>0</v>
      </c>
      <c r="AM131" s="365">
        <f>SUMPRODUCT(LEN($AD131:$AD133)-LEN(SUBSTITUTE($AD131:$AD133,"F", "")))</f>
        <v>0</v>
      </c>
      <c r="AN131" s="365">
        <f>SUMPRODUCT(LEN($K131:$Y133)-LEN(SUBSTITUTE($K131:$Y133,"G", "")))</f>
        <v>0</v>
      </c>
      <c r="AO131" s="365">
        <f>SUMPRODUCT(LEN($AD131:$AD133)-LEN(SUBSTITUTE($AD131:$AD133,"G", "")))</f>
        <v>0</v>
      </c>
      <c r="AP131" s="365">
        <f>SUMPRODUCT(LEN($K131:$Y133)-LEN(SUBSTITUTE($K131:$Y133,"M", "")))</f>
        <v>0</v>
      </c>
      <c r="AQ131" s="382">
        <f>SUMPRODUCT(LEN($AD131:$AD133)-LEN(SUBSTITUTE($AD131:$AD133,"M", "")))</f>
        <v>0</v>
      </c>
    </row>
    <row r="132" spans="1:51" ht="19.899999999999999" customHeight="1" x14ac:dyDescent="0.2">
      <c r="A132" s="17"/>
      <c r="B132" s="406"/>
      <c r="C132" s="231"/>
      <c r="D132" s="23"/>
      <c r="E132" s="23"/>
      <c r="F132" s="191"/>
      <c r="G132" s="409"/>
      <c r="H132" s="409"/>
      <c r="I132" s="409"/>
      <c r="J132" s="190" t="s">
        <v>91</v>
      </c>
      <c r="K132" s="189"/>
      <c r="L132" s="190" t="s">
        <v>90</v>
      </c>
      <c r="M132" s="189"/>
      <c r="N132" s="190" t="s">
        <v>89</v>
      </c>
      <c r="O132" s="189"/>
      <c r="P132" s="190" t="s">
        <v>88</v>
      </c>
      <c r="Q132" s="189"/>
      <c r="R132" s="190" t="s">
        <v>210</v>
      </c>
      <c r="S132" s="189"/>
      <c r="T132" s="190" t="s">
        <v>209</v>
      </c>
      <c r="U132" s="189"/>
      <c r="V132" s="190" t="s">
        <v>291</v>
      </c>
      <c r="W132" s="189"/>
      <c r="X132" s="190" t="s">
        <v>593</v>
      </c>
      <c r="Y132" s="189"/>
      <c r="Z132" s="190" t="s">
        <v>739</v>
      </c>
      <c r="AA132" s="189"/>
      <c r="AB132" s="303" t="s">
        <v>911</v>
      </c>
      <c r="AC132" s="189"/>
      <c r="AD132" s="18"/>
      <c r="AE132" s="366"/>
      <c r="AF132" s="366"/>
      <c r="AG132" s="188"/>
      <c r="AH132" s="390"/>
      <c r="AI132" s="392"/>
      <c r="AJ132" s="392"/>
      <c r="AK132" s="392"/>
      <c r="AL132" s="392"/>
      <c r="AM132" s="392"/>
      <c r="AN132" s="392"/>
      <c r="AO132" s="392"/>
      <c r="AP132" s="392"/>
      <c r="AQ132" s="395"/>
    </row>
    <row r="133" spans="1:51" ht="19.899999999999999" customHeight="1" thickBot="1" x14ac:dyDescent="0.25">
      <c r="A133" s="151"/>
      <c r="B133" s="412"/>
      <c r="C133" s="230"/>
      <c r="D133" s="186"/>
      <c r="E133" s="186"/>
      <c r="F133" s="185"/>
      <c r="G133" s="411"/>
      <c r="H133" s="411"/>
      <c r="I133" s="411"/>
      <c r="J133" s="184" t="s">
        <v>87</v>
      </c>
      <c r="K133" s="183"/>
      <c r="L133" s="184" t="s">
        <v>86</v>
      </c>
      <c r="M133" s="183"/>
      <c r="N133" s="184" t="s">
        <v>85</v>
      </c>
      <c r="O133" s="183"/>
      <c r="P133" s="184" t="s">
        <v>84</v>
      </c>
      <c r="Q133" s="183"/>
      <c r="R133" s="184" t="s">
        <v>208</v>
      </c>
      <c r="S133" s="183"/>
      <c r="T133" s="184" t="s">
        <v>207</v>
      </c>
      <c r="U133" s="183"/>
      <c r="V133" s="201" t="s">
        <v>290</v>
      </c>
      <c r="W133" s="183"/>
      <c r="X133" s="201" t="s">
        <v>592</v>
      </c>
      <c r="Y133" s="183"/>
      <c r="Z133" s="201" t="s">
        <v>738</v>
      </c>
      <c r="AA133" s="183"/>
      <c r="AB133" s="302" t="s">
        <v>910</v>
      </c>
      <c r="AC133" s="200"/>
      <c r="AD133" s="10"/>
      <c r="AE133" s="367"/>
      <c r="AF133" s="367"/>
      <c r="AG133" s="180"/>
      <c r="AH133" s="391"/>
      <c r="AI133" s="393"/>
      <c r="AJ133" s="393"/>
      <c r="AK133" s="393"/>
      <c r="AL133" s="393"/>
      <c r="AM133" s="393"/>
      <c r="AN133" s="393"/>
      <c r="AO133" s="393"/>
      <c r="AP133" s="393"/>
      <c r="AQ133" s="396"/>
    </row>
    <row r="134" spans="1:51" ht="74.45" customHeight="1" thickBot="1" x14ac:dyDescent="0.3">
      <c r="A134" s="223" t="s">
        <v>123</v>
      </c>
      <c r="B134" s="222" t="s">
        <v>122</v>
      </c>
      <c r="C134" s="222" t="s">
        <v>121</v>
      </c>
      <c r="D134" s="222" t="s">
        <v>120</v>
      </c>
      <c r="E134" s="222" t="s">
        <v>119</v>
      </c>
      <c r="F134" s="222" t="s">
        <v>118</v>
      </c>
      <c r="G134" s="222" t="s">
        <v>33</v>
      </c>
      <c r="H134" s="222" t="s">
        <v>117</v>
      </c>
      <c r="I134" s="222" t="s">
        <v>34</v>
      </c>
      <c r="J134" s="403" t="s">
        <v>116</v>
      </c>
      <c r="K134" s="413"/>
      <c r="L134" s="403" t="s">
        <v>115</v>
      </c>
      <c r="M134" s="413"/>
      <c r="N134" s="403" t="s">
        <v>115</v>
      </c>
      <c r="O134" s="404"/>
      <c r="P134" s="403" t="s">
        <v>115</v>
      </c>
      <c r="Q134" s="404"/>
      <c r="R134" s="403" t="s">
        <v>115</v>
      </c>
      <c r="S134" s="404"/>
      <c r="T134" s="403" t="s">
        <v>115</v>
      </c>
      <c r="U134" s="404"/>
      <c r="V134" s="403" t="s">
        <v>115</v>
      </c>
      <c r="W134" s="404"/>
      <c r="X134" s="403" t="s">
        <v>115</v>
      </c>
      <c r="Y134" s="404"/>
      <c r="Z134" s="403" t="s">
        <v>115</v>
      </c>
      <c r="AA134" s="404"/>
      <c r="AB134" s="340" t="s">
        <v>115</v>
      </c>
      <c r="AC134" s="341"/>
      <c r="AD134" s="49" t="s">
        <v>114</v>
      </c>
      <c r="AE134" s="48" t="s">
        <v>113</v>
      </c>
      <c r="AF134" s="221" t="s">
        <v>221</v>
      </c>
      <c r="AG134" s="220" t="s">
        <v>112</v>
      </c>
      <c r="AH134" s="46" t="s">
        <v>111</v>
      </c>
      <c r="AI134" s="45" t="s">
        <v>110</v>
      </c>
      <c r="AJ134" s="45" t="s">
        <v>109</v>
      </c>
      <c r="AK134" s="45" t="s">
        <v>108</v>
      </c>
      <c r="AL134" s="45" t="s">
        <v>107</v>
      </c>
      <c r="AM134" s="45" t="s">
        <v>106</v>
      </c>
      <c r="AN134" s="45" t="s">
        <v>105</v>
      </c>
      <c r="AO134" s="45" t="s">
        <v>104</v>
      </c>
      <c r="AP134" s="45" t="s">
        <v>103</v>
      </c>
      <c r="AQ134" s="45" t="s">
        <v>102</v>
      </c>
    </row>
    <row r="135" spans="1:51" ht="36" customHeight="1" thickBot="1" x14ac:dyDescent="0.25">
      <c r="A135" s="71" t="s">
        <v>138</v>
      </c>
      <c r="B135" s="215"/>
      <c r="C135" s="214" t="s">
        <v>1048</v>
      </c>
      <c r="D135" s="213">
        <v>15</v>
      </c>
      <c r="E135" s="212">
        <v>61319.41</v>
      </c>
      <c r="F135" s="211">
        <v>1145.45</v>
      </c>
      <c r="G135" s="210"/>
      <c r="H135" s="210"/>
      <c r="I135" s="209"/>
      <c r="J135" s="208"/>
      <c r="K135" s="36"/>
      <c r="L135" s="208"/>
      <c r="M135" s="36"/>
      <c r="N135" s="208"/>
      <c r="O135" s="36"/>
      <c r="P135" s="208"/>
      <c r="Q135" s="36"/>
      <c r="R135" s="208"/>
      <c r="S135" s="36"/>
      <c r="T135" s="208"/>
      <c r="U135" s="36"/>
      <c r="V135" s="208"/>
      <c r="W135" s="36"/>
      <c r="X135" s="208"/>
      <c r="Y135" s="36"/>
      <c r="Z135" s="208"/>
      <c r="AA135" s="36"/>
      <c r="AB135" s="208"/>
      <c r="AC135" s="305"/>
      <c r="AD135" s="36"/>
      <c r="AE135" s="206"/>
      <c r="AF135" s="206"/>
      <c r="AG135" s="205"/>
      <c r="AH135" s="33">
        <f t="shared" ref="AH135:AQ135" si="2">SUM(AH136:AH197)</f>
        <v>357</v>
      </c>
      <c r="AI135" s="54">
        <f t="shared" si="2"/>
        <v>64</v>
      </c>
      <c r="AJ135" s="54">
        <f t="shared" si="2"/>
        <v>58</v>
      </c>
      <c r="AK135" s="54">
        <f t="shared" si="2"/>
        <v>9</v>
      </c>
      <c r="AL135" s="54">
        <f t="shared" si="2"/>
        <v>1</v>
      </c>
      <c r="AM135" s="54">
        <f t="shared" si="2"/>
        <v>1</v>
      </c>
      <c r="AN135" s="54">
        <f t="shared" si="2"/>
        <v>126</v>
      </c>
      <c r="AO135" s="54">
        <f t="shared" si="2"/>
        <v>39</v>
      </c>
      <c r="AP135" s="54">
        <f t="shared" si="2"/>
        <v>66</v>
      </c>
      <c r="AQ135" s="53">
        <f t="shared" si="2"/>
        <v>4</v>
      </c>
      <c r="AR135" s="32" t="s">
        <v>100</v>
      </c>
      <c r="AS135" s="31">
        <f>E135/(100*102)</f>
        <v>6.0117068627450987</v>
      </c>
      <c r="AU135" s="4">
        <f>SUM(AH135:AI135)/D135</f>
        <v>28.066666666666666</v>
      </c>
      <c r="AV135" s="4">
        <f>SUM(AJ135:AK135)/D135</f>
        <v>4.4666666666666668</v>
      </c>
      <c r="AW135" s="4">
        <f>SUM(AL135:AM135)/D135</f>
        <v>0.13333333333333333</v>
      </c>
      <c r="AX135" s="4">
        <f>SUM(AN135:AO135)/D135</f>
        <v>11</v>
      </c>
      <c r="AY135" s="4">
        <f>SUM(AP135:AQ135)/D135</f>
        <v>4.666666666666667</v>
      </c>
    </row>
    <row r="136" spans="1:51" ht="19.899999999999999" customHeight="1" x14ac:dyDescent="0.2">
      <c r="A136" s="17" t="s">
        <v>129</v>
      </c>
      <c r="B136" s="405">
        <v>1</v>
      </c>
      <c r="C136" s="198" t="s">
        <v>1061</v>
      </c>
      <c r="D136" s="197"/>
      <c r="E136" s="197"/>
      <c r="F136" s="196"/>
      <c r="G136" s="408">
        <v>96</v>
      </c>
      <c r="H136" s="408">
        <v>27</v>
      </c>
      <c r="I136" s="408">
        <v>6</v>
      </c>
      <c r="J136" s="195" t="s">
        <v>95</v>
      </c>
      <c r="K136" s="194" t="s">
        <v>846</v>
      </c>
      <c r="L136" s="195" t="s">
        <v>94</v>
      </c>
      <c r="M136" s="194" t="s">
        <v>743</v>
      </c>
      <c r="N136" s="195" t="s">
        <v>93</v>
      </c>
      <c r="O136" s="194" t="s">
        <v>224</v>
      </c>
      <c r="P136" s="195" t="s">
        <v>92</v>
      </c>
      <c r="Q136" s="194" t="s">
        <v>435</v>
      </c>
      <c r="R136" s="195" t="s">
        <v>212</v>
      </c>
      <c r="S136" s="194" t="s">
        <v>263</v>
      </c>
      <c r="T136" s="195" t="s">
        <v>211</v>
      </c>
      <c r="U136" s="194" t="s">
        <v>284</v>
      </c>
      <c r="V136" s="195" t="s">
        <v>292</v>
      </c>
      <c r="W136" s="194" t="s">
        <v>263</v>
      </c>
      <c r="X136" s="195" t="s">
        <v>594</v>
      </c>
      <c r="Y136" s="194"/>
      <c r="Z136" s="195" t="s">
        <v>740</v>
      </c>
      <c r="AA136" s="194"/>
      <c r="AB136" s="304" t="s">
        <v>912</v>
      </c>
      <c r="AC136" s="194"/>
      <c r="AD136" s="25"/>
      <c r="AE136" s="397"/>
      <c r="AF136" s="397"/>
      <c r="AG136" s="193"/>
      <c r="AH136" s="379">
        <f>SUMPRODUCT(LEN($K136:$Y138)-LEN(SUBSTITUTE($K136:$Y138,"A", "")))</f>
        <v>31</v>
      </c>
      <c r="AI136" s="365">
        <f>SUMPRODUCT(LEN($AD136:$AD138)-LEN(SUBSTITUTE($AD136:$AD138,"A", "")))</f>
        <v>0</v>
      </c>
      <c r="AJ136" s="365">
        <f>SUMPRODUCT(LEN($K136:$Y138)-LEN(SUBSTITUTE($K136:$Y138,"S", "")))</f>
        <v>2</v>
      </c>
      <c r="AK136" s="365">
        <f>SUMPRODUCT(LEN($AD136:$AD138)-LEN(SUBSTITUTE($AD136:$AD138,"S", "")))</f>
        <v>0</v>
      </c>
      <c r="AL136" s="365">
        <f>SUMPRODUCT(LEN($K136:$Y138)-LEN(SUBSTITUTE($K136:$Y138,"F", "")))</f>
        <v>0</v>
      </c>
      <c r="AM136" s="365">
        <f>SUMPRODUCT(LEN($AD136:$AD138)-LEN(SUBSTITUTE($AD136:$AD138,"F", "")))</f>
        <v>0</v>
      </c>
      <c r="AN136" s="365">
        <f>SUMPRODUCT(LEN($K136:$Y138)-LEN(SUBSTITUTE($K136:$Y138,"G", "")))</f>
        <v>12</v>
      </c>
      <c r="AO136" s="365">
        <f>SUMPRODUCT(LEN($AD136:$AD138)-LEN(SUBSTITUTE($AD136:$AD138,"G", "")))</f>
        <v>0</v>
      </c>
      <c r="AP136" s="365">
        <f>SUMPRODUCT(LEN($K136:$Y138)-LEN(SUBSTITUTE($K136:$Y138,"M", "")))</f>
        <v>8</v>
      </c>
      <c r="AQ136" s="382">
        <f>SUMPRODUCT(LEN($AD136:$AD138)-LEN(SUBSTITUTE($AD136:$AD138,"M", "")))</f>
        <v>0</v>
      </c>
    </row>
    <row r="137" spans="1:51" ht="19.899999999999999" customHeight="1" x14ac:dyDescent="0.2">
      <c r="A137" s="17"/>
      <c r="B137" s="406"/>
      <c r="C137" s="231"/>
      <c r="D137" s="23"/>
      <c r="E137" s="23"/>
      <c r="F137" s="191"/>
      <c r="G137" s="409"/>
      <c r="H137" s="409"/>
      <c r="I137" s="409"/>
      <c r="J137" s="190" t="s">
        <v>91</v>
      </c>
      <c r="K137" s="189" t="s">
        <v>846</v>
      </c>
      <c r="L137" s="190" t="s">
        <v>90</v>
      </c>
      <c r="M137" s="189" t="s">
        <v>224</v>
      </c>
      <c r="N137" s="190" t="s">
        <v>89</v>
      </c>
      <c r="O137" s="189" t="s">
        <v>425</v>
      </c>
      <c r="P137" s="190" t="s">
        <v>88</v>
      </c>
      <c r="Q137" s="189" t="s">
        <v>275</v>
      </c>
      <c r="R137" s="190" t="s">
        <v>210</v>
      </c>
      <c r="S137" s="189" t="s">
        <v>224</v>
      </c>
      <c r="T137" s="190" t="s">
        <v>209</v>
      </c>
      <c r="U137" s="189" t="s">
        <v>97</v>
      </c>
      <c r="V137" s="190" t="s">
        <v>291</v>
      </c>
      <c r="W137" s="189" t="s">
        <v>98</v>
      </c>
      <c r="X137" s="190" t="s">
        <v>593</v>
      </c>
      <c r="Y137" s="189"/>
      <c r="Z137" s="190" t="s">
        <v>739</v>
      </c>
      <c r="AA137" s="189"/>
      <c r="AB137" s="303" t="s">
        <v>911</v>
      </c>
      <c r="AC137" s="189"/>
      <c r="AD137" s="18"/>
      <c r="AE137" s="366"/>
      <c r="AF137" s="366"/>
      <c r="AG137" s="188"/>
      <c r="AH137" s="390"/>
      <c r="AI137" s="392"/>
      <c r="AJ137" s="392"/>
      <c r="AK137" s="392"/>
      <c r="AL137" s="392"/>
      <c r="AM137" s="392"/>
      <c r="AN137" s="392"/>
      <c r="AO137" s="392"/>
      <c r="AP137" s="392"/>
      <c r="AQ137" s="395"/>
      <c r="AT137" s="4">
        <f>SUM(AP136:AQ138)/SUM(AN136:AQ138)*100</f>
        <v>40</v>
      </c>
    </row>
    <row r="138" spans="1:51" ht="19.899999999999999" customHeight="1" thickBot="1" x14ac:dyDescent="0.25">
      <c r="A138" s="17"/>
      <c r="B138" s="407"/>
      <c r="C138" s="233"/>
      <c r="D138" s="203"/>
      <c r="E138" s="203"/>
      <c r="F138" s="202"/>
      <c r="G138" s="410"/>
      <c r="H138" s="410"/>
      <c r="I138" s="410"/>
      <c r="J138" s="201" t="s">
        <v>87</v>
      </c>
      <c r="K138" s="200" t="s">
        <v>793</v>
      </c>
      <c r="L138" s="201" t="s">
        <v>86</v>
      </c>
      <c r="M138" s="200" t="s">
        <v>747</v>
      </c>
      <c r="N138" s="201" t="s">
        <v>85</v>
      </c>
      <c r="O138" s="200" t="s">
        <v>275</v>
      </c>
      <c r="P138" s="201" t="s">
        <v>84</v>
      </c>
      <c r="Q138" s="200" t="s">
        <v>435</v>
      </c>
      <c r="R138" s="201" t="s">
        <v>208</v>
      </c>
      <c r="S138" s="200" t="s">
        <v>271</v>
      </c>
      <c r="T138" s="201" t="s">
        <v>207</v>
      </c>
      <c r="U138" s="200" t="s">
        <v>263</v>
      </c>
      <c r="V138" s="201" t="s">
        <v>290</v>
      </c>
      <c r="W138" s="200" t="s">
        <v>98</v>
      </c>
      <c r="X138" s="201" t="s">
        <v>592</v>
      </c>
      <c r="Y138" s="200"/>
      <c r="Z138" s="201" t="s">
        <v>738</v>
      </c>
      <c r="AA138" s="200"/>
      <c r="AB138" s="302" t="s">
        <v>910</v>
      </c>
      <c r="AC138" s="200"/>
      <c r="AD138" s="10"/>
      <c r="AE138" s="398"/>
      <c r="AF138" s="398"/>
      <c r="AG138" s="199"/>
      <c r="AH138" s="391"/>
      <c r="AI138" s="393"/>
      <c r="AJ138" s="393"/>
      <c r="AK138" s="393"/>
      <c r="AL138" s="393"/>
      <c r="AM138" s="393"/>
      <c r="AN138" s="393"/>
      <c r="AO138" s="393"/>
      <c r="AP138" s="393"/>
      <c r="AQ138" s="396"/>
    </row>
    <row r="139" spans="1:51" ht="19.899999999999999" customHeight="1" x14ac:dyDescent="0.2">
      <c r="A139" s="17"/>
      <c r="B139" s="405">
        <v>2</v>
      </c>
      <c r="C139" s="232"/>
      <c r="D139" s="197"/>
      <c r="E139" s="197"/>
      <c r="F139" s="196"/>
      <c r="G139" s="408">
        <v>93</v>
      </c>
      <c r="H139" s="408">
        <v>24</v>
      </c>
      <c r="I139" s="408">
        <v>5</v>
      </c>
      <c r="J139" s="195" t="s">
        <v>95</v>
      </c>
      <c r="K139" s="194" t="s">
        <v>748</v>
      </c>
      <c r="L139" s="195" t="s">
        <v>94</v>
      </c>
      <c r="M139" s="194" t="s">
        <v>742</v>
      </c>
      <c r="N139" s="195" t="s">
        <v>93</v>
      </c>
      <c r="O139" s="194" t="s">
        <v>263</v>
      </c>
      <c r="P139" s="195" t="s">
        <v>92</v>
      </c>
      <c r="Q139" s="194" t="s">
        <v>319</v>
      </c>
      <c r="R139" s="195" t="s">
        <v>212</v>
      </c>
      <c r="S139" s="194" t="s">
        <v>275</v>
      </c>
      <c r="T139" s="195" t="s">
        <v>211</v>
      </c>
      <c r="U139" s="194" t="s">
        <v>263</v>
      </c>
      <c r="V139" s="195" t="s">
        <v>292</v>
      </c>
      <c r="W139" s="194" t="s">
        <v>97</v>
      </c>
      <c r="X139" s="195" t="s">
        <v>594</v>
      </c>
      <c r="Y139" s="194"/>
      <c r="Z139" s="195" t="s">
        <v>740</v>
      </c>
      <c r="AA139" s="194"/>
      <c r="AB139" s="304" t="s">
        <v>912</v>
      </c>
      <c r="AC139" s="194"/>
      <c r="AD139" s="25"/>
      <c r="AE139" s="397"/>
      <c r="AF139" s="397"/>
      <c r="AG139" s="193"/>
      <c r="AH139" s="379">
        <f>SUMPRODUCT(LEN($K139:$Y141)-LEN(SUBSTITUTE($K139:$Y141,"A", "")))</f>
        <v>26</v>
      </c>
      <c r="AI139" s="365">
        <f>SUMPRODUCT(LEN($AD139:$AD141)-LEN(SUBSTITUTE($AD139:$AD141,"A", "")))</f>
        <v>0</v>
      </c>
      <c r="AJ139" s="365">
        <f>SUMPRODUCT(LEN($K139:$Y141)-LEN(SUBSTITUTE($K139:$Y141,"S", "")))</f>
        <v>2</v>
      </c>
      <c r="AK139" s="365">
        <f>SUMPRODUCT(LEN($AD139:$AD141)-LEN(SUBSTITUTE($AD139:$AD141,"S", "")))</f>
        <v>0</v>
      </c>
      <c r="AL139" s="365">
        <f>SUMPRODUCT(LEN($K139:$Y141)-LEN(SUBSTITUTE($K139:$Y141,"F", "")))</f>
        <v>0</v>
      </c>
      <c r="AM139" s="365">
        <f>SUMPRODUCT(LEN($AD139:$AD141)-LEN(SUBSTITUTE($AD139:$AD141,"F", "")))</f>
        <v>0</v>
      </c>
      <c r="AN139" s="365">
        <f>SUMPRODUCT(LEN($K139:$Y141)-LEN(SUBSTITUTE($K139:$Y141,"G", "")))</f>
        <v>10</v>
      </c>
      <c r="AO139" s="365">
        <f>SUMPRODUCT(LEN($AD139:$AD141)-LEN(SUBSTITUTE($AD139:$AD141,"G", "")))</f>
        <v>0</v>
      </c>
      <c r="AP139" s="365">
        <f>SUMPRODUCT(LEN($K139:$Y141)-LEN(SUBSTITUTE($K139:$Y141,"M", "")))</f>
        <v>3</v>
      </c>
      <c r="AQ139" s="382">
        <f>SUMPRODUCT(LEN($AD139:$AD141)-LEN(SUBSTITUTE($AD139:$AD141,"M", "")))</f>
        <v>0</v>
      </c>
    </row>
    <row r="140" spans="1:51" ht="19.899999999999999" customHeight="1" x14ac:dyDescent="0.2">
      <c r="A140" s="17"/>
      <c r="B140" s="406"/>
      <c r="C140" s="231"/>
      <c r="D140" s="23"/>
      <c r="E140" s="23"/>
      <c r="F140" s="191"/>
      <c r="G140" s="409"/>
      <c r="H140" s="409"/>
      <c r="I140" s="409"/>
      <c r="J140" s="190" t="s">
        <v>91</v>
      </c>
      <c r="K140" s="189" t="s">
        <v>213</v>
      </c>
      <c r="L140" s="190" t="s">
        <v>90</v>
      </c>
      <c r="M140" s="189" t="s">
        <v>224</v>
      </c>
      <c r="N140" s="190" t="s">
        <v>89</v>
      </c>
      <c r="O140" s="189" t="s">
        <v>263</v>
      </c>
      <c r="P140" s="190" t="s">
        <v>88</v>
      </c>
      <c r="Q140" s="189" t="s">
        <v>213</v>
      </c>
      <c r="R140" s="190" t="s">
        <v>210</v>
      </c>
      <c r="S140" s="189" t="s">
        <v>97</v>
      </c>
      <c r="T140" s="190" t="s">
        <v>209</v>
      </c>
      <c r="U140" s="189" t="s">
        <v>98</v>
      </c>
      <c r="V140" s="190" t="s">
        <v>291</v>
      </c>
      <c r="W140" s="189"/>
      <c r="X140" s="190" t="s">
        <v>593</v>
      </c>
      <c r="Y140" s="189"/>
      <c r="Z140" s="190" t="s">
        <v>739</v>
      </c>
      <c r="AA140" s="189"/>
      <c r="AB140" s="303" t="s">
        <v>911</v>
      </c>
      <c r="AC140" s="189"/>
      <c r="AD140" s="18"/>
      <c r="AE140" s="366"/>
      <c r="AF140" s="366"/>
      <c r="AG140" s="188"/>
      <c r="AH140" s="390"/>
      <c r="AI140" s="392"/>
      <c r="AJ140" s="392"/>
      <c r="AK140" s="392"/>
      <c r="AL140" s="392"/>
      <c r="AM140" s="392"/>
      <c r="AN140" s="392"/>
      <c r="AO140" s="392"/>
      <c r="AP140" s="392"/>
      <c r="AQ140" s="395"/>
      <c r="AT140" s="4">
        <f>SUM(AP139:AQ141)/SUM(AN139:AQ141)*100</f>
        <v>23.076923076923077</v>
      </c>
    </row>
    <row r="141" spans="1:51" ht="19.899999999999999" customHeight="1" thickBot="1" x14ac:dyDescent="0.25">
      <c r="A141" s="17"/>
      <c r="B141" s="407"/>
      <c r="C141" s="233"/>
      <c r="D141" s="203"/>
      <c r="E141" s="203"/>
      <c r="F141" s="202"/>
      <c r="G141" s="410"/>
      <c r="H141" s="410"/>
      <c r="I141" s="410"/>
      <c r="J141" s="201" t="s">
        <v>87</v>
      </c>
      <c r="K141" s="200" t="s">
        <v>743</v>
      </c>
      <c r="L141" s="201" t="s">
        <v>86</v>
      </c>
      <c r="M141" s="200" t="s">
        <v>224</v>
      </c>
      <c r="N141" s="201" t="s">
        <v>85</v>
      </c>
      <c r="O141" s="200" t="s">
        <v>224</v>
      </c>
      <c r="P141" s="201" t="s">
        <v>84</v>
      </c>
      <c r="Q141" s="200" t="s">
        <v>263</v>
      </c>
      <c r="R141" s="201" t="s">
        <v>208</v>
      </c>
      <c r="S141" s="200" t="s">
        <v>319</v>
      </c>
      <c r="T141" s="201" t="s">
        <v>207</v>
      </c>
      <c r="U141" s="200" t="s">
        <v>98</v>
      </c>
      <c r="V141" s="201" t="s">
        <v>290</v>
      </c>
      <c r="W141" s="200"/>
      <c r="X141" s="201" t="s">
        <v>592</v>
      </c>
      <c r="Y141" s="200"/>
      <c r="Z141" s="201" t="s">
        <v>738</v>
      </c>
      <c r="AA141" s="200"/>
      <c r="AB141" s="302" t="s">
        <v>910</v>
      </c>
      <c r="AC141" s="200"/>
      <c r="AD141" s="10"/>
      <c r="AE141" s="398"/>
      <c r="AF141" s="398"/>
      <c r="AG141" s="199"/>
      <c r="AH141" s="391"/>
      <c r="AI141" s="393"/>
      <c r="AJ141" s="393"/>
      <c r="AK141" s="393"/>
      <c r="AL141" s="393"/>
      <c r="AM141" s="393"/>
      <c r="AN141" s="393"/>
      <c r="AO141" s="393"/>
      <c r="AP141" s="393"/>
      <c r="AQ141" s="396"/>
    </row>
    <row r="142" spans="1:51" ht="19.899999999999999" customHeight="1" x14ac:dyDescent="0.2">
      <c r="A142" s="17"/>
      <c r="B142" s="405">
        <v>3</v>
      </c>
      <c r="C142" s="232"/>
      <c r="D142" s="197"/>
      <c r="E142" s="197"/>
      <c r="F142" s="196"/>
      <c r="G142" s="408">
        <v>94</v>
      </c>
      <c r="H142" s="408">
        <v>28</v>
      </c>
      <c r="I142" s="408">
        <v>5</v>
      </c>
      <c r="J142" s="195" t="s">
        <v>95</v>
      </c>
      <c r="K142" s="194" t="s">
        <v>846</v>
      </c>
      <c r="L142" s="195" t="s">
        <v>94</v>
      </c>
      <c r="M142" s="194" t="s">
        <v>745</v>
      </c>
      <c r="N142" s="195" t="s">
        <v>93</v>
      </c>
      <c r="O142" s="194" t="s">
        <v>266</v>
      </c>
      <c r="P142" s="195" t="s">
        <v>92</v>
      </c>
      <c r="Q142" s="194" t="s">
        <v>275</v>
      </c>
      <c r="R142" s="195" t="s">
        <v>212</v>
      </c>
      <c r="S142" s="194" t="s">
        <v>213</v>
      </c>
      <c r="T142" s="195" t="s">
        <v>211</v>
      </c>
      <c r="U142" s="194" t="s">
        <v>271</v>
      </c>
      <c r="V142" s="195" t="s">
        <v>292</v>
      </c>
      <c r="W142" s="194" t="s">
        <v>271</v>
      </c>
      <c r="X142" s="195" t="s">
        <v>594</v>
      </c>
      <c r="Y142" s="194" t="s">
        <v>98</v>
      </c>
      <c r="Z142" s="195" t="s">
        <v>740</v>
      </c>
      <c r="AA142" s="194"/>
      <c r="AB142" s="304" t="s">
        <v>912</v>
      </c>
      <c r="AC142" s="194"/>
      <c r="AD142" s="25"/>
      <c r="AE142" s="397"/>
      <c r="AF142" s="397"/>
      <c r="AG142" s="193"/>
      <c r="AH142" s="379">
        <f>SUMPRODUCT(LEN($K142:$Y144)-LEN(SUBSTITUTE($K142:$Y144,"A", "")))</f>
        <v>27</v>
      </c>
      <c r="AI142" s="365">
        <f>SUMPRODUCT(LEN($AD142:$AD144)-LEN(SUBSTITUTE($AD142:$AD144,"A", "")))</f>
        <v>0</v>
      </c>
      <c r="AJ142" s="365">
        <f>SUMPRODUCT(LEN($K142:$Y144)-LEN(SUBSTITUTE($K142:$Y144,"S", "")))</f>
        <v>4</v>
      </c>
      <c r="AK142" s="365">
        <f>SUMPRODUCT(LEN($AD142:$AD144)-LEN(SUBSTITUTE($AD142:$AD144,"S", "")))</f>
        <v>0</v>
      </c>
      <c r="AL142" s="365">
        <f>SUMPRODUCT(LEN($K142:$Y144)-LEN(SUBSTITUTE($K142:$Y144,"F", "")))</f>
        <v>0</v>
      </c>
      <c r="AM142" s="365">
        <f>SUMPRODUCT(LEN($AD142:$AD144)-LEN(SUBSTITUTE($AD142:$AD144,"F", "")))</f>
        <v>0</v>
      </c>
      <c r="AN142" s="365">
        <f>SUMPRODUCT(LEN($K142:$Y144)-LEN(SUBSTITUTE($K142:$Y144,"G", "")))</f>
        <v>12</v>
      </c>
      <c r="AO142" s="365">
        <f>SUMPRODUCT(LEN($AD142:$AD144)-LEN(SUBSTITUTE($AD142:$AD144,"G", "")))</f>
        <v>0</v>
      </c>
      <c r="AP142" s="365">
        <f>SUMPRODUCT(LEN($K142:$Y144)-LEN(SUBSTITUTE($K142:$Y144,"M", "")))</f>
        <v>7</v>
      </c>
      <c r="AQ142" s="382">
        <f>SUMPRODUCT(LEN($AD142:$AD144)-LEN(SUBSTITUTE($AD142:$AD144,"M", "")))</f>
        <v>0</v>
      </c>
    </row>
    <row r="143" spans="1:51" ht="19.899999999999999" customHeight="1" x14ac:dyDescent="0.2">
      <c r="A143" s="17"/>
      <c r="B143" s="406"/>
      <c r="C143" s="231"/>
      <c r="D143" s="23"/>
      <c r="E143" s="23"/>
      <c r="F143" s="191"/>
      <c r="G143" s="409"/>
      <c r="H143" s="409"/>
      <c r="I143" s="409"/>
      <c r="J143" s="190" t="s">
        <v>91</v>
      </c>
      <c r="K143" s="189" t="s">
        <v>746</v>
      </c>
      <c r="L143" s="190" t="s">
        <v>90</v>
      </c>
      <c r="M143" s="189" t="s">
        <v>742</v>
      </c>
      <c r="N143" s="190" t="s">
        <v>89</v>
      </c>
      <c r="O143" s="189" t="s">
        <v>224</v>
      </c>
      <c r="P143" s="190" t="s">
        <v>88</v>
      </c>
      <c r="Q143" s="189" t="s">
        <v>224</v>
      </c>
      <c r="R143" s="190" t="s">
        <v>210</v>
      </c>
      <c r="S143" s="189" t="s">
        <v>97</v>
      </c>
      <c r="T143" s="190" t="s">
        <v>209</v>
      </c>
      <c r="U143" s="189" t="s">
        <v>266</v>
      </c>
      <c r="V143" s="190" t="s">
        <v>291</v>
      </c>
      <c r="W143" s="189" t="s">
        <v>263</v>
      </c>
      <c r="X143" s="190" t="s">
        <v>593</v>
      </c>
      <c r="Y143" s="189" t="s">
        <v>98</v>
      </c>
      <c r="Z143" s="190" t="s">
        <v>739</v>
      </c>
      <c r="AA143" s="189"/>
      <c r="AB143" s="303" t="s">
        <v>911</v>
      </c>
      <c r="AC143" s="189"/>
      <c r="AD143" s="18"/>
      <c r="AE143" s="366"/>
      <c r="AF143" s="366"/>
      <c r="AG143" s="188"/>
      <c r="AH143" s="390"/>
      <c r="AI143" s="392"/>
      <c r="AJ143" s="392"/>
      <c r="AK143" s="392"/>
      <c r="AL143" s="392"/>
      <c r="AM143" s="392"/>
      <c r="AN143" s="392"/>
      <c r="AO143" s="392"/>
      <c r="AP143" s="392"/>
      <c r="AQ143" s="395"/>
      <c r="AT143" s="4">
        <f>SUM(AP142:AQ144)/SUM(AN142:AQ144)*100</f>
        <v>36.84210526315789</v>
      </c>
    </row>
    <row r="144" spans="1:51" ht="19.899999999999999" customHeight="1" thickBot="1" x14ac:dyDescent="0.25">
      <c r="A144" s="17"/>
      <c r="B144" s="407"/>
      <c r="C144" s="233"/>
      <c r="D144" s="203"/>
      <c r="E144" s="203"/>
      <c r="F144" s="202"/>
      <c r="G144" s="410"/>
      <c r="H144" s="410"/>
      <c r="I144" s="410"/>
      <c r="J144" s="201" t="s">
        <v>87</v>
      </c>
      <c r="K144" s="200" t="s">
        <v>764</v>
      </c>
      <c r="L144" s="201" t="s">
        <v>86</v>
      </c>
      <c r="M144" s="200" t="s">
        <v>742</v>
      </c>
      <c r="N144" s="201" t="s">
        <v>85</v>
      </c>
      <c r="O144" s="200" t="s">
        <v>275</v>
      </c>
      <c r="P144" s="201" t="s">
        <v>84</v>
      </c>
      <c r="Q144" s="200" t="s">
        <v>545</v>
      </c>
      <c r="R144" s="201" t="s">
        <v>208</v>
      </c>
      <c r="S144" s="200" t="s">
        <v>263</v>
      </c>
      <c r="T144" s="201" t="s">
        <v>207</v>
      </c>
      <c r="U144" s="200" t="s">
        <v>97</v>
      </c>
      <c r="V144" s="201" t="s">
        <v>290</v>
      </c>
      <c r="W144" s="200" t="s">
        <v>218</v>
      </c>
      <c r="X144" s="201" t="s">
        <v>592</v>
      </c>
      <c r="Y144" s="200"/>
      <c r="Z144" s="201" t="s">
        <v>738</v>
      </c>
      <c r="AA144" s="200"/>
      <c r="AB144" s="302" t="s">
        <v>910</v>
      </c>
      <c r="AC144" s="200"/>
      <c r="AD144" s="10"/>
      <c r="AE144" s="398"/>
      <c r="AF144" s="398"/>
      <c r="AG144" s="199"/>
      <c r="AH144" s="391"/>
      <c r="AI144" s="393"/>
      <c r="AJ144" s="393"/>
      <c r="AK144" s="393"/>
      <c r="AL144" s="393"/>
      <c r="AM144" s="393"/>
      <c r="AN144" s="393"/>
      <c r="AO144" s="393"/>
      <c r="AP144" s="393"/>
      <c r="AQ144" s="396"/>
    </row>
    <row r="145" spans="1:46" ht="19.899999999999999" customHeight="1" x14ac:dyDescent="0.2">
      <c r="A145" s="17"/>
      <c r="B145" s="405">
        <v>4</v>
      </c>
      <c r="C145" s="198" t="s">
        <v>1060</v>
      </c>
      <c r="D145" s="197"/>
      <c r="E145" s="197"/>
      <c r="F145" s="196"/>
      <c r="G145" s="408">
        <v>105</v>
      </c>
      <c r="H145" s="408">
        <v>27</v>
      </c>
      <c r="I145" s="408">
        <v>8</v>
      </c>
      <c r="J145" s="195" t="s">
        <v>95</v>
      </c>
      <c r="K145" s="194" t="s">
        <v>97</v>
      </c>
      <c r="L145" s="195" t="s">
        <v>94</v>
      </c>
      <c r="M145" s="194" t="s">
        <v>213</v>
      </c>
      <c r="N145" s="195" t="s">
        <v>93</v>
      </c>
      <c r="O145" s="194" t="s">
        <v>367</v>
      </c>
      <c r="P145" s="195" t="s">
        <v>92</v>
      </c>
      <c r="Q145" s="194" t="s">
        <v>213</v>
      </c>
      <c r="R145" s="195" t="s">
        <v>212</v>
      </c>
      <c r="S145" s="194" t="s">
        <v>275</v>
      </c>
      <c r="T145" s="195" t="s">
        <v>211</v>
      </c>
      <c r="U145" s="194" t="s">
        <v>97</v>
      </c>
      <c r="V145" s="195" t="s">
        <v>292</v>
      </c>
      <c r="W145" s="194" t="s">
        <v>97</v>
      </c>
      <c r="X145" s="195" t="s">
        <v>594</v>
      </c>
      <c r="Y145" s="194"/>
      <c r="Z145" s="195" t="s">
        <v>740</v>
      </c>
      <c r="AA145" s="194"/>
      <c r="AB145" s="304" t="s">
        <v>912</v>
      </c>
      <c r="AC145" s="194"/>
      <c r="AD145" s="25" t="s">
        <v>1059</v>
      </c>
      <c r="AE145" s="397"/>
      <c r="AF145" s="397"/>
      <c r="AG145" s="193"/>
      <c r="AH145" s="379">
        <f>SUMPRODUCT(LEN($K145:$Y147)-LEN(SUBSTITUTE($K145:$Y147,"A", "")))</f>
        <v>22</v>
      </c>
      <c r="AI145" s="365">
        <f>SUMPRODUCT(LEN($AD145:$AD149)-LEN(SUBSTITUTE($AD145:$AD149,"A", "")))</f>
        <v>50</v>
      </c>
      <c r="AJ145" s="365">
        <f>SUMPRODUCT(LEN($K145:$Y147)-LEN(SUBSTITUTE($K145:$Y147,"S", "")))</f>
        <v>3</v>
      </c>
      <c r="AK145" s="365">
        <f>SUMPRODUCT(LEN($AD145:$AD149)-LEN(SUBSTITUTE($AD145:$AD149,"S", "")))</f>
        <v>3</v>
      </c>
      <c r="AL145" s="365">
        <f>SUMPRODUCT(LEN($K145:$Y147)-LEN(SUBSTITUTE($K145:$Y147,"F", "")))</f>
        <v>0</v>
      </c>
      <c r="AM145" s="365">
        <f>SUMPRODUCT(LEN($AD145:$AD149)-LEN(SUBSTITUTE($AD145:$AD149,"F", "")))</f>
        <v>1</v>
      </c>
      <c r="AN145" s="365">
        <f>SUMPRODUCT(LEN($K145:$Y147)-LEN(SUBSTITUTE($K145:$Y147,"G", "")))</f>
        <v>5</v>
      </c>
      <c r="AO145" s="365">
        <f>SUMPRODUCT(LEN($AD145:$AD149)-LEN(SUBSTITUTE($AD145:$AD149,"G", "")))</f>
        <v>29</v>
      </c>
      <c r="AP145" s="365">
        <f>SUMPRODUCT(LEN($K145:$Y147)-LEN(SUBSTITUTE($K145:$Y147,"M", "")))</f>
        <v>0</v>
      </c>
      <c r="AQ145" s="382">
        <f>SUMPRODUCT(LEN($AD145:$AD149)-LEN(SUBSTITUTE($AD145:$AD149,"M", "")))</f>
        <v>1</v>
      </c>
    </row>
    <row r="146" spans="1:46" ht="19.899999999999999" customHeight="1" x14ac:dyDescent="0.2">
      <c r="A146" s="17"/>
      <c r="B146" s="406"/>
      <c r="C146" s="192"/>
      <c r="D146" s="23"/>
      <c r="E146" s="23"/>
      <c r="F146" s="191"/>
      <c r="G146" s="409"/>
      <c r="H146" s="409"/>
      <c r="I146" s="409"/>
      <c r="J146" s="190" t="s">
        <v>91</v>
      </c>
      <c r="K146" s="189" t="s">
        <v>97</v>
      </c>
      <c r="L146" s="190" t="s">
        <v>90</v>
      </c>
      <c r="M146" s="189" t="s">
        <v>367</v>
      </c>
      <c r="N146" s="190" t="s">
        <v>89</v>
      </c>
      <c r="O146" s="189" t="s">
        <v>213</v>
      </c>
      <c r="P146" s="190" t="s">
        <v>88</v>
      </c>
      <c r="Q146" s="189" t="s">
        <v>263</v>
      </c>
      <c r="R146" s="190" t="s">
        <v>210</v>
      </c>
      <c r="S146" s="189" t="s">
        <v>275</v>
      </c>
      <c r="T146" s="190" t="s">
        <v>209</v>
      </c>
      <c r="U146" s="189" t="s">
        <v>98</v>
      </c>
      <c r="V146" s="190" t="s">
        <v>291</v>
      </c>
      <c r="W146" s="189"/>
      <c r="X146" s="190" t="s">
        <v>593</v>
      </c>
      <c r="Y146" s="189"/>
      <c r="Z146" s="190" t="s">
        <v>739</v>
      </c>
      <c r="AA146" s="189"/>
      <c r="AB146" s="303" t="s">
        <v>911</v>
      </c>
      <c r="AC146" s="189"/>
      <c r="AD146" s="18" t="s">
        <v>1058</v>
      </c>
      <c r="AE146" s="366"/>
      <c r="AF146" s="366"/>
      <c r="AG146" s="188"/>
      <c r="AH146" s="390"/>
      <c r="AI146" s="392"/>
      <c r="AJ146" s="392"/>
      <c r="AK146" s="392"/>
      <c r="AL146" s="392"/>
      <c r="AM146" s="392"/>
      <c r="AN146" s="392"/>
      <c r="AO146" s="392"/>
      <c r="AP146" s="392"/>
      <c r="AQ146" s="395"/>
      <c r="AT146" s="4">
        <f>SUM(AP145:AQ147)/SUM(AN145:AQ147)*100</f>
        <v>2.8571428571428572</v>
      </c>
    </row>
    <row r="147" spans="1:46" ht="19.899999999999999" customHeight="1" thickBot="1" x14ac:dyDescent="0.25">
      <c r="A147" s="17"/>
      <c r="B147" s="415"/>
      <c r="C147" s="252"/>
      <c r="D147" s="240"/>
      <c r="E147" s="240"/>
      <c r="F147" s="239"/>
      <c r="G147" s="416"/>
      <c r="H147" s="416"/>
      <c r="I147" s="416"/>
      <c r="J147" s="238" t="s">
        <v>87</v>
      </c>
      <c r="K147" s="237" t="s">
        <v>367</v>
      </c>
      <c r="L147" s="238" t="s">
        <v>86</v>
      </c>
      <c r="M147" s="237" t="s">
        <v>367</v>
      </c>
      <c r="N147" s="238" t="s">
        <v>85</v>
      </c>
      <c r="O147" s="237" t="s">
        <v>306</v>
      </c>
      <c r="P147" s="238" t="s">
        <v>84</v>
      </c>
      <c r="Q147" s="237" t="s">
        <v>308</v>
      </c>
      <c r="R147" s="238" t="s">
        <v>208</v>
      </c>
      <c r="S147" s="237" t="s">
        <v>425</v>
      </c>
      <c r="T147" s="238" t="s">
        <v>207</v>
      </c>
      <c r="U147" s="237" t="s">
        <v>98</v>
      </c>
      <c r="V147" s="238" t="s">
        <v>290</v>
      </c>
      <c r="W147" s="237"/>
      <c r="X147" s="238" t="s">
        <v>592</v>
      </c>
      <c r="Y147" s="237"/>
      <c r="Z147" s="238" t="s">
        <v>738</v>
      </c>
      <c r="AA147" s="237"/>
      <c r="AB147" s="307" t="s">
        <v>910</v>
      </c>
      <c r="AC147" s="237"/>
      <c r="AD147" s="236" t="s">
        <v>1057</v>
      </c>
      <c r="AE147" s="398"/>
      <c r="AF147" s="398"/>
      <c r="AG147" s="199"/>
      <c r="AH147" s="391"/>
      <c r="AI147" s="393"/>
      <c r="AJ147" s="393"/>
      <c r="AK147" s="393"/>
      <c r="AL147" s="393"/>
      <c r="AM147" s="393"/>
      <c r="AN147" s="393"/>
      <c r="AO147" s="393"/>
      <c r="AP147" s="393"/>
      <c r="AQ147" s="396"/>
    </row>
    <row r="148" spans="1:46" ht="19.899999999999999" customHeight="1" x14ac:dyDescent="0.2">
      <c r="A148" s="17"/>
      <c r="B148" s="325"/>
      <c r="C148" s="324"/>
      <c r="D148" s="323"/>
      <c r="E148" s="323"/>
      <c r="F148" s="322"/>
      <c r="G148" s="321"/>
      <c r="H148" s="321"/>
      <c r="I148" s="321"/>
      <c r="J148" s="320"/>
      <c r="K148" s="318"/>
      <c r="L148" s="320"/>
      <c r="M148" s="318"/>
      <c r="N148" s="320"/>
      <c r="O148" s="318"/>
      <c r="P148" s="320"/>
      <c r="Q148" s="318"/>
      <c r="R148" s="320"/>
      <c r="S148" s="318"/>
      <c r="T148" s="320"/>
      <c r="U148" s="318"/>
      <c r="V148" s="320"/>
      <c r="W148" s="318"/>
      <c r="X148" s="320"/>
      <c r="Y148" s="318"/>
      <c r="Z148" s="320"/>
      <c r="AA148" s="318"/>
      <c r="AB148" s="319"/>
      <c r="AC148" s="318"/>
      <c r="AD148" s="317" t="s">
        <v>1056</v>
      </c>
      <c r="AE148" s="147"/>
      <c r="AF148" s="147"/>
      <c r="AG148" s="188"/>
      <c r="AH148" s="154"/>
      <c r="AI148" s="153"/>
      <c r="AJ148" s="153"/>
      <c r="AK148" s="153"/>
      <c r="AL148" s="153"/>
      <c r="AM148" s="153"/>
      <c r="AN148" s="153"/>
      <c r="AO148" s="153"/>
      <c r="AP148" s="153"/>
      <c r="AQ148" s="152"/>
    </row>
    <row r="149" spans="1:46" ht="19.899999999999999" customHeight="1" thickBot="1" x14ac:dyDescent="0.25">
      <c r="A149" s="17"/>
      <c r="B149" s="262"/>
      <c r="C149" s="316"/>
      <c r="D149" s="260"/>
      <c r="E149" s="260"/>
      <c r="F149" s="259"/>
      <c r="G149" s="181"/>
      <c r="H149" s="181"/>
      <c r="I149" s="181"/>
      <c r="J149" s="258"/>
      <c r="K149" s="246"/>
      <c r="L149" s="258"/>
      <c r="M149" s="246"/>
      <c r="N149" s="258"/>
      <c r="O149" s="246"/>
      <c r="P149" s="258"/>
      <c r="Q149" s="246"/>
      <c r="R149" s="258"/>
      <c r="S149" s="246"/>
      <c r="T149" s="258"/>
      <c r="U149" s="246"/>
      <c r="V149" s="258"/>
      <c r="W149" s="246"/>
      <c r="X149" s="258"/>
      <c r="Y149" s="246"/>
      <c r="Z149" s="258"/>
      <c r="AA149" s="246"/>
      <c r="AB149" s="311"/>
      <c r="AC149" s="246"/>
      <c r="AD149" s="310" t="s">
        <v>1055</v>
      </c>
      <c r="AE149" s="147"/>
      <c r="AF149" s="147"/>
      <c r="AG149" s="188"/>
      <c r="AH149" s="154"/>
      <c r="AI149" s="153"/>
      <c r="AJ149" s="153"/>
      <c r="AK149" s="153"/>
      <c r="AL149" s="153"/>
      <c r="AM149" s="153"/>
      <c r="AN149" s="153"/>
      <c r="AO149" s="153"/>
      <c r="AP149" s="153"/>
      <c r="AQ149" s="152"/>
    </row>
    <row r="150" spans="1:46" ht="19.899999999999999" customHeight="1" x14ac:dyDescent="0.2">
      <c r="A150" s="17"/>
      <c r="B150" s="405">
        <v>5</v>
      </c>
      <c r="C150" s="232"/>
      <c r="D150" s="197"/>
      <c r="E150" s="197"/>
      <c r="F150" s="196"/>
      <c r="G150" s="408">
        <v>83</v>
      </c>
      <c r="H150" s="408">
        <v>22</v>
      </c>
      <c r="I150" s="408">
        <v>6</v>
      </c>
      <c r="J150" s="195" t="s">
        <v>95</v>
      </c>
      <c r="K150" s="194" t="s">
        <v>748</v>
      </c>
      <c r="L150" s="195" t="s">
        <v>94</v>
      </c>
      <c r="M150" s="194" t="s">
        <v>224</v>
      </c>
      <c r="N150" s="195" t="s">
        <v>93</v>
      </c>
      <c r="O150" s="194" t="s">
        <v>213</v>
      </c>
      <c r="P150" s="195" t="s">
        <v>92</v>
      </c>
      <c r="Q150" s="194" t="s">
        <v>213</v>
      </c>
      <c r="R150" s="195" t="s">
        <v>212</v>
      </c>
      <c r="S150" s="194" t="s">
        <v>97</v>
      </c>
      <c r="T150" s="195" t="s">
        <v>211</v>
      </c>
      <c r="U150" s="194" t="s">
        <v>98</v>
      </c>
      <c r="V150" s="195" t="s">
        <v>292</v>
      </c>
      <c r="W150" s="194"/>
      <c r="X150" s="195" t="s">
        <v>594</v>
      </c>
      <c r="Y150" s="194"/>
      <c r="Z150" s="195" t="s">
        <v>740</v>
      </c>
      <c r="AA150" s="194"/>
      <c r="AB150" s="304" t="s">
        <v>912</v>
      </c>
      <c r="AC150" s="194"/>
      <c r="AD150" s="25"/>
      <c r="AE150" s="397"/>
      <c r="AF150" s="397"/>
      <c r="AG150" s="193"/>
      <c r="AH150" s="379">
        <f>SUMPRODUCT(LEN($K150:$Y152)-LEN(SUBSTITUTE($K150:$Y152,"A", "")))</f>
        <v>23</v>
      </c>
      <c r="AI150" s="365">
        <f>SUMPRODUCT(LEN($AD150:$AD152)-LEN(SUBSTITUTE($AD150:$AD152,"A", "")))</f>
        <v>0</v>
      </c>
      <c r="AJ150" s="365">
        <f>SUMPRODUCT(LEN($K150:$Y152)-LEN(SUBSTITUTE($K150:$Y152,"S", "")))</f>
        <v>1</v>
      </c>
      <c r="AK150" s="365">
        <f>SUMPRODUCT(LEN($AD150:$AD152)-LEN(SUBSTITUTE($AD150:$AD152,"S", "")))</f>
        <v>0</v>
      </c>
      <c r="AL150" s="365">
        <f>SUMPRODUCT(LEN($K150:$Y152)-LEN(SUBSTITUTE($K150:$Y152,"F", "")))</f>
        <v>0</v>
      </c>
      <c r="AM150" s="365">
        <f>SUMPRODUCT(LEN($AD150:$AD152)-LEN(SUBSTITUTE($AD150:$AD152,"F", "")))</f>
        <v>0</v>
      </c>
      <c r="AN150" s="365">
        <f>SUMPRODUCT(LEN($K150:$Y152)-LEN(SUBSTITUTE($K150:$Y152,"G", "")))</f>
        <v>3</v>
      </c>
      <c r="AO150" s="365">
        <f>SUMPRODUCT(LEN($AD150:$AD152)-LEN(SUBSTITUTE($AD150:$AD152,"G", "")))</f>
        <v>0</v>
      </c>
      <c r="AP150" s="365">
        <f>SUMPRODUCT(LEN($K150:$Y152)-LEN(SUBSTITUTE($K150:$Y152,"M", "")))</f>
        <v>3</v>
      </c>
      <c r="AQ150" s="382">
        <f>SUMPRODUCT(LEN($AD150:$AD152)-LEN(SUBSTITUTE($AD150:$AD152,"M", "")))</f>
        <v>0</v>
      </c>
    </row>
    <row r="151" spans="1:46" ht="19.899999999999999" customHeight="1" x14ac:dyDescent="0.2">
      <c r="A151" s="17"/>
      <c r="B151" s="406"/>
      <c r="C151" s="231"/>
      <c r="D151" s="23"/>
      <c r="E151" s="23"/>
      <c r="F151" s="191"/>
      <c r="G151" s="409"/>
      <c r="H151" s="409"/>
      <c r="I151" s="409"/>
      <c r="J151" s="190" t="s">
        <v>91</v>
      </c>
      <c r="K151" s="189" t="s">
        <v>746</v>
      </c>
      <c r="L151" s="190" t="s">
        <v>90</v>
      </c>
      <c r="M151" s="189" t="s">
        <v>743</v>
      </c>
      <c r="N151" s="190" t="s">
        <v>89</v>
      </c>
      <c r="O151" s="189" t="s">
        <v>263</v>
      </c>
      <c r="P151" s="190" t="s">
        <v>88</v>
      </c>
      <c r="Q151" s="189" t="s">
        <v>213</v>
      </c>
      <c r="R151" s="190" t="s">
        <v>210</v>
      </c>
      <c r="S151" s="189" t="s">
        <v>97</v>
      </c>
      <c r="T151" s="190" t="s">
        <v>209</v>
      </c>
      <c r="U151" s="189"/>
      <c r="V151" s="190" t="s">
        <v>291</v>
      </c>
      <c r="W151" s="189"/>
      <c r="X151" s="190" t="s">
        <v>593</v>
      </c>
      <c r="Y151" s="189"/>
      <c r="Z151" s="190" t="s">
        <v>739</v>
      </c>
      <c r="AA151" s="189"/>
      <c r="AB151" s="303" t="s">
        <v>911</v>
      </c>
      <c r="AC151" s="189"/>
      <c r="AD151" s="18"/>
      <c r="AE151" s="366"/>
      <c r="AF151" s="366"/>
      <c r="AG151" s="188"/>
      <c r="AH151" s="390"/>
      <c r="AI151" s="392"/>
      <c r="AJ151" s="392"/>
      <c r="AK151" s="392"/>
      <c r="AL151" s="392"/>
      <c r="AM151" s="392"/>
      <c r="AN151" s="392"/>
      <c r="AO151" s="392"/>
      <c r="AP151" s="392"/>
      <c r="AQ151" s="395"/>
      <c r="AT151" s="4">
        <f>SUM(AP150:AQ152)/SUM(AN150:AQ152)*100</f>
        <v>50</v>
      </c>
    </row>
    <row r="152" spans="1:46" ht="19.899999999999999" customHeight="1" thickBot="1" x14ac:dyDescent="0.25">
      <c r="A152" s="17"/>
      <c r="B152" s="407"/>
      <c r="C152" s="233"/>
      <c r="D152" s="203"/>
      <c r="E152" s="203"/>
      <c r="F152" s="202"/>
      <c r="G152" s="410"/>
      <c r="H152" s="410"/>
      <c r="I152" s="410"/>
      <c r="J152" s="201" t="s">
        <v>87</v>
      </c>
      <c r="K152" s="200" t="s">
        <v>213</v>
      </c>
      <c r="L152" s="201" t="s">
        <v>86</v>
      </c>
      <c r="M152" s="200" t="s">
        <v>319</v>
      </c>
      <c r="N152" s="201" t="s">
        <v>85</v>
      </c>
      <c r="O152" s="200" t="s">
        <v>213</v>
      </c>
      <c r="P152" s="201" t="s">
        <v>84</v>
      </c>
      <c r="Q152" s="200" t="s">
        <v>213</v>
      </c>
      <c r="R152" s="201" t="s">
        <v>208</v>
      </c>
      <c r="S152" s="200" t="s">
        <v>97</v>
      </c>
      <c r="T152" s="201" t="s">
        <v>207</v>
      </c>
      <c r="U152" s="200"/>
      <c r="V152" s="201" t="s">
        <v>290</v>
      </c>
      <c r="W152" s="200"/>
      <c r="X152" s="201" t="s">
        <v>592</v>
      </c>
      <c r="Y152" s="200"/>
      <c r="Z152" s="201" t="s">
        <v>738</v>
      </c>
      <c r="AA152" s="200"/>
      <c r="AB152" s="302" t="s">
        <v>910</v>
      </c>
      <c r="AC152" s="200"/>
      <c r="AD152" s="10"/>
      <c r="AE152" s="398"/>
      <c r="AF152" s="398"/>
      <c r="AG152" s="199"/>
      <c r="AH152" s="391"/>
      <c r="AI152" s="393"/>
      <c r="AJ152" s="393"/>
      <c r="AK152" s="393"/>
      <c r="AL152" s="393"/>
      <c r="AM152" s="393"/>
      <c r="AN152" s="393"/>
      <c r="AO152" s="393"/>
      <c r="AP152" s="393"/>
      <c r="AQ152" s="396"/>
    </row>
    <row r="153" spans="1:46" ht="19.899999999999999" customHeight="1" x14ac:dyDescent="0.2">
      <c r="A153" s="17"/>
      <c r="B153" s="405">
        <v>6</v>
      </c>
      <c r="C153" s="232"/>
      <c r="D153" s="197"/>
      <c r="E153" s="197"/>
      <c r="F153" s="196"/>
      <c r="G153" s="408">
        <v>90</v>
      </c>
      <c r="H153" s="408">
        <v>27</v>
      </c>
      <c r="I153" s="408">
        <v>5</v>
      </c>
      <c r="J153" s="195" t="s">
        <v>95</v>
      </c>
      <c r="K153" s="194" t="s">
        <v>748</v>
      </c>
      <c r="L153" s="195" t="s">
        <v>94</v>
      </c>
      <c r="M153" s="194" t="s">
        <v>213</v>
      </c>
      <c r="N153" s="195" t="s">
        <v>93</v>
      </c>
      <c r="O153" s="194" t="s">
        <v>224</v>
      </c>
      <c r="P153" s="195" t="s">
        <v>92</v>
      </c>
      <c r="Q153" s="194" t="s">
        <v>213</v>
      </c>
      <c r="R153" s="195" t="s">
        <v>212</v>
      </c>
      <c r="S153" s="194" t="s">
        <v>263</v>
      </c>
      <c r="T153" s="195" t="s">
        <v>211</v>
      </c>
      <c r="U153" s="194" t="s">
        <v>97</v>
      </c>
      <c r="V153" s="195" t="s">
        <v>292</v>
      </c>
      <c r="W153" s="194" t="s">
        <v>98</v>
      </c>
      <c r="X153" s="195" t="s">
        <v>594</v>
      </c>
      <c r="Y153" s="194" t="s">
        <v>98</v>
      </c>
      <c r="Z153" s="195" t="s">
        <v>740</v>
      </c>
      <c r="AA153" s="194"/>
      <c r="AB153" s="304" t="s">
        <v>912</v>
      </c>
      <c r="AC153" s="194"/>
      <c r="AD153" s="25"/>
      <c r="AE153" s="397"/>
      <c r="AF153" s="397"/>
      <c r="AG153" s="193"/>
      <c r="AH153" s="379">
        <f>SUMPRODUCT(LEN($K153:$Y155)-LEN(SUBSTITUTE($K153:$Y155,"A", "")))</f>
        <v>23</v>
      </c>
      <c r="AI153" s="365">
        <f>SUMPRODUCT(LEN($AD153:$AD155)-LEN(SUBSTITUTE($AD153:$AD155,"A", "")))</f>
        <v>0</v>
      </c>
      <c r="AJ153" s="365">
        <f>SUMPRODUCT(LEN($K153:$Y155)-LEN(SUBSTITUTE($K153:$Y155,"S", "")))</f>
        <v>5</v>
      </c>
      <c r="AK153" s="365">
        <f>SUMPRODUCT(LEN($AD153:$AD155)-LEN(SUBSTITUTE($AD153:$AD155,"S", "")))</f>
        <v>0</v>
      </c>
      <c r="AL153" s="365">
        <f>SUMPRODUCT(LEN($K153:$Y155)-LEN(SUBSTITUTE($K153:$Y155,"F", "")))</f>
        <v>0</v>
      </c>
      <c r="AM153" s="365">
        <f>SUMPRODUCT(LEN($AD153:$AD155)-LEN(SUBSTITUTE($AD153:$AD155,"F", "")))</f>
        <v>0</v>
      </c>
      <c r="AN153" s="365">
        <f>SUMPRODUCT(LEN($K153:$Y155)-LEN(SUBSTITUTE($K153:$Y155,"G", "")))</f>
        <v>8</v>
      </c>
      <c r="AO153" s="365">
        <f>SUMPRODUCT(LEN($AD153:$AD155)-LEN(SUBSTITUTE($AD153:$AD155,"G", "")))</f>
        <v>0</v>
      </c>
      <c r="AP153" s="365">
        <f>SUMPRODUCT(LEN($K153:$Y155)-LEN(SUBSTITUTE($K153:$Y155,"M", "")))</f>
        <v>5</v>
      </c>
      <c r="AQ153" s="382">
        <f>SUMPRODUCT(LEN($AD153:$AD155)-LEN(SUBSTITUTE($AD153:$AD155,"M", "")))</f>
        <v>0</v>
      </c>
    </row>
    <row r="154" spans="1:46" ht="19.899999999999999" customHeight="1" x14ac:dyDescent="0.2">
      <c r="A154" s="17"/>
      <c r="B154" s="406"/>
      <c r="C154" s="231"/>
      <c r="D154" s="23"/>
      <c r="E154" s="23"/>
      <c r="F154" s="191"/>
      <c r="G154" s="409"/>
      <c r="H154" s="409"/>
      <c r="I154" s="409"/>
      <c r="J154" s="190" t="s">
        <v>91</v>
      </c>
      <c r="K154" s="189" t="s">
        <v>748</v>
      </c>
      <c r="L154" s="190" t="s">
        <v>90</v>
      </c>
      <c r="M154" s="189" t="s">
        <v>660</v>
      </c>
      <c r="N154" s="190" t="s">
        <v>89</v>
      </c>
      <c r="O154" s="189" t="s">
        <v>746</v>
      </c>
      <c r="P154" s="190" t="s">
        <v>88</v>
      </c>
      <c r="Q154" s="189" t="s">
        <v>263</v>
      </c>
      <c r="R154" s="190" t="s">
        <v>210</v>
      </c>
      <c r="S154" s="189" t="s">
        <v>213</v>
      </c>
      <c r="T154" s="190" t="s">
        <v>209</v>
      </c>
      <c r="U154" s="189" t="s">
        <v>263</v>
      </c>
      <c r="V154" s="190" t="s">
        <v>291</v>
      </c>
      <c r="W154" s="189" t="s">
        <v>218</v>
      </c>
      <c r="X154" s="190" t="s">
        <v>593</v>
      </c>
      <c r="Y154" s="189"/>
      <c r="Z154" s="190" t="s">
        <v>739</v>
      </c>
      <c r="AA154" s="189"/>
      <c r="AB154" s="303" t="s">
        <v>911</v>
      </c>
      <c r="AC154" s="189"/>
      <c r="AD154" s="18"/>
      <c r="AE154" s="366"/>
      <c r="AF154" s="366"/>
      <c r="AG154" s="188"/>
      <c r="AH154" s="390"/>
      <c r="AI154" s="392"/>
      <c r="AJ154" s="392"/>
      <c r="AK154" s="392"/>
      <c r="AL154" s="392"/>
      <c r="AM154" s="392"/>
      <c r="AN154" s="392"/>
      <c r="AO154" s="392"/>
      <c r="AP154" s="392"/>
      <c r="AQ154" s="395"/>
      <c r="AT154" s="4">
        <f>SUM(AP153:AQ155)/SUM(AN153:AQ155)*100</f>
        <v>38.461538461538467</v>
      </c>
    </row>
    <row r="155" spans="1:46" ht="19.899999999999999" customHeight="1" thickBot="1" x14ac:dyDescent="0.25">
      <c r="A155" s="17"/>
      <c r="B155" s="407"/>
      <c r="C155" s="233"/>
      <c r="D155" s="203"/>
      <c r="E155" s="203"/>
      <c r="F155" s="202"/>
      <c r="G155" s="410"/>
      <c r="H155" s="410"/>
      <c r="I155" s="410"/>
      <c r="J155" s="201" t="s">
        <v>87</v>
      </c>
      <c r="K155" s="200" t="s">
        <v>743</v>
      </c>
      <c r="L155" s="201" t="s">
        <v>86</v>
      </c>
      <c r="M155" s="200" t="s">
        <v>266</v>
      </c>
      <c r="N155" s="201" t="s">
        <v>85</v>
      </c>
      <c r="O155" s="200" t="s">
        <v>306</v>
      </c>
      <c r="P155" s="201" t="s">
        <v>84</v>
      </c>
      <c r="Q155" s="200" t="s">
        <v>275</v>
      </c>
      <c r="R155" s="201" t="s">
        <v>208</v>
      </c>
      <c r="S155" s="200" t="s">
        <v>263</v>
      </c>
      <c r="T155" s="201" t="s">
        <v>207</v>
      </c>
      <c r="U155" s="200" t="s">
        <v>97</v>
      </c>
      <c r="V155" s="201" t="s">
        <v>290</v>
      </c>
      <c r="W155" s="200" t="s">
        <v>98</v>
      </c>
      <c r="X155" s="201" t="s">
        <v>592</v>
      </c>
      <c r="Y155" s="200"/>
      <c r="Z155" s="201" t="s">
        <v>738</v>
      </c>
      <c r="AA155" s="200"/>
      <c r="AB155" s="302" t="s">
        <v>910</v>
      </c>
      <c r="AC155" s="200"/>
      <c r="AD155" s="10"/>
      <c r="AE155" s="398"/>
      <c r="AF155" s="398"/>
      <c r="AG155" s="199"/>
      <c r="AH155" s="391"/>
      <c r="AI155" s="393"/>
      <c r="AJ155" s="393"/>
      <c r="AK155" s="393"/>
      <c r="AL155" s="393"/>
      <c r="AM155" s="393"/>
      <c r="AN155" s="393"/>
      <c r="AO155" s="393"/>
      <c r="AP155" s="393"/>
      <c r="AQ155" s="396"/>
    </row>
    <row r="156" spans="1:46" ht="19.899999999999999" customHeight="1" x14ac:dyDescent="0.2">
      <c r="A156" s="17"/>
      <c r="B156" s="405">
        <v>7</v>
      </c>
      <c r="C156" s="232"/>
      <c r="D156" s="197"/>
      <c r="E156" s="197"/>
      <c r="F156" s="196"/>
      <c r="G156" s="408">
        <v>87</v>
      </c>
      <c r="H156" s="408">
        <v>25</v>
      </c>
      <c r="I156" s="408">
        <v>5</v>
      </c>
      <c r="J156" s="195" t="s">
        <v>95</v>
      </c>
      <c r="K156" s="194" t="s">
        <v>748</v>
      </c>
      <c r="L156" s="195" t="s">
        <v>94</v>
      </c>
      <c r="M156" s="194" t="s">
        <v>748</v>
      </c>
      <c r="N156" s="195" t="s">
        <v>93</v>
      </c>
      <c r="O156" s="194" t="s">
        <v>747</v>
      </c>
      <c r="P156" s="195" t="s">
        <v>92</v>
      </c>
      <c r="Q156" s="194" t="s">
        <v>275</v>
      </c>
      <c r="R156" s="195" t="s">
        <v>212</v>
      </c>
      <c r="S156" s="194" t="s">
        <v>213</v>
      </c>
      <c r="T156" s="195" t="s">
        <v>211</v>
      </c>
      <c r="U156" s="194" t="s">
        <v>97</v>
      </c>
      <c r="V156" s="195" t="s">
        <v>292</v>
      </c>
      <c r="W156" s="194" t="s">
        <v>98</v>
      </c>
      <c r="X156" s="195" t="s">
        <v>594</v>
      </c>
      <c r="Y156" s="194"/>
      <c r="Z156" s="195" t="s">
        <v>740</v>
      </c>
      <c r="AA156" s="194"/>
      <c r="AB156" s="304" t="s">
        <v>912</v>
      </c>
      <c r="AC156" s="194"/>
      <c r="AD156" s="25"/>
      <c r="AE156" s="397"/>
      <c r="AF156" s="397"/>
      <c r="AG156" s="193"/>
      <c r="AH156" s="379">
        <f>SUMPRODUCT(LEN($K156:$Y158)-LEN(SUBSTITUTE($K156:$Y158,"A", "")))</f>
        <v>29</v>
      </c>
      <c r="AI156" s="365">
        <f>SUMPRODUCT(LEN($AD156:$AD158)-LEN(SUBSTITUTE($AD156:$AD158,"A", "")))</f>
        <v>0</v>
      </c>
      <c r="AJ156" s="365">
        <f>SUMPRODUCT(LEN($K156:$Y158)-LEN(SUBSTITUTE($K156:$Y158,"S", "")))</f>
        <v>1</v>
      </c>
      <c r="AK156" s="365">
        <f>SUMPRODUCT(LEN($AD156:$AD158)-LEN(SUBSTITUTE($AD156:$AD158,"S", "")))</f>
        <v>0</v>
      </c>
      <c r="AL156" s="365">
        <f>SUMPRODUCT(LEN($K156:$Y158)-LEN(SUBSTITUTE($K156:$Y158,"F", "")))</f>
        <v>0</v>
      </c>
      <c r="AM156" s="365">
        <f>SUMPRODUCT(LEN($AD156:$AD158)-LEN(SUBSTITUTE($AD156:$AD158,"F", "")))</f>
        <v>0</v>
      </c>
      <c r="AN156" s="365">
        <f>SUMPRODUCT(LEN($K156:$Y158)-LEN(SUBSTITUTE($K156:$Y158,"G", "")))</f>
        <v>5</v>
      </c>
      <c r="AO156" s="365">
        <f>SUMPRODUCT(LEN($AD156:$AD158)-LEN(SUBSTITUTE($AD156:$AD158,"G", "")))</f>
        <v>0</v>
      </c>
      <c r="AP156" s="365">
        <f>SUMPRODUCT(LEN($K156:$Y158)-LEN(SUBSTITUTE($K156:$Y158,"M", "")))</f>
        <v>6</v>
      </c>
      <c r="AQ156" s="382">
        <f>SUMPRODUCT(LEN($AD156:$AD158)-LEN(SUBSTITUTE($AD156:$AD158,"M", "")))</f>
        <v>0</v>
      </c>
    </row>
    <row r="157" spans="1:46" ht="19.899999999999999" customHeight="1" x14ac:dyDescent="0.2">
      <c r="A157" s="17"/>
      <c r="B157" s="406"/>
      <c r="C157" s="231"/>
      <c r="D157" s="23"/>
      <c r="E157" s="23"/>
      <c r="F157" s="191"/>
      <c r="G157" s="409"/>
      <c r="H157" s="409"/>
      <c r="I157" s="409"/>
      <c r="J157" s="190" t="s">
        <v>91</v>
      </c>
      <c r="K157" s="189" t="s">
        <v>367</v>
      </c>
      <c r="L157" s="190" t="s">
        <v>90</v>
      </c>
      <c r="M157" s="189" t="s">
        <v>743</v>
      </c>
      <c r="N157" s="190" t="s">
        <v>89</v>
      </c>
      <c r="O157" s="189" t="s">
        <v>743</v>
      </c>
      <c r="P157" s="190" t="s">
        <v>88</v>
      </c>
      <c r="Q157" s="189" t="s">
        <v>275</v>
      </c>
      <c r="R157" s="190" t="s">
        <v>210</v>
      </c>
      <c r="S157" s="189" t="s">
        <v>213</v>
      </c>
      <c r="T157" s="190" t="s">
        <v>209</v>
      </c>
      <c r="U157" s="189" t="s">
        <v>97</v>
      </c>
      <c r="V157" s="190" t="s">
        <v>291</v>
      </c>
      <c r="W157" s="189" t="s">
        <v>97</v>
      </c>
      <c r="X157" s="190" t="s">
        <v>593</v>
      </c>
      <c r="Y157" s="189"/>
      <c r="Z157" s="190" t="s">
        <v>739</v>
      </c>
      <c r="AA157" s="189"/>
      <c r="AB157" s="303" t="s">
        <v>911</v>
      </c>
      <c r="AC157" s="189"/>
      <c r="AD157" s="18"/>
      <c r="AE157" s="366"/>
      <c r="AF157" s="366"/>
      <c r="AG157" s="188"/>
      <c r="AH157" s="390"/>
      <c r="AI157" s="392"/>
      <c r="AJ157" s="392"/>
      <c r="AK157" s="392"/>
      <c r="AL157" s="392"/>
      <c r="AM157" s="392"/>
      <c r="AN157" s="392"/>
      <c r="AO157" s="392"/>
      <c r="AP157" s="392"/>
      <c r="AQ157" s="395"/>
      <c r="AT157" s="4">
        <f>SUM(AP156:AQ158)/SUM(AN156:AQ158)*100</f>
        <v>54.54545454545454</v>
      </c>
    </row>
    <row r="158" spans="1:46" ht="19.899999999999999" customHeight="1" thickBot="1" x14ac:dyDescent="0.25">
      <c r="A158" s="17"/>
      <c r="B158" s="407"/>
      <c r="C158" s="233"/>
      <c r="D158" s="203"/>
      <c r="E158" s="203"/>
      <c r="F158" s="202"/>
      <c r="G158" s="410"/>
      <c r="H158" s="410"/>
      <c r="I158" s="410"/>
      <c r="J158" s="201" t="s">
        <v>87</v>
      </c>
      <c r="K158" s="200" t="s">
        <v>306</v>
      </c>
      <c r="L158" s="201" t="s">
        <v>86</v>
      </c>
      <c r="M158" s="200" t="s">
        <v>742</v>
      </c>
      <c r="N158" s="201" t="s">
        <v>85</v>
      </c>
      <c r="O158" s="200" t="s">
        <v>425</v>
      </c>
      <c r="P158" s="201" t="s">
        <v>84</v>
      </c>
      <c r="Q158" s="200" t="s">
        <v>275</v>
      </c>
      <c r="R158" s="201" t="s">
        <v>208</v>
      </c>
      <c r="S158" s="200" t="s">
        <v>213</v>
      </c>
      <c r="T158" s="201" t="s">
        <v>207</v>
      </c>
      <c r="U158" s="200" t="s">
        <v>97</v>
      </c>
      <c r="V158" s="201" t="s">
        <v>290</v>
      </c>
      <c r="W158" s="200"/>
      <c r="X158" s="201" t="s">
        <v>592</v>
      </c>
      <c r="Y158" s="200"/>
      <c r="Z158" s="201" t="s">
        <v>738</v>
      </c>
      <c r="AA158" s="200"/>
      <c r="AB158" s="302" t="s">
        <v>910</v>
      </c>
      <c r="AC158" s="200"/>
      <c r="AD158" s="10"/>
      <c r="AE158" s="398"/>
      <c r="AF158" s="398"/>
      <c r="AG158" s="199"/>
      <c r="AH158" s="391"/>
      <c r="AI158" s="393"/>
      <c r="AJ158" s="393"/>
      <c r="AK158" s="393"/>
      <c r="AL158" s="393"/>
      <c r="AM158" s="393"/>
      <c r="AN158" s="393"/>
      <c r="AO158" s="393"/>
      <c r="AP158" s="393"/>
      <c r="AQ158" s="396"/>
    </row>
    <row r="159" spans="1:46" ht="19.899999999999999" customHeight="1" x14ac:dyDescent="0.2">
      <c r="A159" s="17"/>
      <c r="B159" s="405">
        <v>8</v>
      </c>
      <c r="C159" s="232"/>
      <c r="D159" s="197"/>
      <c r="E159" s="197"/>
      <c r="F159" s="196"/>
      <c r="G159" s="408">
        <v>87</v>
      </c>
      <c r="H159" s="408">
        <v>26</v>
      </c>
      <c r="I159" s="408">
        <v>6</v>
      </c>
      <c r="J159" s="195" t="s">
        <v>95</v>
      </c>
      <c r="K159" s="194" t="s">
        <v>846</v>
      </c>
      <c r="L159" s="195" t="s">
        <v>94</v>
      </c>
      <c r="M159" s="194" t="s">
        <v>746</v>
      </c>
      <c r="N159" s="195" t="s">
        <v>93</v>
      </c>
      <c r="O159" s="194" t="s">
        <v>743</v>
      </c>
      <c r="P159" s="195" t="s">
        <v>92</v>
      </c>
      <c r="Q159" s="194" t="s">
        <v>263</v>
      </c>
      <c r="R159" s="195" t="s">
        <v>212</v>
      </c>
      <c r="S159" s="194" t="s">
        <v>367</v>
      </c>
      <c r="T159" s="195" t="s">
        <v>211</v>
      </c>
      <c r="U159" s="194" t="s">
        <v>213</v>
      </c>
      <c r="V159" s="195" t="s">
        <v>292</v>
      </c>
      <c r="W159" s="194" t="s">
        <v>98</v>
      </c>
      <c r="X159" s="195" t="s">
        <v>594</v>
      </c>
      <c r="Y159" s="194"/>
      <c r="Z159" s="195" t="s">
        <v>740</v>
      </c>
      <c r="AA159" s="194"/>
      <c r="AB159" s="304" t="s">
        <v>912</v>
      </c>
      <c r="AC159" s="194"/>
      <c r="AD159" s="25"/>
      <c r="AE159" s="397"/>
      <c r="AF159" s="397"/>
      <c r="AG159" s="193"/>
      <c r="AH159" s="379">
        <f>SUMPRODUCT(LEN($K159:$Y161)-LEN(SUBSTITUTE($K159:$Y161,"A", "")))</f>
        <v>24</v>
      </c>
      <c r="AI159" s="365">
        <f>SUMPRODUCT(LEN($AD159:$AD161)-LEN(SUBSTITUTE($AD159:$AD161,"A", "")))</f>
        <v>0</v>
      </c>
      <c r="AJ159" s="365">
        <f>SUMPRODUCT(LEN($K159:$Y161)-LEN(SUBSTITUTE($K159:$Y161,"S", "")))</f>
        <v>3</v>
      </c>
      <c r="AK159" s="365">
        <f>SUMPRODUCT(LEN($AD159:$AD161)-LEN(SUBSTITUTE($AD159:$AD161,"S", "")))</f>
        <v>0</v>
      </c>
      <c r="AL159" s="365">
        <f>SUMPRODUCT(LEN($K159:$Y161)-LEN(SUBSTITUTE($K159:$Y161,"F", "")))</f>
        <v>0</v>
      </c>
      <c r="AM159" s="365">
        <f>SUMPRODUCT(LEN($AD159:$AD161)-LEN(SUBSTITUTE($AD159:$AD161,"F", "")))</f>
        <v>0</v>
      </c>
      <c r="AN159" s="365">
        <f>SUMPRODUCT(LEN($K159:$Y161)-LEN(SUBSTITUTE($K159:$Y161,"G", "")))</f>
        <v>3</v>
      </c>
      <c r="AO159" s="365">
        <f>SUMPRODUCT(LEN($AD159:$AD161)-LEN(SUBSTITUTE($AD159:$AD161,"G", "")))</f>
        <v>0</v>
      </c>
      <c r="AP159" s="365">
        <f>SUMPRODUCT(LEN($K159:$Y161)-LEN(SUBSTITUTE($K159:$Y161,"M", "")))</f>
        <v>7</v>
      </c>
      <c r="AQ159" s="382">
        <f>SUMPRODUCT(LEN($AD159:$AD161)-LEN(SUBSTITUTE($AD159:$AD161,"M", "")))</f>
        <v>0</v>
      </c>
    </row>
    <row r="160" spans="1:46" ht="19.899999999999999" customHeight="1" x14ac:dyDescent="0.2">
      <c r="A160" s="17"/>
      <c r="B160" s="406"/>
      <c r="C160" s="231"/>
      <c r="D160" s="23"/>
      <c r="E160" s="23"/>
      <c r="F160" s="191"/>
      <c r="G160" s="409"/>
      <c r="H160" s="409"/>
      <c r="I160" s="409"/>
      <c r="J160" s="190" t="s">
        <v>91</v>
      </c>
      <c r="K160" s="189" t="s">
        <v>764</v>
      </c>
      <c r="L160" s="190" t="s">
        <v>90</v>
      </c>
      <c r="M160" s="189" t="s">
        <v>743</v>
      </c>
      <c r="N160" s="190" t="s">
        <v>89</v>
      </c>
      <c r="O160" s="189" t="s">
        <v>266</v>
      </c>
      <c r="P160" s="190" t="s">
        <v>88</v>
      </c>
      <c r="Q160" s="189" t="s">
        <v>213</v>
      </c>
      <c r="R160" s="190" t="s">
        <v>210</v>
      </c>
      <c r="S160" s="189" t="s">
        <v>97</v>
      </c>
      <c r="T160" s="190" t="s">
        <v>209</v>
      </c>
      <c r="U160" s="189" t="s">
        <v>98</v>
      </c>
      <c r="V160" s="190" t="s">
        <v>291</v>
      </c>
      <c r="W160" s="189" t="s">
        <v>98</v>
      </c>
      <c r="X160" s="190" t="s">
        <v>593</v>
      </c>
      <c r="Y160" s="189"/>
      <c r="Z160" s="190" t="s">
        <v>739</v>
      </c>
      <c r="AA160" s="189"/>
      <c r="AB160" s="303" t="s">
        <v>911</v>
      </c>
      <c r="AC160" s="189"/>
      <c r="AD160" s="18"/>
      <c r="AE160" s="366"/>
      <c r="AF160" s="366"/>
      <c r="AG160" s="188"/>
      <c r="AH160" s="390"/>
      <c r="AI160" s="392"/>
      <c r="AJ160" s="392"/>
      <c r="AK160" s="392"/>
      <c r="AL160" s="392"/>
      <c r="AM160" s="392"/>
      <c r="AN160" s="392"/>
      <c r="AO160" s="392"/>
      <c r="AP160" s="392"/>
      <c r="AQ160" s="395"/>
      <c r="AT160" s="4">
        <f>SUM(AP159:AQ161)/SUM(AN159:AQ161)*100</f>
        <v>70</v>
      </c>
    </row>
    <row r="161" spans="1:46" ht="19.899999999999999" customHeight="1" thickBot="1" x14ac:dyDescent="0.25">
      <c r="A161" s="17"/>
      <c r="B161" s="407"/>
      <c r="C161" s="233"/>
      <c r="D161" s="203"/>
      <c r="E161" s="203"/>
      <c r="F161" s="202"/>
      <c r="G161" s="410"/>
      <c r="H161" s="410"/>
      <c r="I161" s="410"/>
      <c r="J161" s="201" t="s">
        <v>87</v>
      </c>
      <c r="K161" s="200" t="s">
        <v>425</v>
      </c>
      <c r="L161" s="201" t="s">
        <v>86</v>
      </c>
      <c r="M161" s="200" t="s">
        <v>743</v>
      </c>
      <c r="N161" s="201" t="s">
        <v>85</v>
      </c>
      <c r="O161" s="200" t="s">
        <v>263</v>
      </c>
      <c r="P161" s="201" t="s">
        <v>84</v>
      </c>
      <c r="Q161" s="200" t="s">
        <v>213</v>
      </c>
      <c r="R161" s="201" t="s">
        <v>208</v>
      </c>
      <c r="S161" s="200" t="s">
        <v>367</v>
      </c>
      <c r="T161" s="201" t="s">
        <v>207</v>
      </c>
      <c r="U161" s="200" t="s">
        <v>97</v>
      </c>
      <c r="V161" s="201" t="s">
        <v>290</v>
      </c>
      <c r="W161" s="200"/>
      <c r="X161" s="201" t="s">
        <v>592</v>
      </c>
      <c r="Y161" s="200"/>
      <c r="Z161" s="201" t="s">
        <v>738</v>
      </c>
      <c r="AA161" s="200"/>
      <c r="AB161" s="302" t="s">
        <v>910</v>
      </c>
      <c r="AC161" s="200"/>
      <c r="AD161" s="10"/>
      <c r="AE161" s="398"/>
      <c r="AF161" s="398"/>
      <c r="AG161" s="199"/>
      <c r="AH161" s="391"/>
      <c r="AI161" s="393"/>
      <c r="AJ161" s="393"/>
      <c r="AK161" s="393"/>
      <c r="AL161" s="393"/>
      <c r="AM161" s="393"/>
      <c r="AN161" s="393"/>
      <c r="AO161" s="393"/>
      <c r="AP161" s="393"/>
      <c r="AQ161" s="396"/>
    </row>
    <row r="162" spans="1:46" ht="19.899999999999999" customHeight="1" x14ac:dyDescent="0.2">
      <c r="A162" s="17"/>
      <c r="B162" s="405">
        <v>9</v>
      </c>
      <c r="C162" s="232"/>
      <c r="D162" s="197"/>
      <c r="E162" s="197"/>
      <c r="F162" s="196"/>
      <c r="G162" s="408">
        <v>83</v>
      </c>
      <c r="H162" s="408">
        <v>20</v>
      </c>
      <c r="I162" s="408">
        <v>5</v>
      </c>
      <c r="J162" s="195" t="s">
        <v>95</v>
      </c>
      <c r="K162" s="194" t="s">
        <v>748</v>
      </c>
      <c r="L162" s="195" t="s">
        <v>94</v>
      </c>
      <c r="M162" s="194" t="s">
        <v>97</v>
      </c>
      <c r="N162" s="195" t="s">
        <v>93</v>
      </c>
      <c r="O162" s="194" t="s">
        <v>213</v>
      </c>
      <c r="P162" s="195" t="s">
        <v>92</v>
      </c>
      <c r="Q162" s="194" t="s">
        <v>97</v>
      </c>
      <c r="R162" s="195" t="s">
        <v>212</v>
      </c>
      <c r="S162" s="194" t="s">
        <v>367</v>
      </c>
      <c r="T162" s="195" t="s">
        <v>211</v>
      </c>
      <c r="U162" s="194"/>
      <c r="V162" s="195" t="s">
        <v>292</v>
      </c>
      <c r="W162" s="194"/>
      <c r="X162" s="195" t="s">
        <v>594</v>
      </c>
      <c r="Y162" s="194"/>
      <c r="Z162" s="195" t="s">
        <v>740</v>
      </c>
      <c r="AA162" s="194"/>
      <c r="AB162" s="304" t="s">
        <v>912</v>
      </c>
      <c r="AC162" s="194"/>
      <c r="AD162" s="25"/>
      <c r="AE162" s="397"/>
      <c r="AF162" s="397"/>
      <c r="AG162" s="193"/>
      <c r="AH162" s="379">
        <f>SUMPRODUCT(LEN($K162:$Y164)-LEN(SUBSTITUTE($K162:$Y164,"A", "")))</f>
        <v>13</v>
      </c>
      <c r="AI162" s="365">
        <f>SUMPRODUCT(LEN($AD162:$AD164)-LEN(SUBSTITUTE($AD162:$AD164,"A", "")))</f>
        <v>0</v>
      </c>
      <c r="AJ162" s="365">
        <f>SUMPRODUCT(LEN($K162:$Y164)-LEN(SUBSTITUTE($K162:$Y164,"S", "")))</f>
        <v>1</v>
      </c>
      <c r="AK162" s="365">
        <f>SUMPRODUCT(LEN($AD162:$AD164)-LEN(SUBSTITUTE($AD162:$AD164,"S", "")))</f>
        <v>0</v>
      </c>
      <c r="AL162" s="365">
        <f>SUMPRODUCT(LEN($K162:$Y164)-LEN(SUBSTITUTE($K162:$Y164,"F", "")))</f>
        <v>0</v>
      </c>
      <c r="AM162" s="365">
        <f>SUMPRODUCT(LEN($AD162:$AD164)-LEN(SUBSTITUTE($AD162:$AD164,"F", "")))</f>
        <v>0</v>
      </c>
      <c r="AN162" s="365">
        <f>SUMPRODUCT(LEN($K162:$Y164)-LEN(SUBSTITUTE($K162:$Y164,"G", "")))</f>
        <v>3</v>
      </c>
      <c r="AO162" s="365">
        <f>SUMPRODUCT(LEN($AD162:$AD164)-LEN(SUBSTITUTE($AD162:$AD164,"G", "")))</f>
        <v>0</v>
      </c>
      <c r="AP162" s="365">
        <f>SUMPRODUCT(LEN($K162:$Y164)-LEN(SUBSTITUTE($K162:$Y164,"M", "")))</f>
        <v>2</v>
      </c>
      <c r="AQ162" s="382">
        <f>SUMPRODUCT(LEN($AD162:$AD164)-LEN(SUBSTITUTE($AD162:$AD164,"M", "")))</f>
        <v>0</v>
      </c>
    </row>
    <row r="163" spans="1:46" ht="19.899999999999999" customHeight="1" x14ac:dyDescent="0.2">
      <c r="A163" s="17"/>
      <c r="B163" s="406"/>
      <c r="C163" s="231"/>
      <c r="D163" s="23"/>
      <c r="E163" s="23"/>
      <c r="F163" s="191"/>
      <c r="G163" s="409"/>
      <c r="H163" s="409"/>
      <c r="I163" s="409"/>
      <c r="J163" s="190" t="s">
        <v>91</v>
      </c>
      <c r="K163" s="189" t="s">
        <v>213</v>
      </c>
      <c r="L163" s="190" t="s">
        <v>90</v>
      </c>
      <c r="M163" s="189" t="s">
        <v>213</v>
      </c>
      <c r="N163" s="190" t="s">
        <v>89</v>
      </c>
      <c r="O163" s="189" t="s">
        <v>263</v>
      </c>
      <c r="P163" s="190" t="s">
        <v>88</v>
      </c>
      <c r="Q163" s="189" t="s">
        <v>97</v>
      </c>
      <c r="R163" s="190" t="s">
        <v>210</v>
      </c>
      <c r="S163" s="189" t="s">
        <v>97</v>
      </c>
      <c r="T163" s="190" t="s">
        <v>209</v>
      </c>
      <c r="U163" s="189"/>
      <c r="V163" s="190" t="s">
        <v>291</v>
      </c>
      <c r="W163" s="189"/>
      <c r="X163" s="190" t="s">
        <v>593</v>
      </c>
      <c r="Y163" s="189"/>
      <c r="Z163" s="190" t="s">
        <v>739</v>
      </c>
      <c r="AA163" s="189"/>
      <c r="AB163" s="303" t="s">
        <v>911</v>
      </c>
      <c r="AC163" s="189"/>
      <c r="AD163" s="18"/>
      <c r="AE163" s="366"/>
      <c r="AF163" s="366"/>
      <c r="AG163" s="188"/>
      <c r="AH163" s="390"/>
      <c r="AI163" s="392"/>
      <c r="AJ163" s="392"/>
      <c r="AK163" s="392"/>
      <c r="AL163" s="392"/>
      <c r="AM163" s="392"/>
      <c r="AN163" s="392"/>
      <c r="AO163" s="392"/>
      <c r="AP163" s="392"/>
      <c r="AQ163" s="395"/>
      <c r="AT163" s="4">
        <f>SUM(AP162:AQ164)/SUM(AN162:AQ164)*100</f>
        <v>40</v>
      </c>
    </row>
    <row r="164" spans="1:46" ht="19.899999999999999" customHeight="1" thickBot="1" x14ac:dyDescent="0.25">
      <c r="A164" s="17"/>
      <c r="B164" s="407"/>
      <c r="C164" s="233"/>
      <c r="D164" s="203"/>
      <c r="E164" s="203"/>
      <c r="F164" s="202"/>
      <c r="G164" s="410"/>
      <c r="H164" s="410"/>
      <c r="I164" s="410"/>
      <c r="J164" s="201" t="s">
        <v>87</v>
      </c>
      <c r="K164" s="200" t="s">
        <v>748</v>
      </c>
      <c r="L164" s="201" t="s">
        <v>86</v>
      </c>
      <c r="M164" s="200" t="s">
        <v>271</v>
      </c>
      <c r="N164" s="201" t="s">
        <v>85</v>
      </c>
      <c r="O164" s="200" t="s">
        <v>263</v>
      </c>
      <c r="P164" s="201" t="s">
        <v>84</v>
      </c>
      <c r="Q164" s="200" t="s">
        <v>97</v>
      </c>
      <c r="R164" s="201" t="s">
        <v>208</v>
      </c>
      <c r="S164" s="200" t="s">
        <v>98</v>
      </c>
      <c r="T164" s="201" t="s">
        <v>207</v>
      </c>
      <c r="U164" s="200"/>
      <c r="V164" s="201" t="s">
        <v>290</v>
      </c>
      <c r="W164" s="200"/>
      <c r="X164" s="201" t="s">
        <v>592</v>
      </c>
      <c r="Y164" s="200"/>
      <c r="Z164" s="201" t="s">
        <v>738</v>
      </c>
      <c r="AA164" s="200"/>
      <c r="AB164" s="302" t="s">
        <v>910</v>
      </c>
      <c r="AC164" s="200"/>
      <c r="AD164" s="10"/>
      <c r="AE164" s="398"/>
      <c r="AF164" s="398"/>
      <c r="AG164" s="199"/>
      <c r="AH164" s="391"/>
      <c r="AI164" s="393"/>
      <c r="AJ164" s="393"/>
      <c r="AK164" s="393"/>
      <c r="AL164" s="393"/>
      <c r="AM164" s="393"/>
      <c r="AN164" s="393"/>
      <c r="AO164" s="393"/>
      <c r="AP164" s="393"/>
      <c r="AQ164" s="396"/>
    </row>
    <row r="165" spans="1:46" ht="19.899999999999999" customHeight="1" x14ac:dyDescent="0.2">
      <c r="A165" s="17"/>
      <c r="B165" s="405">
        <v>10</v>
      </c>
      <c r="C165" s="198" t="s">
        <v>1054</v>
      </c>
      <c r="D165" s="197"/>
      <c r="E165" s="197"/>
      <c r="F165" s="196"/>
      <c r="G165" s="408">
        <v>100</v>
      </c>
      <c r="H165" s="408">
        <v>22</v>
      </c>
      <c r="I165" s="408">
        <v>9</v>
      </c>
      <c r="J165" s="195" t="s">
        <v>95</v>
      </c>
      <c r="K165" s="194" t="s">
        <v>660</v>
      </c>
      <c r="L165" s="195" t="s">
        <v>94</v>
      </c>
      <c r="M165" s="194" t="s">
        <v>275</v>
      </c>
      <c r="N165" s="195" t="s">
        <v>93</v>
      </c>
      <c r="O165" s="194" t="s">
        <v>263</v>
      </c>
      <c r="P165" s="195" t="s">
        <v>92</v>
      </c>
      <c r="Q165" s="194" t="s">
        <v>271</v>
      </c>
      <c r="R165" s="195" t="s">
        <v>212</v>
      </c>
      <c r="S165" s="194" t="s">
        <v>97</v>
      </c>
      <c r="T165" s="195" t="s">
        <v>211</v>
      </c>
      <c r="U165" s="194"/>
      <c r="V165" s="195" t="s">
        <v>292</v>
      </c>
      <c r="W165" s="194"/>
      <c r="X165" s="195" t="s">
        <v>594</v>
      </c>
      <c r="Y165" s="194"/>
      <c r="Z165" s="195" t="s">
        <v>740</v>
      </c>
      <c r="AA165" s="194"/>
      <c r="AB165" s="304" t="s">
        <v>912</v>
      </c>
      <c r="AC165" s="194"/>
      <c r="AD165" s="25" t="s">
        <v>325</v>
      </c>
      <c r="AE165" s="397"/>
      <c r="AF165" s="397"/>
      <c r="AG165" s="193"/>
      <c r="AH165" s="379">
        <f>SUMPRODUCT(LEN($K165:$Y167)-LEN(SUBSTITUTE($K165:$Y167,"A", "")))</f>
        <v>12</v>
      </c>
      <c r="AI165" s="365">
        <f>SUMPRODUCT(LEN($AD165:$AD167)-LEN(SUBSTITUTE($AD165:$AD167,"A", "")))</f>
        <v>10</v>
      </c>
      <c r="AJ165" s="365">
        <f>SUMPRODUCT(LEN($K165:$Y167)-LEN(SUBSTITUTE($K165:$Y167,"S", "")))</f>
        <v>0</v>
      </c>
      <c r="AK165" s="365">
        <f>SUMPRODUCT(LEN($AD165:$AD167)-LEN(SUBSTITUTE($AD165:$AD167,"S", "")))</f>
        <v>6</v>
      </c>
      <c r="AL165" s="365">
        <f>SUMPRODUCT(LEN($K165:$Y167)-LEN(SUBSTITUTE($K165:$Y167,"F", "")))</f>
        <v>0</v>
      </c>
      <c r="AM165" s="365">
        <f>SUMPRODUCT(LEN($AD165:$AD167)-LEN(SUBSTITUTE($AD165:$AD167,"F", "")))</f>
        <v>0</v>
      </c>
      <c r="AN165" s="365">
        <f>SUMPRODUCT(LEN($K165:$Y167)-LEN(SUBSTITUTE($K165:$Y167,"G", "")))</f>
        <v>10</v>
      </c>
      <c r="AO165" s="365">
        <f>SUMPRODUCT(LEN($AD165:$AD167)-LEN(SUBSTITUTE($AD165:$AD167,"G", "")))</f>
        <v>7</v>
      </c>
      <c r="AP165" s="365">
        <f>SUMPRODUCT(LEN($K165:$Y167)-LEN(SUBSTITUTE($K165:$Y167,"M", "")))</f>
        <v>1</v>
      </c>
      <c r="AQ165" s="382">
        <f>SUMPRODUCT(LEN($AD165:$AD167)-LEN(SUBSTITUTE($AD165:$AD167,"M", "")))</f>
        <v>3</v>
      </c>
    </row>
    <row r="166" spans="1:46" ht="19.899999999999999" customHeight="1" x14ac:dyDescent="0.2">
      <c r="A166" s="17"/>
      <c r="B166" s="406"/>
      <c r="C166" s="231"/>
      <c r="D166" s="23"/>
      <c r="E166" s="23"/>
      <c r="F166" s="191"/>
      <c r="G166" s="409"/>
      <c r="H166" s="409"/>
      <c r="I166" s="409"/>
      <c r="J166" s="190" t="s">
        <v>91</v>
      </c>
      <c r="K166" s="189" t="s">
        <v>271</v>
      </c>
      <c r="L166" s="190" t="s">
        <v>90</v>
      </c>
      <c r="M166" s="189" t="s">
        <v>271</v>
      </c>
      <c r="N166" s="190" t="s">
        <v>89</v>
      </c>
      <c r="O166" s="189" t="s">
        <v>213</v>
      </c>
      <c r="P166" s="190" t="s">
        <v>88</v>
      </c>
      <c r="Q166" s="189" t="s">
        <v>271</v>
      </c>
      <c r="R166" s="190" t="s">
        <v>210</v>
      </c>
      <c r="S166" s="189"/>
      <c r="T166" s="190" t="s">
        <v>209</v>
      </c>
      <c r="U166" s="189"/>
      <c r="V166" s="190" t="s">
        <v>291</v>
      </c>
      <c r="W166" s="189"/>
      <c r="X166" s="190" t="s">
        <v>593</v>
      </c>
      <c r="Y166" s="189"/>
      <c r="Z166" s="190" t="s">
        <v>739</v>
      </c>
      <c r="AA166" s="189"/>
      <c r="AB166" s="303" t="s">
        <v>911</v>
      </c>
      <c r="AC166" s="189"/>
      <c r="AD166" s="18" t="s">
        <v>1053</v>
      </c>
      <c r="AE166" s="366"/>
      <c r="AF166" s="366"/>
      <c r="AG166" s="188"/>
      <c r="AH166" s="390"/>
      <c r="AI166" s="392"/>
      <c r="AJ166" s="392"/>
      <c r="AK166" s="392"/>
      <c r="AL166" s="392"/>
      <c r="AM166" s="392"/>
      <c r="AN166" s="392"/>
      <c r="AO166" s="392"/>
      <c r="AP166" s="392"/>
      <c r="AQ166" s="395"/>
      <c r="AT166" s="4">
        <f>SUM(AP165:AQ167)/SUM(AN165:AQ167)*100</f>
        <v>19.047619047619047</v>
      </c>
    </row>
    <row r="167" spans="1:46" ht="19.899999999999999" customHeight="1" thickBot="1" x14ac:dyDescent="0.25">
      <c r="A167" s="17"/>
      <c r="B167" s="407"/>
      <c r="C167" s="233"/>
      <c r="D167" s="203"/>
      <c r="E167" s="203"/>
      <c r="F167" s="202"/>
      <c r="G167" s="410"/>
      <c r="H167" s="410"/>
      <c r="I167" s="410"/>
      <c r="J167" s="201" t="s">
        <v>87</v>
      </c>
      <c r="K167" s="200" t="s">
        <v>224</v>
      </c>
      <c r="L167" s="201" t="s">
        <v>86</v>
      </c>
      <c r="M167" s="200" t="s">
        <v>263</v>
      </c>
      <c r="N167" s="201" t="s">
        <v>85</v>
      </c>
      <c r="O167" s="200" t="s">
        <v>275</v>
      </c>
      <c r="P167" s="201" t="s">
        <v>84</v>
      </c>
      <c r="Q167" s="200" t="s">
        <v>271</v>
      </c>
      <c r="R167" s="201" t="s">
        <v>208</v>
      </c>
      <c r="S167" s="200"/>
      <c r="T167" s="201" t="s">
        <v>207</v>
      </c>
      <c r="U167" s="200"/>
      <c r="V167" s="201" t="s">
        <v>290</v>
      </c>
      <c r="W167" s="200"/>
      <c r="X167" s="201" t="s">
        <v>592</v>
      </c>
      <c r="Y167" s="200"/>
      <c r="Z167" s="201" t="s">
        <v>738</v>
      </c>
      <c r="AA167" s="200"/>
      <c r="AB167" s="302" t="s">
        <v>910</v>
      </c>
      <c r="AC167" s="200"/>
      <c r="AD167" s="10" t="s">
        <v>1012</v>
      </c>
      <c r="AE167" s="398"/>
      <c r="AF167" s="398"/>
      <c r="AG167" s="199"/>
      <c r="AH167" s="391"/>
      <c r="AI167" s="393"/>
      <c r="AJ167" s="393"/>
      <c r="AK167" s="393"/>
      <c r="AL167" s="393"/>
      <c r="AM167" s="393"/>
      <c r="AN167" s="393"/>
      <c r="AO167" s="393"/>
      <c r="AP167" s="393"/>
      <c r="AQ167" s="396"/>
    </row>
    <row r="168" spans="1:46" ht="19.899999999999999" customHeight="1" x14ac:dyDescent="0.2">
      <c r="A168" s="17"/>
      <c r="B168" s="405">
        <v>11</v>
      </c>
      <c r="C168" s="232"/>
      <c r="D168" s="197"/>
      <c r="E168" s="197"/>
      <c r="F168" s="196"/>
      <c r="G168" s="408">
        <v>58</v>
      </c>
      <c r="H168" s="408">
        <v>19</v>
      </c>
      <c r="I168" s="408">
        <v>7</v>
      </c>
      <c r="J168" s="195" t="s">
        <v>95</v>
      </c>
      <c r="K168" s="194" t="s">
        <v>97</v>
      </c>
      <c r="L168" s="195" t="s">
        <v>94</v>
      </c>
      <c r="M168" s="194" t="s">
        <v>263</v>
      </c>
      <c r="N168" s="195" t="s">
        <v>93</v>
      </c>
      <c r="O168" s="194" t="s">
        <v>97</v>
      </c>
      <c r="P168" s="195" t="s">
        <v>92</v>
      </c>
      <c r="Q168" s="194" t="s">
        <v>97</v>
      </c>
      <c r="R168" s="195" t="s">
        <v>212</v>
      </c>
      <c r="S168" s="194"/>
      <c r="T168" s="195" t="s">
        <v>211</v>
      </c>
      <c r="U168" s="194"/>
      <c r="V168" s="195" t="s">
        <v>292</v>
      </c>
      <c r="W168" s="194"/>
      <c r="X168" s="195" t="s">
        <v>594</v>
      </c>
      <c r="Y168" s="194"/>
      <c r="Z168" s="195" t="s">
        <v>740</v>
      </c>
      <c r="AA168" s="194"/>
      <c r="AB168" s="304" t="s">
        <v>912</v>
      </c>
      <c r="AC168" s="194"/>
      <c r="AD168" s="25"/>
      <c r="AE168" s="397"/>
      <c r="AF168" s="397"/>
      <c r="AG168" s="193"/>
      <c r="AH168" s="379">
        <f>SUMPRODUCT(LEN($K168:$Y170)-LEN(SUBSTITUTE($K168:$Y170,"A", "")))</f>
        <v>10</v>
      </c>
      <c r="AI168" s="365">
        <f>SUMPRODUCT(LEN($AD168:$AD170)-LEN(SUBSTITUTE($AD168:$AD170,"A", "")))</f>
        <v>0</v>
      </c>
      <c r="AJ168" s="365">
        <f>SUMPRODUCT(LEN($K168:$Y170)-LEN(SUBSTITUTE($K168:$Y170,"S", "")))</f>
        <v>0</v>
      </c>
      <c r="AK168" s="365">
        <f>SUMPRODUCT(LEN($AD168:$AD170)-LEN(SUBSTITUTE($AD168:$AD170,"S", "")))</f>
        <v>0</v>
      </c>
      <c r="AL168" s="365">
        <f>SUMPRODUCT(LEN($K168:$Y170)-LEN(SUBSTITUTE($K168:$Y170,"F", "")))</f>
        <v>0</v>
      </c>
      <c r="AM168" s="365">
        <f>SUMPRODUCT(LEN($AD168:$AD170)-LEN(SUBSTITUTE($AD168:$AD170,"F", "")))</f>
        <v>0</v>
      </c>
      <c r="AN168" s="365">
        <f>SUMPRODUCT(LEN($K168:$Y170)-LEN(SUBSTITUTE($K168:$Y170,"G", "")))</f>
        <v>2</v>
      </c>
      <c r="AO168" s="365">
        <f>SUMPRODUCT(LEN($AD168:$AD170)-LEN(SUBSTITUTE($AD168:$AD170,"G", "")))</f>
        <v>0</v>
      </c>
      <c r="AP168" s="365">
        <f>SUMPRODUCT(LEN($K168:$Y170)-LEN(SUBSTITUTE($K168:$Y170,"M", "")))</f>
        <v>0</v>
      </c>
      <c r="AQ168" s="382">
        <f>SUMPRODUCT(LEN($AD168:$AD170)-LEN(SUBSTITUTE($AD168:$AD170,"M", "")))</f>
        <v>0</v>
      </c>
    </row>
    <row r="169" spans="1:46" ht="19.899999999999999" customHeight="1" x14ac:dyDescent="0.2">
      <c r="A169" s="17"/>
      <c r="B169" s="406"/>
      <c r="C169" s="231"/>
      <c r="D169" s="23"/>
      <c r="E169" s="23"/>
      <c r="F169" s="191"/>
      <c r="G169" s="409"/>
      <c r="H169" s="409"/>
      <c r="I169" s="409"/>
      <c r="J169" s="190" t="s">
        <v>91</v>
      </c>
      <c r="K169" s="189" t="s">
        <v>271</v>
      </c>
      <c r="L169" s="190" t="s">
        <v>90</v>
      </c>
      <c r="M169" s="189" t="s">
        <v>97</v>
      </c>
      <c r="N169" s="190" t="s">
        <v>89</v>
      </c>
      <c r="O169" s="189" t="s">
        <v>97</v>
      </c>
      <c r="P169" s="190" t="s">
        <v>88</v>
      </c>
      <c r="Q169" s="189" t="s">
        <v>97</v>
      </c>
      <c r="R169" s="190" t="s">
        <v>210</v>
      </c>
      <c r="S169" s="189"/>
      <c r="T169" s="190" t="s">
        <v>209</v>
      </c>
      <c r="U169" s="189"/>
      <c r="V169" s="190" t="s">
        <v>291</v>
      </c>
      <c r="W169" s="189"/>
      <c r="X169" s="190" t="s">
        <v>593</v>
      </c>
      <c r="Y169" s="189"/>
      <c r="Z169" s="190" t="s">
        <v>739</v>
      </c>
      <c r="AA169" s="189"/>
      <c r="AB169" s="303" t="s">
        <v>911</v>
      </c>
      <c r="AC169" s="189"/>
      <c r="AD169" s="18"/>
      <c r="AE169" s="366"/>
      <c r="AF169" s="366"/>
      <c r="AG169" s="188"/>
      <c r="AH169" s="390"/>
      <c r="AI169" s="392"/>
      <c r="AJ169" s="392"/>
      <c r="AK169" s="392"/>
      <c r="AL169" s="392"/>
      <c r="AM169" s="392"/>
      <c r="AN169" s="392"/>
      <c r="AO169" s="392"/>
      <c r="AP169" s="392"/>
      <c r="AQ169" s="395"/>
      <c r="AT169" s="4">
        <f>SUM(AP168:AQ170)/SUM(AN168:AQ170)*100</f>
        <v>0</v>
      </c>
    </row>
    <row r="170" spans="1:46" ht="19.899999999999999" customHeight="1" thickBot="1" x14ac:dyDescent="0.25">
      <c r="A170" s="17"/>
      <c r="B170" s="407"/>
      <c r="C170" s="233"/>
      <c r="D170" s="203"/>
      <c r="E170" s="203"/>
      <c r="F170" s="202"/>
      <c r="G170" s="410"/>
      <c r="H170" s="410"/>
      <c r="I170" s="410"/>
      <c r="J170" s="201" t="s">
        <v>87</v>
      </c>
      <c r="K170" s="200" t="s">
        <v>213</v>
      </c>
      <c r="L170" s="201" t="s">
        <v>86</v>
      </c>
      <c r="M170" s="200" t="s">
        <v>367</v>
      </c>
      <c r="N170" s="201" t="s">
        <v>85</v>
      </c>
      <c r="O170" s="200" t="s">
        <v>367</v>
      </c>
      <c r="P170" s="201" t="s">
        <v>84</v>
      </c>
      <c r="Q170" s="200" t="s">
        <v>97</v>
      </c>
      <c r="R170" s="201" t="s">
        <v>208</v>
      </c>
      <c r="S170" s="200"/>
      <c r="T170" s="201" t="s">
        <v>207</v>
      </c>
      <c r="U170" s="200"/>
      <c r="V170" s="201" t="s">
        <v>290</v>
      </c>
      <c r="W170" s="200"/>
      <c r="X170" s="201" t="s">
        <v>592</v>
      </c>
      <c r="Y170" s="200"/>
      <c r="Z170" s="201" t="s">
        <v>738</v>
      </c>
      <c r="AA170" s="200"/>
      <c r="AB170" s="302" t="s">
        <v>910</v>
      </c>
      <c r="AC170" s="200"/>
      <c r="AD170" s="10"/>
      <c r="AE170" s="398"/>
      <c r="AF170" s="398"/>
      <c r="AG170" s="199"/>
      <c r="AH170" s="391"/>
      <c r="AI170" s="393"/>
      <c r="AJ170" s="393"/>
      <c r="AK170" s="393"/>
      <c r="AL170" s="393"/>
      <c r="AM170" s="393"/>
      <c r="AN170" s="393"/>
      <c r="AO170" s="393"/>
      <c r="AP170" s="393"/>
      <c r="AQ170" s="396"/>
    </row>
    <row r="171" spans="1:46" ht="19.899999999999999" customHeight="1" x14ac:dyDescent="0.2">
      <c r="A171" s="17"/>
      <c r="B171" s="405">
        <v>12</v>
      </c>
      <c r="C171" s="232"/>
      <c r="D171" s="197"/>
      <c r="E171" s="197"/>
      <c r="F171" s="196"/>
      <c r="G171" s="408">
        <v>92</v>
      </c>
      <c r="H171" s="408">
        <v>25</v>
      </c>
      <c r="I171" s="408">
        <v>5</v>
      </c>
      <c r="J171" s="195" t="s">
        <v>95</v>
      </c>
      <c r="K171" s="194" t="s">
        <v>748</v>
      </c>
      <c r="L171" s="195" t="s">
        <v>94</v>
      </c>
      <c r="M171" s="194" t="s">
        <v>748</v>
      </c>
      <c r="N171" s="195" t="s">
        <v>93</v>
      </c>
      <c r="O171" s="194" t="s">
        <v>263</v>
      </c>
      <c r="P171" s="195" t="s">
        <v>92</v>
      </c>
      <c r="Q171" s="194" t="s">
        <v>213</v>
      </c>
      <c r="R171" s="195" t="s">
        <v>212</v>
      </c>
      <c r="S171" s="194" t="s">
        <v>271</v>
      </c>
      <c r="T171" s="195" t="s">
        <v>211</v>
      </c>
      <c r="U171" s="194" t="s">
        <v>98</v>
      </c>
      <c r="V171" s="195" t="s">
        <v>292</v>
      </c>
      <c r="W171" s="194" t="s">
        <v>98</v>
      </c>
      <c r="X171" s="195" t="s">
        <v>594</v>
      </c>
      <c r="Y171" s="194"/>
      <c r="Z171" s="195" t="s">
        <v>740</v>
      </c>
      <c r="AA171" s="194"/>
      <c r="AB171" s="304" t="s">
        <v>912</v>
      </c>
      <c r="AC171" s="194"/>
      <c r="AD171" s="25"/>
      <c r="AE171" s="397"/>
      <c r="AF171" s="397"/>
      <c r="AG171" s="193"/>
      <c r="AH171" s="379">
        <f>SUMPRODUCT(LEN($K171:$Y173)-LEN(SUBSTITUTE($K171:$Y173,"A", "")))</f>
        <v>14</v>
      </c>
      <c r="AI171" s="365">
        <f>SUMPRODUCT(LEN($AD171:$AD173)-LEN(SUBSTITUTE($AD171:$AD173,"A", "")))</f>
        <v>0</v>
      </c>
      <c r="AJ171" s="365">
        <f>SUMPRODUCT(LEN($K171:$Y173)-LEN(SUBSTITUTE($K171:$Y173,"S", "")))</f>
        <v>8</v>
      </c>
      <c r="AK171" s="365">
        <f>SUMPRODUCT(LEN($AD171:$AD173)-LEN(SUBSTITUTE($AD171:$AD173,"S", "")))</f>
        <v>0</v>
      </c>
      <c r="AL171" s="365">
        <f>SUMPRODUCT(LEN($K171:$Y173)-LEN(SUBSTITUTE($K171:$Y173,"F", "")))</f>
        <v>0</v>
      </c>
      <c r="AM171" s="365">
        <f>SUMPRODUCT(LEN($AD171:$AD173)-LEN(SUBSTITUTE($AD171:$AD173,"F", "")))</f>
        <v>0</v>
      </c>
      <c r="AN171" s="365">
        <f>SUMPRODUCT(LEN($K171:$Y173)-LEN(SUBSTITUTE($K171:$Y173,"G", "")))</f>
        <v>3</v>
      </c>
      <c r="AO171" s="365">
        <f>SUMPRODUCT(LEN($AD171:$AD173)-LEN(SUBSTITUTE($AD171:$AD173,"G", "")))</f>
        <v>0</v>
      </c>
      <c r="AP171" s="365">
        <f>SUMPRODUCT(LEN($K171:$Y173)-LEN(SUBSTITUTE($K171:$Y173,"M", "")))</f>
        <v>4</v>
      </c>
      <c r="AQ171" s="382">
        <f>SUMPRODUCT(LEN($AD171:$AD173)-LEN(SUBSTITUTE($AD171:$AD173,"M", "")))</f>
        <v>0</v>
      </c>
    </row>
    <row r="172" spans="1:46" ht="19.899999999999999" customHeight="1" x14ac:dyDescent="0.2">
      <c r="A172" s="17"/>
      <c r="B172" s="406"/>
      <c r="C172" s="231"/>
      <c r="D172" s="23"/>
      <c r="E172" s="23"/>
      <c r="F172" s="191"/>
      <c r="G172" s="409"/>
      <c r="H172" s="409"/>
      <c r="I172" s="409"/>
      <c r="J172" s="190" t="s">
        <v>91</v>
      </c>
      <c r="K172" s="189" t="s">
        <v>748</v>
      </c>
      <c r="L172" s="190" t="s">
        <v>90</v>
      </c>
      <c r="M172" s="189" t="s">
        <v>213</v>
      </c>
      <c r="N172" s="190" t="s">
        <v>89</v>
      </c>
      <c r="O172" s="189" t="s">
        <v>213</v>
      </c>
      <c r="P172" s="190" t="s">
        <v>88</v>
      </c>
      <c r="Q172" s="189" t="s">
        <v>367</v>
      </c>
      <c r="R172" s="190" t="s">
        <v>210</v>
      </c>
      <c r="S172" s="189" t="s">
        <v>97</v>
      </c>
      <c r="T172" s="190" t="s">
        <v>209</v>
      </c>
      <c r="U172" s="189" t="s">
        <v>218</v>
      </c>
      <c r="V172" s="190" t="s">
        <v>291</v>
      </c>
      <c r="W172" s="189" t="s">
        <v>98</v>
      </c>
      <c r="X172" s="190" t="s">
        <v>593</v>
      </c>
      <c r="Y172" s="189"/>
      <c r="Z172" s="190" t="s">
        <v>739</v>
      </c>
      <c r="AA172" s="189"/>
      <c r="AB172" s="303" t="s">
        <v>911</v>
      </c>
      <c r="AC172" s="189"/>
      <c r="AD172" s="18"/>
      <c r="AE172" s="366"/>
      <c r="AF172" s="366"/>
      <c r="AG172" s="188"/>
      <c r="AH172" s="390"/>
      <c r="AI172" s="392"/>
      <c r="AJ172" s="392"/>
      <c r="AK172" s="392"/>
      <c r="AL172" s="392"/>
      <c r="AM172" s="392"/>
      <c r="AN172" s="392"/>
      <c r="AO172" s="392"/>
      <c r="AP172" s="392"/>
      <c r="AQ172" s="395"/>
      <c r="AT172" s="4">
        <f>SUM(AP171:AQ173)/SUM(AN171:AQ173)*100</f>
        <v>57.142857142857139</v>
      </c>
    </row>
    <row r="173" spans="1:46" ht="19.899999999999999" customHeight="1" thickBot="1" x14ac:dyDescent="0.25">
      <c r="A173" s="17"/>
      <c r="B173" s="407"/>
      <c r="C173" s="233"/>
      <c r="D173" s="203"/>
      <c r="E173" s="203"/>
      <c r="F173" s="202"/>
      <c r="G173" s="410"/>
      <c r="H173" s="410"/>
      <c r="I173" s="410"/>
      <c r="J173" s="201" t="s">
        <v>87</v>
      </c>
      <c r="K173" s="200" t="s">
        <v>746</v>
      </c>
      <c r="L173" s="201" t="s">
        <v>86</v>
      </c>
      <c r="M173" s="200" t="s">
        <v>213</v>
      </c>
      <c r="N173" s="201" t="s">
        <v>85</v>
      </c>
      <c r="O173" s="200" t="s">
        <v>213</v>
      </c>
      <c r="P173" s="201" t="s">
        <v>84</v>
      </c>
      <c r="Q173" s="200" t="s">
        <v>97</v>
      </c>
      <c r="R173" s="201" t="s">
        <v>208</v>
      </c>
      <c r="S173" s="200" t="s">
        <v>264</v>
      </c>
      <c r="T173" s="201" t="s">
        <v>207</v>
      </c>
      <c r="U173" s="200" t="s">
        <v>218</v>
      </c>
      <c r="V173" s="201" t="s">
        <v>290</v>
      </c>
      <c r="W173" s="200"/>
      <c r="X173" s="201" t="s">
        <v>592</v>
      </c>
      <c r="Y173" s="200"/>
      <c r="Z173" s="201" t="s">
        <v>738</v>
      </c>
      <c r="AA173" s="200"/>
      <c r="AB173" s="302" t="s">
        <v>910</v>
      </c>
      <c r="AC173" s="200"/>
      <c r="AD173" s="10"/>
      <c r="AE173" s="398"/>
      <c r="AF173" s="398"/>
      <c r="AG173" s="199"/>
      <c r="AH173" s="391"/>
      <c r="AI173" s="393"/>
      <c r="AJ173" s="393"/>
      <c r="AK173" s="393"/>
      <c r="AL173" s="393"/>
      <c r="AM173" s="393"/>
      <c r="AN173" s="393"/>
      <c r="AO173" s="393"/>
      <c r="AP173" s="393"/>
      <c r="AQ173" s="396"/>
    </row>
    <row r="174" spans="1:46" ht="19.899999999999999" customHeight="1" x14ac:dyDescent="0.2">
      <c r="A174" s="17"/>
      <c r="B174" s="405">
        <v>13</v>
      </c>
      <c r="C174" s="232"/>
      <c r="D174" s="197"/>
      <c r="E174" s="197"/>
      <c r="F174" s="196"/>
      <c r="G174" s="408">
        <v>99</v>
      </c>
      <c r="H174" s="408">
        <v>28</v>
      </c>
      <c r="I174" s="408">
        <v>5</v>
      </c>
      <c r="J174" s="195" t="s">
        <v>95</v>
      </c>
      <c r="K174" s="194" t="s">
        <v>748</v>
      </c>
      <c r="L174" s="195" t="s">
        <v>94</v>
      </c>
      <c r="M174" s="194" t="s">
        <v>970</v>
      </c>
      <c r="N174" s="195" t="s">
        <v>93</v>
      </c>
      <c r="O174" s="194" t="s">
        <v>839</v>
      </c>
      <c r="P174" s="195" t="s">
        <v>92</v>
      </c>
      <c r="Q174" s="194" t="s">
        <v>269</v>
      </c>
      <c r="R174" s="195" t="s">
        <v>212</v>
      </c>
      <c r="S174" s="194" t="s">
        <v>301</v>
      </c>
      <c r="T174" s="195" t="s">
        <v>211</v>
      </c>
      <c r="U174" s="194" t="s">
        <v>319</v>
      </c>
      <c r="V174" s="195" t="s">
        <v>292</v>
      </c>
      <c r="W174" s="194" t="s">
        <v>263</v>
      </c>
      <c r="X174" s="195" t="s">
        <v>594</v>
      </c>
      <c r="Y174" s="194" t="s">
        <v>98</v>
      </c>
      <c r="Z174" s="195" t="s">
        <v>740</v>
      </c>
      <c r="AA174" s="194"/>
      <c r="AB174" s="304" t="s">
        <v>912</v>
      </c>
      <c r="AC174" s="194"/>
      <c r="AD174" s="25" t="s">
        <v>1052</v>
      </c>
      <c r="AE174" s="397"/>
      <c r="AF174" s="397"/>
      <c r="AG174" s="193"/>
      <c r="AH174" s="379">
        <f>SUMPRODUCT(LEN($K174:$Y176)-LEN(SUBSTITUTE($K174:$Y176,"A", "")))</f>
        <v>30</v>
      </c>
      <c r="AI174" s="365">
        <f>SUMPRODUCT(LEN($AD174:$AD176)-LEN(SUBSTITUTE($AD174:$AD176,"A", "")))</f>
        <v>3</v>
      </c>
      <c r="AJ174" s="365">
        <f>SUMPRODUCT(LEN($K174:$Y176)-LEN(SUBSTITUTE($K174:$Y176,"S", "")))</f>
        <v>4</v>
      </c>
      <c r="AK174" s="365">
        <f>SUMPRODUCT(LEN($AD174:$AD176)-LEN(SUBSTITUTE($AD174:$AD176,"S", "")))</f>
        <v>0</v>
      </c>
      <c r="AL174" s="365">
        <f>SUMPRODUCT(LEN($K174:$Y176)-LEN(SUBSTITUTE($K174:$Y176,"F", "")))</f>
        <v>0</v>
      </c>
      <c r="AM174" s="365">
        <f>SUMPRODUCT(LEN($AD174:$AD176)-LEN(SUBSTITUTE($AD174:$AD176,"F", "")))</f>
        <v>0</v>
      </c>
      <c r="AN174" s="365">
        <f>SUMPRODUCT(LEN($K174:$Y176)-LEN(SUBSTITUTE($K174:$Y176,"G", "")))</f>
        <v>15</v>
      </c>
      <c r="AO174" s="365">
        <f>SUMPRODUCT(LEN($AD174:$AD176)-LEN(SUBSTITUTE($AD174:$AD176,"G", "")))</f>
        <v>2</v>
      </c>
      <c r="AP174" s="365">
        <f>SUMPRODUCT(LEN($K174:$Y176)-LEN(SUBSTITUTE($K174:$Y176,"M", "")))</f>
        <v>5</v>
      </c>
      <c r="AQ174" s="382">
        <f>SUMPRODUCT(LEN($AD174:$AD176)-LEN(SUBSTITUTE($AD174:$AD176,"M", "")))</f>
        <v>0</v>
      </c>
    </row>
    <row r="175" spans="1:46" ht="19.899999999999999" customHeight="1" x14ac:dyDescent="0.2">
      <c r="A175" s="17"/>
      <c r="B175" s="406"/>
      <c r="C175" s="231"/>
      <c r="D175" s="23"/>
      <c r="E175" s="23"/>
      <c r="F175" s="191"/>
      <c r="G175" s="409"/>
      <c r="H175" s="409"/>
      <c r="I175" s="409"/>
      <c r="J175" s="190" t="s">
        <v>91</v>
      </c>
      <c r="K175" s="189" t="s">
        <v>213</v>
      </c>
      <c r="L175" s="190" t="s">
        <v>90</v>
      </c>
      <c r="M175" s="189" t="s">
        <v>660</v>
      </c>
      <c r="N175" s="190" t="s">
        <v>89</v>
      </c>
      <c r="O175" s="189" t="s">
        <v>213</v>
      </c>
      <c r="P175" s="190" t="s">
        <v>88</v>
      </c>
      <c r="Q175" s="189" t="s">
        <v>263</v>
      </c>
      <c r="R175" s="190" t="s">
        <v>210</v>
      </c>
      <c r="S175" s="189" t="s">
        <v>275</v>
      </c>
      <c r="T175" s="190" t="s">
        <v>209</v>
      </c>
      <c r="U175" s="189" t="s">
        <v>263</v>
      </c>
      <c r="V175" s="190" t="s">
        <v>291</v>
      </c>
      <c r="W175" s="189" t="s">
        <v>98</v>
      </c>
      <c r="X175" s="190" t="s">
        <v>593</v>
      </c>
      <c r="Y175" s="189" t="s">
        <v>98</v>
      </c>
      <c r="Z175" s="190" t="s">
        <v>739</v>
      </c>
      <c r="AA175" s="189"/>
      <c r="AB175" s="303" t="s">
        <v>911</v>
      </c>
      <c r="AC175" s="189"/>
      <c r="AD175" s="18"/>
      <c r="AE175" s="366"/>
      <c r="AF175" s="366"/>
      <c r="AG175" s="188"/>
      <c r="AH175" s="390"/>
      <c r="AI175" s="392"/>
      <c r="AJ175" s="392"/>
      <c r="AK175" s="392"/>
      <c r="AL175" s="392"/>
      <c r="AM175" s="392"/>
      <c r="AN175" s="392"/>
      <c r="AO175" s="392"/>
      <c r="AP175" s="392"/>
      <c r="AQ175" s="395"/>
      <c r="AT175" s="4">
        <f>SUM(AP174:AQ176)/SUM(AN174:AQ176)*100</f>
        <v>22.727272727272727</v>
      </c>
    </row>
    <row r="176" spans="1:46" ht="19.899999999999999" customHeight="1" thickBot="1" x14ac:dyDescent="0.25">
      <c r="A176" s="17"/>
      <c r="B176" s="407"/>
      <c r="C176" s="233"/>
      <c r="D176" s="203"/>
      <c r="E176" s="203"/>
      <c r="F176" s="202"/>
      <c r="G176" s="410"/>
      <c r="H176" s="410"/>
      <c r="I176" s="410"/>
      <c r="J176" s="201" t="s">
        <v>87</v>
      </c>
      <c r="K176" s="200" t="s">
        <v>213</v>
      </c>
      <c r="L176" s="201" t="s">
        <v>86</v>
      </c>
      <c r="M176" s="200" t="s">
        <v>425</v>
      </c>
      <c r="N176" s="201" t="s">
        <v>85</v>
      </c>
      <c r="O176" s="200" t="s">
        <v>266</v>
      </c>
      <c r="P176" s="201" t="s">
        <v>84</v>
      </c>
      <c r="Q176" s="200" t="s">
        <v>621</v>
      </c>
      <c r="R176" s="201" t="s">
        <v>208</v>
      </c>
      <c r="S176" s="200" t="s">
        <v>275</v>
      </c>
      <c r="T176" s="201" t="s">
        <v>207</v>
      </c>
      <c r="U176" s="200" t="s">
        <v>97</v>
      </c>
      <c r="V176" s="201" t="s">
        <v>290</v>
      </c>
      <c r="W176" s="200" t="s">
        <v>98</v>
      </c>
      <c r="X176" s="201" t="s">
        <v>592</v>
      </c>
      <c r="Y176" s="200"/>
      <c r="Z176" s="201" t="s">
        <v>738</v>
      </c>
      <c r="AA176" s="200"/>
      <c r="AB176" s="302" t="s">
        <v>910</v>
      </c>
      <c r="AC176" s="200"/>
      <c r="AD176" s="10"/>
      <c r="AE176" s="398"/>
      <c r="AF176" s="398"/>
      <c r="AG176" s="199"/>
      <c r="AH176" s="391"/>
      <c r="AI176" s="393"/>
      <c r="AJ176" s="393"/>
      <c r="AK176" s="393"/>
      <c r="AL176" s="393"/>
      <c r="AM176" s="393"/>
      <c r="AN176" s="393"/>
      <c r="AO176" s="393"/>
      <c r="AP176" s="393"/>
      <c r="AQ176" s="396"/>
    </row>
    <row r="177" spans="1:46" ht="19.899999999999999" customHeight="1" x14ac:dyDescent="0.2">
      <c r="A177" s="17"/>
      <c r="B177" s="405">
        <v>14</v>
      </c>
      <c r="C177" s="232"/>
      <c r="D177" s="197"/>
      <c r="E177" s="197"/>
      <c r="F177" s="196"/>
      <c r="G177" s="408">
        <v>110</v>
      </c>
      <c r="H177" s="408">
        <v>31</v>
      </c>
      <c r="I177" s="408">
        <v>6</v>
      </c>
      <c r="J177" s="195" t="s">
        <v>95</v>
      </c>
      <c r="K177" s="194" t="s">
        <v>846</v>
      </c>
      <c r="L177" s="195" t="s">
        <v>94</v>
      </c>
      <c r="M177" s="194" t="s">
        <v>743</v>
      </c>
      <c r="N177" s="195" t="s">
        <v>93</v>
      </c>
      <c r="O177" s="194" t="s">
        <v>425</v>
      </c>
      <c r="P177" s="195" t="s">
        <v>92</v>
      </c>
      <c r="Q177" s="194" t="s">
        <v>1051</v>
      </c>
      <c r="R177" s="195" t="s">
        <v>212</v>
      </c>
      <c r="S177" s="194" t="s">
        <v>464</v>
      </c>
      <c r="T177" s="195" t="s">
        <v>211</v>
      </c>
      <c r="U177" s="194" t="s">
        <v>466</v>
      </c>
      <c r="V177" s="195" t="s">
        <v>292</v>
      </c>
      <c r="W177" s="194" t="s">
        <v>354</v>
      </c>
      <c r="X177" s="195" t="s">
        <v>594</v>
      </c>
      <c r="Y177" s="194" t="s">
        <v>218</v>
      </c>
      <c r="Z177" s="195" t="s">
        <v>740</v>
      </c>
      <c r="AA177" s="194" t="s">
        <v>98</v>
      </c>
      <c r="AB177" s="304" t="s">
        <v>912</v>
      </c>
      <c r="AC177" s="194"/>
      <c r="AD177" s="25" t="s">
        <v>263</v>
      </c>
      <c r="AE177" s="397"/>
      <c r="AF177" s="397"/>
      <c r="AG177" s="193"/>
      <c r="AH177" s="379">
        <f>SUMPRODUCT(LEN($K177:$Y179)-LEN(SUBSTITUTE($K177:$Y179,"A", "")))</f>
        <v>37</v>
      </c>
      <c r="AI177" s="365">
        <f>SUMPRODUCT(LEN($AD177:$AD179)-LEN(SUBSTITUTE($AD177:$AD179,"A", "")))</f>
        <v>1</v>
      </c>
      <c r="AJ177" s="365">
        <f>SUMPRODUCT(LEN($K177:$Y179)-LEN(SUBSTITUTE($K177:$Y179,"S", "")))</f>
        <v>18</v>
      </c>
      <c r="AK177" s="365">
        <f>SUMPRODUCT(LEN($AD177:$AD179)-LEN(SUBSTITUTE($AD177:$AD179,"S", "")))</f>
        <v>0</v>
      </c>
      <c r="AL177" s="365">
        <f>SUMPRODUCT(LEN($K177:$Y179)-LEN(SUBSTITUTE($K177:$Y179,"F", "")))</f>
        <v>1</v>
      </c>
      <c r="AM177" s="365">
        <f>SUMPRODUCT(LEN($AD177:$AD179)-LEN(SUBSTITUTE($AD177:$AD179,"F", "")))</f>
        <v>0</v>
      </c>
      <c r="AN177" s="365">
        <f>SUMPRODUCT(LEN($K177:$Y179)-LEN(SUBSTITUTE($K177:$Y179,"G", "")))</f>
        <v>22</v>
      </c>
      <c r="AO177" s="365">
        <f>SUMPRODUCT(LEN($AD177:$AD179)-LEN(SUBSTITUTE($AD177:$AD179,"G", "")))</f>
        <v>1</v>
      </c>
      <c r="AP177" s="365">
        <f>SUMPRODUCT(LEN($K177:$Y179)-LEN(SUBSTITUTE($K177:$Y179,"M", "")))</f>
        <v>7</v>
      </c>
      <c r="AQ177" s="382">
        <f>SUMPRODUCT(LEN($AD177:$AD179)-LEN(SUBSTITUTE($AD177:$AD179,"M", "")))</f>
        <v>0</v>
      </c>
    </row>
    <row r="178" spans="1:46" ht="19.899999999999999" customHeight="1" x14ac:dyDescent="0.2">
      <c r="A178" s="17"/>
      <c r="B178" s="406"/>
      <c r="C178" s="231"/>
      <c r="D178" s="23"/>
      <c r="E178" s="23"/>
      <c r="F178" s="191"/>
      <c r="G178" s="409"/>
      <c r="H178" s="409"/>
      <c r="I178" s="409"/>
      <c r="J178" s="190" t="s">
        <v>91</v>
      </c>
      <c r="K178" s="189" t="s">
        <v>213</v>
      </c>
      <c r="L178" s="190" t="s">
        <v>90</v>
      </c>
      <c r="M178" s="189" t="s">
        <v>846</v>
      </c>
      <c r="N178" s="190" t="s">
        <v>89</v>
      </c>
      <c r="O178" s="189" t="s">
        <v>624</v>
      </c>
      <c r="P178" s="190" t="s">
        <v>88</v>
      </c>
      <c r="Q178" s="189" t="s">
        <v>511</v>
      </c>
      <c r="R178" s="190" t="s">
        <v>210</v>
      </c>
      <c r="S178" s="189" t="s">
        <v>797</v>
      </c>
      <c r="T178" s="190" t="s">
        <v>209</v>
      </c>
      <c r="U178" s="189" t="s">
        <v>1050</v>
      </c>
      <c r="V178" s="190" t="s">
        <v>291</v>
      </c>
      <c r="W178" s="189" t="s">
        <v>305</v>
      </c>
      <c r="X178" s="190" t="s">
        <v>593</v>
      </c>
      <c r="Y178" s="189" t="s">
        <v>218</v>
      </c>
      <c r="Z178" s="190" t="s">
        <v>739</v>
      </c>
      <c r="AA178" s="189"/>
      <c r="AB178" s="303" t="s">
        <v>911</v>
      </c>
      <c r="AC178" s="189"/>
      <c r="AD178" s="18"/>
      <c r="AE178" s="366"/>
      <c r="AF178" s="366"/>
      <c r="AG178" s="188"/>
      <c r="AH178" s="390"/>
      <c r="AI178" s="392"/>
      <c r="AJ178" s="392"/>
      <c r="AK178" s="392"/>
      <c r="AL178" s="392"/>
      <c r="AM178" s="392"/>
      <c r="AN178" s="392"/>
      <c r="AO178" s="392"/>
      <c r="AP178" s="392"/>
      <c r="AQ178" s="395"/>
      <c r="AR178" s="58"/>
      <c r="AT178" s="4">
        <f>SUM(AP177:AQ179)/SUM(AN177:AQ179)*100</f>
        <v>23.333333333333332</v>
      </c>
    </row>
    <row r="179" spans="1:46" ht="19.899999999999999" customHeight="1" thickBot="1" x14ac:dyDescent="0.25">
      <c r="A179" s="17"/>
      <c r="B179" s="407"/>
      <c r="C179" s="233"/>
      <c r="D179" s="203"/>
      <c r="E179" s="203"/>
      <c r="F179" s="202"/>
      <c r="G179" s="410"/>
      <c r="H179" s="410"/>
      <c r="I179" s="410"/>
      <c r="J179" s="201" t="s">
        <v>87</v>
      </c>
      <c r="K179" s="200" t="s">
        <v>793</v>
      </c>
      <c r="L179" s="201" t="s">
        <v>86</v>
      </c>
      <c r="M179" s="200" t="s">
        <v>269</v>
      </c>
      <c r="N179" s="201" t="s">
        <v>85</v>
      </c>
      <c r="O179" s="200" t="s">
        <v>490</v>
      </c>
      <c r="P179" s="201" t="s">
        <v>84</v>
      </c>
      <c r="Q179" s="200" t="s">
        <v>1049</v>
      </c>
      <c r="R179" s="201" t="s">
        <v>208</v>
      </c>
      <c r="S179" s="200" t="s">
        <v>361</v>
      </c>
      <c r="T179" s="201" t="s">
        <v>207</v>
      </c>
      <c r="U179" s="200" t="s">
        <v>309</v>
      </c>
      <c r="V179" s="201" t="s">
        <v>290</v>
      </c>
      <c r="W179" s="200" t="s">
        <v>218</v>
      </c>
      <c r="X179" s="201" t="s">
        <v>592</v>
      </c>
      <c r="Y179" s="200" t="s">
        <v>98</v>
      </c>
      <c r="Z179" s="201" t="s">
        <v>738</v>
      </c>
      <c r="AA179" s="200"/>
      <c r="AB179" s="302" t="s">
        <v>910</v>
      </c>
      <c r="AC179" s="200"/>
      <c r="AD179" s="10"/>
      <c r="AE179" s="398"/>
      <c r="AF179" s="398"/>
      <c r="AG179" s="199"/>
      <c r="AH179" s="391"/>
      <c r="AI179" s="393"/>
      <c r="AJ179" s="393"/>
      <c r="AK179" s="393"/>
      <c r="AL179" s="393"/>
      <c r="AM179" s="393"/>
      <c r="AN179" s="393"/>
      <c r="AO179" s="393"/>
      <c r="AP179" s="393"/>
      <c r="AQ179" s="396"/>
    </row>
    <row r="180" spans="1:46" ht="19.899999999999999" customHeight="1" x14ac:dyDescent="0.2">
      <c r="A180" s="17"/>
      <c r="B180" s="405">
        <v>15</v>
      </c>
      <c r="C180" s="232"/>
      <c r="D180" s="197"/>
      <c r="E180" s="197"/>
      <c r="F180" s="196"/>
      <c r="G180" s="408">
        <v>103</v>
      </c>
      <c r="H180" s="408">
        <v>30</v>
      </c>
      <c r="I180" s="408">
        <v>7</v>
      </c>
      <c r="J180" s="195" t="s">
        <v>95</v>
      </c>
      <c r="K180" s="194" t="s">
        <v>746</v>
      </c>
      <c r="L180" s="195" t="s">
        <v>94</v>
      </c>
      <c r="M180" s="194" t="s">
        <v>743</v>
      </c>
      <c r="N180" s="195" t="s">
        <v>93</v>
      </c>
      <c r="O180" s="194" t="s">
        <v>747</v>
      </c>
      <c r="P180" s="195" t="s">
        <v>92</v>
      </c>
      <c r="Q180" s="194" t="s">
        <v>425</v>
      </c>
      <c r="R180" s="195" t="s">
        <v>212</v>
      </c>
      <c r="S180" s="194" t="s">
        <v>275</v>
      </c>
      <c r="T180" s="195" t="s">
        <v>211</v>
      </c>
      <c r="U180" s="194" t="s">
        <v>333</v>
      </c>
      <c r="V180" s="195" t="s">
        <v>292</v>
      </c>
      <c r="W180" s="194" t="s">
        <v>213</v>
      </c>
      <c r="X180" s="195" t="s">
        <v>594</v>
      </c>
      <c r="Y180" s="194" t="s">
        <v>98</v>
      </c>
      <c r="Z180" s="195" t="s">
        <v>740</v>
      </c>
      <c r="AA180" s="194"/>
      <c r="AB180" s="304" t="s">
        <v>912</v>
      </c>
      <c r="AC180" s="194"/>
      <c r="AD180" s="25"/>
      <c r="AE180" s="397"/>
      <c r="AF180" s="397"/>
      <c r="AG180" s="193"/>
      <c r="AH180" s="379">
        <f>SUMPRODUCT(LEN($K180:$Y182)-LEN(SUBSTITUTE($K180:$Y182,"A", "")))</f>
        <v>36</v>
      </c>
      <c r="AI180" s="365">
        <f>SUMPRODUCT(LEN($AD180:$AD182)-LEN(SUBSTITUTE($AD180:$AD182,"A", "")))</f>
        <v>0</v>
      </c>
      <c r="AJ180" s="365">
        <f>SUMPRODUCT(LEN($K180:$Y182)-LEN(SUBSTITUTE($K180:$Y182,"S", "")))</f>
        <v>6</v>
      </c>
      <c r="AK180" s="365">
        <f>SUMPRODUCT(LEN($AD180:$AD182)-LEN(SUBSTITUTE($AD180:$AD182,"S", "")))</f>
        <v>0</v>
      </c>
      <c r="AL180" s="365">
        <f>SUMPRODUCT(LEN($K180:$Y182)-LEN(SUBSTITUTE($K180:$Y182,"F", "")))</f>
        <v>0</v>
      </c>
      <c r="AM180" s="365">
        <f>SUMPRODUCT(LEN($AD180:$AD182)-LEN(SUBSTITUTE($AD180:$AD182,"F", "")))</f>
        <v>0</v>
      </c>
      <c r="AN180" s="365">
        <f>SUMPRODUCT(LEN($K180:$Y182)-LEN(SUBSTITUTE($K180:$Y182,"G", "")))</f>
        <v>13</v>
      </c>
      <c r="AO180" s="365">
        <f>SUMPRODUCT(LEN($AD180:$AD182)-LEN(SUBSTITUTE($AD180:$AD182,"G", "")))</f>
        <v>0</v>
      </c>
      <c r="AP180" s="365">
        <f>SUMPRODUCT(LEN($K180:$Y182)-LEN(SUBSTITUTE($K180:$Y182,"M", "")))</f>
        <v>8</v>
      </c>
      <c r="AQ180" s="382">
        <f>SUMPRODUCT(LEN($AD180:$AD182)-LEN(SUBSTITUTE($AD180:$AD182,"M", "")))</f>
        <v>0</v>
      </c>
    </row>
    <row r="181" spans="1:46" ht="19.899999999999999" customHeight="1" x14ac:dyDescent="0.2">
      <c r="A181" s="17"/>
      <c r="B181" s="406"/>
      <c r="C181" s="231"/>
      <c r="D181" s="23"/>
      <c r="E181" s="23"/>
      <c r="F181" s="191"/>
      <c r="G181" s="409"/>
      <c r="H181" s="409"/>
      <c r="I181" s="409"/>
      <c r="J181" s="190" t="s">
        <v>91</v>
      </c>
      <c r="K181" s="189" t="s">
        <v>747</v>
      </c>
      <c r="L181" s="190" t="s">
        <v>90</v>
      </c>
      <c r="M181" s="189" t="s">
        <v>793</v>
      </c>
      <c r="N181" s="190" t="s">
        <v>89</v>
      </c>
      <c r="O181" s="189" t="s">
        <v>275</v>
      </c>
      <c r="P181" s="190" t="s">
        <v>88</v>
      </c>
      <c r="Q181" s="189" t="s">
        <v>224</v>
      </c>
      <c r="R181" s="190" t="s">
        <v>210</v>
      </c>
      <c r="S181" s="189" t="s">
        <v>284</v>
      </c>
      <c r="T181" s="190" t="s">
        <v>209</v>
      </c>
      <c r="U181" s="189" t="s">
        <v>263</v>
      </c>
      <c r="V181" s="190" t="s">
        <v>291</v>
      </c>
      <c r="W181" s="189" t="s">
        <v>217</v>
      </c>
      <c r="X181" s="190" t="s">
        <v>593</v>
      </c>
      <c r="Y181" s="189" t="s">
        <v>98</v>
      </c>
      <c r="Z181" s="190" t="s">
        <v>739</v>
      </c>
      <c r="AA181" s="189"/>
      <c r="AB181" s="303" t="s">
        <v>911</v>
      </c>
      <c r="AC181" s="189"/>
      <c r="AD181" s="18"/>
      <c r="AE181" s="366"/>
      <c r="AF181" s="366"/>
      <c r="AG181" s="188"/>
      <c r="AH181" s="390"/>
      <c r="AI181" s="392"/>
      <c r="AJ181" s="392"/>
      <c r="AK181" s="392"/>
      <c r="AL181" s="392"/>
      <c r="AM181" s="392"/>
      <c r="AN181" s="392"/>
      <c r="AO181" s="392"/>
      <c r="AP181" s="392"/>
      <c r="AQ181" s="395"/>
      <c r="AT181" s="4">
        <f>SUM(AP180:AQ182)/SUM(AN180:AQ182)*100</f>
        <v>38.095238095238095</v>
      </c>
    </row>
    <row r="182" spans="1:46" ht="19.899999999999999" customHeight="1" thickBot="1" x14ac:dyDescent="0.25">
      <c r="A182" s="17"/>
      <c r="B182" s="407"/>
      <c r="C182" s="233"/>
      <c r="D182" s="203"/>
      <c r="E182" s="203"/>
      <c r="F182" s="202"/>
      <c r="G182" s="410"/>
      <c r="H182" s="410"/>
      <c r="I182" s="410"/>
      <c r="J182" s="201" t="s">
        <v>87</v>
      </c>
      <c r="K182" s="200" t="s">
        <v>747</v>
      </c>
      <c r="L182" s="201" t="s">
        <v>86</v>
      </c>
      <c r="M182" s="200" t="s">
        <v>742</v>
      </c>
      <c r="N182" s="201" t="s">
        <v>85</v>
      </c>
      <c r="O182" s="200" t="s">
        <v>319</v>
      </c>
      <c r="P182" s="201" t="s">
        <v>84</v>
      </c>
      <c r="Q182" s="200" t="s">
        <v>545</v>
      </c>
      <c r="R182" s="201" t="s">
        <v>208</v>
      </c>
      <c r="S182" s="200" t="s">
        <v>545</v>
      </c>
      <c r="T182" s="201" t="s">
        <v>207</v>
      </c>
      <c r="U182" s="200" t="s">
        <v>213</v>
      </c>
      <c r="V182" s="201" t="s">
        <v>290</v>
      </c>
      <c r="W182" s="200" t="s">
        <v>218</v>
      </c>
      <c r="X182" s="201" t="s">
        <v>592</v>
      </c>
      <c r="Y182" s="200"/>
      <c r="Z182" s="201" t="s">
        <v>738</v>
      </c>
      <c r="AA182" s="200"/>
      <c r="AB182" s="302" t="s">
        <v>910</v>
      </c>
      <c r="AC182" s="200"/>
      <c r="AD182" s="10"/>
      <c r="AE182" s="398"/>
      <c r="AF182" s="398"/>
      <c r="AG182" s="199"/>
      <c r="AH182" s="391"/>
      <c r="AI182" s="393"/>
      <c r="AJ182" s="393"/>
      <c r="AK182" s="393"/>
      <c r="AL182" s="393"/>
      <c r="AM182" s="393"/>
      <c r="AN182" s="393"/>
      <c r="AO182" s="393"/>
      <c r="AP182" s="393"/>
      <c r="AQ182" s="396"/>
    </row>
    <row r="183" spans="1:46" ht="19.899999999999999" customHeight="1" x14ac:dyDescent="0.2">
      <c r="A183" s="17"/>
      <c r="B183" s="405">
        <v>16</v>
      </c>
      <c r="C183" s="232"/>
      <c r="D183" s="197"/>
      <c r="E183" s="197"/>
      <c r="F183" s="196"/>
      <c r="G183" s="408"/>
      <c r="H183" s="408"/>
      <c r="I183" s="408"/>
      <c r="J183" s="195" t="s">
        <v>95</v>
      </c>
      <c r="K183" s="194"/>
      <c r="L183" s="195" t="s">
        <v>94</v>
      </c>
      <c r="M183" s="194"/>
      <c r="N183" s="195" t="s">
        <v>93</v>
      </c>
      <c r="O183" s="194"/>
      <c r="P183" s="195" t="s">
        <v>92</v>
      </c>
      <c r="Q183" s="194"/>
      <c r="R183" s="195" t="s">
        <v>212</v>
      </c>
      <c r="S183" s="194"/>
      <c r="T183" s="195" t="s">
        <v>211</v>
      </c>
      <c r="U183" s="194"/>
      <c r="V183" s="195" t="s">
        <v>292</v>
      </c>
      <c r="W183" s="194"/>
      <c r="X183" s="195" t="s">
        <v>594</v>
      </c>
      <c r="Y183" s="194"/>
      <c r="Z183" s="195" t="s">
        <v>740</v>
      </c>
      <c r="AA183" s="194"/>
      <c r="AB183" s="304" t="s">
        <v>912</v>
      </c>
      <c r="AC183" s="194"/>
      <c r="AD183" s="25"/>
      <c r="AE183" s="397"/>
      <c r="AF183" s="397"/>
      <c r="AG183" s="193"/>
      <c r="AH183" s="379">
        <f>SUMPRODUCT(LEN($K183:$Y185)-LEN(SUBSTITUTE($K183:$Y185,"A", "")))</f>
        <v>0</v>
      </c>
      <c r="AI183" s="365">
        <f>SUMPRODUCT(LEN($AD183:$AD185)-LEN(SUBSTITUTE($AD183:$AD185,"A", "")))</f>
        <v>0</v>
      </c>
      <c r="AJ183" s="365">
        <f>SUMPRODUCT(LEN($K183:$Y185)-LEN(SUBSTITUTE($K183:$Y185,"S", "")))</f>
        <v>0</v>
      </c>
      <c r="AK183" s="365">
        <f>SUMPRODUCT(LEN($AD183:$AD185)-LEN(SUBSTITUTE($AD183:$AD185,"S", "")))</f>
        <v>0</v>
      </c>
      <c r="AL183" s="365">
        <f>SUMPRODUCT(LEN($K183:$Y185)-LEN(SUBSTITUTE($K183:$Y185,"F", "")))</f>
        <v>0</v>
      </c>
      <c r="AM183" s="365">
        <f>SUMPRODUCT(LEN($AD183:$AD185)-LEN(SUBSTITUTE($AD183:$AD185,"F", "")))</f>
        <v>0</v>
      </c>
      <c r="AN183" s="365">
        <f>SUMPRODUCT(LEN($K183:$Y185)-LEN(SUBSTITUTE($K183:$Y185,"G", "")))</f>
        <v>0</v>
      </c>
      <c r="AO183" s="365">
        <f>SUMPRODUCT(LEN($AD183:$AD185)-LEN(SUBSTITUTE($AD183:$AD185,"G", "")))</f>
        <v>0</v>
      </c>
      <c r="AP183" s="365">
        <f>SUMPRODUCT(LEN($K183:$Y185)-LEN(SUBSTITUTE($K183:$Y185,"M", "")))</f>
        <v>0</v>
      </c>
      <c r="AQ183" s="382">
        <f>SUMPRODUCT(LEN($AD183:$AD185)-LEN(SUBSTITUTE($AD183:$AD185,"M", "")))</f>
        <v>0</v>
      </c>
    </row>
    <row r="184" spans="1:46" ht="19.899999999999999" customHeight="1" x14ac:dyDescent="0.2">
      <c r="A184" s="17"/>
      <c r="B184" s="406"/>
      <c r="C184" s="231"/>
      <c r="D184" s="23"/>
      <c r="E184" s="23"/>
      <c r="F184" s="191"/>
      <c r="G184" s="409"/>
      <c r="H184" s="409"/>
      <c r="I184" s="409"/>
      <c r="J184" s="190" t="s">
        <v>91</v>
      </c>
      <c r="K184" s="189"/>
      <c r="L184" s="190" t="s">
        <v>90</v>
      </c>
      <c r="M184" s="189"/>
      <c r="N184" s="190" t="s">
        <v>89</v>
      </c>
      <c r="O184" s="189"/>
      <c r="P184" s="190" t="s">
        <v>88</v>
      </c>
      <c r="Q184" s="189"/>
      <c r="R184" s="190" t="s">
        <v>210</v>
      </c>
      <c r="S184" s="189"/>
      <c r="T184" s="190" t="s">
        <v>209</v>
      </c>
      <c r="U184" s="189"/>
      <c r="V184" s="190" t="s">
        <v>291</v>
      </c>
      <c r="W184" s="189"/>
      <c r="X184" s="190" t="s">
        <v>593</v>
      </c>
      <c r="Y184" s="189"/>
      <c r="Z184" s="190" t="s">
        <v>739</v>
      </c>
      <c r="AA184" s="189"/>
      <c r="AB184" s="303" t="s">
        <v>911</v>
      </c>
      <c r="AC184" s="189"/>
      <c r="AD184" s="18"/>
      <c r="AE184" s="366"/>
      <c r="AF184" s="366"/>
      <c r="AG184" s="188"/>
      <c r="AH184" s="390"/>
      <c r="AI184" s="392"/>
      <c r="AJ184" s="392"/>
      <c r="AK184" s="392"/>
      <c r="AL184" s="392"/>
      <c r="AM184" s="392"/>
      <c r="AN184" s="392"/>
      <c r="AO184" s="392"/>
      <c r="AP184" s="392"/>
      <c r="AQ184" s="395"/>
    </row>
    <row r="185" spans="1:46" ht="19.899999999999999" customHeight="1" thickBot="1" x14ac:dyDescent="0.25">
      <c r="A185" s="17"/>
      <c r="B185" s="407"/>
      <c r="C185" s="233"/>
      <c r="D185" s="203"/>
      <c r="E185" s="203"/>
      <c r="F185" s="202"/>
      <c r="G185" s="410"/>
      <c r="H185" s="410"/>
      <c r="I185" s="410"/>
      <c r="J185" s="201" t="s">
        <v>87</v>
      </c>
      <c r="K185" s="200"/>
      <c r="L185" s="201" t="s">
        <v>86</v>
      </c>
      <c r="M185" s="200"/>
      <c r="N185" s="201" t="s">
        <v>85</v>
      </c>
      <c r="O185" s="200"/>
      <c r="P185" s="201" t="s">
        <v>84</v>
      </c>
      <c r="Q185" s="200"/>
      <c r="R185" s="201" t="s">
        <v>208</v>
      </c>
      <c r="S185" s="200"/>
      <c r="T185" s="201" t="s">
        <v>207</v>
      </c>
      <c r="U185" s="200"/>
      <c r="V185" s="201" t="s">
        <v>290</v>
      </c>
      <c r="W185" s="200"/>
      <c r="X185" s="201" t="s">
        <v>592</v>
      </c>
      <c r="Y185" s="200"/>
      <c r="Z185" s="201" t="s">
        <v>738</v>
      </c>
      <c r="AA185" s="200"/>
      <c r="AB185" s="302" t="s">
        <v>910</v>
      </c>
      <c r="AC185" s="200"/>
      <c r="AD185" s="10"/>
      <c r="AE185" s="398"/>
      <c r="AF185" s="398"/>
      <c r="AG185" s="199"/>
      <c r="AH185" s="391"/>
      <c r="AI185" s="393"/>
      <c r="AJ185" s="393"/>
      <c r="AK185" s="393"/>
      <c r="AL185" s="393"/>
      <c r="AM185" s="393"/>
      <c r="AN185" s="393"/>
      <c r="AO185" s="393"/>
      <c r="AP185" s="393"/>
      <c r="AQ185" s="396"/>
    </row>
    <row r="186" spans="1:46" ht="19.899999999999999" customHeight="1" x14ac:dyDescent="0.2">
      <c r="A186" s="17"/>
      <c r="B186" s="405">
        <v>17</v>
      </c>
      <c r="C186" s="232"/>
      <c r="D186" s="197"/>
      <c r="E186" s="197"/>
      <c r="F186" s="196"/>
      <c r="G186" s="408"/>
      <c r="H186" s="408"/>
      <c r="I186" s="408"/>
      <c r="J186" s="195" t="s">
        <v>95</v>
      </c>
      <c r="K186" s="194"/>
      <c r="L186" s="195" t="s">
        <v>94</v>
      </c>
      <c r="M186" s="194"/>
      <c r="N186" s="195" t="s">
        <v>93</v>
      </c>
      <c r="O186" s="194"/>
      <c r="P186" s="195" t="s">
        <v>92</v>
      </c>
      <c r="Q186" s="194"/>
      <c r="R186" s="195" t="s">
        <v>212</v>
      </c>
      <c r="S186" s="194"/>
      <c r="T186" s="195" t="s">
        <v>211</v>
      </c>
      <c r="U186" s="194"/>
      <c r="V186" s="195" t="s">
        <v>292</v>
      </c>
      <c r="W186" s="194"/>
      <c r="X186" s="195" t="s">
        <v>594</v>
      </c>
      <c r="Y186" s="194"/>
      <c r="Z186" s="195" t="s">
        <v>740</v>
      </c>
      <c r="AA186" s="194"/>
      <c r="AB186" s="304" t="s">
        <v>912</v>
      </c>
      <c r="AC186" s="194"/>
      <c r="AD186" s="25"/>
      <c r="AE186" s="397"/>
      <c r="AF186" s="397"/>
      <c r="AG186" s="193"/>
      <c r="AH186" s="379">
        <f>SUMPRODUCT(LEN($K186:$Y188)-LEN(SUBSTITUTE($K186:$Y188,"A", "")))</f>
        <v>0</v>
      </c>
      <c r="AI186" s="365">
        <f>SUMPRODUCT(LEN($AD186:$AD188)-LEN(SUBSTITUTE($AD186:$AD188,"A", "")))</f>
        <v>0</v>
      </c>
      <c r="AJ186" s="365">
        <f>SUMPRODUCT(LEN($K186:$Y188)-LEN(SUBSTITUTE($K186:$Y188,"S", "")))</f>
        <v>0</v>
      </c>
      <c r="AK186" s="365">
        <f>SUMPRODUCT(LEN($AD186:$AD188)-LEN(SUBSTITUTE($AD186:$AD188,"S", "")))</f>
        <v>0</v>
      </c>
      <c r="AL186" s="365">
        <f>SUMPRODUCT(LEN($K186:$Y188)-LEN(SUBSTITUTE($K186:$Y188,"F", "")))</f>
        <v>0</v>
      </c>
      <c r="AM186" s="365">
        <f>SUMPRODUCT(LEN($AD186:$AD188)-LEN(SUBSTITUTE($AD186:$AD188,"F", "")))</f>
        <v>0</v>
      </c>
      <c r="AN186" s="365">
        <f>SUMPRODUCT(LEN($K186:$Y188)-LEN(SUBSTITUTE($K186:$Y188,"G", "")))</f>
        <v>0</v>
      </c>
      <c r="AO186" s="365">
        <f>SUMPRODUCT(LEN($AD186:$AD188)-LEN(SUBSTITUTE($AD186:$AD188,"G", "")))</f>
        <v>0</v>
      </c>
      <c r="AP186" s="365">
        <f>SUMPRODUCT(LEN($K186:$Y188)-LEN(SUBSTITUTE($K186:$Y188,"M", "")))</f>
        <v>0</v>
      </c>
      <c r="AQ186" s="382">
        <f>SUMPRODUCT(LEN($AD186:$AD188)-LEN(SUBSTITUTE($AD186:$AD188,"M", "")))</f>
        <v>0</v>
      </c>
    </row>
    <row r="187" spans="1:46" ht="19.899999999999999" customHeight="1" x14ac:dyDescent="0.2">
      <c r="A187" s="17"/>
      <c r="B187" s="406"/>
      <c r="C187" s="231"/>
      <c r="D187" s="23"/>
      <c r="E187" s="23"/>
      <c r="F187" s="191"/>
      <c r="G187" s="409"/>
      <c r="H187" s="409"/>
      <c r="I187" s="409"/>
      <c r="J187" s="190" t="s">
        <v>91</v>
      </c>
      <c r="K187" s="189"/>
      <c r="L187" s="190" t="s">
        <v>90</v>
      </c>
      <c r="M187" s="189"/>
      <c r="N187" s="190" t="s">
        <v>89</v>
      </c>
      <c r="O187" s="189"/>
      <c r="P187" s="190" t="s">
        <v>88</v>
      </c>
      <c r="Q187" s="189"/>
      <c r="R187" s="190" t="s">
        <v>210</v>
      </c>
      <c r="S187" s="189"/>
      <c r="T187" s="190" t="s">
        <v>209</v>
      </c>
      <c r="U187" s="189"/>
      <c r="V187" s="190" t="s">
        <v>291</v>
      </c>
      <c r="W187" s="189"/>
      <c r="X187" s="190" t="s">
        <v>593</v>
      </c>
      <c r="Y187" s="189"/>
      <c r="Z187" s="190" t="s">
        <v>739</v>
      </c>
      <c r="AA187" s="189"/>
      <c r="AB187" s="303" t="s">
        <v>911</v>
      </c>
      <c r="AC187" s="189"/>
      <c r="AD187" s="18"/>
      <c r="AE187" s="366"/>
      <c r="AF187" s="366"/>
      <c r="AG187" s="188"/>
      <c r="AH187" s="390"/>
      <c r="AI187" s="392"/>
      <c r="AJ187" s="392"/>
      <c r="AK187" s="392"/>
      <c r="AL187" s="392"/>
      <c r="AM187" s="392"/>
      <c r="AN187" s="392"/>
      <c r="AO187" s="392"/>
      <c r="AP187" s="392"/>
      <c r="AQ187" s="395"/>
    </row>
    <row r="188" spans="1:46" ht="19.899999999999999" customHeight="1" thickBot="1" x14ac:dyDescent="0.25">
      <c r="A188" s="17"/>
      <c r="B188" s="407"/>
      <c r="C188" s="233"/>
      <c r="D188" s="203"/>
      <c r="E188" s="203"/>
      <c r="F188" s="202"/>
      <c r="G188" s="410"/>
      <c r="H188" s="410"/>
      <c r="I188" s="410"/>
      <c r="J188" s="201" t="s">
        <v>87</v>
      </c>
      <c r="K188" s="200"/>
      <c r="L188" s="201" t="s">
        <v>86</v>
      </c>
      <c r="M188" s="200"/>
      <c r="N188" s="201" t="s">
        <v>85</v>
      </c>
      <c r="O188" s="200"/>
      <c r="P188" s="201" t="s">
        <v>84</v>
      </c>
      <c r="Q188" s="200"/>
      <c r="R188" s="201" t="s">
        <v>208</v>
      </c>
      <c r="S188" s="200"/>
      <c r="T188" s="201" t="s">
        <v>207</v>
      </c>
      <c r="U188" s="200"/>
      <c r="V188" s="201" t="s">
        <v>290</v>
      </c>
      <c r="W188" s="200"/>
      <c r="X188" s="201" t="s">
        <v>592</v>
      </c>
      <c r="Y188" s="200"/>
      <c r="Z188" s="201" t="s">
        <v>738</v>
      </c>
      <c r="AA188" s="200"/>
      <c r="AB188" s="302" t="s">
        <v>910</v>
      </c>
      <c r="AC188" s="200"/>
      <c r="AD188" s="10"/>
      <c r="AE188" s="398"/>
      <c r="AF188" s="398"/>
      <c r="AG188" s="199"/>
      <c r="AH188" s="391"/>
      <c r="AI188" s="393"/>
      <c r="AJ188" s="393"/>
      <c r="AK188" s="393"/>
      <c r="AL188" s="393"/>
      <c r="AM188" s="393"/>
      <c r="AN188" s="393"/>
      <c r="AO188" s="393"/>
      <c r="AP188" s="393"/>
      <c r="AQ188" s="396"/>
    </row>
    <row r="189" spans="1:46" ht="19.899999999999999" customHeight="1" x14ac:dyDescent="0.2">
      <c r="A189" s="17"/>
      <c r="B189" s="405">
        <v>18</v>
      </c>
      <c r="C189" s="232"/>
      <c r="D189" s="197"/>
      <c r="E189" s="197"/>
      <c r="F189" s="196"/>
      <c r="G189" s="408"/>
      <c r="H189" s="408"/>
      <c r="I189" s="408"/>
      <c r="J189" s="195" t="s">
        <v>95</v>
      </c>
      <c r="K189" s="194"/>
      <c r="L189" s="195" t="s">
        <v>94</v>
      </c>
      <c r="M189" s="194"/>
      <c r="N189" s="195" t="s">
        <v>93</v>
      </c>
      <c r="O189" s="194"/>
      <c r="P189" s="195" t="s">
        <v>92</v>
      </c>
      <c r="Q189" s="194"/>
      <c r="R189" s="195" t="s">
        <v>212</v>
      </c>
      <c r="S189" s="194"/>
      <c r="T189" s="195" t="s">
        <v>211</v>
      </c>
      <c r="U189" s="194"/>
      <c r="V189" s="195" t="s">
        <v>292</v>
      </c>
      <c r="W189" s="194"/>
      <c r="X189" s="195" t="s">
        <v>594</v>
      </c>
      <c r="Y189" s="194"/>
      <c r="Z189" s="195" t="s">
        <v>740</v>
      </c>
      <c r="AA189" s="194"/>
      <c r="AB189" s="304" t="s">
        <v>912</v>
      </c>
      <c r="AC189" s="194"/>
      <c r="AD189" s="25"/>
      <c r="AE189" s="397"/>
      <c r="AF189" s="397"/>
      <c r="AG189" s="193"/>
      <c r="AH189" s="379">
        <f>SUMPRODUCT(LEN($K189:$Y191)-LEN(SUBSTITUTE($K189:$Y191,"A", "")))</f>
        <v>0</v>
      </c>
      <c r="AI189" s="365">
        <f>SUMPRODUCT(LEN($AD189:$AD191)-LEN(SUBSTITUTE($AD189:$AD191,"A", "")))</f>
        <v>0</v>
      </c>
      <c r="AJ189" s="365">
        <f>SUMPRODUCT(LEN($K189:$Y191)-LEN(SUBSTITUTE($K189:$Y191,"S", "")))</f>
        <v>0</v>
      </c>
      <c r="AK189" s="365">
        <f>SUMPRODUCT(LEN($AD189:$AD191)-LEN(SUBSTITUTE($AD189:$AD191,"S", "")))</f>
        <v>0</v>
      </c>
      <c r="AL189" s="365">
        <f>SUMPRODUCT(LEN($K189:$Y191)-LEN(SUBSTITUTE($K189:$Y191,"F", "")))</f>
        <v>0</v>
      </c>
      <c r="AM189" s="365">
        <f>SUMPRODUCT(LEN($AD189:$AD191)-LEN(SUBSTITUTE($AD189:$AD191,"F", "")))</f>
        <v>0</v>
      </c>
      <c r="AN189" s="365">
        <f>SUMPRODUCT(LEN($K189:$Y191)-LEN(SUBSTITUTE($K189:$Y191,"G", "")))</f>
        <v>0</v>
      </c>
      <c r="AO189" s="365">
        <f>SUMPRODUCT(LEN($AD189:$AD191)-LEN(SUBSTITUTE($AD189:$AD191,"G", "")))</f>
        <v>0</v>
      </c>
      <c r="AP189" s="365">
        <f>SUMPRODUCT(LEN($K189:$Y191)-LEN(SUBSTITUTE($K189:$Y191,"M", "")))</f>
        <v>0</v>
      </c>
      <c r="AQ189" s="382">
        <f>SUMPRODUCT(LEN($AD189:$AD191)-LEN(SUBSTITUTE($AD189:$AD191,"M", "")))</f>
        <v>0</v>
      </c>
    </row>
    <row r="190" spans="1:46" ht="19.899999999999999" customHeight="1" x14ac:dyDescent="0.2">
      <c r="A190" s="17"/>
      <c r="B190" s="406"/>
      <c r="C190" s="231"/>
      <c r="D190" s="23"/>
      <c r="E190" s="23"/>
      <c r="F190" s="191"/>
      <c r="G190" s="409"/>
      <c r="H190" s="409"/>
      <c r="I190" s="409"/>
      <c r="J190" s="190" t="s">
        <v>91</v>
      </c>
      <c r="K190" s="189"/>
      <c r="L190" s="190" t="s">
        <v>90</v>
      </c>
      <c r="M190" s="189"/>
      <c r="N190" s="190" t="s">
        <v>89</v>
      </c>
      <c r="O190" s="189"/>
      <c r="P190" s="190" t="s">
        <v>88</v>
      </c>
      <c r="Q190" s="189"/>
      <c r="R190" s="190" t="s">
        <v>210</v>
      </c>
      <c r="S190" s="189"/>
      <c r="T190" s="190" t="s">
        <v>209</v>
      </c>
      <c r="U190" s="189"/>
      <c r="V190" s="190" t="s">
        <v>291</v>
      </c>
      <c r="W190" s="189"/>
      <c r="X190" s="190" t="s">
        <v>593</v>
      </c>
      <c r="Y190" s="189"/>
      <c r="Z190" s="190" t="s">
        <v>739</v>
      </c>
      <c r="AA190" s="189"/>
      <c r="AB190" s="303" t="s">
        <v>911</v>
      </c>
      <c r="AC190" s="189"/>
      <c r="AD190" s="18"/>
      <c r="AE190" s="366"/>
      <c r="AF190" s="366"/>
      <c r="AG190" s="188"/>
      <c r="AH190" s="390"/>
      <c r="AI190" s="392"/>
      <c r="AJ190" s="392"/>
      <c r="AK190" s="392"/>
      <c r="AL190" s="392"/>
      <c r="AM190" s="392"/>
      <c r="AN190" s="392"/>
      <c r="AO190" s="392"/>
      <c r="AP190" s="392"/>
      <c r="AQ190" s="395"/>
    </row>
    <row r="191" spans="1:46" ht="19.899999999999999" customHeight="1" thickBot="1" x14ac:dyDescent="0.25">
      <c r="A191" s="17"/>
      <c r="B191" s="407"/>
      <c r="C191" s="233"/>
      <c r="D191" s="203"/>
      <c r="E191" s="203"/>
      <c r="F191" s="202"/>
      <c r="G191" s="410"/>
      <c r="H191" s="410"/>
      <c r="I191" s="410"/>
      <c r="J191" s="201" t="s">
        <v>87</v>
      </c>
      <c r="K191" s="200"/>
      <c r="L191" s="201" t="s">
        <v>86</v>
      </c>
      <c r="M191" s="200"/>
      <c r="N191" s="201" t="s">
        <v>85</v>
      </c>
      <c r="O191" s="200"/>
      <c r="P191" s="201" t="s">
        <v>84</v>
      </c>
      <c r="Q191" s="200"/>
      <c r="R191" s="201" t="s">
        <v>208</v>
      </c>
      <c r="S191" s="200"/>
      <c r="T191" s="201" t="s">
        <v>207</v>
      </c>
      <c r="U191" s="200"/>
      <c r="V191" s="201" t="s">
        <v>290</v>
      </c>
      <c r="W191" s="200"/>
      <c r="X191" s="201" t="s">
        <v>592</v>
      </c>
      <c r="Y191" s="200"/>
      <c r="Z191" s="201" t="s">
        <v>738</v>
      </c>
      <c r="AA191" s="200"/>
      <c r="AB191" s="302" t="s">
        <v>910</v>
      </c>
      <c r="AC191" s="200"/>
      <c r="AD191" s="10"/>
      <c r="AE191" s="398"/>
      <c r="AF191" s="398"/>
      <c r="AG191" s="199"/>
      <c r="AH191" s="391"/>
      <c r="AI191" s="393"/>
      <c r="AJ191" s="393"/>
      <c r="AK191" s="393"/>
      <c r="AL191" s="393"/>
      <c r="AM191" s="393"/>
      <c r="AN191" s="393"/>
      <c r="AO191" s="393"/>
      <c r="AP191" s="393"/>
      <c r="AQ191" s="396"/>
    </row>
    <row r="192" spans="1:46" ht="19.899999999999999" customHeight="1" x14ac:dyDescent="0.2">
      <c r="A192" s="17"/>
      <c r="B192" s="405">
        <v>19</v>
      </c>
      <c r="C192" s="232"/>
      <c r="D192" s="197"/>
      <c r="E192" s="197"/>
      <c r="F192" s="196"/>
      <c r="G192" s="408"/>
      <c r="H192" s="408"/>
      <c r="I192" s="408"/>
      <c r="J192" s="195" t="s">
        <v>95</v>
      </c>
      <c r="K192" s="194"/>
      <c r="L192" s="195" t="s">
        <v>94</v>
      </c>
      <c r="M192" s="194"/>
      <c r="N192" s="195" t="s">
        <v>93</v>
      </c>
      <c r="O192" s="194"/>
      <c r="P192" s="195" t="s">
        <v>92</v>
      </c>
      <c r="Q192" s="194"/>
      <c r="R192" s="195" t="s">
        <v>212</v>
      </c>
      <c r="S192" s="194"/>
      <c r="T192" s="195" t="s">
        <v>211</v>
      </c>
      <c r="U192" s="194"/>
      <c r="V192" s="195" t="s">
        <v>292</v>
      </c>
      <c r="W192" s="194"/>
      <c r="X192" s="195" t="s">
        <v>594</v>
      </c>
      <c r="Y192" s="194"/>
      <c r="Z192" s="195" t="s">
        <v>740</v>
      </c>
      <c r="AA192" s="194"/>
      <c r="AB192" s="304" t="s">
        <v>912</v>
      </c>
      <c r="AC192" s="194"/>
      <c r="AD192" s="25"/>
      <c r="AE192" s="397"/>
      <c r="AF192" s="397"/>
      <c r="AG192" s="193"/>
      <c r="AH192" s="379">
        <f>SUMPRODUCT(LEN($K192:$Y194)-LEN(SUBSTITUTE($K192:$Y194,"A", "")))</f>
        <v>0</v>
      </c>
      <c r="AI192" s="365">
        <f>SUMPRODUCT(LEN($AD192:$AD194)-LEN(SUBSTITUTE($AD192:$AD194,"A", "")))</f>
        <v>0</v>
      </c>
      <c r="AJ192" s="365">
        <f>SUMPRODUCT(LEN($K192:$Y194)-LEN(SUBSTITUTE($K192:$Y194,"S", "")))</f>
        <v>0</v>
      </c>
      <c r="AK192" s="365">
        <f>SUMPRODUCT(LEN($AD192:$AD194)-LEN(SUBSTITUTE($AD192:$AD194,"S", "")))</f>
        <v>0</v>
      </c>
      <c r="AL192" s="365">
        <f>SUMPRODUCT(LEN($K192:$Y194)-LEN(SUBSTITUTE($K192:$Y194,"F", "")))</f>
        <v>0</v>
      </c>
      <c r="AM192" s="365">
        <f>SUMPRODUCT(LEN($AD192:$AD194)-LEN(SUBSTITUTE($AD192:$AD194,"F", "")))</f>
        <v>0</v>
      </c>
      <c r="AN192" s="365">
        <f>SUMPRODUCT(LEN($K192:$Y194)-LEN(SUBSTITUTE($K192:$Y194,"G", "")))</f>
        <v>0</v>
      </c>
      <c r="AO192" s="365">
        <f>SUMPRODUCT(LEN($AD192:$AD194)-LEN(SUBSTITUTE($AD192:$AD194,"G", "")))</f>
        <v>0</v>
      </c>
      <c r="AP192" s="365">
        <f>SUMPRODUCT(LEN($K192:$Y194)-LEN(SUBSTITUTE($K192:$Y194,"M", "")))</f>
        <v>0</v>
      </c>
      <c r="AQ192" s="382">
        <f>SUMPRODUCT(LEN($AD192:$AD194)-LEN(SUBSTITUTE($AD192:$AD194,"M", "")))</f>
        <v>0</v>
      </c>
    </row>
    <row r="193" spans="1:51" ht="19.899999999999999" customHeight="1" x14ac:dyDescent="0.2">
      <c r="A193" s="17"/>
      <c r="B193" s="406"/>
      <c r="C193" s="231"/>
      <c r="D193" s="23"/>
      <c r="E193" s="23"/>
      <c r="F193" s="191"/>
      <c r="G193" s="409"/>
      <c r="H193" s="409"/>
      <c r="I193" s="409"/>
      <c r="J193" s="190" t="s">
        <v>91</v>
      </c>
      <c r="K193" s="189"/>
      <c r="L193" s="190" t="s">
        <v>90</v>
      </c>
      <c r="M193" s="189"/>
      <c r="N193" s="190" t="s">
        <v>89</v>
      </c>
      <c r="O193" s="189"/>
      <c r="P193" s="190" t="s">
        <v>88</v>
      </c>
      <c r="Q193" s="189"/>
      <c r="R193" s="190" t="s">
        <v>210</v>
      </c>
      <c r="S193" s="189"/>
      <c r="T193" s="190" t="s">
        <v>209</v>
      </c>
      <c r="U193" s="189"/>
      <c r="V193" s="190" t="s">
        <v>291</v>
      </c>
      <c r="W193" s="189"/>
      <c r="X193" s="190" t="s">
        <v>593</v>
      </c>
      <c r="Y193" s="189"/>
      <c r="Z193" s="190" t="s">
        <v>739</v>
      </c>
      <c r="AA193" s="189"/>
      <c r="AB193" s="303" t="s">
        <v>911</v>
      </c>
      <c r="AC193" s="189"/>
      <c r="AD193" s="18"/>
      <c r="AE193" s="366"/>
      <c r="AF193" s="366"/>
      <c r="AG193" s="188"/>
      <c r="AH193" s="390"/>
      <c r="AI193" s="392"/>
      <c r="AJ193" s="392"/>
      <c r="AK193" s="392"/>
      <c r="AL193" s="392"/>
      <c r="AM193" s="392"/>
      <c r="AN193" s="392"/>
      <c r="AO193" s="392"/>
      <c r="AP193" s="392"/>
      <c r="AQ193" s="395"/>
    </row>
    <row r="194" spans="1:51" ht="19.899999999999999" customHeight="1" thickBot="1" x14ac:dyDescent="0.25">
      <c r="A194" s="17"/>
      <c r="B194" s="407"/>
      <c r="C194" s="233"/>
      <c r="D194" s="203"/>
      <c r="E194" s="203"/>
      <c r="F194" s="202"/>
      <c r="G194" s="410"/>
      <c r="H194" s="410"/>
      <c r="I194" s="410"/>
      <c r="J194" s="201" t="s">
        <v>87</v>
      </c>
      <c r="K194" s="200"/>
      <c r="L194" s="201" t="s">
        <v>86</v>
      </c>
      <c r="M194" s="200"/>
      <c r="N194" s="201" t="s">
        <v>85</v>
      </c>
      <c r="O194" s="200"/>
      <c r="P194" s="201" t="s">
        <v>84</v>
      </c>
      <c r="Q194" s="200"/>
      <c r="R194" s="201" t="s">
        <v>208</v>
      </c>
      <c r="S194" s="200"/>
      <c r="T194" s="201" t="s">
        <v>207</v>
      </c>
      <c r="U194" s="200"/>
      <c r="V194" s="201" t="s">
        <v>290</v>
      </c>
      <c r="W194" s="200"/>
      <c r="X194" s="201" t="s">
        <v>592</v>
      </c>
      <c r="Y194" s="200"/>
      <c r="Z194" s="201" t="s">
        <v>738</v>
      </c>
      <c r="AA194" s="200"/>
      <c r="AB194" s="302" t="s">
        <v>910</v>
      </c>
      <c r="AC194" s="200"/>
      <c r="AD194" s="10"/>
      <c r="AE194" s="398"/>
      <c r="AF194" s="398"/>
      <c r="AG194" s="199"/>
      <c r="AH194" s="391"/>
      <c r="AI194" s="393"/>
      <c r="AJ194" s="393"/>
      <c r="AK194" s="393"/>
      <c r="AL194" s="393"/>
      <c r="AM194" s="393"/>
      <c r="AN194" s="393"/>
      <c r="AO194" s="393"/>
      <c r="AP194" s="393"/>
      <c r="AQ194" s="396"/>
    </row>
    <row r="195" spans="1:51" ht="19.899999999999999" customHeight="1" x14ac:dyDescent="0.2">
      <c r="A195" s="17"/>
      <c r="B195" s="405">
        <v>20</v>
      </c>
      <c r="C195" s="232"/>
      <c r="D195" s="197"/>
      <c r="E195" s="197"/>
      <c r="F195" s="196"/>
      <c r="G195" s="408"/>
      <c r="H195" s="408"/>
      <c r="I195" s="408"/>
      <c r="J195" s="195" t="s">
        <v>95</v>
      </c>
      <c r="K195" s="194"/>
      <c r="L195" s="195" t="s">
        <v>94</v>
      </c>
      <c r="M195" s="194"/>
      <c r="N195" s="195" t="s">
        <v>93</v>
      </c>
      <c r="O195" s="194"/>
      <c r="P195" s="195" t="s">
        <v>92</v>
      </c>
      <c r="Q195" s="194"/>
      <c r="R195" s="195" t="s">
        <v>212</v>
      </c>
      <c r="S195" s="194"/>
      <c r="T195" s="195" t="s">
        <v>211</v>
      </c>
      <c r="U195" s="194"/>
      <c r="V195" s="195" t="s">
        <v>292</v>
      </c>
      <c r="W195" s="194"/>
      <c r="X195" s="195" t="s">
        <v>594</v>
      </c>
      <c r="Y195" s="194"/>
      <c r="Z195" s="195" t="s">
        <v>740</v>
      </c>
      <c r="AA195" s="194"/>
      <c r="AB195" s="304" t="s">
        <v>912</v>
      </c>
      <c r="AC195" s="194"/>
      <c r="AD195" s="25"/>
      <c r="AE195" s="397"/>
      <c r="AF195" s="397"/>
      <c r="AG195" s="193"/>
      <c r="AH195" s="379">
        <f>SUMPRODUCT(LEN($K195:$Y197)-LEN(SUBSTITUTE($K195:$Y197,"A", "")))</f>
        <v>0</v>
      </c>
      <c r="AI195" s="365">
        <f>SUMPRODUCT(LEN($AD195:$AD197)-LEN(SUBSTITUTE($AD195:$AD197,"A", "")))</f>
        <v>0</v>
      </c>
      <c r="AJ195" s="365">
        <f>SUMPRODUCT(LEN($K195:$Y197)-LEN(SUBSTITUTE($K195:$Y197,"S", "")))</f>
        <v>0</v>
      </c>
      <c r="AK195" s="365">
        <f>SUMPRODUCT(LEN($AD195:$AD197)-LEN(SUBSTITUTE($AD195:$AD197,"S", "")))</f>
        <v>0</v>
      </c>
      <c r="AL195" s="365">
        <f>SUMPRODUCT(LEN($K195:$Y197)-LEN(SUBSTITUTE($K195:$Y197,"F", "")))</f>
        <v>0</v>
      </c>
      <c r="AM195" s="365">
        <f>SUMPRODUCT(LEN($AD195:$AD197)-LEN(SUBSTITUTE($AD195:$AD197,"F", "")))</f>
        <v>0</v>
      </c>
      <c r="AN195" s="365">
        <f>SUMPRODUCT(LEN($K195:$Y197)-LEN(SUBSTITUTE($K195:$Y197,"G", "")))</f>
        <v>0</v>
      </c>
      <c r="AO195" s="365">
        <f>SUMPRODUCT(LEN($AD195:$AD197)-LEN(SUBSTITUTE($AD195:$AD197,"G", "")))</f>
        <v>0</v>
      </c>
      <c r="AP195" s="365">
        <f>SUMPRODUCT(LEN($K195:$Y197)-LEN(SUBSTITUTE($K195:$Y197,"M", "")))</f>
        <v>0</v>
      </c>
      <c r="AQ195" s="382">
        <f>SUMPRODUCT(LEN($AD195:$AD197)-LEN(SUBSTITUTE($AD195:$AD197,"M", "")))</f>
        <v>0</v>
      </c>
    </row>
    <row r="196" spans="1:51" ht="19.899999999999999" customHeight="1" x14ac:dyDescent="0.2">
      <c r="A196" s="17"/>
      <c r="B196" s="406"/>
      <c r="C196" s="231"/>
      <c r="D196" s="23"/>
      <c r="E196" s="23"/>
      <c r="F196" s="191"/>
      <c r="G196" s="409"/>
      <c r="H196" s="409"/>
      <c r="I196" s="409"/>
      <c r="J196" s="190" t="s">
        <v>91</v>
      </c>
      <c r="K196" s="189"/>
      <c r="L196" s="190" t="s">
        <v>90</v>
      </c>
      <c r="M196" s="189"/>
      <c r="N196" s="190" t="s">
        <v>89</v>
      </c>
      <c r="O196" s="189"/>
      <c r="P196" s="190" t="s">
        <v>88</v>
      </c>
      <c r="Q196" s="189"/>
      <c r="R196" s="190" t="s">
        <v>210</v>
      </c>
      <c r="S196" s="189"/>
      <c r="T196" s="190" t="s">
        <v>209</v>
      </c>
      <c r="U196" s="189"/>
      <c r="V196" s="190" t="s">
        <v>291</v>
      </c>
      <c r="W196" s="189"/>
      <c r="X196" s="190" t="s">
        <v>593</v>
      </c>
      <c r="Y196" s="189"/>
      <c r="Z196" s="190" t="s">
        <v>739</v>
      </c>
      <c r="AA196" s="189"/>
      <c r="AB196" s="303" t="s">
        <v>911</v>
      </c>
      <c r="AC196" s="189"/>
      <c r="AD196" s="18"/>
      <c r="AE196" s="366"/>
      <c r="AF196" s="366"/>
      <c r="AG196" s="188"/>
      <c r="AH196" s="390"/>
      <c r="AI196" s="392"/>
      <c r="AJ196" s="392"/>
      <c r="AK196" s="392"/>
      <c r="AL196" s="392"/>
      <c r="AM196" s="392"/>
      <c r="AN196" s="392"/>
      <c r="AO196" s="392"/>
      <c r="AP196" s="392"/>
      <c r="AQ196" s="395"/>
    </row>
    <row r="197" spans="1:51" ht="19.899999999999999" customHeight="1" thickBot="1" x14ac:dyDescent="0.25">
      <c r="A197" s="151"/>
      <c r="B197" s="412"/>
      <c r="C197" s="230"/>
      <c r="D197" s="186"/>
      <c r="E197" s="186"/>
      <c r="F197" s="185"/>
      <c r="G197" s="411"/>
      <c r="H197" s="411"/>
      <c r="I197" s="411"/>
      <c r="J197" s="184" t="s">
        <v>87</v>
      </c>
      <c r="K197" s="183"/>
      <c r="L197" s="184" t="s">
        <v>86</v>
      </c>
      <c r="M197" s="183"/>
      <c r="N197" s="184" t="s">
        <v>85</v>
      </c>
      <c r="O197" s="183"/>
      <c r="P197" s="184" t="s">
        <v>84</v>
      </c>
      <c r="Q197" s="183"/>
      <c r="R197" s="184" t="s">
        <v>208</v>
      </c>
      <c r="S197" s="183"/>
      <c r="T197" s="184" t="s">
        <v>207</v>
      </c>
      <c r="U197" s="183"/>
      <c r="V197" s="201" t="s">
        <v>290</v>
      </c>
      <c r="W197" s="183"/>
      <c r="X197" s="201" t="s">
        <v>592</v>
      </c>
      <c r="Y197" s="183"/>
      <c r="Z197" s="201" t="s">
        <v>738</v>
      </c>
      <c r="AA197" s="183"/>
      <c r="AB197" s="302" t="s">
        <v>910</v>
      </c>
      <c r="AC197" s="200"/>
      <c r="AD197" s="10"/>
      <c r="AE197" s="367"/>
      <c r="AF197" s="367"/>
      <c r="AG197" s="180"/>
      <c r="AH197" s="391"/>
      <c r="AI197" s="393"/>
      <c r="AJ197" s="393"/>
      <c r="AK197" s="393"/>
      <c r="AL197" s="393"/>
      <c r="AM197" s="393"/>
      <c r="AN197" s="393"/>
      <c r="AO197" s="393"/>
      <c r="AP197" s="393"/>
      <c r="AQ197" s="396"/>
    </row>
    <row r="198" spans="1:51" ht="74.45" customHeight="1" thickBot="1" x14ac:dyDescent="0.3">
      <c r="A198" s="223" t="s">
        <v>123</v>
      </c>
      <c r="B198" s="222" t="s">
        <v>122</v>
      </c>
      <c r="C198" s="222" t="s">
        <v>121</v>
      </c>
      <c r="D198" s="222" t="s">
        <v>120</v>
      </c>
      <c r="E198" s="222" t="s">
        <v>119</v>
      </c>
      <c r="F198" s="222" t="s">
        <v>118</v>
      </c>
      <c r="G198" s="222" t="s">
        <v>33</v>
      </c>
      <c r="H198" s="222" t="s">
        <v>117</v>
      </c>
      <c r="I198" s="222" t="s">
        <v>34</v>
      </c>
      <c r="J198" s="403" t="s">
        <v>116</v>
      </c>
      <c r="K198" s="413"/>
      <c r="L198" s="403" t="s">
        <v>115</v>
      </c>
      <c r="M198" s="413"/>
      <c r="N198" s="403" t="s">
        <v>115</v>
      </c>
      <c r="O198" s="404"/>
      <c r="P198" s="403" t="s">
        <v>115</v>
      </c>
      <c r="Q198" s="404"/>
      <c r="R198" s="403" t="s">
        <v>115</v>
      </c>
      <c r="S198" s="404"/>
      <c r="T198" s="403" t="s">
        <v>115</v>
      </c>
      <c r="U198" s="404"/>
      <c r="V198" s="403" t="s">
        <v>115</v>
      </c>
      <c r="W198" s="404"/>
      <c r="X198" s="403" t="s">
        <v>115</v>
      </c>
      <c r="Y198" s="404"/>
      <c r="Z198" s="403" t="s">
        <v>115</v>
      </c>
      <c r="AA198" s="404"/>
      <c r="AB198" s="340" t="s">
        <v>115</v>
      </c>
      <c r="AC198" s="341"/>
      <c r="AD198" s="49" t="s">
        <v>114</v>
      </c>
      <c r="AE198" s="48" t="s">
        <v>113</v>
      </c>
      <c r="AF198" s="221" t="s">
        <v>221</v>
      </c>
      <c r="AG198" s="220" t="s">
        <v>112</v>
      </c>
      <c r="AH198" s="46" t="s">
        <v>111</v>
      </c>
      <c r="AI198" s="45" t="s">
        <v>110</v>
      </c>
      <c r="AJ198" s="45" t="s">
        <v>109</v>
      </c>
      <c r="AK198" s="45" t="s">
        <v>108</v>
      </c>
      <c r="AL198" s="45" t="s">
        <v>107</v>
      </c>
      <c r="AM198" s="45" t="s">
        <v>106</v>
      </c>
      <c r="AN198" s="45" t="s">
        <v>105</v>
      </c>
      <c r="AO198" s="45" t="s">
        <v>104</v>
      </c>
      <c r="AP198" s="45" t="s">
        <v>103</v>
      </c>
      <c r="AQ198" s="45" t="s">
        <v>102</v>
      </c>
    </row>
    <row r="199" spans="1:51" ht="36" customHeight="1" thickBot="1" x14ac:dyDescent="0.25">
      <c r="A199" s="71" t="s">
        <v>136</v>
      </c>
      <c r="B199" s="215"/>
      <c r="C199" s="214" t="s">
        <v>1048</v>
      </c>
      <c r="D199" s="213">
        <v>13</v>
      </c>
      <c r="E199" s="212">
        <v>55128.87</v>
      </c>
      <c r="F199" s="211">
        <v>1018.77</v>
      </c>
      <c r="G199" s="210"/>
      <c r="H199" s="210"/>
      <c r="I199" s="209"/>
      <c r="J199" s="208"/>
      <c r="K199" s="36"/>
      <c r="L199" s="208"/>
      <c r="M199" s="36"/>
      <c r="N199" s="208"/>
      <c r="O199" s="36"/>
      <c r="P199" s="208"/>
      <c r="Q199" s="36"/>
      <c r="R199" s="208"/>
      <c r="S199" s="36"/>
      <c r="T199" s="208"/>
      <c r="U199" s="36"/>
      <c r="V199" s="208"/>
      <c r="W199" s="36"/>
      <c r="X199" s="208"/>
      <c r="Y199" s="36"/>
      <c r="Z199" s="208"/>
      <c r="AA199" s="36"/>
      <c r="AB199" s="208"/>
      <c r="AC199" s="305"/>
      <c r="AD199" s="36"/>
      <c r="AE199" s="206"/>
      <c r="AF199" s="206"/>
      <c r="AG199" s="205"/>
      <c r="AH199" s="33">
        <f t="shared" ref="AH199:AQ199" si="3">SUM(AH200:AH260)</f>
        <v>344</v>
      </c>
      <c r="AI199" s="54">
        <f t="shared" si="3"/>
        <v>59</v>
      </c>
      <c r="AJ199" s="54">
        <f t="shared" si="3"/>
        <v>50</v>
      </c>
      <c r="AK199" s="54">
        <f t="shared" si="3"/>
        <v>5</v>
      </c>
      <c r="AL199" s="54">
        <f t="shared" si="3"/>
        <v>5</v>
      </c>
      <c r="AM199" s="54">
        <f t="shared" si="3"/>
        <v>0</v>
      </c>
      <c r="AN199" s="54">
        <f t="shared" si="3"/>
        <v>145</v>
      </c>
      <c r="AO199" s="54">
        <f t="shared" si="3"/>
        <v>31</v>
      </c>
      <c r="AP199" s="54">
        <f t="shared" si="3"/>
        <v>64</v>
      </c>
      <c r="AQ199" s="53">
        <f t="shared" si="3"/>
        <v>7</v>
      </c>
      <c r="AR199" s="32" t="s">
        <v>100</v>
      </c>
      <c r="AS199" s="31">
        <f>E199/(100*102)</f>
        <v>5.4047911764705887</v>
      </c>
      <c r="AU199" s="4">
        <f>SUM(AH199:AI199)/D199</f>
        <v>31</v>
      </c>
      <c r="AV199" s="4">
        <f>SUM(AJ199:AK199)/D199</f>
        <v>4.2307692307692308</v>
      </c>
      <c r="AW199" s="4">
        <f>SUM(AL199:AM199)/D199</f>
        <v>0.38461538461538464</v>
      </c>
      <c r="AX199" s="4">
        <f>SUM(AN199:AO199)/D199</f>
        <v>13.538461538461538</v>
      </c>
      <c r="AY199" s="4">
        <f>SUM(AP199:AQ199)/D199</f>
        <v>5.4615384615384617</v>
      </c>
    </row>
    <row r="200" spans="1:51" ht="19.899999999999999" customHeight="1" x14ac:dyDescent="0.2">
      <c r="A200" s="17" t="s">
        <v>129</v>
      </c>
      <c r="B200" s="405">
        <v>1</v>
      </c>
      <c r="C200" s="198" t="s">
        <v>1047</v>
      </c>
      <c r="D200" s="197"/>
      <c r="E200" s="197"/>
      <c r="F200" s="196"/>
      <c r="G200" s="408">
        <v>62</v>
      </c>
      <c r="H200" s="408">
        <v>20</v>
      </c>
      <c r="I200" s="408">
        <v>5</v>
      </c>
      <c r="J200" s="195" t="s">
        <v>95</v>
      </c>
      <c r="K200" s="194" t="s">
        <v>748</v>
      </c>
      <c r="L200" s="195" t="s">
        <v>94</v>
      </c>
      <c r="M200" s="194" t="s">
        <v>747</v>
      </c>
      <c r="N200" s="195" t="s">
        <v>93</v>
      </c>
      <c r="O200" s="194" t="s">
        <v>224</v>
      </c>
      <c r="P200" s="195" t="s">
        <v>92</v>
      </c>
      <c r="Q200" s="194" t="s">
        <v>367</v>
      </c>
      <c r="R200" s="195" t="s">
        <v>212</v>
      </c>
      <c r="S200" s="194" t="s">
        <v>97</v>
      </c>
      <c r="T200" s="195" t="s">
        <v>211</v>
      </c>
      <c r="U200" s="194"/>
      <c r="V200" s="195" t="s">
        <v>292</v>
      </c>
      <c r="W200" s="194"/>
      <c r="X200" s="195" t="s">
        <v>594</v>
      </c>
      <c r="Y200" s="194"/>
      <c r="Z200" s="195" t="s">
        <v>740</v>
      </c>
      <c r="AA200" s="194"/>
      <c r="AB200" s="304" t="s">
        <v>912</v>
      </c>
      <c r="AC200" s="194"/>
      <c r="AD200" s="25"/>
      <c r="AE200" s="397"/>
      <c r="AF200" s="397"/>
      <c r="AG200" s="193"/>
      <c r="AH200" s="379">
        <f>SUMPRODUCT(LEN($K200:$Y202)-LEN(SUBSTITUTE($K200:$Y202,"A", "")))</f>
        <v>17</v>
      </c>
      <c r="AI200" s="365">
        <f>SUMPRODUCT(LEN($AD200:$AD202)-LEN(SUBSTITUTE($AD200:$AD202,"A", "")))</f>
        <v>0</v>
      </c>
      <c r="AJ200" s="365">
        <f>SUMPRODUCT(LEN($K200:$Y202)-LEN(SUBSTITUTE($K200:$Y202,"S", "")))</f>
        <v>0</v>
      </c>
      <c r="AK200" s="365">
        <f>SUMPRODUCT(LEN($AD200:$AD202)-LEN(SUBSTITUTE($AD200:$AD202,"S", "")))</f>
        <v>0</v>
      </c>
      <c r="AL200" s="365">
        <f>SUMPRODUCT(LEN($K200:$Y202)-LEN(SUBSTITUTE($K200:$Y202,"F", "")))</f>
        <v>0</v>
      </c>
      <c r="AM200" s="365">
        <f>SUMPRODUCT(LEN($AD200:$AD202)-LEN(SUBSTITUTE($AD200:$AD202,"F", "")))</f>
        <v>0</v>
      </c>
      <c r="AN200" s="365">
        <f>SUMPRODUCT(LEN($K200:$Y202)-LEN(SUBSTITUTE($K200:$Y202,"G", "")))</f>
        <v>2</v>
      </c>
      <c r="AO200" s="365">
        <f>SUMPRODUCT(LEN($AD200:$AD202)-LEN(SUBSTITUTE($AD200:$AD202,"G", "")))</f>
        <v>0</v>
      </c>
      <c r="AP200" s="365">
        <f>SUMPRODUCT(LEN($K200:$Y202)-LEN(SUBSTITUTE($K200:$Y202,"M", "")))</f>
        <v>6</v>
      </c>
      <c r="AQ200" s="382">
        <f>SUMPRODUCT(LEN($AD200:$AD202)-LEN(SUBSTITUTE($AD200:$AD202,"M", "")))</f>
        <v>0</v>
      </c>
    </row>
    <row r="201" spans="1:51" ht="19.899999999999999" customHeight="1" x14ac:dyDescent="0.2">
      <c r="A201" s="17"/>
      <c r="B201" s="406"/>
      <c r="C201" s="231"/>
      <c r="D201" s="23"/>
      <c r="E201" s="23"/>
      <c r="F201" s="191"/>
      <c r="G201" s="409"/>
      <c r="H201" s="409"/>
      <c r="I201" s="409"/>
      <c r="J201" s="190" t="s">
        <v>91</v>
      </c>
      <c r="K201" s="189" t="s">
        <v>746</v>
      </c>
      <c r="L201" s="190" t="s">
        <v>90</v>
      </c>
      <c r="M201" s="189" t="s">
        <v>746</v>
      </c>
      <c r="N201" s="190" t="s">
        <v>89</v>
      </c>
      <c r="O201" s="189" t="s">
        <v>263</v>
      </c>
      <c r="P201" s="190" t="s">
        <v>88</v>
      </c>
      <c r="Q201" s="189" t="s">
        <v>97</v>
      </c>
      <c r="R201" s="190" t="s">
        <v>210</v>
      </c>
      <c r="S201" s="189" t="s">
        <v>97</v>
      </c>
      <c r="T201" s="190" t="s">
        <v>209</v>
      </c>
      <c r="U201" s="189"/>
      <c r="V201" s="190" t="s">
        <v>291</v>
      </c>
      <c r="W201" s="189"/>
      <c r="X201" s="190" t="s">
        <v>593</v>
      </c>
      <c r="Y201" s="189"/>
      <c r="Z201" s="190" t="s">
        <v>739</v>
      </c>
      <c r="AA201" s="189"/>
      <c r="AB201" s="303" t="s">
        <v>911</v>
      </c>
      <c r="AC201" s="189"/>
      <c r="AD201" s="18"/>
      <c r="AE201" s="366"/>
      <c r="AF201" s="366"/>
      <c r="AG201" s="188"/>
      <c r="AH201" s="390"/>
      <c r="AI201" s="392"/>
      <c r="AJ201" s="392"/>
      <c r="AK201" s="392"/>
      <c r="AL201" s="392"/>
      <c r="AM201" s="392"/>
      <c r="AN201" s="392"/>
      <c r="AO201" s="392"/>
      <c r="AP201" s="392"/>
      <c r="AQ201" s="395"/>
      <c r="AT201" s="4">
        <f>SUM(AP200:AQ202)/SUM(AN200:AQ202)*100</f>
        <v>75</v>
      </c>
    </row>
    <row r="202" spans="1:51" ht="19.899999999999999" customHeight="1" thickBot="1" x14ac:dyDescent="0.25">
      <c r="A202" s="17"/>
      <c r="B202" s="407"/>
      <c r="C202" s="233"/>
      <c r="D202" s="203"/>
      <c r="E202" s="203"/>
      <c r="F202" s="202"/>
      <c r="G202" s="410"/>
      <c r="H202" s="410"/>
      <c r="I202" s="410"/>
      <c r="J202" s="201" t="s">
        <v>87</v>
      </c>
      <c r="K202" s="200" t="s">
        <v>746</v>
      </c>
      <c r="L202" s="201" t="s">
        <v>86</v>
      </c>
      <c r="M202" s="200" t="s">
        <v>746</v>
      </c>
      <c r="N202" s="201" t="s">
        <v>85</v>
      </c>
      <c r="O202" s="200" t="s">
        <v>263</v>
      </c>
      <c r="P202" s="201" t="s">
        <v>84</v>
      </c>
      <c r="Q202" s="200" t="s">
        <v>97</v>
      </c>
      <c r="R202" s="201" t="s">
        <v>208</v>
      </c>
      <c r="S202" s="200" t="s">
        <v>97</v>
      </c>
      <c r="T202" s="201" t="s">
        <v>207</v>
      </c>
      <c r="U202" s="200"/>
      <c r="V202" s="201" t="s">
        <v>290</v>
      </c>
      <c r="W202" s="200"/>
      <c r="X202" s="201" t="s">
        <v>592</v>
      </c>
      <c r="Y202" s="200"/>
      <c r="Z202" s="201" t="s">
        <v>738</v>
      </c>
      <c r="AA202" s="200"/>
      <c r="AB202" s="302" t="s">
        <v>910</v>
      </c>
      <c r="AC202" s="200"/>
      <c r="AD202" s="10"/>
      <c r="AE202" s="398"/>
      <c r="AF202" s="398"/>
      <c r="AG202" s="199"/>
      <c r="AH202" s="391"/>
      <c r="AI202" s="393"/>
      <c r="AJ202" s="393"/>
      <c r="AK202" s="393"/>
      <c r="AL202" s="393"/>
      <c r="AM202" s="393"/>
      <c r="AN202" s="393"/>
      <c r="AO202" s="393"/>
      <c r="AP202" s="393"/>
      <c r="AQ202" s="396"/>
    </row>
    <row r="203" spans="1:51" ht="19.899999999999999" customHeight="1" x14ac:dyDescent="0.2">
      <c r="A203" s="17"/>
      <c r="B203" s="405">
        <v>2</v>
      </c>
      <c r="C203" s="232"/>
      <c r="D203" s="197"/>
      <c r="E203" s="197"/>
      <c r="F203" s="196"/>
      <c r="G203" s="408">
        <v>84</v>
      </c>
      <c r="H203" s="408">
        <v>27</v>
      </c>
      <c r="I203" s="408">
        <v>5</v>
      </c>
      <c r="J203" s="195" t="s">
        <v>95</v>
      </c>
      <c r="K203" s="194" t="s">
        <v>764</v>
      </c>
      <c r="L203" s="195" t="s">
        <v>94</v>
      </c>
      <c r="M203" s="194" t="s">
        <v>839</v>
      </c>
      <c r="N203" s="195" t="s">
        <v>93</v>
      </c>
      <c r="O203" s="194" t="s">
        <v>425</v>
      </c>
      <c r="P203" s="195" t="s">
        <v>92</v>
      </c>
      <c r="Q203" s="194" t="s">
        <v>275</v>
      </c>
      <c r="R203" s="195" t="s">
        <v>212</v>
      </c>
      <c r="S203" s="194" t="s">
        <v>275</v>
      </c>
      <c r="T203" s="195" t="s">
        <v>211</v>
      </c>
      <c r="U203" s="194" t="s">
        <v>319</v>
      </c>
      <c r="V203" s="195" t="s">
        <v>292</v>
      </c>
      <c r="W203" s="194" t="s">
        <v>97</v>
      </c>
      <c r="X203" s="195" t="s">
        <v>594</v>
      </c>
      <c r="Y203" s="194" t="s">
        <v>97</v>
      </c>
      <c r="Z203" s="195" t="s">
        <v>740</v>
      </c>
      <c r="AA203" s="194"/>
      <c r="AB203" s="304" t="s">
        <v>912</v>
      </c>
      <c r="AC203" s="194"/>
      <c r="AD203" s="25" t="s">
        <v>301</v>
      </c>
      <c r="AE203" s="397"/>
      <c r="AF203" s="397"/>
      <c r="AG203" s="193"/>
      <c r="AH203" s="379">
        <f>SUMPRODUCT(LEN($K203:$Y205)-LEN(SUBSTITUTE($K203:$Y205,"A", "")))</f>
        <v>34</v>
      </c>
      <c r="AI203" s="365">
        <f>SUMPRODUCT(LEN($AD203:$AD205)-LEN(SUBSTITUTE($AD203:$AD205,"A", "")))</f>
        <v>3</v>
      </c>
      <c r="AJ203" s="365">
        <f>SUMPRODUCT(LEN($K203:$Y205)-LEN(SUBSTITUTE($K203:$Y205,"S", "")))</f>
        <v>1</v>
      </c>
      <c r="AK203" s="365">
        <f>SUMPRODUCT(LEN($AD203:$AD205)-LEN(SUBSTITUTE($AD203:$AD205,"S", "")))</f>
        <v>0</v>
      </c>
      <c r="AL203" s="365">
        <f>SUMPRODUCT(LEN($K203:$Y205)-LEN(SUBSTITUTE($K203:$Y205,"F", "")))</f>
        <v>0</v>
      </c>
      <c r="AM203" s="365">
        <f>SUMPRODUCT(LEN($AD203:$AD205)-LEN(SUBSTITUTE($AD203:$AD205,"F", "")))</f>
        <v>0</v>
      </c>
      <c r="AN203" s="365">
        <f>SUMPRODUCT(LEN($K203:$Y205)-LEN(SUBSTITUTE($K203:$Y205,"G", "")))</f>
        <v>10</v>
      </c>
      <c r="AO203" s="365">
        <f>SUMPRODUCT(LEN($AD203:$AD205)-LEN(SUBSTITUTE($AD203:$AD205,"G", "")))</f>
        <v>1</v>
      </c>
      <c r="AP203" s="365">
        <f>SUMPRODUCT(LEN($K203:$Y205)-LEN(SUBSTITUTE($K203:$Y205,"M", "")))</f>
        <v>8</v>
      </c>
      <c r="AQ203" s="382">
        <f>SUMPRODUCT(LEN($AD203:$AD205)-LEN(SUBSTITUTE($AD203:$AD205,"M", "")))</f>
        <v>0</v>
      </c>
    </row>
    <row r="204" spans="1:51" ht="19.899999999999999" customHeight="1" x14ac:dyDescent="0.2">
      <c r="A204" s="17"/>
      <c r="B204" s="406"/>
      <c r="C204" s="231"/>
      <c r="D204" s="23"/>
      <c r="E204" s="23"/>
      <c r="F204" s="191"/>
      <c r="G204" s="409"/>
      <c r="H204" s="409"/>
      <c r="I204" s="409"/>
      <c r="J204" s="190" t="s">
        <v>91</v>
      </c>
      <c r="K204" s="189" t="s">
        <v>793</v>
      </c>
      <c r="L204" s="190" t="s">
        <v>90</v>
      </c>
      <c r="M204" s="189" t="s">
        <v>839</v>
      </c>
      <c r="N204" s="190" t="s">
        <v>89</v>
      </c>
      <c r="O204" s="189" t="s">
        <v>753</v>
      </c>
      <c r="P204" s="190" t="s">
        <v>88</v>
      </c>
      <c r="Q204" s="189" t="s">
        <v>367</v>
      </c>
      <c r="R204" s="190" t="s">
        <v>210</v>
      </c>
      <c r="S204" s="189" t="s">
        <v>224</v>
      </c>
      <c r="T204" s="190" t="s">
        <v>209</v>
      </c>
      <c r="U204" s="189" t="s">
        <v>97</v>
      </c>
      <c r="V204" s="190" t="s">
        <v>291</v>
      </c>
      <c r="W204" s="189" t="s">
        <v>97</v>
      </c>
      <c r="X204" s="190" t="s">
        <v>593</v>
      </c>
      <c r="Y204" s="189"/>
      <c r="Z204" s="190" t="s">
        <v>739</v>
      </c>
      <c r="AA204" s="189"/>
      <c r="AB204" s="303" t="s">
        <v>911</v>
      </c>
      <c r="AC204" s="189"/>
      <c r="AD204" s="18"/>
      <c r="AE204" s="366"/>
      <c r="AF204" s="366"/>
      <c r="AG204" s="188"/>
      <c r="AH204" s="390"/>
      <c r="AI204" s="392"/>
      <c r="AJ204" s="392"/>
      <c r="AK204" s="392"/>
      <c r="AL204" s="392"/>
      <c r="AM204" s="392"/>
      <c r="AN204" s="392"/>
      <c r="AO204" s="392"/>
      <c r="AP204" s="392"/>
      <c r="AQ204" s="395"/>
      <c r="AT204" s="4">
        <f>SUM(AP203:AQ205)/SUM(AN203:AQ205)*100</f>
        <v>42.105263157894733</v>
      </c>
    </row>
    <row r="205" spans="1:51" ht="19.899999999999999" customHeight="1" thickBot="1" x14ac:dyDescent="0.25">
      <c r="A205" s="17"/>
      <c r="B205" s="407"/>
      <c r="C205" s="233"/>
      <c r="D205" s="203"/>
      <c r="E205" s="203"/>
      <c r="F205" s="202"/>
      <c r="G205" s="410"/>
      <c r="H205" s="410"/>
      <c r="I205" s="410"/>
      <c r="J205" s="201" t="s">
        <v>87</v>
      </c>
      <c r="K205" s="200" t="s">
        <v>745</v>
      </c>
      <c r="L205" s="201" t="s">
        <v>86</v>
      </c>
      <c r="M205" s="200" t="s">
        <v>747</v>
      </c>
      <c r="N205" s="201" t="s">
        <v>85</v>
      </c>
      <c r="O205" s="200" t="s">
        <v>224</v>
      </c>
      <c r="P205" s="201" t="s">
        <v>84</v>
      </c>
      <c r="Q205" s="200" t="s">
        <v>275</v>
      </c>
      <c r="R205" s="201" t="s">
        <v>208</v>
      </c>
      <c r="S205" s="200" t="s">
        <v>263</v>
      </c>
      <c r="T205" s="201" t="s">
        <v>207</v>
      </c>
      <c r="U205" s="200" t="s">
        <v>263</v>
      </c>
      <c r="V205" s="201" t="s">
        <v>290</v>
      </c>
      <c r="W205" s="200" t="s">
        <v>98</v>
      </c>
      <c r="X205" s="201" t="s">
        <v>592</v>
      </c>
      <c r="Y205" s="200"/>
      <c r="Z205" s="201" t="s">
        <v>738</v>
      </c>
      <c r="AA205" s="200"/>
      <c r="AB205" s="302" t="s">
        <v>910</v>
      </c>
      <c r="AC205" s="200"/>
      <c r="AD205" s="10"/>
      <c r="AE205" s="398"/>
      <c r="AF205" s="398"/>
      <c r="AG205" s="199"/>
      <c r="AH205" s="391"/>
      <c r="AI205" s="393"/>
      <c r="AJ205" s="393"/>
      <c r="AK205" s="393"/>
      <c r="AL205" s="393"/>
      <c r="AM205" s="393"/>
      <c r="AN205" s="393"/>
      <c r="AO205" s="393"/>
      <c r="AP205" s="393"/>
      <c r="AQ205" s="396"/>
    </row>
    <row r="206" spans="1:51" ht="19.899999999999999" customHeight="1" x14ac:dyDescent="0.2">
      <c r="A206" s="17"/>
      <c r="B206" s="405">
        <v>3</v>
      </c>
      <c r="C206" s="198" t="s">
        <v>137</v>
      </c>
      <c r="D206" s="197"/>
      <c r="E206" s="197"/>
      <c r="F206" s="196"/>
      <c r="G206" s="408">
        <v>74</v>
      </c>
      <c r="H206" s="408">
        <v>21</v>
      </c>
      <c r="I206" s="408">
        <v>4</v>
      </c>
      <c r="J206" s="195" t="s">
        <v>95</v>
      </c>
      <c r="K206" s="194" t="s">
        <v>748</v>
      </c>
      <c r="L206" s="195" t="s">
        <v>94</v>
      </c>
      <c r="M206" s="194" t="s">
        <v>1012</v>
      </c>
      <c r="N206" s="195" t="s">
        <v>93</v>
      </c>
      <c r="O206" s="194" t="s">
        <v>213</v>
      </c>
      <c r="P206" s="195" t="s">
        <v>92</v>
      </c>
      <c r="Q206" s="194" t="s">
        <v>275</v>
      </c>
      <c r="R206" s="195" t="s">
        <v>212</v>
      </c>
      <c r="S206" s="194" t="s">
        <v>263</v>
      </c>
      <c r="T206" s="195" t="s">
        <v>211</v>
      </c>
      <c r="U206" s="194" t="s">
        <v>97</v>
      </c>
      <c r="V206" s="195" t="s">
        <v>292</v>
      </c>
      <c r="W206" s="194"/>
      <c r="X206" s="195" t="s">
        <v>594</v>
      </c>
      <c r="Y206" s="194"/>
      <c r="Z206" s="195" t="s">
        <v>740</v>
      </c>
      <c r="AA206" s="194"/>
      <c r="AB206" s="304" t="s">
        <v>912</v>
      </c>
      <c r="AC206" s="194"/>
      <c r="AD206" s="25" t="s">
        <v>1046</v>
      </c>
      <c r="AE206" s="397"/>
      <c r="AF206" s="397"/>
      <c r="AG206" s="193"/>
      <c r="AH206" s="379">
        <f>SUMPRODUCT(LEN($K206:$Y208)-LEN(SUBSTITUTE($K206:$Y208,"A", "")))</f>
        <v>20</v>
      </c>
      <c r="AI206" s="365">
        <f>SUMPRODUCT(LEN($AD206:$AD208)-LEN(SUBSTITUTE($AD206:$AD208,"A", "")))</f>
        <v>6</v>
      </c>
      <c r="AJ206" s="365">
        <f>SUMPRODUCT(LEN($K206:$Y208)-LEN(SUBSTITUTE($K206:$Y208,"S", "")))</f>
        <v>0</v>
      </c>
      <c r="AK206" s="365">
        <f>SUMPRODUCT(LEN($AD206:$AD208)-LEN(SUBSTITUTE($AD206:$AD208,"S", "")))</f>
        <v>0</v>
      </c>
      <c r="AL206" s="365">
        <f>SUMPRODUCT(LEN($K206:$Y208)-LEN(SUBSTITUTE($K206:$Y208,"F", "")))</f>
        <v>0</v>
      </c>
      <c r="AM206" s="365">
        <f>SUMPRODUCT(LEN($AD206:$AD208)-LEN(SUBSTITUTE($AD206:$AD208,"F", "")))</f>
        <v>0</v>
      </c>
      <c r="AN206" s="365">
        <f>SUMPRODUCT(LEN($K206:$Y208)-LEN(SUBSTITUTE($K206:$Y208,"G", "")))</f>
        <v>8</v>
      </c>
      <c r="AO206" s="365">
        <f>SUMPRODUCT(LEN($AD206:$AD208)-LEN(SUBSTITUTE($AD206:$AD208,"G", "")))</f>
        <v>4</v>
      </c>
      <c r="AP206" s="365">
        <f>SUMPRODUCT(LEN($K206:$Y208)-LEN(SUBSTITUTE($K206:$Y208,"M", "")))</f>
        <v>5</v>
      </c>
      <c r="AQ206" s="382">
        <f>SUMPRODUCT(LEN($AD206:$AD208)-LEN(SUBSTITUTE($AD206:$AD208,"M", "")))</f>
        <v>1</v>
      </c>
    </row>
    <row r="207" spans="1:51" ht="19.899999999999999" customHeight="1" x14ac:dyDescent="0.2">
      <c r="A207" s="17"/>
      <c r="B207" s="406"/>
      <c r="C207" s="231"/>
      <c r="D207" s="23"/>
      <c r="E207" s="23"/>
      <c r="F207" s="191"/>
      <c r="G207" s="409"/>
      <c r="H207" s="409"/>
      <c r="I207" s="409"/>
      <c r="J207" s="190" t="s">
        <v>91</v>
      </c>
      <c r="K207" s="189" t="s">
        <v>97</v>
      </c>
      <c r="L207" s="190" t="s">
        <v>90</v>
      </c>
      <c r="M207" s="189" t="s">
        <v>743</v>
      </c>
      <c r="N207" s="190" t="s">
        <v>89</v>
      </c>
      <c r="O207" s="189" t="s">
        <v>306</v>
      </c>
      <c r="P207" s="190" t="s">
        <v>88</v>
      </c>
      <c r="Q207" s="189" t="s">
        <v>263</v>
      </c>
      <c r="R207" s="190" t="s">
        <v>210</v>
      </c>
      <c r="S207" s="189" t="s">
        <v>213</v>
      </c>
      <c r="T207" s="190" t="s">
        <v>209</v>
      </c>
      <c r="U207" s="189" t="s">
        <v>97</v>
      </c>
      <c r="V207" s="190" t="s">
        <v>291</v>
      </c>
      <c r="W207" s="189"/>
      <c r="X207" s="190" t="s">
        <v>593</v>
      </c>
      <c r="Y207" s="189"/>
      <c r="Z207" s="190" t="s">
        <v>739</v>
      </c>
      <c r="AA207" s="189"/>
      <c r="AB207" s="303" t="s">
        <v>911</v>
      </c>
      <c r="AC207" s="189"/>
      <c r="AD207" s="18"/>
      <c r="AE207" s="366"/>
      <c r="AF207" s="366"/>
      <c r="AG207" s="188"/>
      <c r="AH207" s="390"/>
      <c r="AI207" s="392"/>
      <c r="AJ207" s="392"/>
      <c r="AK207" s="392"/>
      <c r="AL207" s="392"/>
      <c r="AM207" s="392"/>
      <c r="AN207" s="392"/>
      <c r="AO207" s="392"/>
      <c r="AP207" s="392"/>
      <c r="AQ207" s="395"/>
      <c r="AT207" s="4">
        <f>SUM(AP206:AQ208)/SUM(AN206:AQ208)*100</f>
        <v>33.333333333333329</v>
      </c>
    </row>
    <row r="208" spans="1:51" ht="19.899999999999999" customHeight="1" thickBot="1" x14ac:dyDescent="0.25">
      <c r="A208" s="17"/>
      <c r="B208" s="407"/>
      <c r="C208" s="233"/>
      <c r="D208" s="203"/>
      <c r="E208" s="203"/>
      <c r="F208" s="202"/>
      <c r="G208" s="410"/>
      <c r="H208" s="410"/>
      <c r="I208" s="410"/>
      <c r="J208" s="201" t="s">
        <v>87</v>
      </c>
      <c r="K208" s="200" t="s">
        <v>569</v>
      </c>
      <c r="L208" s="201" t="s">
        <v>86</v>
      </c>
      <c r="M208" s="200" t="s">
        <v>742</v>
      </c>
      <c r="N208" s="201" t="s">
        <v>85</v>
      </c>
      <c r="O208" s="200" t="s">
        <v>319</v>
      </c>
      <c r="P208" s="201" t="s">
        <v>84</v>
      </c>
      <c r="Q208" s="200" t="s">
        <v>213</v>
      </c>
      <c r="R208" s="201" t="s">
        <v>208</v>
      </c>
      <c r="S208" s="200" t="s">
        <v>97</v>
      </c>
      <c r="T208" s="201" t="s">
        <v>207</v>
      </c>
      <c r="U208" s="200"/>
      <c r="V208" s="201" t="s">
        <v>290</v>
      </c>
      <c r="W208" s="200"/>
      <c r="X208" s="201" t="s">
        <v>592</v>
      </c>
      <c r="Y208" s="200"/>
      <c r="Z208" s="201" t="s">
        <v>738</v>
      </c>
      <c r="AA208" s="200"/>
      <c r="AB208" s="302" t="s">
        <v>910</v>
      </c>
      <c r="AC208" s="200"/>
      <c r="AD208" s="10"/>
      <c r="AE208" s="398"/>
      <c r="AF208" s="398"/>
      <c r="AG208" s="199"/>
      <c r="AH208" s="391"/>
      <c r="AI208" s="393"/>
      <c r="AJ208" s="393"/>
      <c r="AK208" s="393"/>
      <c r="AL208" s="393"/>
      <c r="AM208" s="393"/>
      <c r="AN208" s="393"/>
      <c r="AO208" s="393"/>
      <c r="AP208" s="393"/>
      <c r="AQ208" s="396"/>
    </row>
    <row r="209" spans="1:46" ht="19.899999999999999" customHeight="1" x14ac:dyDescent="0.2">
      <c r="A209" s="17"/>
      <c r="B209" s="405">
        <v>4</v>
      </c>
      <c r="C209" s="232"/>
      <c r="D209" s="197"/>
      <c r="E209" s="197"/>
      <c r="F209" s="196"/>
      <c r="G209" s="408">
        <v>100</v>
      </c>
      <c r="H209" s="408">
        <v>27</v>
      </c>
      <c r="I209" s="408">
        <v>6</v>
      </c>
      <c r="J209" s="195" t="s">
        <v>95</v>
      </c>
      <c r="K209" s="194" t="s">
        <v>746</v>
      </c>
      <c r="L209" s="195" t="s">
        <v>94</v>
      </c>
      <c r="M209" s="194" t="s">
        <v>746</v>
      </c>
      <c r="N209" s="195" t="s">
        <v>93</v>
      </c>
      <c r="O209" s="194" t="s">
        <v>440</v>
      </c>
      <c r="P209" s="195" t="s">
        <v>92</v>
      </c>
      <c r="Q209" s="194" t="s">
        <v>284</v>
      </c>
      <c r="R209" s="195" t="s">
        <v>212</v>
      </c>
      <c r="S209" s="194" t="s">
        <v>323</v>
      </c>
      <c r="T209" s="195" t="s">
        <v>211</v>
      </c>
      <c r="U209" s="194" t="s">
        <v>264</v>
      </c>
      <c r="V209" s="195" t="s">
        <v>292</v>
      </c>
      <c r="W209" s="194" t="s">
        <v>218</v>
      </c>
      <c r="X209" s="195" t="s">
        <v>594</v>
      </c>
      <c r="Y209" s="194"/>
      <c r="Z209" s="195" t="s">
        <v>740</v>
      </c>
      <c r="AA209" s="194"/>
      <c r="AB209" s="304" t="s">
        <v>912</v>
      </c>
      <c r="AC209" s="194"/>
      <c r="AD209" s="25"/>
      <c r="AE209" s="397">
        <v>3</v>
      </c>
      <c r="AF209" s="397"/>
      <c r="AG209" s="193"/>
      <c r="AH209" s="379">
        <f>SUMPRODUCT(LEN($K209:$Y211)-LEN(SUBSTITUTE($K209:$Y211,"A", "")))</f>
        <v>19</v>
      </c>
      <c r="AI209" s="365">
        <f>SUMPRODUCT(LEN($AD209:$AD211)-LEN(SUBSTITUTE($AD209:$AD211,"A", "")))</f>
        <v>0</v>
      </c>
      <c r="AJ209" s="365">
        <f>SUMPRODUCT(LEN($K209:$Y211)-LEN(SUBSTITUTE($K209:$Y211,"S", "")))</f>
        <v>12</v>
      </c>
      <c r="AK209" s="365">
        <f>SUMPRODUCT(LEN($AD209:$AD211)-LEN(SUBSTITUTE($AD209:$AD211,"S", "")))</f>
        <v>0</v>
      </c>
      <c r="AL209" s="365">
        <f>SUMPRODUCT(LEN($K209:$Y211)-LEN(SUBSTITUTE($K209:$Y211,"F", "")))</f>
        <v>1</v>
      </c>
      <c r="AM209" s="365">
        <f>SUMPRODUCT(LEN($AD209:$AD211)-LEN(SUBSTITUTE($AD209:$AD211,"F", "")))</f>
        <v>0</v>
      </c>
      <c r="AN209" s="365">
        <f>SUMPRODUCT(LEN($K209:$Y211)-LEN(SUBSTITUTE($K209:$Y211,"G", "")))</f>
        <v>18</v>
      </c>
      <c r="AO209" s="365">
        <f>SUMPRODUCT(LEN($AD209:$AD211)-LEN(SUBSTITUTE($AD209:$AD211,"G", "")))</f>
        <v>0</v>
      </c>
      <c r="AP209" s="365">
        <f>SUMPRODUCT(LEN($K209:$Y211)-LEN(SUBSTITUTE($K209:$Y211,"M", "")))</f>
        <v>5</v>
      </c>
      <c r="AQ209" s="382">
        <f>SUMPRODUCT(LEN($AD209:$AD211)-LEN(SUBSTITUTE($AD209:$AD211,"M", "")))</f>
        <v>0</v>
      </c>
    </row>
    <row r="210" spans="1:46" ht="19.899999999999999" customHeight="1" x14ac:dyDescent="0.2">
      <c r="A210" s="17"/>
      <c r="B210" s="406"/>
      <c r="C210" s="231"/>
      <c r="D210" s="23"/>
      <c r="E210" s="23"/>
      <c r="F210" s="191"/>
      <c r="G210" s="409"/>
      <c r="H210" s="409"/>
      <c r="I210" s="409"/>
      <c r="J210" s="190" t="s">
        <v>91</v>
      </c>
      <c r="K210" s="189" t="s">
        <v>748</v>
      </c>
      <c r="L210" s="190" t="s">
        <v>90</v>
      </c>
      <c r="M210" s="189" t="s">
        <v>743</v>
      </c>
      <c r="N210" s="190" t="s">
        <v>89</v>
      </c>
      <c r="O210" s="189" t="s">
        <v>436</v>
      </c>
      <c r="P210" s="190" t="s">
        <v>88</v>
      </c>
      <c r="Q210" s="189" t="s">
        <v>224</v>
      </c>
      <c r="R210" s="190" t="s">
        <v>210</v>
      </c>
      <c r="S210" s="189" t="s">
        <v>323</v>
      </c>
      <c r="T210" s="190" t="s">
        <v>209</v>
      </c>
      <c r="U210" s="189" t="s">
        <v>315</v>
      </c>
      <c r="V210" s="190" t="s">
        <v>291</v>
      </c>
      <c r="W210" s="189" t="s">
        <v>214</v>
      </c>
      <c r="X210" s="190" t="s">
        <v>593</v>
      </c>
      <c r="Y210" s="189"/>
      <c r="Z210" s="190" t="s">
        <v>739</v>
      </c>
      <c r="AA210" s="189"/>
      <c r="AB210" s="303" t="s">
        <v>911</v>
      </c>
      <c r="AC210" s="189"/>
      <c r="AD210" s="18"/>
      <c r="AE210" s="366"/>
      <c r="AF210" s="366"/>
      <c r="AG210" s="188"/>
      <c r="AH210" s="390"/>
      <c r="AI210" s="392"/>
      <c r="AJ210" s="392"/>
      <c r="AK210" s="392"/>
      <c r="AL210" s="392"/>
      <c r="AM210" s="392"/>
      <c r="AN210" s="392"/>
      <c r="AO210" s="392"/>
      <c r="AP210" s="392"/>
      <c r="AQ210" s="395"/>
      <c r="AT210" s="4">
        <f>SUM(AP209:AQ211)/SUM(AN209:AQ211)*100</f>
        <v>21.739130434782609</v>
      </c>
    </row>
    <row r="211" spans="1:46" ht="19.899999999999999" customHeight="1" thickBot="1" x14ac:dyDescent="0.25">
      <c r="A211" s="17"/>
      <c r="B211" s="407"/>
      <c r="C211" s="233"/>
      <c r="D211" s="203"/>
      <c r="E211" s="203"/>
      <c r="F211" s="202"/>
      <c r="G211" s="410"/>
      <c r="H211" s="410"/>
      <c r="I211" s="410"/>
      <c r="J211" s="201" t="s">
        <v>87</v>
      </c>
      <c r="K211" s="200" t="s">
        <v>746</v>
      </c>
      <c r="L211" s="201" t="s">
        <v>86</v>
      </c>
      <c r="M211" s="200" t="s">
        <v>319</v>
      </c>
      <c r="N211" s="201" t="s">
        <v>85</v>
      </c>
      <c r="O211" s="200" t="s">
        <v>269</v>
      </c>
      <c r="P211" s="201" t="s">
        <v>84</v>
      </c>
      <c r="Q211" s="200" t="s">
        <v>326</v>
      </c>
      <c r="R211" s="201" t="s">
        <v>208</v>
      </c>
      <c r="S211" s="200" t="s">
        <v>319</v>
      </c>
      <c r="T211" s="201" t="s">
        <v>207</v>
      </c>
      <c r="U211" s="200" t="s">
        <v>273</v>
      </c>
      <c r="V211" s="201" t="s">
        <v>290</v>
      </c>
      <c r="W211" s="200" t="s">
        <v>98</v>
      </c>
      <c r="X211" s="201" t="s">
        <v>592</v>
      </c>
      <c r="Y211" s="200"/>
      <c r="Z211" s="201" t="s">
        <v>738</v>
      </c>
      <c r="AA211" s="200"/>
      <c r="AB211" s="302" t="s">
        <v>910</v>
      </c>
      <c r="AC211" s="200"/>
      <c r="AD211" s="10"/>
      <c r="AE211" s="398"/>
      <c r="AF211" s="398"/>
      <c r="AG211" s="199"/>
      <c r="AH211" s="391"/>
      <c r="AI211" s="393"/>
      <c r="AJ211" s="393"/>
      <c r="AK211" s="393"/>
      <c r="AL211" s="393"/>
      <c r="AM211" s="393"/>
      <c r="AN211" s="393"/>
      <c r="AO211" s="393"/>
      <c r="AP211" s="393"/>
      <c r="AQ211" s="396"/>
    </row>
    <row r="212" spans="1:46" ht="19.899999999999999" customHeight="1" x14ac:dyDescent="0.2">
      <c r="A212" s="17"/>
      <c r="B212" s="405">
        <v>5</v>
      </c>
      <c r="C212" s="232"/>
      <c r="D212" s="197"/>
      <c r="E212" s="197"/>
      <c r="F212" s="196"/>
      <c r="G212" s="408">
        <v>99</v>
      </c>
      <c r="H212" s="408">
        <v>29</v>
      </c>
      <c r="I212" s="408">
        <v>6</v>
      </c>
      <c r="J212" s="195" t="s">
        <v>95</v>
      </c>
      <c r="K212" s="194" t="s">
        <v>97</v>
      </c>
      <c r="L212" s="195" t="s">
        <v>94</v>
      </c>
      <c r="M212" s="194" t="s">
        <v>746</v>
      </c>
      <c r="N212" s="195" t="s">
        <v>93</v>
      </c>
      <c r="O212" s="194" t="s">
        <v>263</v>
      </c>
      <c r="P212" s="195" t="s">
        <v>92</v>
      </c>
      <c r="Q212" s="194" t="s">
        <v>275</v>
      </c>
      <c r="R212" s="195" t="s">
        <v>212</v>
      </c>
      <c r="S212" s="194" t="s">
        <v>275</v>
      </c>
      <c r="T212" s="195" t="s">
        <v>211</v>
      </c>
      <c r="U212" s="194" t="s">
        <v>319</v>
      </c>
      <c r="V212" s="195" t="s">
        <v>292</v>
      </c>
      <c r="W212" s="194" t="s">
        <v>218</v>
      </c>
      <c r="X212" s="195" t="s">
        <v>594</v>
      </c>
      <c r="Y212" s="194" t="s">
        <v>218</v>
      </c>
      <c r="Z212" s="195" t="s">
        <v>740</v>
      </c>
      <c r="AA212" s="194"/>
      <c r="AB212" s="304" t="s">
        <v>912</v>
      </c>
      <c r="AC212" s="194"/>
      <c r="AD212" s="25" t="s">
        <v>1045</v>
      </c>
      <c r="AE212" s="397"/>
      <c r="AF212" s="397"/>
      <c r="AG212" s="193"/>
      <c r="AH212" s="379">
        <f>SUMPRODUCT(LEN($K212:$Y214)-LEN(SUBSTITUTE($K212:$Y214,"A", "")))</f>
        <v>25</v>
      </c>
      <c r="AI212" s="365">
        <f>SUMPRODUCT(LEN($AD212:$AD214)-LEN(SUBSTITUTE($AD212:$AD214,"A", "")))</f>
        <v>4</v>
      </c>
      <c r="AJ212" s="365">
        <f>SUMPRODUCT(LEN($K212:$Y214)-LEN(SUBSTITUTE($K212:$Y214,"S", "")))</f>
        <v>10</v>
      </c>
      <c r="AK212" s="365">
        <f>SUMPRODUCT(LEN($AD212:$AD214)-LEN(SUBSTITUTE($AD212:$AD214,"S", "")))</f>
        <v>3</v>
      </c>
      <c r="AL212" s="365">
        <f>SUMPRODUCT(LEN($K212:$Y214)-LEN(SUBSTITUTE($K212:$Y214,"F", "")))</f>
        <v>1</v>
      </c>
      <c r="AM212" s="365">
        <f>SUMPRODUCT(LEN($AD212:$AD214)-LEN(SUBSTITUTE($AD212:$AD214,"F", "")))</f>
        <v>0</v>
      </c>
      <c r="AN212" s="365">
        <f>SUMPRODUCT(LEN($K212:$Y214)-LEN(SUBSTITUTE($K212:$Y214,"G", "")))</f>
        <v>14</v>
      </c>
      <c r="AO212" s="365">
        <f>SUMPRODUCT(LEN($AD212:$AD214)-LEN(SUBSTITUTE($AD212:$AD214,"G", "")))</f>
        <v>3</v>
      </c>
      <c r="AP212" s="365">
        <f>SUMPRODUCT(LEN($K212:$Y214)-LEN(SUBSTITUTE($K212:$Y214,"M", "")))</f>
        <v>3</v>
      </c>
      <c r="AQ212" s="382">
        <f>SUMPRODUCT(LEN($AD212:$AD214)-LEN(SUBSTITUTE($AD212:$AD214,"M", "")))</f>
        <v>0</v>
      </c>
    </row>
    <row r="213" spans="1:46" ht="19.899999999999999" customHeight="1" x14ac:dyDescent="0.2">
      <c r="A213" s="17"/>
      <c r="B213" s="406"/>
      <c r="C213" s="231"/>
      <c r="D213" s="23"/>
      <c r="E213" s="23"/>
      <c r="F213" s="191"/>
      <c r="G213" s="409"/>
      <c r="H213" s="409"/>
      <c r="I213" s="409"/>
      <c r="J213" s="190" t="s">
        <v>91</v>
      </c>
      <c r="K213" s="189" t="s">
        <v>97</v>
      </c>
      <c r="L213" s="190" t="s">
        <v>90</v>
      </c>
      <c r="M213" s="189" t="s">
        <v>743</v>
      </c>
      <c r="N213" s="190" t="s">
        <v>89</v>
      </c>
      <c r="O213" s="189" t="s">
        <v>271</v>
      </c>
      <c r="P213" s="190" t="s">
        <v>88</v>
      </c>
      <c r="Q213" s="189" t="s">
        <v>263</v>
      </c>
      <c r="R213" s="190" t="s">
        <v>210</v>
      </c>
      <c r="S213" s="189" t="s">
        <v>574</v>
      </c>
      <c r="T213" s="190" t="s">
        <v>209</v>
      </c>
      <c r="U213" s="189" t="s">
        <v>305</v>
      </c>
      <c r="V213" s="190" t="s">
        <v>291</v>
      </c>
      <c r="W213" s="189" t="s">
        <v>213</v>
      </c>
      <c r="X213" s="190" t="s">
        <v>593</v>
      </c>
      <c r="Y213" s="189" t="s">
        <v>98</v>
      </c>
      <c r="Z213" s="190" t="s">
        <v>739</v>
      </c>
      <c r="AA213" s="189"/>
      <c r="AB213" s="303" t="s">
        <v>911</v>
      </c>
      <c r="AC213" s="189"/>
      <c r="AD213" s="18"/>
      <c r="AE213" s="366"/>
      <c r="AF213" s="366"/>
      <c r="AG213" s="188"/>
      <c r="AH213" s="390"/>
      <c r="AI213" s="392"/>
      <c r="AJ213" s="392"/>
      <c r="AK213" s="392"/>
      <c r="AL213" s="392"/>
      <c r="AM213" s="392"/>
      <c r="AN213" s="392"/>
      <c r="AO213" s="392"/>
      <c r="AP213" s="392"/>
      <c r="AQ213" s="395"/>
      <c r="AT213" s="4">
        <f>SUM(AP212:AQ214)/SUM(AN212:AQ214)*100</f>
        <v>15</v>
      </c>
    </row>
    <row r="214" spans="1:46" ht="19.899999999999999" customHeight="1" thickBot="1" x14ac:dyDescent="0.25">
      <c r="A214" s="17"/>
      <c r="B214" s="407"/>
      <c r="C214" s="233"/>
      <c r="D214" s="203"/>
      <c r="E214" s="203"/>
      <c r="F214" s="202"/>
      <c r="G214" s="410"/>
      <c r="H214" s="410"/>
      <c r="I214" s="410"/>
      <c r="J214" s="201" t="s">
        <v>87</v>
      </c>
      <c r="K214" s="200" t="s">
        <v>746</v>
      </c>
      <c r="L214" s="201" t="s">
        <v>86</v>
      </c>
      <c r="M214" s="200" t="s">
        <v>224</v>
      </c>
      <c r="N214" s="201" t="s">
        <v>85</v>
      </c>
      <c r="O214" s="200" t="s">
        <v>263</v>
      </c>
      <c r="P214" s="201" t="s">
        <v>84</v>
      </c>
      <c r="Q214" s="200" t="s">
        <v>451</v>
      </c>
      <c r="R214" s="201" t="s">
        <v>208</v>
      </c>
      <c r="S214" s="200" t="s">
        <v>354</v>
      </c>
      <c r="T214" s="201" t="s">
        <v>207</v>
      </c>
      <c r="U214" s="200" t="s">
        <v>315</v>
      </c>
      <c r="V214" s="201" t="s">
        <v>290</v>
      </c>
      <c r="W214" s="200" t="s">
        <v>217</v>
      </c>
      <c r="X214" s="201" t="s">
        <v>592</v>
      </c>
      <c r="Y214" s="200"/>
      <c r="Z214" s="201" t="s">
        <v>738</v>
      </c>
      <c r="AA214" s="200"/>
      <c r="AB214" s="302" t="s">
        <v>910</v>
      </c>
      <c r="AC214" s="200"/>
      <c r="AD214" s="10"/>
      <c r="AE214" s="398"/>
      <c r="AF214" s="398"/>
      <c r="AG214" s="199"/>
      <c r="AH214" s="391"/>
      <c r="AI214" s="393"/>
      <c r="AJ214" s="393"/>
      <c r="AK214" s="393"/>
      <c r="AL214" s="393"/>
      <c r="AM214" s="393"/>
      <c r="AN214" s="393"/>
      <c r="AO214" s="393"/>
      <c r="AP214" s="393"/>
      <c r="AQ214" s="396"/>
    </row>
    <row r="215" spans="1:46" ht="19.899999999999999" customHeight="1" x14ac:dyDescent="0.2">
      <c r="A215" s="17"/>
      <c r="B215" s="405">
        <v>6</v>
      </c>
      <c r="C215" s="232"/>
      <c r="D215" s="197"/>
      <c r="E215" s="197"/>
      <c r="F215" s="196"/>
      <c r="G215" s="408">
        <v>109</v>
      </c>
      <c r="H215" s="408">
        <v>32</v>
      </c>
      <c r="I215" s="408">
        <v>5</v>
      </c>
      <c r="J215" s="195" t="s">
        <v>95</v>
      </c>
      <c r="K215" s="194" t="s">
        <v>1017</v>
      </c>
      <c r="L215" s="195" t="s">
        <v>94</v>
      </c>
      <c r="M215" s="194" t="s">
        <v>1044</v>
      </c>
      <c r="N215" s="195" t="s">
        <v>93</v>
      </c>
      <c r="O215" s="194" t="s">
        <v>1043</v>
      </c>
      <c r="P215" s="195" t="s">
        <v>92</v>
      </c>
      <c r="Q215" s="194" t="s">
        <v>1042</v>
      </c>
      <c r="R215" s="195" t="s">
        <v>212</v>
      </c>
      <c r="S215" s="194" t="s">
        <v>636</v>
      </c>
      <c r="T215" s="195" t="s">
        <v>211</v>
      </c>
      <c r="U215" s="194" t="s">
        <v>510</v>
      </c>
      <c r="V215" s="195" t="s">
        <v>292</v>
      </c>
      <c r="W215" s="194" t="s">
        <v>398</v>
      </c>
      <c r="X215" s="195" t="s">
        <v>594</v>
      </c>
      <c r="Y215" s="194" t="s">
        <v>315</v>
      </c>
      <c r="Z215" s="195" t="s">
        <v>740</v>
      </c>
      <c r="AA215" s="194" t="s">
        <v>98</v>
      </c>
      <c r="AB215" s="304" t="s">
        <v>912</v>
      </c>
      <c r="AC215" s="194"/>
      <c r="AD215" s="25" t="s">
        <v>1041</v>
      </c>
      <c r="AE215" s="397"/>
      <c r="AF215" s="397"/>
      <c r="AG215" s="193"/>
      <c r="AH215" s="379">
        <f>SUMPRODUCT(LEN($K215:$Y217)-LEN(SUBSTITUTE($K215:$Y217,"A", "")))</f>
        <v>57</v>
      </c>
      <c r="AI215" s="365">
        <f>SUMPRODUCT(LEN($AD215:$AD217)-LEN(SUBSTITUTE($AD215:$AD217,"A", "")))</f>
        <v>14</v>
      </c>
      <c r="AJ215" s="365">
        <f>SUMPRODUCT(LEN($K215:$Y217)-LEN(SUBSTITUTE($K215:$Y217,"S", "")))</f>
        <v>7</v>
      </c>
      <c r="AK215" s="365">
        <f>SUMPRODUCT(LEN($AD215:$AD217)-LEN(SUBSTITUTE($AD215:$AD217,"S", "")))</f>
        <v>0</v>
      </c>
      <c r="AL215" s="365">
        <f>SUMPRODUCT(LEN($K215:$Y217)-LEN(SUBSTITUTE($K215:$Y217,"F", "")))</f>
        <v>1</v>
      </c>
      <c r="AM215" s="365">
        <f>SUMPRODUCT(LEN($AD215:$AD217)-LEN(SUBSTITUTE($AD215:$AD217,"F", "")))</f>
        <v>0</v>
      </c>
      <c r="AN215" s="365">
        <f>SUMPRODUCT(LEN($K215:$Y217)-LEN(SUBSTITUTE($K215:$Y217,"G", "")))</f>
        <v>41</v>
      </c>
      <c r="AO215" s="365">
        <f>SUMPRODUCT(LEN($AD215:$AD217)-LEN(SUBSTITUTE($AD215:$AD217,"G", "")))</f>
        <v>8</v>
      </c>
      <c r="AP215" s="365">
        <f>SUMPRODUCT(LEN($K215:$Y217)-LEN(SUBSTITUTE($K215:$Y217,"M", "")))</f>
        <v>8</v>
      </c>
      <c r="AQ215" s="382">
        <f>SUMPRODUCT(LEN($AD215:$AD217)-LEN(SUBSTITUTE($AD215:$AD217,"M", "")))</f>
        <v>1</v>
      </c>
    </row>
    <row r="216" spans="1:46" ht="19.899999999999999" customHeight="1" x14ac:dyDescent="0.2">
      <c r="A216" s="17"/>
      <c r="B216" s="406"/>
      <c r="C216" s="231"/>
      <c r="D216" s="23"/>
      <c r="E216" s="23"/>
      <c r="F216" s="191"/>
      <c r="G216" s="409"/>
      <c r="H216" s="409"/>
      <c r="I216" s="409"/>
      <c r="J216" s="190" t="s">
        <v>91</v>
      </c>
      <c r="K216" s="189" t="s">
        <v>275</v>
      </c>
      <c r="L216" s="190" t="s">
        <v>90</v>
      </c>
      <c r="M216" s="189" t="s">
        <v>630</v>
      </c>
      <c r="N216" s="190" t="s">
        <v>89</v>
      </c>
      <c r="O216" s="189" t="s">
        <v>987</v>
      </c>
      <c r="P216" s="190" t="s">
        <v>88</v>
      </c>
      <c r="Q216" s="189" t="s">
        <v>1040</v>
      </c>
      <c r="R216" s="190" t="s">
        <v>210</v>
      </c>
      <c r="S216" s="189" t="s">
        <v>432</v>
      </c>
      <c r="T216" s="190" t="s">
        <v>209</v>
      </c>
      <c r="U216" s="189" t="s">
        <v>563</v>
      </c>
      <c r="V216" s="190" t="s">
        <v>291</v>
      </c>
      <c r="W216" s="189" t="s">
        <v>275</v>
      </c>
      <c r="X216" s="190" t="s">
        <v>593</v>
      </c>
      <c r="Y216" s="189" t="s">
        <v>271</v>
      </c>
      <c r="Z216" s="190" t="s">
        <v>739</v>
      </c>
      <c r="AA216" s="189" t="s">
        <v>98</v>
      </c>
      <c r="AB216" s="303" t="s">
        <v>911</v>
      </c>
      <c r="AC216" s="189"/>
      <c r="AD216" s="18"/>
      <c r="AE216" s="366"/>
      <c r="AF216" s="366"/>
      <c r="AG216" s="188"/>
      <c r="AH216" s="390"/>
      <c r="AI216" s="392"/>
      <c r="AJ216" s="392"/>
      <c r="AK216" s="392"/>
      <c r="AL216" s="392"/>
      <c r="AM216" s="392"/>
      <c r="AN216" s="392"/>
      <c r="AO216" s="392"/>
      <c r="AP216" s="392"/>
      <c r="AQ216" s="395"/>
      <c r="AT216" s="4">
        <f>SUM(AP215:AQ217)/SUM(AN215:AQ217)*100</f>
        <v>15.517241379310345</v>
      </c>
    </row>
    <row r="217" spans="1:46" ht="19.899999999999999" customHeight="1" thickBot="1" x14ac:dyDescent="0.25">
      <c r="A217" s="17"/>
      <c r="B217" s="407"/>
      <c r="C217" s="233"/>
      <c r="D217" s="203"/>
      <c r="E217" s="203"/>
      <c r="F217" s="202"/>
      <c r="G217" s="410"/>
      <c r="H217" s="410"/>
      <c r="I217" s="410"/>
      <c r="J217" s="201" t="s">
        <v>87</v>
      </c>
      <c r="K217" s="200" t="s">
        <v>440</v>
      </c>
      <c r="L217" s="201" t="s">
        <v>86</v>
      </c>
      <c r="M217" s="200" t="s">
        <v>1039</v>
      </c>
      <c r="N217" s="201" t="s">
        <v>85</v>
      </c>
      <c r="O217" s="200" t="s">
        <v>1038</v>
      </c>
      <c r="P217" s="201" t="s">
        <v>84</v>
      </c>
      <c r="Q217" s="200" t="s">
        <v>1037</v>
      </c>
      <c r="R217" s="201" t="s">
        <v>208</v>
      </c>
      <c r="S217" s="200" t="s">
        <v>960</v>
      </c>
      <c r="T217" s="201" t="s">
        <v>207</v>
      </c>
      <c r="U217" s="200" t="s">
        <v>352</v>
      </c>
      <c r="V217" s="201" t="s">
        <v>290</v>
      </c>
      <c r="W217" s="200" t="s">
        <v>383</v>
      </c>
      <c r="X217" s="201" t="s">
        <v>592</v>
      </c>
      <c r="Y217" s="200" t="s">
        <v>218</v>
      </c>
      <c r="Z217" s="201" t="s">
        <v>738</v>
      </c>
      <c r="AA217" s="200" t="s">
        <v>98</v>
      </c>
      <c r="AB217" s="302" t="s">
        <v>910</v>
      </c>
      <c r="AC217" s="200"/>
      <c r="AD217" s="10"/>
      <c r="AE217" s="398"/>
      <c r="AF217" s="398"/>
      <c r="AG217" s="199"/>
      <c r="AH217" s="391"/>
      <c r="AI217" s="393"/>
      <c r="AJ217" s="393"/>
      <c r="AK217" s="393"/>
      <c r="AL217" s="393"/>
      <c r="AM217" s="393"/>
      <c r="AN217" s="393"/>
      <c r="AO217" s="393"/>
      <c r="AP217" s="393"/>
      <c r="AQ217" s="396"/>
    </row>
    <row r="218" spans="1:46" ht="19.899999999999999" customHeight="1" x14ac:dyDescent="0.2">
      <c r="A218" s="17"/>
      <c r="B218" s="405">
        <v>7</v>
      </c>
      <c r="C218" s="232"/>
      <c r="D218" s="197"/>
      <c r="E218" s="197"/>
      <c r="F218" s="196"/>
      <c r="G218" s="408">
        <v>90</v>
      </c>
      <c r="H218" s="408">
        <v>28</v>
      </c>
      <c r="I218" s="408">
        <v>6</v>
      </c>
      <c r="J218" s="195" t="s">
        <v>95</v>
      </c>
      <c r="K218" s="194" t="s">
        <v>748</v>
      </c>
      <c r="L218" s="195" t="s">
        <v>94</v>
      </c>
      <c r="M218" s="194" t="s">
        <v>743</v>
      </c>
      <c r="N218" s="195" t="s">
        <v>93</v>
      </c>
      <c r="O218" s="194" t="s">
        <v>747</v>
      </c>
      <c r="P218" s="195" t="s">
        <v>92</v>
      </c>
      <c r="Q218" s="194" t="s">
        <v>213</v>
      </c>
      <c r="R218" s="195" t="s">
        <v>212</v>
      </c>
      <c r="S218" s="194" t="s">
        <v>213</v>
      </c>
      <c r="T218" s="195" t="s">
        <v>211</v>
      </c>
      <c r="U218" s="194" t="s">
        <v>213</v>
      </c>
      <c r="V218" s="195" t="s">
        <v>292</v>
      </c>
      <c r="W218" s="194" t="s">
        <v>264</v>
      </c>
      <c r="X218" s="195" t="s">
        <v>594</v>
      </c>
      <c r="Y218" s="194" t="s">
        <v>98</v>
      </c>
      <c r="Z218" s="195" t="s">
        <v>740</v>
      </c>
      <c r="AA218" s="194"/>
      <c r="AB218" s="304" t="s">
        <v>912</v>
      </c>
      <c r="AC218" s="194"/>
      <c r="AD218" s="25" t="s">
        <v>464</v>
      </c>
      <c r="AE218" s="397"/>
      <c r="AF218" s="397"/>
      <c r="AG218" s="193"/>
      <c r="AH218" s="379">
        <f>SUMPRODUCT(LEN($K218:$Y220)-LEN(SUBSTITUTE($K218:$Y220,"A", "")))</f>
        <v>30</v>
      </c>
      <c r="AI218" s="365">
        <f>SUMPRODUCT(LEN($AD218:$AD220)-LEN(SUBSTITUTE($AD218:$AD220,"A", "")))</f>
        <v>2</v>
      </c>
      <c r="AJ218" s="365">
        <f>SUMPRODUCT(LEN($K218:$Y220)-LEN(SUBSTITUTE($K218:$Y220,"S", "")))</f>
        <v>3</v>
      </c>
      <c r="AK218" s="365">
        <f>SUMPRODUCT(LEN($AD218:$AD220)-LEN(SUBSTITUTE($AD218:$AD220,"S", "")))</f>
        <v>2</v>
      </c>
      <c r="AL218" s="365">
        <f>SUMPRODUCT(LEN($K218:$Y220)-LEN(SUBSTITUTE($K218:$Y220,"F", "")))</f>
        <v>0</v>
      </c>
      <c r="AM218" s="365">
        <f>SUMPRODUCT(LEN($AD218:$AD220)-LEN(SUBSTITUTE($AD218:$AD220,"F", "")))</f>
        <v>0</v>
      </c>
      <c r="AN218" s="365">
        <f>SUMPRODUCT(LEN($K218:$Y220)-LEN(SUBSTITUTE($K218:$Y220,"G", "")))</f>
        <v>6</v>
      </c>
      <c r="AO218" s="365">
        <f>SUMPRODUCT(LEN($AD218:$AD220)-LEN(SUBSTITUTE($AD218:$AD220,"G", "")))</f>
        <v>1</v>
      </c>
      <c r="AP218" s="365">
        <f>SUMPRODUCT(LEN($K218:$Y220)-LEN(SUBSTITUTE($K218:$Y220,"M", "")))</f>
        <v>7</v>
      </c>
      <c r="AQ218" s="382">
        <f>SUMPRODUCT(LEN($AD218:$AD220)-LEN(SUBSTITUTE($AD218:$AD220,"M", "")))</f>
        <v>0</v>
      </c>
    </row>
    <row r="219" spans="1:46" ht="19.899999999999999" customHeight="1" x14ac:dyDescent="0.2">
      <c r="A219" s="17"/>
      <c r="B219" s="406"/>
      <c r="C219" s="231"/>
      <c r="D219" s="23"/>
      <c r="E219" s="23"/>
      <c r="F219" s="191"/>
      <c r="G219" s="409"/>
      <c r="H219" s="409"/>
      <c r="I219" s="409"/>
      <c r="J219" s="190" t="s">
        <v>91</v>
      </c>
      <c r="K219" s="189" t="s">
        <v>764</v>
      </c>
      <c r="L219" s="190" t="s">
        <v>90</v>
      </c>
      <c r="M219" s="189" t="s">
        <v>747</v>
      </c>
      <c r="N219" s="190" t="s">
        <v>89</v>
      </c>
      <c r="O219" s="189" t="s">
        <v>224</v>
      </c>
      <c r="P219" s="190" t="s">
        <v>88</v>
      </c>
      <c r="Q219" s="189" t="s">
        <v>275</v>
      </c>
      <c r="R219" s="190" t="s">
        <v>210</v>
      </c>
      <c r="S219" s="189" t="s">
        <v>97</v>
      </c>
      <c r="T219" s="190" t="s">
        <v>209</v>
      </c>
      <c r="U219" s="189" t="s">
        <v>97</v>
      </c>
      <c r="V219" s="190" t="s">
        <v>291</v>
      </c>
      <c r="W219" s="189" t="s">
        <v>97</v>
      </c>
      <c r="X219" s="190" t="s">
        <v>593</v>
      </c>
      <c r="Y219" s="189"/>
      <c r="Z219" s="190" t="s">
        <v>739</v>
      </c>
      <c r="AA219" s="189"/>
      <c r="AB219" s="303" t="s">
        <v>911</v>
      </c>
      <c r="AC219" s="189"/>
      <c r="AD219" s="18"/>
      <c r="AE219" s="366"/>
      <c r="AF219" s="366"/>
      <c r="AG219" s="188"/>
      <c r="AH219" s="390"/>
      <c r="AI219" s="392"/>
      <c r="AJ219" s="392"/>
      <c r="AK219" s="392"/>
      <c r="AL219" s="392"/>
      <c r="AM219" s="392"/>
      <c r="AN219" s="392"/>
      <c r="AO219" s="392"/>
      <c r="AP219" s="392"/>
      <c r="AQ219" s="395"/>
      <c r="AT219" s="4">
        <f>SUM(AP218:AQ220)/SUM(AN218:AQ220)*100</f>
        <v>50</v>
      </c>
    </row>
    <row r="220" spans="1:46" ht="19.899999999999999" customHeight="1" thickBot="1" x14ac:dyDescent="0.25">
      <c r="A220" s="17"/>
      <c r="B220" s="407"/>
      <c r="C220" s="233"/>
      <c r="D220" s="203"/>
      <c r="E220" s="203"/>
      <c r="F220" s="202"/>
      <c r="G220" s="410"/>
      <c r="H220" s="410"/>
      <c r="I220" s="410"/>
      <c r="J220" s="201" t="s">
        <v>87</v>
      </c>
      <c r="K220" s="200" t="s">
        <v>746</v>
      </c>
      <c r="L220" s="201" t="s">
        <v>86</v>
      </c>
      <c r="M220" s="200" t="s">
        <v>746</v>
      </c>
      <c r="N220" s="201" t="s">
        <v>85</v>
      </c>
      <c r="O220" s="200" t="s">
        <v>319</v>
      </c>
      <c r="P220" s="201" t="s">
        <v>84</v>
      </c>
      <c r="Q220" s="200" t="s">
        <v>263</v>
      </c>
      <c r="R220" s="201" t="s">
        <v>208</v>
      </c>
      <c r="S220" s="200" t="s">
        <v>213</v>
      </c>
      <c r="T220" s="201" t="s">
        <v>207</v>
      </c>
      <c r="U220" s="200" t="s">
        <v>263</v>
      </c>
      <c r="V220" s="201" t="s">
        <v>290</v>
      </c>
      <c r="W220" s="200" t="s">
        <v>98</v>
      </c>
      <c r="X220" s="201" t="s">
        <v>592</v>
      </c>
      <c r="Y220" s="200"/>
      <c r="Z220" s="201" t="s">
        <v>738</v>
      </c>
      <c r="AA220" s="200"/>
      <c r="AB220" s="302" t="s">
        <v>910</v>
      </c>
      <c r="AC220" s="200"/>
      <c r="AD220" s="10"/>
      <c r="AE220" s="398"/>
      <c r="AF220" s="398"/>
      <c r="AG220" s="199"/>
      <c r="AH220" s="391"/>
      <c r="AI220" s="393"/>
      <c r="AJ220" s="393"/>
      <c r="AK220" s="393"/>
      <c r="AL220" s="393"/>
      <c r="AM220" s="393"/>
      <c r="AN220" s="393"/>
      <c r="AO220" s="393"/>
      <c r="AP220" s="393"/>
      <c r="AQ220" s="396"/>
    </row>
    <row r="221" spans="1:46" ht="19.899999999999999" customHeight="1" x14ac:dyDescent="0.2">
      <c r="A221" s="17"/>
      <c r="B221" s="405">
        <v>8</v>
      </c>
      <c r="C221" s="232"/>
      <c r="D221" s="197"/>
      <c r="E221" s="197"/>
      <c r="F221" s="196"/>
      <c r="G221" s="408">
        <v>88</v>
      </c>
      <c r="H221" s="408">
        <v>26</v>
      </c>
      <c r="I221" s="408">
        <v>5</v>
      </c>
      <c r="J221" s="195" t="s">
        <v>95</v>
      </c>
      <c r="K221" s="194" t="s">
        <v>748</v>
      </c>
      <c r="L221" s="195" t="s">
        <v>94</v>
      </c>
      <c r="M221" s="194" t="s">
        <v>846</v>
      </c>
      <c r="N221" s="195" t="s">
        <v>93</v>
      </c>
      <c r="O221" s="194" t="s">
        <v>938</v>
      </c>
      <c r="P221" s="195" t="s">
        <v>92</v>
      </c>
      <c r="Q221" s="194" t="s">
        <v>301</v>
      </c>
      <c r="R221" s="195" t="s">
        <v>212</v>
      </c>
      <c r="S221" s="194" t="s">
        <v>263</v>
      </c>
      <c r="T221" s="195" t="s">
        <v>211</v>
      </c>
      <c r="U221" s="194" t="s">
        <v>271</v>
      </c>
      <c r="V221" s="195" t="s">
        <v>292</v>
      </c>
      <c r="W221" s="194" t="s">
        <v>98</v>
      </c>
      <c r="X221" s="195" t="s">
        <v>594</v>
      </c>
      <c r="Y221" s="194"/>
      <c r="Z221" s="195" t="s">
        <v>740</v>
      </c>
      <c r="AA221" s="194"/>
      <c r="AB221" s="304" t="s">
        <v>912</v>
      </c>
      <c r="AC221" s="194"/>
      <c r="AD221" s="25" t="s">
        <v>440</v>
      </c>
      <c r="AE221" s="397"/>
      <c r="AF221" s="397"/>
      <c r="AG221" s="193"/>
      <c r="AH221" s="379">
        <f>SUMPRODUCT(LEN($K221:$Y223)-LEN(SUBSTITUTE($K221:$Y223,"A", "")))</f>
        <v>26</v>
      </c>
      <c r="AI221" s="365">
        <f>SUMPRODUCT(LEN($AD221:$AD223)-LEN(SUBSTITUTE($AD221:$AD223,"A", "")))</f>
        <v>6</v>
      </c>
      <c r="AJ221" s="365">
        <f>SUMPRODUCT(LEN($K221:$Y223)-LEN(SUBSTITUTE($K221:$Y223,"S", "")))</f>
        <v>3</v>
      </c>
      <c r="AK221" s="365">
        <f>SUMPRODUCT(LEN($AD221:$AD223)-LEN(SUBSTITUTE($AD221:$AD223,"S", "")))</f>
        <v>0</v>
      </c>
      <c r="AL221" s="365">
        <f>SUMPRODUCT(LEN($K221:$Y223)-LEN(SUBSTITUTE($K221:$Y223,"F", "")))</f>
        <v>0</v>
      </c>
      <c r="AM221" s="365">
        <f>SUMPRODUCT(LEN($AD221:$AD223)-LEN(SUBSTITUTE($AD221:$AD223,"F", "")))</f>
        <v>0</v>
      </c>
      <c r="AN221" s="365">
        <f>SUMPRODUCT(LEN($K221:$Y223)-LEN(SUBSTITUTE($K221:$Y223,"G", "")))</f>
        <v>8</v>
      </c>
      <c r="AO221" s="365">
        <f>SUMPRODUCT(LEN($AD221:$AD223)-LEN(SUBSTITUTE($AD221:$AD223,"G", "")))</f>
        <v>3</v>
      </c>
      <c r="AP221" s="365">
        <f>SUMPRODUCT(LEN($K221:$Y223)-LEN(SUBSTITUTE($K221:$Y223,"M", "")))</f>
        <v>7</v>
      </c>
      <c r="AQ221" s="382">
        <f>SUMPRODUCT(LEN($AD221:$AD223)-LEN(SUBSTITUTE($AD221:$AD223,"M", "")))</f>
        <v>1</v>
      </c>
    </row>
    <row r="222" spans="1:46" ht="19.899999999999999" customHeight="1" x14ac:dyDescent="0.2">
      <c r="A222" s="17"/>
      <c r="B222" s="406"/>
      <c r="C222" s="231"/>
      <c r="D222" s="23"/>
      <c r="E222" s="23"/>
      <c r="F222" s="191"/>
      <c r="G222" s="409"/>
      <c r="H222" s="409"/>
      <c r="I222" s="409"/>
      <c r="J222" s="190" t="s">
        <v>91</v>
      </c>
      <c r="K222" s="189" t="s">
        <v>764</v>
      </c>
      <c r="L222" s="190" t="s">
        <v>90</v>
      </c>
      <c r="M222" s="189" t="s">
        <v>743</v>
      </c>
      <c r="N222" s="190" t="s">
        <v>89</v>
      </c>
      <c r="O222" s="189" t="s">
        <v>743</v>
      </c>
      <c r="P222" s="190" t="s">
        <v>88</v>
      </c>
      <c r="Q222" s="189" t="s">
        <v>213</v>
      </c>
      <c r="R222" s="190" t="s">
        <v>210</v>
      </c>
      <c r="S222" s="189" t="s">
        <v>263</v>
      </c>
      <c r="T222" s="190" t="s">
        <v>209</v>
      </c>
      <c r="U222" s="189" t="s">
        <v>263</v>
      </c>
      <c r="V222" s="190" t="s">
        <v>291</v>
      </c>
      <c r="W222" s="189" t="s">
        <v>98</v>
      </c>
      <c r="X222" s="190" t="s">
        <v>593</v>
      </c>
      <c r="Y222" s="189"/>
      <c r="Z222" s="190" t="s">
        <v>739</v>
      </c>
      <c r="AA222" s="189"/>
      <c r="AB222" s="303" t="s">
        <v>911</v>
      </c>
      <c r="AC222" s="189"/>
      <c r="AD222" s="18" t="s">
        <v>1036</v>
      </c>
      <c r="AE222" s="366"/>
      <c r="AF222" s="366"/>
      <c r="AG222" s="188"/>
      <c r="AH222" s="390"/>
      <c r="AI222" s="392"/>
      <c r="AJ222" s="392"/>
      <c r="AK222" s="392"/>
      <c r="AL222" s="392"/>
      <c r="AM222" s="392"/>
      <c r="AN222" s="392"/>
      <c r="AO222" s="392"/>
      <c r="AP222" s="392"/>
      <c r="AQ222" s="395"/>
      <c r="AT222" s="4">
        <f>SUM(AP221:AQ223)/SUM(AN221:AQ223)*100</f>
        <v>42.105263157894733</v>
      </c>
    </row>
    <row r="223" spans="1:46" ht="19.899999999999999" customHeight="1" thickBot="1" x14ac:dyDescent="0.25">
      <c r="A223" s="17"/>
      <c r="B223" s="407"/>
      <c r="C223" s="233"/>
      <c r="D223" s="203"/>
      <c r="E223" s="203"/>
      <c r="F223" s="202"/>
      <c r="G223" s="410"/>
      <c r="H223" s="410"/>
      <c r="I223" s="410"/>
      <c r="J223" s="201" t="s">
        <v>87</v>
      </c>
      <c r="K223" s="200" t="s">
        <v>367</v>
      </c>
      <c r="L223" s="201" t="s">
        <v>86</v>
      </c>
      <c r="M223" s="200" t="s">
        <v>425</v>
      </c>
      <c r="N223" s="201" t="s">
        <v>85</v>
      </c>
      <c r="O223" s="200" t="s">
        <v>263</v>
      </c>
      <c r="P223" s="201" t="s">
        <v>84</v>
      </c>
      <c r="Q223" s="200" t="s">
        <v>224</v>
      </c>
      <c r="R223" s="201" t="s">
        <v>208</v>
      </c>
      <c r="S223" s="200" t="s">
        <v>284</v>
      </c>
      <c r="T223" s="201" t="s">
        <v>207</v>
      </c>
      <c r="U223" s="200" t="s">
        <v>97</v>
      </c>
      <c r="V223" s="201" t="s">
        <v>290</v>
      </c>
      <c r="W223" s="200" t="s">
        <v>98</v>
      </c>
      <c r="X223" s="201" t="s">
        <v>592</v>
      </c>
      <c r="Y223" s="200"/>
      <c r="Z223" s="201" t="s">
        <v>738</v>
      </c>
      <c r="AA223" s="200"/>
      <c r="AB223" s="302" t="s">
        <v>910</v>
      </c>
      <c r="AC223" s="200"/>
      <c r="AD223" s="10"/>
      <c r="AE223" s="398"/>
      <c r="AF223" s="398"/>
      <c r="AG223" s="199"/>
      <c r="AH223" s="391"/>
      <c r="AI223" s="393"/>
      <c r="AJ223" s="393"/>
      <c r="AK223" s="393"/>
      <c r="AL223" s="393"/>
      <c r="AM223" s="393"/>
      <c r="AN223" s="393"/>
      <c r="AO223" s="393"/>
      <c r="AP223" s="393"/>
      <c r="AQ223" s="396"/>
    </row>
    <row r="224" spans="1:46" ht="19.899999999999999" customHeight="1" x14ac:dyDescent="0.2">
      <c r="A224" s="17"/>
      <c r="B224" s="405">
        <v>9</v>
      </c>
      <c r="C224" s="232"/>
      <c r="D224" s="197"/>
      <c r="E224" s="197"/>
      <c r="F224" s="196"/>
      <c r="G224" s="408">
        <v>77</v>
      </c>
      <c r="H224" s="408">
        <v>21</v>
      </c>
      <c r="I224" s="408">
        <v>8</v>
      </c>
      <c r="J224" s="195" t="s">
        <v>95</v>
      </c>
      <c r="K224" s="194" t="s">
        <v>263</v>
      </c>
      <c r="L224" s="195" t="s">
        <v>94</v>
      </c>
      <c r="M224" s="194" t="s">
        <v>263</v>
      </c>
      <c r="N224" s="195" t="s">
        <v>93</v>
      </c>
      <c r="O224" s="194" t="s">
        <v>213</v>
      </c>
      <c r="P224" s="195" t="s">
        <v>92</v>
      </c>
      <c r="Q224" s="194" t="s">
        <v>271</v>
      </c>
      <c r="R224" s="195" t="s">
        <v>212</v>
      </c>
      <c r="S224" s="194" t="s">
        <v>97</v>
      </c>
      <c r="T224" s="195" t="s">
        <v>211</v>
      </c>
      <c r="U224" s="194"/>
      <c r="V224" s="195" t="s">
        <v>292</v>
      </c>
      <c r="W224" s="194"/>
      <c r="X224" s="195" t="s">
        <v>594</v>
      </c>
      <c r="Y224" s="194"/>
      <c r="Z224" s="195" t="s">
        <v>740</v>
      </c>
      <c r="AA224" s="194"/>
      <c r="AB224" s="304" t="s">
        <v>912</v>
      </c>
      <c r="AC224" s="194"/>
      <c r="AD224" s="25"/>
      <c r="AE224" s="397"/>
      <c r="AF224" s="397"/>
      <c r="AG224" s="193"/>
      <c r="AH224" s="379">
        <f>SUMPRODUCT(LEN($K224:$Y226)-LEN(SUBSTITUTE($K224:$Y226,"A", "")))</f>
        <v>11</v>
      </c>
      <c r="AI224" s="365">
        <f>SUMPRODUCT(LEN($AD224:$AD226)-LEN(SUBSTITUTE($AD224:$AD226,"A", "")))</f>
        <v>0</v>
      </c>
      <c r="AJ224" s="365">
        <f>SUMPRODUCT(LEN($K224:$Y226)-LEN(SUBSTITUTE($K224:$Y226,"S", "")))</f>
        <v>0</v>
      </c>
      <c r="AK224" s="365">
        <f>SUMPRODUCT(LEN($AD224:$AD226)-LEN(SUBSTITUTE($AD224:$AD226,"S", "")))</f>
        <v>0</v>
      </c>
      <c r="AL224" s="365">
        <f>SUMPRODUCT(LEN($K224:$Y226)-LEN(SUBSTITUTE($K224:$Y226,"F", "")))</f>
        <v>0</v>
      </c>
      <c r="AM224" s="365">
        <f>SUMPRODUCT(LEN($AD224:$AD226)-LEN(SUBSTITUTE($AD224:$AD226,"F", "")))</f>
        <v>0</v>
      </c>
      <c r="AN224" s="365">
        <f>SUMPRODUCT(LEN($K224:$Y226)-LEN(SUBSTITUTE($K224:$Y226,"G", "")))</f>
        <v>7</v>
      </c>
      <c r="AO224" s="365">
        <f>SUMPRODUCT(LEN($AD224:$AD226)-LEN(SUBSTITUTE($AD224:$AD226,"G", "")))</f>
        <v>0</v>
      </c>
      <c r="AP224" s="365">
        <f>SUMPRODUCT(LEN($K224:$Y226)-LEN(SUBSTITUTE($K224:$Y226,"M", "")))</f>
        <v>0</v>
      </c>
      <c r="AQ224" s="382">
        <f>SUMPRODUCT(LEN($AD224:$AD226)-LEN(SUBSTITUTE($AD224:$AD226,"M", "")))</f>
        <v>0</v>
      </c>
    </row>
    <row r="225" spans="1:46" ht="19.899999999999999" customHeight="1" x14ac:dyDescent="0.2">
      <c r="A225" s="17"/>
      <c r="B225" s="406"/>
      <c r="C225" s="231"/>
      <c r="D225" s="23"/>
      <c r="E225" s="23"/>
      <c r="F225" s="191"/>
      <c r="G225" s="409"/>
      <c r="H225" s="409"/>
      <c r="I225" s="409"/>
      <c r="J225" s="190" t="s">
        <v>91</v>
      </c>
      <c r="K225" s="189" t="s">
        <v>263</v>
      </c>
      <c r="L225" s="190" t="s">
        <v>90</v>
      </c>
      <c r="M225" s="189" t="s">
        <v>271</v>
      </c>
      <c r="N225" s="190" t="s">
        <v>89</v>
      </c>
      <c r="O225" s="189" t="s">
        <v>97</v>
      </c>
      <c r="P225" s="190" t="s">
        <v>88</v>
      </c>
      <c r="Q225" s="189" t="s">
        <v>97</v>
      </c>
      <c r="R225" s="190" t="s">
        <v>210</v>
      </c>
      <c r="S225" s="189"/>
      <c r="T225" s="190" t="s">
        <v>209</v>
      </c>
      <c r="U225" s="189"/>
      <c r="V225" s="190" t="s">
        <v>291</v>
      </c>
      <c r="W225" s="189"/>
      <c r="X225" s="190" t="s">
        <v>593</v>
      </c>
      <c r="Y225" s="189"/>
      <c r="Z225" s="190" t="s">
        <v>739</v>
      </c>
      <c r="AA225" s="189"/>
      <c r="AB225" s="303" t="s">
        <v>911</v>
      </c>
      <c r="AC225" s="189"/>
      <c r="AD225" s="18"/>
      <c r="AE225" s="366"/>
      <c r="AF225" s="366"/>
      <c r="AG225" s="188"/>
      <c r="AH225" s="390"/>
      <c r="AI225" s="392"/>
      <c r="AJ225" s="392"/>
      <c r="AK225" s="392"/>
      <c r="AL225" s="392"/>
      <c r="AM225" s="392"/>
      <c r="AN225" s="392"/>
      <c r="AO225" s="392"/>
      <c r="AP225" s="392"/>
      <c r="AQ225" s="395"/>
      <c r="AT225" s="4">
        <f>SUM(AP224:AQ226)/SUM(AN224:AQ226)*100</f>
        <v>0</v>
      </c>
    </row>
    <row r="226" spans="1:46" ht="19.899999999999999" customHeight="1" thickBot="1" x14ac:dyDescent="0.25">
      <c r="A226" s="17"/>
      <c r="B226" s="407"/>
      <c r="C226" s="233"/>
      <c r="D226" s="203"/>
      <c r="E226" s="203"/>
      <c r="F226" s="202"/>
      <c r="G226" s="410"/>
      <c r="H226" s="410"/>
      <c r="I226" s="410"/>
      <c r="J226" s="201" t="s">
        <v>87</v>
      </c>
      <c r="K226" s="200" t="s">
        <v>271</v>
      </c>
      <c r="L226" s="201" t="s">
        <v>86</v>
      </c>
      <c r="M226" s="200" t="s">
        <v>263</v>
      </c>
      <c r="N226" s="201" t="s">
        <v>85</v>
      </c>
      <c r="O226" s="200" t="s">
        <v>97</v>
      </c>
      <c r="P226" s="201" t="s">
        <v>84</v>
      </c>
      <c r="Q226" s="200" t="s">
        <v>97</v>
      </c>
      <c r="R226" s="201" t="s">
        <v>208</v>
      </c>
      <c r="S226" s="200"/>
      <c r="T226" s="201" t="s">
        <v>207</v>
      </c>
      <c r="U226" s="200"/>
      <c r="V226" s="201" t="s">
        <v>290</v>
      </c>
      <c r="W226" s="200"/>
      <c r="X226" s="201" t="s">
        <v>592</v>
      </c>
      <c r="Y226" s="200"/>
      <c r="Z226" s="201" t="s">
        <v>738</v>
      </c>
      <c r="AA226" s="200"/>
      <c r="AB226" s="302" t="s">
        <v>910</v>
      </c>
      <c r="AC226" s="200"/>
      <c r="AD226" s="10"/>
      <c r="AE226" s="398"/>
      <c r="AF226" s="398"/>
      <c r="AG226" s="199"/>
      <c r="AH226" s="391"/>
      <c r="AI226" s="393"/>
      <c r="AJ226" s="393"/>
      <c r="AK226" s="393"/>
      <c r="AL226" s="393"/>
      <c r="AM226" s="393"/>
      <c r="AN226" s="393"/>
      <c r="AO226" s="393"/>
      <c r="AP226" s="393"/>
      <c r="AQ226" s="396"/>
    </row>
    <row r="227" spans="1:46" ht="19.899999999999999" customHeight="1" x14ac:dyDescent="0.2">
      <c r="A227" s="17"/>
      <c r="B227" s="405">
        <v>10</v>
      </c>
      <c r="C227" s="232"/>
      <c r="D227" s="197"/>
      <c r="E227" s="197"/>
      <c r="F227" s="196"/>
      <c r="G227" s="408">
        <v>83</v>
      </c>
      <c r="H227" s="408">
        <v>24</v>
      </c>
      <c r="I227" s="408">
        <v>7</v>
      </c>
      <c r="J227" s="195" t="s">
        <v>95</v>
      </c>
      <c r="K227" s="194" t="s">
        <v>213</v>
      </c>
      <c r="L227" s="195" t="s">
        <v>94</v>
      </c>
      <c r="M227" s="194" t="s">
        <v>263</v>
      </c>
      <c r="N227" s="195" t="s">
        <v>93</v>
      </c>
      <c r="O227" s="194" t="s">
        <v>263</v>
      </c>
      <c r="P227" s="195" t="s">
        <v>92</v>
      </c>
      <c r="Q227" s="194" t="s">
        <v>263</v>
      </c>
      <c r="R227" s="195" t="s">
        <v>212</v>
      </c>
      <c r="S227" s="194" t="s">
        <v>263</v>
      </c>
      <c r="T227" s="195" t="s">
        <v>211</v>
      </c>
      <c r="U227" s="194" t="s">
        <v>97</v>
      </c>
      <c r="V227" s="195" t="s">
        <v>292</v>
      </c>
      <c r="W227" s="194"/>
      <c r="X227" s="195" t="s">
        <v>594</v>
      </c>
      <c r="Y227" s="194"/>
      <c r="Z227" s="195" t="s">
        <v>740</v>
      </c>
      <c r="AA227" s="194"/>
      <c r="AB227" s="304" t="s">
        <v>912</v>
      </c>
      <c r="AC227" s="194"/>
      <c r="AD227" s="25"/>
      <c r="AE227" s="397"/>
      <c r="AF227" s="397"/>
      <c r="AG227" s="193"/>
      <c r="AH227" s="379">
        <f>SUMPRODUCT(LEN($K227:$Y229)-LEN(SUBSTITUTE($K227:$Y229,"A", "")))</f>
        <v>21</v>
      </c>
      <c r="AI227" s="365">
        <f>SUMPRODUCT(LEN($AD227:$AD229)-LEN(SUBSTITUTE($AD227:$AD229,"A", "")))</f>
        <v>0</v>
      </c>
      <c r="AJ227" s="365">
        <f>SUMPRODUCT(LEN($K227:$Y229)-LEN(SUBSTITUTE($K227:$Y229,"S", "")))</f>
        <v>1</v>
      </c>
      <c r="AK227" s="365">
        <f>SUMPRODUCT(LEN($AD227:$AD229)-LEN(SUBSTITUTE($AD227:$AD229,"S", "")))</f>
        <v>0</v>
      </c>
      <c r="AL227" s="365">
        <f>SUMPRODUCT(LEN($K227:$Y229)-LEN(SUBSTITUTE($K227:$Y229,"F", "")))</f>
        <v>0</v>
      </c>
      <c r="AM227" s="365">
        <f>SUMPRODUCT(LEN($AD227:$AD229)-LEN(SUBSTITUTE($AD227:$AD229,"F", "")))</f>
        <v>0</v>
      </c>
      <c r="AN227" s="365">
        <f>SUMPRODUCT(LEN($K227:$Y229)-LEN(SUBSTITUTE($K227:$Y229,"G", "")))</f>
        <v>8</v>
      </c>
      <c r="AO227" s="365">
        <f>SUMPRODUCT(LEN($AD227:$AD229)-LEN(SUBSTITUTE($AD227:$AD229,"G", "")))</f>
        <v>0</v>
      </c>
      <c r="AP227" s="365">
        <f>SUMPRODUCT(LEN($K227:$Y229)-LEN(SUBSTITUTE($K227:$Y229,"M", "")))</f>
        <v>1</v>
      </c>
      <c r="AQ227" s="382">
        <f>SUMPRODUCT(LEN($AD227:$AD229)-LEN(SUBSTITUTE($AD227:$AD229,"M", "")))</f>
        <v>0</v>
      </c>
    </row>
    <row r="228" spans="1:46" ht="19.899999999999999" customHeight="1" x14ac:dyDescent="0.2">
      <c r="A228" s="17"/>
      <c r="B228" s="406"/>
      <c r="C228" s="231"/>
      <c r="D228" s="23"/>
      <c r="E228" s="23"/>
      <c r="F228" s="191"/>
      <c r="G228" s="409"/>
      <c r="H228" s="409"/>
      <c r="I228" s="409"/>
      <c r="J228" s="190" t="s">
        <v>91</v>
      </c>
      <c r="K228" s="189" t="s">
        <v>213</v>
      </c>
      <c r="L228" s="190" t="s">
        <v>90</v>
      </c>
      <c r="M228" s="189" t="s">
        <v>275</v>
      </c>
      <c r="N228" s="190" t="s">
        <v>89</v>
      </c>
      <c r="O228" s="189" t="s">
        <v>213</v>
      </c>
      <c r="P228" s="190" t="s">
        <v>88</v>
      </c>
      <c r="Q228" s="189" t="s">
        <v>213</v>
      </c>
      <c r="R228" s="190" t="s">
        <v>210</v>
      </c>
      <c r="S228" s="189" t="s">
        <v>263</v>
      </c>
      <c r="T228" s="190" t="s">
        <v>209</v>
      </c>
      <c r="U228" s="189" t="s">
        <v>98</v>
      </c>
      <c r="V228" s="190" t="s">
        <v>291</v>
      </c>
      <c r="W228" s="189"/>
      <c r="X228" s="190" t="s">
        <v>593</v>
      </c>
      <c r="Y228" s="189"/>
      <c r="Z228" s="190" t="s">
        <v>739</v>
      </c>
      <c r="AA228" s="189"/>
      <c r="AB228" s="303" t="s">
        <v>911</v>
      </c>
      <c r="AC228" s="189"/>
      <c r="AD228" s="18"/>
      <c r="AE228" s="366"/>
      <c r="AF228" s="366"/>
      <c r="AG228" s="188"/>
      <c r="AH228" s="390"/>
      <c r="AI228" s="392"/>
      <c r="AJ228" s="392"/>
      <c r="AK228" s="392"/>
      <c r="AL228" s="392"/>
      <c r="AM228" s="392"/>
      <c r="AN228" s="392"/>
      <c r="AO228" s="392"/>
      <c r="AP228" s="392"/>
      <c r="AQ228" s="395"/>
      <c r="AT228" s="4">
        <f>SUM(AP227:AQ229)/SUM(AN227:AQ229)*100</f>
        <v>11.111111111111111</v>
      </c>
    </row>
    <row r="229" spans="1:46" ht="19.899999999999999" customHeight="1" thickBot="1" x14ac:dyDescent="0.25">
      <c r="A229" s="17"/>
      <c r="B229" s="407"/>
      <c r="C229" s="233"/>
      <c r="D229" s="203"/>
      <c r="E229" s="203"/>
      <c r="F229" s="202"/>
      <c r="G229" s="410"/>
      <c r="H229" s="410"/>
      <c r="I229" s="410"/>
      <c r="J229" s="201" t="s">
        <v>87</v>
      </c>
      <c r="K229" s="200" t="s">
        <v>746</v>
      </c>
      <c r="L229" s="201" t="s">
        <v>86</v>
      </c>
      <c r="M229" s="200" t="s">
        <v>271</v>
      </c>
      <c r="N229" s="201" t="s">
        <v>85</v>
      </c>
      <c r="O229" s="200" t="s">
        <v>263</v>
      </c>
      <c r="P229" s="201" t="s">
        <v>84</v>
      </c>
      <c r="Q229" s="200" t="s">
        <v>213</v>
      </c>
      <c r="R229" s="201" t="s">
        <v>208</v>
      </c>
      <c r="S229" s="200" t="s">
        <v>97</v>
      </c>
      <c r="T229" s="201" t="s">
        <v>207</v>
      </c>
      <c r="U229" s="200"/>
      <c r="V229" s="201" t="s">
        <v>290</v>
      </c>
      <c r="W229" s="200"/>
      <c r="X229" s="201" t="s">
        <v>592</v>
      </c>
      <c r="Y229" s="200"/>
      <c r="Z229" s="201" t="s">
        <v>738</v>
      </c>
      <c r="AA229" s="200"/>
      <c r="AB229" s="302" t="s">
        <v>910</v>
      </c>
      <c r="AC229" s="200"/>
      <c r="AD229" s="10"/>
      <c r="AE229" s="398"/>
      <c r="AF229" s="398"/>
      <c r="AG229" s="199"/>
      <c r="AH229" s="391"/>
      <c r="AI229" s="393"/>
      <c r="AJ229" s="393"/>
      <c r="AK229" s="393"/>
      <c r="AL229" s="393"/>
      <c r="AM229" s="393"/>
      <c r="AN229" s="393"/>
      <c r="AO229" s="393"/>
      <c r="AP229" s="393"/>
      <c r="AQ229" s="396"/>
    </row>
    <row r="230" spans="1:46" ht="19.899999999999999" customHeight="1" x14ac:dyDescent="0.2">
      <c r="A230" s="17"/>
      <c r="B230" s="405">
        <v>11</v>
      </c>
      <c r="C230" s="232"/>
      <c r="D230" s="197"/>
      <c r="E230" s="197"/>
      <c r="F230" s="196"/>
      <c r="G230" s="408">
        <v>91</v>
      </c>
      <c r="H230" s="408">
        <v>21</v>
      </c>
      <c r="I230" s="408">
        <v>9</v>
      </c>
      <c r="J230" s="195" t="s">
        <v>95</v>
      </c>
      <c r="K230" s="194" t="s">
        <v>271</v>
      </c>
      <c r="L230" s="195" t="s">
        <v>94</v>
      </c>
      <c r="M230" s="194" t="s">
        <v>271</v>
      </c>
      <c r="N230" s="195" t="s">
        <v>93</v>
      </c>
      <c r="O230" s="194" t="s">
        <v>218</v>
      </c>
      <c r="P230" s="195" t="s">
        <v>92</v>
      </c>
      <c r="Q230" s="194" t="s">
        <v>98</v>
      </c>
      <c r="R230" s="195" t="s">
        <v>212</v>
      </c>
      <c r="S230" s="194"/>
      <c r="T230" s="195" t="s">
        <v>211</v>
      </c>
      <c r="U230" s="194"/>
      <c r="V230" s="195" t="s">
        <v>292</v>
      </c>
      <c r="W230" s="194"/>
      <c r="X230" s="195" t="s">
        <v>594</v>
      </c>
      <c r="Y230" s="194"/>
      <c r="Z230" s="195" t="s">
        <v>740</v>
      </c>
      <c r="AA230" s="194"/>
      <c r="AB230" s="304" t="s">
        <v>912</v>
      </c>
      <c r="AC230" s="194"/>
      <c r="AD230" s="25"/>
      <c r="AE230" s="397">
        <v>6</v>
      </c>
      <c r="AF230" s="397"/>
      <c r="AG230" s="193"/>
      <c r="AH230" s="379">
        <f>SUMPRODUCT(LEN($K230:$Y232)-LEN(SUBSTITUTE($K230:$Y232,"A", "")))</f>
        <v>3</v>
      </c>
      <c r="AI230" s="365">
        <f>SUMPRODUCT(LEN($AD230:$AD232)-LEN(SUBSTITUTE($AD230:$AD232,"A", "")))</f>
        <v>0</v>
      </c>
      <c r="AJ230" s="365">
        <f>SUMPRODUCT(LEN($K230:$Y232)-LEN(SUBSTITUTE($K230:$Y232,"S", "")))</f>
        <v>10</v>
      </c>
      <c r="AK230" s="365">
        <f>SUMPRODUCT(LEN($AD230:$AD232)-LEN(SUBSTITUTE($AD230:$AD232,"S", "")))</f>
        <v>0</v>
      </c>
      <c r="AL230" s="365">
        <f>SUMPRODUCT(LEN($K230:$Y232)-LEN(SUBSTITUTE($K230:$Y232,"F", "")))</f>
        <v>1</v>
      </c>
      <c r="AM230" s="365">
        <f>SUMPRODUCT(LEN($AD230:$AD232)-LEN(SUBSTITUTE($AD230:$AD232,"F", "")))</f>
        <v>0</v>
      </c>
      <c r="AN230" s="365">
        <f>SUMPRODUCT(LEN($K230:$Y232)-LEN(SUBSTITUTE($K230:$Y232,"G", "")))</f>
        <v>4</v>
      </c>
      <c r="AO230" s="365">
        <f>SUMPRODUCT(LEN($AD230:$AD232)-LEN(SUBSTITUTE($AD230:$AD232,"G", "")))</f>
        <v>0</v>
      </c>
      <c r="AP230" s="365">
        <f>SUMPRODUCT(LEN($K230:$Y232)-LEN(SUBSTITUTE($K230:$Y232,"M", "")))</f>
        <v>0</v>
      </c>
      <c r="AQ230" s="382">
        <f>SUMPRODUCT(LEN($AD230:$AD232)-LEN(SUBSTITUTE($AD230:$AD232,"M", "")))</f>
        <v>0</v>
      </c>
    </row>
    <row r="231" spans="1:46" ht="19.899999999999999" customHeight="1" x14ac:dyDescent="0.2">
      <c r="A231" s="17"/>
      <c r="B231" s="406"/>
      <c r="C231" s="231"/>
      <c r="D231" s="23"/>
      <c r="E231" s="23"/>
      <c r="F231" s="191"/>
      <c r="G231" s="409"/>
      <c r="H231" s="409"/>
      <c r="I231" s="409"/>
      <c r="J231" s="190" t="s">
        <v>91</v>
      </c>
      <c r="K231" s="189" t="s">
        <v>97</v>
      </c>
      <c r="L231" s="190" t="s">
        <v>90</v>
      </c>
      <c r="M231" s="189" t="s">
        <v>315</v>
      </c>
      <c r="N231" s="190" t="s">
        <v>89</v>
      </c>
      <c r="O231" s="189" t="s">
        <v>218</v>
      </c>
      <c r="P231" s="190" t="s">
        <v>88</v>
      </c>
      <c r="Q231" s="189" t="s">
        <v>98</v>
      </c>
      <c r="R231" s="190" t="s">
        <v>210</v>
      </c>
      <c r="S231" s="189"/>
      <c r="T231" s="190" t="s">
        <v>209</v>
      </c>
      <c r="U231" s="189"/>
      <c r="V231" s="190" t="s">
        <v>291</v>
      </c>
      <c r="W231" s="189"/>
      <c r="X231" s="190" t="s">
        <v>593</v>
      </c>
      <c r="Y231" s="189"/>
      <c r="Z231" s="190" t="s">
        <v>739</v>
      </c>
      <c r="AA231" s="189"/>
      <c r="AB231" s="303" t="s">
        <v>911</v>
      </c>
      <c r="AC231" s="189"/>
      <c r="AD231" s="18"/>
      <c r="AE231" s="366"/>
      <c r="AF231" s="366"/>
      <c r="AG231" s="188"/>
      <c r="AH231" s="390"/>
      <c r="AI231" s="392"/>
      <c r="AJ231" s="392"/>
      <c r="AK231" s="392"/>
      <c r="AL231" s="392"/>
      <c r="AM231" s="392"/>
      <c r="AN231" s="392"/>
      <c r="AO231" s="392"/>
      <c r="AP231" s="392"/>
      <c r="AQ231" s="395"/>
      <c r="AT231" s="4">
        <f>SUM(AP230:AQ232)/SUM(AN230:AQ232)*100</f>
        <v>0</v>
      </c>
    </row>
    <row r="232" spans="1:46" ht="19.899999999999999" customHeight="1" thickBot="1" x14ac:dyDescent="0.25">
      <c r="A232" s="17"/>
      <c r="B232" s="407"/>
      <c r="C232" s="233"/>
      <c r="D232" s="203"/>
      <c r="E232" s="203"/>
      <c r="F232" s="202"/>
      <c r="G232" s="410"/>
      <c r="H232" s="410"/>
      <c r="I232" s="410"/>
      <c r="J232" s="201" t="s">
        <v>87</v>
      </c>
      <c r="K232" s="200" t="s">
        <v>271</v>
      </c>
      <c r="L232" s="201" t="s">
        <v>86</v>
      </c>
      <c r="M232" s="200" t="s">
        <v>273</v>
      </c>
      <c r="N232" s="201" t="s">
        <v>85</v>
      </c>
      <c r="O232" s="200" t="s">
        <v>213</v>
      </c>
      <c r="P232" s="201" t="s">
        <v>84</v>
      </c>
      <c r="Q232" s="200" t="s">
        <v>98</v>
      </c>
      <c r="R232" s="201" t="s">
        <v>208</v>
      </c>
      <c r="S232" s="200"/>
      <c r="T232" s="201" t="s">
        <v>207</v>
      </c>
      <c r="U232" s="200"/>
      <c r="V232" s="201" t="s">
        <v>290</v>
      </c>
      <c r="W232" s="200"/>
      <c r="X232" s="201" t="s">
        <v>592</v>
      </c>
      <c r="Y232" s="200"/>
      <c r="Z232" s="201" t="s">
        <v>738</v>
      </c>
      <c r="AA232" s="200"/>
      <c r="AB232" s="302" t="s">
        <v>910</v>
      </c>
      <c r="AC232" s="200"/>
      <c r="AD232" s="10"/>
      <c r="AE232" s="398"/>
      <c r="AF232" s="398"/>
      <c r="AG232" s="199"/>
      <c r="AH232" s="391"/>
      <c r="AI232" s="393"/>
      <c r="AJ232" s="393"/>
      <c r="AK232" s="393"/>
      <c r="AL232" s="393"/>
      <c r="AM232" s="393"/>
      <c r="AN232" s="393"/>
      <c r="AO232" s="393"/>
      <c r="AP232" s="393"/>
      <c r="AQ232" s="396"/>
    </row>
    <row r="233" spans="1:46" ht="19.899999999999999" customHeight="1" x14ac:dyDescent="0.2">
      <c r="A233" s="17"/>
      <c r="B233" s="405">
        <v>12</v>
      </c>
      <c r="C233" s="232"/>
      <c r="D233" s="197"/>
      <c r="E233" s="197"/>
      <c r="F233" s="196"/>
      <c r="G233" s="408">
        <v>88</v>
      </c>
      <c r="H233" s="408">
        <v>28</v>
      </c>
      <c r="I233" s="408">
        <v>6</v>
      </c>
      <c r="J233" s="195" t="s">
        <v>95</v>
      </c>
      <c r="K233" s="194" t="s">
        <v>748</v>
      </c>
      <c r="L233" s="195" t="s">
        <v>94</v>
      </c>
      <c r="M233" s="194" t="s">
        <v>743</v>
      </c>
      <c r="N233" s="195" t="s">
        <v>93</v>
      </c>
      <c r="O233" s="194" t="s">
        <v>991</v>
      </c>
      <c r="P233" s="195" t="s">
        <v>92</v>
      </c>
      <c r="Q233" s="194" t="s">
        <v>301</v>
      </c>
      <c r="R233" s="195" t="s">
        <v>212</v>
      </c>
      <c r="S233" s="194" t="s">
        <v>275</v>
      </c>
      <c r="T233" s="195" t="s">
        <v>211</v>
      </c>
      <c r="U233" s="194" t="s">
        <v>213</v>
      </c>
      <c r="V233" s="195" t="s">
        <v>292</v>
      </c>
      <c r="W233" s="194" t="s">
        <v>232</v>
      </c>
      <c r="X233" s="195" t="s">
        <v>594</v>
      </c>
      <c r="Y233" s="194" t="s">
        <v>98</v>
      </c>
      <c r="Z233" s="195" t="s">
        <v>740</v>
      </c>
      <c r="AA233" s="194"/>
      <c r="AB233" s="304" t="s">
        <v>912</v>
      </c>
      <c r="AC233" s="194"/>
      <c r="AD233" s="25" t="s">
        <v>213</v>
      </c>
      <c r="AE233" s="397">
        <v>3</v>
      </c>
      <c r="AF233" s="397"/>
      <c r="AG233" s="193"/>
      <c r="AH233" s="379">
        <f>SUMPRODUCT(LEN($K233:$Y235)-LEN(SUBSTITUTE($K233:$Y235,"A", "")))</f>
        <v>39</v>
      </c>
      <c r="AI233" s="365">
        <f>SUMPRODUCT(LEN($AD233:$AD235)-LEN(SUBSTITUTE($AD233:$AD235,"A", "")))</f>
        <v>2</v>
      </c>
      <c r="AJ233" s="365">
        <f>SUMPRODUCT(LEN($K233:$Y235)-LEN(SUBSTITUTE($K233:$Y235,"S", "")))</f>
        <v>2</v>
      </c>
      <c r="AK233" s="365">
        <f>SUMPRODUCT(LEN($AD233:$AD235)-LEN(SUBSTITUTE($AD233:$AD235,"S", "")))</f>
        <v>0</v>
      </c>
      <c r="AL233" s="365">
        <f>SUMPRODUCT(LEN($K233:$Y235)-LEN(SUBSTITUTE($K233:$Y235,"F", "")))</f>
        <v>1</v>
      </c>
      <c r="AM233" s="365">
        <f>SUMPRODUCT(LEN($AD233:$AD235)-LEN(SUBSTITUTE($AD233:$AD235,"F", "")))</f>
        <v>0</v>
      </c>
      <c r="AN233" s="365">
        <f>SUMPRODUCT(LEN($K233:$Y235)-LEN(SUBSTITUTE($K233:$Y235,"G", "")))</f>
        <v>10</v>
      </c>
      <c r="AO233" s="365">
        <f>SUMPRODUCT(LEN($AD233:$AD235)-LEN(SUBSTITUTE($AD233:$AD235,"G", "")))</f>
        <v>0</v>
      </c>
      <c r="AP233" s="365">
        <f>SUMPRODUCT(LEN($K233:$Y235)-LEN(SUBSTITUTE($K233:$Y235,"M", "")))</f>
        <v>5</v>
      </c>
      <c r="AQ233" s="382">
        <f>SUMPRODUCT(LEN($AD233:$AD235)-LEN(SUBSTITUTE($AD233:$AD235,"M", "")))</f>
        <v>0</v>
      </c>
    </row>
    <row r="234" spans="1:46" ht="19.899999999999999" customHeight="1" x14ac:dyDescent="0.2">
      <c r="A234" s="17"/>
      <c r="B234" s="406"/>
      <c r="C234" s="231"/>
      <c r="D234" s="23"/>
      <c r="E234" s="23"/>
      <c r="F234" s="191"/>
      <c r="G234" s="409"/>
      <c r="H234" s="409"/>
      <c r="I234" s="409"/>
      <c r="J234" s="190" t="s">
        <v>91</v>
      </c>
      <c r="K234" s="189" t="s">
        <v>97</v>
      </c>
      <c r="L234" s="190" t="s">
        <v>90</v>
      </c>
      <c r="M234" s="189" t="s">
        <v>743</v>
      </c>
      <c r="N234" s="190" t="s">
        <v>89</v>
      </c>
      <c r="O234" s="189" t="s">
        <v>435</v>
      </c>
      <c r="P234" s="190" t="s">
        <v>88</v>
      </c>
      <c r="Q234" s="189" t="s">
        <v>275</v>
      </c>
      <c r="R234" s="190" t="s">
        <v>210</v>
      </c>
      <c r="S234" s="189" t="s">
        <v>213</v>
      </c>
      <c r="T234" s="190" t="s">
        <v>209</v>
      </c>
      <c r="U234" s="189" t="s">
        <v>213</v>
      </c>
      <c r="V234" s="190" t="s">
        <v>291</v>
      </c>
      <c r="W234" s="189" t="s">
        <v>97</v>
      </c>
      <c r="X234" s="190" t="s">
        <v>593</v>
      </c>
      <c r="Y234" s="189"/>
      <c r="Z234" s="190" t="s">
        <v>739</v>
      </c>
      <c r="AA234" s="189"/>
      <c r="AB234" s="303" t="s">
        <v>911</v>
      </c>
      <c r="AC234" s="189"/>
      <c r="AD234" s="18"/>
      <c r="AE234" s="366"/>
      <c r="AF234" s="366"/>
      <c r="AG234" s="188"/>
      <c r="AH234" s="390"/>
      <c r="AI234" s="392"/>
      <c r="AJ234" s="392"/>
      <c r="AK234" s="392"/>
      <c r="AL234" s="392"/>
      <c r="AM234" s="392"/>
      <c r="AN234" s="392"/>
      <c r="AO234" s="392"/>
      <c r="AP234" s="392"/>
      <c r="AQ234" s="395"/>
      <c r="AT234" s="4">
        <f>SUM(AP233:AQ235)/SUM(AN233:AQ235)*100</f>
        <v>33.333333333333329</v>
      </c>
    </row>
    <row r="235" spans="1:46" ht="19.899999999999999" customHeight="1" thickBot="1" x14ac:dyDescent="0.25">
      <c r="A235" s="17"/>
      <c r="B235" s="407"/>
      <c r="C235" s="233"/>
      <c r="D235" s="203"/>
      <c r="E235" s="203"/>
      <c r="F235" s="202"/>
      <c r="G235" s="410"/>
      <c r="H235" s="410"/>
      <c r="I235" s="410"/>
      <c r="J235" s="201" t="s">
        <v>87</v>
      </c>
      <c r="K235" s="200" t="s">
        <v>855</v>
      </c>
      <c r="L235" s="201" t="s">
        <v>86</v>
      </c>
      <c r="M235" s="200" t="s">
        <v>747</v>
      </c>
      <c r="N235" s="201" t="s">
        <v>85</v>
      </c>
      <c r="O235" s="200" t="s">
        <v>275</v>
      </c>
      <c r="P235" s="201" t="s">
        <v>84</v>
      </c>
      <c r="Q235" s="200" t="s">
        <v>224</v>
      </c>
      <c r="R235" s="201" t="s">
        <v>208</v>
      </c>
      <c r="S235" s="200" t="s">
        <v>263</v>
      </c>
      <c r="T235" s="201" t="s">
        <v>207</v>
      </c>
      <c r="U235" s="200" t="s">
        <v>263</v>
      </c>
      <c r="V235" s="201" t="s">
        <v>290</v>
      </c>
      <c r="W235" s="200" t="s">
        <v>98</v>
      </c>
      <c r="X235" s="201" t="s">
        <v>592</v>
      </c>
      <c r="Y235" s="200"/>
      <c r="Z235" s="201" t="s">
        <v>738</v>
      </c>
      <c r="AA235" s="200"/>
      <c r="AB235" s="302" t="s">
        <v>910</v>
      </c>
      <c r="AC235" s="200"/>
      <c r="AD235" s="10"/>
      <c r="AE235" s="398"/>
      <c r="AF235" s="398"/>
      <c r="AG235" s="199"/>
      <c r="AH235" s="391"/>
      <c r="AI235" s="393"/>
      <c r="AJ235" s="393"/>
      <c r="AK235" s="393"/>
      <c r="AL235" s="393"/>
      <c r="AM235" s="393"/>
      <c r="AN235" s="393"/>
      <c r="AO235" s="393"/>
      <c r="AP235" s="393"/>
      <c r="AQ235" s="396"/>
    </row>
    <row r="236" spans="1:46" ht="19.899999999999999" customHeight="1" x14ac:dyDescent="0.2">
      <c r="A236" s="17"/>
      <c r="B236" s="405">
        <v>13</v>
      </c>
      <c r="C236" s="232"/>
      <c r="D236" s="197"/>
      <c r="E236" s="197"/>
      <c r="F236" s="196"/>
      <c r="G236" s="408">
        <v>78</v>
      </c>
      <c r="H236" s="408">
        <v>26</v>
      </c>
      <c r="I236" s="408">
        <v>6</v>
      </c>
      <c r="J236" s="195" t="s">
        <v>95</v>
      </c>
      <c r="K236" s="194" t="s">
        <v>1035</v>
      </c>
      <c r="L236" s="195" t="s">
        <v>94</v>
      </c>
      <c r="M236" s="194" t="s">
        <v>747</v>
      </c>
      <c r="N236" s="195" t="s">
        <v>93</v>
      </c>
      <c r="O236" s="194" t="s">
        <v>839</v>
      </c>
      <c r="P236" s="195" t="s">
        <v>92</v>
      </c>
      <c r="Q236" s="194" t="s">
        <v>263</v>
      </c>
      <c r="R236" s="195" t="s">
        <v>212</v>
      </c>
      <c r="S236" s="194" t="s">
        <v>213</v>
      </c>
      <c r="T236" s="195" t="s">
        <v>211</v>
      </c>
      <c r="U236" s="194" t="s">
        <v>213</v>
      </c>
      <c r="V236" s="195" t="s">
        <v>292</v>
      </c>
      <c r="W236" s="194" t="s">
        <v>97</v>
      </c>
      <c r="X236" s="195" t="s">
        <v>594</v>
      </c>
      <c r="Y236" s="194"/>
      <c r="Z236" s="195" t="s">
        <v>740</v>
      </c>
      <c r="AA236" s="194"/>
      <c r="AB236" s="304" t="s">
        <v>912</v>
      </c>
      <c r="AC236" s="194"/>
      <c r="AD236" s="25" t="s">
        <v>742</v>
      </c>
      <c r="AE236" s="397"/>
      <c r="AF236" s="397"/>
      <c r="AG236" s="193"/>
      <c r="AH236" s="379">
        <f>SUMPRODUCT(LEN($K236:$Y238)-LEN(SUBSTITUTE($K236:$Y238,"A", "")))</f>
        <v>42</v>
      </c>
      <c r="AI236" s="365">
        <f>SUMPRODUCT(LEN($AD236:$AD239)-LEN(SUBSTITUTE($AD236:$AD239,"A", "")))</f>
        <v>22</v>
      </c>
      <c r="AJ236" s="365">
        <f>SUMPRODUCT(LEN($K236:$Y238)-LEN(SUBSTITUTE($K236:$Y238,"S", "")))</f>
        <v>1</v>
      </c>
      <c r="AK236" s="365">
        <f>SUMPRODUCT(LEN($AD236:$AD239)-LEN(SUBSTITUTE($AD236:$AD239,"S", "")))</f>
        <v>0</v>
      </c>
      <c r="AL236" s="365">
        <f>SUMPRODUCT(LEN($K236:$Y238)-LEN(SUBSTITUTE($K236:$Y238,"F", "")))</f>
        <v>0</v>
      </c>
      <c r="AM236" s="365">
        <f>SUMPRODUCT(LEN($AD236:$AD239)-LEN(SUBSTITUTE($AD236:$AD239,"F", "")))</f>
        <v>0</v>
      </c>
      <c r="AN236" s="365">
        <f>SUMPRODUCT(LEN($K236:$Y238)-LEN(SUBSTITUTE($K236:$Y238,"G", "")))</f>
        <v>9</v>
      </c>
      <c r="AO236" s="365">
        <f>SUMPRODUCT(LEN($AD236:$AD239)-LEN(SUBSTITUTE($AD236:$AD239,"G", "")))</f>
        <v>11</v>
      </c>
      <c r="AP236" s="365">
        <f>SUMPRODUCT(LEN($K236:$Y238)-LEN(SUBSTITUTE($K236:$Y238,"M", "")))</f>
        <v>9</v>
      </c>
      <c r="AQ236" s="382">
        <f>SUMPRODUCT(LEN($AD236:$AD239)-LEN(SUBSTITUTE($AD236:$AD239,"M", "")))</f>
        <v>4</v>
      </c>
    </row>
    <row r="237" spans="1:46" ht="19.899999999999999" customHeight="1" x14ac:dyDescent="0.2">
      <c r="A237" s="17"/>
      <c r="B237" s="406"/>
      <c r="C237" s="231"/>
      <c r="D237" s="23"/>
      <c r="E237" s="23"/>
      <c r="F237" s="191"/>
      <c r="G237" s="409"/>
      <c r="H237" s="409"/>
      <c r="I237" s="409"/>
      <c r="J237" s="190" t="s">
        <v>91</v>
      </c>
      <c r="K237" s="189" t="s">
        <v>1034</v>
      </c>
      <c r="L237" s="190" t="s">
        <v>90</v>
      </c>
      <c r="M237" s="189" t="s">
        <v>793</v>
      </c>
      <c r="N237" s="190" t="s">
        <v>89</v>
      </c>
      <c r="O237" s="189" t="s">
        <v>820</v>
      </c>
      <c r="P237" s="190" t="s">
        <v>88</v>
      </c>
      <c r="Q237" s="189" t="s">
        <v>301</v>
      </c>
      <c r="R237" s="190" t="s">
        <v>210</v>
      </c>
      <c r="S237" s="189" t="s">
        <v>275</v>
      </c>
      <c r="T237" s="190" t="s">
        <v>209</v>
      </c>
      <c r="U237" s="189" t="s">
        <v>213</v>
      </c>
      <c r="V237" s="190" t="s">
        <v>291</v>
      </c>
      <c r="W237" s="189" t="s">
        <v>98</v>
      </c>
      <c r="X237" s="190" t="s">
        <v>593</v>
      </c>
      <c r="Y237" s="189"/>
      <c r="Z237" s="190" t="s">
        <v>739</v>
      </c>
      <c r="AA237" s="189"/>
      <c r="AB237" s="303" t="s">
        <v>911</v>
      </c>
      <c r="AC237" s="189"/>
      <c r="AD237" s="18" t="s">
        <v>1033</v>
      </c>
      <c r="AE237" s="366"/>
      <c r="AF237" s="366"/>
      <c r="AG237" s="188"/>
      <c r="AH237" s="390"/>
      <c r="AI237" s="392"/>
      <c r="AJ237" s="392"/>
      <c r="AK237" s="392"/>
      <c r="AL237" s="392"/>
      <c r="AM237" s="392"/>
      <c r="AN237" s="392"/>
      <c r="AO237" s="392"/>
      <c r="AP237" s="392"/>
      <c r="AQ237" s="395"/>
      <c r="AT237" s="4">
        <f>SUM(AP236:AQ238)/SUM(AN236:AQ238)*100</f>
        <v>39.393939393939391</v>
      </c>
    </row>
    <row r="238" spans="1:46" ht="19.899999999999999" customHeight="1" thickBot="1" x14ac:dyDescent="0.25">
      <c r="A238" s="17"/>
      <c r="B238" s="415"/>
      <c r="C238" s="252"/>
      <c r="D238" s="240"/>
      <c r="E238" s="240"/>
      <c r="F238" s="239"/>
      <c r="G238" s="416"/>
      <c r="H238" s="416"/>
      <c r="I238" s="416"/>
      <c r="J238" s="238" t="s">
        <v>87</v>
      </c>
      <c r="K238" s="237" t="s">
        <v>441</v>
      </c>
      <c r="L238" s="238" t="s">
        <v>86</v>
      </c>
      <c r="M238" s="237" t="s">
        <v>943</v>
      </c>
      <c r="N238" s="238" t="s">
        <v>85</v>
      </c>
      <c r="O238" s="237" t="s">
        <v>435</v>
      </c>
      <c r="P238" s="238" t="s">
        <v>84</v>
      </c>
      <c r="Q238" s="237" t="s">
        <v>224</v>
      </c>
      <c r="R238" s="238" t="s">
        <v>208</v>
      </c>
      <c r="S238" s="237" t="s">
        <v>213</v>
      </c>
      <c r="T238" s="238" t="s">
        <v>207</v>
      </c>
      <c r="U238" s="237" t="s">
        <v>271</v>
      </c>
      <c r="V238" s="238" t="s">
        <v>290</v>
      </c>
      <c r="W238" s="237"/>
      <c r="X238" s="238" t="s">
        <v>592</v>
      </c>
      <c r="Y238" s="237"/>
      <c r="Z238" s="238" t="s">
        <v>738</v>
      </c>
      <c r="AA238" s="237"/>
      <c r="AB238" s="307" t="s">
        <v>910</v>
      </c>
      <c r="AC238" s="237"/>
      <c r="AD238" s="236" t="s">
        <v>1032</v>
      </c>
      <c r="AE238" s="366"/>
      <c r="AF238" s="366"/>
      <c r="AG238" s="188"/>
      <c r="AH238" s="391"/>
      <c r="AI238" s="393"/>
      <c r="AJ238" s="393"/>
      <c r="AK238" s="393"/>
      <c r="AL238" s="393"/>
      <c r="AM238" s="393"/>
      <c r="AN238" s="393"/>
      <c r="AO238" s="393"/>
      <c r="AP238" s="393"/>
      <c r="AQ238" s="396"/>
    </row>
    <row r="239" spans="1:46" ht="19.899999999999999" customHeight="1" thickBot="1" x14ac:dyDescent="0.25">
      <c r="A239" s="17"/>
      <c r="B239" s="315"/>
      <c r="C239" s="314"/>
      <c r="D239" s="313"/>
      <c r="E239" s="313"/>
      <c r="F239" s="312"/>
      <c r="G239" s="181"/>
      <c r="H239" s="181"/>
      <c r="I239" s="181"/>
      <c r="J239" s="258"/>
      <c r="K239" s="246"/>
      <c r="L239" s="258"/>
      <c r="M239" s="246"/>
      <c r="N239" s="258"/>
      <c r="O239" s="246"/>
      <c r="P239" s="258"/>
      <c r="Q239" s="246"/>
      <c r="R239" s="258"/>
      <c r="S239" s="246"/>
      <c r="T239" s="258"/>
      <c r="U239" s="246"/>
      <c r="V239" s="258"/>
      <c r="W239" s="246"/>
      <c r="X239" s="258"/>
      <c r="Y239" s="246"/>
      <c r="Z239" s="258"/>
      <c r="AA239" s="246"/>
      <c r="AB239" s="311"/>
      <c r="AC239" s="246"/>
      <c r="AD239" s="310" t="s">
        <v>1031</v>
      </c>
      <c r="AE239" s="309"/>
      <c r="AF239" s="309"/>
      <c r="AG239" s="308"/>
      <c r="AH239" s="154"/>
      <c r="AI239" s="153"/>
      <c r="AJ239" s="153"/>
      <c r="AK239" s="153"/>
      <c r="AL239" s="153"/>
      <c r="AM239" s="153"/>
      <c r="AN239" s="153"/>
      <c r="AO239" s="153"/>
      <c r="AP239" s="153"/>
      <c r="AQ239" s="152"/>
    </row>
    <row r="240" spans="1:46" ht="19.899999999999999" customHeight="1" x14ac:dyDescent="0.2">
      <c r="A240" s="17"/>
      <c r="B240" s="405">
        <v>14</v>
      </c>
      <c r="C240" s="232"/>
      <c r="D240" s="197"/>
      <c r="E240" s="197"/>
      <c r="F240" s="196"/>
      <c r="G240" s="408"/>
      <c r="H240" s="408"/>
      <c r="I240" s="408"/>
      <c r="J240" s="195" t="s">
        <v>95</v>
      </c>
      <c r="K240" s="194"/>
      <c r="L240" s="195" t="s">
        <v>94</v>
      </c>
      <c r="M240" s="194"/>
      <c r="N240" s="195" t="s">
        <v>93</v>
      </c>
      <c r="O240" s="194"/>
      <c r="P240" s="195" t="s">
        <v>92</v>
      </c>
      <c r="Q240" s="194"/>
      <c r="R240" s="195" t="s">
        <v>212</v>
      </c>
      <c r="S240" s="194"/>
      <c r="T240" s="195" t="s">
        <v>211</v>
      </c>
      <c r="U240" s="194"/>
      <c r="V240" s="195" t="s">
        <v>292</v>
      </c>
      <c r="W240" s="194"/>
      <c r="X240" s="195" t="s">
        <v>594</v>
      </c>
      <c r="Y240" s="194"/>
      <c r="Z240" s="195" t="s">
        <v>740</v>
      </c>
      <c r="AA240" s="194"/>
      <c r="AB240" s="304" t="s">
        <v>912</v>
      </c>
      <c r="AC240" s="194"/>
      <c r="AD240" s="25"/>
      <c r="AE240" s="397"/>
      <c r="AF240" s="397"/>
      <c r="AG240" s="193"/>
      <c r="AH240" s="379">
        <f>SUMPRODUCT(LEN($K240:$Y242)-LEN(SUBSTITUTE($K240:$Y242,"A", "")))</f>
        <v>0</v>
      </c>
      <c r="AI240" s="365">
        <f>SUMPRODUCT(LEN($AD240:$AD242)-LEN(SUBSTITUTE($AD240:$AD242,"A", "")))</f>
        <v>0</v>
      </c>
      <c r="AJ240" s="365">
        <f>SUMPRODUCT(LEN($K240:$Y242)-LEN(SUBSTITUTE($K240:$Y242,"S", "")))</f>
        <v>0</v>
      </c>
      <c r="AK240" s="365">
        <f>SUMPRODUCT(LEN($AD240:$AD242)-LEN(SUBSTITUTE($AD240:$AD242,"S", "")))</f>
        <v>0</v>
      </c>
      <c r="AL240" s="365">
        <f>SUMPRODUCT(LEN($K240:$Y242)-LEN(SUBSTITUTE($K240:$Y242,"F", "")))</f>
        <v>0</v>
      </c>
      <c r="AM240" s="365">
        <f>SUMPRODUCT(LEN($AD240:$AD242)-LEN(SUBSTITUTE($AD240:$AD242,"F", "")))</f>
        <v>0</v>
      </c>
      <c r="AN240" s="365">
        <f>SUMPRODUCT(LEN($K240:$Y242)-LEN(SUBSTITUTE($K240:$Y242,"G", "")))</f>
        <v>0</v>
      </c>
      <c r="AO240" s="365">
        <f>SUMPRODUCT(LEN($AD240:$AD242)-LEN(SUBSTITUTE($AD240:$AD242,"G", "")))</f>
        <v>0</v>
      </c>
      <c r="AP240" s="365">
        <f>SUMPRODUCT(LEN($K240:$Y242)-LEN(SUBSTITUTE($K240:$Y242,"M", "")))</f>
        <v>0</v>
      </c>
      <c r="AQ240" s="382">
        <f>SUMPRODUCT(LEN($AD240:$AD242)-LEN(SUBSTITUTE($AD240:$AD242,"M", "")))</f>
        <v>0</v>
      </c>
    </row>
    <row r="241" spans="1:44" ht="19.899999999999999" customHeight="1" x14ac:dyDescent="0.2">
      <c r="A241" s="17"/>
      <c r="B241" s="406"/>
      <c r="C241" s="231"/>
      <c r="D241" s="23"/>
      <c r="E241" s="23"/>
      <c r="F241" s="191"/>
      <c r="G241" s="409"/>
      <c r="H241" s="409"/>
      <c r="I241" s="409"/>
      <c r="J241" s="190" t="s">
        <v>91</v>
      </c>
      <c r="K241" s="189"/>
      <c r="L241" s="190" t="s">
        <v>90</v>
      </c>
      <c r="M241" s="189"/>
      <c r="N241" s="190" t="s">
        <v>89</v>
      </c>
      <c r="O241" s="189"/>
      <c r="P241" s="190" t="s">
        <v>88</v>
      </c>
      <c r="Q241" s="189"/>
      <c r="R241" s="190" t="s">
        <v>210</v>
      </c>
      <c r="S241" s="189"/>
      <c r="T241" s="190" t="s">
        <v>209</v>
      </c>
      <c r="U241" s="189"/>
      <c r="V241" s="190" t="s">
        <v>291</v>
      </c>
      <c r="W241" s="189"/>
      <c r="X241" s="190" t="s">
        <v>593</v>
      </c>
      <c r="Y241" s="189"/>
      <c r="Z241" s="190" t="s">
        <v>739</v>
      </c>
      <c r="AA241" s="189"/>
      <c r="AB241" s="303" t="s">
        <v>911</v>
      </c>
      <c r="AC241" s="189"/>
      <c r="AD241" s="18"/>
      <c r="AE241" s="366"/>
      <c r="AF241" s="366"/>
      <c r="AG241" s="188"/>
      <c r="AH241" s="390"/>
      <c r="AI241" s="392"/>
      <c r="AJ241" s="392"/>
      <c r="AK241" s="392"/>
      <c r="AL241" s="392"/>
      <c r="AM241" s="392"/>
      <c r="AN241" s="392"/>
      <c r="AO241" s="392"/>
      <c r="AP241" s="392"/>
      <c r="AQ241" s="395"/>
      <c r="AR241" s="58"/>
    </row>
    <row r="242" spans="1:44" ht="19.899999999999999" customHeight="1" thickBot="1" x14ac:dyDescent="0.25">
      <c r="A242" s="17"/>
      <c r="B242" s="407"/>
      <c r="C242" s="233"/>
      <c r="D242" s="203"/>
      <c r="E242" s="203"/>
      <c r="F242" s="202"/>
      <c r="G242" s="410"/>
      <c r="H242" s="410"/>
      <c r="I242" s="410"/>
      <c r="J242" s="201" t="s">
        <v>87</v>
      </c>
      <c r="K242" s="200"/>
      <c r="L242" s="201" t="s">
        <v>86</v>
      </c>
      <c r="M242" s="200"/>
      <c r="N242" s="201" t="s">
        <v>85</v>
      </c>
      <c r="O242" s="200"/>
      <c r="P242" s="201" t="s">
        <v>84</v>
      </c>
      <c r="Q242" s="200"/>
      <c r="R242" s="201" t="s">
        <v>208</v>
      </c>
      <c r="S242" s="200"/>
      <c r="T242" s="201" t="s">
        <v>207</v>
      </c>
      <c r="U242" s="200"/>
      <c r="V242" s="201" t="s">
        <v>290</v>
      </c>
      <c r="W242" s="200"/>
      <c r="X242" s="201" t="s">
        <v>592</v>
      </c>
      <c r="Y242" s="200"/>
      <c r="Z242" s="201" t="s">
        <v>738</v>
      </c>
      <c r="AA242" s="200"/>
      <c r="AB242" s="302" t="s">
        <v>910</v>
      </c>
      <c r="AC242" s="200"/>
      <c r="AD242" s="10"/>
      <c r="AE242" s="398"/>
      <c r="AF242" s="398"/>
      <c r="AG242" s="199"/>
      <c r="AH242" s="391"/>
      <c r="AI242" s="393"/>
      <c r="AJ242" s="393"/>
      <c r="AK242" s="393"/>
      <c r="AL242" s="393"/>
      <c r="AM242" s="393"/>
      <c r="AN242" s="393"/>
      <c r="AO242" s="393"/>
      <c r="AP242" s="393"/>
      <c r="AQ242" s="396"/>
    </row>
    <row r="243" spans="1:44" ht="19.899999999999999" customHeight="1" x14ac:dyDescent="0.2">
      <c r="A243" s="17"/>
      <c r="B243" s="405">
        <v>15</v>
      </c>
      <c r="C243" s="232"/>
      <c r="D243" s="197"/>
      <c r="E243" s="197"/>
      <c r="F243" s="196"/>
      <c r="G243" s="408"/>
      <c r="H243" s="408"/>
      <c r="I243" s="408"/>
      <c r="J243" s="195" t="s">
        <v>95</v>
      </c>
      <c r="K243" s="194"/>
      <c r="L243" s="195" t="s">
        <v>94</v>
      </c>
      <c r="M243" s="194"/>
      <c r="N243" s="195" t="s">
        <v>93</v>
      </c>
      <c r="O243" s="194"/>
      <c r="P243" s="195" t="s">
        <v>92</v>
      </c>
      <c r="Q243" s="194"/>
      <c r="R243" s="195" t="s">
        <v>212</v>
      </c>
      <c r="S243" s="194"/>
      <c r="T243" s="195" t="s">
        <v>211</v>
      </c>
      <c r="U243" s="194"/>
      <c r="V243" s="195" t="s">
        <v>292</v>
      </c>
      <c r="W243" s="194"/>
      <c r="X243" s="195" t="s">
        <v>594</v>
      </c>
      <c r="Y243" s="194"/>
      <c r="Z243" s="195" t="s">
        <v>740</v>
      </c>
      <c r="AA243" s="194"/>
      <c r="AB243" s="304" t="s">
        <v>912</v>
      </c>
      <c r="AC243" s="194"/>
      <c r="AD243" s="25"/>
      <c r="AE243" s="397"/>
      <c r="AF243" s="397"/>
      <c r="AG243" s="193"/>
      <c r="AH243" s="379">
        <f>SUMPRODUCT(LEN($K243:$Y245)-LEN(SUBSTITUTE($K243:$Y245,"A", "")))</f>
        <v>0</v>
      </c>
      <c r="AI243" s="365">
        <f>SUMPRODUCT(LEN($AD243:$AD245)-LEN(SUBSTITUTE($AD243:$AD245,"A", "")))</f>
        <v>0</v>
      </c>
      <c r="AJ243" s="365">
        <f>SUMPRODUCT(LEN($K243:$Y245)-LEN(SUBSTITUTE($K243:$Y245,"S", "")))</f>
        <v>0</v>
      </c>
      <c r="AK243" s="365">
        <f>SUMPRODUCT(LEN($AD243:$AD245)-LEN(SUBSTITUTE($AD243:$AD245,"S", "")))</f>
        <v>0</v>
      </c>
      <c r="AL243" s="365">
        <f>SUMPRODUCT(LEN($K243:$Y245)-LEN(SUBSTITUTE($K243:$Y245,"F", "")))</f>
        <v>0</v>
      </c>
      <c r="AM243" s="365">
        <f>SUMPRODUCT(LEN($AD243:$AD245)-LEN(SUBSTITUTE($AD243:$AD245,"F", "")))</f>
        <v>0</v>
      </c>
      <c r="AN243" s="365">
        <f>SUMPRODUCT(LEN($K243:$Y245)-LEN(SUBSTITUTE($K243:$Y245,"G", "")))</f>
        <v>0</v>
      </c>
      <c r="AO243" s="365">
        <f>SUMPRODUCT(LEN($AD243:$AD245)-LEN(SUBSTITUTE($AD243:$AD245,"G", "")))</f>
        <v>0</v>
      </c>
      <c r="AP243" s="365">
        <f>SUMPRODUCT(LEN($K243:$Y245)-LEN(SUBSTITUTE($K243:$Y245,"M", "")))</f>
        <v>0</v>
      </c>
      <c r="AQ243" s="382">
        <f>SUMPRODUCT(LEN($AD243:$AD245)-LEN(SUBSTITUTE($AD243:$AD245,"M", "")))</f>
        <v>0</v>
      </c>
    </row>
    <row r="244" spans="1:44" ht="19.899999999999999" customHeight="1" x14ac:dyDescent="0.2">
      <c r="A244" s="17"/>
      <c r="B244" s="406"/>
      <c r="C244" s="231"/>
      <c r="D244" s="23"/>
      <c r="E244" s="23"/>
      <c r="F244" s="191"/>
      <c r="G244" s="409"/>
      <c r="H244" s="409"/>
      <c r="I244" s="409"/>
      <c r="J244" s="190" t="s">
        <v>91</v>
      </c>
      <c r="K244" s="189"/>
      <c r="L244" s="190" t="s">
        <v>90</v>
      </c>
      <c r="M244" s="189"/>
      <c r="N244" s="190" t="s">
        <v>89</v>
      </c>
      <c r="O244" s="189"/>
      <c r="P244" s="190" t="s">
        <v>88</v>
      </c>
      <c r="Q244" s="189"/>
      <c r="R244" s="190" t="s">
        <v>210</v>
      </c>
      <c r="S244" s="189"/>
      <c r="T244" s="190" t="s">
        <v>209</v>
      </c>
      <c r="U244" s="189"/>
      <c r="V244" s="190" t="s">
        <v>291</v>
      </c>
      <c r="W244" s="189"/>
      <c r="X244" s="190" t="s">
        <v>593</v>
      </c>
      <c r="Y244" s="189"/>
      <c r="Z244" s="190" t="s">
        <v>739</v>
      </c>
      <c r="AA244" s="189"/>
      <c r="AB244" s="303" t="s">
        <v>911</v>
      </c>
      <c r="AC244" s="189"/>
      <c r="AD244" s="18"/>
      <c r="AE244" s="366"/>
      <c r="AF244" s="366"/>
      <c r="AG244" s="188"/>
      <c r="AH244" s="390"/>
      <c r="AI244" s="392"/>
      <c r="AJ244" s="392"/>
      <c r="AK244" s="392"/>
      <c r="AL244" s="392"/>
      <c r="AM244" s="392"/>
      <c r="AN244" s="392"/>
      <c r="AO244" s="392"/>
      <c r="AP244" s="392"/>
      <c r="AQ244" s="395"/>
    </row>
    <row r="245" spans="1:44" ht="19.899999999999999" customHeight="1" thickBot="1" x14ac:dyDescent="0.25">
      <c r="A245" s="17"/>
      <c r="B245" s="407"/>
      <c r="C245" s="233"/>
      <c r="D245" s="203"/>
      <c r="E245" s="203"/>
      <c r="F245" s="202"/>
      <c r="G245" s="410"/>
      <c r="H245" s="410"/>
      <c r="I245" s="410"/>
      <c r="J245" s="201" t="s">
        <v>87</v>
      </c>
      <c r="K245" s="200"/>
      <c r="L245" s="201" t="s">
        <v>86</v>
      </c>
      <c r="M245" s="200"/>
      <c r="N245" s="201" t="s">
        <v>85</v>
      </c>
      <c r="O245" s="200"/>
      <c r="P245" s="201" t="s">
        <v>84</v>
      </c>
      <c r="Q245" s="200"/>
      <c r="R245" s="201" t="s">
        <v>208</v>
      </c>
      <c r="S245" s="200"/>
      <c r="T245" s="201" t="s">
        <v>207</v>
      </c>
      <c r="U245" s="200"/>
      <c r="V245" s="201" t="s">
        <v>290</v>
      </c>
      <c r="W245" s="200"/>
      <c r="X245" s="201" t="s">
        <v>592</v>
      </c>
      <c r="Y245" s="200"/>
      <c r="Z245" s="201" t="s">
        <v>738</v>
      </c>
      <c r="AA245" s="200"/>
      <c r="AB245" s="302" t="s">
        <v>910</v>
      </c>
      <c r="AC245" s="200"/>
      <c r="AD245" s="10"/>
      <c r="AE245" s="398"/>
      <c r="AF245" s="398"/>
      <c r="AG245" s="199"/>
      <c r="AH245" s="391"/>
      <c r="AI245" s="393"/>
      <c r="AJ245" s="393"/>
      <c r="AK245" s="393"/>
      <c r="AL245" s="393"/>
      <c r="AM245" s="393"/>
      <c r="AN245" s="393"/>
      <c r="AO245" s="393"/>
      <c r="AP245" s="393"/>
      <c r="AQ245" s="396"/>
    </row>
    <row r="246" spans="1:44" ht="19.899999999999999" customHeight="1" x14ac:dyDescent="0.2">
      <c r="A246" s="17"/>
      <c r="B246" s="405">
        <v>16</v>
      </c>
      <c r="C246" s="232"/>
      <c r="D246" s="197"/>
      <c r="E246" s="197"/>
      <c r="F246" s="196"/>
      <c r="G246" s="408"/>
      <c r="H246" s="408"/>
      <c r="I246" s="408"/>
      <c r="J246" s="195" t="s">
        <v>95</v>
      </c>
      <c r="K246" s="194"/>
      <c r="L246" s="195" t="s">
        <v>94</v>
      </c>
      <c r="M246" s="194"/>
      <c r="N246" s="195" t="s">
        <v>93</v>
      </c>
      <c r="O246" s="194"/>
      <c r="P246" s="195" t="s">
        <v>92</v>
      </c>
      <c r="Q246" s="194"/>
      <c r="R246" s="195" t="s">
        <v>212</v>
      </c>
      <c r="S246" s="194"/>
      <c r="T246" s="195" t="s">
        <v>211</v>
      </c>
      <c r="U246" s="194"/>
      <c r="V246" s="195" t="s">
        <v>292</v>
      </c>
      <c r="W246" s="194"/>
      <c r="X246" s="195" t="s">
        <v>594</v>
      </c>
      <c r="Y246" s="194"/>
      <c r="Z246" s="195" t="s">
        <v>740</v>
      </c>
      <c r="AA246" s="194"/>
      <c r="AB246" s="304" t="s">
        <v>912</v>
      </c>
      <c r="AC246" s="194"/>
      <c r="AD246" s="25"/>
      <c r="AE246" s="397"/>
      <c r="AF246" s="397"/>
      <c r="AG246" s="193"/>
      <c r="AH246" s="379">
        <f>SUMPRODUCT(LEN($K246:$Y248)-LEN(SUBSTITUTE($K246:$Y248,"A", "")))</f>
        <v>0</v>
      </c>
      <c r="AI246" s="365">
        <f>SUMPRODUCT(LEN($AD246:$AD248)-LEN(SUBSTITUTE($AD246:$AD248,"A", "")))</f>
        <v>0</v>
      </c>
      <c r="AJ246" s="365">
        <f>SUMPRODUCT(LEN($K246:$Y248)-LEN(SUBSTITUTE($K246:$Y248,"S", "")))</f>
        <v>0</v>
      </c>
      <c r="AK246" s="365">
        <f>SUMPRODUCT(LEN($AD246:$AD248)-LEN(SUBSTITUTE($AD246:$AD248,"S", "")))</f>
        <v>0</v>
      </c>
      <c r="AL246" s="365">
        <f>SUMPRODUCT(LEN($K246:$Y248)-LEN(SUBSTITUTE($K246:$Y248,"F", "")))</f>
        <v>0</v>
      </c>
      <c r="AM246" s="365">
        <f>SUMPRODUCT(LEN($AD246:$AD248)-LEN(SUBSTITUTE($AD246:$AD248,"F", "")))</f>
        <v>0</v>
      </c>
      <c r="AN246" s="365">
        <f>SUMPRODUCT(LEN($K246:$Y248)-LEN(SUBSTITUTE($K246:$Y248,"G", "")))</f>
        <v>0</v>
      </c>
      <c r="AO246" s="365">
        <f>SUMPRODUCT(LEN($AD246:$AD248)-LEN(SUBSTITUTE($AD246:$AD248,"G", "")))</f>
        <v>0</v>
      </c>
      <c r="AP246" s="365">
        <f>SUMPRODUCT(LEN($K246:$Y248)-LEN(SUBSTITUTE($K246:$Y248,"M", "")))</f>
        <v>0</v>
      </c>
      <c r="AQ246" s="382">
        <f>SUMPRODUCT(LEN($AD246:$AD248)-LEN(SUBSTITUTE($AD246:$AD248,"M", "")))</f>
        <v>0</v>
      </c>
    </row>
    <row r="247" spans="1:44" ht="19.899999999999999" customHeight="1" x14ac:dyDescent="0.2">
      <c r="A247" s="17"/>
      <c r="B247" s="406"/>
      <c r="C247" s="231"/>
      <c r="D247" s="23"/>
      <c r="E247" s="23"/>
      <c r="F247" s="191"/>
      <c r="G247" s="409"/>
      <c r="H247" s="409"/>
      <c r="I247" s="409"/>
      <c r="J247" s="190" t="s">
        <v>91</v>
      </c>
      <c r="K247" s="189"/>
      <c r="L247" s="190" t="s">
        <v>90</v>
      </c>
      <c r="M247" s="189"/>
      <c r="N247" s="190" t="s">
        <v>89</v>
      </c>
      <c r="O247" s="189"/>
      <c r="P247" s="190" t="s">
        <v>88</v>
      </c>
      <c r="Q247" s="189"/>
      <c r="R247" s="190" t="s">
        <v>210</v>
      </c>
      <c r="S247" s="189"/>
      <c r="T247" s="190" t="s">
        <v>209</v>
      </c>
      <c r="U247" s="189"/>
      <c r="V247" s="190" t="s">
        <v>291</v>
      </c>
      <c r="W247" s="189"/>
      <c r="X247" s="190" t="s">
        <v>593</v>
      </c>
      <c r="Y247" s="189"/>
      <c r="Z247" s="190" t="s">
        <v>739</v>
      </c>
      <c r="AA247" s="189"/>
      <c r="AB247" s="303" t="s">
        <v>911</v>
      </c>
      <c r="AC247" s="189"/>
      <c r="AD247" s="18"/>
      <c r="AE247" s="366"/>
      <c r="AF247" s="366"/>
      <c r="AG247" s="188"/>
      <c r="AH247" s="390"/>
      <c r="AI247" s="392"/>
      <c r="AJ247" s="392"/>
      <c r="AK247" s="392"/>
      <c r="AL247" s="392"/>
      <c r="AM247" s="392"/>
      <c r="AN247" s="392"/>
      <c r="AO247" s="392"/>
      <c r="AP247" s="392"/>
      <c r="AQ247" s="395"/>
    </row>
    <row r="248" spans="1:44" ht="19.899999999999999" customHeight="1" thickBot="1" x14ac:dyDescent="0.25">
      <c r="A248" s="17"/>
      <c r="B248" s="407"/>
      <c r="C248" s="233"/>
      <c r="D248" s="203"/>
      <c r="E248" s="203"/>
      <c r="F248" s="202"/>
      <c r="G248" s="410"/>
      <c r="H248" s="410"/>
      <c r="I248" s="410"/>
      <c r="J248" s="201" t="s">
        <v>87</v>
      </c>
      <c r="K248" s="200"/>
      <c r="L248" s="201" t="s">
        <v>86</v>
      </c>
      <c r="M248" s="200"/>
      <c r="N248" s="201" t="s">
        <v>85</v>
      </c>
      <c r="O248" s="200"/>
      <c r="P248" s="201" t="s">
        <v>84</v>
      </c>
      <c r="Q248" s="200"/>
      <c r="R248" s="201" t="s">
        <v>208</v>
      </c>
      <c r="S248" s="200"/>
      <c r="T248" s="201" t="s">
        <v>207</v>
      </c>
      <c r="U248" s="200"/>
      <c r="V248" s="201" t="s">
        <v>290</v>
      </c>
      <c r="W248" s="200"/>
      <c r="X248" s="201" t="s">
        <v>592</v>
      </c>
      <c r="Y248" s="200"/>
      <c r="Z248" s="201" t="s">
        <v>738</v>
      </c>
      <c r="AA248" s="200"/>
      <c r="AB248" s="302" t="s">
        <v>910</v>
      </c>
      <c r="AC248" s="200"/>
      <c r="AD248" s="10"/>
      <c r="AE248" s="398"/>
      <c r="AF248" s="398"/>
      <c r="AG248" s="199"/>
      <c r="AH248" s="391"/>
      <c r="AI248" s="393"/>
      <c r="AJ248" s="393"/>
      <c r="AK248" s="393"/>
      <c r="AL248" s="393"/>
      <c r="AM248" s="393"/>
      <c r="AN248" s="393"/>
      <c r="AO248" s="393"/>
      <c r="AP248" s="393"/>
      <c r="AQ248" s="396"/>
    </row>
    <row r="249" spans="1:44" ht="19.899999999999999" customHeight="1" x14ac:dyDescent="0.2">
      <c r="A249" s="17"/>
      <c r="B249" s="405">
        <v>17</v>
      </c>
      <c r="C249" s="232"/>
      <c r="D249" s="197"/>
      <c r="E249" s="197"/>
      <c r="F249" s="196"/>
      <c r="G249" s="408"/>
      <c r="H249" s="408"/>
      <c r="I249" s="408"/>
      <c r="J249" s="195" t="s">
        <v>95</v>
      </c>
      <c r="K249" s="194"/>
      <c r="L249" s="195" t="s">
        <v>94</v>
      </c>
      <c r="M249" s="194"/>
      <c r="N249" s="195" t="s">
        <v>93</v>
      </c>
      <c r="O249" s="194"/>
      <c r="P249" s="195" t="s">
        <v>92</v>
      </c>
      <c r="Q249" s="194"/>
      <c r="R249" s="195" t="s">
        <v>212</v>
      </c>
      <c r="S249" s="194"/>
      <c r="T249" s="195" t="s">
        <v>211</v>
      </c>
      <c r="U249" s="194"/>
      <c r="V249" s="195" t="s">
        <v>292</v>
      </c>
      <c r="W249" s="194"/>
      <c r="X249" s="195" t="s">
        <v>594</v>
      </c>
      <c r="Y249" s="194"/>
      <c r="Z249" s="195" t="s">
        <v>740</v>
      </c>
      <c r="AA249" s="194"/>
      <c r="AB249" s="304" t="s">
        <v>912</v>
      </c>
      <c r="AC249" s="194"/>
      <c r="AD249" s="25"/>
      <c r="AE249" s="397"/>
      <c r="AF249" s="397"/>
      <c r="AG249" s="193"/>
      <c r="AH249" s="379">
        <f>SUMPRODUCT(LEN($K249:$Y251)-LEN(SUBSTITUTE($K249:$Y251,"A", "")))</f>
        <v>0</v>
      </c>
      <c r="AI249" s="365">
        <f>SUMPRODUCT(LEN($AD249:$AD251)-LEN(SUBSTITUTE($AD249:$AD251,"A", "")))</f>
        <v>0</v>
      </c>
      <c r="AJ249" s="365">
        <f>SUMPRODUCT(LEN($K249:$Y251)-LEN(SUBSTITUTE($K249:$Y251,"S", "")))</f>
        <v>0</v>
      </c>
      <c r="AK249" s="365">
        <f>SUMPRODUCT(LEN($AD249:$AD251)-LEN(SUBSTITUTE($AD249:$AD251,"S", "")))</f>
        <v>0</v>
      </c>
      <c r="AL249" s="365">
        <f>SUMPRODUCT(LEN($K249:$Y251)-LEN(SUBSTITUTE($K249:$Y251,"F", "")))</f>
        <v>0</v>
      </c>
      <c r="AM249" s="365">
        <f>SUMPRODUCT(LEN($AD249:$AD251)-LEN(SUBSTITUTE($AD249:$AD251,"F", "")))</f>
        <v>0</v>
      </c>
      <c r="AN249" s="365">
        <f>SUMPRODUCT(LEN($K249:$Y251)-LEN(SUBSTITUTE($K249:$Y251,"G", "")))</f>
        <v>0</v>
      </c>
      <c r="AO249" s="365">
        <f>SUMPRODUCT(LEN($AD249:$AD251)-LEN(SUBSTITUTE($AD249:$AD251,"G", "")))</f>
        <v>0</v>
      </c>
      <c r="AP249" s="365">
        <f>SUMPRODUCT(LEN($K249:$Y251)-LEN(SUBSTITUTE($K249:$Y251,"M", "")))</f>
        <v>0</v>
      </c>
      <c r="AQ249" s="382">
        <f>SUMPRODUCT(LEN($AD249:$AD251)-LEN(SUBSTITUTE($AD249:$AD251,"M", "")))</f>
        <v>0</v>
      </c>
    </row>
    <row r="250" spans="1:44" ht="19.899999999999999" customHeight="1" x14ac:dyDescent="0.2">
      <c r="A250" s="17"/>
      <c r="B250" s="406"/>
      <c r="C250" s="231"/>
      <c r="D250" s="23"/>
      <c r="E250" s="23"/>
      <c r="F250" s="191"/>
      <c r="G250" s="409"/>
      <c r="H250" s="409"/>
      <c r="I250" s="409"/>
      <c r="J250" s="190" t="s">
        <v>91</v>
      </c>
      <c r="K250" s="189"/>
      <c r="L250" s="190" t="s">
        <v>90</v>
      </c>
      <c r="M250" s="189"/>
      <c r="N250" s="190" t="s">
        <v>89</v>
      </c>
      <c r="O250" s="189"/>
      <c r="P250" s="190" t="s">
        <v>88</v>
      </c>
      <c r="Q250" s="189"/>
      <c r="R250" s="190" t="s">
        <v>210</v>
      </c>
      <c r="S250" s="189"/>
      <c r="T250" s="190" t="s">
        <v>209</v>
      </c>
      <c r="U250" s="189"/>
      <c r="V250" s="190" t="s">
        <v>291</v>
      </c>
      <c r="W250" s="189"/>
      <c r="X250" s="190" t="s">
        <v>593</v>
      </c>
      <c r="Y250" s="189"/>
      <c r="Z250" s="190" t="s">
        <v>739</v>
      </c>
      <c r="AA250" s="189"/>
      <c r="AB250" s="303" t="s">
        <v>911</v>
      </c>
      <c r="AC250" s="189"/>
      <c r="AD250" s="18"/>
      <c r="AE250" s="366"/>
      <c r="AF250" s="366"/>
      <c r="AG250" s="188"/>
      <c r="AH250" s="390"/>
      <c r="AI250" s="392"/>
      <c r="AJ250" s="392"/>
      <c r="AK250" s="392"/>
      <c r="AL250" s="392"/>
      <c r="AM250" s="392"/>
      <c r="AN250" s="392"/>
      <c r="AO250" s="392"/>
      <c r="AP250" s="392"/>
      <c r="AQ250" s="395"/>
    </row>
    <row r="251" spans="1:44" ht="19.899999999999999" customHeight="1" thickBot="1" x14ac:dyDescent="0.25">
      <c r="A251" s="17"/>
      <c r="B251" s="407"/>
      <c r="C251" s="233"/>
      <c r="D251" s="203"/>
      <c r="E251" s="203"/>
      <c r="F251" s="202"/>
      <c r="G251" s="410"/>
      <c r="H251" s="410"/>
      <c r="I251" s="410"/>
      <c r="J251" s="201" t="s">
        <v>87</v>
      </c>
      <c r="K251" s="200"/>
      <c r="L251" s="201" t="s">
        <v>86</v>
      </c>
      <c r="M251" s="200"/>
      <c r="N251" s="201" t="s">
        <v>85</v>
      </c>
      <c r="O251" s="200"/>
      <c r="P251" s="201" t="s">
        <v>84</v>
      </c>
      <c r="Q251" s="200"/>
      <c r="R251" s="201" t="s">
        <v>208</v>
      </c>
      <c r="S251" s="200"/>
      <c r="T251" s="201" t="s">
        <v>207</v>
      </c>
      <c r="U251" s="200"/>
      <c r="V251" s="201" t="s">
        <v>290</v>
      </c>
      <c r="W251" s="200"/>
      <c r="X251" s="201" t="s">
        <v>592</v>
      </c>
      <c r="Y251" s="200"/>
      <c r="Z251" s="201" t="s">
        <v>738</v>
      </c>
      <c r="AA251" s="200"/>
      <c r="AB251" s="302" t="s">
        <v>910</v>
      </c>
      <c r="AC251" s="200"/>
      <c r="AD251" s="10"/>
      <c r="AE251" s="398"/>
      <c r="AF251" s="398"/>
      <c r="AG251" s="199"/>
      <c r="AH251" s="391"/>
      <c r="AI251" s="393"/>
      <c r="AJ251" s="393"/>
      <c r="AK251" s="393"/>
      <c r="AL251" s="393"/>
      <c r="AM251" s="393"/>
      <c r="AN251" s="393"/>
      <c r="AO251" s="393"/>
      <c r="AP251" s="393"/>
      <c r="AQ251" s="396"/>
    </row>
    <row r="252" spans="1:44" ht="19.899999999999999" customHeight="1" x14ac:dyDescent="0.2">
      <c r="A252" s="17"/>
      <c r="B252" s="405">
        <v>18</v>
      </c>
      <c r="C252" s="232"/>
      <c r="D252" s="197"/>
      <c r="E252" s="197"/>
      <c r="F252" s="196"/>
      <c r="G252" s="408"/>
      <c r="H252" s="408"/>
      <c r="I252" s="408"/>
      <c r="J252" s="195" t="s">
        <v>95</v>
      </c>
      <c r="K252" s="194"/>
      <c r="L252" s="195" t="s">
        <v>94</v>
      </c>
      <c r="M252" s="194"/>
      <c r="N252" s="195" t="s">
        <v>93</v>
      </c>
      <c r="O252" s="194"/>
      <c r="P252" s="195" t="s">
        <v>92</v>
      </c>
      <c r="Q252" s="194"/>
      <c r="R252" s="195" t="s">
        <v>212</v>
      </c>
      <c r="S252" s="194"/>
      <c r="T252" s="195" t="s">
        <v>211</v>
      </c>
      <c r="U252" s="194"/>
      <c r="V252" s="195" t="s">
        <v>292</v>
      </c>
      <c r="W252" s="194"/>
      <c r="X252" s="195" t="s">
        <v>594</v>
      </c>
      <c r="Y252" s="194"/>
      <c r="Z252" s="195" t="s">
        <v>740</v>
      </c>
      <c r="AA252" s="194"/>
      <c r="AB252" s="304" t="s">
        <v>912</v>
      </c>
      <c r="AC252" s="194"/>
      <c r="AD252" s="25"/>
      <c r="AE252" s="397"/>
      <c r="AF252" s="397"/>
      <c r="AG252" s="193"/>
      <c r="AH252" s="379">
        <f>SUMPRODUCT(LEN($K252:$Y254)-LEN(SUBSTITUTE($K252:$Y254,"A", "")))</f>
        <v>0</v>
      </c>
      <c r="AI252" s="365">
        <f>SUMPRODUCT(LEN($AD252:$AD254)-LEN(SUBSTITUTE($AD252:$AD254,"A", "")))</f>
        <v>0</v>
      </c>
      <c r="AJ252" s="365">
        <f>SUMPRODUCT(LEN($K252:$Y254)-LEN(SUBSTITUTE($K252:$Y254,"S", "")))</f>
        <v>0</v>
      </c>
      <c r="AK252" s="365">
        <f>SUMPRODUCT(LEN($AD252:$AD254)-LEN(SUBSTITUTE($AD252:$AD254,"S", "")))</f>
        <v>0</v>
      </c>
      <c r="AL252" s="365">
        <f>SUMPRODUCT(LEN($K252:$Y254)-LEN(SUBSTITUTE($K252:$Y254,"F", "")))</f>
        <v>0</v>
      </c>
      <c r="AM252" s="365">
        <f>SUMPRODUCT(LEN($AD252:$AD254)-LEN(SUBSTITUTE($AD252:$AD254,"F", "")))</f>
        <v>0</v>
      </c>
      <c r="AN252" s="365">
        <f>SUMPRODUCT(LEN($K252:$Y254)-LEN(SUBSTITUTE($K252:$Y254,"G", "")))</f>
        <v>0</v>
      </c>
      <c r="AO252" s="365">
        <f>SUMPRODUCT(LEN($AD252:$AD254)-LEN(SUBSTITUTE($AD252:$AD254,"G", "")))</f>
        <v>0</v>
      </c>
      <c r="AP252" s="365">
        <f>SUMPRODUCT(LEN($K252:$Y254)-LEN(SUBSTITUTE($K252:$Y254,"M", "")))</f>
        <v>0</v>
      </c>
      <c r="AQ252" s="382">
        <f>SUMPRODUCT(LEN($AD252:$AD254)-LEN(SUBSTITUTE($AD252:$AD254,"M", "")))</f>
        <v>0</v>
      </c>
    </row>
    <row r="253" spans="1:44" ht="19.899999999999999" customHeight="1" x14ac:dyDescent="0.2">
      <c r="A253" s="17"/>
      <c r="B253" s="406"/>
      <c r="C253" s="231"/>
      <c r="D253" s="23"/>
      <c r="E253" s="23"/>
      <c r="F253" s="191"/>
      <c r="G253" s="409"/>
      <c r="H253" s="409"/>
      <c r="I253" s="409"/>
      <c r="J253" s="190" t="s">
        <v>91</v>
      </c>
      <c r="K253" s="189"/>
      <c r="L253" s="190" t="s">
        <v>90</v>
      </c>
      <c r="M253" s="189"/>
      <c r="N253" s="190" t="s">
        <v>89</v>
      </c>
      <c r="O253" s="189"/>
      <c r="P253" s="190" t="s">
        <v>88</v>
      </c>
      <c r="Q253" s="189"/>
      <c r="R253" s="190" t="s">
        <v>210</v>
      </c>
      <c r="S253" s="189"/>
      <c r="T253" s="190" t="s">
        <v>209</v>
      </c>
      <c r="U253" s="189"/>
      <c r="V253" s="190" t="s">
        <v>291</v>
      </c>
      <c r="W253" s="189"/>
      <c r="X253" s="190" t="s">
        <v>593</v>
      </c>
      <c r="Y253" s="189"/>
      <c r="Z253" s="190" t="s">
        <v>739</v>
      </c>
      <c r="AA253" s="189"/>
      <c r="AB253" s="303" t="s">
        <v>911</v>
      </c>
      <c r="AC253" s="189"/>
      <c r="AD253" s="18"/>
      <c r="AE253" s="366"/>
      <c r="AF253" s="366"/>
      <c r="AG253" s="188"/>
      <c r="AH253" s="390"/>
      <c r="AI253" s="392"/>
      <c r="AJ253" s="392"/>
      <c r="AK253" s="392"/>
      <c r="AL253" s="392"/>
      <c r="AM253" s="392"/>
      <c r="AN253" s="392"/>
      <c r="AO253" s="392"/>
      <c r="AP253" s="392"/>
      <c r="AQ253" s="395"/>
    </row>
    <row r="254" spans="1:44" ht="19.899999999999999" customHeight="1" thickBot="1" x14ac:dyDescent="0.25">
      <c r="A254" s="17"/>
      <c r="B254" s="407"/>
      <c r="C254" s="233"/>
      <c r="D254" s="203"/>
      <c r="E254" s="203"/>
      <c r="F254" s="202"/>
      <c r="G254" s="410"/>
      <c r="H254" s="410"/>
      <c r="I254" s="410"/>
      <c r="J254" s="201" t="s">
        <v>87</v>
      </c>
      <c r="K254" s="200"/>
      <c r="L254" s="201" t="s">
        <v>86</v>
      </c>
      <c r="M254" s="200"/>
      <c r="N254" s="201" t="s">
        <v>85</v>
      </c>
      <c r="O254" s="200"/>
      <c r="P254" s="201" t="s">
        <v>84</v>
      </c>
      <c r="Q254" s="200"/>
      <c r="R254" s="201" t="s">
        <v>208</v>
      </c>
      <c r="S254" s="200"/>
      <c r="T254" s="201" t="s">
        <v>207</v>
      </c>
      <c r="U254" s="200"/>
      <c r="V254" s="201" t="s">
        <v>290</v>
      </c>
      <c r="W254" s="200"/>
      <c r="X254" s="201" t="s">
        <v>592</v>
      </c>
      <c r="Y254" s="200"/>
      <c r="Z254" s="201" t="s">
        <v>738</v>
      </c>
      <c r="AA254" s="200"/>
      <c r="AB254" s="302" t="s">
        <v>910</v>
      </c>
      <c r="AC254" s="200"/>
      <c r="AD254" s="10"/>
      <c r="AE254" s="398"/>
      <c r="AF254" s="398"/>
      <c r="AG254" s="199"/>
      <c r="AH254" s="391"/>
      <c r="AI254" s="393"/>
      <c r="AJ254" s="393"/>
      <c r="AK254" s="393"/>
      <c r="AL254" s="393"/>
      <c r="AM254" s="393"/>
      <c r="AN254" s="393"/>
      <c r="AO254" s="393"/>
      <c r="AP254" s="393"/>
      <c r="AQ254" s="396"/>
    </row>
    <row r="255" spans="1:44" ht="19.899999999999999" customHeight="1" x14ac:dyDescent="0.2">
      <c r="A255" s="17"/>
      <c r="B255" s="405">
        <v>19</v>
      </c>
      <c r="C255" s="232"/>
      <c r="D255" s="197"/>
      <c r="E255" s="197"/>
      <c r="F255" s="196"/>
      <c r="G255" s="408"/>
      <c r="H255" s="408"/>
      <c r="I255" s="408"/>
      <c r="J255" s="195" t="s">
        <v>95</v>
      </c>
      <c r="K255" s="194"/>
      <c r="L255" s="195" t="s">
        <v>94</v>
      </c>
      <c r="M255" s="194"/>
      <c r="N255" s="195" t="s">
        <v>93</v>
      </c>
      <c r="O255" s="194"/>
      <c r="P255" s="195" t="s">
        <v>92</v>
      </c>
      <c r="Q255" s="194"/>
      <c r="R255" s="195" t="s">
        <v>212</v>
      </c>
      <c r="S255" s="194"/>
      <c r="T255" s="195" t="s">
        <v>211</v>
      </c>
      <c r="U255" s="194"/>
      <c r="V255" s="195" t="s">
        <v>292</v>
      </c>
      <c r="W255" s="194"/>
      <c r="X255" s="195" t="s">
        <v>594</v>
      </c>
      <c r="Y255" s="194"/>
      <c r="Z255" s="195" t="s">
        <v>740</v>
      </c>
      <c r="AA255" s="194"/>
      <c r="AB255" s="304" t="s">
        <v>912</v>
      </c>
      <c r="AC255" s="194"/>
      <c r="AD255" s="25"/>
      <c r="AE255" s="397"/>
      <c r="AF255" s="397"/>
      <c r="AG255" s="193"/>
      <c r="AH255" s="379">
        <f>SUMPRODUCT(LEN($K255:$Y257)-LEN(SUBSTITUTE($K255:$Y257,"A", "")))</f>
        <v>0</v>
      </c>
      <c r="AI255" s="365">
        <f>SUMPRODUCT(LEN($AD255:$AD257)-LEN(SUBSTITUTE($AD255:$AD257,"A", "")))</f>
        <v>0</v>
      </c>
      <c r="AJ255" s="365">
        <f>SUMPRODUCT(LEN($K255:$Y257)-LEN(SUBSTITUTE($K255:$Y257,"S", "")))</f>
        <v>0</v>
      </c>
      <c r="AK255" s="365">
        <f>SUMPRODUCT(LEN($AD255:$AD257)-LEN(SUBSTITUTE($AD255:$AD257,"S", "")))</f>
        <v>0</v>
      </c>
      <c r="AL255" s="365">
        <f>SUMPRODUCT(LEN($K255:$Y257)-LEN(SUBSTITUTE($K255:$Y257,"F", "")))</f>
        <v>0</v>
      </c>
      <c r="AM255" s="365">
        <f>SUMPRODUCT(LEN($AD255:$AD257)-LEN(SUBSTITUTE($AD255:$AD257,"F", "")))</f>
        <v>0</v>
      </c>
      <c r="AN255" s="365">
        <f>SUMPRODUCT(LEN($K255:$Y257)-LEN(SUBSTITUTE($K255:$Y257,"G", "")))</f>
        <v>0</v>
      </c>
      <c r="AO255" s="365">
        <f>SUMPRODUCT(LEN($AD255:$AD257)-LEN(SUBSTITUTE($AD255:$AD257,"G", "")))</f>
        <v>0</v>
      </c>
      <c r="AP255" s="365">
        <f>SUMPRODUCT(LEN($K255:$Y257)-LEN(SUBSTITUTE($K255:$Y257,"M", "")))</f>
        <v>0</v>
      </c>
      <c r="AQ255" s="382">
        <f>SUMPRODUCT(LEN($AD255:$AD257)-LEN(SUBSTITUTE($AD255:$AD257,"M", "")))</f>
        <v>0</v>
      </c>
    </row>
    <row r="256" spans="1:44" ht="19.899999999999999" customHeight="1" x14ac:dyDescent="0.2">
      <c r="A256" s="17"/>
      <c r="B256" s="406"/>
      <c r="C256" s="231"/>
      <c r="D256" s="23"/>
      <c r="E256" s="23"/>
      <c r="F256" s="191"/>
      <c r="G256" s="409"/>
      <c r="H256" s="409"/>
      <c r="I256" s="409"/>
      <c r="J256" s="190" t="s">
        <v>91</v>
      </c>
      <c r="K256" s="189"/>
      <c r="L256" s="190" t="s">
        <v>90</v>
      </c>
      <c r="M256" s="189"/>
      <c r="N256" s="190" t="s">
        <v>89</v>
      </c>
      <c r="O256" s="189"/>
      <c r="P256" s="190" t="s">
        <v>88</v>
      </c>
      <c r="Q256" s="189"/>
      <c r="R256" s="190" t="s">
        <v>210</v>
      </c>
      <c r="S256" s="189"/>
      <c r="T256" s="190" t="s">
        <v>209</v>
      </c>
      <c r="U256" s="189"/>
      <c r="V256" s="190" t="s">
        <v>291</v>
      </c>
      <c r="W256" s="189"/>
      <c r="X256" s="190" t="s">
        <v>593</v>
      </c>
      <c r="Y256" s="189"/>
      <c r="Z256" s="190" t="s">
        <v>739</v>
      </c>
      <c r="AA256" s="189"/>
      <c r="AB256" s="303" t="s">
        <v>911</v>
      </c>
      <c r="AC256" s="189"/>
      <c r="AD256" s="18"/>
      <c r="AE256" s="366"/>
      <c r="AF256" s="366"/>
      <c r="AG256" s="188"/>
      <c r="AH256" s="390"/>
      <c r="AI256" s="392"/>
      <c r="AJ256" s="392"/>
      <c r="AK256" s="392"/>
      <c r="AL256" s="392"/>
      <c r="AM256" s="392"/>
      <c r="AN256" s="392"/>
      <c r="AO256" s="392"/>
      <c r="AP256" s="392"/>
      <c r="AQ256" s="395"/>
    </row>
    <row r="257" spans="1:51" ht="19.899999999999999" customHeight="1" thickBot="1" x14ac:dyDescent="0.25">
      <c r="A257" s="17"/>
      <c r="B257" s="407"/>
      <c r="C257" s="233"/>
      <c r="D257" s="203"/>
      <c r="E257" s="203"/>
      <c r="F257" s="202"/>
      <c r="G257" s="410"/>
      <c r="H257" s="410"/>
      <c r="I257" s="410"/>
      <c r="J257" s="201" t="s">
        <v>87</v>
      </c>
      <c r="K257" s="200"/>
      <c r="L257" s="201" t="s">
        <v>86</v>
      </c>
      <c r="M257" s="200"/>
      <c r="N257" s="201" t="s">
        <v>85</v>
      </c>
      <c r="O257" s="200"/>
      <c r="P257" s="201" t="s">
        <v>84</v>
      </c>
      <c r="Q257" s="200"/>
      <c r="R257" s="201" t="s">
        <v>208</v>
      </c>
      <c r="S257" s="200"/>
      <c r="T257" s="201" t="s">
        <v>207</v>
      </c>
      <c r="U257" s="200"/>
      <c r="V257" s="201" t="s">
        <v>290</v>
      </c>
      <c r="W257" s="200"/>
      <c r="X257" s="201" t="s">
        <v>592</v>
      </c>
      <c r="Y257" s="200"/>
      <c r="Z257" s="201" t="s">
        <v>738</v>
      </c>
      <c r="AA257" s="200"/>
      <c r="AB257" s="302" t="s">
        <v>910</v>
      </c>
      <c r="AC257" s="200"/>
      <c r="AD257" s="10"/>
      <c r="AE257" s="398"/>
      <c r="AF257" s="398"/>
      <c r="AG257" s="199"/>
      <c r="AH257" s="391"/>
      <c r="AI257" s="393"/>
      <c r="AJ257" s="393"/>
      <c r="AK257" s="393"/>
      <c r="AL257" s="393"/>
      <c r="AM257" s="393"/>
      <c r="AN257" s="393"/>
      <c r="AO257" s="393"/>
      <c r="AP257" s="393"/>
      <c r="AQ257" s="396"/>
    </row>
    <row r="258" spans="1:51" ht="19.899999999999999" customHeight="1" x14ac:dyDescent="0.2">
      <c r="A258" s="17"/>
      <c r="B258" s="405">
        <v>20</v>
      </c>
      <c r="C258" s="232"/>
      <c r="D258" s="197"/>
      <c r="E258" s="197"/>
      <c r="F258" s="196"/>
      <c r="G258" s="408"/>
      <c r="H258" s="408"/>
      <c r="I258" s="408"/>
      <c r="J258" s="195" t="s">
        <v>95</v>
      </c>
      <c r="K258" s="194"/>
      <c r="L258" s="195" t="s">
        <v>94</v>
      </c>
      <c r="M258" s="194"/>
      <c r="N258" s="195" t="s">
        <v>93</v>
      </c>
      <c r="O258" s="194"/>
      <c r="P258" s="195" t="s">
        <v>92</v>
      </c>
      <c r="Q258" s="194"/>
      <c r="R258" s="195" t="s">
        <v>212</v>
      </c>
      <c r="S258" s="194"/>
      <c r="T258" s="195" t="s">
        <v>211</v>
      </c>
      <c r="U258" s="194"/>
      <c r="V258" s="195" t="s">
        <v>292</v>
      </c>
      <c r="W258" s="194"/>
      <c r="X258" s="195" t="s">
        <v>594</v>
      </c>
      <c r="Y258" s="194"/>
      <c r="Z258" s="195" t="s">
        <v>740</v>
      </c>
      <c r="AA258" s="194"/>
      <c r="AB258" s="304" t="s">
        <v>912</v>
      </c>
      <c r="AC258" s="194"/>
      <c r="AD258" s="25"/>
      <c r="AE258" s="397"/>
      <c r="AF258" s="397"/>
      <c r="AG258" s="193"/>
      <c r="AH258" s="379">
        <f>SUMPRODUCT(LEN($K258:$Y260)-LEN(SUBSTITUTE($K258:$Y260,"A", "")))</f>
        <v>0</v>
      </c>
      <c r="AI258" s="365">
        <f>SUMPRODUCT(LEN($AD258:$AD260)-LEN(SUBSTITUTE($AD258:$AD260,"A", "")))</f>
        <v>0</v>
      </c>
      <c r="AJ258" s="365">
        <f>SUMPRODUCT(LEN($K258:$Y260)-LEN(SUBSTITUTE($K258:$Y260,"S", "")))</f>
        <v>0</v>
      </c>
      <c r="AK258" s="365">
        <f>SUMPRODUCT(LEN($AD258:$AD260)-LEN(SUBSTITUTE($AD258:$AD260,"S", "")))</f>
        <v>0</v>
      </c>
      <c r="AL258" s="365">
        <f>SUMPRODUCT(LEN($K258:$Y260)-LEN(SUBSTITUTE($K258:$Y260,"F", "")))</f>
        <v>0</v>
      </c>
      <c r="AM258" s="365">
        <f>SUMPRODUCT(LEN($AD258:$AD260)-LEN(SUBSTITUTE($AD258:$AD260,"F", "")))</f>
        <v>0</v>
      </c>
      <c r="AN258" s="365">
        <f>SUMPRODUCT(LEN($K258:$Y260)-LEN(SUBSTITUTE($K258:$Y260,"G", "")))</f>
        <v>0</v>
      </c>
      <c r="AO258" s="365">
        <f>SUMPRODUCT(LEN($AD258:$AD260)-LEN(SUBSTITUTE($AD258:$AD260,"G", "")))</f>
        <v>0</v>
      </c>
      <c r="AP258" s="365">
        <f>SUMPRODUCT(LEN($K258:$Y260)-LEN(SUBSTITUTE($K258:$Y260,"M", "")))</f>
        <v>0</v>
      </c>
      <c r="AQ258" s="382">
        <f>SUMPRODUCT(LEN($AD258:$AD260)-LEN(SUBSTITUTE($AD258:$AD260,"M", "")))</f>
        <v>0</v>
      </c>
    </row>
    <row r="259" spans="1:51" ht="19.899999999999999" customHeight="1" x14ac:dyDescent="0.2">
      <c r="A259" s="17"/>
      <c r="B259" s="406"/>
      <c r="C259" s="231"/>
      <c r="D259" s="23"/>
      <c r="E259" s="23"/>
      <c r="F259" s="191"/>
      <c r="G259" s="409"/>
      <c r="H259" s="409"/>
      <c r="I259" s="409"/>
      <c r="J259" s="190" t="s">
        <v>91</v>
      </c>
      <c r="K259" s="189"/>
      <c r="L259" s="190" t="s">
        <v>90</v>
      </c>
      <c r="M259" s="189"/>
      <c r="N259" s="190" t="s">
        <v>89</v>
      </c>
      <c r="O259" s="189"/>
      <c r="P259" s="190" t="s">
        <v>88</v>
      </c>
      <c r="Q259" s="189"/>
      <c r="R259" s="190" t="s">
        <v>210</v>
      </c>
      <c r="S259" s="189"/>
      <c r="T259" s="190" t="s">
        <v>209</v>
      </c>
      <c r="U259" s="189"/>
      <c r="V259" s="190" t="s">
        <v>291</v>
      </c>
      <c r="W259" s="189"/>
      <c r="X259" s="190" t="s">
        <v>593</v>
      </c>
      <c r="Y259" s="189"/>
      <c r="Z259" s="190" t="s">
        <v>739</v>
      </c>
      <c r="AA259" s="189"/>
      <c r="AB259" s="303" t="s">
        <v>911</v>
      </c>
      <c r="AC259" s="189"/>
      <c r="AD259" s="18"/>
      <c r="AE259" s="366"/>
      <c r="AF259" s="366"/>
      <c r="AG259" s="188"/>
      <c r="AH259" s="390"/>
      <c r="AI259" s="392"/>
      <c r="AJ259" s="392"/>
      <c r="AK259" s="392"/>
      <c r="AL259" s="392"/>
      <c r="AM259" s="392"/>
      <c r="AN259" s="392"/>
      <c r="AO259" s="392"/>
      <c r="AP259" s="392"/>
      <c r="AQ259" s="395"/>
    </row>
    <row r="260" spans="1:51" ht="19.899999999999999" customHeight="1" thickBot="1" x14ac:dyDescent="0.25">
      <c r="A260" s="151"/>
      <c r="B260" s="412"/>
      <c r="C260" s="230"/>
      <c r="D260" s="186"/>
      <c r="E260" s="186"/>
      <c r="F260" s="185"/>
      <c r="G260" s="411"/>
      <c r="H260" s="411"/>
      <c r="I260" s="411"/>
      <c r="J260" s="184" t="s">
        <v>87</v>
      </c>
      <c r="K260" s="183"/>
      <c r="L260" s="184" t="s">
        <v>86</v>
      </c>
      <c r="M260" s="183"/>
      <c r="N260" s="184" t="s">
        <v>85</v>
      </c>
      <c r="O260" s="183"/>
      <c r="P260" s="184" t="s">
        <v>84</v>
      </c>
      <c r="Q260" s="183"/>
      <c r="R260" s="184" t="s">
        <v>208</v>
      </c>
      <c r="S260" s="183"/>
      <c r="T260" s="184" t="s">
        <v>207</v>
      </c>
      <c r="U260" s="183"/>
      <c r="V260" s="201" t="s">
        <v>290</v>
      </c>
      <c r="W260" s="183"/>
      <c r="X260" s="201" t="s">
        <v>592</v>
      </c>
      <c r="Y260" s="183"/>
      <c r="Z260" s="201" t="s">
        <v>738</v>
      </c>
      <c r="AA260" s="183"/>
      <c r="AB260" s="302" t="s">
        <v>910</v>
      </c>
      <c r="AC260" s="200"/>
      <c r="AD260" s="10"/>
      <c r="AE260" s="367"/>
      <c r="AF260" s="367"/>
      <c r="AG260" s="180"/>
      <c r="AH260" s="391"/>
      <c r="AI260" s="393"/>
      <c r="AJ260" s="393"/>
      <c r="AK260" s="393"/>
      <c r="AL260" s="393"/>
      <c r="AM260" s="393"/>
      <c r="AN260" s="393"/>
      <c r="AO260" s="393"/>
      <c r="AP260" s="393"/>
      <c r="AQ260" s="396"/>
    </row>
    <row r="261" spans="1:51" ht="74.45" customHeight="1" thickBot="1" x14ac:dyDescent="0.3">
      <c r="A261" s="223" t="s">
        <v>123</v>
      </c>
      <c r="B261" s="222" t="s">
        <v>122</v>
      </c>
      <c r="C261" s="222" t="s">
        <v>121</v>
      </c>
      <c r="D261" s="222" t="s">
        <v>120</v>
      </c>
      <c r="E261" s="222" t="s">
        <v>119</v>
      </c>
      <c r="F261" s="222" t="s">
        <v>118</v>
      </c>
      <c r="G261" s="222" t="s">
        <v>33</v>
      </c>
      <c r="H261" s="222" t="s">
        <v>117</v>
      </c>
      <c r="I261" s="222" t="s">
        <v>34</v>
      </c>
      <c r="J261" s="403" t="s">
        <v>116</v>
      </c>
      <c r="K261" s="413"/>
      <c r="L261" s="403" t="s">
        <v>115</v>
      </c>
      <c r="M261" s="413"/>
      <c r="N261" s="403" t="s">
        <v>115</v>
      </c>
      <c r="O261" s="404"/>
      <c r="P261" s="403" t="s">
        <v>115</v>
      </c>
      <c r="Q261" s="404"/>
      <c r="R261" s="403" t="s">
        <v>115</v>
      </c>
      <c r="S261" s="404"/>
      <c r="T261" s="403" t="s">
        <v>115</v>
      </c>
      <c r="U261" s="404"/>
      <c r="V261" s="403" t="s">
        <v>115</v>
      </c>
      <c r="W261" s="404"/>
      <c r="X261" s="403" t="s">
        <v>115</v>
      </c>
      <c r="Y261" s="404"/>
      <c r="Z261" s="403" t="s">
        <v>115</v>
      </c>
      <c r="AA261" s="404"/>
      <c r="AB261" s="340" t="s">
        <v>115</v>
      </c>
      <c r="AC261" s="341"/>
      <c r="AD261" s="49" t="s">
        <v>114</v>
      </c>
      <c r="AE261" s="48" t="s">
        <v>113</v>
      </c>
      <c r="AF261" s="221" t="s">
        <v>221</v>
      </c>
      <c r="AG261" s="220" t="s">
        <v>112</v>
      </c>
      <c r="AH261" s="46" t="s">
        <v>111</v>
      </c>
      <c r="AI261" s="45" t="s">
        <v>110</v>
      </c>
      <c r="AJ261" s="45" t="s">
        <v>109</v>
      </c>
      <c r="AK261" s="45" t="s">
        <v>108</v>
      </c>
      <c r="AL261" s="45" t="s">
        <v>107</v>
      </c>
      <c r="AM261" s="45" t="s">
        <v>106</v>
      </c>
      <c r="AN261" s="45" t="s">
        <v>105</v>
      </c>
      <c r="AO261" s="45" t="s">
        <v>104</v>
      </c>
      <c r="AP261" s="45" t="s">
        <v>103</v>
      </c>
      <c r="AQ261" s="45" t="s">
        <v>102</v>
      </c>
    </row>
    <row r="262" spans="1:51" ht="36" customHeight="1" thickBot="1" x14ac:dyDescent="0.25">
      <c r="A262" s="71" t="s">
        <v>135</v>
      </c>
      <c r="B262" s="215"/>
      <c r="C262" s="214" t="s">
        <v>1019</v>
      </c>
      <c r="D262" s="213">
        <v>14</v>
      </c>
      <c r="E262" s="212">
        <v>42954.03</v>
      </c>
      <c r="F262" s="211">
        <v>1076.3599999999999</v>
      </c>
      <c r="G262" s="210"/>
      <c r="H262" s="210"/>
      <c r="I262" s="209"/>
      <c r="J262" s="208"/>
      <c r="K262" s="36"/>
      <c r="L262" s="208"/>
      <c r="M262" s="36"/>
      <c r="N262" s="208"/>
      <c r="O262" s="36"/>
      <c r="P262" s="208"/>
      <c r="Q262" s="36"/>
      <c r="R262" s="208"/>
      <c r="S262" s="36"/>
      <c r="T262" s="208"/>
      <c r="U262" s="36"/>
      <c r="V262" s="208"/>
      <c r="W262" s="36"/>
      <c r="X262" s="208"/>
      <c r="Y262" s="36"/>
      <c r="Z262" s="208"/>
      <c r="AA262" s="36"/>
      <c r="AB262" s="208"/>
      <c r="AC262" s="305"/>
      <c r="AD262" s="36"/>
      <c r="AE262" s="206"/>
      <c r="AF262" s="206"/>
      <c r="AG262" s="205"/>
      <c r="AH262" s="33">
        <f t="shared" ref="AH262:AQ262" si="4">SUM(AH263:AH322)</f>
        <v>318</v>
      </c>
      <c r="AI262" s="54">
        <f t="shared" si="4"/>
        <v>30</v>
      </c>
      <c r="AJ262" s="54">
        <f t="shared" si="4"/>
        <v>60</v>
      </c>
      <c r="AK262" s="54">
        <f t="shared" si="4"/>
        <v>4</v>
      </c>
      <c r="AL262" s="54">
        <f t="shared" si="4"/>
        <v>2</v>
      </c>
      <c r="AM262" s="54">
        <f t="shared" si="4"/>
        <v>0</v>
      </c>
      <c r="AN262" s="54">
        <f t="shared" si="4"/>
        <v>76</v>
      </c>
      <c r="AO262" s="54">
        <f t="shared" si="4"/>
        <v>10</v>
      </c>
      <c r="AP262" s="54">
        <f t="shared" si="4"/>
        <v>71</v>
      </c>
      <c r="AQ262" s="53">
        <f t="shared" si="4"/>
        <v>7</v>
      </c>
      <c r="AR262" s="32" t="s">
        <v>100</v>
      </c>
      <c r="AS262" s="31">
        <f>E262/(100*102)</f>
        <v>4.2111794117647054</v>
      </c>
      <c r="AU262" s="4">
        <f>SUM(AH262:AI262)/D262</f>
        <v>24.857142857142858</v>
      </c>
      <c r="AV262" s="4">
        <f>SUM(AJ262:AK262)/D262</f>
        <v>4.5714285714285712</v>
      </c>
      <c r="AW262" s="4">
        <f>SUM(AL262:AM262)/D262</f>
        <v>0.14285714285714285</v>
      </c>
      <c r="AX262" s="4">
        <f>SUM(AN262:AO262)/D262</f>
        <v>6.1428571428571432</v>
      </c>
      <c r="AY262" s="4">
        <f>SUM(AP262:AQ262)/D262</f>
        <v>5.5714285714285712</v>
      </c>
    </row>
    <row r="263" spans="1:51" ht="19.899999999999999" customHeight="1" x14ac:dyDescent="0.2">
      <c r="A263" s="17" t="s">
        <v>99</v>
      </c>
      <c r="B263" s="405">
        <v>1</v>
      </c>
      <c r="C263" s="198" t="s">
        <v>1030</v>
      </c>
      <c r="D263" s="197"/>
      <c r="E263" s="197"/>
      <c r="F263" s="196"/>
      <c r="G263" s="408">
        <v>57</v>
      </c>
      <c r="H263" s="408">
        <v>14</v>
      </c>
      <c r="I263" s="408">
        <v>8</v>
      </c>
      <c r="J263" s="195" t="s">
        <v>95</v>
      </c>
      <c r="K263" s="194" t="s">
        <v>748</v>
      </c>
      <c r="L263" s="195" t="s">
        <v>94</v>
      </c>
      <c r="M263" s="194" t="s">
        <v>367</v>
      </c>
      <c r="N263" s="195" t="s">
        <v>93</v>
      </c>
      <c r="O263" s="194"/>
      <c r="P263" s="195" t="s">
        <v>92</v>
      </c>
      <c r="Q263" s="194"/>
      <c r="R263" s="195" t="s">
        <v>212</v>
      </c>
      <c r="S263" s="194"/>
      <c r="T263" s="195" t="s">
        <v>211</v>
      </c>
      <c r="U263" s="194"/>
      <c r="V263" s="195" t="s">
        <v>292</v>
      </c>
      <c r="W263" s="194"/>
      <c r="X263" s="195" t="s">
        <v>594</v>
      </c>
      <c r="Y263" s="194"/>
      <c r="Z263" s="195" t="s">
        <v>740</v>
      </c>
      <c r="AA263" s="194"/>
      <c r="AB263" s="304" t="s">
        <v>912</v>
      </c>
      <c r="AC263" s="194"/>
      <c r="AD263" s="25"/>
      <c r="AE263" s="397"/>
      <c r="AF263" s="397"/>
      <c r="AG263" s="193"/>
      <c r="AH263" s="379">
        <f>SUMPRODUCT(LEN($K263:$Y265)-LEN(SUBSTITUTE($K263:$Y265,"A", "")))</f>
        <v>2</v>
      </c>
      <c r="AI263" s="365">
        <f>SUMPRODUCT(LEN($AD263:$AD265)-LEN(SUBSTITUTE($AD263:$AD265,"A", "")))</f>
        <v>0</v>
      </c>
      <c r="AJ263" s="365">
        <f>SUMPRODUCT(LEN($K263:$Y265)-LEN(SUBSTITUTE($K263:$Y265,"S", "")))</f>
        <v>1</v>
      </c>
      <c r="AK263" s="365">
        <f>SUMPRODUCT(LEN($AD263:$AD265)-LEN(SUBSTITUTE($AD263:$AD265,"S", "")))</f>
        <v>0</v>
      </c>
      <c r="AL263" s="365">
        <f>SUMPRODUCT(LEN($K263:$Y265)-LEN(SUBSTITUTE($K263:$Y265,"F", "")))</f>
        <v>0</v>
      </c>
      <c r="AM263" s="365">
        <f>SUMPRODUCT(LEN($AD263:$AD265)-LEN(SUBSTITUTE($AD263:$AD265,"F", "")))</f>
        <v>0</v>
      </c>
      <c r="AN263" s="365">
        <f>SUMPRODUCT(LEN($K263:$Y265)-LEN(SUBSTITUTE($K263:$Y265,"G", "")))</f>
        <v>1</v>
      </c>
      <c r="AO263" s="365">
        <f>SUMPRODUCT(LEN($AD263:$AD265)-LEN(SUBSTITUTE($AD263:$AD265,"G", "")))</f>
        <v>0</v>
      </c>
      <c r="AP263" s="365">
        <f>SUMPRODUCT(LEN($K263:$Y265)-LEN(SUBSTITUTE($K263:$Y265,"M", "")))</f>
        <v>1</v>
      </c>
      <c r="AQ263" s="382">
        <f>SUMPRODUCT(LEN($AD263:$AD265)-LEN(SUBSTITUTE($AD263:$AD265,"M", "")))</f>
        <v>0</v>
      </c>
    </row>
    <row r="264" spans="1:51" ht="19.899999999999999" customHeight="1" x14ac:dyDescent="0.2">
      <c r="A264" s="17"/>
      <c r="B264" s="406"/>
      <c r="C264" s="231"/>
      <c r="D264" s="23"/>
      <c r="E264" s="23"/>
      <c r="F264" s="191"/>
      <c r="G264" s="409"/>
      <c r="H264" s="409"/>
      <c r="I264" s="409"/>
      <c r="J264" s="190" t="s">
        <v>91</v>
      </c>
      <c r="K264" s="189" t="s">
        <v>98</v>
      </c>
      <c r="L264" s="190" t="s">
        <v>90</v>
      </c>
      <c r="M264" s="189" t="s">
        <v>97</v>
      </c>
      <c r="N264" s="190" t="s">
        <v>89</v>
      </c>
      <c r="O264" s="189"/>
      <c r="P264" s="190" t="s">
        <v>88</v>
      </c>
      <c r="Q264" s="189"/>
      <c r="R264" s="190" t="s">
        <v>210</v>
      </c>
      <c r="S264" s="189"/>
      <c r="T264" s="190" t="s">
        <v>209</v>
      </c>
      <c r="U264" s="189"/>
      <c r="V264" s="190" t="s">
        <v>291</v>
      </c>
      <c r="W264" s="189"/>
      <c r="X264" s="190" t="s">
        <v>593</v>
      </c>
      <c r="Y264" s="189"/>
      <c r="Z264" s="190" t="s">
        <v>739</v>
      </c>
      <c r="AA264" s="189"/>
      <c r="AB264" s="303" t="s">
        <v>911</v>
      </c>
      <c r="AC264" s="189"/>
      <c r="AD264" s="18"/>
      <c r="AE264" s="366"/>
      <c r="AF264" s="366"/>
      <c r="AG264" s="188"/>
      <c r="AH264" s="390"/>
      <c r="AI264" s="392"/>
      <c r="AJ264" s="392"/>
      <c r="AK264" s="392"/>
      <c r="AL264" s="392"/>
      <c r="AM264" s="392"/>
      <c r="AN264" s="392"/>
      <c r="AO264" s="392"/>
      <c r="AP264" s="392"/>
      <c r="AQ264" s="395"/>
      <c r="AT264" s="4">
        <f>SUM(AP263:AQ265)/SUM(AN263:AQ265)*100</f>
        <v>50</v>
      </c>
    </row>
    <row r="265" spans="1:51" ht="19.899999999999999" customHeight="1" thickBot="1" x14ac:dyDescent="0.25">
      <c r="A265" s="17"/>
      <c r="B265" s="407"/>
      <c r="C265" s="233"/>
      <c r="D265" s="203"/>
      <c r="E265" s="203"/>
      <c r="F265" s="202"/>
      <c r="G265" s="410"/>
      <c r="H265" s="410"/>
      <c r="I265" s="410"/>
      <c r="J265" s="201" t="s">
        <v>87</v>
      </c>
      <c r="K265" s="200" t="s">
        <v>271</v>
      </c>
      <c r="L265" s="201" t="s">
        <v>86</v>
      </c>
      <c r="M265" s="200" t="s">
        <v>97</v>
      </c>
      <c r="N265" s="201" t="s">
        <v>85</v>
      </c>
      <c r="O265" s="200"/>
      <c r="P265" s="201" t="s">
        <v>84</v>
      </c>
      <c r="Q265" s="200"/>
      <c r="R265" s="201" t="s">
        <v>208</v>
      </c>
      <c r="S265" s="200"/>
      <c r="T265" s="201" t="s">
        <v>207</v>
      </c>
      <c r="U265" s="200"/>
      <c r="V265" s="201" t="s">
        <v>290</v>
      </c>
      <c r="W265" s="200"/>
      <c r="X265" s="201" t="s">
        <v>592</v>
      </c>
      <c r="Y265" s="200"/>
      <c r="Z265" s="201" t="s">
        <v>738</v>
      </c>
      <c r="AA265" s="200"/>
      <c r="AB265" s="302" t="s">
        <v>910</v>
      </c>
      <c r="AC265" s="200"/>
      <c r="AD265" s="10"/>
      <c r="AE265" s="398"/>
      <c r="AF265" s="398"/>
      <c r="AG265" s="199"/>
      <c r="AH265" s="391"/>
      <c r="AI265" s="393"/>
      <c r="AJ265" s="393"/>
      <c r="AK265" s="393"/>
      <c r="AL265" s="393"/>
      <c r="AM265" s="393"/>
      <c r="AN265" s="393"/>
      <c r="AO265" s="393"/>
      <c r="AP265" s="393"/>
      <c r="AQ265" s="396"/>
    </row>
    <row r="266" spans="1:51" ht="19.899999999999999" customHeight="1" x14ac:dyDescent="0.2">
      <c r="A266" s="17"/>
      <c r="B266" s="405">
        <v>2</v>
      </c>
      <c r="C266" s="232"/>
      <c r="D266" s="197"/>
      <c r="E266" s="197"/>
      <c r="F266" s="196"/>
      <c r="G266" s="408">
        <v>76</v>
      </c>
      <c r="H266" s="408">
        <v>20</v>
      </c>
      <c r="I266" s="408">
        <v>5</v>
      </c>
      <c r="J266" s="195" t="s">
        <v>95</v>
      </c>
      <c r="K266" s="194" t="s">
        <v>213</v>
      </c>
      <c r="L266" s="195" t="s">
        <v>94</v>
      </c>
      <c r="M266" s="194" t="s">
        <v>660</v>
      </c>
      <c r="N266" s="195" t="s">
        <v>93</v>
      </c>
      <c r="O266" s="194" t="s">
        <v>263</v>
      </c>
      <c r="P266" s="195" t="s">
        <v>92</v>
      </c>
      <c r="Q266" s="194" t="s">
        <v>97</v>
      </c>
      <c r="R266" s="195" t="s">
        <v>212</v>
      </c>
      <c r="S266" s="194" t="s">
        <v>97</v>
      </c>
      <c r="T266" s="195" t="s">
        <v>211</v>
      </c>
      <c r="U266" s="194"/>
      <c r="V266" s="195" t="s">
        <v>292</v>
      </c>
      <c r="W266" s="194"/>
      <c r="X266" s="195" t="s">
        <v>594</v>
      </c>
      <c r="Y266" s="194"/>
      <c r="Z266" s="195" t="s">
        <v>740</v>
      </c>
      <c r="AA266" s="194"/>
      <c r="AB266" s="304" t="s">
        <v>912</v>
      </c>
      <c r="AC266" s="194"/>
      <c r="AD266" s="25"/>
      <c r="AE266" s="397"/>
      <c r="AF266" s="397"/>
      <c r="AG266" s="193"/>
      <c r="AH266" s="379">
        <f>SUMPRODUCT(LEN($K266:$Y268)-LEN(SUBSTITUTE($K266:$Y268,"A", "")))</f>
        <v>16</v>
      </c>
      <c r="AI266" s="365">
        <f>SUMPRODUCT(LEN($AD266:$AD268)-LEN(SUBSTITUTE($AD266:$AD268,"A", "")))</f>
        <v>0</v>
      </c>
      <c r="AJ266" s="365">
        <f>SUMPRODUCT(LEN($K266:$Y268)-LEN(SUBSTITUTE($K266:$Y268,"S", "")))</f>
        <v>0</v>
      </c>
      <c r="AK266" s="365">
        <f>SUMPRODUCT(LEN($AD266:$AD268)-LEN(SUBSTITUTE($AD266:$AD268,"S", "")))</f>
        <v>0</v>
      </c>
      <c r="AL266" s="365">
        <f>SUMPRODUCT(LEN($K266:$Y268)-LEN(SUBSTITUTE($K266:$Y268,"F", "")))</f>
        <v>0</v>
      </c>
      <c r="AM266" s="365">
        <f>SUMPRODUCT(LEN($AD266:$AD268)-LEN(SUBSTITUTE($AD266:$AD268,"F", "")))</f>
        <v>0</v>
      </c>
      <c r="AN266" s="365">
        <f>SUMPRODUCT(LEN($K266:$Y268)-LEN(SUBSTITUTE($K266:$Y268,"G", "")))</f>
        <v>4</v>
      </c>
      <c r="AO266" s="365">
        <f>SUMPRODUCT(LEN($AD266:$AD268)-LEN(SUBSTITUTE($AD266:$AD268,"G", "")))</f>
        <v>0</v>
      </c>
      <c r="AP266" s="365">
        <f>SUMPRODUCT(LEN($K266:$Y268)-LEN(SUBSTITUTE($K266:$Y268,"M", "")))</f>
        <v>4</v>
      </c>
      <c r="AQ266" s="382">
        <f>SUMPRODUCT(LEN($AD266:$AD268)-LEN(SUBSTITUTE($AD266:$AD268,"M", "")))</f>
        <v>0</v>
      </c>
    </row>
    <row r="267" spans="1:51" ht="19.899999999999999" customHeight="1" x14ac:dyDescent="0.2">
      <c r="A267" s="17"/>
      <c r="B267" s="406"/>
      <c r="C267" s="231"/>
      <c r="D267" s="23"/>
      <c r="E267" s="23"/>
      <c r="F267" s="191"/>
      <c r="G267" s="409"/>
      <c r="H267" s="409"/>
      <c r="I267" s="409"/>
      <c r="J267" s="190" t="s">
        <v>91</v>
      </c>
      <c r="K267" s="189" t="s">
        <v>746</v>
      </c>
      <c r="L267" s="190" t="s">
        <v>90</v>
      </c>
      <c r="M267" s="189" t="s">
        <v>306</v>
      </c>
      <c r="N267" s="190" t="s">
        <v>89</v>
      </c>
      <c r="O267" s="189" t="s">
        <v>213</v>
      </c>
      <c r="P267" s="190" t="s">
        <v>88</v>
      </c>
      <c r="Q267" s="189" t="s">
        <v>271</v>
      </c>
      <c r="R267" s="190" t="s">
        <v>210</v>
      </c>
      <c r="S267" s="189" t="s">
        <v>97</v>
      </c>
      <c r="T267" s="190" t="s">
        <v>209</v>
      </c>
      <c r="U267" s="189"/>
      <c r="V267" s="190" t="s">
        <v>291</v>
      </c>
      <c r="W267" s="189"/>
      <c r="X267" s="190" t="s">
        <v>593</v>
      </c>
      <c r="Y267" s="189"/>
      <c r="Z267" s="190" t="s">
        <v>739</v>
      </c>
      <c r="AA267" s="189"/>
      <c r="AB267" s="303" t="s">
        <v>911</v>
      </c>
      <c r="AC267" s="189"/>
      <c r="AD267" s="18"/>
      <c r="AE267" s="366"/>
      <c r="AF267" s="366"/>
      <c r="AG267" s="188"/>
      <c r="AH267" s="390"/>
      <c r="AI267" s="392"/>
      <c r="AJ267" s="392"/>
      <c r="AK267" s="392"/>
      <c r="AL267" s="392"/>
      <c r="AM267" s="392"/>
      <c r="AN267" s="392"/>
      <c r="AO267" s="392"/>
      <c r="AP267" s="392"/>
      <c r="AQ267" s="395"/>
      <c r="AT267" s="4">
        <f>SUM(AP266:AQ268)/SUM(AN266:AQ268)*100</f>
        <v>50</v>
      </c>
    </row>
    <row r="268" spans="1:51" ht="19.899999999999999" customHeight="1" thickBot="1" x14ac:dyDescent="0.25">
      <c r="A268" s="17"/>
      <c r="B268" s="407"/>
      <c r="C268" s="233"/>
      <c r="D268" s="203"/>
      <c r="E268" s="203"/>
      <c r="F268" s="202"/>
      <c r="G268" s="410"/>
      <c r="H268" s="410"/>
      <c r="I268" s="410"/>
      <c r="J268" s="201" t="s">
        <v>87</v>
      </c>
      <c r="K268" s="200" t="s">
        <v>746</v>
      </c>
      <c r="L268" s="201" t="s">
        <v>86</v>
      </c>
      <c r="M268" s="200" t="s">
        <v>746</v>
      </c>
      <c r="N268" s="201" t="s">
        <v>85</v>
      </c>
      <c r="O268" s="200" t="s">
        <v>213</v>
      </c>
      <c r="P268" s="201" t="s">
        <v>84</v>
      </c>
      <c r="Q268" s="200" t="s">
        <v>97</v>
      </c>
      <c r="R268" s="201" t="s">
        <v>208</v>
      </c>
      <c r="S268" s="200" t="s">
        <v>97</v>
      </c>
      <c r="T268" s="201" t="s">
        <v>207</v>
      </c>
      <c r="U268" s="200"/>
      <c r="V268" s="201" t="s">
        <v>290</v>
      </c>
      <c r="W268" s="200"/>
      <c r="X268" s="201" t="s">
        <v>592</v>
      </c>
      <c r="Y268" s="200"/>
      <c r="Z268" s="201" t="s">
        <v>738</v>
      </c>
      <c r="AA268" s="200"/>
      <c r="AB268" s="302" t="s">
        <v>910</v>
      </c>
      <c r="AC268" s="200"/>
      <c r="AD268" s="10"/>
      <c r="AE268" s="398"/>
      <c r="AF268" s="398"/>
      <c r="AG268" s="199"/>
      <c r="AH268" s="391"/>
      <c r="AI268" s="393"/>
      <c r="AJ268" s="393"/>
      <c r="AK268" s="393"/>
      <c r="AL268" s="393"/>
      <c r="AM268" s="393"/>
      <c r="AN268" s="393"/>
      <c r="AO268" s="393"/>
      <c r="AP268" s="393"/>
      <c r="AQ268" s="396"/>
    </row>
    <row r="269" spans="1:51" ht="19.899999999999999" customHeight="1" x14ac:dyDescent="0.2">
      <c r="A269" s="17"/>
      <c r="B269" s="405">
        <v>3</v>
      </c>
      <c r="C269" s="232"/>
      <c r="D269" s="197"/>
      <c r="E269" s="197"/>
      <c r="F269" s="196"/>
      <c r="G269" s="408">
        <v>89</v>
      </c>
      <c r="H269" s="408">
        <v>24</v>
      </c>
      <c r="I269" s="408">
        <v>6</v>
      </c>
      <c r="J269" s="195" t="s">
        <v>95</v>
      </c>
      <c r="K269" s="194" t="s">
        <v>213</v>
      </c>
      <c r="L269" s="195" t="s">
        <v>94</v>
      </c>
      <c r="M269" s="194" t="s">
        <v>213</v>
      </c>
      <c r="N269" s="195" t="s">
        <v>93</v>
      </c>
      <c r="O269" s="194" t="s">
        <v>269</v>
      </c>
      <c r="P269" s="195" t="s">
        <v>92</v>
      </c>
      <c r="Q269" s="194" t="s">
        <v>425</v>
      </c>
      <c r="R269" s="195" t="s">
        <v>212</v>
      </c>
      <c r="S269" s="194" t="s">
        <v>319</v>
      </c>
      <c r="T269" s="195" t="s">
        <v>211</v>
      </c>
      <c r="U269" s="194" t="s">
        <v>213</v>
      </c>
      <c r="V269" s="195" t="s">
        <v>292</v>
      </c>
      <c r="W269" s="194"/>
      <c r="X269" s="195" t="s">
        <v>594</v>
      </c>
      <c r="Y269" s="194"/>
      <c r="Z269" s="195" t="s">
        <v>740</v>
      </c>
      <c r="AA269" s="194"/>
      <c r="AB269" s="304" t="s">
        <v>912</v>
      </c>
      <c r="AC269" s="194"/>
      <c r="AD269" s="25" t="s">
        <v>263</v>
      </c>
      <c r="AE269" s="397"/>
      <c r="AF269" s="397"/>
      <c r="AG269" s="193"/>
      <c r="AH269" s="379">
        <f>SUMPRODUCT(LEN($K269:$Y271)-LEN(SUBSTITUTE($K269:$Y271,"A", "")))</f>
        <v>31</v>
      </c>
      <c r="AI269" s="365">
        <f>SUMPRODUCT(LEN($AD269:$AD271)-LEN(SUBSTITUTE($AD269:$AD271,"A", "")))</f>
        <v>1</v>
      </c>
      <c r="AJ269" s="365">
        <f>SUMPRODUCT(LEN($K269:$Y271)-LEN(SUBSTITUTE($K269:$Y271,"S", "")))</f>
        <v>0</v>
      </c>
      <c r="AK269" s="365">
        <f>SUMPRODUCT(LEN($AD269:$AD271)-LEN(SUBSTITUTE($AD269:$AD271,"S", "")))</f>
        <v>0</v>
      </c>
      <c r="AL269" s="365">
        <f>SUMPRODUCT(LEN($K269:$Y271)-LEN(SUBSTITUTE($K269:$Y271,"F", "")))</f>
        <v>0</v>
      </c>
      <c r="AM269" s="365">
        <f>SUMPRODUCT(LEN($AD269:$AD271)-LEN(SUBSTITUTE($AD269:$AD271,"F", "")))</f>
        <v>0</v>
      </c>
      <c r="AN269" s="365">
        <f>SUMPRODUCT(LEN($K269:$Y271)-LEN(SUBSTITUTE($K269:$Y271,"G", "")))</f>
        <v>9</v>
      </c>
      <c r="AO269" s="365">
        <f>SUMPRODUCT(LEN($AD269:$AD271)-LEN(SUBSTITUTE($AD269:$AD271,"G", "")))</f>
        <v>1</v>
      </c>
      <c r="AP269" s="365">
        <f>SUMPRODUCT(LEN($K269:$Y271)-LEN(SUBSTITUTE($K269:$Y271,"M", "")))</f>
        <v>8</v>
      </c>
      <c r="AQ269" s="382">
        <f>SUMPRODUCT(LEN($AD269:$AD271)-LEN(SUBSTITUTE($AD269:$AD271,"M", "")))</f>
        <v>0</v>
      </c>
    </row>
    <row r="270" spans="1:51" ht="19.899999999999999" customHeight="1" x14ac:dyDescent="0.2">
      <c r="A270" s="17"/>
      <c r="B270" s="406"/>
      <c r="C270" s="231"/>
      <c r="D270" s="23"/>
      <c r="E270" s="23"/>
      <c r="F270" s="191"/>
      <c r="G270" s="409"/>
      <c r="H270" s="409"/>
      <c r="I270" s="409"/>
      <c r="J270" s="190" t="s">
        <v>91</v>
      </c>
      <c r="K270" s="189" t="s">
        <v>745</v>
      </c>
      <c r="L270" s="190" t="s">
        <v>90</v>
      </c>
      <c r="M270" s="189" t="s">
        <v>743</v>
      </c>
      <c r="N270" s="190" t="s">
        <v>89</v>
      </c>
      <c r="O270" s="189" t="s">
        <v>784</v>
      </c>
      <c r="P270" s="190" t="s">
        <v>88</v>
      </c>
      <c r="Q270" s="189" t="s">
        <v>266</v>
      </c>
      <c r="R270" s="190" t="s">
        <v>210</v>
      </c>
      <c r="S270" s="189" t="s">
        <v>275</v>
      </c>
      <c r="T270" s="190" t="s">
        <v>209</v>
      </c>
      <c r="U270" s="189" t="s">
        <v>97</v>
      </c>
      <c r="V270" s="190" t="s">
        <v>291</v>
      </c>
      <c r="W270" s="189"/>
      <c r="X270" s="190" t="s">
        <v>593</v>
      </c>
      <c r="Y270" s="189"/>
      <c r="Z270" s="190" t="s">
        <v>739</v>
      </c>
      <c r="AA270" s="189"/>
      <c r="AB270" s="303" t="s">
        <v>911</v>
      </c>
      <c r="AC270" s="189"/>
      <c r="AD270" s="18"/>
      <c r="AE270" s="366"/>
      <c r="AF270" s="366"/>
      <c r="AG270" s="188"/>
      <c r="AH270" s="390"/>
      <c r="AI270" s="392"/>
      <c r="AJ270" s="392"/>
      <c r="AK270" s="392"/>
      <c r="AL270" s="392"/>
      <c r="AM270" s="392"/>
      <c r="AN270" s="392"/>
      <c r="AO270" s="392"/>
      <c r="AP270" s="392"/>
      <c r="AQ270" s="395"/>
      <c r="AT270" s="4">
        <f>SUM(AP269:AQ271)/SUM(AN269:AQ271)*100</f>
        <v>44.444444444444443</v>
      </c>
    </row>
    <row r="271" spans="1:51" ht="19.899999999999999" customHeight="1" thickBot="1" x14ac:dyDescent="0.25">
      <c r="A271" s="17"/>
      <c r="B271" s="407"/>
      <c r="C271" s="233"/>
      <c r="D271" s="203"/>
      <c r="E271" s="203"/>
      <c r="F271" s="202"/>
      <c r="G271" s="410"/>
      <c r="H271" s="410"/>
      <c r="I271" s="410"/>
      <c r="J271" s="201" t="s">
        <v>87</v>
      </c>
      <c r="K271" s="200" t="s">
        <v>846</v>
      </c>
      <c r="L271" s="201" t="s">
        <v>86</v>
      </c>
      <c r="M271" s="200" t="s">
        <v>793</v>
      </c>
      <c r="N271" s="201" t="s">
        <v>85</v>
      </c>
      <c r="O271" s="200" t="s">
        <v>753</v>
      </c>
      <c r="P271" s="201" t="s">
        <v>84</v>
      </c>
      <c r="Q271" s="200" t="s">
        <v>263</v>
      </c>
      <c r="R271" s="201" t="s">
        <v>208</v>
      </c>
      <c r="S271" s="200" t="s">
        <v>263</v>
      </c>
      <c r="T271" s="201" t="s">
        <v>207</v>
      </c>
      <c r="U271" s="200" t="s">
        <v>97</v>
      </c>
      <c r="V271" s="201" t="s">
        <v>290</v>
      </c>
      <c r="W271" s="200"/>
      <c r="X271" s="201" t="s">
        <v>592</v>
      </c>
      <c r="Y271" s="200"/>
      <c r="Z271" s="201" t="s">
        <v>738</v>
      </c>
      <c r="AA271" s="200"/>
      <c r="AB271" s="302" t="s">
        <v>910</v>
      </c>
      <c r="AC271" s="200"/>
      <c r="AD271" s="10"/>
      <c r="AE271" s="398"/>
      <c r="AF271" s="398"/>
      <c r="AG271" s="199"/>
      <c r="AH271" s="391"/>
      <c r="AI271" s="393"/>
      <c r="AJ271" s="393"/>
      <c r="AK271" s="393"/>
      <c r="AL271" s="393"/>
      <c r="AM271" s="393"/>
      <c r="AN271" s="393"/>
      <c r="AO271" s="393"/>
      <c r="AP271" s="393"/>
      <c r="AQ271" s="396"/>
    </row>
    <row r="272" spans="1:51" ht="19.899999999999999" customHeight="1" x14ac:dyDescent="0.2">
      <c r="A272" s="17"/>
      <c r="B272" s="405">
        <v>4</v>
      </c>
      <c r="C272" s="232"/>
      <c r="D272" s="197"/>
      <c r="E272" s="197"/>
      <c r="F272" s="196"/>
      <c r="G272" s="408">
        <v>84</v>
      </c>
      <c r="H272" s="408">
        <v>26</v>
      </c>
      <c r="I272" s="408">
        <v>5</v>
      </c>
      <c r="J272" s="195" t="s">
        <v>95</v>
      </c>
      <c r="K272" s="194" t="s">
        <v>846</v>
      </c>
      <c r="L272" s="195" t="s">
        <v>94</v>
      </c>
      <c r="M272" s="194" t="s">
        <v>748</v>
      </c>
      <c r="N272" s="195" t="s">
        <v>93</v>
      </c>
      <c r="O272" s="194" t="s">
        <v>224</v>
      </c>
      <c r="P272" s="195" t="s">
        <v>92</v>
      </c>
      <c r="Q272" s="194" t="s">
        <v>213</v>
      </c>
      <c r="R272" s="195" t="s">
        <v>212</v>
      </c>
      <c r="S272" s="194" t="s">
        <v>249</v>
      </c>
      <c r="T272" s="195" t="s">
        <v>211</v>
      </c>
      <c r="U272" s="194" t="s">
        <v>271</v>
      </c>
      <c r="V272" s="195" t="s">
        <v>292</v>
      </c>
      <c r="W272" s="194" t="s">
        <v>98</v>
      </c>
      <c r="X272" s="195" t="s">
        <v>594</v>
      </c>
      <c r="Y272" s="194"/>
      <c r="Z272" s="195" t="s">
        <v>740</v>
      </c>
      <c r="AA272" s="194"/>
      <c r="AB272" s="304" t="s">
        <v>912</v>
      </c>
      <c r="AC272" s="194"/>
      <c r="AD272" s="25"/>
      <c r="AE272" s="397"/>
      <c r="AF272" s="397"/>
      <c r="AG272" s="193"/>
      <c r="AH272" s="379">
        <f>SUMPRODUCT(LEN($K272:$Y274)-LEN(SUBSTITUTE($K272:$Y274,"A", "")))</f>
        <v>26</v>
      </c>
      <c r="AI272" s="365">
        <f>SUMPRODUCT(LEN($AD272:$AD274)-LEN(SUBSTITUTE($AD272:$AD274,"A", "")))</f>
        <v>0</v>
      </c>
      <c r="AJ272" s="365">
        <f>SUMPRODUCT(LEN($K272:$Y274)-LEN(SUBSTITUTE($K272:$Y274,"S", "")))</f>
        <v>13</v>
      </c>
      <c r="AK272" s="365">
        <f>SUMPRODUCT(LEN($AD272:$AD274)-LEN(SUBSTITUTE($AD272:$AD274,"S", "")))</f>
        <v>0</v>
      </c>
      <c r="AL272" s="365">
        <f>SUMPRODUCT(LEN($K272:$Y274)-LEN(SUBSTITUTE($K272:$Y274,"F", "")))</f>
        <v>0</v>
      </c>
      <c r="AM272" s="365">
        <f>SUMPRODUCT(LEN($AD272:$AD274)-LEN(SUBSTITUTE($AD272:$AD274,"F", "")))</f>
        <v>0</v>
      </c>
      <c r="AN272" s="365">
        <f>SUMPRODUCT(LEN($K272:$Y274)-LEN(SUBSTITUTE($K272:$Y274,"G", "")))</f>
        <v>2</v>
      </c>
      <c r="AO272" s="365">
        <f>SUMPRODUCT(LEN($AD272:$AD274)-LEN(SUBSTITUTE($AD272:$AD274,"G", "")))</f>
        <v>0</v>
      </c>
      <c r="AP272" s="365">
        <f>SUMPRODUCT(LEN($K272:$Y274)-LEN(SUBSTITUTE($K272:$Y274,"M", "")))</f>
        <v>7</v>
      </c>
      <c r="AQ272" s="382">
        <f>SUMPRODUCT(LEN($AD272:$AD274)-LEN(SUBSTITUTE($AD272:$AD274,"M", "")))</f>
        <v>0</v>
      </c>
    </row>
    <row r="273" spans="1:46" ht="19.899999999999999" customHeight="1" x14ac:dyDescent="0.2">
      <c r="A273" s="17"/>
      <c r="B273" s="406"/>
      <c r="C273" s="231"/>
      <c r="D273" s="23"/>
      <c r="E273" s="23"/>
      <c r="F273" s="191"/>
      <c r="G273" s="409"/>
      <c r="H273" s="409"/>
      <c r="I273" s="409"/>
      <c r="J273" s="190" t="s">
        <v>91</v>
      </c>
      <c r="K273" s="189" t="s">
        <v>753</v>
      </c>
      <c r="L273" s="190" t="s">
        <v>90</v>
      </c>
      <c r="M273" s="189" t="s">
        <v>747</v>
      </c>
      <c r="N273" s="190" t="s">
        <v>89</v>
      </c>
      <c r="O273" s="189" t="s">
        <v>425</v>
      </c>
      <c r="P273" s="190" t="s">
        <v>88</v>
      </c>
      <c r="Q273" s="189" t="s">
        <v>213</v>
      </c>
      <c r="R273" s="190" t="s">
        <v>210</v>
      </c>
      <c r="S273" s="189" t="s">
        <v>220</v>
      </c>
      <c r="T273" s="190" t="s">
        <v>209</v>
      </c>
      <c r="U273" s="189" t="s">
        <v>218</v>
      </c>
      <c r="V273" s="190" t="s">
        <v>291</v>
      </c>
      <c r="W273" s="189" t="s">
        <v>98</v>
      </c>
      <c r="X273" s="190" t="s">
        <v>593</v>
      </c>
      <c r="Y273" s="189"/>
      <c r="Z273" s="190" t="s">
        <v>739</v>
      </c>
      <c r="AA273" s="189"/>
      <c r="AB273" s="303" t="s">
        <v>911</v>
      </c>
      <c r="AC273" s="189"/>
      <c r="AD273" s="18"/>
      <c r="AE273" s="366"/>
      <c r="AF273" s="366"/>
      <c r="AG273" s="188"/>
      <c r="AH273" s="390"/>
      <c r="AI273" s="392"/>
      <c r="AJ273" s="392"/>
      <c r="AK273" s="392"/>
      <c r="AL273" s="392"/>
      <c r="AM273" s="392"/>
      <c r="AN273" s="392"/>
      <c r="AO273" s="392"/>
      <c r="AP273" s="392"/>
      <c r="AQ273" s="395"/>
      <c r="AT273" s="4">
        <f>SUM(AP272:AQ274)/SUM(AN272:AQ274)*100</f>
        <v>77.777777777777786</v>
      </c>
    </row>
    <row r="274" spans="1:46" ht="19.899999999999999" customHeight="1" thickBot="1" x14ac:dyDescent="0.25">
      <c r="A274" s="17"/>
      <c r="B274" s="407"/>
      <c r="C274" s="233"/>
      <c r="D274" s="203"/>
      <c r="E274" s="203"/>
      <c r="F274" s="202"/>
      <c r="G274" s="410"/>
      <c r="H274" s="410"/>
      <c r="I274" s="410"/>
      <c r="J274" s="201" t="s">
        <v>87</v>
      </c>
      <c r="K274" s="200" t="s">
        <v>746</v>
      </c>
      <c r="L274" s="201" t="s">
        <v>86</v>
      </c>
      <c r="M274" s="200" t="s">
        <v>224</v>
      </c>
      <c r="N274" s="201" t="s">
        <v>85</v>
      </c>
      <c r="O274" s="200" t="s">
        <v>746</v>
      </c>
      <c r="P274" s="201" t="s">
        <v>84</v>
      </c>
      <c r="Q274" s="200" t="s">
        <v>97</v>
      </c>
      <c r="R274" s="201" t="s">
        <v>208</v>
      </c>
      <c r="S274" s="200" t="s">
        <v>220</v>
      </c>
      <c r="T274" s="201" t="s">
        <v>207</v>
      </c>
      <c r="U274" s="200" t="s">
        <v>218</v>
      </c>
      <c r="V274" s="201" t="s">
        <v>290</v>
      </c>
      <c r="W274" s="200" t="s">
        <v>98</v>
      </c>
      <c r="X274" s="201" t="s">
        <v>592</v>
      </c>
      <c r="Y274" s="200"/>
      <c r="Z274" s="201" t="s">
        <v>738</v>
      </c>
      <c r="AA274" s="200"/>
      <c r="AB274" s="302" t="s">
        <v>910</v>
      </c>
      <c r="AC274" s="200"/>
      <c r="AD274" s="10"/>
      <c r="AE274" s="398"/>
      <c r="AF274" s="398"/>
      <c r="AG274" s="199"/>
      <c r="AH274" s="391"/>
      <c r="AI274" s="393"/>
      <c r="AJ274" s="393"/>
      <c r="AK274" s="393"/>
      <c r="AL274" s="393"/>
      <c r="AM274" s="393"/>
      <c r="AN274" s="393"/>
      <c r="AO274" s="393"/>
      <c r="AP274" s="393"/>
      <c r="AQ274" s="396"/>
    </row>
    <row r="275" spans="1:46" ht="19.899999999999999" customHeight="1" x14ac:dyDescent="0.2">
      <c r="A275" s="17"/>
      <c r="B275" s="405">
        <v>5</v>
      </c>
      <c r="C275" s="232"/>
      <c r="D275" s="197"/>
      <c r="E275" s="197"/>
      <c r="F275" s="196"/>
      <c r="G275" s="408">
        <v>82</v>
      </c>
      <c r="H275" s="408">
        <v>22</v>
      </c>
      <c r="I275" s="408">
        <v>7</v>
      </c>
      <c r="J275" s="195" t="s">
        <v>95</v>
      </c>
      <c r="K275" s="194" t="s">
        <v>764</v>
      </c>
      <c r="L275" s="195" t="s">
        <v>94</v>
      </c>
      <c r="M275" s="194" t="s">
        <v>742</v>
      </c>
      <c r="N275" s="195" t="s">
        <v>93</v>
      </c>
      <c r="O275" s="194" t="s">
        <v>213</v>
      </c>
      <c r="P275" s="195" t="s">
        <v>92</v>
      </c>
      <c r="Q275" s="194" t="s">
        <v>263</v>
      </c>
      <c r="R275" s="195" t="s">
        <v>212</v>
      </c>
      <c r="S275" s="194" t="s">
        <v>97</v>
      </c>
      <c r="T275" s="195" t="s">
        <v>211</v>
      </c>
      <c r="U275" s="194"/>
      <c r="V275" s="195" t="s">
        <v>292</v>
      </c>
      <c r="W275" s="194"/>
      <c r="X275" s="195" t="s">
        <v>594</v>
      </c>
      <c r="Y275" s="194"/>
      <c r="Z275" s="195" t="s">
        <v>740</v>
      </c>
      <c r="AA275" s="194"/>
      <c r="AB275" s="304" t="s">
        <v>912</v>
      </c>
      <c r="AC275" s="194"/>
      <c r="AD275" s="25" t="s">
        <v>306</v>
      </c>
      <c r="AE275" s="397"/>
      <c r="AF275" s="397"/>
      <c r="AG275" s="193"/>
      <c r="AH275" s="379">
        <f>SUMPRODUCT(LEN($K275:$Y277)-LEN(SUBSTITUTE($K275:$Y277,"A", "")))</f>
        <v>18</v>
      </c>
      <c r="AI275" s="365">
        <f>SUMPRODUCT(LEN($AD275:$AD277)-LEN(SUBSTITUTE($AD275:$AD277,"A", "")))</f>
        <v>1</v>
      </c>
      <c r="AJ275" s="365">
        <f>SUMPRODUCT(LEN($K275:$Y277)-LEN(SUBSTITUTE($K275:$Y277,"S", "")))</f>
        <v>0</v>
      </c>
      <c r="AK275" s="365">
        <f>SUMPRODUCT(LEN($AD275:$AD277)-LEN(SUBSTITUTE($AD275:$AD277,"S", "")))</f>
        <v>0</v>
      </c>
      <c r="AL275" s="365">
        <f>SUMPRODUCT(LEN($K275:$Y277)-LEN(SUBSTITUTE($K275:$Y277,"F", "")))</f>
        <v>0</v>
      </c>
      <c r="AM275" s="365">
        <f>SUMPRODUCT(LEN($AD275:$AD277)-LEN(SUBSTITUTE($AD275:$AD277,"F", "")))</f>
        <v>0</v>
      </c>
      <c r="AN275" s="365">
        <f>SUMPRODUCT(LEN($K275:$Y277)-LEN(SUBSTITUTE($K275:$Y277,"G", "")))</f>
        <v>4</v>
      </c>
      <c r="AO275" s="365">
        <f>SUMPRODUCT(LEN($AD275:$AD277)-LEN(SUBSTITUTE($AD275:$AD277,"G", "")))</f>
        <v>1</v>
      </c>
      <c r="AP275" s="365">
        <f>SUMPRODUCT(LEN($K275:$Y277)-LEN(SUBSTITUTE($K275:$Y277,"M", "")))</f>
        <v>6</v>
      </c>
      <c r="AQ275" s="382">
        <f>SUMPRODUCT(LEN($AD275:$AD277)-LEN(SUBSTITUTE($AD275:$AD277,"M", "")))</f>
        <v>0</v>
      </c>
    </row>
    <row r="276" spans="1:46" ht="19.899999999999999" customHeight="1" x14ac:dyDescent="0.2">
      <c r="A276" s="17"/>
      <c r="B276" s="406"/>
      <c r="C276" s="231"/>
      <c r="D276" s="23"/>
      <c r="E276" s="23"/>
      <c r="F276" s="191"/>
      <c r="G276" s="409"/>
      <c r="H276" s="409"/>
      <c r="I276" s="409"/>
      <c r="J276" s="190" t="s">
        <v>91</v>
      </c>
      <c r="K276" s="189" t="s">
        <v>746</v>
      </c>
      <c r="L276" s="190" t="s">
        <v>90</v>
      </c>
      <c r="M276" s="189" t="s">
        <v>746</v>
      </c>
      <c r="N276" s="190" t="s">
        <v>89</v>
      </c>
      <c r="O276" s="189" t="s">
        <v>213</v>
      </c>
      <c r="P276" s="190" t="s">
        <v>88</v>
      </c>
      <c r="Q276" s="189" t="s">
        <v>213</v>
      </c>
      <c r="R276" s="190" t="s">
        <v>210</v>
      </c>
      <c r="S276" s="189" t="s">
        <v>97</v>
      </c>
      <c r="T276" s="190" t="s">
        <v>209</v>
      </c>
      <c r="U276" s="189"/>
      <c r="V276" s="190" t="s">
        <v>291</v>
      </c>
      <c r="W276" s="189"/>
      <c r="X276" s="190" t="s">
        <v>593</v>
      </c>
      <c r="Y276" s="189"/>
      <c r="Z276" s="190" t="s">
        <v>739</v>
      </c>
      <c r="AA276" s="189"/>
      <c r="AB276" s="303" t="s">
        <v>911</v>
      </c>
      <c r="AC276" s="189"/>
      <c r="AD276" s="18"/>
      <c r="AE276" s="366"/>
      <c r="AF276" s="366"/>
      <c r="AG276" s="188"/>
      <c r="AH276" s="390"/>
      <c r="AI276" s="392"/>
      <c r="AJ276" s="392"/>
      <c r="AK276" s="392"/>
      <c r="AL276" s="392"/>
      <c r="AM276" s="392"/>
      <c r="AN276" s="392"/>
      <c r="AO276" s="392"/>
      <c r="AP276" s="392"/>
      <c r="AQ276" s="395"/>
      <c r="AT276" s="4">
        <f>SUM(AP275:AQ277)/SUM(AN275:AQ277)*100</f>
        <v>54.54545454545454</v>
      </c>
    </row>
    <row r="277" spans="1:46" ht="19.899999999999999" customHeight="1" thickBot="1" x14ac:dyDescent="0.25">
      <c r="A277" s="17"/>
      <c r="B277" s="407"/>
      <c r="C277" s="233"/>
      <c r="D277" s="203"/>
      <c r="E277" s="203"/>
      <c r="F277" s="202"/>
      <c r="G277" s="410"/>
      <c r="H277" s="410"/>
      <c r="I277" s="410"/>
      <c r="J277" s="201" t="s">
        <v>87</v>
      </c>
      <c r="K277" s="200" t="s">
        <v>764</v>
      </c>
      <c r="L277" s="201" t="s">
        <v>86</v>
      </c>
      <c r="M277" s="200" t="s">
        <v>839</v>
      </c>
      <c r="N277" s="201" t="s">
        <v>85</v>
      </c>
      <c r="O277" s="200" t="s">
        <v>263</v>
      </c>
      <c r="P277" s="201" t="s">
        <v>84</v>
      </c>
      <c r="Q277" s="200" t="s">
        <v>97</v>
      </c>
      <c r="R277" s="201" t="s">
        <v>208</v>
      </c>
      <c r="S277" s="200" t="s">
        <v>97</v>
      </c>
      <c r="T277" s="201" t="s">
        <v>207</v>
      </c>
      <c r="U277" s="200"/>
      <c r="V277" s="201" t="s">
        <v>290</v>
      </c>
      <c r="W277" s="200"/>
      <c r="X277" s="201" t="s">
        <v>592</v>
      </c>
      <c r="Y277" s="200"/>
      <c r="Z277" s="201" t="s">
        <v>738</v>
      </c>
      <c r="AA277" s="200"/>
      <c r="AB277" s="302" t="s">
        <v>910</v>
      </c>
      <c r="AC277" s="200"/>
      <c r="AD277" s="10"/>
      <c r="AE277" s="398"/>
      <c r="AF277" s="398"/>
      <c r="AG277" s="199"/>
      <c r="AH277" s="391"/>
      <c r="AI277" s="393"/>
      <c r="AJ277" s="393"/>
      <c r="AK277" s="393"/>
      <c r="AL277" s="393"/>
      <c r="AM277" s="393"/>
      <c r="AN277" s="393"/>
      <c r="AO277" s="393"/>
      <c r="AP277" s="393"/>
      <c r="AQ277" s="396"/>
    </row>
    <row r="278" spans="1:46" ht="19.899999999999999" customHeight="1" x14ac:dyDescent="0.2">
      <c r="A278" s="17"/>
      <c r="B278" s="405">
        <v>6</v>
      </c>
      <c r="C278" s="198" t="s">
        <v>137</v>
      </c>
      <c r="D278" s="197"/>
      <c r="E278" s="197"/>
      <c r="F278" s="196"/>
      <c r="G278" s="408">
        <v>84</v>
      </c>
      <c r="H278" s="408">
        <v>12</v>
      </c>
      <c r="I278" s="408">
        <v>6</v>
      </c>
      <c r="J278" s="195" t="s">
        <v>95</v>
      </c>
      <c r="K278" s="194" t="s">
        <v>97</v>
      </c>
      <c r="L278" s="195" t="s">
        <v>94</v>
      </c>
      <c r="M278" s="194" t="s">
        <v>764</v>
      </c>
      <c r="N278" s="195" t="s">
        <v>93</v>
      </c>
      <c r="O278" s="194" t="s">
        <v>263</v>
      </c>
      <c r="P278" s="195" t="s">
        <v>92</v>
      </c>
      <c r="Q278" s="194" t="s">
        <v>263</v>
      </c>
      <c r="R278" s="195" t="s">
        <v>212</v>
      </c>
      <c r="S278" s="194" t="s">
        <v>97</v>
      </c>
      <c r="T278" s="195" t="s">
        <v>211</v>
      </c>
      <c r="U278" s="194"/>
      <c r="V278" s="195" t="s">
        <v>292</v>
      </c>
      <c r="W278" s="194"/>
      <c r="X278" s="195" t="s">
        <v>594</v>
      </c>
      <c r="Y278" s="194"/>
      <c r="Z278" s="195" t="s">
        <v>740</v>
      </c>
      <c r="AA278" s="194"/>
      <c r="AB278" s="304" t="s">
        <v>912</v>
      </c>
      <c r="AC278" s="194"/>
      <c r="AD278" s="25" t="s">
        <v>1029</v>
      </c>
      <c r="AE278" s="397"/>
      <c r="AF278" s="397"/>
      <c r="AG278" s="193"/>
      <c r="AH278" s="379">
        <f>SUMPRODUCT(LEN($K278:$Y280)-LEN(SUBSTITUTE($K278:$Y280,"A", "")))</f>
        <v>14</v>
      </c>
      <c r="AI278" s="365">
        <f>SUMPRODUCT(LEN($AD278:$AD280)-LEN(SUBSTITUTE($AD278:$AD280,"A", "")))</f>
        <v>8</v>
      </c>
      <c r="AJ278" s="365">
        <f>SUMPRODUCT(LEN($K278:$Y280)-LEN(SUBSTITUTE($K278:$Y280,"S", "")))</f>
        <v>0</v>
      </c>
      <c r="AK278" s="365">
        <f>SUMPRODUCT(LEN($AD278:$AD280)-LEN(SUBSTITUTE($AD278:$AD280,"S", "")))</f>
        <v>0</v>
      </c>
      <c r="AL278" s="365">
        <f>SUMPRODUCT(LEN($K278:$Y280)-LEN(SUBSTITUTE($K278:$Y280,"F", "")))</f>
        <v>0</v>
      </c>
      <c r="AM278" s="365">
        <f>SUMPRODUCT(LEN($AD278:$AD280)-LEN(SUBSTITUTE($AD278:$AD280,"F", "")))</f>
        <v>0</v>
      </c>
      <c r="AN278" s="365">
        <f>SUMPRODUCT(LEN($K278:$Y280)-LEN(SUBSTITUTE($K278:$Y280,"G", "")))</f>
        <v>6</v>
      </c>
      <c r="AO278" s="365">
        <f>SUMPRODUCT(LEN($AD278:$AD280)-LEN(SUBSTITUTE($AD278:$AD280,"G", "")))</f>
        <v>2</v>
      </c>
      <c r="AP278" s="365">
        <f>SUMPRODUCT(LEN($K278:$Y280)-LEN(SUBSTITUTE($K278:$Y280,"M", "")))</f>
        <v>2</v>
      </c>
      <c r="AQ278" s="382">
        <f>SUMPRODUCT(LEN($AD278:$AD280)-LEN(SUBSTITUTE($AD278:$AD280,"M", "")))</f>
        <v>3</v>
      </c>
    </row>
    <row r="279" spans="1:46" ht="19.899999999999999" customHeight="1" x14ac:dyDescent="0.2">
      <c r="A279" s="17"/>
      <c r="B279" s="406"/>
      <c r="C279" s="231"/>
      <c r="D279" s="23"/>
      <c r="E279" s="23"/>
      <c r="F279" s="191"/>
      <c r="G279" s="409"/>
      <c r="H279" s="409"/>
      <c r="I279" s="409"/>
      <c r="J279" s="190" t="s">
        <v>91</v>
      </c>
      <c r="K279" s="189" t="s">
        <v>224</v>
      </c>
      <c r="L279" s="190" t="s">
        <v>90</v>
      </c>
      <c r="M279" s="189" t="s">
        <v>306</v>
      </c>
      <c r="N279" s="190" t="s">
        <v>89</v>
      </c>
      <c r="O279" s="189" t="s">
        <v>284</v>
      </c>
      <c r="P279" s="190" t="s">
        <v>88</v>
      </c>
      <c r="Q279" s="189" t="s">
        <v>271</v>
      </c>
      <c r="R279" s="190" t="s">
        <v>210</v>
      </c>
      <c r="S279" s="189"/>
      <c r="T279" s="190" t="s">
        <v>209</v>
      </c>
      <c r="U279" s="189"/>
      <c r="V279" s="190" t="s">
        <v>291</v>
      </c>
      <c r="W279" s="189"/>
      <c r="X279" s="190" t="s">
        <v>593</v>
      </c>
      <c r="Y279" s="189"/>
      <c r="Z279" s="190" t="s">
        <v>739</v>
      </c>
      <c r="AA279" s="189"/>
      <c r="AB279" s="303" t="s">
        <v>911</v>
      </c>
      <c r="AC279" s="189"/>
      <c r="AD279" s="18"/>
      <c r="AE279" s="366"/>
      <c r="AF279" s="366"/>
      <c r="AG279" s="188"/>
      <c r="AH279" s="390"/>
      <c r="AI279" s="392"/>
      <c r="AJ279" s="392"/>
      <c r="AK279" s="392"/>
      <c r="AL279" s="392"/>
      <c r="AM279" s="392"/>
      <c r="AN279" s="392"/>
      <c r="AO279" s="392"/>
      <c r="AP279" s="392"/>
      <c r="AQ279" s="395"/>
      <c r="AT279" s="4">
        <f>SUM(AP278:AQ280)/SUM(AN278:AQ280)*100</f>
        <v>38.461538461538467</v>
      </c>
    </row>
    <row r="280" spans="1:46" ht="19.899999999999999" customHeight="1" thickBot="1" x14ac:dyDescent="0.25">
      <c r="A280" s="17"/>
      <c r="B280" s="407"/>
      <c r="C280" s="233"/>
      <c r="D280" s="203"/>
      <c r="E280" s="203"/>
      <c r="F280" s="202"/>
      <c r="G280" s="410"/>
      <c r="H280" s="410"/>
      <c r="I280" s="410"/>
      <c r="J280" s="201" t="s">
        <v>87</v>
      </c>
      <c r="K280" s="200" t="s">
        <v>97</v>
      </c>
      <c r="L280" s="201" t="s">
        <v>86</v>
      </c>
      <c r="M280" s="200" t="s">
        <v>746</v>
      </c>
      <c r="N280" s="201" t="s">
        <v>85</v>
      </c>
      <c r="O280" s="200" t="s">
        <v>213</v>
      </c>
      <c r="P280" s="201" t="s">
        <v>84</v>
      </c>
      <c r="Q280" s="200" t="s">
        <v>97</v>
      </c>
      <c r="R280" s="201" t="s">
        <v>208</v>
      </c>
      <c r="S280" s="200"/>
      <c r="T280" s="201" t="s">
        <v>207</v>
      </c>
      <c r="U280" s="200"/>
      <c r="V280" s="201" t="s">
        <v>290</v>
      </c>
      <c r="W280" s="200"/>
      <c r="X280" s="201" t="s">
        <v>592</v>
      </c>
      <c r="Y280" s="200"/>
      <c r="Z280" s="201" t="s">
        <v>738</v>
      </c>
      <c r="AA280" s="200"/>
      <c r="AB280" s="302" t="s">
        <v>910</v>
      </c>
      <c r="AC280" s="200"/>
      <c r="AD280" s="10"/>
      <c r="AE280" s="398"/>
      <c r="AF280" s="398"/>
      <c r="AG280" s="199"/>
      <c r="AH280" s="391"/>
      <c r="AI280" s="393"/>
      <c r="AJ280" s="393"/>
      <c r="AK280" s="393"/>
      <c r="AL280" s="393"/>
      <c r="AM280" s="393"/>
      <c r="AN280" s="393"/>
      <c r="AO280" s="393"/>
      <c r="AP280" s="393"/>
      <c r="AQ280" s="396"/>
    </row>
    <row r="281" spans="1:46" ht="19.899999999999999" customHeight="1" x14ac:dyDescent="0.2">
      <c r="A281" s="17"/>
      <c r="B281" s="405">
        <v>7</v>
      </c>
      <c r="C281" s="232"/>
      <c r="D281" s="197"/>
      <c r="E281" s="197"/>
      <c r="F281" s="196"/>
      <c r="G281" s="408">
        <v>81</v>
      </c>
      <c r="H281" s="408">
        <v>26</v>
      </c>
      <c r="I281" s="408">
        <v>5</v>
      </c>
      <c r="J281" s="195" t="s">
        <v>95</v>
      </c>
      <c r="K281" s="194" t="s">
        <v>793</v>
      </c>
      <c r="L281" s="195" t="s">
        <v>94</v>
      </c>
      <c r="M281" s="194" t="s">
        <v>224</v>
      </c>
      <c r="N281" s="195" t="s">
        <v>93</v>
      </c>
      <c r="O281" s="194" t="s">
        <v>97</v>
      </c>
      <c r="P281" s="195" t="s">
        <v>92</v>
      </c>
      <c r="Q281" s="194" t="s">
        <v>263</v>
      </c>
      <c r="R281" s="195" t="s">
        <v>212</v>
      </c>
      <c r="S281" s="194" t="s">
        <v>98</v>
      </c>
      <c r="T281" s="195" t="s">
        <v>211</v>
      </c>
      <c r="U281" s="194" t="s">
        <v>305</v>
      </c>
      <c r="V281" s="195" t="s">
        <v>292</v>
      </c>
      <c r="W281" s="194" t="s">
        <v>218</v>
      </c>
      <c r="X281" s="195" t="s">
        <v>594</v>
      </c>
      <c r="Y281" s="194"/>
      <c r="Z281" s="195" t="s">
        <v>740</v>
      </c>
      <c r="AA281" s="194"/>
      <c r="AB281" s="304" t="s">
        <v>912</v>
      </c>
      <c r="AC281" s="194"/>
      <c r="AD281" s="25" t="s">
        <v>213</v>
      </c>
      <c r="AE281" s="397"/>
      <c r="AF281" s="397"/>
      <c r="AG281" s="193"/>
      <c r="AH281" s="379">
        <f>SUMPRODUCT(LEN($K281:$Y283)-LEN(SUBSTITUTE($K281:$Y283,"A", "")))</f>
        <v>20</v>
      </c>
      <c r="AI281" s="365">
        <f>SUMPRODUCT(LEN($AD281:$AD283)-LEN(SUBSTITUTE($AD281:$AD283,"A", "")))</f>
        <v>2</v>
      </c>
      <c r="AJ281" s="365">
        <f>SUMPRODUCT(LEN($K281:$Y283)-LEN(SUBSTITUTE($K281:$Y283,"S", "")))</f>
        <v>16</v>
      </c>
      <c r="AK281" s="365">
        <f>SUMPRODUCT(LEN($AD281:$AD283)-LEN(SUBSTITUTE($AD281:$AD283,"S", "")))</f>
        <v>0</v>
      </c>
      <c r="AL281" s="365">
        <f>SUMPRODUCT(LEN($K281:$Y283)-LEN(SUBSTITUTE($K281:$Y283,"F", "")))</f>
        <v>0</v>
      </c>
      <c r="AM281" s="365">
        <f>SUMPRODUCT(LEN($AD281:$AD283)-LEN(SUBSTITUTE($AD281:$AD283,"F", "")))</f>
        <v>0</v>
      </c>
      <c r="AN281" s="365">
        <f>SUMPRODUCT(LEN($K281:$Y283)-LEN(SUBSTITUTE($K281:$Y283,"G", "")))</f>
        <v>2</v>
      </c>
      <c r="AO281" s="365">
        <f>SUMPRODUCT(LEN($AD281:$AD283)-LEN(SUBSTITUTE($AD281:$AD283,"G", "")))</f>
        <v>0</v>
      </c>
      <c r="AP281" s="365">
        <f>SUMPRODUCT(LEN($K281:$Y283)-LEN(SUBSTITUTE($K281:$Y283,"M", "")))</f>
        <v>6</v>
      </c>
      <c r="AQ281" s="382">
        <f>SUMPRODUCT(LEN($AD281:$AD283)-LEN(SUBSTITUTE($AD281:$AD283,"M", "")))</f>
        <v>0</v>
      </c>
    </row>
    <row r="282" spans="1:46" ht="19.899999999999999" customHeight="1" x14ac:dyDescent="0.2">
      <c r="A282" s="17"/>
      <c r="B282" s="406"/>
      <c r="C282" s="231"/>
      <c r="D282" s="23"/>
      <c r="E282" s="23"/>
      <c r="F282" s="191"/>
      <c r="G282" s="409"/>
      <c r="H282" s="409"/>
      <c r="I282" s="409"/>
      <c r="J282" s="190" t="s">
        <v>91</v>
      </c>
      <c r="K282" s="189" t="s">
        <v>746</v>
      </c>
      <c r="L282" s="190" t="s">
        <v>90</v>
      </c>
      <c r="M282" s="189" t="s">
        <v>213</v>
      </c>
      <c r="N282" s="190" t="s">
        <v>89</v>
      </c>
      <c r="O282" s="189" t="s">
        <v>213</v>
      </c>
      <c r="P282" s="190" t="s">
        <v>88</v>
      </c>
      <c r="Q282" s="189" t="s">
        <v>230</v>
      </c>
      <c r="R282" s="190" t="s">
        <v>210</v>
      </c>
      <c r="S282" s="189" t="s">
        <v>220</v>
      </c>
      <c r="T282" s="190" t="s">
        <v>209</v>
      </c>
      <c r="U282" s="189" t="s">
        <v>228</v>
      </c>
      <c r="V282" s="190" t="s">
        <v>291</v>
      </c>
      <c r="W282" s="189" t="s">
        <v>98</v>
      </c>
      <c r="X282" s="190" t="s">
        <v>593</v>
      </c>
      <c r="Y282" s="189"/>
      <c r="Z282" s="190" t="s">
        <v>739</v>
      </c>
      <c r="AA282" s="189"/>
      <c r="AB282" s="303" t="s">
        <v>911</v>
      </c>
      <c r="AC282" s="189"/>
      <c r="AD282" s="18"/>
      <c r="AE282" s="366"/>
      <c r="AF282" s="366"/>
      <c r="AG282" s="188"/>
      <c r="AH282" s="390"/>
      <c r="AI282" s="392"/>
      <c r="AJ282" s="392"/>
      <c r="AK282" s="392"/>
      <c r="AL282" s="392"/>
      <c r="AM282" s="392"/>
      <c r="AN282" s="392"/>
      <c r="AO282" s="392"/>
      <c r="AP282" s="392"/>
      <c r="AQ282" s="395"/>
      <c r="AT282" s="4">
        <f>SUM(AP281:AQ283)/SUM(AN281:AQ283)*100</f>
        <v>75</v>
      </c>
    </row>
    <row r="283" spans="1:46" ht="19.899999999999999" customHeight="1" thickBot="1" x14ac:dyDescent="0.25">
      <c r="A283" s="17"/>
      <c r="B283" s="407"/>
      <c r="C283" s="233"/>
      <c r="D283" s="203"/>
      <c r="E283" s="203"/>
      <c r="F283" s="202"/>
      <c r="G283" s="410"/>
      <c r="H283" s="410"/>
      <c r="I283" s="410"/>
      <c r="J283" s="201" t="s">
        <v>87</v>
      </c>
      <c r="K283" s="200" t="s">
        <v>746</v>
      </c>
      <c r="L283" s="201" t="s">
        <v>86</v>
      </c>
      <c r="M283" s="200" t="s">
        <v>746</v>
      </c>
      <c r="N283" s="201" t="s">
        <v>85</v>
      </c>
      <c r="O283" s="200" t="s">
        <v>746</v>
      </c>
      <c r="P283" s="201" t="s">
        <v>84</v>
      </c>
      <c r="Q283" s="200" t="s">
        <v>97</v>
      </c>
      <c r="R283" s="201" t="s">
        <v>208</v>
      </c>
      <c r="S283" s="200" t="s">
        <v>220</v>
      </c>
      <c r="T283" s="201" t="s">
        <v>207</v>
      </c>
      <c r="U283" s="200" t="s">
        <v>218</v>
      </c>
      <c r="V283" s="201" t="s">
        <v>290</v>
      </c>
      <c r="W283" s="200" t="s">
        <v>98</v>
      </c>
      <c r="X283" s="201" t="s">
        <v>592</v>
      </c>
      <c r="Y283" s="200"/>
      <c r="Z283" s="201" t="s">
        <v>738</v>
      </c>
      <c r="AA283" s="200"/>
      <c r="AB283" s="302" t="s">
        <v>910</v>
      </c>
      <c r="AC283" s="200"/>
      <c r="AD283" s="10"/>
      <c r="AE283" s="398"/>
      <c r="AF283" s="398"/>
      <c r="AG283" s="199"/>
      <c r="AH283" s="391"/>
      <c r="AI283" s="393"/>
      <c r="AJ283" s="393"/>
      <c r="AK283" s="393"/>
      <c r="AL283" s="393"/>
      <c r="AM283" s="393"/>
      <c r="AN283" s="393"/>
      <c r="AO283" s="393"/>
      <c r="AP283" s="393"/>
      <c r="AQ283" s="396"/>
    </row>
    <row r="284" spans="1:46" ht="19.899999999999999" customHeight="1" x14ac:dyDescent="0.2">
      <c r="A284" s="17"/>
      <c r="B284" s="405">
        <v>8</v>
      </c>
      <c r="C284" s="232"/>
      <c r="D284" s="197"/>
      <c r="E284" s="197"/>
      <c r="F284" s="196"/>
      <c r="G284" s="408">
        <v>60</v>
      </c>
      <c r="H284" s="408">
        <v>18</v>
      </c>
      <c r="I284" s="408">
        <v>7</v>
      </c>
      <c r="J284" s="195" t="s">
        <v>95</v>
      </c>
      <c r="K284" s="194" t="s">
        <v>748</v>
      </c>
      <c r="L284" s="195" t="s">
        <v>94</v>
      </c>
      <c r="M284" s="194" t="s">
        <v>97</v>
      </c>
      <c r="N284" s="195" t="s">
        <v>93</v>
      </c>
      <c r="O284" s="194" t="s">
        <v>367</v>
      </c>
      <c r="P284" s="195" t="s">
        <v>92</v>
      </c>
      <c r="Q284" s="194" t="s">
        <v>97</v>
      </c>
      <c r="R284" s="195" t="s">
        <v>212</v>
      </c>
      <c r="S284" s="194"/>
      <c r="T284" s="195" t="s">
        <v>211</v>
      </c>
      <c r="U284" s="194"/>
      <c r="V284" s="195" t="s">
        <v>292</v>
      </c>
      <c r="W284" s="194"/>
      <c r="X284" s="195" t="s">
        <v>594</v>
      </c>
      <c r="Y284" s="194"/>
      <c r="Z284" s="195" t="s">
        <v>740</v>
      </c>
      <c r="AA284" s="194"/>
      <c r="AB284" s="304" t="s">
        <v>912</v>
      </c>
      <c r="AC284" s="194"/>
      <c r="AD284" s="25"/>
      <c r="AE284" s="397"/>
      <c r="AF284" s="397"/>
      <c r="AG284" s="193"/>
      <c r="AH284" s="379">
        <f>SUMPRODUCT(LEN($K284:$Y286)-LEN(SUBSTITUTE($K284:$Y286,"A", "")))</f>
        <v>6</v>
      </c>
      <c r="AI284" s="365">
        <f>SUMPRODUCT(LEN($AD284:$AD286)-LEN(SUBSTITUTE($AD284:$AD286,"A", "")))</f>
        <v>0</v>
      </c>
      <c r="AJ284" s="365">
        <f>SUMPRODUCT(LEN($K284:$Y286)-LEN(SUBSTITUTE($K284:$Y286,"S", "")))</f>
        <v>1</v>
      </c>
      <c r="AK284" s="365">
        <f>SUMPRODUCT(LEN($AD284:$AD286)-LEN(SUBSTITUTE($AD284:$AD286,"S", "")))</f>
        <v>0</v>
      </c>
      <c r="AL284" s="365">
        <f>SUMPRODUCT(LEN($K284:$Y286)-LEN(SUBSTITUTE($K284:$Y286,"F", "")))</f>
        <v>0</v>
      </c>
      <c r="AM284" s="365">
        <f>SUMPRODUCT(LEN($AD284:$AD286)-LEN(SUBSTITUTE($AD284:$AD286,"F", "")))</f>
        <v>0</v>
      </c>
      <c r="AN284" s="365">
        <f>SUMPRODUCT(LEN($K284:$Y286)-LEN(SUBSTITUTE($K284:$Y286,"G", "")))</f>
        <v>0</v>
      </c>
      <c r="AO284" s="365">
        <f>SUMPRODUCT(LEN($AD284:$AD286)-LEN(SUBSTITUTE($AD284:$AD286,"G", "")))</f>
        <v>0</v>
      </c>
      <c r="AP284" s="365">
        <f>SUMPRODUCT(LEN($K284:$Y286)-LEN(SUBSTITUTE($K284:$Y286,"M", "")))</f>
        <v>2</v>
      </c>
      <c r="AQ284" s="382">
        <f>SUMPRODUCT(LEN($AD284:$AD286)-LEN(SUBSTITUTE($AD284:$AD286,"M", "")))</f>
        <v>0</v>
      </c>
    </row>
    <row r="285" spans="1:46" ht="19.899999999999999" customHeight="1" x14ac:dyDescent="0.2">
      <c r="A285" s="17"/>
      <c r="B285" s="406"/>
      <c r="C285" s="231"/>
      <c r="D285" s="23"/>
      <c r="E285" s="23"/>
      <c r="F285" s="191"/>
      <c r="G285" s="409"/>
      <c r="H285" s="409"/>
      <c r="I285" s="409"/>
      <c r="J285" s="190" t="s">
        <v>91</v>
      </c>
      <c r="K285" s="189" t="s">
        <v>748</v>
      </c>
      <c r="L285" s="190" t="s">
        <v>90</v>
      </c>
      <c r="M285" s="189" t="s">
        <v>97</v>
      </c>
      <c r="N285" s="190" t="s">
        <v>89</v>
      </c>
      <c r="O285" s="189" t="s">
        <v>97</v>
      </c>
      <c r="P285" s="190" t="s">
        <v>88</v>
      </c>
      <c r="Q285" s="189" t="s">
        <v>98</v>
      </c>
      <c r="R285" s="190" t="s">
        <v>210</v>
      </c>
      <c r="S285" s="189"/>
      <c r="T285" s="190" t="s">
        <v>209</v>
      </c>
      <c r="U285" s="189"/>
      <c r="V285" s="190" t="s">
        <v>291</v>
      </c>
      <c r="W285" s="189"/>
      <c r="X285" s="190" t="s">
        <v>593</v>
      </c>
      <c r="Y285" s="189"/>
      <c r="Z285" s="190" t="s">
        <v>739</v>
      </c>
      <c r="AA285" s="189"/>
      <c r="AB285" s="303" t="s">
        <v>911</v>
      </c>
      <c r="AC285" s="189"/>
      <c r="AD285" s="18"/>
      <c r="AE285" s="366"/>
      <c r="AF285" s="366"/>
      <c r="AG285" s="188"/>
      <c r="AH285" s="390"/>
      <c r="AI285" s="392"/>
      <c r="AJ285" s="392"/>
      <c r="AK285" s="392"/>
      <c r="AL285" s="392"/>
      <c r="AM285" s="392"/>
      <c r="AN285" s="392"/>
      <c r="AO285" s="392"/>
      <c r="AP285" s="392"/>
      <c r="AQ285" s="395"/>
      <c r="AT285" s="4">
        <f>SUM(AP284:AQ286)/SUM(AN284:AQ286)*100</f>
        <v>100</v>
      </c>
    </row>
    <row r="286" spans="1:46" ht="19.899999999999999" customHeight="1" thickBot="1" x14ac:dyDescent="0.25">
      <c r="A286" s="17"/>
      <c r="B286" s="407"/>
      <c r="C286" s="233"/>
      <c r="D286" s="203"/>
      <c r="E286" s="203"/>
      <c r="F286" s="202"/>
      <c r="G286" s="410"/>
      <c r="H286" s="410"/>
      <c r="I286" s="410"/>
      <c r="J286" s="201" t="s">
        <v>87</v>
      </c>
      <c r="K286" s="200" t="s">
        <v>97</v>
      </c>
      <c r="L286" s="201" t="s">
        <v>86</v>
      </c>
      <c r="M286" s="200" t="s">
        <v>367</v>
      </c>
      <c r="N286" s="201" t="s">
        <v>85</v>
      </c>
      <c r="O286" s="200" t="s">
        <v>97</v>
      </c>
      <c r="P286" s="201" t="s">
        <v>84</v>
      </c>
      <c r="Q286" s="200"/>
      <c r="R286" s="201" t="s">
        <v>208</v>
      </c>
      <c r="S286" s="200"/>
      <c r="T286" s="201" t="s">
        <v>207</v>
      </c>
      <c r="U286" s="200"/>
      <c r="V286" s="201" t="s">
        <v>290</v>
      </c>
      <c r="W286" s="200"/>
      <c r="X286" s="201" t="s">
        <v>592</v>
      </c>
      <c r="Y286" s="200"/>
      <c r="Z286" s="201" t="s">
        <v>738</v>
      </c>
      <c r="AA286" s="200"/>
      <c r="AB286" s="302" t="s">
        <v>910</v>
      </c>
      <c r="AC286" s="200"/>
      <c r="AD286" s="10"/>
      <c r="AE286" s="398"/>
      <c r="AF286" s="398"/>
      <c r="AG286" s="199"/>
      <c r="AH286" s="391"/>
      <c r="AI286" s="393"/>
      <c r="AJ286" s="393"/>
      <c r="AK286" s="393"/>
      <c r="AL286" s="393"/>
      <c r="AM286" s="393"/>
      <c r="AN286" s="393"/>
      <c r="AO286" s="393"/>
      <c r="AP286" s="393"/>
      <c r="AQ286" s="396"/>
    </row>
    <row r="287" spans="1:46" ht="19.899999999999999" customHeight="1" x14ac:dyDescent="0.2">
      <c r="A287" s="17"/>
      <c r="B287" s="405">
        <v>9</v>
      </c>
      <c r="C287" s="232"/>
      <c r="D287" s="197"/>
      <c r="E287" s="197"/>
      <c r="F287" s="196"/>
      <c r="G287" s="408">
        <v>84</v>
      </c>
      <c r="H287" s="408">
        <v>25</v>
      </c>
      <c r="I287" s="408">
        <v>4</v>
      </c>
      <c r="J287" s="195" t="s">
        <v>95</v>
      </c>
      <c r="K287" s="194" t="s">
        <v>748</v>
      </c>
      <c r="L287" s="195" t="s">
        <v>94</v>
      </c>
      <c r="M287" s="194" t="s">
        <v>746</v>
      </c>
      <c r="N287" s="195" t="s">
        <v>93</v>
      </c>
      <c r="O287" s="194" t="s">
        <v>745</v>
      </c>
      <c r="P287" s="195" t="s">
        <v>92</v>
      </c>
      <c r="Q287" s="194" t="s">
        <v>743</v>
      </c>
      <c r="R287" s="195" t="s">
        <v>212</v>
      </c>
      <c r="S287" s="194" t="s">
        <v>249</v>
      </c>
      <c r="T287" s="195" t="s">
        <v>211</v>
      </c>
      <c r="U287" s="194" t="s">
        <v>213</v>
      </c>
      <c r="V287" s="195" t="s">
        <v>292</v>
      </c>
      <c r="W287" s="194" t="s">
        <v>98</v>
      </c>
      <c r="X287" s="195" t="s">
        <v>594</v>
      </c>
      <c r="Y287" s="194"/>
      <c r="Z287" s="195" t="s">
        <v>740</v>
      </c>
      <c r="AA287" s="194"/>
      <c r="AB287" s="304" t="s">
        <v>912</v>
      </c>
      <c r="AC287" s="194"/>
      <c r="AD287" s="25" t="s">
        <v>624</v>
      </c>
      <c r="AE287" s="397"/>
      <c r="AF287" s="397"/>
      <c r="AG287" s="193"/>
      <c r="AH287" s="379">
        <f>SUMPRODUCT(LEN($K287:$Y289)-LEN(SUBSTITUTE($K287:$Y289,"A", "")))</f>
        <v>36</v>
      </c>
      <c r="AI287" s="365">
        <f>SUMPRODUCT(LEN($AD287:$AD289)-LEN(SUBSTITUTE($AD287:$AD289,"A", "")))</f>
        <v>4</v>
      </c>
      <c r="AJ287" s="365">
        <f>SUMPRODUCT(LEN($K287:$Y289)-LEN(SUBSTITUTE($K287:$Y289,"S", "")))</f>
        <v>9</v>
      </c>
      <c r="AK287" s="365">
        <f>SUMPRODUCT(LEN($AD287:$AD289)-LEN(SUBSTITUTE($AD287:$AD289,"S", "")))</f>
        <v>0</v>
      </c>
      <c r="AL287" s="365">
        <f>SUMPRODUCT(LEN($K287:$Y289)-LEN(SUBSTITUTE($K287:$Y289,"F", "")))</f>
        <v>0</v>
      </c>
      <c r="AM287" s="365">
        <f>SUMPRODUCT(LEN($AD287:$AD289)-LEN(SUBSTITUTE($AD287:$AD289,"F", "")))</f>
        <v>0</v>
      </c>
      <c r="AN287" s="365">
        <f>SUMPRODUCT(LEN($K287:$Y289)-LEN(SUBSTITUTE($K287:$Y289,"G", "")))</f>
        <v>2</v>
      </c>
      <c r="AO287" s="365">
        <f>SUMPRODUCT(LEN($AD287:$AD289)-LEN(SUBSTITUTE($AD287:$AD289,"G", "")))</f>
        <v>1</v>
      </c>
      <c r="AP287" s="365">
        <f>SUMPRODUCT(LEN($K287:$Y289)-LEN(SUBSTITUTE($K287:$Y289,"M", "")))</f>
        <v>8</v>
      </c>
      <c r="AQ287" s="382">
        <f>SUMPRODUCT(LEN($AD287:$AD289)-LEN(SUBSTITUTE($AD287:$AD289,"M", "")))</f>
        <v>0</v>
      </c>
    </row>
    <row r="288" spans="1:46" ht="19.899999999999999" customHeight="1" x14ac:dyDescent="0.2">
      <c r="A288" s="17"/>
      <c r="B288" s="406"/>
      <c r="C288" s="231"/>
      <c r="D288" s="23"/>
      <c r="E288" s="23"/>
      <c r="F288" s="191"/>
      <c r="G288" s="409"/>
      <c r="H288" s="409"/>
      <c r="I288" s="409"/>
      <c r="J288" s="190" t="s">
        <v>91</v>
      </c>
      <c r="K288" s="189" t="s">
        <v>938</v>
      </c>
      <c r="L288" s="190" t="s">
        <v>90</v>
      </c>
      <c r="M288" s="189" t="s">
        <v>747</v>
      </c>
      <c r="N288" s="190" t="s">
        <v>89</v>
      </c>
      <c r="O288" s="189" t="s">
        <v>224</v>
      </c>
      <c r="P288" s="190" t="s">
        <v>88</v>
      </c>
      <c r="Q288" s="189" t="s">
        <v>333</v>
      </c>
      <c r="R288" s="190" t="s">
        <v>210</v>
      </c>
      <c r="S288" s="189" t="s">
        <v>263</v>
      </c>
      <c r="T288" s="190" t="s">
        <v>209</v>
      </c>
      <c r="U288" s="189" t="s">
        <v>217</v>
      </c>
      <c r="V288" s="190" t="s">
        <v>291</v>
      </c>
      <c r="W288" s="189" t="s">
        <v>98</v>
      </c>
      <c r="X288" s="190" t="s">
        <v>593</v>
      </c>
      <c r="Y288" s="189"/>
      <c r="Z288" s="190" t="s">
        <v>739</v>
      </c>
      <c r="AA288" s="189"/>
      <c r="AB288" s="303" t="s">
        <v>911</v>
      </c>
      <c r="AC288" s="189"/>
      <c r="AD288" s="18"/>
      <c r="AE288" s="366"/>
      <c r="AF288" s="366"/>
      <c r="AG288" s="188"/>
      <c r="AH288" s="390"/>
      <c r="AI288" s="392"/>
      <c r="AJ288" s="392"/>
      <c r="AK288" s="392"/>
      <c r="AL288" s="392"/>
      <c r="AM288" s="392"/>
      <c r="AN288" s="392"/>
      <c r="AO288" s="392"/>
      <c r="AP288" s="392"/>
      <c r="AQ288" s="395"/>
      <c r="AT288" s="4">
        <f>SUM(AP287:AQ289)/SUM(AN287:AQ289)*100</f>
        <v>72.727272727272734</v>
      </c>
    </row>
    <row r="289" spans="1:46" ht="19.899999999999999" customHeight="1" thickBot="1" x14ac:dyDescent="0.25">
      <c r="A289" s="17"/>
      <c r="B289" s="407"/>
      <c r="C289" s="233"/>
      <c r="D289" s="203"/>
      <c r="E289" s="203"/>
      <c r="F289" s="202"/>
      <c r="G289" s="410"/>
      <c r="H289" s="410"/>
      <c r="I289" s="410"/>
      <c r="J289" s="201" t="s">
        <v>87</v>
      </c>
      <c r="K289" s="200" t="s">
        <v>743</v>
      </c>
      <c r="L289" s="201" t="s">
        <v>86</v>
      </c>
      <c r="M289" s="200" t="s">
        <v>224</v>
      </c>
      <c r="N289" s="201" t="s">
        <v>85</v>
      </c>
      <c r="O289" s="200" t="s">
        <v>746</v>
      </c>
      <c r="P289" s="201" t="s">
        <v>84</v>
      </c>
      <c r="Q289" s="200" t="s">
        <v>425</v>
      </c>
      <c r="R289" s="201" t="s">
        <v>208</v>
      </c>
      <c r="S289" s="200" t="s">
        <v>225</v>
      </c>
      <c r="T289" s="201" t="s">
        <v>207</v>
      </c>
      <c r="U289" s="200" t="s">
        <v>214</v>
      </c>
      <c r="V289" s="201" t="s">
        <v>290</v>
      </c>
      <c r="W289" s="200" t="s">
        <v>98</v>
      </c>
      <c r="X289" s="201" t="s">
        <v>592</v>
      </c>
      <c r="Y289" s="200"/>
      <c r="Z289" s="201" t="s">
        <v>738</v>
      </c>
      <c r="AA289" s="200"/>
      <c r="AB289" s="302" t="s">
        <v>910</v>
      </c>
      <c r="AC289" s="200"/>
      <c r="AD289" s="10"/>
      <c r="AE289" s="398"/>
      <c r="AF289" s="398"/>
      <c r="AG289" s="199"/>
      <c r="AH289" s="391"/>
      <c r="AI289" s="393"/>
      <c r="AJ289" s="393"/>
      <c r="AK289" s="393"/>
      <c r="AL289" s="393"/>
      <c r="AM289" s="393"/>
      <c r="AN289" s="393"/>
      <c r="AO289" s="393"/>
      <c r="AP289" s="393"/>
      <c r="AQ289" s="396"/>
    </row>
    <row r="290" spans="1:46" ht="19.899999999999999" customHeight="1" x14ac:dyDescent="0.2">
      <c r="A290" s="17"/>
      <c r="B290" s="405">
        <v>10</v>
      </c>
      <c r="C290" s="232"/>
      <c r="D290" s="197"/>
      <c r="E290" s="197"/>
      <c r="F290" s="196"/>
      <c r="G290" s="408">
        <v>89</v>
      </c>
      <c r="H290" s="408">
        <v>27</v>
      </c>
      <c r="I290" s="408">
        <v>6</v>
      </c>
      <c r="J290" s="195" t="s">
        <v>95</v>
      </c>
      <c r="K290" s="194" t="s">
        <v>793</v>
      </c>
      <c r="L290" s="195" t="s">
        <v>94</v>
      </c>
      <c r="M290" s="194" t="s">
        <v>764</v>
      </c>
      <c r="N290" s="195" t="s">
        <v>93</v>
      </c>
      <c r="O290" s="194" t="s">
        <v>224</v>
      </c>
      <c r="P290" s="195" t="s">
        <v>92</v>
      </c>
      <c r="Q290" s="194" t="s">
        <v>669</v>
      </c>
      <c r="R290" s="195" t="s">
        <v>212</v>
      </c>
      <c r="S290" s="194" t="s">
        <v>265</v>
      </c>
      <c r="T290" s="195" t="s">
        <v>211</v>
      </c>
      <c r="U290" s="194" t="s">
        <v>319</v>
      </c>
      <c r="V290" s="195" t="s">
        <v>292</v>
      </c>
      <c r="W290" s="194" t="s">
        <v>264</v>
      </c>
      <c r="X290" s="195" t="s">
        <v>594</v>
      </c>
      <c r="Y290" s="194"/>
      <c r="Z290" s="195" t="s">
        <v>740</v>
      </c>
      <c r="AA290" s="194"/>
      <c r="AB290" s="304" t="s">
        <v>912</v>
      </c>
      <c r="AC290" s="194"/>
      <c r="AD290" s="25" t="s">
        <v>1028</v>
      </c>
      <c r="AE290" s="397"/>
      <c r="AF290" s="397"/>
      <c r="AG290" s="193"/>
      <c r="AH290" s="379">
        <f>SUMPRODUCT(LEN($K290:$Y292)-LEN(SUBSTITUTE($K290:$Y292,"A", "")))</f>
        <v>35</v>
      </c>
      <c r="AI290" s="365">
        <f>SUMPRODUCT(LEN($AD290:$AD292)-LEN(SUBSTITUTE($AD290:$AD292,"A", "")))</f>
        <v>4</v>
      </c>
      <c r="AJ290" s="365">
        <f>SUMPRODUCT(LEN($K290:$Y292)-LEN(SUBSTITUTE($K290:$Y292,"S", "")))</f>
        <v>10</v>
      </c>
      <c r="AK290" s="365">
        <f>SUMPRODUCT(LEN($AD290:$AD292)-LEN(SUBSTITUTE($AD290:$AD292,"S", "")))</f>
        <v>1</v>
      </c>
      <c r="AL290" s="365">
        <f>SUMPRODUCT(LEN($K290:$Y292)-LEN(SUBSTITUTE($K290:$Y292,"F", "")))</f>
        <v>1</v>
      </c>
      <c r="AM290" s="365">
        <f>SUMPRODUCT(LEN($AD290:$AD292)-LEN(SUBSTITUTE($AD290:$AD292,"F", "")))</f>
        <v>0</v>
      </c>
      <c r="AN290" s="365">
        <f>SUMPRODUCT(LEN($K290:$Y292)-LEN(SUBSTITUTE($K290:$Y292,"G", "")))</f>
        <v>13</v>
      </c>
      <c r="AO290" s="365">
        <f>SUMPRODUCT(LEN($AD290:$AD292)-LEN(SUBSTITUTE($AD290:$AD292,"G", "")))</f>
        <v>3</v>
      </c>
      <c r="AP290" s="365">
        <f>SUMPRODUCT(LEN($K290:$Y292)-LEN(SUBSTITUTE($K290:$Y292,"M", "")))</f>
        <v>6</v>
      </c>
      <c r="AQ290" s="382">
        <f>SUMPRODUCT(LEN($AD290:$AD292)-LEN(SUBSTITUTE($AD290:$AD292,"M", "")))</f>
        <v>1</v>
      </c>
    </row>
    <row r="291" spans="1:46" ht="19.899999999999999" customHeight="1" x14ac:dyDescent="0.2">
      <c r="A291" s="17"/>
      <c r="B291" s="406"/>
      <c r="C291" s="231"/>
      <c r="D291" s="23"/>
      <c r="E291" s="23"/>
      <c r="F291" s="191"/>
      <c r="G291" s="409"/>
      <c r="H291" s="409"/>
      <c r="I291" s="409"/>
      <c r="J291" s="190" t="s">
        <v>91</v>
      </c>
      <c r="K291" s="189" t="s">
        <v>213</v>
      </c>
      <c r="L291" s="190" t="s">
        <v>90</v>
      </c>
      <c r="M291" s="189" t="s">
        <v>753</v>
      </c>
      <c r="N291" s="190" t="s">
        <v>89</v>
      </c>
      <c r="O291" s="189" t="s">
        <v>669</v>
      </c>
      <c r="P291" s="190" t="s">
        <v>88</v>
      </c>
      <c r="Q291" s="189" t="s">
        <v>275</v>
      </c>
      <c r="R291" s="190" t="s">
        <v>210</v>
      </c>
      <c r="S291" s="189" t="s">
        <v>309</v>
      </c>
      <c r="T291" s="190" t="s">
        <v>209</v>
      </c>
      <c r="U291" s="189" t="s">
        <v>264</v>
      </c>
      <c r="V291" s="190" t="s">
        <v>291</v>
      </c>
      <c r="W291" s="189" t="s">
        <v>218</v>
      </c>
      <c r="X291" s="190" t="s">
        <v>593</v>
      </c>
      <c r="Y291" s="189"/>
      <c r="Z291" s="190" t="s">
        <v>739</v>
      </c>
      <c r="AA291" s="189"/>
      <c r="AB291" s="303" t="s">
        <v>911</v>
      </c>
      <c r="AC291" s="189"/>
      <c r="AD291" s="18" t="s">
        <v>748</v>
      </c>
      <c r="AE291" s="366"/>
      <c r="AF291" s="366"/>
      <c r="AG291" s="188"/>
      <c r="AH291" s="390"/>
      <c r="AI291" s="392"/>
      <c r="AJ291" s="392"/>
      <c r="AK291" s="392"/>
      <c r="AL291" s="392"/>
      <c r="AM291" s="392"/>
      <c r="AN291" s="392"/>
      <c r="AO291" s="392"/>
      <c r="AP291" s="392"/>
      <c r="AQ291" s="395"/>
      <c r="AT291" s="4">
        <f>SUM(AP290:AQ292)/SUM(AN290:AQ292)*100</f>
        <v>30.434782608695656</v>
      </c>
    </row>
    <row r="292" spans="1:46" ht="19.899999999999999" customHeight="1" thickBot="1" x14ac:dyDescent="0.25">
      <c r="A292" s="17"/>
      <c r="B292" s="407"/>
      <c r="C292" s="233"/>
      <c r="D292" s="203"/>
      <c r="E292" s="203"/>
      <c r="F292" s="202"/>
      <c r="G292" s="410"/>
      <c r="H292" s="410"/>
      <c r="I292" s="410"/>
      <c r="J292" s="201" t="s">
        <v>87</v>
      </c>
      <c r="K292" s="200" t="s">
        <v>748</v>
      </c>
      <c r="L292" s="201" t="s">
        <v>86</v>
      </c>
      <c r="M292" s="200" t="s">
        <v>743</v>
      </c>
      <c r="N292" s="201" t="s">
        <v>85</v>
      </c>
      <c r="O292" s="200" t="s">
        <v>301</v>
      </c>
      <c r="P292" s="201" t="s">
        <v>84</v>
      </c>
      <c r="Q292" s="200" t="s">
        <v>301</v>
      </c>
      <c r="R292" s="201" t="s">
        <v>208</v>
      </c>
      <c r="S292" s="200" t="s">
        <v>297</v>
      </c>
      <c r="T292" s="201" t="s">
        <v>207</v>
      </c>
      <c r="U292" s="200" t="s">
        <v>416</v>
      </c>
      <c r="V292" s="201" t="s">
        <v>290</v>
      </c>
      <c r="W292" s="200" t="s">
        <v>98</v>
      </c>
      <c r="X292" s="201" t="s">
        <v>592</v>
      </c>
      <c r="Y292" s="200"/>
      <c r="Z292" s="201" t="s">
        <v>738</v>
      </c>
      <c r="AA292" s="200"/>
      <c r="AB292" s="302" t="s">
        <v>910</v>
      </c>
      <c r="AC292" s="200"/>
      <c r="AD292" s="10"/>
      <c r="AE292" s="398"/>
      <c r="AF292" s="398"/>
      <c r="AG292" s="199"/>
      <c r="AH292" s="391"/>
      <c r="AI292" s="393"/>
      <c r="AJ292" s="393"/>
      <c r="AK292" s="393"/>
      <c r="AL292" s="393"/>
      <c r="AM292" s="393"/>
      <c r="AN292" s="393"/>
      <c r="AO292" s="393"/>
      <c r="AP292" s="393"/>
      <c r="AQ292" s="396"/>
    </row>
    <row r="293" spans="1:46" ht="19.899999999999999" customHeight="1" x14ac:dyDescent="0.2">
      <c r="A293" s="17"/>
      <c r="B293" s="405">
        <v>11</v>
      </c>
      <c r="C293" s="232"/>
      <c r="D293" s="197"/>
      <c r="E293" s="197"/>
      <c r="F293" s="196"/>
      <c r="G293" s="408">
        <v>88</v>
      </c>
      <c r="H293" s="408">
        <v>25</v>
      </c>
      <c r="I293" s="408">
        <v>5</v>
      </c>
      <c r="J293" s="195" t="s">
        <v>95</v>
      </c>
      <c r="K293" s="194" t="s">
        <v>746</v>
      </c>
      <c r="L293" s="195" t="s">
        <v>94</v>
      </c>
      <c r="M293" s="194" t="s">
        <v>743</v>
      </c>
      <c r="N293" s="195" t="s">
        <v>93</v>
      </c>
      <c r="O293" s="194" t="s">
        <v>224</v>
      </c>
      <c r="P293" s="195" t="s">
        <v>92</v>
      </c>
      <c r="Q293" s="194" t="s">
        <v>263</v>
      </c>
      <c r="R293" s="195" t="s">
        <v>212</v>
      </c>
      <c r="S293" s="194" t="s">
        <v>530</v>
      </c>
      <c r="T293" s="195" t="s">
        <v>211</v>
      </c>
      <c r="U293" s="194" t="s">
        <v>263</v>
      </c>
      <c r="V293" s="195" t="s">
        <v>292</v>
      </c>
      <c r="W293" s="194" t="s">
        <v>97</v>
      </c>
      <c r="X293" s="195" t="s">
        <v>594</v>
      </c>
      <c r="Y293" s="194"/>
      <c r="Z293" s="195" t="s">
        <v>740</v>
      </c>
      <c r="AA293" s="194"/>
      <c r="AB293" s="304" t="s">
        <v>912</v>
      </c>
      <c r="AC293" s="194"/>
      <c r="AD293" s="25" t="s">
        <v>220</v>
      </c>
      <c r="AE293" s="397"/>
      <c r="AF293" s="397"/>
      <c r="AG293" s="193"/>
      <c r="AH293" s="379">
        <f>SUMPRODUCT(LEN($K293:$Y295)-LEN(SUBSTITUTE($K293:$Y295,"A", "")))</f>
        <v>36</v>
      </c>
      <c r="AI293" s="365">
        <f>SUMPRODUCT(LEN($AD293:$AD295)-LEN(SUBSTITUTE($AD293:$AD295,"A", "")))</f>
        <v>5</v>
      </c>
      <c r="AJ293" s="365">
        <f>SUMPRODUCT(LEN($K293:$Y295)-LEN(SUBSTITUTE($K293:$Y295,"S", "")))</f>
        <v>5</v>
      </c>
      <c r="AK293" s="365">
        <f>SUMPRODUCT(LEN($AD293:$AD295)-LEN(SUBSTITUTE($AD293:$AD295,"S", "")))</f>
        <v>3</v>
      </c>
      <c r="AL293" s="365">
        <f>SUMPRODUCT(LEN($K293:$Y295)-LEN(SUBSTITUTE($K293:$Y295,"F", "")))</f>
        <v>1</v>
      </c>
      <c r="AM293" s="365">
        <f>SUMPRODUCT(LEN($AD293:$AD295)-LEN(SUBSTITUTE($AD293:$AD295,"F", "")))</f>
        <v>0</v>
      </c>
      <c r="AN293" s="365">
        <f>SUMPRODUCT(LEN($K293:$Y295)-LEN(SUBSTITUTE($K293:$Y295,"G", "")))</f>
        <v>6</v>
      </c>
      <c r="AO293" s="365">
        <f>SUMPRODUCT(LEN($AD293:$AD295)-LEN(SUBSTITUTE($AD293:$AD295,"G", "")))</f>
        <v>1</v>
      </c>
      <c r="AP293" s="365">
        <f>SUMPRODUCT(LEN($K293:$Y295)-LEN(SUBSTITUTE($K293:$Y295,"M", "")))</f>
        <v>6</v>
      </c>
      <c r="AQ293" s="382">
        <f>SUMPRODUCT(LEN($AD293:$AD295)-LEN(SUBSTITUTE($AD293:$AD295,"M", "")))</f>
        <v>0</v>
      </c>
    </row>
    <row r="294" spans="1:46" ht="19.899999999999999" customHeight="1" x14ac:dyDescent="0.2">
      <c r="A294" s="17"/>
      <c r="B294" s="406"/>
      <c r="C294" s="231"/>
      <c r="D294" s="23"/>
      <c r="E294" s="23"/>
      <c r="F294" s="191"/>
      <c r="G294" s="409"/>
      <c r="H294" s="409"/>
      <c r="I294" s="409"/>
      <c r="J294" s="190" t="s">
        <v>91</v>
      </c>
      <c r="K294" s="189" t="s">
        <v>213</v>
      </c>
      <c r="L294" s="190" t="s">
        <v>90</v>
      </c>
      <c r="M294" s="189" t="s">
        <v>747</v>
      </c>
      <c r="N294" s="190" t="s">
        <v>89</v>
      </c>
      <c r="O294" s="189" t="s">
        <v>743</v>
      </c>
      <c r="P294" s="190" t="s">
        <v>88</v>
      </c>
      <c r="Q294" s="189" t="s">
        <v>224</v>
      </c>
      <c r="R294" s="190" t="s">
        <v>210</v>
      </c>
      <c r="S294" s="189" t="s">
        <v>275</v>
      </c>
      <c r="T294" s="190" t="s">
        <v>209</v>
      </c>
      <c r="U294" s="189" t="s">
        <v>220</v>
      </c>
      <c r="V294" s="190" t="s">
        <v>291</v>
      </c>
      <c r="W294" s="189" t="s">
        <v>214</v>
      </c>
      <c r="X294" s="190" t="s">
        <v>593</v>
      </c>
      <c r="Y294" s="189"/>
      <c r="Z294" s="190" t="s">
        <v>739</v>
      </c>
      <c r="AA294" s="189"/>
      <c r="AB294" s="303" t="s">
        <v>911</v>
      </c>
      <c r="AC294" s="189"/>
      <c r="AD294" s="18" t="s">
        <v>1027</v>
      </c>
      <c r="AE294" s="366"/>
      <c r="AF294" s="366"/>
      <c r="AG294" s="188"/>
      <c r="AH294" s="390"/>
      <c r="AI294" s="392"/>
      <c r="AJ294" s="392"/>
      <c r="AK294" s="392"/>
      <c r="AL294" s="392"/>
      <c r="AM294" s="392"/>
      <c r="AN294" s="392"/>
      <c r="AO294" s="392"/>
      <c r="AP294" s="392"/>
      <c r="AQ294" s="395"/>
      <c r="AT294" s="4">
        <f>SUM(AP293:AQ295)/SUM(AN293:AQ295)*100</f>
        <v>46.153846153846153</v>
      </c>
    </row>
    <row r="295" spans="1:46" ht="19.899999999999999" customHeight="1" thickBot="1" x14ac:dyDescent="0.25">
      <c r="A295" s="17"/>
      <c r="B295" s="407"/>
      <c r="C295" s="233"/>
      <c r="D295" s="203"/>
      <c r="E295" s="203"/>
      <c r="F295" s="202"/>
      <c r="G295" s="410"/>
      <c r="H295" s="410"/>
      <c r="I295" s="410"/>
      <c r="J295" s="201" t="s">
        <v>87</v>
      </c>
      <c r="K295" s="200" t="s">
        <v>743</v>
      </c>
      <c r="L295" s="201" t="s">
        <v>86</v>
      </c>
      <c r="M295" s="200" t="s">
        <v>743</v>
      </c>
      <c r="N295" s="201" t="s">
        <v>85</v>
      </c>
      <c r="O295" s="200" t="s">
        <v>425</v>
      </c>
      <c r="P295" s="201" t="s">
        <v>84</v>
      </c>
      <c r="Q295" s="200" t="s">
        <v>308</v>
      </c>
      <c r="R295" s="201" t="s">
        <v>208</v>
      </c>
      <c r="S295" s="200" t="s">
        <v>297</v>
      </c>
      <c r="T295" s="201" t="s">
        <v>207</v>
      </c>
      <c r="U295" s="200" t="s">
        <v>271</v>
      </c>
      <c r="V295" s="201" t="s">
        <v>290</v>
      </c>
      <c r="W295" s="200"/>
      <c r="X295" s="201" t="s">
        <v>592</v>
      </c>
      <c r="Y295" s="200"/>
      <c r="Z295" s="201" t="s">
        <v>738</v>
      </c>
      <c r="AA295" s="200"/>
      <c r="AB295" s="302" t="s">
        <v>910</v>
      </c>
      <c r="AC295" s="200"/>
      <c r="AD295" s="10"/>
      <c r="AE295" s="398"/>
      <c r="AF295" s="398"/>
      <c r="AG295" s="199"/>
      <c r="AH295" s="391"/>
      <c r="AI295" s="393"/>
      <c r="AJ295" s="393"/>
      <c r="AK295" s="393"/>
      <c r="AL295" s="393"/>
      <c r="AM295" s="393"/>
      <c r="AN295" s="393"/>
      <c r="AO295" s="393"/>
      <c r="AP295" s="393"/>
      <c r="AQ295" s="396"/>
    </row>
    <row r="296" spans="1:46" ht="19.899999999999999" customHeight="1" x14ac:dyDescent="0.2">
      <c r="A296" s="17"/>
      <c r="B296" s="405">
        <v>12</v>
      </c>
      <c r="C296" s="232"/>
      <c r="D296" s="197"/>
      <c r="E296" s="197"/>
      <c r="F296" s="196"/>
      <c r="G296" s="408">
        <v>86</v>
      </c>
      <c r="H296" s="408">
        <v>25</v>
      </c>
      <c r="I296" s="408">
        <v>7</v>
      </c>
      <c r="J296" s="195" t="s">
        <v>95</v>
      </c>
      <c r="K296" s="194" t="s">
        <v>213</v>
      </c>
      <c r="L296" s="195" t="s">
        <v>94</v>
      </c>
      <c r="M296" s="194" t="s">
        <v>97</v>
      </c>
      <c r="N296" s="195" t="s">
        <v>93</v>
      </c>
      <c r="O296" s="194" t="s">
        <v>744</v>
      </c>
      <c r="P296" s="195" t="s">
        <v>92</v>
      </c>
      <c r="Q296" s="194" t="s">
        <v>382</v>
      </c>
      <c r="R296" s="195" t="s">
        <v>212</v>
      </c>
      <c r="S296" s="194" t="s">
        <v>224</v>
      </c>
      <c r="T296" s="195" t="s">
        <v>211</v>
      </c>
      <c r="U296" s="194" t="s">
        <v>97</v>
      </c>
      <c r="V296" s="195" t="s">
        <v>292</v>
      </c>
      <c r="W296" s="194"/>
      <c r="X296" s="195" t="s">
        <v>594</v>
      </c>
      <c r="Y296" s="194"/>
      <c r="Z296" s="195" t="s">
        <v>740</v>
      </c>
      <c r="AA296" s="194"/>
      <c r="AB296" s="304" t="s">
        <v>912</v>
      </c>
      <c r="AC296" s="194"/>
      <c r="AD296" s="25" t="s">
        <v>746</v>
      </c>
      <c r="AE296" s="397"/>
      <c r="AF296" s="397"/>
      <c r="AG296" s="193"/>
      <c r="AH296" s="379">
        <f>SUMPRODUCT(LEN($K296:$Y298)-LEN(SUBSTITUTE($K296:$Y298,"A", "")))</f>
        <v>28</v>
      </c>
      <c r="AI296" s="365">
        <f>SUMPRODUCT(LEN($AD296:$AD298)-LEN(SUBSTITUTE($AD296:$AD298,"A", "")))</f>
        <v>4</v>
      </c>
      <c r="AJ296" s="365">
        <f>SUMPRODUCT(LEN($K296:$Y298)-LEN(SUBSTITUTE($K296:$Y298,"S", "")))</f>
        <v>0</v>
      </c>
      <c r="AK296" s="365">
        <f>SUMPRODUCT(LEN($AD296:$AD298)-LEN(SUBSTITUTE($AD296:$AD298,"S", "")))</f>
        <v>0</v>
      </c>
      <c r="AL296" s="365">
        <f>SUMPRODUCT(LEN($K296:$Y298)-LEN(SUBSTITUTE($K296:$Y298,"F", "")))</f>
        <v>0</v>
      </c>
      <c r="AM296" s="365">
        <f>SUMPRODUCT(LEN($AD296:$AD298)-LEN(SUBSTITUTE($AD296:$AD298,"F", "")))</f>
        <v>0</v>
      </c>
      <c r="AN296" s="365">
        <f>SUMPRODUCT(LEN($K296:$Y298)-LEN(SUBSTITUTE($K296:$Y298,"G", "")))</f>
        <v>7</v>
      </c>
      <c r="AO296" s="365">
        <f>SUMPRODUCT(LEN($AD296:$AD298)-LEN(SUBSTITUTE($AD296:$AD298,"G", "")))</f>
        <v>1</v>
      </c>
      <c r="AP296" s="365">
        <f>SUMPRODUCT(LEN($K296:$Y298)-LEN(SUBSTITUTE($K296:$Y298,"M", "")))</f>
        <v>6</v>
      </c>
      <c r="AQ296" s="382">
        <f>SUMPRODUCT(LEN($AD296:$AD298)-LEN(SUBSTITUTE($AD296:$AD298,"M", "")))</f>
        <v>3</v>
      </c>
    </row>
    <row r="297" spans="1:46" ht="19.899999999999999" customHeight="1" x14ac:dyDescent="0.2">
      <c r="A297" s="17"/>
      <c r="B297" s="406"/>
      <c r="C297" s="231"/>
      <c r="D297" s="23"/>
      <c r="E297" s="23"/>
      <c r="F297" s="191"/>
      <c r="G297" s="409"/>
      <c r="H297" s="409"/>
      <c r="I297" s="409"/>
      <c r="J297" s="190" t="s">
        <v>91</v>
      </c>
      <c r="K297" s="189" t="s">
        <v>224</v>
      </c>
      <c r="L297" s="190" t="s">
        <v>90</v>
      </c>
      <c r="M297" s="189" t="s">
        <v>367</v>
      </c>
      <c r="N297" s="190" t="s">
        <v>89</v>
      </c>
      <c r="O297" s="189" t="s">
        <v>753</v>
      </c>
      <c r="P297" s="190" t="s">
        <v>88</v>
      </c>
      <c r="Q297" s="189" t="s">
        <v>319</v>
      </c>
      <c r="R297" s="190" t="s">
        <v>210</v>
      </c>
      <c r="S297" s="189" t="s">
        <v>213</v>
      </c>
      <c r="T297" s="190" t="s">
        <v>209</v>
      </c>
      <c r="U297" s="189" t="s">
        <v>97</v>
      </c>
      <c r="V297" s="190" t="s">
        <v>291</v>
      </c>
      <c r="W297" s="189"/>
      <c r="X297" s="190" t="s">
        <v>593</v>
      </c>
      <c r="Y297" s="189"/>
      <c r="Z297" s="190" t="s">
        <v>739</v>
      </c>
      <c r="AA297" s="189"/>
      <c r="AB297" s="303" t="s">
        <v>911</v>
      </c>
      <c r="AC297" s="189"/>
      <c r="AD297" s="18" t="s">
        <v>861</v>
      </c>
      <c r="AE297" s="366"/>
      <c r="AF297" s="366"/>
      <c r="AG297" s="188"/>
      <c r="AH297" s="390"/>
      <c r="AI297" s="392"/>
      <c r="AJ297" s="392"/>
      <c r="AK297" s="392"/>
      <c r="AL297" s="392"/>
      <c r="AM297" s="392"/>
      <c r="AN297" s="392"/>
      <c r="AO297" s="392"/>
      <c r="AP297" s="392"/>
      <c r="AQ297" s="395"/>
      <c r="AT297" s="4">
        <f>SUM(AP296:AQ298)/SUM(AN296:AQ298)*100</f>
        <v>52.941176470588239</v>
      </c>
    </row>
    <row r="298" spans="1:46" ht="19.899999999999999" customHeight="1" thickBot="1" x14ac:dyDescent="0.25">
      <c r="A298" s="17"/>
      <c r="B298" s="407"/>
      <c r="C298" s="233"/>
      <c r="D298" s="203"/>
      <c r="E298" s="203"/>
      <c r="F298" s="202"/>
      <c r="G298" s="410"/>
      <c r="H298" s="410"/>
      <c r="I298" s="410"/>
      <c r="J298" s="201" t="s">
        <v>87</v>
      </c>
      <c r="K298" s="200" t="s">
        <v>746</v>
      </c>
      <c r="L298" s="201" t="s">
        <v>86</v>
      </c>
      <c r="M298" s="200" t="s">
        <v>916</v>
      </c>
      <c r="N298" s="201" t="s">
        <v>85</v>
      </c>
      <c r="O298" s="200" t="s">
        <v>743</v>
      </c>
      <c r="P298" s="201" t="s">
        <v>84</v>
      </c>
      <c r="Q298" s="200" t="s">
        <v>263</v>
      </c>
      <c r="R298" s="201" t="s">
        <v>208</v>
      </c>
      <c r="S298" s="200" t="s">
        <v>97</v>
      </c>
      <c r="T298" s="201" t="s">
        <v>207</v>
      </c>
      <c r="U298" s="200" t="s">
        <v>97</v>
      </c>
      <c r="V298" s="201" t="s">
        <v>290</v>
      </c>
      <c r="W298" s="200"/>
      <c r="X298" s="201" t="s">
        <v>592</v>
      </c>
      <c r="Y298" s="200"/>
      <c r="Z298" s="201" t="s">
        <v>738</v>
      </c>
      <c r="AA298" s="200"/>
      <c r="AB298" s="302" t="s">
        <v>910</v>
      </c>
      <c r="AC298" s="200"/>
      <c r="AD298" s="10" t="s">
        <v>748</v>
      </c>
      <c r="AE298" s="398"/>
      <c r="AF298" s="398"/>
      <c r="AG298" s="199"/>
      <c r="AH298" s="391"/>
      <c r="AI298" s="393"/>
      <c r="AJ298" s="393"/>
      <c r="AK298" s="393"/>
      <c r="AL298" s="393"/>
      <c r="AM298" s="393"/>
      <c r="AN298" s="393"/>
      <c r="AO298" s="393"/>
      <c r="AP298" s="393"/>
      <c r="AQ298" s="396"/>
    </row>
    <row r="299" spans="1:46" ht="19.899999999999999" customHeight="1" x14ac:dyDescent="0.2">
      <c r="A299" s="17"/>
      <c r="B299" s="405">
        <v>13</v>
      </c>
      <c r="C299" s="232"/>
      <c r="D299" s="197"/>
      <c r="E299" s="197"/>
      <c r="F299" s="196"/>
      <c r="G299" s="408">
        <v>93</v>
      </c>
      <c r="H299" s="408">
        <v>24</v>
      </c>
      <c r="I299" s="408">
        <v>6</v>
      </c>
      <c r="J299" s="195" t="s">
        <v>95</v>
      </c>
      <c r="K299" s="194" t="s">
        <v>213</v>
      </c>
      <c r="L299" s="195" t="s">
        <v>94</v>
      </c>
      <c r="M299" s="194" t="s">
        <v>97</v>
      </c>
      <c r="N299" s="195" t="s">
        <v>93</v>
      </c>
      <c r="O299" s="194" t="s">
        <v>967</v>
      </c>
      <c r="P299" s="195" t="s">
        <v>92</v>
      </c>
      <c r="Q299" s="194" t="s">
        <v>869</v>
      </c>
      <c r="R299" s="195" t="s">
        <v>212</v>
      </c>
      <c r="S299" s="194" t="s">
        <v>319</v>
      </c>
      <c r="T299" s="195" t="s">
        <v>211</v>
      </c>
      <c r="U299" s="194" t="s">
        <v>213</v>
      </c>
      <c r="V299" s="195" t="s">
        <v>292</v>
      </c>
      <c r="W299" s="194"/>
      <c r="X299" s="195" t="s">
        <v>594</v>
      </c>
      <c r="Y299" s="194"/>
      <c r="Z299" s="195" t="s">
        <v>740</v>
      </c>
      <c r="AA299" s="194"/>
      <c r="AB299" s="304" t="s">
        <v>912</v>
      </c>
      <c r="AC299" s="194"/>
      <c r="AD299" s="25" t="s">
        <v>97</v>
      </c>
      <c r="AE299" s="397"/>
      <c r="AF299" s="397"/>
      <c r="AG299" s="193"/>
      <c r="AH299" s="379">
        <f>SUMPRODUCT(LEN($K299:$Y301)-LEN(SUBSTITUTE($K299:$Y301,"A", "")))</f>
        <v>31</v>
      </c>
      <c r="AI299" s="365">
        <f>SUMPRODUCT(LEN($AD299:$AD301)-LEN(SUBSTITUTE($AD299:$AD301,"A", "")))</f>
        <v>1</v>
      </c>
      <c r="AJ299" s="365">
        <f>SUMPRODUCT(LEN($K299:$Y301)-LEN(SUBSTITUTE($K299:$Y301,"S", "")))</f>
        <v>0</v>
      </c>
      <c r="AK299" s="365">
        <f>SUMPRODUCT(LEN($AD299:$AD301)-LEN(SUBSTITUTE($AD299:$AD301,"S", "")))</f>
        <v>0</v>
      </c>
      <c r="AL299" s="365">
        <f>SUMPRODUCT(LEN($K299:$Y301)-LEN(SUBSTITUTE($K299:$Y301,"F", "")))</f>
        <v>0</v>
      </c>
      <c r="AM299" s="365">
        <f>SUMPRODUCT(LEN($AD299:$AD301)-LEN(SUBSTITUTE($AD299:$AD301,"F", "")))</f>
        <v>0</v>
      </c>
      <c r="AN299" s="365">
        <f>SUMPRODUCT(LEN($K299:$Y301)-LEN(SUBSTITUTE($K299:$Y301,"G", "")))</f>
        <v>14</v>
      </c>
      <c r="AO299" s="365">
        <f>SUMPRODUCT(LEN($AD299:$AD301)-LEN(SUBSTITUTE($AD299:$AD301,"G", "")))</f>
        <v>0</v>
      </c>
      <c r="AP299" s="365">
        <f>SUMPRODUCT(LEN($K299:$Y301)-LEN(SUBSTITUTE($K299:$Y301,"M", "")))</f>
        <v>5</v>
      </c>
      <c r="AQ299" s="382">
        <f>SUMPRODUCT(LEN($AD299:$AD301)-LEN(SUBSTITUTE($AD299:$AD301,"M", "")))</f>
        <v>0</v>
      </c>
    </row>
    <row r="300" spans="1:46" ht="19.899999999999999" customHeight="1" x14ac:dyDescent="0.2">
      <c r="A300" s="17"/>
      <c r="B300" s="406"/>
      <c r="C300" s="231"/>
      <c r="D300" s="23"/>
      <c r="E300" s="23"/>
      <c r="F300" s="191"/>
      <c r="G300" s="409"/>
      <c r="H300" s="409"/>
      <c r="I300" s="409"/>
      <c r="J300" s="190" t="s">
        <v>91</v>
      </c>
      <c r="K300" s="189" t="s">
        <v>213</v>
      </c>
      <c r="L300" s="190" t="s">
        <v>90</v>
      </c>
      <c r="M300" s="189" t="s">
        <v>97</v>
      </c>
      <c r="N300" s="190" t="s">
        <v>89</v>
      </c>
      <c r="O300" s="189" t="s">
        <v>532</v>
      </c>
      <c r="P300" s="190" t="s">
        <v>88</v>
      </c>
      <c r="Q300" s="189" t="s">
        <v>382</v>
      </c>
      <c r="R300" s="190" t="s">
        <v>210</v>
      </c>
      <c r="S300" s="189" t="s">
        <v>275</v>
      </c>
      <c r="T300" s="190" t="s">
        <v>209</v>
      </c>
      <c r="U300" s="189" t="s">
        <v>97</v>
      </c>
      <c r="V300" s="190" t="s">
        <v>291</v>
      </c>
      <c r="W300" s="189"/>
      <c r="X300" s="190" t="s">
        <v>593</v>
      </c>
      <c r="Y300" s="189"/>
      <c r="Z300" s="190" t="s">
        <v>739</v>
      </c>
      <c r="AA300" s="189"/>
      <c r="AB300" s="303" t="s">
        <v>911</v>
      </c>
      <c r="AC300" s="189"/>
      <c r="AD300" s="18"/>
      <c r="AE300" s="366"/>
      <c r="AF300" s="366"/>
      <c r="AG300" s="188"/>
      <c r="AH300" s="390"/>
      <c r="AI300" s="392"/>
      <c r="AJ300" s="392"/>
      <c r="AK300" s="392"/>
      <c r="AL300" s="392"/>
      <c r="AM300" s="392"/>
      <c r="AN300" s="392"/>
      <c r="AO300" s="392"/>
      <c r="AP300" s="392"/>
      <c r="AQ300" s="395"/>
      <c r="AT300" s="4">
        <f>SUM(AP299:AQ301)/SUM(AN299:AQ301)*100</f>
        <v>26.315789473684209</v>
      </c>
    </row>
    <row r="301" spans="1:46" ht="19.899999999999999" customHeight="1" thickBot="1" x14ac:dyDescent="0.25">
      <c r="A301" s="17"/>
      <c r="B301" s="407"/>
      <c r="C301" s="233"/>
      <c r="D301" s="203"/>
      <c r="E301" s="203"/>
      <c r="F301" s="202"/>
      <c r="G301" s="410"/>
      <c r="H301" s="410"/>
      <c r="I301" s="410"/>
      <c r="J301" s="201" t="s">
        <v>87</v>
      </c>
      <c r="K301" s="200" t="s">
        <v>743</v>
      </c>
      <c r="L301" s="201" t="s">
        <v>86</v>
      </c>
      <c r="M301" s="200" t="s">
        <v>747</v>
      </c>
      <c r="N301" s="201" t="s">
        <v>85</v>
      </c>
      <c r="O301" s="200" t="s">
        <v>744</v>
      </c>
      <c r="P301" s="201" t="s">
        <v>84</v>
      </c>
      <c r="Q301" s="200" t="s">
        <v>266</v>
      </c>
      <c r="R301" s="201" t="s">
        <v>208</v>
      </c>
      <c r="S301" s="200" t="s">
        <v>263</v>
      </c>
      <c r="T301" s="201" t="s">
        <v>207</v>
      </c>
      <c r="U301" s="200" t="s">
        <v>97</v>
      </c>
      <c r="V301" s="201" t="s">
        <v>290</v>
      </c>
      <c r="W301" s="200"/>
      <c r="X301" s="201" t="s">
        <v>592</v>
      </c>
      <c r="Y301" s="200"/>
      <c r="Z301" s="201" t="s">
        <v>738</v>
      </c>
      <c r="AA301" s="200"/>
      <c r="AB301" s="302" t="s">
        <v>910</v>
      </c>
      <c r="AC301" s="200"/>
      <c r="AD301" s="10"/>
      <c r="AE301" s="398"/>
      <c r="AF301" s="398"/>
      <c r="AG301" s="199"/>
      <c r="AH301" s="391"/>
      <c r="AI301" s="393"/>
      <c r="AJ301" s="393"/>
      <c r="AK301" s="393"/>
      <c r="AL301" s="393"/>
      <c r="AM301" s="393"/>
      <c r="AN301" s="393"/>
      <c r="AO301" s="393"/>
      <c r="AP301" s="393"/>
      <c r="AQ301" s="396"/>
    </row>
    <row r="302" spans="1:46" ht="19.899999999999999" customHeight="1" x14ac:dyDescent="0.2">
      <c r="A302" s="17"/>
      <c r="B302" s="405">
        <v>14</v>
      </c>
      <c r="C302" s="232"/>
      <c r="D302" s="197"/>
      <c r="E302" s="197"/>
      <c r="F302" s="196"/>
      <c r="G302" s="408">
        <v>86</v>
      </c>
      <c r="H302" s="408">
        <v>24</v>
      </c>
      <c r="I302" s="408">
        <v>6</v>
      </c>
      <c r="J302" s="195" t="s">
        <v>95</v>
      </c>
      <c r="K302" s="194" t="s">
        <v>748</v>
      </c>
      <c r="L302" s="195" t="s">
        <v>94</v>
      </c>
      <c r="M302" s="194" t="s">
        <v>743</v>
      </c>
      <c r="N302" s="195" t="s">
        <v>93</v>
      </c>
      <c r="O302" s="194" t="s">
        <v>746</v>
      </c>
      <c r="P302" s="195" t="s">
        <v>92</v>
      </c>
      <c r="Q302" s="194" t="s">
        <v>213</v>
      </c>
      <c r="R302" s="195" t="s">
        <v>212</v>
      </c>
      <c r="S302" s="194" t="s">
        <v>305</v>
      </c>
      <c r="T302" s="195" t="s">
        <v>211</v>
      </c>
      <c r="U302" s="194" t="s">
        <v>98</v>
      </c>
      <c r="V302" s="195" t="s">
        <v>292</v>
      </c>
      <c r="W302" s="194"/>
      <c r="X302" s="195" t="s">
        <v>594</v>
      </c>
      <c r="Y302" s="194"/>
      <c r="Z302" s="195" t="s">
        <v>740</v>
      </c>
      <c r="AA302" s="194"/>
      <c r="AB302" s="304" t="s">
        <v>912</v>
      </c>
      <c r="AC302" s="194"/>
      <c r="AD302" s="25"/>
      <c r="AE302" s="397"/>
      <c r="AF302" s="397"/>
      <c r="AG302" s="193"/>
      <c r="AH302" s="379">
        <f>SUMPRODUCT(LEN($K302:$Y304)-LEN(SUBSTITUTE($K302:$Y304,"A", "")))</f>
        <v>19</v>
      </c>
      <c r="AI302" s="365">
        <f>SUMPRODUCT(LEN($AD302:$AD304)-LEN(SUBSTITUTE($AD302:$AD304,"A", "")))</f>
        <v>0</v>
      </c>
      <c r="AJ302" s="365">
        <f>SUMPRODUCT(LEN($K302:$Y304)-LEN(SUBSTITUTE($K302:$Y304,"S", "")))</f>
        <v>5</v>
      </c>
      <c r="AK302" s="365">
        <f>SUMPRODUCT(LEN($AD302:$AD304)-LEN(SUBSTITUTE($AD302:$AD304,"S", "")))</f>
        <v>0</v>
      </c>
      <c r="AL302" s="365">
        <f>SUMPRODUCT(LEN($K302:$Y304)-LEN(SUBSTITUTE($K302:$Y304,"F", "")))</f>
        <v>0</v>
      </c>
      <c r="AM302" s="365">
        <f>SUMPRODUCT(LEN($AD302:$AD304)-LEN(SUBSTITUTE($AD302:$AD304,"F", "")))</f>
        <v>0</v>
      </c>
      <c r="AN302" s="365">
        <f>SUMPRODUCT(LEN($K302:$Y304)-LEN(SUBSTITUTE($K302:$Y304,"G", "")))</f>
        <v>6</v>
      </c>
      <c r="AO302" s="365">
        <f>SUMPRODUCT(LEN($AD302:$AD304)-LEN(SUBSTITUTE($AD302:$AD304,"G", "")))</f>
        <v>0</v>
      </c>
      <c r="AP302" s="365">
        <f>SUMPRODUCT(LEN($K302:$Y304)-LEN(SUBSTITUTE($K302:$Y304,"M", "")))</f>
        <v>4</v>
      </c>
      <c r="AQ302" s="382">
        <f>SUMPRODUCT(LEN($AD302:$AD304)-LEN(SUBSTITUTE($AD302:$AD304,"M", "")))</f>
        <v>0</v>
      </c>
    </row>
    <row r="303" spans="1:46" ht="19.899999999999999" customHeight="1" x14ac:dyDescent="0.2">
      <c r="A303" s="17"/>
      <c r="B303" s="406"/>
      <c r="C303" s="231"/>
      <c r="D303" s="23"/>
      <c r="E303" s="23"/>
      <c r="F303" s="191"/>
      <c r="G303" s="409"/>
      <c r="H303" s="409"/>
      <c r="I303" s="409"/>
      <c r="J303" s="190" t="s">
        <v>91</v>
      </c>
      <c r="K303" s="189" t="s">
        <v>97</v>
      </c>
      <c r="L303" s="190" t="s">
        <v>90</v>
      </c>
      <c r="M303" s="189" t="s">
        <v>213</v>
      </c>
      <c r="N303" s="190" t="s">
        <v>89</v>
      </c>
      <c r="O303" s="189" t="s">
        <v>213</v>
      </c>
      <c r="P303" s="190" t="s">
        <v>88</v>
      </c>
      <c r="Q303" s="189" t="s">
        <v>284</v>
      </c>
      <c r="R303" s="190" t="s">
        <v>210</v>
      </c>
      <c r="S303" s="189" t="s">
        <v>263</v>
      </c>
      <c r="T303" s="190" t="s">
        <v>209</v>
      </c>
      <c r="U303" s="189" t="s">
        <v>98</v>
      </c>
      <c r="V303" s="190" t="s">
        <v>291</v>
      </c>
      <c r="W303" s="189"/>
      <c r="X303" s="190" t="s">
        <v>593</v>
      </c>
      <c r="Y303" s="189"/>
      <c r="Z303" s="190" t="s">
        <v>739</v>
      </c>
      <c r="AA303" s="189"/>
      <c r="AB303" s="303" t="s">
        <v>911</v>
      </c>
      <c r="AC303" s="189"/>
      <c r="AD303" s="18"/>
      <c r="AE303" s="366"/>
      <c r="AF303" s="366"/>
      <c r="AG303" s="188"/>
      <c r="AH303" s="390"/>
      <c r="AI303" s="392"/>
      <c r="AJ303" s="392"/>
      <c r="AK303" s="392"/>
      <c r="AL303" s="392"/>
      <c r="AM303" s="392"/>
      <c r="AN303" s="392"/>
      <c r="AO303" s="392"/>
      <c r="AP303" s="392"/>
      <c r="AQ303" s="395"/>
      <c r="AR303" s="58"/>
      <c r="AT303" s="4">
        <f>SUM(AP302:AQ304)/SUM(AN302:AQ304)*100</f>
        <v>40</v>
      </c>
    </row>
    <row r="304" spans="1:46" ht="19.899999999999999" customHeight="1" thickBot="1" x14ac:dyDescent="0.25">
      <c r="A304" s="17"/>
      <c r="B304" s="407"/>
      <c r="C304" s="233"/>
      <c r="D304" s="203"/>
      <c r="E304" s="203"/>
      <c r="F304" s="202"/>
      <c r="G304" s="410"/>
      <c r="H304" s="410"/>
      <c r="I304" s="410"/>
      <c r="J304" s="201" t="s">
        <v>87</v>
      </c>
      <c r="K304" s="200" t="s">
        <v>746</v>
      </c>
      <c r="L304" s="201" t="s">
        <v>86</v>
      </c>
      <c r="M304" s="200" t="s">
        <v>213</v>
      </c>
      <c r="N304" s="201" t="s">
        <v>85</v>
      </c>
      <c r="O304" s="200" t="s">
        <v>213</v>
      </c>
      <c r="P304" s="201" t="s">
        <v>84</v>
      </c>
      <c r="Q304" s="200" t="s">
        <v>266</v>
      </c>
      <c r="R304" s="201" t="s">
        <v>208</v>
      </c>
      <c r="S304" s="200" t="s">
        <v>264</v>
      </c>
      <c r="T304" s="201" t="s">
        <v>207</v>
      </c>
      <c r="U304" s="200" t="s">
        <v>98</v>
      </c>
      <c r="V304" s="201" t="s">
        <v>290</v>
      </c>
      <c r="W304" s="200"/>
      <c r="X304" s="201" t="s">
        <v>592</v>
      </c>
      <c r="Y304" s="200"/>
      <c r="Z304" s="201" t="s">
        <v>738</v>
      </c>
      <c r="AA304" s="200"/>
      <c r="AB304" s="302" t="s">
        <v>910</v>
      </c>
      <c r="AC304" s="200"/>
      <c r="AD304" s="10"/>
      <c r="AE304" s="398"/>
      <c r="AF304" s="398"/>
      <c r="AG304" s="199"/>
      <c r="AH304" s="391"/>
      <c r="AI304" s="393"/>
      <c r="AJ304" s="393"/>
      <c r="AK304" s="393"/>
      <c r="AL304" s="393"/>
      <c r="AM304" s="393"/>
      <c r="AN304" s="393"/>
      <c r="AO304" s="393"/>
      <c r="AP304" s="393"/>
      <c r="AQ304" s="396"/>
    </row>
    <row r="305" spans="1:43" ht="19.899999999999999" customHeight="1" x14ac:dyDescent="0.2">
      <c r="A305" s="17"/>
      <c r="B305" s="405">
        <v>15</v>
      </c>
      <c r="C305" s="232"/>
      <c r="D305" s="197"/>
      <c r="E305" s="197"/>
      <c r="F305" s="196"/>
      <c r="G305" s="408"/>
      <c r="H305" s="408"/>
      <c r="I305" s="408"/>
      <c r="J305" s="195" t="s">
        <v>95</v>
      </c>
      <c r="K305" s="194"/>
      <c r="L305" s="195" t="s">
        <v>94</v>
      </c>
      <c r="M305" s="194"/>
      <c r="N305" s="195" t="s">
        <v>93</v>
      </c>
      <c r="O305" s="194"/>
      <c r="P305" s="195" t="s">
        <v>92</v>
      </c>
      <c r="Q305" s="194"/>
      <c r="R305" s="195" t="s">
        <v>212</v>
      </c>
      <c r="S305" s="194"/>
      <c r="T305" s="195" t="s">
        <v>211</v>
      </c>
      <c r="U305" s="194"/>
      <c r="V305" s="195" t="s">
        <v>292</v>
      </c>
      <c r="W305" s="194"/>
      <c r="X305" s="195" t="s">
        <v>594</v>
      </c>
      <c r="Y305" s="194"/>
      <c r="Z305" s="195" t="s">
        <v>740</v>
      </c>
      <c r="AA305" s="194"/>
      <c r="AB305" s="304" t="s">
        <v>912</v>
      </c>
      <c r="AC305" s="194"/>
      <c r="AD305" s="25"/>
      <c r="AE305" s="397"/>
      <c r="AF305" s="397"/>
      <c r="AG305" s="193"/>
      <c r="AH305" s="379">
        <f>SUMPRODUCT(LEN($K305:$Y307)-LEN(SUBSTITUTE($K305:$Y307,"A", "")))</f>
        <v>0</v>
      </c>
      <c r="AI305" s="365">
        <f>SUMPRODUCT(LEN($AD305:$AD307)-LEN(SUBSTITUTE($AD305:$AD307,"A", "")))</f>
        <v>0</v>
      </c>
      <c r="AJ305" s="365">
        <f>SUMPRODUCT(LEN($K305:$Y307)-LEN(SUBSTITUTE($K305:$Y307,"S", "")))</f>
        <v>0</v>
      </c>
      <c r="AK305" s="365">
        <f>SUMPRODUCT(LEN($AD305:$AD307)-LEN(SUBSTITUTE($AD305:$AD307,"S", "")))</f>
        <v>0</v>
      </c>
      <c r="AL305" s="365">
        <f>SUMPRODUCT(LEN($K305:$Y307)-LEN(SUBSTITUTE($K305:$Y307,"F", "")))</f>
        <v>0</v>
      </c>
      <c r="AM305" s="365">
        <f>SUMPRODUCT(LEN($AD305:$AD307)-LEN(SUBSTITUTE($AD305:$AD307,"F", "")))</f>
        <v>0</v>
      </c>
      <c r="AN305" s="365">
        <f>SUMPRODUCT(LEN($K305:$Y307)-LEN(SUBSTITUTE($K305:$Y307,"G", "")))</f>
        <v>0</v>
      </c>
      <c r="AO305" s="365">
        <f>SUMPRODUCT(LEN($AD305:$AD307)-LEN(SUBSTITUTE($AD305:$AD307,"G", "")))</f>
        <v>0</v>
      </c>
      <c r="AP305" s="365">
        <f>SUMPRODUCT(LEN($K305:$Y307)-LEN(SUBSTITUTE($K305:$Y307,"M", "")))</f>
        <v>0</v>
      </c>
      <c r="AQ305" s="382">
        <f>SUMPRODUCT(LEN($AD305:$AD307)-LEN(SUBSTITUTE($AD305:$AD307,"M", "")))</f>
        <v>0</v>
      </c>
    </row>
    <row r="306" spans="1:43" ht="19.899999999999999" customHeight="1" x14ac:dyDescent="0.2">
      <c r="A306" s="17"/>
      <c r="B306" s="406"/>
      <c r="C306" s="231"/>
      <c r="D306" s="23"/>
      <c r="E306" s="23"/>
      <c r="F306" s="191"/>
      <c r="G306" s="409"/>
      <c r="H306" s="409"/>
      <c r="I306" s="409"/>
      <c r="J306" s="190" t="s">
        <v>91</v>
      </c>
      <c r="K306" s="189"/>
      <c r="L306" s="190" t="s">
        <v>90</v>
      </c>
      <c r="M306" s="189"/>
      <c r="N306" s="190" t="s">
        <v>89</v>
      </c>
      <c r="O306" s="189"/>
      <c r="P306" s="190" t="s">
        <v>88</v>
      </c>
      <c r="Q306" s="189"/>
      <c r="R306" s="190" t="s">
        <v>210</v>
      </c>
      <c r="S306" s="189"/>
      <c r="T306" s="190" t="s">
        <v>209</v>
      </c>
      <c r="U306" s="189"/>
      <c r="V306" s="190" t="s">
        <v>291</v>
      </c>
      <c r="W306" s="189"/>
      <c r="X306" s="190" t="s">
        <v>593</v>
      </c>
      <c r="Y306" s="189"/>
      <c r="Z306" s="190" t="s">
        <v>739</v>
      </c>
      <c r="AA306" s="189"/>
      <c r="AB306" s="303" t="s">
        <v>911</v>
      </c>
      <c r="AC306" s="189"/>
      <c r="AD306" s="18"/>
      <c r="AE306" s="366"/>
      <c r="AF306" s="366"/>
      <c r="AG306" s="188"/>
      <c r="AH306" s="390"/>
      <c r="AI306" s="392"/>
      <c r="AJ306" s="392"/>
      <c r="AK306" s="392"/>
      <c r="AL306" s="392"/>
      <c r="AM306" s="392"/>
      <c r="AN306" s="392"/>
      <c r="AO306" s="392"/>
      <c r="AP306" s="392"/>
      <c r="AQ306" s="395"/>
    </row>
    <row r="307" spans="1:43" ht="19.899999999999999" customHeight="1" thickBot="1" x14ac:dyDescent="0.25">
      <c r="A307" s="17"/>
      <c r="B307" s="407"/>
      <c r="C307" s="233"/>
      <c r="D307" s="203"/>
      <c r="E307" s="203"/>
      <c r="F307" s="202"/>
      <c r="G307" s="410"/>
      <c r="H307" s="410"/>
      <c r="I307" s="410"/>
      <c r="J307" s="201" t="s">
        <v>87</v>
      </c>
      <c r="K307" s="200"/>
      <c r="L307" s="201" t="s">
        <v>86</v>
      </c>
      <c r="M307" s="200"/>
      <c r="N307" s="201" t="s">
        <v>85</v>
      </c>
      <c r="O307" s="200"/>
      <c r="P307" s="201" t="s">
        <v>84</v>
      </c>
      <c r="Q307" s="200"/>
      <c r="R307" s="201" t="s">
        <v>208</v>
      </c>
      <c r="S307" s="200"/>
      <c r="T307" s="201" t="s">
        <v>207</v>
      </c>
      <c r="U307" s="200"/>
      <c r="V307" s="201" t="s">
        <v>290</v>
      </c>
      <c r="W307" s="200"/>
      <c r="X307" s="201" t="s">
        <v>592</v>
      </c>
      <c r="Y307" s="200"/>
      <c r="Z307" s="201" t="s">
        <v>738</v>
      </c>
      <c r="AA307" s="200"/>
      <c r="AB307" s="302" t="s">
        <v>910</v>
      </c>
      <c r="AC307" s="200"/>
      <c r="AD307" s="10"/>
      <c r="AE307" s="398"/>
      <c r="AF307" s="398"/>
      <c r="AG307" s="199"/>
      <c r="AH307" s="391"/>
      <c r="AI307" s="393"/>
      <c r="AJ307" s="393"/>
      <c r="AK307" s="393"/>
      <c r="AL307" s="393"/>
      <c r="AM307" s="393"/>
      <c r="AN307" s="393"/>
      <c r="AO307" s="393"/>
      <c r="AP307" s="393"/>
      <c r="AQ307" s="396"/>
    </row>
    <row r="308" spans="1:43" ht="19.899999999999999" customHeight="1" x14ac:dyDescent="0.2">
      <c r="A308" s="17"/>
      <c r="B308" s="405">
        <v>16</v>
      </c>
      <c r="C308" s="232"/>
      <c r="D308" s="197"/>
      <c r="E308" s="197"/>
      <c r="F308" s="196"/>
      <c r="G308" s="408"/>
      <c r="H308" s="408"/>
      <c r="I308" s="408"/>
      <c r="J308" s="195" t="s">
        <v>95</v>
      </c>
      <c r="K308" s="194"/>
      <c r="L308" s="195" t="s">
        <v>94</v>
      </c>
      <c r="M308" s="194"/>
      <c r="N308" s="195" t="s">
        <v>93</v>
      </c>
      <c r="O308" s="194"/>
      <c r="P308" s="195" t="s">
        <v>92</v>
      </c>
      <c r="Q308" s="194"/>
      <c r="R308" s="195" t="s">
        <v>212</v>
      </c>
      <c r="S308" s="194"/>
      <c r="T308" s="195" t="s">
        <v>211</v>
      </c>
      <c r="U308" s="194"/>
      <c r="V308" s="195" t="s">
        <v>292</v>
      </c>
      <c r="W308" s="194"/>
      <c r="X308" s="195" t="s">
        <v>594</v>
      </c>
      <c r="Y308" s="194"/>
      <c r="Z308" s="195" t="s">
        <v>740</v>
      </c>
      <c r="AA308" s="194"/>
      <c r="AB308" s="304" t="s">
        <v>912</v>
      </c>
      <c r="AC308" s="194"/>
      <c r="AD308" s="25"/>
      <c r="AE308" s="397"/>
      <c r="AF308" s="397"/>
      <c r="AG308" s="193"/>
      <c r="AH308" s="379">
        <f>SUMPRODUCT(LEN($K308:$Y310)-LEN(SUBSTITUTE($K308:$Y310,"A", "")))</f>
        <v>0</v>
      </c>
      <c r="AI308" s="365">
        <f>SUMPRODUCT(LEN($AD308:$AD310)-LEN(SUBSTITUTE($AD308:$AD310,"A", "")))</f>
        <v>0</v>
      </c>
      <c r="AJ308" s="365">
        <f>SUMPRODUCT(LEN($K308:$Y310)-LEN(SUBSTITUTE($K308:$Y310,"S", "")))</f>
        <v>0</v>
      </c>
      <c r="AK308" s="365">
        <f>SUMPRODUCT(LEN($AD308:$AD310)-LEN(SUBSTITUTE($AD308:$AD310,"S", "")))</f>
        <v>0</v>
      </c>
      <c r="AL308" s="365">
        <f>SUMPRODUCT(LEN($K308:$Y310)-LEN(SUBSTITUTE($K308:$Y310,"F", "")))</f>
        <v>0</v>
      </c>
      <c r="AM308" s="365">
        <f>SUMPRODUCT(LEN($AD308:$AD310)-LEN(SUBSTITUTE($AD308:$AD310,"F", "")))</f>
        <v>0</v>
      </c>
      <c r="AN308" s="365">
        <f>SUMPRODUCT(LEN($K308:$Y310)-LEN(SUBSTITUTE($K308:$Y310,"G", "")))</f>
        <v>0</v>
      </c>
      <c r="AO308" s="365">
        <f>SUMPRODUCT(LEN($AD308:$AD310)-LEN(SUBSTITUTE($AD308:$AD310,"G", "")))</f>
        <v>0</v>
      </c>
      <c r="AP308" s="365">
        <f>SUMPRODUCT(LEN($K308:$Y310)-LEN(SUBSTITUTE($K308:$Y310,"M", "")))</f>
        <v>0</v>
      </c>
      <c r="AQ308" s="382">
        <f>SUMPRODUCT(LEN($AD308:$AD310)-LEN(SUBSTITUTE($AD308:$AD310,"M", "")))</f>
        <v>0</v>
      </c>
    </row>
    <row r="309" spans="1:43" ht="19.899999999999999" customHeight="1" x14ac:dyDescent="0.2">
      <c r="A309" s="17"/>
      <c r="B309" s="406"/>
      <c r="C309" s="231"/>
      <c r="D309" s="23"/>
      <c r="E309" s="23"/>
      <c r="F309" s="191"/>
      <c r="G309" s="409"/>
      <c r="H309" s="409"/>
      <c r="I309" s="409"/>
      <c r="J309" s="190" t="s">
        <v>91</v>
      </c>
      <c r="K309" s="189"/>
      <c r="L309" s="190" t="s">
        <v>90</v>
      </c>
      <c r="M309" s="189"/>
      <c r="N309" s="190" t="s">
        <v>89</v>
      </c>
      <c r="O309" s="189"/>
      <c r="P309" s="190" t="s">
        <v>88</v>
      </c>
      <c r="Q309" s="189"/>
      <c r="R309" s="190" t="s">
        <v>210</v>
      </c>
      <c r="S309" s="189"/>
      <c r="T309" s="190" t="s">
        <v>209</v>
      </c>
      <c r="U309" s="189"/>
      <c r="V309" s="190" t="s">
        <v>291</v>
      </c>
      <c r="W309" s="189"/>
      <c r="X309" s="190" t="s">
        <v>593</v>
      </c>
      <c r="Y309" s="189"/>
      <c r="Z309" s="190" t="s">
        <v>739</v>
      </c>
      <c r="AA309" s="189"/>
      <c r="AB309" s="303" t="s">
        <v>911</v>
      </c>
      <c r="AC309" s="189"/>
      <c r="AD309" s="18"/>
      <c r="AE309" s="366"/>
      <c r="AF309" s="366"/>
      <c r="AG309" s="188"/>
      <c r="AH309" s="390"/>
      <c r="AI309" s="392"/>
      <c r="AJ309" s="392"/>
      <c r="AK309" s="392"/>
      <c r="AL309" s="392"/>
      <c r="AM309" s="392"/>
      <c r="AN309" s="392"/>
      <c r="AO309" s="392"/>
      <c r="AP309" s="392"/>
      <c r="AQ309" s="395"/>
    </row>
    <row r="310" spans="1:43" ht="19.899999999999999" customHeight="1" thickBot="1" x14ac:dyDescent="0.25">
      <c r="A310" s="17"/>
      <c r="B310" s="407"/>
      <c r="C310" s="233"/>
      <c r="D310" s="203"/>
      <c r="E310" s="203"/>
      <c r="F310" s="202"/>
      <c r="G310" s="410"/>
      <c r="H310" s="410"/>
      <c r="I310" s="410"/>
      <c r="J310" s="201" t="s">
        <v>87</v>
      </c>
      <c r="K310" s="200"/>
      <c r="L310" s="201" t="s">
        <v>86</v>
      </c>
      <c r="M310" s="200"/>
      <c r="N310" s="201" t="s">
        <v>85</v>
      </c>
      <c r="O310" s="200"/>
      <c r="P310" s="201" t="s">
        <v>84</v>
      </c>
      <c r="Q310" s="200"/>
      <c r="R310" s="201" t="s">
        <v>208</v>
      </c>
      <c r="S310" s="200"/>
      <c r="T310" s="201" t="s">
        <v>207</v>
      </c>
      <c r="U310" s="200"/>
      <c r="V310" s="201" t="s">
        <v>290</v>
      </c>
      <c r="W310" s="200"/>
      <c r="X310" s="201" t="s">
        <v>592</v>
      </c>
      <c r="Y310" s="200"/>
      <c r="Z310" s="201" t="s">
        <v>738</v>
      </c>
      <c r="AA310" s="200"/>
      <c r="AB310" s="302" t="s">
        <v>910</v>
      </c>
      <c r="AC310" s="200"/>
      <c r="AD310" s="10"/>
      <c r="AE310" s="398"/>
      <c r="AF310" s="398"/>
      <c r="AG310" s="199"/>
      <c r="AH310" s="391"/>
      <c r="AI310" s="393"/>
      <c r="AJ310" s="393"/>
      <c r="AK310" s="393"/>
      <c r="AL310" s="393"/>
      <c r="AM310" s="393"/>
      <c r="AN310" s="393"/>
      <c r="AO310" s="393"/>
      <c r="AP310" s="393"/>
      <c r="AQ310" s="396"/>
    </row>
    <row r="311" spans="1:43" ht="19.899999999999999" customHeight="1" x14ac:dyDescent="0.2">
      <c r="A311" s="17"/>
      <c r="B311" s="405">
        <v>17</v>
      </c>
      <c r="C311" s="232"/>
      <c r="D311" s="197"/>
      <c r="E311" s="197"/>
      <c r="F311" s="196"/>
      <c r="G311" s="408"/>
      <c r="H311" s="408"/>
      <c r="I311" s="408"/>
      <c r="J311" s="195" t="s">
        <v>95</v>
      </c>
      <c r="K311" s="194"/>
      <c r="L311" s="195" t="s">
        <v>94</v>
      </c>
      <c r="M311" s="194"/>
      <c r="N311" s="195" t="s">
        <v>93</v>
      </c>
      <c r="O311" s="194"/>
      <c r="P311" s="195" t="s">
        <v>92</v>
      </c>
      <c r="Q311" s="194"/>
      <c r="R311" s="195" t="s">
        <v>212</v>
      </c>
      <c r="S311" s="194"/>
      <c r="T311" s="195" t="s">
        <v>211</v>
      </c>
      <c r="U311" s="194"/>
      <c r="V311" s="195" t="s">
        <v>292</v>
      </c>
      <c r="W311" s="194"/>
      <c r="X311" s="195" t="s">
        <v>594</v>
      </c>
      <c r="Y311" s="194"/>
      <c r="Z311" s="195" t="s">
        <v>740</v>
      </c>
      <c r="AA311" s="194"/>
      <c r="AB311" s="304" t="s">
        <v>912</v>
      </c>
      <c r="AC311" s="194"/>
      <c r="AD311" s="25"/>
      <c r="AE311" s="397"/>
      <c r="AF311" s="397"/>
      <c r="AG311" s="193"/>
      <c r="AH311" s="379">
        <f>SUMPRODUCT(LEN($K311:$Y313)-LEN(SUBSTITUTE($K311:$Y313,"A", "")))</f>
        <v>0</v>
      </c>
      <c r="AI311" s="365">
        <f>SUMPRODUCT(LEN($AD311:$AD313)-LEN(SUBSTITUTE($AD311:$AD313,"A", "")))</f>
        <v>0</v>
      </c>
      <c r="AJ311" s="365">
        <f>SUMPRODUCT(LEN($K311:$Y313)-LEN(SUBSTITUTE($K311:$Y313,"S", "")))</f>
        <v>0</v>
      </c>
      <c r="AK311" s="365">
        <f>SUMPRODUCT(LEN($AD311:$AD313)-LEN(SUBSTITUTE($AD311:$AD313,"S", "")))</f>
        <v>0</v>
      </c>
      <c r="AL311" s="365">
        <f>SUMPRODUCT(LEN($K311:$Y313)-LEN(SUBSTITUTE($K311:$Y313,"F", "")))</f>
        <v>0</v>
      </c>
      <c r="AM311" s="365">
        <f>SUMPRODUCT(LEN($AD311:$AD313)-LEN(SUBSTITUTE($AD311:$AD313,"F", "")))</f>
        <v>0</v>
      </c>
      <c r="AN311" s="365">
        <f>SUMPRODUCT(LEN($K311:$Y313)-LEN(SUBSTITUTE($K311:$Y313,"G", "")))</f>
        <v>0</v>
      </c>
      <c r="AO311" s="365">
        <f>SUMPRODUCT(LEN($AD311:$AD313)-LEN(SUBSTITUTE($AD311:$AD313,"G", "")))</f>
        <v>0</v>
      </c>
      <c r="AP311" s="365">
        <f>SUMPRODUCT(LEN($K311:$Y313)-LEN(SUBSTITUTE($K311:$Y313,"M", "")))</f>
        <v>0</v>
      </c>
      <c r="AQ311" s="382">
        <f>SUMPRODUCT(LEN($AD311:$AD313)-LEN(SUBSTITUTE($AD311:$AD313,"M", "")))</f>
        <v>0</v>
      </c>
    </row>
    <row r="312" spans="1:43" ht="19.899999999999999" customHeight="1" x14ac:dyDescent="0.2">
      <c r="A312" s="17"/>
      <c r="B312" s="406"/>
      <c r="C312" s="231"/>
      <c r="D312" s="23"/>
      <c r="E312" s="23"/>
      <c r="F312" s="191"/>
      <c r="G312" s="409"/>
      <c r="H312" s="409"/>
      <c r="I312" s="409"/>
      <c r="J312" s="190" t="s">
        <v>91</v>
      </c>
      <c r="K312" s="189"/>
      <c r="L312" s="190" t="s">
        <v>90</v>
      </c>
      <c r="M312" s="189"/>
      <c r="N312" s="190" t="s">
        <v>89</v>
      </c>
      <c r="O312" s="189"/>
      <c r="P312" s="190" t="s">
        <v>88</v>
      </c>
      <c r="Q312" s="189"/>
      <c r="R312" s="190" t="s">
        <v>210</v>
      </c>
      <c r="S312" s="189"/>
      <c r="T312" s="190" t="s">
        <v>209</v>
      </c>
      <c r="U312" s="189"/>
      <c r="V312" s="190" t="s">
        <v>291</v>
      </c>
      <c r="W312" s="189"/>
      <c r="X312" s="190" t="s">
        <v>593</v>
      </c>
      <c r="Y312" s="189"/>
      <c r="Z312" s="190" t="s">
        <v>739</v>
      </c>
      <c r="AA312" s="189"/>
      <c r="AB312" s="303" t="s">
        <v>911</v>
      </c>
      <c r="AC312" s="189"/>
      <c r="AD312" s="18"/>
      <c r="AE312" s="366"/>
      <c r="AF312" s="366"/>
      <c r="AG312" s="188"/>
      <c r="AH312" s="390"/>
      <c r="AI312" s="392"/>
      <c r="AJ312" s="392"/>
      <c r="AK312" s="392"/>
      <c r="AL312" s="392"/>
      <c r="AM312" s="392"/>
      <c r="AN312" s="392"/>
      <c r="AO312" s="392"/>
      <c r="AP312" s="392"/>
      <c r="AQ312" s="395"/>
    </row>
    <row r="313" spans="1:43" ht="19.899999999999999" customHeight="1" thickBot="1" x14ac:dyDescent="0.25">
      <c r="A313" s="17"/>
      <c r="B313" s="407"/>
      <c r="C313" s="233"/>
      <c r="D313" s="203"/>
      <c r="E313" s="203"/>
      <c r="F313" s="202"/>
      <c r="G313" s="410"/>
      <c r="H313" s="410"/>
      <c r="I313" s="410"/>
      <c r="J313" s="201" t="s">
        <v>87</v>
      </c>
      <c r="K313" s="200"/>
      <c r="L313" s="201" t="s">
        <v>86</v>
      </c>
      <c r="M313" s="200"/>
      <c r="N313" s="201" t="s">
        <v>85</v>
      </c>
      <c r="O313" s="200"/>
      <c r="P313" s="201" t="s">
        <v>84</v>
      </c>
      <c r="Q313" s="200"/>
      <c r="R313" s="201" t="s">
        <v>208</v>
      </c>
      <c r="S313" s="200"/>
      <c r="T313" s="201" t="s">
        <v>207</v>
      </c>
      <c r="U313" s="200"/>
      <c r="V313" s="201" t="s">
        <v>290</v>
      </c>
      <c r="W313" s="200"/>
      <c r="X313" s="201" t="s">
        <v>592</v>
      </c>
      <c r="Y313" s="200"/>
      <c r="Z313" s="201" t="s">
        <v>738</v>
      </c>
      <c r="AA313" s="200"/>
      <c r="AB313" s="302" t="s">
        <v>910</v>
      </c>
      <c r="AC313" s="200"/>
      <c r="AD313" s="10"/>
      <c r="AE313" s="398"/>
      <c r="AF313" s="398"/>
      <c r="AG313" s="199"/>
      <c r="AH313" s="391"/>
      <c r="AI313" s="393"/>
      <c r="AJ313" s="393"/>
      <c r="AK313" s="393"/>
      <c r="AL313" s="393"/>
      <c r="AM313" s="393"/>
      <c r="AN313" s="393"/>
      <c r="AO313" s="393"/>
      <c r="AP313" s="393"/>
      <c r="AQ313" s="396"/>
    </row>
    <row r="314" spans="1:43" ht="19.899999999999999" customHeight="1" x14ac:dyDescent="0.2">
      <c r="A314" s="17"/>
      <c r="B314" s="405">
        <v>18</v>
      </c>
      <c r="C314" s="232"/>
      <c r="D314" s="197"/>
      <c r="E314" s="197"/>
      <c r="F314" s="196"/>
      <c r="G314" s="408"/>
      <c r="H314" s="408"/>
      <c r="I314" s="408"/>
      <c r="J314" s="195" t="s">
        <v>95</v>
      </c>
      <c r="K314" s="194"/>
      <c r="L314" s="195" t="s">
        <v>94</v>
      </c>
      <c r="M314" s="194"/>
      <c r="N314" s="195" t="s">
        <v>93</v>
      </c>
      <c r="O314" s="194"/>
      <c r="P314" s="195" t="s">
        <v>92</v>
      </c>
      <c r="Q314" s="194"/>
      <c r="R314" s="195" t="s">
        <v>212</v>
      </c>
      <c r="S314" s="194"/>
      <c r="T314" s="195" t="s">
        <v>211</v>
      </c>
      <c r="U314" s="194"/>
      <c r="V314" s="195" t="s">
        <v>292</v>
      </c>
      <c r="W314" s="194"/>
      <c r="X314" s="195" t="s">
        <v>594</v>
      </c>
      <c r="Y314" s="194"/>
      <c r="Z314" s="195" t="s">
        <v>740</v>
      </c>
      <c r="AA314" s="194"/>
      <c r="AB314" s="304" t="s">
        <v>912</v>
      </c>
      <c r="AC314" s="194"/>
      <c r="AD314" s="25"/>
      <c r="AE314" s="397"/>
      <c r="AF314" s="397"/>
      <c r="AG314" s="193"/>
      <c r="AH314" s="379">
        <f>SUMPRODUCT(LEN($K314:$Y316)-LEN(SUBSTITUTE($K314:$Y316,"A", "")))</f>
        <v>0</v>
      </c>
      <c r="AI314" s="365">
        <f>SUMPRODUCT(LEN($AD314:$AD316)-LEN(SUBSTITUTE($AD314:$AD316,"A", "")))</f>
        <v>0</v>
      </c>
      <c r="AJ314" s="365">
        <f>SUMPRODUCT(LEN($K314:$Y316)-LEN(SUBSTITUTE($K314:$Y316,"S", "")))</f>
        <v>0</v>
      </c>
      <c r="AK314" s="365">
        <f>SUMPRODUCT(LEN($AD314:$AD316)-LEN(SUBSTITUTE($AD314:$AD316,"S", "")))</f>
        <v>0</v>
      </c>
      <c r="AL314" s="365">
        <f>SUMPRODUCT(LEN($K314:$Y316)-LEN(SUBSTITUTE($K314:$Y316,"F", "")))</f>
        <v>0</v>
      </c>
      <c r="AM314" s="365">
        <f>SUMPRODUCT(LEN($AD314:$AD316)-LEN(SUBSTITUTE($AD314:$AD316,"F", "")))</f>
        <v>0</v>
      </c>
      <c r="AN314" s="365">
        <f>SUMPRODUCT(LEN($K314:$Y316)-LEN(SUBSTITUTE($K314:$Y316,"G", "")))</f>
        <v>0</v>
      </c>
      <c r="AO314" s="365">
        <f>SUMPRODUCT(LEN($AD314:$AD316)-LEN(SUBSTITUTE($AD314:$AD316,"G", "")))</f>
        <v>0</v>
      </c>
      <c r="AP314" s="365">
        <f>SUMPRODUCT(LEN($K314:$Y316)-LEN(SUBSTITUTE($K314:$Y316,"M", "")))</f>
        <v>0</v>
      </c>
      <c r="AQ314" s="382">
        <f>SUMPRODUCT(LEN($AD314:$AD316)-LEN(SUBSTITUTE($AD314:$AD316,"M", "")))</f>
        <v>0</v>
      </c>
    </row>
    <row r="315" spans="1:43" ht="19.899999999999999" customHeight="1" x14ac:dyDescent="0.2">
      <c r="A315" s="17"/>
      <c r="B315" s="406"/>
      <c r="C315" s="231"/>
      <c r="D315" s="23"/>
      <c r="E315" s="23"/>
      <c r="F315" s="191"/>
      <c r="G315" s="409"/>
      <c r="H315" s="409"/>
      <c r="I315" s="409"/>
      <c r="J315" s="190" t="s">
        <v>91</v>
      </c>
      <c r="K315" s="189"/>
      <c r="L315" s="190" t="s">
        <v>90</v>
      </c>
      <c r="M315" s="189"/>
      <c r="N315" s="190" t="s">
        <v>89</v>
      </c>
      <c r="O315" s="189"/>
      <c r="P315" s="190" t="s">
        <v>88</v>
      </c>
      <c r="Q315" s="189"/>
      <c r="R315" s="190" t="s">
        <v>210</v>
      </c>
      <c r="S315" s="189"/>
      <c r="T315" s="190" t="s">
        <v>209</v>
      </c>
      <c r="U315" s="189"/>
      <c r="V315" s="190" t="s">
        <v>291</v>
      </c>
      <c r="W315" s="189"/>
      <c r="X315" s="190" t="s">
        <v>593</v>
      </c>
      <c r="Y315" s="189"/>
      <c r="Z315" s="190" t="s">
        <v>739</v>
      </c>
      <c r="AA315" s="189"/>
      <c r="AB315" s="303" t="s">
        <v>911</v>
      </c>
      <c r="AC315" s="189"/>
      <c r="AD315" s="18"/>
      <c r="AE315" s="366"/>
      <c r="AF315" s="366"/>
      <c r="AG315" s="188"/>
      <c r="AH315" s="390"/>
      <c r="AI315" s="392"/>
      <c r="AJ315" s="392"/>
      <c r="AK315" s="392"/>
      <c r="AL315" s="392"/>
      <c r="AM315" s="392"/>
      <c r="AN315" s="392"/>
      <c r="AO315" s="392"/>
      <c r="AP315" s="392"/>
      <c r="AQ315" s="395"/>
    </row>
    <row r="316" spans="1:43" ht="19.899999999999999" customHeight="1" thickBot="1" x14ac:dyDescent="0.25">
      <c r="A316" s="17"/>
      <c r="B316" s="407"/>
      <c r="C316" s="233"/>
      <c r="D316" s="203"/>
      <c r="E316" s="203"/>
      <c r="F316" s="202"/>
      <c r="G316" s="410"/>
      <c r="H316" s="410"/>
      <c r="I316" s="410"/>
      <c r="J316" s="201" t="s">
        <v>87</v>
      </c>
      <c r="K316" s="200"/>
      <c r="L316" s="201" t="s">
        <v>86</v>
      </c>
      <c r="M316" s="200"/>
      <c r="N316" s="201" t="s">
        <v>85</v>
      </c>
      <c r="O316" s="200"/>
      <c r="P316" s="201" t="s">
        <v>84</v>
      </c>
      <c r="Q316" s="200"/>
      <c r="R316" s="201" t="s">
        <v>208</v>
      </c>
      <c r="S316" s="200"/>
      <c r="T316" s="201" t="s">
        <v>207</v>
      </c>
      <c r="U316" s="200"/>
      <c r="V316" s="201" t="s">
        <v>290</v>
      </c>
      <c r="W316" s="200"/>
      <c r="X316" s="201" t="s">
        <v>592</v>
      </c>
      <c r="Y316" s="200"/>
      <c r="Z316" s="201" t="s">
        <v>738</v>
      </c>
      <c r="AA316" s="200"/>
      <c r="AB316" s="302" t="s">
        <v>910</v>
      </c>
      <c r="AC316" s="200"/>
      <c r="AD316" s="10"/>
      <c r="AE316" s="398"/>
      <c r="AF316" s="398"/>
      <c r="AG316" s="199"/>
      <c r="AH316" s="391"/>
      <c r="AI316" s="393"/>
      <c r="AJ316" s="393"/>
      <c r="AK316" s="393"/>
      <c r="AL316" s="393"/>
      <c r="AM316" s="393"/>
      <c r="AN316" s="393"/>
      <c r="AO316" s="393"/>
      <c r="AP316" s="393"/>
      <c r="AQ316" s="396"/>
    </row>
    <row r="317" spans="1:43" ht="19.899999999999999" customHeight="1" x14ac:dyDescent="0.2">
      <c r="A317" s="17"/>
      <c r="B317" s="405">
        <v>19</v>
      </c>
      <c r="C317" s="232"/>
      <c r="D317" s="197"/>
      <c r="E317" s="197"/>
      <c r="F317" s="196"/>
      <c r="G317" s="408"/>
      <c r="H317" s="408"/>
      <c r="I317" s="408"/>
      <c r="J317" s="195" t="s">
        <v>95</v>
      </c>
      <c r="K317" s="194"/>
      <c r="L317" s="195" t="s">
        <v>94</v>
      </c>
      <c r="M317" s="194"/>
      <c r="N317" s="195" t="s">
        <v>93</v>
      </c>
      <c r="O317" s="194"/>
      <c r="P317" s="195" t="s">
        <v>92</v>
      </c>
      <c r="Q317" s="194"/>
      <c r="R317" s="195" t="s">
        <v>212</v>
      </c>
      <c r="S317" s="194"/>
      <c r="T317" s="195" t="s">
        <v>211</v>
      </c>
      <c r="U317" s="194"/>
      <c r="V317" s="195" t="s">
        <v>292</v>
      </c>
      <c r="W317" s="194"/>
      <c r="X317" s="195" t="s">
        <v>594</v>
      </c>
      <c r="Y317" s="194"/>
      <c r="Z317" s="195" t="s">
        <v>740</v>
      </c>
      <c r="AA317" s="194"/>
      <c r="AB317" s="304" t="s">
        <v>912</v>
      </c>
      <c r="AC317" s="194"/>
      <c r="AD317" s="25"/>
      <c r="AE317" s="397"/>
      <c r="AF317" s="397"/>
      <c r="AG317" s="193"/>
      <c r="AH317" s="379">
        <f>SUMPRODUCT(LEN($K317:$Y319)-LEN(SUBSTITUTE($K317:$Y319,"A", "")))</f>
        <v>0</v>
      </c>
      <c r="AI317" s="365">
        <f>SUMPRODUCT(LEN($AD317:$AD319)-LEN(SUBSTITUTE($AD317:$AD319,"A", "")))</f>
        <v>0</v>
      </c>
      <c r="AJ317" s="365">
        <f>SUMPRODUCT(LEN($K317:$Y319)-LEN(SUBSTITUTE($K317:$Y319,"S", "")))</f>
        <v>0</v>
      </c>
      <c r="AK317" s="365">
        <f>SUMPRODUCT(LEN($AD317:$AD319)-LEN(SUBSTITUTE($AD317:$AD319,"S", "")))</f>
        <v>0</v>
      </c>
      <c r="AL317" s="365">
        <f>SUMPRODUCT(LEN($K317:$Y319)-LEN(SUBSTITUTE($K317:$Y319,"F", "")))</f>
        <v>0</v>
      </c>
      <c r="AM317" s="365">
        <f>SUMPRODUCT(LEN($AD317:$AD319)-LEN(SUBSTITUTE($AD317:$AD319,"F", "")))</f>
        <v>0</v>
      </c>
      <c r="AN317" s="365">
        <f>SUMPRODUCT(LEN($K317:$Y319)-LEN(SUBSTITUTE($K317:$Y319,"G", "")))</f>
        <v>0</v>
      </c>
      <c r="AO317" s="365">
        <f>SUMPRODUCT(LEN($AD317:$AD319)-LEN(SUBSTITUTE($AD317:$AD319,"G", "")))</f>
        <v>0</v>
      </c>
      <c r="AP317" s="365">
        <f>SUMPRODUCT(LEN($K317:$Y319)-LEN(SUBSTITUTE($K317:$Y319,"M", "")))</f>
        <v>0</v>
      </c>
      <c r="AQ317" s="382">
        <f>SUMPRODUCT(LEN($AD317:$AD319)-LEN(SUBSTITUTE($AD317:$AD319,"M", "")))</f>
        <v>0</v>
      </c>
    </row>
    <row r="318" spans="1:43" ht="19.899999999999999" customHeight="1" x14ac:dyDescent="0.2">
      <c r="A318" s="17"/>
      <c r="B318" s="406"/>
      <c r="C318" s="231"/>
      <c r="D318" s="23"/>
      <c r="E318" s="23"/>
      <c r="F318" s="191"/>
      <c r="G318" s="409"/>
      <c r="H318" s="409"/>
      <c r="I318" s="409"/>
      <c r="J318" s="190" t="s">
        <v>91</v>
      </c>
      <c r="K318" s="189"/>
      <c r="L318" s="190" t="s">
        <v>90</v>
      </c>
      <c r="M318" s="189"/>
      <c r="N318" s="190" t="s">
        <v>89</v>
      </c>
      <c r="O318" s="189"/>
      <c r="P318" s="190" t="s">
        <v>88</v>
      </c>
      <c r="Q318" s="189"/>
      <c r="R318" s="190" t="s">
        <v>210</v>
      </c>
      <c r="S318" s="189"/>
      <c r="T318" s="190" t="s">
        <v>209</v>
      </c>
      <c r="U318" s="189"/>
      <c r="V318" s="190" t="s">
        <v>291</v>
      </c>
      <c r="W318" s="189"/>
      <c r="X318" s="190" t="s">
        <v>593</v>
      </c>
      <c r="Y318" s="189"/>
      <c r="Z318" s="190" t="s">
        <v>739</v>
      </c>
      <c r="AA318" s="189"/>
      <c r="AB318" s="303" t="s">
        <v>911</v>
      </c>
      <c r="AC318" s="189"/>
      <c r="AD318" s="18"/>
      <c r="AE318" s="366"/>
      <c r="AF318" s="366"/>
      <c r="AG318" s="188"/>
      <c r="AH318" s="390"/>
      <c r="AI318" s="392"/>
      <c r="AJ318" s="392"/>
      <c r="AK318" s="392"/>
      <c r="AL318" s="392"/>
      <c r="AM318" s="392"/>
      <c r="AN318" s="392"/>
      <c r="AO318" s="392"/>
      <c r="AP318" s="392"/>
      <c r="AQ318" s="395"/>
    </row>
    <row r="319" spans="1:43" ht="19.899999999999999" customHeight="1" thickBot="1" x14ac:dyDescent="0.25">
      <c r="A319" s="17"/>
      <c r="B319" s="407"/>
      <c r="C319" s="233"/>
      <c r="D319" s="203"/>
      <c r="E319" s="203"/>
      <c r="F319" s="202"/>
      <c r="G319" s="410"/>
      <c r="H319" s="410"/>
      <c r="I319" s="410"/>
      <c r="J319" s="201" t="s">
        <v>87</v>
      </c>
      <c r="K319" s="200"/>
      <c r="L319" s="201" t="s">
        <v>86</v>
      </c>
      <c r="M319" s="200"/>
      <c r="N319" s="201" t="s">
        <v>85</v>
      </c>
      <c r="O319" s="200"/>
      <c r="P319" s="201" t="s">
        <v>84</v>
      </c>
      <c r="Q319" s="200"/>
      <c r="R319" s="201" t="s">
        <v>208</v>
      </c>
      <c r="S319" s="200"/>
      <c r="T319" s="201" t="s">
        <v>207</v>
      </c>
      <c r="U319" s="200"/>
      <c r="V319" s="201" t="s">
        <v>290</v>
      </c>
      <c r="W319" s="200"/>
      <c r="X319" s="201" t="s">
        <v>592</v>
      </c>
      <c r="Y319" s="200"/>
      <c r="Z319" s="201" t="s">
        <v>738</v>
      </c>
      <c r="AA319" s="200"/>
      <c r="AB319" s="302" t="s">
        <v>910</v>
      </c>
      <c r="AC319" s="200"/>
      <c r="AD319" s="10"/>
      <c r="AE319" s="398"/>
      <c r="AF319" s="398"/>
      <c r="AG319" s="199"/>
      <c r="AH319" s="391"/>
      <c r="AI319" s="393"/>
      <c r="AJ319" s="393"/>
      <c r="AK319" s="393"/>
      <c r="AL319" s="393"/>
      <c r="AM319" s="393"/>
      <c r="AN319" s="393"/>
      <c r="AO319" s="393"/>
      <c r="AP319" s="393"/>
      <c r="AQ319" s="396"/>
    </row>
    <row r="320" spans="1:43" ht="19.899999999999999" customHeight="1" x14ac:dyDescent="0.2">
      <c r="A320" s="17"/>
      <c r="B320" s="405">
        <v>20</v>
      </c>
      <c r="C320" s="232"/>
      <c r="D320" s="197"/>
      <c r="E320" s="197"/>
      <c r="F320" s="196"/>
      <c r="G320" s="408"/>
      <c r="H320" s="408"/>
      <c r="I320" s="408"/>
      <c r="J320" s="195" t="s">
        <v>95</v>
      </c>
      <c r="K320" s="194"/>
      <c r="L320" s="195" t="s">
        <v>94</v>
      </c>
      <c r="M320" s="194"/>
      <c r="N320" s="195" t="s">
        <v>93</v>
      </c>
      <c r="O320" s="194"/>
      <c r="P320" s="195" t="s">
        <v>92</v>
      </c>
      <c r="Q320" s="194"/>
      <c r="R320" s="195" t="s">
        <v>212</v>
      </c>
      <c r="S320" s="194"/>
      <c r="T320" s="195" t="s">
        <v>211</v>
      </c>
      <c r="U320" s="194"/>
      <c r="V320" s="195" t="s">
        <v>292</v>
      </c>
      <c r="W320" s="194"/>
      <c r="X320" s="195" t="s">
        <v>594</v>
      </c>
      <c r="Y320" s="194"/>
      <c r="Z320" s="195" t="s">
        <v>740</v>
      </c>
      <c r="AA320" s="194"/>
      <c r="AB320" s="304" t="s">
        <v>912</v>
      </c>
      <c r="AC320" s="194"/>
      <c r="AD320" s="25"/>
      <c r="AE320" s="397"/>
      <c r="AF320" s="397"/>
      <c r="AG320" s="193"/>
      <c r="AH320" s="379">
        <f>SUMPRODUCT(LEN($K320:$Y322)-LEN(SUBSTITUTE($K320:$Y322,"A", "")))</f>
        <v>0</v>
      </c>
      <c r="AI320" s="365">
        <f>SUMPRODUCT(LEN($AD320:$AD322)-LEN(SUBSTITUTE($AD320:$AD322,"A", "")))</f>
        <v>0</v>
      </c>
      <c r="AJ320" s="365">
        <f>SUMPRODUCT(LEN($K320:$Y322)-LEN(SUBSTITUTE($K320:$Y322,"S", "")))</f>
        <v>0</v>
      </c>
      <c r="AK320" s="365">
        <f>SUMPRODUCT(LEN($AD320:$AD322)-LEN(SUBSTITUTE($AD320:$AD322,"S", "")))</f>
        <v>0</v>
      </c>
      <c r="AL320" s="365">
        <f>SUMPRODUCT(LEN($K320:$Y322)-LEN(SUBSTITUTE($K320:$Y322,"F", "")))</f>
        <v>0</v>
      </c>
      <c r="AM320" s="365">
        <f>SUMPRODUCT(LEN($AD320:$AD322)-LEN(SUBSTITUTE($AD320:$AD322,"F", "")))</f>
        <v>0</v>
      </c>
      <c r="AN320" s="365">
        <f>SUMPRODUCT(LEN($K320:$Y322)-LEN(SUBSTITUTE($K320:$Y322,"G", "")))</f>
        <v>0</v>
      </c>
      <c r="AO320" s="365">
        <f>SUMPRODUCT(LEN($AD320:$AD322)-LEN(SUBSTITUTE($AD320:$AD322,"G", "")))</f>
        <v>0</v>
      </c>
      <c r="AP320" s="365">
        <f>SUMPRODUCT(LEN($K320:$Y322)-LEN(SUBSTITUTE($K320:$Y322,"M", "")))</f>
        <v>0</v>
      </c>
      <c r="AQ320" s="382">
        <f>SUMPRODUCT(LEN($AD320:$AD322)-LEN(SUBSTITUTE($AD320:$AD322,"M", "")))</f>
        <v>0</v>
      </c>
    </row>
    <row r="321" spans="1:51" ht="19.899999999999999" customHeight="1" x14ac:dyDescent="0.2">
      <c r="A321" s="17"/>
      <c r="B321" s="406"/>
      <c r="C321" s="231"/>
      <c r="D321" s="23"/>
      <c r="E321" s="23"/>
      <c r="F321" s="191"/>
      <c r="G321" s="409"/>
      <c r="H321" s="409"/>
      <c r="I321" s="409"/>
      <c r="J321" s="190" t="s">
        <v>91</v>
      </c>
      <c r="K321" s="189"/>
      <c r="L321" s="190" t="s">
        <v>90</v>
      </c>
      <c r="M321" s="189"/>
      <c r="N321" s="190" t="s">
        <v>89</v>
      </c>
      <c r="O321" s="189"/>
      <c r="P321" s="190" t="s">
        <v>88</v>
      </c>
      <c r="Q321" s="189"/>
      <c r="R321" s="190" t="s">
        <v>210</v>
      </c>
      <c r="S321" s="189"/>
      <c r="T321" s="190" t="s">
        <v>209</v>
      </c>
      <c r="U321" s="189"/>
      <c r="V321" s="190" t="s">
        <v>291</v>
      </c>
      <c r="W321" s="189"/>
      <c r="X321" s="190" t="s">
        <v>593</v>
      </c>
      <c r="Y321" s="189"/>
      <c r="Z321" s="190" t="s">
        <v>739</v>
      </c>
      <c r="AA321" s="189"/>
      <c r="AB321" s="303" t="s">
        <v>911</v>
      </c>
      <c r="AC321" s="189"/>
      <c r="AD321" s="18"/>
      <c r="AE321" s="366"/>
      <c r="AF321" s="366"/>
      <c r="AG321" s="188"/>
      <c r="AH321" s="390"/>
      <c r="AI321" s="392"/>
      <c r="AJ321" s="392"/>
      <c r="AK321" s="392"/>
      <c r="AL321" s="392"/>
      <c r="AM321" s="392"/>
      <c r="AN321" s="392"/>
      <c r="AO321" s="392"/>
      <c r="AP321" s="392"/>
      <c r="AQ321" s="395"/>
    </row>
    <row r="322" spans="1:51" ht="19.899999999999999" customHeight="1" thickBot="1" x14ac:dyDescent="0.25">
      <c r="A322" s="151"/>
      <c r="B322" s="412"/>
      <c r="C322" s="230"/>
      <c r="D322" s="186"/>
      <c r="E322" s="186"/>
      <c r="F322" s="185"/>
      <c r="G322" s="411"/>
      <c r="H322" s="411"/>
      <c r="I322" s="411"/>
      <c r="J322" s="184" t="s">
        <v>87</v>
      </c>
      <c r="K322" s="183"/>
      <c r="L322" s="184" t="s">
        <v>86</v>
      </c>
      <c r="M322" s="183"/>
      <c r="N322" s="184" t="s">
        <v>85</v>
      </c>
      <c r="O322" s="183"/>
      <c r="P322" s="184" t="s">
        <v>84</v>
      </c>
      <c r="Q322" s="183"/>
      <c r="R322" s="184" t="s">
        <v>208</v>
      </c>
      <c r="S322" s="183"/>
      <c r="T322" s="184" t="s">
        <v>207</v>
      </c>
      <c r="U322" s="183"/>
      <c r="V322" s="201" t="s">
        <v>290</v>
      </c>
      <c r="W322" s="183"/>
      <c r="X322" s="201" t="s">
        <v>592</v>
      </c>
      <c r="Y322" s="183"/>
      <c r="Z322" s="201" t="s">
        <v>738</v>
      </c>
      <c r="AA322" s="183"/>
      <c r="AB322" s="302" t="s">
        <v>910</v>
      </c>
      <c r="AC322" s="200"/>
      <c r="AD322" s="10"/>
      <c r="AE322" s="367"/>
      <c r="AF322" s="367"/>
      <c r="AG322" s="180"/>
      <c r="AH322" s="391"/>
      <c r="AI322" s="393"/>
      <c r="AJ322" s="393"/>
      <c r="AK322" s="393"/>
      <c r="AL322" s="393"/>
      <c r="AM322" s="393"/>
      <c r="AN322" s="393"/>
      <c r="AO322" s="393"/>
      <c r="AP322" s="393"/>
      <c r="AQ322" s="396"/>
    </row>
    <row r="323" spans="1:51" ht="74.45" customHeight="1" thickBot="1" x14ac:dyDescent="0.3">
      <c r="A323" s="223" t="s">
        <v>123</v>
      </c>
      <c r="B323" s="222" t="s">
        <v>122</v>
      </c>
      <c r="C323" s="222" t="s">
        <v>121</v>
      </c>
      <c r="D323" s="222" t="s">
        <v>120</v>
      </c>
      <c r="E323" s="222" t="s">
        <v>119</v>
      </c>
      <c r="F323" s="222" t="s">
        <v>118</v>
      </c>
      <c r="G323" s="222" t="s">
        <v>33</v>
      </c>
      <c r="H323" s="222" t="s">
        <v>117</v>
      </c>
      <c r="I323" s="222" t="s">
        <v>34</v>
      </c>
      <c r="J323" s="403" t="s">
        <v>116</v>
      </c>
      <c r="K323" s="413"/>
      <c r="L323" s="403" t="s">
        <v>115</v>
      </c>
      <c r="M323" s="413"/>
      <c r="N323" s="403" t="s">
        <v>115</v>
      </c>
      <c r="O323" s="404"/>
      <c r="P323" s="403" t="s">
        <v>115</v>
      </c>
      <c r="Q323" s="404"/>
      <c r="R323" s="403" t="s">
        <v>115</v>
      </c>
      <c r="S323" s="404"/>
      <c r="T323" s="403" t="s">
        <v>115</v>
      </c>
      <c r="U323" s="404"/>
      <c r="V323" s="403" t="s">
        <v>115</v>
      </c>
      <c r="W323" s="404"/>
      <c r="X323" s="403" t="s">
        <v>115</v>
      </c>
      <c r="Y323" s="404"/>
      <c r="Z323" s="403" t="s">
        <v>115</v>
      </c>
      <c r="AA323" s="404"/>
      <c r="AB323" s="340" t="s">
        <v>115</v>
      </c>
      <c r="AC323" s="341"/>
      <c r="AD323" s="49" t="s">
        <v>114</v>
      </c>
      <c r="AE323" s="48" t="s">
        <v>113</v>
      </c>
      <c r="AF323" s="221" t="s">
        <v>221</v>
      </c>
      <c r="AG323" s="220" t="s">
        <v>112</v>
      </c>
      <c r="AH323" s="46" t="s">
        <v>111</v>
      </c>
      <c r="AI323" s="45" t="s">
        <v>110</v>
      </c>
      <c r="AJ323" s="45" t="s">
        <v>109</v>
      </c>
      <c r="AK323" s="45" t="s">
        <v>108</v>
      </c>
      <c r="AL323" s="45" t="s">
        <v>107</v>
      </c>
      <c r="AM323" s="45" t="s">
        <v>106</v>
      </c>
      <c r="AN323" s="45" t="s">
        <v>105</v>
      </c>
      <c r="AO323" s="45" t="s">
        <v>104</v>
      </c>
      <c r="AP323" s="45" t="s">
        <v>103</v>
      </c>
      <c r="AQ323" s="45" t="s">
        <v>102</v>
      </c>
    </row>
    <row r="324" spans="1:51" ht="36" customHeight="1" thickBot="1" x14ac:dyDescent="0.25">
      <c r="A324" s="71" t="s">
        <v>134</v>
      </c>
      <c r="B324" s="215"/>
      <c r="C324" s="214" t="s">
        <v>1019</v>
      </c>
      <c r="D324" s="213">
        <v>12</v>
      </c>
      <c r="E324" s="212">
        <v>50239.42</v>
      </c>
      <c r="F324" s="211">
        <v>1113.42</v>
      </c>
      <c r="G324" s="210"/>
      <c r="H324" s="210"/>
      <c r="I324" s="209"/>
      <c r="J324" s="208"/>
      <c r="K324" s="36"/>
      <c r="L324" s="208"/>
      <c r="M324" s="36"/>
      <c r="N324" s="208"/>
      <c r="O324" s="36"/>
      <c r="P324" s="208"/>
      <c r="Q324" s="36"/>
      <c r="R324" s="208"/>
      <c r="S324" s="36"/>
      <c r="T324" s="208"/>
      <c r="U324" s="36"/>
      <c r="V324" s="208"/>
      <c r="W324" s="36"/>
      <c r="X324" s="208"/>
      <c r="Y324" s="36"/>
      <c r="Z324" s="208"/>
      <c r="AA324" s="36"/>
      <c r="AB324" s="208"/>
      <c r="AC324" s="305"/>
      <c r="AD324" s="36"/>
      <c r="AE324" s="206"/>
      <c r="AF324" s="206"/>
      <c r="AG324" s="205"/>
      <c r="AH324" s="33">
        <f t="shared" ref="AH324:AQ324" si="5">SUM(AH325:AH384)</f>
        <v>364</v>
      </c>
      <c r="AI324" s="54">
        <f t="shared" si="5"/>
        <v>49</v>
      </c>
      <c r="AJ324" s="54">
        <f t="shared" si="5"/>
        <v>6</v>
      </c>
      <c r="AK324" s="54">
        <f t="shared" si="5"/>
        <v>0</v>
      </c>
      <c r="AL324" s="54">
        <f t="shared" si="5"/>
        <v>0</v>
      </c>
      <c r="AM324" s="54">
        <f t="shared" si="5"/>
        <v>0</v>
      </c>
      <c r="AN324" s="54">
        <f t="shared" si="5"/>
        <v>84</v>
      </c>
      <c r="AO324" s="54">
        <f t="shared" si="5"/>
        <v>26</v>
      </c>
      <c r="AP324" s="54">
        <f t="shared" si="5"/>
        <v>73</v>
      </c>
      <c r="AQ324" s="53">
        <f t="shared" si="5"/>
        <v>12</v>
      </c>
      <c r="AR324" s="32" t="s">
        <v>100</v>
      </c>
      <c r="AS324" s="31">
        <f>E324/(100*102)</f>
        <v>4.9254333333333333</v>
      </c>
      <c r="AU324" s="4">
        <f>SUM(AH324:AI324)/D324</f>
        <v>34.416666666666664</v>
      </c>
      <c r="AV324" s="4">
        <f>SUM(AJ324:AK324)/D324</f>
        <v>0.5</v>
      </c>
      <c r="AW324" s="4">
        <f>SUM(AL324:AM324)/D324</f>
        <v>0</v>
      </c>
      <c r="AX324" s="4">
        <f>SUM(AN324:AO324)/D324</f>
        <v>9.1666666666666661</v>
      </c>
      <c r="AY324" s="4">
        <f>SUM(AP324:AQ324)/D324</f>
        <v>7.083333333333333</v>
      </c>
    </row>
    <row r="325" spans="1:51" ht="19.899999999999999" customHeight="1" x14ac:dyDescent="0.2">
      <c r="A325" s="17" t="s">
        <v>99</v>
      </c>
      <c r="B325" s="405">
        <v>1</v>
      </c>
      <c r="C325" s="198" t="s">
        <v>1026</v>
      </c>
      <c r="D325" s="197"/>
      <c r="E325" s="197"/>
      <c r="F325" s="196"/>
      <c r="G325" s="408">
        <v>84</v>
      </c>
      <c r="H325" s="408">
        <v>23</v>
      </c>
      <c r="I325" s="408">
        <v>6</v>
      </c>
      <c r="J325" s="195" t="s">
        <v>95</v>
      </c>
      <c r="K325" s="194" t="s">
        <v>745</v>
      </c>
      <c r="L325" s="195" t="s">
        <v>94</v>
      </c>
      <c r="M325" s="194" t="s">
        <v>213</v>
      </c>
      <c r="N325" s="195" t="s">
        <v>93</v>
      </c>
      <c r="O325" s="194" t="s">
        <v>743</v>
      </c>
      <c r="P325" s="195" t="s">
        <v>92</v>
      </c>
      <c r="Q325" s="194" t="s">
        <v>263</v>
      </c>
      <c r="R325" s="195" t="s">
        <v>212</v>
      </c>
      <c r="S325" s="194" t="s">
        <v>213</v>
      </c>
      <c r="T325" s="195" t="s">
        <v>211</v>
      </c>
      <c r="U325" s="194" t="s">
        <v>97</v>
      </c>
      <c r="V325" s="195" t="s">
        <v>292</v>
      </c>
      <c r="W325" s="194"/>
      <c r="X325" s="195" t="s">
        <v>594</v>
      </c>
      <c r="Y325" s="194"/>
      <c r="Z325" s="195" t="s">
        <v>740</v>
      </c>
      <c r="AA325" s="194"/>
      <c r="AB325" s="304" t="s">
        <v>912</v>
      </c>
      <c r="AC325" s="194"/>
      <c r="AD325" s="25" t="s">
        <v>1025</v>
      </c>
      <c r="AE325" s="397"/>
      <c r="AF325" s="397"/>
      <c r="AG325" s="193"/>
      <c r="AH325" s="379">
        <f>SUMPRODUCT(LEN($K325:$Y327)-LEN(SUBSTITUTE($K325:$Y327,"A", "")))</f>
        <v>26</v>
      </c>
      <c r="AI325" s="365">
        <f>SUMPRODUCT(LEN($AD325:$AD327)-LEN(SUBSTITUTE($AD325:$AD327,"A", "")))</f>
        <v>4</v>
      </c>
      <c r="AJ325" s="365">
        <f>SUMPRODUCT(LEN($K325:$Y327)-LEN(SUBSTITUTE($K325:$Y327,"S", "")))</f>
        <v>1</v>
      </c>
      <c r="AK325" s="365">
        <f>SUMPRODUCT(LEN($AD325:$AD327)-LEN(SUBSTITUTE($AD325:$AD327,"S", "")))</f>
        <v>0</v>
      </c>
      <c r="AL325" s="365">
        <f>SUMPRODUCT(LEN($K325:$Y327)-LEN(SUBSTITUTE($K325:$Y327,"F", "")))</f>
        <v>0</v>
      </c>
      <c r="AM325" s="365">
        <f>SUMPRODUCT(LEN($AD325:$AD327)-LEN(SUBSTITUTE($AD325:$AD327,"F", "")))</f>
        <v>0</v>
      </c>
      <c r="AN325" s="365">
        <f>SUMPRODUCT(LEN($K325:$Y327)-LEN(SUBSTITUTE($K325:$Y327,"G", "")))</f>
        <v>4</v>
      </c>
      <c r="AO325" s="365">
        <f>SUMPRODUCT(LEN($AD325:$AD327)-LEN(SUBSTITUTE($AD325:$AD327,"G", "")))</f>
        <v>2</v>
      </c>
      <c r="AP325" s="365">
        <f>SUMPRODUCT(LEN($K325:$Y327)-LEN(SUBSTITUTE($K325:$Y327,"M", "")))</f>
        <v>9</v>
      </c>
      <c r="AQ325" s="382">
        <f>SUMPRODUCT(LEN($AD325:$AD327)-LEN(SUBSTITUTE($AD325:$AD327,"M", "")))</f>
        <v>1</v>
      </c>
      <c r="AS325" s="31"/>
    </row>
    <row r="326" spans="1:51" ht="19.899999999999999" customHeight="1" x14ac:dyDescent="0.2">
      <c r="A326" s="17"/>
      <c r="B326" s="406"/>
      <c r="C326" s="231"/>
      <c r="D326" s="23"/>
      <c r="E326" s="23"/>
      <c r="F326" s="191"/>
      <c r="G326" s="409"/>
      <c r="H326" s="409"/>
      <c r="I326" s="409"/>
      <c r="J326" s="190" t="s">
        <v>91</v>
      </c>
      <c r="K326" s="189" t="s">
        <v>916</v>
      </c>
      <c r="L326" s="190" t="s">
        <v>90</v>
      </c>
      <c r="M326" s="189" t="s">
        <v>743</v>
      </c>
      <c r="N326" s="190" t="s">
        <v>89</v>
      </c>
      <c r="O326" s="189" t="s">
        <v>743</v>
      </c>
      <c r="P326" s="190" t="s">
        <v>88</v>
      </c>
      <c r="Q326" s="189" t="s">
        <v>263</v>
      </c>
      <c r="R326" s="190" t="s">
        <v>210</v>
      </c>
      <c r="S326" s="189" t="s">
        <v>263</v>
      </c>
      <c r="T326" s="190" t="s">
        <v>209</v>
      </c>
      <c r="U326" s="189" t="s">
        <v>98</v>
      </c>
      <c r="V326" s="190" t="s">
        <v>291</v>
      </c>
      <c r="W326" s="189"/>
      <c r="X326" s="190" t="s">
        <v>593</v>
      </c>
      <c r="Y326" s="189"/>
      <c r="Z326" s="190" t="s">
        <v>739</v>
      </c>
      <c r="AA326" s="189"/>
      <c r="AB326" s="303" t="s">
        <v>911</v>
      </c>
      <c r="AC326" s="189"/>
      <c r="AD326" s="18" t="s">
        <v>97</v>
      </c>
      <c r="AE326" s="366"/>
      <c r="AF326" s="366"/>
      <c r="AG326" s="188"/>
      <c r="AH326" s="390"/>
      <c r="AI326" s="392"/>
      <c r="AJ326" s="392"/>
      <c r="AK326" s="392"/>
      <c r="AL326" s="392"/>
      <c r="AM326" s="392"/>
      <c r="AN326" s="392"/>
      <c r="AO326" s="392"/>
      <c r="AP326" s="392"/>
      <c r="AQ326" s="395"/>
      <c r="AT326" s="4">
        <f>SUM(AP325:AQ327)/SUM(AN325:AQ327)*100</f>
        <v>62.5</v>
      </c>
    </row>
    <row r="327" spans="1:51" ht="19.899999999999999" customHeight="1" thickBot="1" x14ac:dyDescent="0.25">
      <c r="A327" s="17"/>
      <c r="B327" s="407"/>
      <c r="C327" s="233"/>
      <c r="D327" s="203"/>
      <c r="E327" s="203"/>
      <c r="F327" s="202"/>
      <c r="G327" s="410"/>
      <c r="H327" s="410"/>
      <c r="I327" s="410"/>
      <c r="J327" s="201" t="s">
        <v>87</v>
      </c>
      <c r="K327" s="200" t="s">
        <v>743</v>
      </c>
      <c r="L327" s="201" t="s">
        <v>86</v>
      </c>
      <c r="M327" s="200" t="s">
        <v>742</v>
      </c>
      <c r="N327" s="201" t="s">
        <v>85</v>
      </c>
      <c r="O327" s="200" t="s">
        <v>743</v>
      </c>
      <c r="P327" s="201" t="s">
        <v>84</v>
      </c>
      <c r="Q327" s="200" t="s">
        <v>213</v>
      </c>
      <c r="R327" s="201" t="s">
        <v>208</v>
      </c>
      <c r="S327" s="200" t="s">
        <v>97</v>
      </c>
      <c r="T327" s="201" t="s">
        <v>207</v>
      </c>
      <c r="U327" s="200"/>
      <c r="V327" s="201" t="s">
        <v>290</v>
      </c>
      <c r="W327" s="200"/>
      <c r="X327" s="201" t="s">
        <v>592</v>
      </c>
      <c r="Y327" s="200"/>
      <c r="Z327" s="201" t="s">
        <v>738</v>
      </c>
      <c r="AA327" s="200"/>
      <c r="AB327" s="302" t="s">
        <v>910</v>
      </c>
      <c r="AC327" s="200"/>
      <c r="AD327" s="10"/>
      <c r="AE327" s="398"/>
      <c r="AF327" s="398"/>
      <c r="AG327" s="199"/>
      <c r="AH327" s="391"/>
      <c r="AI327" s="393"/>
      <c r="AJ327" s="393"/>
      <c r="AK327" s="393"/>
      <c r="AL327" s="393"/>
      <c r="AM327" s="393"/>
      <c r="AN327" s="393"/>
      <c r="AO327" s="393"/>
      <c r="AP327" s="393"/>
      <c r="AQ327" s="396"/>
    </row>
    <row r="328" spans="1:51" ht="19.899999999999999" customHeight="1" x14ac:dyDescent="0.2">
      <c r="A328" s="17"/>
      <c r="B328" s="405">
        <v>2</v>
      </c>
      <c r="C328" s="232"/>
      <c r="D328" s="197"/>
      <c r="E328" s="197"/>
      <c r="F328" s="196"/>
      <c r="G328" s="408">
        <v>82</v>
      </c>
      <c r="H328" s="408">
        <v>22</v>
      </c>
      <c r="I328" s="408">
        <v>5</v>
      </c>
      <c r="J328" s="195" t="s">
        <v>95</v>
      </c>
      <c r="K328" s="194" t="s">
        <v>764</v>
      </c>
      <c r="L328" s="195" t="s">
        <v>94</v>
      </c>
      <c r="M328" s="194" t="s">
        <v>743</v>
      </c>
      <c r="N328" s="195" t="s">
        <v>93</v>
      </c>
      <c r="O328" s="194" t="s">
        <v>266</v>
      </c>
      <c r="P328" s="195" t="s">
        <v>92</v>
      </c>
      <c r="Q328" s="194" t="s">
        <v>263</v>
      </c>
      <c r="R328" s="195" t="s">
        <v>212</v>
      </c>
      <c r="S328" s="194" t="s">
        <v>97</v>
      </c>
      <c r="T328" s="195" t="s">
        <v>211</v>
      </c>
      <c r="U328" s="194" t="s">
        <v>97</v>
      </c>
      <c r="V328" s="195" t="s">
        <v>292</v>
      </c>
      <c r="W328" s="194"/>
      <c r="X328" s="195" t="s">
        <v>594</v>
      </c>
      <c r="Y328" s="194"/>
      <c r="Z328" s="195" t="s">
        <v>740</v>
      </c>
      <c r="AA328" s="194"/>
      <c r="AB328" s="304" t="s">
        <v>912</v>
      </c>
      <c r="AC328" s="194"/>
      <c r="AD328" s="25" t="s">
        <v>263</v>
      </c>
      <c r="AE328" s="397"/>
      <c r="AF328" s="397"/>
      <c r="AG328" s="193"/>
      <c r="AH328" s="379">
        <f>SUMPRODUCT(LEN($K328:$Y330)-LEN(SUBSTITUTE($K328:$Y330,"A", "")))</f>
        <v>27</v>
      </c>
      <c r="AI328" s="365">
        <f>SUMPRODUCT(LEN($AD328:$AD330)-LEN(SUBSTITUTE($AD328:$AD330,"A", "")))</f>
        <v>1</v>
      </c>
      <c r="AJ328" s="365">
        <f>SUMPRODUCT(LEN($K328:$Y330)-LEN(SUBSTITUTE($K328:$Y330,"S", "")))</f>
        <v>0</v>
      </c>
      <c r="AK328" s="365">
        <f>SUMPRODUCT(LEN($AD328:$AD330)-LEN(SUBSTITUTE($AD328:$AD330,"S", "")))</f>
        <v>0</v>
      </c>
      <c r="AL328" s="365">
        <f>SUMPRODUCT(LEN($K328:$Y330)-LEN(SUBSTITUTE($K328:$Y330,"F", "")))</f>
        <v>0</v>
      </c>
      <c r="AM328" s="365">
        <f>SUMPRODUCT(LEN($AD328:$AD330)-LEN(SUBSTITUTE($AD328:$AD330,"F", "")))</f>
        <v>0</v>
      </c>
      <c r="AN328" s="365">
        <f>SUMPRODUCT(LEN($K328:$Y330)-LEN(SUBSTITUTE($K328:$Y330,"G", "")))</f>
        <v>4</v>
      </c>
      <c r="AO328" s="365">
        <f>SUMPRODUCT(LEN($AD328:$AD330)-LEN(SUBSTITUTE($AD328:$AD330,"G", "")))</f>
        <v>1</v>
      </c>
      <c r="AP328" s="365">
        <f>SUMPRODUCT(LEN($K328:$Y330)-LEN(SUBSTITUTE($K328:$Y330,"M", "")))</f>
        <v>6</v>
      </c>
      <c r="AQ328" s="382">
        <f>SUMPRODUCT(LEN($AD328:$AD330)-LEN(SUBSTITUTE($AD328:$AD330,"M", "")))</f>
        <v>0</v>
      </c>
    </row>
    <row r="329" spans="1:51" ht="19.899999999999999" customHeight="1" x14ac:dyDescent="0.2">
      <c r="A329" s="17"/>
      <c r="B329" s="406"/>
      <c r="C329" s="231"/>
      <c r="D329" s="23"/>
      <c r="E329" s="23"/>
      <c r="F329" s="191"/>
      <c r="G329" s="409"/>
      <c r="H329" s="409"/>
      <c r="I329" s="409"/>
      <c r="J329" s="190" t="s">
        <v>91</v>
      </c>
      <c r="K329" s="189" t="s">
        <v>745</v>
      </c>
      <c r="L329" s="190" t="s">
        <v>90</v>
      </c>
      <c r="M329" s="189" t="s">
        <v>213</v>
      </c>
      <c r="N329" s="190" t="s">
        <v>89</v>
      </c>
      <c r="O329" s="189" t="s">
        <v>743</v>
      </c>
      <c r="P329" s="190" t="s">
        <v>88</v>
      </c>
      <c r="Q329" s="189" t="s">
        <v>263</v>
      </c>
      <c r="R329" s="190" t="s">
        <v>210</v>
      </c>
      <c r="S329" s="189" t="s">
        <v>97</v>
      </c>
      <c r="T329" s="190" t="s">
        <v>209</v>
      </c>
      <c r="U329" s="189" t="s">
        <v>97</v>
      </c>
      <c r="V329" s="190" t="s">
        <v>291</v>
      </c>
      <c r="W329" s="189"/>
      <c r="X329" s="190" t="s">
        <v>593</v>
      </c>
      <c r="Y329" s="189"/>
      <c r="Z329" s="190" t="s">
        <v>739</v>
      </c>
      <c r="AA329" s="189"/>
      <c r="AB329" s="303" t="s">
        <v>911</v>
      </c>
      <c r="AC329" s="189"/>
      <c r="AD329" s="18"/>
      <c r="AE329" s="366"/>
      <c r="AF329" s="366"/>
      <c r="AG329" s="188"/>
      <c r="AH329" s="390"/>
      <c r="AI329" s="392"/>
      <c r="AJ329" s="392"/>
      <c r="AK329" s="392"/>
      <c r="AL329" s="392"/>
      <c r="AM329" s="392"/>
      <c r="AN329" s="392"/>
      <c r="AO329" s="392"/>
      <c r="AP329" s="392"/>
      <c r="AQ329" s="395"/>
      <c r="AT329" s="4">
        <f>SUM(AP328:AQ330)/SUM(AN328:AQ330)*100</f>
        <v>54.54545454545454</v>
      </c>
    </row>
    <row r="330" spans="1:51" ht="19.899999999999999" customHeight="1" thickBot="1" x14ac:dyDescent="0.25">
      <c r="A330" s="17"/>
      <c r="B330" s="407"/>
      <c r="C330" s="233"/>
      <c r="D330" s="203"/>
      <c r="E330" s="203"/>
      <c r="F330" s="202"/>
      <c r="G330" s="410"/>
      <c r="H330" s="410"/>
      <c r="I330" s="410"/>
      <c r="J330" s="201" t="s">
        <v>87</v>
      </c>
      <c r="K330" s="200" t="s">
        <v>922</v>
      </c>
      <c r="L330" s="201" t="s">
        <v>86</v>
      </c>
      <c r="M330" s="200" t="s">
        <v>224</v>
      </c>
      <c r="N330" s="201" t="s">
        <v>85</v>
      </c>
      <c r="O330" s="200" t="s">
        <v>743</v>
      </c>
      <c r="P330" s="201" t="s">
        <v>84</v>
      </c>
      <c r="Q330" s="200" t="s">
        <v>263</v>
      </c>
      <c r="R330" s="201" t="s">
        <v>208</v>
      </c>
      <c r="S330" s="200" t="s">
        <v>97</v>
      </c>
      <c r="T330" s="201" t="s">
        <v>207</v>
      </c>
      <c r="U330" s="200"/>
      <c r="V330" s="201" t="s">
        <v>290</v>
      </c>
      <c r="W330" s="200"/>
      <c r="X330" s="201" t="s">
        <v>592</v>
      </c>
      <c r="Y330" s="200"/>
      <c r="Z330" s="201" t="s">
        <v>738</v>
      </c>
      <c r="AA330" s="200"/>
      <c r="AB330" s="302" t="s">
        <v>910</v>
      </c>
      <c r="AC330" s="200"/>
      <c r="AD330" s="10"/>
      <c r="AE330" s="398"/>
      <c r="AF330" s="398"/>
      <c r="AG330" s="199"/>
      <c r="AH330" s="391"/>
      <c r="AI330" s="393"/>
      <c r="AJ330" s="393"/>
      <c r="AK330" s="393"/>
      <c r="AL330" s="393"/>
      <c r="AM330" s="393"/>
      <c r="AN330" s="393"/>
      <c r="AO330" s="393"/>
      <c r="AP330" s="393"/>
      <c r="AQ330" s="396"/>
    </row>
    <row r="331" spans="1:51" ht="19.899999999999999" customHeight="1" x14ac:dyDescent="0.2">
      <c r="A331" s="17"/>
      <c r="B331" s="405">
        <v>3</v>
      </c>
      <c r="C331" s="232"/>
      <c r="D331" s="197"/>
      <c r="E331" s="197"/>
      <c r="F331" s="196"/>
      <c r="G331" s="408">
        <v>86</v>
      </c>
      <c r="H331" s="408">
        <v>23</v>
      </c>
      <c r="I331" s="408">
        <v>6</v>
      </c>
      <c r="J331" s="195" t="s">
        <v>95</v>
      </c>
      <c r="K331" s="194" t="s">
        <v>846</v>
      </c>
      <c r="L331" s="195" t="s">
        <v>94</v>
      </c>
      <c r="M331" s="194" t="s">
        <v>746</v>
      </c>
      <c r="N331" s="195" t="s">
        <v>93</v>
      </c>
      <c r="O331" s="194" t="s">
        <v>224</v>
      </c>
      <c r="P331" s="195" t="s">
        <v>92</v>
      </c>
      <c r="Q331" s="194" t="s">
        <v>213</v>
      </c>
      <c r="R331" s="195" t="s">
        <v>212</v>
      </c>
      <c r="S331" s="194" t="s">
        <v>271</v>
      </c>
      <c r="T331" s="195" t="s">
        <v>211</v>
      </c>
      <c r="U331" s="194" t="s">
        <v>97</v>
      </c>
      <c r="V331" s="195" t="s">
        <v>292</v>
      </c>
      <c r="W331" s="194"/>
      <c r="X331" s="195" t="s">
        <v>594</v>
      </c>
      <c r="Y331" s="194"/>
      <c r="Z331" s="195" t="s">
        <v>740</v>
      </c>
      <c r="AA331" s="194"/>
      <c r="AB331" s="304" t="s">
        <v>912</v>
      </c>
      <c r="AC331" s="194"/>
      <c r="AD331" s="25"/>
      <c r="AE331" s="397"/>
      <c r="AF331" s="397"/>
      <c r="AG331" s="193"/>
      <c r="AH331" s="379">
        <f>SUMPRODUCT(LEN($K331:$Y333)-LEN(SUBSTITUTE($K331:$Y333,"A", "")))</f>
        <v>20</v>
      </c>
      <c r="AI331" s="365">
        <f>SUMPRODUCT(LEN($AD331:$AD333)-LEN(SUBSTITUTE($AD331:$AD333,"A", "")))</f>
        <v>0</v>
      </c>
      <c r="AJ331" s="365">
        <f>SUMPRODUCT(LEN($K331:$Y333)-LEN(SUBSTITUTE($K331:$Y333,"S", "")))</f>
        <v>1</v>
      </c>
      <c r="AK331" s="365">
        <f>SUMPRODUCT(LEN($AD331:$AD333)-LEN(SUBSTITUTE($AD331:$AD333,"S", "")))</f>
        <v>0</v>
      </c>
      <c r="AL331" s="365">
        <f>SUMPRODUCT(LEN($K331:$Y333)-LEN(SUBSTITUTE($K331:$Y333,"F", "")))</f>
        <v>0</v>
      </c>
      <c r="AM331" s="365">
        <f>SUMPRODUCT(LEN($AD331:$AD333)-LEN(SUBSTITUTE($AD331:$AD333,"F", "")))</f>
        <v>0</v>
      </c>
      <c r="AN331" s="365">
        <f>SUMPRODUCT(LEN($K331:$Y333)-LEN(SUBSTITUTE($K331:$Y333,"G", "")))</f>
        <v>5</v>
      </c>
      <c r="AO331" s="365">
        <f>SUMPRODUCT(LEN($AD331:$AD333)-LEN(SUBSTITUTE($AD331:$AD333,"G", "")))</f>
        <v>0</v>
      </c>
      <c r="AP331" s="365">
        <f>SUMPRODUCT(LEN($K331:$Y333)-LEN(SUBSTITUTE($K331:$Y333,"M", "")))</f>
        <v>6</v>
      </c>
      <c r="AQ331" s="382">
        <f>SUMPRODUCT(LEN($AD331:$AD333)-LEN(SUBSTITUTE($AD331:$AD333,"M", "")))</f>
        <v>0</v>
      </c>
    </row>
    <row r="332" spans="1:51" ht="19.899999999999999" customHeight="1" x14ac:dyDescent="0.2">
      <c r="A332" s="17"/>
      <c r="B332" s="406"/>
      <c r="C332" s="231"/>
      <c r="D332" s="23"/>
      <c r="E332" s="23"/>
      <c r="F332" s="191"/>
      <c r="G332" s="409"/>
      <c r="H332" s="409"/>
      <c r="I332" s="409"/>
      <c r="J332" s="190" t="s">
        <v>91</v>
      </c>
      <c r="K332" s="189" t="s">
        <v>764</v>
      </c>
      <c r="L332" s="190" t="s">
        <v>90</v>
      </c>
      <c r="M332" s="189" t="s">
        <v>745</v>
      </c>
      <c r="N332" s="190" t="s">
        <v>89</v>
      </c>
      <c r="O332" s="189" t="s">
        <v>263</v>
      </c>
      <c r="P332" s="190" t="s">
        <v>88</v>
      </c>
      <c r="Q332" s="189" t="s">
        <v>263</v>
      </c>
      <c r="R332" s="190" t="s">
        <v>210</v>
      </c>
      <c r="S332" s="189" t="s">
        <v>97</v>
      </c>
      <c r="T332" s="190" t="s">
        <v>209</v>
      </c>
      <c r="U332" s="189" t="s">
        <v>98</v>
      </c>
      <c r="V332" s="190" t="s">
        <v>291</v>
      </c>
      <c r="W332" s="189"/>
      <c r="X332" s="190" t="s">
        <v>593</v>
      </c>
      <c r="Y332" s="189"/>
      <c r="Z332" s="190" t="s">
        <v>739</v>
      </c>
      <c r="AA332" s="189"/>
      <c r="AB332" s="303" t="s">
        <v>911</v>
      </c>
      <c r="AC332" s="189"/>
      <c r="AD332" s="18"/>
      <c r="AE332" s="366"/>
      <c r="AF332" s="366"/>
      <c r="AG332" s="188"/>
      <c r="AH332" s="390"/>
      <c r="AI332" s="392"/>
      <c r="AJ332" s="392"/>
      <c r="AK332" s="392"/>
      <c r="AL332" s="392"/>
      <c r="AM332" s="392"/>
      <c r="AN332" s="392"/>
      <c r="AO332" s="392"/>
      <c r="AP332" s="392"/>
      <c r="AQ332" s="395"/>
      <c r="AT332" s="4">
        <f>SUM(AP331:AQ333)/SUM(AN331:AQ333)*100</f>
        <v>54.54545454545454</v>
      </c>
    </row>
    <row r="333" spans="1:51" ht="19.899999999999999" customHeight="1" thickBot="1" x14ac:dyDescent="0.25">
      <c r="A333" s="17"/>
      <c r="B333" s="407"/>
      <c r="C333" s="233"/>
      <c r="D333" s="203"/>
      <c r="E333" s="203"/>
      <c r="F333" s="202"/>
      <c r="G333" s="410"/>
      <c r="H333" s="410"/>
      <c r="I333" s="410"/>
      <c r="J333" s="201" t="s">
        <v>87</v>
      </c>
      <c r="K333" s="200" t="s">
        <v>213</v>
      </c>
      <c r="L333" s="201" t="s">
        <v>86</v>
      </c>
      <c r="M333" s="200" t="s">
        <v>743</v>
      </c>
      <c r="N333" s="201" t="s">
        <v>85</v>
      </c>
      <c r="O333" s="200" t="s">
        <v>284</v>
      </c>
      <c r="P333" s="201" t="s">
        <v>84</v>
      </c>
      <c r="Q333" s="200" t="s">
        <v>213</v>
      </c>
      <c r="R333" s="201" t="s">
        <v>208</v>
      </c>
      <c r="S333" s="200" t="s">
        <v>97</v>
      </c>
      <c r="T333" s="201" t="s">
        <v>207</v>
      </c>
      <c r="U333" s="200"/>
      <c r="V333" s="201" t="s">
        <v>290</v>
      </c>
      <c r="W333" s="200"/>
      <c r="X333" s="201" t="s">
        <v>592</v>
      </c>
      <c r="Y333" s="200"/>
      <c r="Z333" s="201" t="s">
        <v>738</v>
      </c>
      <c r="AA333" s="200"/>
      <c r="AB333" s="302" t="s">
        <v>910</v>
      </c>
      <c r="AC333" s="200"/>
      <c r="AD333" s="10"/>
      <c r="AE333" s="398"/>
      <c r="AF333" s="398"/>
      <c r="AG333" s="199"/>
      <c r="AH333" s="391"/>
      <c r="AI333" s="393"/>
      <c r="AJ333" s="393"/>
      <c r="AK333" s="393"/>
      <c r="AL333" s="393"/>
      <c r="AM333" s="393"/>
      <c r="AN333" s="393"/>
      <c r="AO333" s="393"/>
      <c r="AP333" s="393"/>
      <c r="AQ333" s="396"/>
    </row>
    <row r="334" spans="1:51" ht="19.899999999999999" customHeight="1" x14ac:dyDescent="0.2">
      <c r="A334" s="17"/>
      <c r="B334" s="405">
        <v>4</v>
      </c>
      <c r="C334" s="198" t="s">
        <v>1024</v>
      </c>
      <c r="D334" s="197"/>
      <c r="E334" s="197"/>
      <c r="F334" s="196"/>
      <c r="G334" s="408">
        <v>100</v>
      </c>
      <c r="H334" s="408">
        <v>23</v>
      </c>
      <c r="I334" s="408">
        <v>6</v>
      </c>
      <c r="J334" s="195" t="s">
        <v>95</v>
      </c>
      <c r="K334" s="194" t="s">
        <v>746</v>
      </c>
      <c r="L334" s="195" t="s">
        <v>94</v>
      </c>
      <c r="M334" s="194" t="s">
        <v>269</v>
      </c>
      <c r="N334" s="195" t="s">
        <v>93</v>
      </c>
      <c r="O334" s="194" t="s">
        <v>600</v>
      </c>
      <c r="P334" s="195" t="s">
        <v>92</v>
      </c>
      <c r="Q334" s="194" t="s">
        <v>275</v>
      </c>
      <c r="R334" s="195" t="s">
        <v>212</v>
      </c>
      <c r="S334" s="194" t="s">
        <v>213</v>
      </c>
      <c r="T334" s="195" t="s">
        <v>211</v>
      </c>
      <c r="U334" s="194" t="s">
        <v>97</v>
      </c>
      <c r="V334" s="195" t="s">
        <v>292</v>
      </c>
      <c r="W334" s="194"/>
      <c r="X334" s="195" t="s">
        <v>594</v>
      </c>
      <c r="Y334" s="194"/>
      <c r="Z334" s="195" t="s">
        <v>740</v>
      </c>
      <c r="AA334" s="194"/>
      <c r="AB334" s="304" t="s">
        <v>912</v>
      </c>
      <c r="AC334" s="194"/>
      <c r="AD334" s="25" t="s">
        <v>1023</v>
      </c>
      <c r="AE334" s="397"/>
      <c r="AF334" s="397"/>
      <c r="AG334" s="193"/>
      <c r="AH334" s="379">
        <f>SUMPRODUCT(LEN($K334:$Y336)-LEN(SUBSTITUTE($K334:$Y336,"A", "")))</f>
        <v>36</v>
      </c>
      <c r="AI334" s="365">
        <f>SUMPRODUCT(LEN($AD334:$AD336)-LEN(SUBSTITUTE($AD334:$AD336,"A", "")))</f>
        <v>12</v>
      </c>
      <c r="AJ334" s="365">
        <f>SUMPRODUCT(LEN($K334:$Y336)-LEN(SUBSTITUTE($K334:$Y336,"S", "")))</f>
        <v>0</v>
      </c>
      <c r="AK334" s="365">
        <f>SUMPRODUCT(LEN($AD334:$AD336)-LEN(SUBSTITUTE($AD334:$AD336,"S", "")))</f>
        <v>0</v>
      </c>
      <c r="AL334" s="365">
        <f>SUMPRODUCT(LEN($K334:$Y336)-LEN(SUBSTITUTE($K334:$Y336,"F", "")))</f>
        <v>0</v>
      </c>
      <c r="AM334" s="365">
        <f>SUMPRODUCT(LEN($AD334:$AD336)-LEN(SUBSTITUTE($AD334:$AD336,"F", "")))</f>
        <v>0</v>
      </c>
      <c r="AN334" s="365">
        <f>SUMPRODUCT(LEN($K334:$Y336)-LEN(SUBSTITUTE($K334:$Y336,"G", "")))</f>
        <v>13</v>
      </c>
      <c r="AO334" s="365">
        <f>SUMPRODUCT(LEN($AD334:$AD336)-LEN(SUBSTITUTE($AD334:$AD336,"G", "")))</f>
        <v>5</v>
      </c>
      <c r="AP334" s="365">
        <f>SUMPRODUCT(LEN($K334:$Y336)-LEN(SUBSTITUTE($K334:$Y336,"M", "")))</f>
        <v>4</v>
      </c>
      <c r="AQ334" s="382">
        <f>SUMPRODUCT(LEN($AD334:$AD336)-LEN(SUBSTITUTE($AD334:$AD336,"M", "")))</f>
        <v>3</v>
      </c>
    </row>
    <row r="335" spans="1:51" ht="19.899999999999999" customHeight="1" x14ac:dyDescent="0.2">
      <c r="A335" s="17"/>
      <c r="B335" s="406"/>
      <c r="C335" s="231"/>
      <c r="D335" s="23"/>
      <c r="E335" s="23"/>
      <c r="F335" s="191"/>
      <c r="G335" s="409"/>
      <c r="H335" s="409"/>
      <c r="I335" s="409"/>
      <c r="J335" s="190" t="s">
        <v>91</v>
      </c>
      <c r="K335" s="189" t="s">
        <v>745</v>
      </c>
      <c r="L335" s="190" t="s">
        <v>90</v>
      </c>
      <c r="M335" s="189" t="s">
        <v>744</v>
      </c>
      <c r="N335" s="190" t="s">
        <v>89</v>
      </c>
      <c r="O335" s="189" t="s">
        <v>301</v>
      </c>
      <c r="P335" s="190" t="s">
        <v>88</v>
      </c>
      <c r="Q335" s="189" t="s">
        <v>463</v>
      </c>
      <c r="R335" s="190" t="s">
        <v>210</v>
      </c>
      <c r="S335" s="189" t="s">
        <v>213</v>
      </c>
      <c r="T335" s="190" t="s">
        <v>209</v>
      </c>
      <c r="U335" s="189" t="s">
        <v>97</v>
      </c>
      <c r="V335" s="190" t="s">
        <v>291</v>
      </c>
      <c r="W335" s="189"/>
      <c r="X335" s="190" t="s">
        <v>593</v>
      </c>
      <c r="Y335" s="189"/>
      <c r="Z335" s="190" t="s">
        <v>739</v>
      </c>
      <c r="AA335" s="189"/>
      <c r="AB335" s="303" t="s">
        <v>911</v>
      </c>
      <c r="AC335" s="189"/>
      <c r="AD335" s="18"/>
      <c r="AE335" s="366"/>
      <c r="AF335" s="366"/>
      <c r="AG335" s="188"/>
      <c r="AH335" s="390"/>
      <c r="AI335" s="392"/>
      <c r="AJ335" s="392"/>
      <c r="AK335" s="392"/>
      <c r="AL335" s="392"/>
      <c r="AM335" s="392"/>
      <c r="AN335" s="392"/>
      <c r="AO335" s="392"/>
      <c r="AP335" s="392"/>
      <c r="AQ335" s="395"/>
      <c r="AT335" s="4">
        <f>SUM(AP334:AQ336)/SUM(AN334:AQ336)*100</f>
        <v>28.000000000000004</v>
      </c>
    </row>
    <row r="336" spans="1:51" ht="19.899999999999999" customHeight="1" thickBot="1" x14ac:dyDescent="0.25">
      <c r="A336" s="17"/>
      <c r="B336" s="407"/>
      <c r="C336" s="233"/>
      <c r="D336" s="203"/>
      <c r="E336" s="203"/>
      <c r="F336" s="202"/>
      <c r="G336" s="410"/>
      <c r="H336" s="410"/>
      <c r="I336" s="410"/>
      <c r="J336" s="201" t="s">
        <v>87</v>
      </c>
      <c r="K336" s="200" t="s">
        <v>945</v>
      </c>
      <c r="L336" s="201" t="s">
        <v>86</v>
      </c>
      <c r="M336" s="200" t="s">
        <v>750</v>
      </c>
      <c r="N336" s="201" t="s">
        <v>85</v>
      </c>
      <c r="O336" s="200" t="s">
        <v>269</v>
      </c>
      <c r="P336" s="201" t="s">
        <v>84</v>
      </c>
      <c r="Q336" s="200" t="s">
        <v>224</v>
      </c>
      <c r="R336" s="201" t="s">
        <v>208</v>
      </c>
      <c r="S336" s="200" t="s">
        <v>97</v>
      </c>
      <c r="T336" s="201" t="s">
        <v>207</v>
      </c>
      <c r="U336" s="200"/>
      <c r="V336" s="201" t="s">
        <v>290</v>
      </c>
      <c r="W336" s="200"/>
      <c r="X336" s="201" t="s">
        <v>592</v>
      </c>
      <c r="Y336" s="200"/>
      <c r="Z336" s="201" t="s">
        <v>738</v>
      </c>
      <c r="AA336" s="200"/>
      <c r="AB336" s="302" t="s">
        <v>910</v>
      </c>
      <c r="AC336" s="200"/>
      <c r="AD336" s="10"/>
      <c r="AE336" s="398"/>
      <c r="AF336" s="398"/>
      <c r="AG336" s="199"/>
      <c r="AH336" s="391"/>
      <c r="AI336" s="393"/>
      <c r="AJ336" s="393"/>
      <c r="AK336" s="393"/>
      <c r="AL336" s="393"/>
      <c r="AM336" s="393"/>
      <c r="AN336" s="393"/>
      <c r="AO336" s="393"/>
      <c r="AP336" s="393"/>
      <c r="AQ336" s="396"/>
    </row>
    <row r="337" spans="1:46" ht="19.899999999999999" customHeight="1" x14ac:dyDescent="0.2">
      <c r="A337" s="17"/>
      <c r="B337" s="405">
        <v>5</v>
      </c>
      <c r="C337" s="232"/>
      <c r="D337" s="197"/>
      <c r="E337" s="197"/>
      <c r="F337" s="196"/>
      <c r="G337" s="408">
        <v>97</v>
      </c>
      <c r="H337" s="408">
        <v>22</v>
      </c>
      <c r="I337" s="408">
        <v>7</v>
      </c>
      <c r="J337" s="195" t="s">
        <v>95</v>
      </c>
      <c r="K337" s="194" t="s">
        <v>213</v>
      </c>
      <c r="L337" s="195" t="s">
        <v>94</v>
      </c>
      <c r="M337" s="194" t="s">
        <v>753</v>
      </c>
      <c r="N337" s="195" t="s">
        <v>93</v>
      </c>
      <c r="O337" s="194" t="s">
        <v>742</v>
      </c>
      <c r="P337" s="195" t="s">
        <v>92</v>
      </c>
      <c r="Q337" s="194" t="s">
        <v>275</v>
      </c>
      <c r="R337" s="195" t="s">
        <v>212</v>
      </c>
      <c r="S337" s="194" t="s">
        <v>97</v>
      </c>
      <c r="T337" s="195" t="s">
        <v>211</v>
      </c>
      <c r="U337" s="194"/>
      <c r="V337" s="195" t="s">
        <v>292</v>
      </c>
      <c r="W337" s="194"/>
      <c r="X337" s="195" t="s">
        <v>594</v>
      </c>
      <c r="Y337" s="194"/>
      <c r="Z337" s="195" t="s">
        <v>740</v>
      </c>
      <c r="AA337" s="194"/>
      <c r="AB337" s="304" t="s">
        <v>912</v>
      </c>
      <c r="AC337" s="194"/>
      <c r="AD337" s="25" t="s">
        <v>275</v>
      </c>
      <c r="AE337" s="397"/>
      <c r="AF337" s="397"/>
      <c r="AG337" s="193"/>
      <c r="AH337" s="379">
        <f>SUMPRODUCT(LEN($K337:$Y339)-LEN(SUBSTITUTE($K337:$Y339,"A", "")))</f>
        <v>28</v>
      </c>
      <c r="AI337" s="365">
        <f>SUMPRODUCT(LEN($AD337:$AD339)-LEN(SUBSTITUTE($AD337:$AD339,"A", "")))</f>
        <v>2</v>
      </c>
      <c r="AJ337" s="365">
        <f>SUMPRODUCT(LEN($K337:$Y339)-LEN(SUBSTITUTE($K337:$Y339,"S", "")))</f>
        <v>0</v>
      </c>
      <c r="AK337" s="365">
        <f>SUMPRODUCT(LEN($AD337:$AD339)-LEN(SUBSTITUTE($AD337:$AD339,"S", "")))</f>
        <v>0</v>
      </c>
      <c r="AL337" s="365">
        <f>SUMPRODUCT(LEN($K337:$Y339)-LEN(SUBSTITUTE($K337:$Y339,"F", "")))</f>
        <v>0</v>
      </c>
      <c r="AM337" s="365">
        <f>SUMPRODUCT(LEN($AD337:$AD339)-LEN(SUBSTITUTE($AD337:$AD339,"F", "")))</f>
        <v>0</v>
      </c>
      <c r="AN337" s="365">
        <f>SUMPRODUCT(LEN($K337:$Y339)-LEN(SUBSTITUTE($K337:$Y339,"G", "")))</f>
        <v>7</v>
      </c>
      <c r="AO337" s="365">
        <f>SUMPRODUCT(LEN($AD337:$AD339)-LEN(SUBSTITUTE($AD337:$AD339,"G", "")))</f>
        <v>1</v>
      </c>
      <c r="AP337" s="365">
        <f>SUMPRODUCT(LEN($K337:$Y339)-LEN(SUBSTITUTE($K337:$Y339,"M", "")))</f>
        <v>5</v>
      </c>
      <c r="AQ337" s="382">
        <f>SUMPRODUCT(LEN($AD337:$AD339)-LEN(SUBSTITUTE($AD337:$AD339,"M", "")))</f>
        <v>0</v>
      </c>
    </row>
    <row r="338" spans="1:46" ht="19.899999999999999" customHeight="1" x14ac:dyDescent="0.2">
      <c r="A338" s="17"/>
      <c r="B338" s="406"/>
      <c r="C338" s="231"/>
      <c r="D338" s="23"/>
      <c r="E338" s="23"/>
      <c r="F338" s="191"/>
      <c r="G338" s="409"/>
      <c r="H338" s="409"/>
      <c r="I338" s="409"/>
      <c r="J338" s="190" t="s">
        <v>91</v>
      </c>
      <c r="K338" s="189" t="s">
        <v>97</v>
      </c>
      <c r="L338" s="190" t="s">
        <v>90</v>
      </c>
      <c r="M338" s="189" t="s">
        <v>922</v>
      </c>
      <c r="N338" s="190" t="s">
        <v>89</v>
      </c>
      <c r="O338" s="189" t="s">
        <v>516</v>
      </c>
      <c r="P338" s="190" t="s">
        <v>88</v>
      </c>
      <c r="Q338" s="189" t="s">
        <v>263</v>
      </c>
      <c r="R338" s="190" t="s">
        <v>210</v>
      </c>
      <c r="S338" s="189" t="s">
        <v>97</v>
      </c>
      <c r="T338" s="190" t="s">
        <v>209</v>
      </c>
      <c r="U338" s="189"/>
      <c r="V338" s="190" t="s">
        <v>291</v>
      </c>
      <c r="W338" s="189"/>
      <c r="X338" s="190" t="s">
        <v>593</v>
      </c>
      <c r="Y338" s="189"/>
      <c r="Z338" s="190" t="s">
        <v>739</v>
      </c>
      <c r="AA338" s="189"/>
      <c r="AB338" s="303" t="s">
        <v>911</v>
      </c>
      <c r="AC338" s="189"/>
      <c r="AD338" s="18"/>
      <c r="AE338" s="366"/>
      <c r="AF338" s="366"/>
      <c r="AG338" s="188"/>
      <c r="AH338" s="390"/>
      <c r="AI338" s="392"/>
      <c r="AJ338" s="392"/>
      <c r="AK338" s="392"/>
      <c r="AL338" s="392"/>
      <c r="AM338" s="392"/>
      <c r="AN338" s="392"/>
      <c r="AO338" s="392"/>
      <c r="AP338" s="392"/>
      <c r="AQ338" s="395"/>
      <c r="AT338" s="4">
        <f>SUM(AP337:AQ339)/SUM(AN337:AQ339)*100</f>
        <v>38.461538461538467</v>
      </c>
    </row>
    <row r="339" spans="1:46" ht="19.899999999999999" customHeight="1" thickBot="1" x14ac:dyDescent="0.25">
      <c r="A339" s="17"/>
      <c r="B339" s="407"/>
      <c r="C339" s="233"/>
      <c r="D339" s="203"/>
      <c r="E339" s="203"/>
      <c r="F339" s="202"/>
      <c r="G339" s="410"/>
      <c r="H339" s="410"/>
      <c r="I339" s="410"/>
      <c r="J339" s="201" t="s">
        <v>87</v>
      </c>
      <c r="K339" s="200" t="s">
        <v>745</v>
      </c>
      <c r="L339" s="201" t="s">
        <v>86</v>
      </c>
      <c r="M339" s="200" t="s">
        <v>991</v>
      </c>
      <c r="N339" s="201" t="s">
        <v>85</v>
      </c>
      <c r="O339" s="200" t="s">
        <v>319</v>
      </c>
      <c r="P339" s="201" t="s">
        <v>84</v>
      </c>
      <c r="Q339" s="200" t="s">
        <v>213</v>
      </c>
      <c r="R339" s="201" t="s">
        <v>208</v>
      </c>
      <c r="S339" s="200" t="s">
        <v>97</v>
      </c>
      <c r="T339" s="201" t="s">
        <v>207</v>
      </c>
      <c r="U339" s="200"/>
      <c r="V339" s="201" t="s">
        <v>290</v>
      </c>
      <c r="W339" s="200"/>
      <c r="X339" s="201" t="s">
        <v>592</v>
      </c>
      <c r="Y339" s="200"/>
      <c r="Z339" s="201" t="s">
        <v>738</v>
      </c>
      <c r="AA339" s="200"/>
      <c r="AB339" s="302" t="s">
        <v>910</v>
      </c>
      <c r="AC339" s="200"/>
      <c r="AD339" s="10"/>
      <c r="AE339" s="398"/>
      <c r="AF339" s="398"/>
      <c r="AG339" s="199"/>
      <c r="AH339" s="391"/>
      <c r="AI339" s="393"/>
      <c r="AJ339" s="393"/>
      <c r="AK339" s="393"/>
      <c r="AL339" s="393"/>
      <c r="AM339" s="393"/>
      <c r="AN339" s="393"/>
      <c r="AO339" s="393"/>
      <c r="AP339" s="393"/>
      <c r="AQ339" s="396"/>
    </row>
    <row r="340" spans="1:46" ht="19.899999999999999" customHeight="1" x14ac:dyDescent="0.2">
      <c r="A340" s="17"/>
      <c r="B340" s="405">
        <v>6</v>
      </c>
      <c r="C340" s="232"/>
      <c r="D340" s="197"/>
      <c r="E340" s="197"/>
      <c r="F340" s="196"/>
      <c r="G340" s="408">
        <v>86</v>
      </c>
      <c r="H340" s="408">
        <v>25</v>
      </c>
      <c r="I340" s="408">
        <v>5</v>
      </c>
      <c r="J340" s="195" t="s">
        <v>95</v>
      </c>
      <c r="K340" s="194" t="s">
        <v>846</v>
      </c>
      <c r="L340" s="195" t="s">
        <v>94</v>
      </c>
      <c r="M340" s="194" t="s">
        <v>746</v>
      </c>
      <c r="N340" s="195" t="s">
        <v>93</v>
      </c>
      <c r="O340" s="194" t="s">
        <v>425</v>
      </c>
      <c r="P340" s="195" t="s">
        <v>92</v>
      </c>
      <c r="Q340" s="194" t="s">
        <v>441</v>
      </c>
      <c r="R340" s="195" t="s">
        <v>212</v>
      </c>
      <c r="S340" s="194" t="s">
        <v>224</v>
      </c>
      <c r="T340" s="195" t="s">
        <v>211</v>
      </c>
      <c r="U340" s="194" t="s">
        <v>263</v>
      </c>
      <c r="V340" s="195" t="s">
        <v>292</v>
      </c>
      <c r="W340" s="194" t="s">
        <v>271</v>
      </c>
      <c r="X340" s="195" t="s">
        <v>594</v>
      </c>
      <c r="Y340" s="194"/>
      <c r="Z340" s="195" t="s">
        <v>740</v>
      </c>
      <c r="AA340" s="194"/>
      <c r="AB340" s="304" t="s">
        <v>912</v>
      </c>
      <c r="AC340" s="194"/>
      <c r="AD340" s="25" t="s">
        <v>1022</v>
      </c>
      <c r="AE340" s="397"/>
      <c r="AF340" s="397"/>
      <c r="AG340" s="193"/>
      <c r="AH340" s="379">
        <f>SUMPRODUCT(LEN($K340:$Y342)-LEN(SUBSTITUTE($K340:$Y342,"A", "")))</f>
        <v>31</v>
      </c>
      <c r="AI340" s="365">
        <f>SUMPRODUCT(LEN($AD340:$AD342)-LEN(SUBSTITUTE($AD340:$AD342,"A", "")))</f>
        <v>4</v>
      </c>
      <c r="AJ340" s="365">
        <f>SUMPRODUCT(LEN($K340:$Y342)-LEN(SUBSTITUTE($K340:$Y342,"S", "")))</f>
        <v>1</v>
      </c>
      <c r="AK340" s="365">
        <f>SUMPRODUCT(LEN($AD340:$AD342)-LEN(SUBSTITUTE($AD340:$AD342,"S", "")))</f>
        <v>0</v>
      </c>
      <c r="AL340" s="365">
        <f>SUMPRODUCT(LEN($K340:$Y342)-LEN(SUBSTITUTE($K340:$Y342,"F", "")))</f>
        <v>0</v>
      </c>
      <c r="AM340" s="365">
        <f>SUMPRODUCT(LEN($AD340:$AD342)-LEN(SUBSTITUTE($AD340:$AD342,"F", "")))</f>
        <v>0</v>
      </c>
      <c r="AN340" s="365">
        <f>SUMPRODUCT(LEN($K340:$Y342)-LEN(SUBSTITUTE($K340:$Y342,"G", "")))</f>
        <v>11</v>
      </c>
      <c r="AO340" s="365">
        <f>SUMPRODUCT(LEN($AD340:$AD342)-LEN(SUBSTITUTE($AD340:$AD342,"G", "")))</f>
        <v>1</v>
      </c>
      <c r="AP340" s="365">
        <f>SUMPRODUCT(LEN($K340:$Y342)-LEN(SUBSTITUTE($K340:$Y342,"M", "")))</f>
        <v>6</v>
      </c>
      <c r="AQ340" s="382">
        <f>SUMPRODUCT(LEN($AD340:$AD342)-LEN(SUBSTITUTE($AD340:$AD342,"M", "")))</f>
        <v>2</v>
      </c>
    </row>
    <row r="341" spans="1:46" ht="19.899999999999999" customHeight="1" x14ac:dyDescent="0.2">
      <c r="A341" s="17"/>
      <c r="B341" s="406"/>
      <c r="C341" s="231"/>
      <c r="D341" s="23"/>
      <c r="E341" s="23"/>
      <c r="F341" s="191"/>
      <c r="G341" s="409"/>
      <c r="H341" s="409"/>
      <c r="I341" s="409"/>
      <c r="J341" s="190" t="s">
        <v>91</v>
      </c>
      <c r="K341" s="189" t="s">
        <v>839</v>
      </c>
      <c r="L341" s="190" t="s">
        <v>90</v>
      </c>
      <c r="M341" s="189" t="s">
        <v>743</v>
      </c>
      <c r="N341" s="190" t="s">
        <v>89</v>
      </c>
      <c r="O341" s="189" t="s">
        <v>224</v>
      </c>
      <c r="P341" s="190" t="s">
        <v>88</v>
      </c>
      <c r="Q341" s="189" t="s">
        <v>545</v>
      </c>
      <c r="R341" s="190" t="s">
        <v>210</v>
      </c>
      <c r="S341" s="189" t="s">
        <v>263</v>
      </c>
      <c r="T341" s="190" t="s">
        <v>209</v>
      </c>
      <c r="U341" s="189" t="s">
        <v>263</v>
      </c>
      <c r="V341" s="190" t="s">
        <v>291</v>
      </c>
      <c r="W341" s="189" t="s">
        <v>98</v>
      </c>
      <c r="X341" s="190" t="s">
        <v>593</v>
      </c>
      <c r="Y341" s="189"/>
      <c r="Z341" s="190" t="s">
        <v>739</v>
      </c>
      <c r="AA341" s="189"/>
      <c r="AB341" s="303" t="s">
        <v>911</v>
      </c>
      <c r="AC341" s="189"/>
      <c r="AD341" s="18"/>
      <c r="AE341" s="366"/>
      <c r="AF341" s="366"/>
      <c r="AG341" s="188"/>
      <c r="AH341" s="390"/>
      <c r="AI341" s="392"/>
      <c r="AJ341" s="392"/>
      <c r="AK341" s="392"/>
      <c r="AL341" s="392"/>
      <c r="AM341" s="392"/>
      <c r="AN341" s="392"/>
      <c r="AO341" s="392"/>
      <c r="AP341" s="392"/>
      <c r="AQ341" s="395"/>
      <c r="AT341" s="4">
        <f>SUM(AP340:AQ342)/SUM(AN340:AQ342)*100</f>
        <v>40</v>
      </c>
    </row>
    <row r="342" spans="1:46" ht="19.899999999999999" customHeight="1" thickBot="1" x14ac:dyDescent="0.25">
      <c r="A342" s="17"/>
      <c r="B342" s="407"/>
      <c r="C342" s="233"/>
      <c r="D342" s="203"/>
      <c r="E342" s="203"/>
      <c r="F342" s="202"/>
      <c r="G342" s="410"/>
      <c r="H342" s="410"/>
      <c r="I342" s="410"/>
      <c r="J342" s="201" t="s">
        <v>87</v>
      </c>
      <c r="K342" s="200" t="s">
        <v>213</v>
      </c>
      <c r="L342" s="201" t="s">
        <v>86</v>
      </c>
      <c r="M342" s="200" t="s">
        <v>743</v>
      </c>
      <c r="N342" s="201" t="s">
        <v>85</v>
      </c>
      <c r="O342" s="200" t="s">
        <v>224</v>
      </c>
      <c r="P342" s="201" t="s">
        <v>84</v>
      </c>
      <c r="Q342" s="200" t="s">
        <v>263</v>
      </c>
      <c r="R342" s="201" t="s">
        <v>208</v>
      </c>
      <c r="S342" s="200" t="s">
        <v>263</v>
      </c>
      <c r="T342" s="201" t="s">
        <v>207</v>
      </c>
      <c r="U342" s="200" t="s">
        <v>263</v>
      </c>
      <c r="V342" s="201" t="s">
        <v>290</v>
      </c>
      <c r="W342" s="200"/>
      <c r="X342" s="201" t="s">
        <v>592</v>
      </c>
      <c r="Y342" s="200"/>
      <c r="Z342" s="201" t="s">
        <v>738</v>
      </c>
      <c r="AA342" s="200"/>
      <c r="AB342" s="302" t="s">
        <v>910</v>
      </c>
      <c r="AC342" s="200"/>
      <c r="AD342" s="10"/>
      <c r="AE342" s="398"/>
      <c r="AF342" s="398"/>
      <c r="AG342" s="199"/>
      <c r="AH342" s="391"/>
      <c r="AI342" s="393"/>
      <c r="AJ342" s="393"/>
      <c r="AK342" s="393"/>
      <c r="AL342" s="393"/>
      <c r="AM342" s="393"/>
      <c r="AN342" s="393"/>
      <c r="AO342" s="393"/>
      <c r="AP342" s="393"/>
      <c r="AQ342" s="396"/>
    </row>
    <row r="343" spans="1:46" ht="19.899999999999999" customHeight="1" x14ac:dyDescent="0.2">
      <c r="A343" s="17"/>
      <c r="B343" s="405">
        <v>7</v>
      </c>
      <c r="C343" s="232"/>
      <c r="D343" s="197"/>
      <c r="E343" s="197"/>
      <c r="F343" s="196"/>
      <c r="G343" s="408">
        <v>55</v>
      </c>
      <c r="H343" s="408">
        <v>18</v>
      </c>
      <c r="I343" s="408">
        <v>7</v>
      </c>
      <c r="J343" s="195" t="s">
        <v>95</v>
      </c>
      <c r="K343" s="194" t="s">
        <v>748</v>
      </c>
      <c r="L343" s="195" t="s">
        <v>94</v>
      </c>
      <c r="M343" s="194" t="s">
        <v>97</v>
      </c>
      <c r="N343" s="195" t="s">
        <v>93</v>
      </c>
      <c r="O343" s="194" t="s">
        <v>97</v>
      </c>
      <c r="P343" s="195" t="s">
        <v>92</v>
      </c>
      <c r="Q343" s="194" t="s">
        <v>98</v>
      </c>
      <c r="R343" s="195" t="s">
        <v>212</v>
      </c>
      <c r="S343" s="194"/>
      <c r="T343" s="195" t="s">
        <v>211</v>
      </c>
      <c r="U343" s="194"/>
      <c r="V343" s="195" t="s">
        <v>292</v>
      </c>
      <c r="W343" s="194"/>
      <c r="X343" s="195" t="s">
        <v>594</v>
      </c>
      <c r="Y343" s="194"/>
      <c r="Z343" s="195" t="s">
        <v>740</v>
      </c>
      <c r="AA343" s="194"/>
      <c r="AB343" s="304" t="s">
        <v>912</v>
      </c>
      <c r="AC343" s="194"/>
      <c r="AD343" s="25"/>
      <c r="AE343" s="397"/>
      <c r="AF343" s="397"/>
      <c r="AG343" s="193"/>
      <c r="AH343" s="379">
        <f>SUMPRODUCT(LEN($K343:$Y345)-LEN(SUBSTITUTE($K343:$Y345,"A", "")))</f>
        <v>5</v>
      </c>
      <c r="AI343" s="365">
        <f>SUMPRODUCT(LEN($AD343:$AD345)-LEN(SUBSTITUTE($AD343:$AD345,"A", "")))</f>
        <v>0</v>
      </c>
      <c r="AJ343" s="365">
        <f>SUMPRODUCT(LEN($K343:$Y345)-LEN(SUBSTITUTE($K343:$Y345,"S", "")))</f>
        <v>3</v>
      </c>
      <c r="AK343" s="365">
        <f>SUMPRODUCT(LEN($AD343:$AD345)-LEN(SUBSTITUTE($AD343:$AD345,"S", "")))</f>
        <v>0</v>
      </c>
      <c r="AL343" s="365">
        <f>SUMPRODUCT(LEN($K343:$Y345)-LEN(SUBSTITUTE($K343:$Y345,"F", "")))</f>
        <v>0</v>
      </c>
      <c r="AM343" s="365">
        <f>SUMPRODUCT(LEN($AD343:$AD345)-LEN(SUBSTITUTE($AD343:$AD345,"F", "")))</f>
        <v>0</v>
      </c>
      <c r="AN343" s="365">
        <f>SUMPRODUCT(LEN($K343:$Y345)-LEN(SUBSTITUTE($K343:$Y345,"G", "")))</f>
        <v>0</v>
      </c>
      <c r="AO343" s="365">
        <f>SUMPRODUCT(LEN($AD343:$AD345)-LEN(SUBSTITUTE($AD343:$AD345,"G", "")))</f>
        <v>0</v>
      </c>
      <c r="AP343" s="365">
        <f>SUMPRODUCT(LEN($K343:$Y345)-LEN(SUBSTITUTE($K343:$Y345,"M", "")))</f>
        <v>1</v>
      </c>
      <c r="AQ343" s="382">
        <f>SUMPRODUCT(LEN($AD343:$AD345)-LEN(SUBSTITUTE($AD343:$AD345,"M", "")))</f>
        <v>0</v>
      </c>
    </row>
    <row r="344" spans="1:46" ht="19.899999999999999" customHeight="1" x14ac:dyDescent="0.2">
      <c r="A344" s="17"/>
      <c r="B344" s="406"/>
      <c r="C344" s="231"/>
      <c r="D344" s="23"/>
      <c r="E344" s="23"/>
      <c r="F344" s="191"/>
      <c r="G344" s="409"/>
      <c r="H344" s="409"/>
      <c r="I344" s="409"/>
      <c r="J344" s="190" t="s">
        <v>91</v>
      </c>
      <c r="K344" s="189" t="s">
        <v>97</v>
      </c>
      <c r="L344" s="190" t="s">
        <v>90</v>
      </c>
      <c r="M344" s="189" t="s">
        <v>367</v>
      </c>
      <c r="N344" s="190" t="s">
        <v>89</v>
      </c>
      <c r="O344" s="189" t="s">
        <v>97</v>
      </c>
      <c r="P344" s="190" t="s">
        <v>88</v>
      </c>
      <c r="Q344" s="189" t="s">
        <v>98</v>
      </c>
      <c r="R344" s="190" t="s">
        <v>210</v>
      </c>
      <c r="S344" s="189"/>
      <c r="T344" s="190" t="s">
        <v>209</v>
      </c>
      <c r="U344" s="189"/>
      <c r="V344" s="190" t="s">
        <v>291</v>
      </c>
      <c r="W344" s="189"/>
      <c r="X344" s="190" t="s">
        <v>593</v>
      </c>
      <c r="Y344" s="189"/>
      <c r="Z344" s="190" t="s">
        <v>739</v>
      </c>
      <c r="AA344" s="189"/>
      <c r="AB344" s="303" t="s">
        <v>911</v>
      </c>
      <c r="AC344" s="189"/>
      <c r="AD344" s="18"/>
      <c r="AE344" s="366"/>
      <c r="AF344" s="366"/>
      <c r="AG344" s="188"/>
      <c r="AH344" s="390"/>
      <c r="AI344" s="392"/>
      <c r="AJ344" s="392"/>
      <c r="AK344" s="392"/>
      <c r="AL344" s="392"/>
      <c r="AM344" s="392"/>
      <c r="AN344" s="392"/>
      <c r="AO344" s="392"/>
      <c r="AP344" s="392"/>
      <c r="AQ344" s="395"/>
      <c r="AT344" s="4">
        <f>SUM(AP343:AQ345)/SUM(AN343:AQ345)*100</f>
        <v>100</v>
      </c>
    </row>
    <row r="345" spans="1:46" ht="19.899999999999999" customHeight="1" thickBot="1" x14ac:dyDescent="0.25">
      <c r="A345" s="17"/>
      <c r="B345" s="407"/>
      <c r="C345" s="233"/>
      <c r="D345" s="203"/>
      <c r="E345" s="203"/>
      <c r="F345" s="202"/>
      <c r="G345" s="410"/>
      <c r="H345" s="410"/>
      <c r="I345" s="410"/>
      <c r="J345" s="201" t="s">
        <v>87</v>
      </c>
      <c r="K345" s="200" t="s">
        <v>97</v>
      </c>
      <c r="L345" s="201" t="s">
        <v>86</v>
      </c>
      <c r="M345" s="200" t="s">
        <v>367</v>
      </c>
      <c r="N345" s="201" t="s">
        <v>85</v>
      </c>
      <c r="O345" s="200" t="s">
        <v>98</v>
      </c>
      <c r="P345" s="201" t="s">
        <v>84</v>
      </c>
      <c r="Q345" s="200"/>
      <c r="R345" s="201" t="s">
        <v>208</v>
      </c>
      <c r="S345" s="200"/>
      <c r="T345" s="201" t="s">
        <v>207</v>
      </c>
      <c r="U345" s="200"/>
      <c r="V345" s="201" t="s">
        <v>290</v>
      </c>
      <c r="W345" s="200"/>
      <c r="X345" s="201" t="s">
        <v>592</v>
      </c>
      <c r="Y345" s="200"/>
      <c r="Z345" s="201" t="s">
        <v>738</v>
      </c>
      <c r="AA345" s="200"/>
      <c r="AB345" s="302" t="s">
        <v>910</v>
      </c>
      <c r="AC345" s="200"/>
      <c r="AD345" s="10"/>
      <c r="AE345" s="398"/>
      <c r="AF345" s="398"/>
      <c r="AG345" s="199"/>
      <c r="AH345" s="391"/>
      <c r="AI345" s="393"/>
      <c r="AJ345" s="393"/>
      <c r="AK345" s="393"/>
      <c r="AL345" s="393"/>
      <c r="AM345" s="393"/>
      <c r="AN345" s="393"/>
      <c r="AO345" s="393"/>
      <c r="AP345" s="393"/>
      <c r="AQ345" s="396"/>
    </row>
    <row r="346" spans="1:46" ht="19.899999999999999" customHeight="1" x14ac:dyDescent="0.2">
      <c r="A346" s="17"/>
      <c r="B346" s="405">
        <v>8</v>
      </c>
      <c r="C346" s="232"/>
      <c r="D346" s="197"/>
      <c r="E346" s="197"/>
      <c r="F346" s="196"/>
      <c r="G346" s="408">
        <v>97</v>
      </c>
      <c r="H346" s="408">
        <v>24</v>
      </c>
      <c r="I346" s="408">
        <v>5</v>
      </c>
      <c r="J346" s="195" t="s">
        <v>95</v>
      </c>
      <c r="K346" s="194" t="s">
        <v>846</v>
      </c>
      <c r="L346" s="195" t="s">
        <v>94</v>
      </c>
      <c r="M346" s="194" t="s">
        <v>746</v>
      </c>
      <c r="N346" s="195" t="s">
        <v>93</v>
      </c>
      <c r="O346" s="194" t="s">
        <v>511</v>
      </c>
      <c r="P346" s="195" t="s">
        <v>92</v>
      </c>
      <c r="Q346" s="194" t="s">
        <v>441</v>
      </c>
      <c r="R346" s="195" t="s">
        <v>212</v>
      </c>
      <c r="S346" s="194" t="s">
        <v>301</v>
      </c>
      <c r="T346" s="195" t="s">
        <v>211</v>
      </c>
      <c r="U346" s="194" t="s">
        <v>213</v>
      </c>
      <c r="V346" s="195" t="s">
        <v>292</v>
      </c>
      <c r="W346" s="194" t="s">
        <v>97</v>
      </c>
      <c r="X346" s="195" t="s">
        <v>594</v>
      </c>
      <c r="Y346" s="194"/>
      <c r="Z346" s="195" t="s">
        <v>740</v>
      </c>
      <c r="AA346" s="194"/>
      <c r="AB346" s="304" t="s">
        <v>912</v>
      </c>
      <c r="AC346" s="194"/>
      <c r="AD346" s="25" t="s">
        <v>466</v>
      </c>
      <c r="AE346" s="397"/>
      <c r="AF346" s="397"/>
      <c r="AG346" s="193"/>
      <c r="AH346" s="379">
        <f>SUMPRODUCT(LEN($K346:$Y348)-LEN(SUBSTITUTE($K346:$Y348,"A", "")))</f>
        <v>45</v>
      </c>
      <c r="AI346" s="365">
        <f>SUMPRODUCT(LEN($AD346:$AD348)-LEN(SUBSTITUTE($AD346:$AD348,"A", "")))</f>
        <v>4</v>
      </c>
      <c r="AJ346" s="365">
        <f>SUMPRODUCT(LEN($K346:$Y348)-LEN(SUBSTITUTE($K346:$Y348,"S", "")))</f>
        <v>0</v>
      </c>
      <c r="AK346" s="365">
        <f>SUMPRODUCT(LEN($AD346:$AD348)-LEN(SUBSTITUTE($AD346:$AD348,"S", "")))</f>
        <v>0</v>
      </c>
      <c r="AL346" s="365">
        <f>SUMPRODUCT(LEN($K346:$Y348)-LEN(SUBSTITUTE($K346:$Y348,"F", "")))</f>
        <v>0</v>
      </c>
      <c r="AM346" s="365">
        <f>SUMPRODUCT(LEN($AD346:$AD348)-LEN(SUBSTITUTE($AD346:$AD348,"F", "")))</f>
        <v>0</v>
      </c>
      <c r="AN346" s="365">
        <f>SUMPRODUCT(LEN($K346:$Y348)-LEN(SUBSTITUTE($K346:$Y348,"G", "")))</f>
        <v>10</v>
      </c>
      <c r="AO346" s="365">
        <f>SUMPRODUCT(LEN($AD346:$AD348)-LEN(SUBSTITUTE($AD346:$AD348,"G", "")))</f>
        <v>6</v>
      </c>
      <c r="AP346" s="365">
        <f>SUMPRODUCT(LEN($K346:$Y348)-LEN(SUBSTITUTE($K346:$Y348,"M", "")))</f>
        <v>6</v>
      </c>
      <c r="AQ346" s="382">
        <f>SUMPRODUCT(LEN($AD346:$AD348)-LEN(SUBSTITUTE($AD346:$AD348,"M", "")))</f>
        <v>1</v>
      </c>
    </row>
    <row r="347" spans="1:46" ht="19.899999999999999" customHeight="1" x14ac:dyDescent="0.2">
      <c r="A347" s="17"/>
      <c r="B347" s="406"/>
      <c r="C347" s="231"/>
      <c r="D347" s="23"/>
      <c r="E347" s="23"/>
      <c r="F347" s="191"/>
      <c r="G347" s="409"/>
      <c r="H347" s="409"/>
      <c r="I347" s="409"/>
      <c r="J347" s="190" t="s">
        <v>91</v>
      </c>
      <c r="K347" s="189" t="s">
        <v>745</v>
      </c>
      <c r="L347" s="190" t="s">
        <v>90</v>
      </c>
      <c r="M347" s="189" t="s">
        <v>987</v>
      </c>
      <c r="N347" s="190" t="s">
        <v>89</v>
      </c>
      <c r="O347" s="189" t="s">
        <v>753</v>
      </c>
      <c r="P347" s="190" t="s">
        <v>88</v>
      </c>
      <c r="Q347" s="189" t="s">
        <v>269</v>
      </c>
      <c r="R347" s="190" t="s">
        <v>210</v>
      </c>
      <c r="S347" s="189" t="s">
        <v>425</v>
      </c>
      <c r="T347" s="190" t="s">
        <v>209</v>
      </c>
      <c r="U347" s="189" t="s">
        <v>213</v>
      </c>
      <c r="V347" s="190" t="s">
        <v>291</v>
      </c>
      <c r="W347" s="189"/>
      <c r="X347" s="190" t="s">
        <v>593</v>
      </c>
      <c r="Y347" s="189"/>
      <c r="Z347" s="190" t="s">
        <v>739</v>
      </c>
      <c r="AA347" s="189"/>
      <c r="AB347" s="303" t="s">
        <v>911</v>
      </c>
      <c r="AC347" s="189"/>
      <c r="AD347" s="18" t="s">
        <v>1021</v>
      </c>
      <c r="AE347" s="366"/>
      <c r="AF347" s="366"/>
      <c r="AG347" s="188"/>
      <c r="AH347" s="390"/>
      <c r="AI347" s="392"/>
      <c r="AJ347" s="392"/>
      <c r="AK347" s="392"/>
      <c r="AL347" s="392"/>
      <c r="AM347" s="392"/>
      <c r="AN347" s="392"/>
      <c r="AO347" s="392"/>
      <c r="AP347" s="392"/>
      <c r="AQ347" s="395"/>
      <c r="AT347" s="4">
        <f>SUM(AP346:AQ348)/SUM(AN346:AQ348)*100</f>
        <v>30.434782608695656</v>
      </c>
    </row>
    <row r="348" spans="1:46" ht="19.899999999999999" customHeight="1" thickBot="1" x14ac:dyDescent="0.25">
      <c r="A348" s="17"/>
      <c r="B348" s="407"/>
      <c r="C348" s="233"/>
      <c r="D348" s="203"/>
      <c r="E348" s="203"/>
      <c r="F348" s="202"/>
      <c r="G348" s="410"/>
      <c r="H348" s="410"/>
      <c r="I348" s="410"/>
      <c r="J348" s="201" t="s">
        <v>87</v>
      </c>
      <c r="K348" s="200" t="s">
        <v>441</v>
      </c>
      <c r="L348" s="201" t="s">
        <v>86</v>
      </c>
      <c r="M348" s="200" t="s">
        <v>425</v>
      </c>
      <c r="N348" s="201" t="s">
        <v>85</v>
      </c>
      <c r="O348" s="200" t="s">
        <v>516</v>
      </c>
      <c r="P348" s="201" t="s">
        <v>84</v>
      </c>
      <c r="Q348" s="200" t="s">
        <v>224</v>
      </c>
      <c r="R348" s="201" t="s">
        <v>208</v>
      </c>
      <c r="S348" s="200" t="s">
        <v>263</v>
      </c>
      <c r="T348" s="201" t="s">
        <v>207</v>
      </c>
      <c r="U348" s="200" t="s">
        <v>271</v>
      </c>
      <c r="V348" s="201" t="s">
        <v>290</v>
      </c>
      <c r="W348" s="200"/>
      <c r="X348" s="201" t="s">
        <v>592</v>
      </c>
      <c r="Y348" s="200"/>
      <c r="Z348" s="201" t="s">
        <v>738</v>
      </c>
      <c r="AA348" s="200"/>
      <c r="AB348" s="302" t="s">
        <v>910</v>
      </c>
      <c r="AC348" s="200"/>
      <c r="AD348" s="10"/>
      <c r="AE348" s="398"/>
      <c r="AF348" s="398"/>
      <c r="AG348" s="199"/>
      <c r="AH348" s="391"/>
      <c r="AI348" s="393"/>
      <c r="AJ348" s="393"/>
      <c r="AK348" s="393"/>
      <c r="AL348" s="393"/>
      <c r="AM348" s="393"/>
      <c r="AN348" s="393"/>
      <c r="AO348" s="393"/>
      <c r="AP348" s="393"/>
      <c r="AQ348" s="396"/>
    </row>
    <row r="349" spans="1:46" ht="19.899999999999999" customHeight="1" x14ac:dyDescent="0.2">
      <c r="A349" s="17"/>
      <c r="B349" s="405">
        <v>9</v>
      </c>
      <c r="C349" s="232"/>
      <c r="D349" s="197"/>
      <c r="E349" s="197"/>
      <c r="F349" s="196"/>
      <c r="G349" s="408">
        <v>86</v>
      </c>
      <c r="H349" s="408">
        <v>25</v>
      </c>
      <c r="I349" s="408">
        <v>6</v>
      </c>
      <c r="J349" s="195" t="s">
        <v>95</v>
      </c>
      <c r="K349" s="194" t="s">
        <v>97</v>
      </c>
      <c r="L349" s="195" t="s">
        <v>94</v>
      </c>
      <c r="M349" s="194" t="s">
        <v>425</v>
      </c>
      <c r="N349" s="195" t="s">
        <v>93</v>
      </c>
      <c r="O349" s="194" t="s">
        <v>753</v>
      </c>
      <c r="P349" s="195" t="s">
        <v>92</v>
      </c>
      <c r="Q349" s="194" t="s">
        <v>743</v>
      </c>
      <c r="R349" s="195" t="s">
        <v>212</v>
      </c>
      <c r="S349" s="194" t="s">
        <v>263</v>
      </c>
      <c r="T349" s="195" t="s">
        <v>211</v>
      </c>
      <c r="U349" s="194" t="s">
        <v>97</v>
      </c>
      <c r="V349" s="195" t="s">
        <v>292</v>
      </c>
      <c r="W349" s="194" t="s">
        <v>97</v>
      </c>
      <c r="X349" s="195" t="s">
        <v>594</v>
      </c>
      <c r="Y349" s="194"/>
      <c r="Z349" s="195" t="s">
        <v>740</v>
      </c>
      <c r="AA349" s="194"/>
      <c r="AB349" s="304" t="s">
        <v>912</v>
      </c>
      <c r="AC349" s="194"/>
      <c r="AD349" s="25" t="s">
        <v>660</v>
      </c>
      <c r="AE349" s="397"/>
      <c r="AF349" s="397"/>
      <c r="AG349" s="193"/>
      <c r="AH349" s="379">
        <f>SUMPRODUCT(LEN($K349:$Y351)-LEN(SUBSTITUTE($K349:$Y351,"A", "")))</f>
        <v>36</v>
      </c>
      <c r="AI349" s="365">
        <f>SUMPRODUCT(LEN($AD349:$AD351)-LEN(SUBSTITUTE($AD349:$AD351,"A", "")))</f>
        <v>1</v>
      </c>
      <c r="AJ349" s="365">
        <f>SUMPRODUCT(LEN($K349:$Y351)-LEN(SUBSTITUTE($K349:$Y351,"S", "")))</f>
        <v>0</v>
      </c>
      <c r="AK349" s="365">
        <f>SUMPRODUCT(LEN($AD349:$AD351)-LEN(SUBSTITUTE($AD349:$AD351,"S", "")))</f>
        <v>0</v>
      </c>
      <c r="AL349" s="365">
        <f>SUMPRODUCT(LEN($K349:$Y351)-LEN(SUBSTITUTE($K349:$Y351,"F", "")))</f>
        <v>0</v>
      </c>
      <c r="AM349" s="365">
        <f>SUMPRODUCT(LEN($AD349:$AD351)-LEN(SUBSTITUTE($AD349:$AD351,"F", "")))</f>
        <v>0</v>
      </c>
      <c r="AN349" s="365">
        <f>SUMPRODUCT(LEN($K349:$Y351)-LEN(SUBSTITUTE($K349:$Y351,"G", "")))</f>
        <v>5</v>
      </c>
      <c r="AO349" s="365">
        <f>SUMPRODUCT(LEN($AD349:$AD351)-LEN(SUBSTITUTE($AD349:$AD351,"G", "")))</f>
        <v>2</v>
      </c>
      <c r="AP349" s="365">
        <f>SUMPRODUCT(LEN($K349:$Y351)-LEN(SUBSTITUTE($K349:$Y351,"M", "")))</f>
        <v>6</v>
      </c>
      <c r="AQ349" s="382">
        <f>SUMPRODUCT(LEN($AD349:$AD351)-LEN(SUBSTITUTE($AD349:$AD351,"M", "")))</f>
        <v>3</v>
      </c>
    </row>
    <row r="350" spans="1:46" ht="19.899999999999999" customHeight="1" x14ac:dyDescent="0.2">
      <c r="A350" s="17"/>
      <c r="B350" s="406"/>
      <c r="C350" s="231"/>
      <c r="D350" s="23"/>
      <c r="E350" s="23"/>
      <c r="F350" s="191"/>
      <c r="G350" s="409"/>
      <c r="H350" s="409"/>
      <c r="I350" s="409"/>
      <c r="J350" s="190" t="s">
        <v>91</v>
      </c>
      <c r="K350" s="189" t="s">
        <v>213</v>
      </c>
      <c r="L350" s="190" t="s">
        <v>90</v>
      </c>
      <c r="M350" s="189" t="s">
        <v>743</v>
      </c>
      <c r="N350" s="190" t="s">
        <v>89</v>
      </c>
      <c r="O350" s="189" t="s">
        <v>436</v>
      </c>
      <c r="P350" s="190" t="s">
        <v>88</v>
      </c>
      <c r="Q350" s="189" t="s">
        <v>319</v>
      </c>
      <c r="R350" s="190" t="s">
        <v>210</v>
      </c>
      <c r="S350" s="189" t="s">
        <v>213</v>
      </c>
      <c r="T350" s="190" t="s">
        <v>209</v>
      </c>
      <c r="U350" s="189" t="s">
        <v>97</v>
      </c>
      <c r="V350" s="190" t="s">
        <v>291</v>
      </c>
      <c r="W350" s="189"/>
      <c r="X350" s="190" t="s">
        <v>593</v>
      </c>
      <c r="Y350" s="189"/>
      <c r="Z350" s="190" t="s">
        <v>739</v>
      </c>
      <c r="AA350" s="189"/>
      <c r="AB350" s="303" t="s">
        <v>911</v>
      </c>
      <c r="AC350" s="189"/>
      <c r="AD350" s="18" t="s">
        <v>1017</v>
      </c>
      <c r="AE350" s="366"/>
      <c r="AF350" s="366"/>
      <c r="AG350" s="188"/>
      <c r="AH350" s="390"/>
      <c r="AI350" s="392"/>
      <c r="AJ350" s="392"/>
      <c r="AK350" s="392"/>
      <c r="AL350" s="392"/>
      <c r="AM350" s="392"/>
      <c r="AN350" s="392"/>
      <c r="AO350" s="392"/>
      <c r="AP350" s="392"/>
      <c r="AQ350" s="395"/>
      <c r="AT350" s="4">
        <f>SUM(AP349:AQ351)/SUM(AN349:AQ351)*100</f>
        <v>56.25</v>
      </c>
    </row>
    <row r="351" spans="1:46" ht="19.899999999999999" customHeight="1" thickBot="1" x14ac:dyDescent="0.25">
      <c r="A351" s="17"/>
      <c r="B351" s="407"/>
      <c r="C351" s="233"/>
      <c r="D351" s="203"/>
      <c r="E351" s="203"/>
      <c r="F351" s="202"/>
      <c r="G351" s="410"/>
      <c r="H351" s="410"/>
      <c r="I351" s="410"/>
      <c r="J351" s="201" t="s">
        <v>87</v>
      </c>
      <c r="K351" s="200" t="s">
        <v>746</v>
      </c>
      <c r="L351" s="201" t="s">
        <v>86</v>
      </c>
      <c r="M351" s="200" t="s">
        <v>916</v>
      </c>
      <c r="N351" s="201" t="s">
        <v>85</v>
      </c>
      <c r="O351" s="200" t="s">
        <v>425</v>
      </c>
      <c r="P351" s="201" t="s">
        <v>84</v>
      </c>
      <c r="Q351" s="200" t="s">
        <v>224</v>
      </c>
      <c r="R351" s="201" t="s">
        <v>208</v>
      </c>
      <c r="S351" s="200" t="s">
        <v>224</v>
      </c>
      <c r="T351" s="201" t="s">
        <v>207</v>
      </c>
      <c r="U351" s="200" t="s">
        <v>97</v>
      </c>
      <c r="V351" s="201" t="s">
        <v>290</v>
      </c>
      <c r="W351" s="200"/>
      <c r="X351" s="201" t="s">
        <v>592</v>
      </c>
      <c r="Y351" s="200"/>
      <c r="Z351" s="201" t="s">
        <v>738</v>
      </c>
      <c r="AA351" s="200"/>
      <c r="AB351" s="302" t="s">
        <v>910</v>
      </c>
      <c r="AC351" s="200"/>
      <c r="AD351" s="10"/>
      <c r="AE351" s="398"/>
      <c r="AF351" s="398"/>
      <c r="AG351" s="199"/>
      <c r="AH351" s="391"/>
      <c r="AI351" s="393"/>
      <c r="AJ351" s="393"/>
      <c r="AK351" s="393"/>
      <c r="AL351" s="393"/>
      <c r="AM351" s="393"/>
      <c r="AN351" s="393"/>
      <c r="AO351" s="393"/>
      <c r="AP351" s="393"/>
      <c r="AQ351" s="396"/>
    </row>
    <row r="352" spans="1:46" ht="19.899999999999999" customHeight="1" x14ac:dyDescent="0.2">
      <c r="A352" s="17"/>
      <c r="B352" s="405">
        <v>10</v>
      </c>
      <c r="C352" s="232"/>
      <c r="D352" s="197"/>
      <c r="E352" s="197"/>
      <c r="F352" s="196"/>
      <c r="G352" s="408">
        <v>95</v>
      </c>
      <c r="H352" s="408">
        <v>25</v>
      </c>
      <c r="I352" s="408">
        <v>5</v>
      </c>
      <c r="J352" s="195" t="s">
        <v>95</v>
      </c>
      <c r="K352" s="194" t="s">
        <v>743</v>
      </c>
      <c r="L352" s="195" t="s">
        <v>94</v>
      </c>
      <c r="M352" s="194" t="s">
        <v>224</v>
      </c>
      <c r="N352" s="195" t="s">
        <v>93</v>
      </c>
      <c r="O352" s="194" t="s">
        <v>1017</v>
      </c>
      <c r="P352" s="195" t="s">
        <v>92</v>
      </c>
      <c r="Q352" s="194" t="s">
        <v>660</v>
      </c>
      <c r="R352" s="195" t="s">
        <v>212</v>
      </c>
      <c r="S352" s="194" t="s">
        <v>275</v>
      </c>
      <c r="T352" s="195" t="s">
        <v>211</v>
      </c>
      <c r="U352" s="194" t="s">
        <v>263</v>
      </c>
      <c r="V352" s="195" t="s">
        <v>292</v>
      </c>
      <c r="W352" s="194" t="s">
        <v>97</v>
      </c>
      <c r="X352" s="195" t="s">
        <v>594</v>
      </c>
      <c r="Y352" s="194"/>
      <c r="Z352" s="195" t="s">
        <v>740</v>
      </c>
      <c r="AA352" s="194"/>
      <c r="AB352" s="304" t="s">
        <v>912</v>
      </c>
      <c r="AC352" s="194"/>
      <c r="AD352" s="25" t="s">
        <v>269</v>
      </c>
      <c r="AE352" s="397"/>
      <c r="AF352" s="397"/>
      <c r="AG352" s="193"/>
      <c r="AH352" s="379">
        <f>SUMPRODUCT(LEN($K352:$Y354)-LEN(SUBSTITUTE($K352:$Y354,"A", "")))</f>
        <v>33</v>
      </c>
      <c r="AI352" s="365">
        <f>SUMPRODUCT(LEN($AD352:$AD354)-LEN(SUBSTITUTE($AD352:$AD354,"A", "")))</f>
        <v>6</v>
      </c>
      <c r="AJ352" s="365">
        <f>SUMPRODUCT(LEN($K352:$Y354)-LEN(SUBSTITUTE($K352:$Y354,"S", "")))</f>
        <v>0</v>
      </c>
      <c r="AK352" s="365">
        <f>SUMPRODUCT(LEN($AD352:$AD354)-LEN(SUBSTITUTE($AD352:$AD354,"S", "")))</f>
        <v>0</v>
      </c>
      <c r="AL352" s="365">
        <f>SUMPRODUCT(LEN($K352:$Y354)-LEN(SUBSTITUTE($K352:$Y354,"F", "")))</f>
        <v>0</v>
      </c>
      <c r="AM352" s="365">
        <f>SUMPRODUCT(LEN($AD352:$AD354)-LEN(SUBSTITUTE($AD352:$AD354,"F", "")))</f>
        <v>0</v>
      </c>
      <c r="AN352" s="365">
        <f>SUMPRODUCT(LEN($K352:$Y354)-LEN(SUBSTITUTE($K352:$Y354,"G", "")))</f>
        <v>8</v>
      </c>
      <c r="AO352" s="365">
        <f>SUMPRODUCT(LEN($AD352:$AD354)-LEN(SUBSTITUTE($AD352:$AD354,"G", "")))</f>
        <v>3</v>
      </c>
      <c r="AP352" s="365">
        <f>SUMPRODUCT(LEN($K352:$Y354)-LEN(SUBSTITUTE($K352:$Y354,"M", "")))</f>
        <v>10</v>
      </c>
      <c r="AQ352" s="382">
        <f>SUMPRODUCT(LEN($AD352:$AD354)-LEN(SUBSTITUTE($AD352:$AD354,"M", "")))</f>
        <v>1</v>
      </c>
    </row>
    <row r="353" spans="1:46" ht="19.899999999999999" customHeight="1" x14ac:dyDescent="0.2">
      <c r="A353" s="17"/>
      <c r="B353" s="406"/>
      <c r="C353" s="231"/>
      <c r="D353" s="23"/>
      <c r="E353" s="23"/>
      <c r="F353" s="191"/>
      <c r="G353" s="409"/>
      <c r="H353" s="409"/>
      <c r="I353" s="409"/>
      <c r="J353" s="190" t="s">
        <v>91</v>
      </c>
      <c r="K353" s="189" t="s">
        <v>213</v>
      </c>
      <c r="L353" s="190" t="s">
        <v>90</v>
      </c>
      <c r="M353" s="189" t="s">
        <v>938</v>
      </c>
      <c r="N353" s="190" t="s">
        <v>89</v>
      </c>
      <c r="O353" s="189" t="s">
        <v>746</v>
      </c>
      <c r="P353" s="190" t="s">
        <v>88</v>
      </c>
      <c r="Q353" s="189" t="s">
        <v>306</v>
      </c>
      <c r="R353" s="190" t="s">
        <v>210</v>
      </c>
      <c r="S353" s="189" t="s">
        <v>97</v>
      </c>
      <c r="T353" s="190" t="s">
        <v>209</v>
      </c>
      <c r="U353" s="189" t="s">
        <v>263</v>
      </c>
      <c r="V353" s="190" t="s">
        <v>291</v>
      </c>
      <c r="W353" s="189" t="s">
        <v>97</v>
      </c>
      <c r="X353" s="190" t="s">
        <v>593</v>
      </c>
      <c r="Y353" s="189"/>
      <c r="Z353" s="190" t="s">
        <v>739</v>
      </c>
      <c r="AA353" s="189"/>
      <c r="AB353" s="303" t="s">
        <v>911</v>
      </c>
      <c r="AC353" s="189"/>
      <c r="AD353" s="18" t="s">
        <v>753</v>
      </c>
      <c r="AE353" s="366"/>
      <c r="AF353" s="366"/>
      <c r="AG353" s="188"/>
      <c r="AH353" s="390"/>
      <c r="AI353" s="392"/>
      <c r="AJ353" s="392"/>
      <c r="AK353" s="392"/>
      <c r="AL353" s="392"/>
      <c r="AM353" s="392"/>
      <c r="AN353" s="392"/>
      <c r="AO353" s="392"/>
      <c r="AP353" s="392"/>
      <c r="AQ353" s="395"/>
      <c r="AT353" s="4">
        <f>SUM(AP352:AQ354)/SUM(AN352:AQ354)*100</f>
        <v>50</v>
      </c>
    </row>
    <row r="354" spans="1:46" ht="19.899999999999999" customHeight="1" thickBot="1" x14ac:dyDescent="0.25">
      <c r="A354" s="17"/>
      <c r="B354" s="407"/>
      <c r="C354" s="233"/>
      <c r="D354" s="203"/>
      <c r="E354" s="203"/>
      <c r="F354" s="202"/>
      <c r="G354" s="410"/>
      <c r="H354" s="410"/>
      <c r="I354" s="410"/>
      <c r="J354" s="201" t="s">
        <v>87</v>
      </c>
      <c r="K354" s="200" t="s">
        <v>746</v>
      </c>
      <c r="L354" s="201" t="s">
        <v>86</v>
      </c>
      <c r="M354" s="200" t="s">
        <v>916</v>
      </c>
      <c r="N354" s="201" t="s">
        <v>85</v>
      </c>
      <c r="O354" s="200" t="s">
        <v>441</v>
      </c>
      <c r="P354" s="201" t="s">
        <v>84</v>
      </c>
      <c r="Q354" s="200" t="s">
        <v>747</v>
      </c>
      <c r="R354" s="201" t="s">
        <v>208</v>
      </c>
      <c r="S354" s="200" t="s">
        <v>275</v>
      </c>
      <c r="T354" s="201" t="s">
        <v>207</v>
      </c>
      <c r="U354" s="200" t="s">
        <v>97</v>
      </c>
      <c r="V354" s="201" t="s">
        <v>290</v>
      </c>
      <c r="W354" s="200"/>
      <c r="X354" s="201" t="s">
        <v>592</v>
      </c>
      <c r="Y354" s="200"/>
      <c r="Z354" s="201" t="s">
        <v>738</v>
      </c>
      <c r="AA354" s="200"/>
      <c r="AB354" s="302" t="s">
        <v>910</v>
      </c>
      <c r="AC354" s="200"/>
      <c r="AD354" s="10" t="s">
        <v>263</v>
      </c>
      <c r="AE354" s="398"/>
      <c r="AF354" s="398"/>
      <c r="AG354" s="199"/>
      <c r="AH354" s="391"/>
      <c r="AI354" s="393"/>
      <c r="AJ354" s="393"/>
      <c r="AK354" s="393"/>
      <c r="AL354" s="393"/>
      <c r="AM354" s="393"/>
      <c r="AN354" s="393"/>
      <c r="AO354" s="393"/>
      <c r="AP354" s="393"/>
      <c r="AQ354" s="396"/>
    </row>
    <row r="355" spans="1:46" ht="19.899999999999999" customHeight="1" x14ac:dyDescent="0.2">
      <c r="A355" s="17"/>
      <c r="B355" s="405">
        <v>11</v>
      </c>
      <c r="C355" s="232"/>
      <c r="D355" s="197"/>
      <c r="E355" s="197"/>
      <c r="F355" s="196"/>
      <c r="G355" s="408">
        <v>99</v>
      </c>
      <c r="H355" s="408">
        <v>25</v>
      </c>
      <c r="I355" s="408">
        <v>7</v>
      </c>
      <c r="J355" s="195" t="s">
        <v>95</v>
      </c>
      <c r="K355" s="194" t="s">
        <v>97</v>
      </c>
      <c r="L355" s="195" t="s">
        <v>94</v>
      </c>
      <c r="M355" s="194" t="s">
        <v>793</v>
      </c>
      <c r="N355" s="195" t="s">
        <v>93</v>
      </c>
      <c r="O355" s="194" t="s">
        <v>743</v>
      </c>
      <c r="P355" s="195" t="s">
        <v>92</v>
      </c>
      <c r="Q355" s="194" t="s">
        <v>224</v>
      </c>
      <c r="R355" s="195" t="s">
        <v>212</v>
      </c>
      <c r="S355" s="194" t="s">
        <v>275</v>
      </c>
      <c r="T355" s="195" t="s">
        <v>211</v>
      </c>
      <c r="U355" s="194" t="s">
        <v>97</v>
      </c>
      <c r="V355" s="195" t="s">
        <v>292</v>
      </c>
      <c r="W355" s="194"/>
      <c r="X355" s="195" t="s">
        <v>594</v>
      </c>
      <c r="Y355" s="194"/>
      <c r="Z355" s="195" t="s">
        <v>740</v>
      </c>
      <c r="AA355" s="194"/>
      <c r="AB355" s="304" t="s">
        <v>912</v>
      </c>
      <c r="AC355" s="194"/>
      <c r="AD355" s="25" t="s">
        <v>97</v>
      </c>
      <c r="AE355" s="397"/>
      <c r="AF355" s="397"/>
      <c r="AG355" s="193"/>
      <c r="AH355" s="379">
        <f>SUMPRODUCT(LEN($K355:$Y357)-LEN(SUBSTITUTE($K355:$Y357,"A", "")))</f>
        <v>27</v>
      </c>
      <c r="AI355" s="365">
        <f>SUMPRODUCT(LEN($AD355:$AD357)-LEN(SUBSTITUTE($AD355:$AD357,"A", "")))</f>
        <v>1</v>
      </c>
      <c r="AJ355" s="365">
        <f>SUMPRODUCT(LEN($K355:$Y357)-LEN(SUBSTITUTE($K355:$Y357,"S", "")))</f>
        <v>0</v>
      </c>
      <c r="AK355" s="365">
        <f>SUMPRODUCT(LEN($AD355:$AD357)-LEN(SUBSTITUTE($AD355:$AD357,"S", "")))</f>
        <v>0</v>
      </c>
      <c r="AL355" s="365">
        <f>SUMPRODUCT(LEN($K355:$Y357)-LEN(SUBSTITUTE($K355:$Y357,"F", "")))</f>
        <v>0</v>
      </c>
      <c r="AM355" s="365">
        <f>SUMPRODUCT(LEN($AD355:$AD357)-LEN(SUBSTITUTE($AD355:$AD357,"F", "")))</f>
        <v>0</v>
      </c>
      <c r="AN355" s="365">
        <f>SUMPRODUCT(LEN($K355:$Y357)-LEN(SUBSTITUTE($K355:$Y357,"G", "")))</f>
        <v>6</v>
      </c>
      <c r="AO355" s="365">
        <f>SUMPRODUCT(LEN($AD355:$AD357)-LEN(SUBSTITUTE($AD355:$AD357,"G", "")))</f>
        <v>0</v>
      </c>
      <c r="AP355" s="365">
        <f>SUMPRODUCT(LEN($K355:$Y357)-LEN(SUBSTITUTE($K355:$Y357,"M", "")))</f>
        <v>7</v>
      </c>
      <c r="AQ355" s="382">
        <f>SUMPRODUCT(LEN($AD355:$AD357)-LEN(SUBSTITUTE($AD355:$AD357,"M", "")))</f>
        <v>0</v>
      </c>
    </row>
    <row r="356" spans="1:46" ht="19.899999999999999" customHeight="1" x14ac:dyDescent="0.2">
      <c r="A356" s="17"/>
      <c r="B356" s="406"/>
      <c r="C356" s="231"/>
      <c r="D356" s="23"/>
      <c r="E356" s="23"/>
      <c r="F356" s="191"/>
      <c r="G356" s="409"/>
      <c r="H356" s="409"/>
      <c r="I356" s="409"/>
      <c r="J356" s="190" t="s">
        <v>91</v>
      </c>
      <c r="K356" s="189" t="s">
        <v>367</v>
      </c>
      <c r="L356" s="190" t="s">
        <v>90</v>
      </c>
      <c r="M356" s="189" t="s">
        <v>793</v>
      </c>
      <c r="N356" s="190" t="s">
        <v>89</v>
      </c>
      <c r="O356" s="189" t="s">
        <v>743</v>
      </c>
      <c r="P356" s="190" t="s">
        <v>88</v>
      </c>
      <c r="Q356" s="189" t="s">
        <v>224</v>
      </c>
      <c r="R356" s="190" t="s">
        <v>210</v>
      </c>
      <c r="S356" s="189" t="s">
        <v>275</v>
      </c>
      <c r="T356" s="190" t="s">
        <v>209</v>
      </c>
      <c r="U356" s="189" t="s">
        <v>271</v>
      </c>
      <c r="V356" s="190" t="s">
        <v>291</v>
      </c>
      <c r="W356" s="189"/>
      <c r="X356" s="190" t="s">
        <v>593</v>
      </c>
      <c r="Y356" s="189"/>
      <c r="Z356" s="190" t="s">
        <v>739</v>
      </c>
      <c r="AA356" s="189"/>
      <c r="AB356" s="303" t="s">
        <v>911</v>
      </c>
      <c r="AC356" s="189"/>
      <c r="AD356" s="18"/>
      <c r="AE356" s="366"/>
      <c r="AF356" s="366"/>
      <c r="AG356" s="188"/>
      <c r="AH356" s="390"/>
      <c r="AI356" s="392"/>
      <c r="AJ356" s="392"/>
      <c r="AK356" s="392"/>
      <c r="AL356" s="392"/>
      <c r="AM356" s="392"/>
      <c r="AN356" s="392"/>
      <c r="AO356" s="392"/>
      <c r="AP356" s="392"/>
      <c r="AQ356" s="395"/>
      <c r="AT356" s="4">
        <f>SUM(AP355:AQ357)/SUM(AN355:AQ357)*100</f>
        <v>53.846153846153847</v>
      </c>
    </row>
    <row r="357" spans="1:46" ht="19.899999999999999" customHeight="1" thickBot="1" x14ac:dyDescent="0.25">
      <c r="A357" s="17"/>
      <c r="B357" s="407"/>
      <c r="C357" s="233"/>
      <c r="D357" s="203"/>
      <c r="E357" s="203"/>
      <c r="F357" s="202"/>
      <c r="G357" s="410"/>
      <c r="H357" s="410"/>
      <c r="I357" s="410"/>
      <c r="J357" s="201" t="s">
        <v>87</v>
      </c>
      <c r="K357" s="200" t="s">
        <v>213</v>
      </c>
      <c r="L357" s="201" t="s">
        <v>86</v>
      </c>
      <c r="M357" s="200" t="s">
        <v>224</v>
      </c>
      <c r="N357" s="201" t="s">
        <v>85</v>
      </c>
      <c r="O357" s="200" t="s">
        <v>746</v>
      </c>
      <c r="P357" s="201" t="s">
        <v>84</v>
      </c>
      <c r="Q357" s="200" t="s">
        <v>263</v>
      </c>
      <c r="R357" s="201" t="s">
        <v>208</v>
      </c>
      <c r="S357" s="200" t="s">
        <v>319</v>
      </c>
      <c r="T357" s="201" t="s">
        <v>207</v>
      </c>
      <c r="U357" s="200" t="s">
        <v>97</v>
      </c>
      <c r="V357" s="201" t="s">
        <v>290</v>
      </c>
      <c r="W357" s="200"/>
      <c r="X357" s="201" t="s">
        <v>592</v>
      </c>
      <c r="Y357" s="200"/>
      <c r="Z357" s="201" t="s">
        <v>738</v>
      </c>
      <c r="AA357" s="200"/>
      <c r="AB357" s="302" t="s">
        <v>910</v>
      </c>
      <c r="AC357" s="200"/>
      <c r="AD357" s="10"/>
      <c r="AE357" s="398"/>
      <c r="AF357" s="398"/>
      <c r="AG357" s="199"/>
      <c r="AH357" s="391"/>
      <c r="AI357" s="393"/>
      <c r="AJ357" s="393"/>
      <c r="AK357" s="393"/>
      <c r="AL357" s="393"/>
      <c r="AM357" s="393"/>
      <c r="AN357" s="393"/>
      <c r="AO357" s="393"/>
      <c r="AP357" s="393"/>
      <c r="AQ357" s="396"/>
    </row>
    <row r="358" spans="1:46" ht="19.899999999999999" customHeight="1" x14ac:dyDescent="0.2">
      <c r="A358" s="17"/>
      <c r="B358" s="405">
        <v>12</v>
      </c>
      <c r="C358" s="232"/>
      <c r="D358" s="197"/>
      <c r="E358" s="197"/>
      <c r="F358" s="196"/>
      <c r="G358" s="408">
        <v>100</v>
      </c>
      <c r="H358" s="408">
        <v>27</v>
      </c>
      <c r="I358" s="408">
        <v>6</v>
      </c>
      <c r="J358" s="195" t="s">
        <v>95</v>
      </c>
      <c r="K358" s="194" t="s">
        <v>746</v>
      </c>
      <c r="L358" s="195" t="s">
        <v>94</v>
      </c>
      <c r="M358" s="194" t="s">
        <v>955</v>
      </c>
      <c r="N358" s="195" t="s">
        <v>93</v>
      </c>
      <c r="O358" s="194" t="s">
        <v>511</v>
      </c>
      <c r="P358" s="195" t="s">
        <v>92</v>
      </c>
      <c r="Q358" s="194" t="s">
        <v>784</v>
      </c>
      <c r="R358" s="195" t="s">
        <v>212</v>
      </c>
      <c r="S358" s="194" t="s">
        <v>271</v>
      </c>
      <c r="T358" s="195" t="s">
        <v>211</v>
      </c>
      <c r="U358" s="194" t="s">
        <v>224</v>
      </c>
      <c r="V358" s="195" t="s">
        <v>292</v>
      </c>
      <c r="W358" s="194" t="s">
        <v>271</v>
      </c>
      <c r="X358" s="195" t="s">
        <v>594</v>
      </c>
      <c r="Y358" s="194"/>
      <c r="Z358" s="195" t="s">
        <v>740</v>
      </c>
      <c r="AA358" s="194"/>
      <c r="AB358" s="304" t="s">
        <v>912</v>
      </c>
      <c r="AC358" s="194"/>
      <c r="AD358" s="25" t="s">
        <v>451</v>
      </c>
      <c r="AE358" s="397"/>
      <c r="AF358" s="397"/>
      <c r="AG358" s="193"/>
      <c r="AH358" s="379">
        <f>SUMPRODUCT(LEN($K358:$Y360)-LEN(SUBSTITUTE($K358:$Y360,"A", "")))</f>
        <v>50</v>
      </c>
      <c r="AI358" s="365">
        <f>SUMPRODUCT(LEN($AD358:$AD360)-LEN(SUBSTITUTE($AD358:$AD360,"A", "")))</f>
        <v>14</v>
      </c>
      <c r="AJ358" s="365">
        <f>SUMPRODUCT(LEN($K358:$Y360)-LEN(SUBSTITUTE($K358:$Y360,"S", "")))</f>
        <v>0</v>
      </c>
      <c r="AK358" s="365">
        <f>SUMPRODUCT(LEN($AD358:$AD360)-LEN(SUBSTITUTE($AD358:$AD360,"S", "")))</f>
        <v>0</v>
      </c>
      <c r="AL358" s="365">
        <f>SUMPRODUCT(LEN($K358:$Y360)-LEN(SUBSTITUTE($K358:$Y360,"F", "")))</f>
        <v>0</v>
      </c>
      <c r="AM358" s="365">
        <f>SUMPRODUCT(LEN($AD358:$AD360)-LEN(SUBSTITUTE($AD358:$AD360,"F", "")))</f>
        <v>0</v>
      </c>
      <c r="AN358" s="365">
        <f>SUMPRODUCT(LEN($K358:$Y360)-LEN(SUBSTITUTE($K358:$Y360,"G", "")))</f>
        <v>11</v>
      </c>
      <c r="AO358" s="365">
        <f>SUMPRODUCT(LEN($AD358:$AD360)-LEN(SUBSTITUTE($AD358:$AD360,"G", "")))</f>
        <v>5</v>
      </c>
      <c r="AP358" s="365">
        <f>SUMPRODUCT(LEN($K358:$Y360)-LEN(SUBSTITUTE($K358:$Y360,"M", "")))</f>
        <v>7</v>
      </c>
      <c r="AQ358" s="382">
        <f>SUMPRODUCT(LEN($AD358:$AD360)-LEN(SUBSTITUTE($AD358:$AD360,"M", "")))</f>
        <v>1</v>
      </c>
    </row>
    <row r="359" spans="1:46" ht="19.899999999999999" customHeight="1" x14ac:dyDescent="0.2">
      <c r="A359" s="17"/>
      <c r="B359" s="406"/>
      <c r="C359" s="231"/>
      <c r="D359" s="23"/>
      <c r="E359" s="23"/>
      <c r="F359" s="191"/>
      <c r="G359" s="409"/>
      <c r="H359" s="409"/>
      <c r="I359" s="409"/>
      <c r="J359" s="190" t="s">
        <v>91</v>
      </c>
      <c r="K359" s="189" t="s">
        <v>747</v>
      </c>
      <c r="L359" s="190" t="s">
        <v>90</v>
      </c>
      <c r="M359" s="189" t="s">
        <v>953</v>
      </c>
      <c r="N359" s="190" t="s">
        <v>89</v>
      </c>
      <c r="O359" s="189" t="s">
        <v>820</v>
      </c>
      <c r="P359" s="190" t="s">
        <v>88</v>
      </c>
      <c r="Q359" s="189" t="s">
        <v>440</v>
      </c>
      <c r="R359" s="190" t="s">
        <v>210</v>
      </c>
      <c r="S359" s="189" t="s">
        <v>382</v>
      </c>
      <c r="T359" s="190" t="s">
        <v>209</v>
      </c>
      <c r="U359" s="189" t="s">
        <v>213</v>
      </c>
      <c r="V359" s="190" t="s">
        <v>291</v>
      </c>
      <c r="W359" s="189" t="s">
        <v>97</v>
      </c>
      <c r="X359" s="190" t="s">
        <v>593</v>
      </c>
      <c r="Y359" s="189"/>
      <c r="Z359" s="190" t="s">
        <v>739</v>
      </c>
      <c r="AA359" s="189"/>
      <c r="AB359" s="303" t="s">
        <v>911</v>
      </c>
      <c r="AC359" s="189"/>
      <c r="AD359" s="18" t="s">
        <v>522</v>
      </c>
      <c r="AE359" s="366"/>
      <c r="AF359" s="366"/>
      <c r="AG359" s="188"/>
      <c r="AH359" s="390"/>
      <c r="AI359" s="392"/>
      <c r="AJ359" s="392"/>
      <c r="AK359" s="392"/>
      <c r="AL359" s="392"/>
      <c r="AM359" s="392"/>
      <c r="AN359" s="392"/>
      <c r="AO359" s="392"/>
      <c r="AP359" s="392"/>
      <c r="AQ359" s="395"/>
      <c r="AT359" s="4">
        <f>SUM(AP358:AQ360)/SUM(AN358:AQ360)*100</f>
        <v>33.333333333333329</v>
      </c>
    </row>
    <row r="360" spans="1:46" ht="19.899999999999999" customHeight="1" thickBot="1" x14ac:dyDescent="0.25">
      <c r="A360" s="17"/>
      <c r="B360" s="407"/>
      <c r="C360" s="233"/>
      <c r="D360" s="203"/>
      <c r="E360" s="203"/>
      <c r="F360" s="202"/>
      <c r="G360" s="410"/>
      <c r="H360" s="410"/>
      <c r="I360" s="410"/>
      <c r="J360" s="201" t="s">
        <v>87</v>
      </c>
      <c r="K360" s="200" t="s">
        <v>624</v>
      </c>
      <c r="L360" s="201" t="s">
        <v>86</v>
      </c>
      <c r="M360" s="200" t="s">
        <v>213</v>
      </c>
      <c r="N360" s="201" t="s">
        <v>85</v>
      </c>
      <c r="O360" s="200" t="s">
        <v>991</v>
      </c>
      <c r="P360" s="201" t="s">
        <v>84</v>
      </c>
      <c r="Q360" s="200" t="s">
        <v>301</v>
      </c>
      <c r="R360" s="201" t="s">
        <v>208</v>
      </c>
      <c r="S360" s="200" t="s">
        <v>275</v>
      </c>
      <c r="T360" s="201" t="s">
        <v>207</v>
      </c>
      <c r="U360" s="200" t="s">
        <v>97</v>
      </c>
      <c r="V360" s="201" t="s">
        <v>290</v>
      </c>
      <c r="W360" s="200" t="s">
        <v>97</v>
      </c>
      <c r="X360" s="201" t="s">
        <v>592</v>
      </c>
      <c r="Y360" s="200"/>
      <c r="Z360" s="201" t="s">
        <v>738</v>
      </c>
      <c r="AA360" s="200"/>
      <c r="AB360" s="302" t="s">
        <v>910</v>
      </c>
      <c r="AC360" s="200"/>
      <c r="AD360" s="10" t="s">
        <v>1020</v>
      </c>
      <c r="AE360" s="398"/>
      <c r="AF360" s="398"/>
      <c r="AG360" s="199"/>
      <c r="AH360" s="391"/>
      <c r="AI360" s="393"/>
      <c r="AJ360" s="393"/>
      <c r="AK360" s="393"/>
      <c r="AL360" s="393"/>
      <c r="AM360" s="393"/>
      <c r="AN360" s="393"/>
      <c r="AO360" s="393"/>
      <c r="AP360" s="393"/>
      <c r="AQ360" s="396"/>
    </row>
    <row r="361" spans="1:46" ht="19.899999999999999" customHeight="1" x14ac:dyDescent="0.2">
      <c r="A361" s="17"/>
      <c r="B361" s="405">
        <v>13</v>
      </c>
      <c r="C361" s="232"/>
      <c r="D361" s="197"/>
      <c r="E361" s="197"/>
      <c r="F361" s="196"/>
      <c r="G361" s="408"/>
      <c r="H361" s="408"/>
      <c r="I361" s="408"/>
      <c r="J361" s="195" t="s">
        <v>95</v>
      </c>
      <c r="K361" s="194"/>
      <c r="L361" s="195" t="s">
        <v>94</v>
      </c>
      <c r="M361" s="194"/>
      <c r="N361" s="195" t="s">
        <v>93</v>
      </c>
      <c r="O361" s="194"/>
      <c r="P361" s="195" t="s">
        <v>92</v>
      </c>
      <c r="Q361" s="194"/>
      <c r="R361" s="195" t="s">
        <v>212</v>
      </c>
      <c r="S361" s="194"/>
      <c r="T361" s="195" t="s">
        <v>211</v>
      </c>
      <c r="U361" s="194"/>
      <c r="V361" s="195" t="s">
        <v>292</v>
      </c>
      <c r="W361" s="194"/>
      <c r="X361" s="195" t="s">
        <v>594</v>
      </c>
      <c r="Y361" s="194"/>
      <c r="Z361" s="195" t="s">
        <v>740</v>
      </c>
      <c r="AA361" s="194"/>
      <c r="AB361" s="304" t="s">
        <v>912</v>
      </c>
      <c r="AC361" s="194"/>
      <c r="AD361" s="25"/>
      <c r="AE361" s="397"/>
      <c r="AF361" s="397"/>
      <c r="AG361" s="193"/>
      <c r="AH361" s="379">
        <f>SUMPRODUCT(LEN($K361:$Y363)-LEN(SUBSTITUTE($K361:$Y363,"A", "")))</f>
        <v>0</v>
      </c>
      <c r="AI361" s="365">
        <f>SUMPRODUCT(LEN($AD361:$AD363)-LEN(SUBSTITUTE($AD361:$AD363,"A", "")))</f>
        <v>0</v>
      </c>
      <c r="AJ361" s="365">
        <f>SUMPRODUCT(LEN($K361:$Y363)-LEN(SUBSTITUTE($K361:$Y363,"S", "")))</f>
        <v>0</v>
      </c>
      <c r="AK361" s="365">
        <f>SUMPRODUCT(LEN($AD361:$AD363)-LEN(SUBSTITUTE($AD361:$AD363,"S", "")))</f>
        <v>0</v>
      </c>
      <c r="AL361" s="365">
        <f>SUMPRODUCT(LEN($K361:$Y363)-LEN(SUBSTITUTE($K361:$Y363,"F", "")))</f>
        <v>0</v>
      </c>
      <c r="AM361" s="365">
        <f>SUMPRODUCT(LEN($AD361:$AD363)-LEN(SUBSTITUTE($AD361:$AD363,"F", "")))</f>
        <v>0</v>
      </c>
      <c r="AN361" s="365">
        <f>SUMPRODUCT(LEN($K361:$Y363)-LEN(SUBSTITUTE($K361:$Y363,"G", "")))</f>
        <v>0</v>
      </c>
      <c r="AO361" s="365">
        <f>SUMPRODUCT(LEN($AD361:$AD363)-LEN(SUBSTITUTE($AD361:$AD363,"G", "")))</f>
        <v>0</v>
      </c>
      <c r="AP361" s="365">
        <f>SUMPRODUCT(LEN($K361:$Y363)-LEN(SUBSTITUTE($K361:$Y363,"M", "")))</f>
        <v>0</v>
      </c>
      <c r="AQ361" s="382">
        <f>SUMPRODUCT(LEN($AD361:$AD363)-LEN(SUBSTITUTE($AD361:$AD363,"M", "")))</f>
        <v>0</v>
      </c>
    </row>
    <row r="362" spans="1:46" ht="19.899999999999999" customHeight="1" x14ac:dyDescent="0.2">
      <c r="A362" s="17"/>
      <c r="B362" s="406"/>
      <c r="C362" s="231"/>
      <c r="D362" s="23"/>
      <c r="E362" s="23"/>
      <c r="F362" s="191"/>
      <c r="G362" s="409"/>
      <c r="H362" s="409"/>
      <c r="I362" s="409"/>
      <c r="J362" s="190" t="s">
        <v>91</v>
      </c>
      <c r="K362" s="189"/>
      <c r="L362" s="190" t="s">
        <v>90</v>
      </c>
      <c r="M362" s="189"/>
      <c r="N362" s="190" t="s">
        <v>89</v>
      </c>
      <c r="O362" s="189"/>
      <c r="P362" s="190" t="s">
        <v>88</v>
      </c>
      <c r="Q362" s="189"/>
      <c r="R362" s="190" t="s">
        <v>210</v>
      </c>
      <c r="S362" s="189"/>
      <c r="T362" s="190" t="s">
        <v>209</v>
      </c>
      <c r="U362" s="189"/>
      <c r="V362" s="190" t="s">
        <v>291</v>
      </c>
      <c r="W362" s="189"/>
      <c r="X362" s="190" t="s">
        <v>593</v>
      </c>
      <c r="Y362" s="189"/>
      <c r="Z362" s="190" t="s">
        <v>739</v>
      </c>
      <c r="AA362" s="189"/>
      <c r="AB362" s="303" t="s">
        <v>911</v>
      </c>
      <c r="AC362" s="189"/>
      <c r="AD362" s="18"/>
      <c r="AE362" s="366"/>
      <c r="AF362" s="366"/>
      <c r="AG362" s="188"/>
      <c r="AH362" s="390"/>
      <c r="AI362" s="392"/>
      <c r="AJ362" s="392"/>
      <c r="AK362" s="392"/>
      <c r="AL362" s="392"/>
      <c r="AM362" s="392"/>
      <c r="AN362" s="392"/>
      <c r="AO362" s="392"/>
      <c r="AP362" s="392"/>
      <c r="AQ362" s="395"/>
    </row>
    <row r="363" spans="1:46" ht="19.899999999999999" customHeight="1" thickBot="1" x14ac:dyDescent="0.25">
      <c r="A363" s="17"/>
      <c r="B363" s="407"/>
      <c r="C363" s="233"/>
      <c r="D363" s="203"/>
      <c r="E363" s="203"/>
      <c r="F363" s="202"/>
      <c r="G363" s="410"/>
      <c r="H363" s="410"/>
      <c r="I363" s="410"/>
      <c r="J363" s="201" t="s">
        <v>87</v>
      </c>
      <c r="K363" s="200"/>
      <c r="L363" s="201" t="s">
        <v>86</v>
      </c>
      <c r="M363" s="200"/>
      <c r="N363" s="201" t="s">
        <v>85</v>
      </c>
      <c r="O363" s="200"/>
      <c r="P363" s="201" t="s">
        <v>84</v>
      </c>
      <c r="Q363" s="200"/>
      <c r="R363" s="201" t="s">
        <v>208</v>
      </c>
      <c r="S363" s="200"/>
      <c r="T363" s="201" t="s">
        <v>207</v>
      </c>
      <c r="U363" s="200"/>
      <c r="V363" s="201" t="s">
        <v>290</v>
      </c>
      <c r="W363" s="200"/>
      <c r="X363" s="201" t="s">
        <v>592</v>
      </c>
      <c r="Y363" s="200"/>
      <c r="Z363" s="201" t="s">
        <v>738</v>
      </c>
      <c r="AA363" s="200"/>
      <c r="AB363" s="302" t="s">
        <v>910</v>
      </c>
      <c r="AC363" s="200"/>
      <c r="AD363" s="10"/>
      <c r="AE363" s="398"/>
      <c r="AF363" s="398"/>
      <c r="AG363" s="199"/>
      <c r="AH363" s="391"/>
      <c r="AI363" s="393"/>
      <c r="AJ363" s="393"/>
      <c r="AK363" s="393"/>
      <c r="AL363" s="393"/>
      <c r="AM363" s="393"/>
      <c r="AN363" s="393"/>
      <c r="AO363" s="393"/>
      <c r="AP363" s="393"/>
      <c r="AQ363" s="396"/>
    </row>
    <row r="364" spans="1:46" ht="19.899999999999999" customHeight="1" x14ac:dyDescent="0.2">
      <c r="A364" s="17"/>
      <c r="B364" s="405">
        <v>14</v>
      </c>
      <c r="C364" s="232"/>
      <c r="D364" s="197"/>
      <c r="E364" s="197"/>
      <c r="F364" s="196"/>
      <c r="G364" s="408"/>
      <c r="H364" s="408"/>
      <c r="I364" s="408"/>
      <c r="J364" s="195" t="s">
        <v>95</v>
      </c>
      <c r="K364" s="194"/>
      <c r="L364" s="195" t="s">
        <v>94</v>
      </c>
      <c r="M364" s="194"/>
      <c r="N364" s="195" t="s">
        <v>93</v>
      </c>
      <c r="O364" s="194"/>
      <c r="P364" s="195" t="s">
        <v>92</v>
      </c>
      <c r="Q364" s="194"/>
      <c r="R364" s="195" t="s">
        <v>212</v>
      </c>
      <c r="S364" s="194"/>
      <c r="T364" s="195" t="s">
        <v>211</v>
      </c>
      <c r="U364" s="194"/>
      <c r="V364" s="195" t="s">
        <v>292</v>
      </c>
      <c r="W364" s="194"/>
      <c r="X364" s="195" t="s">
        <v>594</v>
      </c>
      <c r="Y364" s="194"/>
      <c r="Z364" s="195" t="s">
        <v>740</v>
      </c>
      <c r="AA364" s="194"/>
      <c r="AB364" s="304" t="s">
        <v>912</v>
      </c>
      <c r="AC364" s="194"/>
      <c r="AD364" s="25"/>
      <c r="AE364" s="397"/>
      <c r="AF364" s="397"/>
      <c r="AG364" s="193"/>
      <c r="AH364" s="379">
        <f>SUMPRODUCT(LEN($K364:$Y366)-LEN(SUBSTITUTE($K364:$Y366,"A", "")))</f>
        <v>0</v>
      </c>
      <c r="AI364" s="365">
        <f>SUMPRODUCT(LEN($AD364:$AD366)-LEN(SUBSTITUTE($AD364:$AD366,"A", "")))</f>
        <v>0</v>
      </c>
      <c r="AJ364" s="365">
        <f>SUMPRODUCT(LEN($K364:$Y366)-LEN(SUBSTITUTE($K364:$Y366,"S", "")))</f>
        <v>0</v>
      </c>
      <c r="AK364" s="365">
        <f>SUMPRODUCT(LEN($AD364:$AD366)-LEN(SUBSTITUTE($AD364:$AD366,"S", "")))</f>
        <v>0</v>
      </c>
      <c r="AL364" s="365">
        <f>SUMPRODUCT(LEN($K364:$Y366)-LEN(SUBSTITUTE($K364:$Y366,"F", "")))</f>
        <v>0</v>
      </c>
      <c r="AM364" s="365">
        <f>SUMPRODUCT(LEN($AD364:$AD366)-LEN(SUBSTITUTE($AD364:$AD366,"F", "")))</f>
        <v>0</v>
      </c>
      <c r="AN364" s="365">
        <f>SUMPRODUCT(LEN($K364:$Y366)-LEN(SUBSTITUTE($K364:$Y366,"G", "")))</f>
        <v>0</v>
      </c>
      <c r="AO364" s="365">
        <f>SUMPRODUCT(LEN($AD364:$AD366)-LEN(SUBSTITUTE($AD364:$AD366,"G", "")))</f>
        <v>0</v>
      </c>
      <c r="AP364" s="365">
        <f>SUMPRODUCT(LEN($K364:$Y366)-LEN(SUBSTITUTE($K364:$Y366,"M", "")))</f>
        <v>0</v>
      </c>
      <c r="AQ364" s="382">
        <f>SUMPRODUCT(LEN($AD364:$AD366)-LEN(SUBSTITUTE($AD364:$AD366,"M", "")))</f>
        <v>0</v>
      </c>
    </row>
    <row r="365" spans="1:46" ht="19.899999999999999" customHeight="1" x14ac:dyDescent="0.2">
      <c r="A365" s="17"/>
      <c r="B365" s="406"/>
      <c r="C365" s="231"/>
      <c r="D365" s="23"/>
      <c r="E365" s="23"/>
      <c r="F365" s="191"/>
      <c r="G365" s="409"/>
      <c r="H365" s="409"/>
      <c r="I365" s="409"/>
      <c r="J365" s="190" t="s">
        <v>91</v>
      </c>
      <c r="K365" s="189"/>
      <c r="L365" s="190" t="s">
        <v>90</v>
      </c>
      <c r="M365" s="189"/>
      <c r="N365" s="190" t="s">
        <v>89</v>
      </c>
      <c r="O365" s="189"/>
      <c r="P365" s="190" t="s">
        <v>88</v>
      </c>
      <c r="Q365" s="189"/>
      <c r="R365" s="190" t="s">
        <v>210</v>
      </c>
      <c r="S365" s="189"/>
      <c r="T365" s="190" t="s">
        <v>209</v>
      </c>
      <c r="U365" s="189"/>
      <c r="V365" s="190" t="s">
        <v>291</v>
      </c>
      <c r="W365" s="189"/>
      <c r="X365" s="190" t="s">
        <v>593</v>
      </c>
      <c r="Y365" s="189"/>
      <c r="Z365" s="190" t="s">
        <v>739</v>
      </c>
      <c r="AA365" s="189"/>
      <c r="AB365" s="303" t="s">
        <v>911</v>
      </c>
      <c r="AC365" s="189"/>
      <c r="AD365" s="18"/>
      <c r="AE365" s="366"/>
      <c r="AF365" s="366"/>
      <c r="AG365" s="188"/>
      <c r="AH365" s="390"/>
      <c r="AI365" s="392"/>
      <c r="AJ365" s="392"/>
      <c r="AK365" s="392"/>
      <c r="AL365" s="392"/>
      <c r="AM365" s="392"/>
      <c r="AN365" s="392"/>
      <c r="AO365" s="392"/>
      <c r="AP365" s="392"/>
      <c r="AQ365" s="395"/>
      <c r="AR365" s="58"/>
    </row>
    <row r="366" spans="1:46" ht="19.899999999999999" customHeight="1" thickBot="1" x14ac:dyDescent="0.25">
      <c r="A366" s="17"/>
      <c r="B366" s="407"/>
      <c r="C366" s="233"/>
      <c r="D366" s="203"/>
      <c r="E366" s="203"/>
      <c r="F366" s="202"/>
      <c r="G366" s="410"/>
      <c r="H366" s="410"/>
      <c r="I366" s="410"/>
      <c r="J366" s="201" t="s">
        <v>87</v>
      </c>
      <c r="K366" s="200"/>
      <c r="L366" s="201" t="s">
        <v>86</v>
      </c>
      <c r="M366" s="200"/>
      <c r="N366" s="201" t="s">
        <v>85</v>
      </c>
      <c r="O366" s="200"/>
      <c r="P366" s="201" t="s">
        <v>84</v>
      </c>
      <c r="Q366" s="200"/>
      <c r="R366" s="201" t="s">
        <v>208</v>
      </c>
      <c r="S366" s="200"/>
      <c r="T366" s="201" t="s">
        <v>207</v>
      </c>
      <c r="U366" s="200"/>
      <c r="V366" s="201" t="s">
        <v>290</v>
      </c>
      <c r="W366" s="200"/>
      <c r="X366" s="201" t="s">
        <v>592</v>
      </c>
      <c r="Y366" s="200"/>
      <c r="Z366" s="201" t="s">
        <v>738</v>
      </c>
      <c r="AA366" s="200"/>
      <c r="AB366" s="302" t="s">
        <v>910</v>
      </c>
      <c r="AC366" s="200"/>
      <c r="AD366" s="10"/>
      <c r="AE366" s="398"/>
      <c r="AF366" s="398"/>
      <c r="AG366" s="199"/>
      <c r="AH366" s="391"/>
      <c r="AI366" s="393"/>
      <c r="AJ366" s="393"/>
      <c r="AK366" s="393"/>
      <c r="AL366" s="393"/>
      <c r="AM366" s="393"/>
      <c r="AN366" s="393"/>
      <c r="AO366" s="393"/>
      <c r="AP366" s="393"/>
      <c r="AQ366" s="396"/>
    </row>
    <row r="367" spans="1:46" ht="19.899999999999999" customHeight="1" x14ac:dyDescent="0.2">
      <c r="A367" s="17"/>
      <c r="B367" s="405">
        <v>15</v>
      </c>
      <c r="C367" s="232"/>
      <c r="D367" s="197"/>
      <c r="E367" s="197"/>
      <c r="F367" s="196"/>
      <c r="G367" s="408"/>
      <c r="H367" s="408"/>
      <c r="I367" s="408"/>
      <c r="J367" s="195" t="s">
        <v>95</v>
      </c>
      <c r="K367" s="194"/>
      <c r="L367" s="195" t="s">
        <v>94</v>
      </c>
      <c r="M367" s="194"/>
      <c r="N367" s="195" t="s">
        <v>93</v>
      </c>
      <c r="O367" s="194"/>
      <c r="P367" s="195" t="s">
        <v>92</v>
      </c>
      <c r="Q367" s="194"/>
      <c r="R367" s="195" t="s">
        <v>212</v>
      </c>
      <c r="S367" s="194"/>
      <c r="T367" s="195" t="s">
        <v>211</v>
      </c>
      <c r="U367" s="194"/>
      <c r="V367" s="195" t="s">
        <v>292</v>
      </c>
      <c r="W367" s="194"/>
      <c r="X367" s="195" t="s">
        <v>594</v>
      </c>
      <c r="Y367" s="194"/>
      <c r="Z367" s="195" t="s">
        <v>740</v>
      </c>
      <c r="AA367" s="194"/>
      <c r="AB367" s="304" t="s">
        <v>912</v>
      </c>
      <c r="AC367" s="194"/>
      <c r="AD367" s="25"/>
      <c r="AE367" s="397"/>
      <c r="AF367" s="397"/>
      <c r="AG367" s="193"/>
      <c r="AH367" s="379">
        <f>SUMPRODUCT(LEN($K367:$Y369)-LEN(SUBSTITUTE($K367:$Y369,"A", "")))</f>
        <v>0</v>
      </c>
      <c r="AI367" s="365">
        <f>SUMPRODUCT(LEN($AD367:$AD369)-LEN(SUBSTITUTE($AD367:$AD369,"A", "")))</f>
        <v>0</v>
      </c>
      <c r="AJ367" s="365">
        <f>SUMPRODUCT(LEN($K367:$Y369)-LEN(SUBSTITUTE($K367:$Y369,"S", "")))</f>
        <v>0</v>
      </c>
      <c r="AK367" s="365">
        <f>SUMPRODUCT(LEN($AD367:$AD369)-LEN(SUBSTITUTE($AD367:$AD369,"S", "")))</f>
        <v>0</v>
      </c>
      <c r="AL367" s="365">
        <f>SUMPRODUCT(LEN($K367:$Y369)-LEN(SUBSTITUTE($K367:$Y369,"F", "")))</f>
        <v>0</v>
      </c>
      <c r="AM367" s="365">
        <f>SUMPRODUCT(LEN($AD367:$AD369)-LEN(SUBSTITUTE($AD367:$AD369,"F", "")))</f>
        <v>0</v>
      </c>
      <c r="AN367" s="365">
        <f>SUMPRODUCT(LEN($K367:$Y369)-LEN(SUBSTITUTE($K367:$Y369,"G", "")))</f>
        <v>0</v>
      </c>
      <c r="AO367" s="365">
        <f>SUMPRODUCT(LEN($AD367:$AD369)-LEN(SUBSTITUTE($AD367:$AD369,"G", "")))</f>
        <v>0</v>
      </c>
      <c r="AP367" s="365">
        <f>SUMPRODUCT(LEN($K367:$Y369)-LEN(SUBSTITUTE($K367:$Y369,"M", "")))</f>
        <v>0</v>
      </c>
      <c r="AQ367" s="382">
        <f>SUMPRODUCT(LEN($AD367:$AD369)-LEN(SUBSTITUTE($AD367:$AD369,"M", "")))</f>
        <v>0</v>
      </c>
    </row>
    <row r="368" spans="1:46" ht="19.899999999999999" customHeight="1" x14ac:dyDescent="0.2">
      <c r="A368" s="17"/>
      <c r="B368" s="406"/>
      <c r="C368" s="231"/>
      <c r="D368" s="23"/>
      <c r="E368" s="23"/>
      <c r="F368" s="191"/>
      <c r="G368" s="409"/>
      <c r="H368" s="409"/>
      <c r="I368" s="409"/>
      <c r="J368" s="190" t="s">
        <v>91</v>
      </c>
      <c r="K368" s="189"/>
      <c r="L368" s="190" t="s">
        <v>90</v>
      </c>
      <c r="M368" s="189"/>
      <c r="N368" s="190" t="s">
        <v>89</v>
      </c>
      <c r="O368" s="189"/>
      <c r="P368" s="190" t="s">
        <v>88</v>
      </c>
      <c r="Q368" s="189"/>
      <c r="R368" s="190" t="s">
        <v>210</v>
      </c>
      <c r="S368" s="189"/>
      <c r="T368" s="190" t="s">
        <v>209</v>
      </c>
      <c r="U368" s="189"/>
      <c r="V368" s="190" t="s">
        <v>291</v>
      </c>
      <c r="W368" s="189"/>
      <c r="X368" s="190" t="s">
        <v>593</v>
      </c>
      <c r="Y368" s="189"/>
      <c r="Z368" s="190" t="s">
        <v>739</v>
      </c>
      <c r="AA368" s="189"/>
      <c r="AB368" s="303" t="s">
        <v>911</v>
      </c>
      <c r="AC368" s="189"/>
      <c r="AD368" s="18"/>
      <c r="AE368" s="366"/>
      <c r="AF368" s="366"/>
      <c r="AG368" s="188"/>
      <c r="AH368" s="390"/>
      <c r="AI368" s="392"/>
      <c r="AJ368" s="392"/>
      <c r="AK368" s="392"/>
      <c r="AL368" s="392"/>
      <c r="AM368" s="392"/>
      <c r="AN368" s="392"/>
      <c r="AO368" s="392"/>
      <c r="AP368" s="392"/>
      <c r="AQ368" s="395"/>
    </row>
    <row r="369" spans="1:43" ht="19.899999999999999" customHeight="1" thickBot="1" x14ac:dyDescent="0.25">
      <c r="A369" s="17"/>
      <c r="B369" s="407"/>
      <c r="C369" s="233"/>
      <c r="D369" s="203"/>
      <c r="E369" s="203"/>
      <c r="F369" s="202"/>
      <c r="G369" s="410"/>
      <c r="H369" s="410"/>
      <c r="I369" s="410"/>
      <c r="J369" s="201" t="s">
        <v>87</v>
      </c>
      <c r="K369" s="200"/>
      <c r="L369" s="201" t="s">
        <v>86</v>
      </c>
      <c r="M369" s="200"/>
      <c r="N369" s="201" t="s">
        <v>85</v>
      </c>
      <c r="O369" s="200"/>
      <c r="P369" s="201" t="s">
        <v>84</v>
      </c>
      <c r="Q369" s="200"/>
      <c r="R369" s="201" t="s">
        <v>208</v>
      </c>
      <c r="S369" s="200"/>
      <c r="T369" s="201" t="s">
        <v>207</v>
      </c>
      <c r="U369" s="200"/>
      <c r="V369" s="201" t="s">
        <v>290</v>
      </c>
      <c r="W369" s="200"/>
      <c r="X369" s="201" t="s">
        <v>592</v>
      </c>
      <c r="Y369" s="200"/>
      <c r="Z369" s="201" t="s">
        <v>738</v>
      </c>
      <c r="AA369" s="200"/>
      <c r="AB369" s="302" t="s">
        <v>910</v>
      </c>
      <c r="AC369" s="200"/>
      <c r="AD369" s="10"/>
      <c r="AE369" s="398"/>
      <c r="AF369" s="398"/>
      <c r="AG369" s="199"/>
      <c r="AH369" s="391"/>
      <c r="AI369" s="393"/>
      <c r="AJ369" s="393"/>
      <c r="AK369" s="393"/>
      <c r="AL369" s="393"/>
      <c r="AM369" s="393"/>
      <c r="AN369" s="393"/>
      <c r="AO369" s="393"/>
      <c r="AP369" s="393"/>
      <c r="AQ369" s="396"/>
    </row>
    <row r="370" spans="1:43" ht="19.899999999999999" customHeight="1" x14ac:dyDescent="0.2">
      <c r="A370" s="17"/>
      <c r="B370" s="405">
        <v>16</v>
      </c>
      <c r="C370" s="232"/>
      <c r="D370" s="197"/>
      <c r="E370" s="197"/>
      <c r="F370" s="196"/>
      <c r="G370" s="408"/>
      <c r="H370" s="408"/>
      <c r="I370" s="408"/>
      <c r="J370" s="195" t="s">
        <v>95</v>
      </c>
      <c r="K370" s="194"/>
      <c r="L370" s="195" t="s">
        <v>94</v>
      </c>
      <c r="M370" s="194"/>
      <c r="N370" s="195" t="s">
        <v>93</v>
      </c>
      <c r="O370" s="194"/>
      <c r="P370" s="195" t="s">
        <v>92</v>
      </c>
      <c r="Q370" s="194"/>
      <c r="R370" s="195" t="s">
        <v>212</v>
      </c>
      <c r="S370" s="194"/>
      <c r="T370" s="195" t="s">
        <v>211</v>
      </c>
      <c r="U370" s="194"/>
      <c r="V370" s="195" t="s">
        <v>292</v>
      </c>
      <c r="W370" s="194"/>
      <c r="X370" s="195" t="s">
        <v>594</v>
      </c>
      <c r="Y370" s="194"/>
      <c r="Z370" s="195" t="s">
        <v>740</v>
      </c>
      <c r="AA370" s="194"/>
      <c r="AB370" s="304" t="s">
        <v>912</v>
      </c>
      <c r="AC370" s="194"/>
      <c r="AD370" s="25"/>
      <c r="AE370" s="397"/>
      <c r="AF370" s="397"/>
      <c r="AG370" s="193"/>
      <c r="AH370" s="379">
        <f>SUMPRODUCT(LEN($K370:$Y372)-LEN(SUBSTITUTE($K370:$Y372,"A", "")))</f>
        <v>0</v>
      </c>
      <c r="AI370" s="365">
        <f>SUMPRODUCT(LEN($AD370:$AD372)-LEN(SUBSTITUTE($AD370:$AD372,"A", "")))</f>
        <v>0</v>
      </c>
      <c r="AJ370" s="365">
        <f>SUMPRODUCT(LEN($K370:$Y372)-LEN(SUBSTITUTE($K370:$Y372,"S", "")))</f>
        <v>0</v>
      </c>
      <c r="AK370" s="365">
        <f>SUMPRODUCT(LEN($AD370:$AD372)-LEN(SUBSTITUTE($AD370:$AD372,"S", "")))</f>
        <v>0</v>
      </c>
      <c r="AL370" s="365">
        <f>SUMPRODUCT(LEN($K370:$Y372)-LEN(SUBSTITUTE($K370:$Y372,"F", "")))</f>
        <v>0</v>
      </c>
      <c r="AM370" s="365">
        <f>SUMPRODUCT(LEN($AD370:$AD372)-LEN(SUBSTITUTE($AD370:$AD372,"F", "")))</f>
        <v>0</v>
      </c>
      <c r="AN370" s="365">
        <f>SUMPRODUCT(LEN($K370:$Y372)-LEN(SUBSTITUTE($K370:$Y372,"G", "")))</f>
        <v>0</v>
      </c>
      <c r="AO370" s="365">
        <f>SUMPRODUCT(LEN($AD370:$AD372)-LEN(SUBSTITUTE($AD370:$AD372,"G", "")))</f>
        <v>0</v>
      </c>
      <c r="AP370" s="365">
        <f>SUMPRODUCT(LEN($K370:$Y372)-LEN(SUBSTITUTE($K370:$Y372,"M", "")))</f>
        <v>0</v>
      </c>
      <c r="AQ370" s="382">
        <f>SUMPRODUCT(LEN($AD370:$AD372)-LEN(SUBSTITUTE($AD370:$AD372,"M", "")))</f>
        <v>0</v>
      </c>
    </row>
    <row r="371" spans="1:43" ht="19.899999999999999" customHeight="1" x14ac:dyDescent="0.2">
      <c r="A371" s="17"/>
      <c r="B371" s="406"/>
      <c r="C371" s="231"/>
      <c r="D371" s="23"/>
      <c r="E371" s="23"/>
      <c r="F371" s="191"/>
      <c r="G371" s="409"/>
      <c r="H371" s="409"/>
      <c r="I371" s="409"/>
      <c r="J371" s="190" t="s">
        <v>91</v>
      </c>
      <c r="K371" s="189"/>
      <c r="L371" s="190" t="s">
        <v>90</v>
      </c>
      <c r="M371" s="189"/>
      <c r="N371" s="190" t="s">
        <v>89</v>
      </c>
      <c r="O371" s="189"/>
      <c r="P371" s="190" t="s">
        <v>88</v>
      </c>
      <c r="Q371" s="189"/>
      <c r="R371" s="190" t="s">
        <v>210</v>
      </c>
      <c r="S371" s="189"/>
      <c r="T371" s="190" t="s">
        <v>209</v>
      </c>
      <c r="U371" s="189"/>
      <c r="V371" s="190" t="s">
        <v>291</v>
      </c>
      <c r="W371" s="189"/>
      <c r="X371" s="190" t="s">
        <v>593</v>
      </c>
      <c r="Y371" s="189"/>
      <c r="Z371" s="190" t="s">
        <v>739</v>
      </c>
      <c r="AA371" s="189"/>
      <c r="AB371" s="303" t="s">
        <v>911</v>
      </c>
      <c r="AC371" s="189"/>
      <c r="AD371" s="18"/>
      <c r="AE371" s="366"/>
      <c r="AF371" s="366"/>
      <c r="AG371" s="188"/>
      <c r="AH371" s="390"/>
      <c r="AI371" s="392"/>
      <c r="AJ371" s="392"/>
      <c r="AK371" s="392"/>
      <c r="AL371" s="392"/>
      <c r="AM371" s="392"/>
      <c r="AN371" s="392"/>
      <c r="AO371" s="392"/>
      <c r="AP371" s="392"/>
      <c r="AQ371" s="395"/>
    </row>
    <row r="372" spans="1:43" ht="19.899999999999999" customHeight="1" thickBot="1" x14ac:dyDescent="0.25">
      <c r="A372" s="17"/>
      <c r="B372" s="407"/>
      <c r="C372" s="233"/>
      <c r="D372" s="203"/>
      <c r="E372" s="203"/>
      <c r="F372" s="202"/>
      <c r="G372" s="410"/>
      <c r="H372" s="410"/>
      <c r="I372" s="410"/>
      <c r="J372" s="201" t="s">
        <v>87</v>
      </c>
      <c r="K372" s="200"/>
      <c r="L372" s="201" t="s">
        <v>86</v>
      </c>
      <c r="M372" s="200"/>
      <c r="N372" s="201" t="s">
        <v>85</v>
      </c>
      <c r="O372" s="200"/>
      <c r="P372" s="201" t="s">
        <v>84</v>
      </c>
      <c r="Q372" s="200"/>
      <c r="R372" s="201" t="s">
        <v>208</v>
      </c>
      <c r="S372" s="200"/>
      <c r="T372" s="201" t="s">
        <v>207</v>
      </c>
      <c r="U372" s="200"/>
      <c r="V372" s="201" t="s">
        <v>290</v>
      </c>
      <c r="W372" s="200"/>
      <c r="X372" s="201" t="s">
        <v>592</v>
      </c>
      <c r="Y372" s="200"/>
      <c r="Z372" s="201" t="s">
        <v>738</v>
      </c>
      <c r="AA372" s="200"/>
      <c r="AB372" s="302" t="s">
        <v>910</v>
      </c>
      <c r="AC372" s="200"/>
      <c r="AD372" s="10"/>
      <c r="AE372" s="398"/>
      <c r="AF372" s="398"/>
      <c r="AG372" s="199"/>
      <c r="AH372" s="391"/>
      <c r="AI372" s="393"/>
      <c r="AJ372" s="393"/>
      <c r="AK372" s="393"/>
      <c r="AL372" s="393"/>
      <c r="AM372" s="393"/>
      <c r="AN372" s="393"/>
      <c r="AO372" s="393"/>
      <c r="AP372" s="393"/>
      <c r="AQ372" s="396"/>
    </row>
    <row r="373" spans="1:43" ht="19.899999999999999" customHeight="1" x14ac:dyDescent="0.2">
      <c r="A373" s="17"/>
      <c r="B373" s="405">
        <v>17</v>
      </c>
      <c r="C373" s="232"/>
      <c r="D373" s="197"/>
      <c r="E373" s="197"/>
      <c r="F373" s="196"/>
      <c r="G373" s="408"/>
      <c r="H373" s="408"/>
      <c r="I373" s="408"/>
      <c r="J373" s="195" t="s">
        <v>95</v>
      </c>
      <c r="K373" s="194"/>
      <c r="L373" s="195" t="s">
        <v>94</v>
      </c>
      <c r="M373" s="194"/>
      <c r="N373" s="195" t="s">
        <v>93</v>
      </c>
      <c r="O373" s="194"/>
      <c r="P373" s="195" t="s">
        <v>92</v>
      </c>
      <c r="Q373" s="194"/>
      <c r="R373" s="195" t="s">
        <v>212</v>
      </c>
      <c r="S373" s="194"/>
      <c r="T373" s="195" t="s">
        <v>211</v>
      </c>
      <c r="U373" s="194"/>
      <c r="V373" s="195" t="s">
        <v>292</v>
      </c>
      <c r="W373" s="194"/>
      <c r="X373" s="195" t="s">
        <v>594</v>
      </c>
      <c r="Y373" s="194"/>
      <c r="Z373" s="195" t="s">
        <v>740</v>
      </c>
      <c r="AA373" s="194"/>
      <c r="AB373" s="304" t="s">
        <v>912</v>
      </c>
      <c r="AC373" s="194"/>
      <c r="AD373" s="25"/>
      <c r="AE373" s="397"/>
      <c r="AF373" s="397"/>
      <c r="AG373" s="193"/>
      <c r="AH373" s="379">
        <f>SUMPRODUCT(LEN($K373:$Y375)-LEN(SUBSTITUTE($K373:$Y375,"A", "")))</f>
        <v>0</v>
      </c>
      <c r="AI373" s="365">
        <f>SUMPRODUCT(LEN($AD373:$AD375)-LEN(SUBSTITUTE($AD373:$AD375,"A", "")))</f>
        <v>0</v>
      </c>
      <c r="AJ373" s="365">
        <f>SUMPRODUCT(LEN($K373:$Y375)-LEN(SUBSTITUTE($K373:$Y375,"S", "")))</f>
        <v>0</v>
      </c>
      <c r="AK373" s="365">
        <f>SUMPRODUCT(LEN($AD373:$AD375)-LEN(SUBSTITUTE($AD373:$AD375,"S", "")))</f>
        <v>0</v>
      </c>
      <c r="AL373" s="365">
        <f>SUMPRODUCT(LEN($K373:$Y375)-LEN(SUBSTITUTE($K373:$Y375,"F", "")))</f>
        <v>0</v>
      </c>
      <c r="AM373" s="365">
        <f>SUMPRODUCT(LEN($AD373:$AD375)-LEN(SUBSTITUTE($AD373:$AD375,"F", "")))</f>
        <v>0</v>
      </c>
      <c r="AN373" s="365">
        <f>SUMPRODUCT(LEN($K373:$Y375)-LEN(SUBSTITUTE($K373:$Y375,"G", "")))</f>
        <v>0</v>
      </c>
      <c r="AO373" s="365">
        <f>SUMPRODUCT(LEN($AD373:$AD375)-LEN(SUBSTITUTE($AD373:$AD375,"G", "")))</f>
        <v>0</v>
      </c>
      <c r="AP373" s="365">
        <f>SUMPRODUCT(LEN($K373:$Y375)-LEN(SUBSTITUTE($K373:$Y375,"M", "")))</f>
        <v>0</v>
      </c>
      <c r="AQ373" s="382">
        <f>SUMPRODUCT(LEN($AD373:$AD375)-LEN(SUBSTITUTE($AD373:$AD375,"M", "")))</f>
        <v>0</v>
      </c>
    </row>
    <row r="374" spans="1:43" ht="19.899999999999999" customHeight="1" x14ac:dyDescent="0.2">
      <c r="A374" s="17"/>
      <c r="B374" s="406"/>
      <c r="C374" s="231"/>
      <c r="D374" s="23"/>
      <c r="E374" s="23"/>
      <c r="F374" s="191"/>
      <c r="G374" s="409"/>
      <c r="H374" s="409"/>
      <c r="I374" s="409"/>
      <c r="J374" s="190" t="s">
        <v>91</v>
      </c>
      <c r="K374" s="189"/>
      <c r="L374" s="190" t="s">
        <v>90</v>
      </c>
      <c r="M374" s="189"/>
      <c r="N374" s="190" t="s">
        <v>89</v>
      </c>
      <c r="O374" s="189"/>
      <c r="P374" s="190" t="s">
        <v>88</v>
      </c>
      <c r="Q374" s="189"/>
      <c r="R374" s="190" t="s">
        <v>210</v>
      </c>
      <c r="S374" s="189"/>
      <c r="T374" s="190" t="s">
        <v>209</v>
      </c>
      <c r="U374" s="189"/>
      <c r="V374" s="190" t="s">
        <v>291</v>
      </c>
      <c r="W374" s="189"/>
      <c r="X374" s="190" t="s">
        <v>593</v>
      </c>
      <c r="Y374" s="189"/>
      <c r="Z374" s="190" t="s">
        <v>739</v>
      </c>
      <c r="AA374" s="189"/>
      <c r="AB374" s="303" t="s">
        <v>911</v>
      </c>
      <c r="AC374" s="189"/>
      <c r="AD374" s="18"/>
      <c r="AE374" s="366"/>
      <c r="AF374" s="366"/>
      <c r="AG374" s="188"/>
      <c r="AH374" s="390"/>
      <c r="AI374" s="392"/>
      <c r="AJ374" s="392"/>
      <c r="AK374" s="392"/>
      <c r="AL374" s="392"/>
      <c r="AM374" s="392"/>
      <c r="AN374" s="392"/>
      <c r="AO374" s="392"/>
      <c r="AP374" s="392"/>
      <c r="AQ374" s="395"/>
    </row>
    <row r="375" spans="1:43" ht="19.899999999999999" customHeight="1" thickBot="1" x14ac:dyDescent="0.25">
      <c r="A375" s="17"/>
      <c r="B375" s="407"/>
      <c r="C375" s="233"/>
      <c r="D375" s="203"/>
      <c r="E375" s="203"/>
      <c r="F375" s="202"/>
      <c r="G375" s="410"/>
      <c r="H375" s="410"/>
      <c r="I375" s="410"/>
      <c r="J375" s="201" t="s">
        <v>87</v>
      </c>
      <c r="K375" s="200"/>
      <c r="L375" s="201" t="s">
        <v>86</v>
      </c>
      <c r="M375" s="200"/>
      <c r="N375" s="201" t="s">
        <v>85</v>
      </c>
      <c r="O375" s="200"/>
      <c r="P375" s="201" t="s">
        <v>84</v>
      </c>
      <c r="Q375" s="200"/>
      <c r="R375" s="201" t="s">
        <v>208</v>
      </c>
      <c r="S375" s="200"/>
      <c r="T375" s="201" t="s">
        <v>207</v>
      </c>
      <c r="U375" s="200"/>
      <c r="V375" s="201" t="s">
        <v>290</v>
      </c>
      <c r="W375" s="200"/>
      <c r="X375" s="201" t="s">
        <v>592</v>
      </c>
      <c r="Y375" s="200"/>
      <c r="Z375" s="201" t="s">
        <v>738</v>
      </c>
      <c r="AA375" s="200"/>
      <c r="AB375" s="302" t="s">
        <v>910</v>
      </c>
      <c r="AC375" s="200"/>
      <c r="AD375" s="10"/>
      <c r="AE375" s="398"/>
      <c r="AF375" s="398"/>
      <c r="AG375" s="199"/>
      <c r="AH375" s="391"/>
      <c r="AI375" s="393"/>
      <c r="AJ375" s="393"/>
      <c r="AK375" s="393"/>
      <c r="AL375" s="393"/>
      <c r="AM375" s="393"/>
      <c r="AN375" s="393"/>
      <c r="AO375" s="393"/>
      <c r="AP375" s="393"/>
      <c r="AQ375" s="396"/>
    </row>
    <row r="376" spans="1:43" ht="19.899999999999999" customHeight="1" x14ac:dyDescent="0.2">
      <c r="A376" s="17"/>
      <c r="B376" s="405">
        <v>18</v>
      </c>
      <c r="C376" s="232"/>
      <c r="D376" s="197"/>
      <c r="E376" s="197"/>
      <c r="F376" s="196"/>
      <c r="G376" s="408"/>
      <c r="H376" s="408"/>
      <c r="I376" s="408"/>
      <c r="J376" s="195" t="s">
        <v>95</v>
      </c>
      <c r="K376" s="194"/>
      <c r="L376" s="195" t="s">
        <v>94</v>
      </c>
      <c r="M376" s="194"/>
      <c r="N376" s="195" t="s">
        <v>93</v>
      </c>
      <c r="O376" s="194"/>
      <c r="P376" s="195" t="s">
        <v>92</v>
      </c>
      <c r="Q376" s="194"/>
      <c r="R376" s="195" t="s">
        <v>212</v>
      </c>
      <c r="S376" s="194"/>
      <c r="T376" s="195" t="s">
        <v>211</v>
      </c>
      <c r="U376" s="194"/>
      <c r="V376" s="195" t="s">
        <v>292</v>
      </c>
      <c r="W376" s="194"/>
      <c r="X376" s="195" t="s">
        <v>594</v>
      </c>
      <c r="Y376" s="194"/>
      <c r="Z376" s="195" t="s">
        <v>740</v>
      </c>
      <c r="AA376" s="194"/>
      <c r="AB376" s="304" t="s">
        <v>912</v>
      </c>
      <c r="AC376" s="194"/>
      <c r="AD376" s="25"/>
      <c r="AE376" s="397"/>
      <c r="AF376" s="397"/>
      <c r="AG376" s="193"/>
      <c r="AH376" s="379">
        <f>SUMPRODUCT(LEN($K376:$Y378)-LEN(SUBSTITUTE($K376:$Y378,"A", "")))</f>
        <v>0</v>
      </c>
      <c r="AI376" s="365">
        <f>SUMPRODUCT(LEN($AD376:$AD378)-LEN(SUBSTITUTE($AD376:$AD378,"A", "")))</f>
        <v>0</v>
      </c>
      <c r="AJ376" s="365">
        <f>SUMPRODUCT(LEN($K376:$Y378)-LEN(SUBSTITUTE($K376:$Y378,"S", "")))</f>
        <v>0</v>
      </c>
      <c r="AK376" s="365">
        <f>SUMPRODUCT(LEN($AD376:$AD378)-LEN(SUBSTITUTE($AD376:$AD378,"S", "")))</f>
        <v>0</v>
      </c>
      <c r="AL376" s="365">
        <f>SUMPRODUCT(LEN($K376:$Y378)-LEN(SUBSTITUTE($K376:$Y378,"F", "")))</f>
        <v>0</v>
      </c>
      <c r="AM376" s="365">
        <f>SUMPRODUCT(LEN($AD376:$AD378)-LEN(SUBSTITUTE($AD376:$AD378,"F", "")))</f>
        <v>0</v>
      </c>
      <c r="AN376" s="365">
        <f>SUMPRODUCT(LEN($K376:$Y378)-LEN(SUBSTITUTE($K376:$Y378,"G", "")))</f>
        <v>0</v>
      </c>
      <c r="AO376" s="365">
        <f>SUMPRODUCT(LEN($AD376:$AD378)-LEN(SUBSTITUTE($AD376:$AD378,"G", "")))</f>
        <v>0</v>
      </c>
      <c r="AP376" s="365">
        <f>SUMPRODUCT(LEN($K376:$Y378)-LEN(SUBSTITUTE($K376:$Y378,"M", "")))</f>
        <v>0</v>
      </c>
      <c r="AQ376" s="382">
        <f>SUMPRODUCT(LEN($AD376:$AD378)-LEN(SUBSTITUTE($AD376:$AD378,"M", "")))</f>
        <v>0</v>
      </c>
    </row>
    <row r="377" spans="1:43" ht="19.899999999999999" customHeight="1" x14ac:dyDescent="0.2">
      <c r="A377" s="17"/>
      <c r="B377" s="406"/>
      <c r="C377" s="231"/>
      <c r="D377" s="23"/>
      <c r="E377" s="23"/>
      <c r="F377" s="191"/>
      <c r="G377" s="409"/>
      <c r="H377" s="409"/>
      <c r="I377" s="409"/>
      <c r="J377" s="190" t="s">
        <v>91</v>
      </c>
      <c r="K377" s="189"/>
      <c r="L377" s="190" t="s">
        <v>90</v>
      </c>
      <c r="M377" s="189"/>
      <c r="N377" s="190" t="s">
        <v>89</v>
      </c>
      <c r="O377" s="189"/>
      <c r="P377" s="190" t="s">
        <v>88</v>
      </c>
      <c r="Q377" s="189"/>
      <c r="R377" s="190" t="s">
        <v>210</v>
      </c>
      <c r="S377" s="189"/>
      <c r="T377" s="190" t="s">
        <v>209</v>
      </c>
      <c r="U377" s="189"/>
      <c r="V377" s="190" t="s">
        <v>291</v>
      </c>
      <c r="W377" s="189"/>
      <c r="X377" s="190" t="s">
        <v>593</v>
      </c>
      <c r="Y377" s="189"/>
      <c r="Z377" s="190" t="s">
        <v>739</v>
      </c>
      <c r="AA377" s="189"/>
      <c r="AB377" s="303" t="s">
        <v>911</v>
      </c>
      <c r="AC377" s="189"/>
      <c r="AD377" s="18"/>
      <c r="AE377" s="366"/>
      <c r="AF377" s="366"/>
      <c r="AG377" s="188"/>
      <c r="AH377" s="390"/>
      <c r="AI377" s="392"/>
      <c r="AJ377" s="392"/>
      <c r="AK377" s="392"/>
      <c r="AL377" s="392"/>
      <c r="AM377" s="392"/>
      <c r="AN377" s="392"/>
      <c r="AO377" s="392"/>
      <c r="AP377" s="392"/>
      <c r="AQ377" s="395"/>
    </row>
    <row r="378" spans="1:43" ht="19.899999999999999" customHeight="1" thickBot="1" x14ac:dyDescent="0.25">
      <c r="A378" s="17"/>
      <c r="B378" s="407"/>
      <c r="C378" s="233"/>
      <c r="D378" s="203"/>
      <c r="E378" s="203"/>
      <c r="F378" s="202"/>
      <c r="G378" s="410"/>
      <c r="H378" s="410"/>
      <c r="I378" s="410"/>
      <c r="J378" s="201" t="s">
        <v>87</v>
      </c>
      <c r="K378" s="200"/>
      <c r="L378" s="201" t="s">
        <v>86</v>
      </c>
      <c r="M378" s="200"/>
      <c r="N378" s="201" t="s">
        <v>85</v>
      </c>
      <c r="O378" s="200"/>
      <c r="P378" s="201" t="s">
        <v>84</v>
      </c>
      <c r="Q378" s="200"/>
      <c r="R378" s="201" t="s">
        <v>208</v>
      </c>
      <c r="S378" s="200"/>
      <c r="T378" s="201" t="s">
        <v>207</v>
      </c>
      <c r="U378" s="200"/>
      <c r="V378" s="201" t="s">
        <v>290</v>
      </c>
      <c r="W378" s="200"/>
      <c r="X378" s="201" t="s">
        <v>592</v>
      </c>
      <c r="Y378" s="200"/>
      <c r="Z378" s="201" t="s">
        <v>738</v>
      </c>
      <c r="AA378" s="200"/>
      <c r="AB378" s="302" t="s">
        <v>910</v>
      </c>
      <c r="AC378" s="200"/>
      <c r="AD378" s="10"/>
      <c r="AE378" s="398"/>
      <c r="AF378" s="398"/>
      <c r="AG378" s="199"/>
      <c r="AH378" s="391"/>
      <c r="AI378" s="393"/>
      <c r="AJ378" s="393"/>
      <c r="AK378" s="393"/>
      <c r="AL378" s="393"/>
      <c r="AM378" s="393"/>
      <c r="AN378" s="393"/>
      <c r="AO378" s="393"/>
      <c r="AP378" s="393"/>
      <c r="AQ378" s="396"/>
    </row>
    <row r="379" spans="1:43" ht="19.899999999999999" customHeight="1" x14ac:dyDescent="0.2">
      <c r="A379" s="17"/>
      <c r="B379" s="405">
        <v>19</v>
      </c>
      <c r="C379" s="232"/>
      <c r="D379" s="197"/>
      <c r="E379" s="197"/>
      <c r="F379" s="196"/>
      <c r="G379" s="408"/>
      <c r="H379" s="408"/>
      <c r="I379" s="408"/>
      <c r="J379" s="195" t="s">
        <v>95</v>
      </c>
      <c r="K379" s="194"/>
      <c r="L379" s="195" t="s">
        <v>94</v>
      </c>
      <c r="M379" s="194"/>
      <c r="N379" s="195" t="s">
        <v>93</v>
      </c>
      <c r="O379" s="194"/>
      <c r="P379" s="195" t="s">
        <v>92</v>
      </c>
      <c r="Q379" s="194"/>
      <c r="R379" s="195" t="s">
        <v>212</v>
      </c>
      <c r="S379" s="194"/>
      <c r="T379" s="195" t="s">
        <v>211</v>
      </c>
      <c r="U379" s="194"/>
      <c r="V379" s="195" t="s">
        <v>292</v>
      </c>
      <c r="W379" s="194"/>
      <c r="X379" s="195" t="s">
        <v>594</v>
      </c>
      <c r="Y379" s="194"/>
      <c r="Z379" s="195" t="s">
        <v>740</v>
      </c>
      <c r="AA379" s="194"/>
      <c r="AB379" s="304" t="s">
        <v>912</v>
      </c>
      <c r="AC379" s="194"/>
      <c r="AD379" s="25"/>
      <c r="AE379" s="397"/>
      <c r="AF379" s="397"/>
      <c r="AG379" s="193"/>
      <c r="AH379" s="379">
        <f>SUMPRODUCT(LEN($K379:$Y381)-LEN(SUBSTITUTE($K379:$Y381,"A", "")))</f>
        <v>0</v>
      </c>
      <c r="AI379" s="365">
        <f>SUMPRODUCT(LEN($AD379:$AD381)-LEN(SUBSTITUTE($AD379:$AD381,"A", "")))</f>
        <v>0</v>
      </c>
      <c r="AJ379" s="365">
        <f>SUMPRODUCT(LEN($K379:$Y381)-LEN(SUBSTITUTE($K379:$Y381,"S", "")))</f>
        <v>0</v>
      </c>
      <c r="AK379" s="365">
        <f>SUMPRODUCT(LEN($AD379:$AD381)-LEN(SUBSTITUTE($AD379:$AD381,"S", "")))</f>
        <v>0</v>
      </c>
      <c r="AL379" s="365">
        <f>SUMPRODUCT(LEN($K379:$Y381)-LEN(SUBSTITUTE($K379:$Y381,"F", "")))</f>
        <v>0</v>
      </c>
      <c r="AM379" s="365">
        <f>SUMPRODUCT(LEN($AD379:$AD381)-LEN(SUBSTITUTE($AD379:$AD381,"F", "")))</f>
        <v>0</v>
      </c>
      <c r="AN379" s="365">
        <f>SUMPRODUCT(LEN($K379:$Y381)-LEN(SUBSTITUTE($K379:$Y381,"G", "")))</f>
        <v>0</v>
      </c>
      <c r="AO379" s="365">
        <f>SUMPRODUCT(LEN($AD379:$AD381)-LEN(SUBSTITUTE($AD379:$AD381,"G", "")))</f>
        <v>0</v>
      </c>
      <c r="AP379" s="365">
        <f>SUMPRODUCT(LEN($K379:$Y381)-LEN(SUBSTITUTE($K379:$Y381,"M", "")))</f>
        <v>0</v>
      </c>
      <c r="AQ379" s="382">
        <f>SUMPRODUCT(LEN($AD379:$AD381)-LEN(SUBSTITUTE($AD379:$AD381,"M", "")))</f>
        <v>0</v>
      </c>
    </row>
    <row r="380" spans="1:43" ht="19.899999999999999" customHeight="1" x14ac:dyDescent="0.2">
      <c r="A380" s="17"/>
      <c r="B380" s="406"/>
      <c r="C380" s="231"/>
      <c r="D380" s="23"/>
      <c r="E380" s="23"/>
      <c r="F380" s="191"/>
      <c r="G380" s="409"/>
      <c r="H380" s="409"/>
      <c r="I380" s="409"/>
      <c r="J380" s="190" t="s">
        <v>91</v>
      </c>
      <c r="K380" s="189"/>
      <c r="L380" s="190" t="s">
        <v>90</v>
      </c>
      <c r="M380" s="189"/>
      <c r="N380" s="190" t="s">
        <v>89</v>
      </c>
      <c r="O380" s="189"/>
      <c r="P380" s="190" t="s">
        <v>88</v>
      </c>
      <c r="Q380" s="189"/>
      <c r="R380" s="190" t="s">
        <v>210</v>
      </c>
      <c r="S380" s="189"/>
      <c r="T380" s="190" t="s">
        <v>209</v>
      </c>
      <c r="U380" s="189"/>
      <c r="V380" s="190" t="s">
        <v>291</v>
      </c>
      <c r="W380" s="189"/>
      <c r="X380" s="190" t="s">
        <v>593</v>
      </c>
      <c r="Y380" s="189"/>
      <c r="Z380" s="190" t="s">
        <v>739</v>
      </c>
      <c r="AA380" s="189"/>
      <c r="AB380" s="303" t="s">
        <v>911</v>
      </c>
      <c r="AC380" s="189"/>
      <c r="AD380" s="18"/>
      <c r="AE380" s="366"/>
      <c r="AF380" s="366"/>
      <c r="AG380" s="188"/>
      <c r="AH380" s="390"/>
      <c r="AI380" s="392"/>
      <c r="AJ380" s="392"/>
      <c r="AK380" s="392"/>
      <c r="AL380" s="392"/>
      <c r="AM380" s="392"/>
      <c r="AN380" s="392"/>
      <c r="AO380" s="392"/>
      <c r="AP380" s="392"/>
      <c r="AQ380" s="395"/>
    </row>
    <row r="381" spans="1:43" ht="19.899999999999999" customHeight="1" thickBot="1" x14ac:dyDescent="0.25">
      <c r="A381" s="17"/>
      <c r="B381" s="407"/>
      <c r="C381" s="233"/>
      <c r="D381" s="203"/>
      <c r="E381" s="203"/>
      <c r="F381" s="202"/>
      <c r="G381" s="410"/>
      <c r="H381" s="410"/>
      <c r="I381" s="410"/>
      <c r="J381" s="201" t="s">
        <v>87</v>
      </c>
      <c r="K381" s="200"/>
      <c r="L381" s="201" t="s">
        <v>86</v>
      </c>
      <c r="M381" s="200"/>
      <c r="N381" s="201" t="s">
        <v>85</v>
      </c>
      <c r="O381" s="200"/>
      <c r="P381" s="201" t="s">
        <v>84</v>
      </c>
      <c r="Q381" s="200"/>
      <c r="R381" s="201" t="s">
        <v>208</v>
      </c>
      <c r="S381" s="200"/>
      <c r="T381" s="201" t="s">
        <v>207</v>
      </c>
      <c r="U381" s="200"/>
      <c r="V381" s="201" t="s">
        <v>290</v>
      </c>
      <c r="W381" s="200"/>
      <c r="X381" s="201" t="s">
        <v>592</v>
      </c>
      <c r="Y381" s="200"/>
      <c r="Z381" s="201" t="s">
        <v>738</v>
      </c>
      <c r="AA381" s="200"/>
      <c r="AB381" s="302" t="s">
        <v>910</v>
      </c>
      <c r="AC381" s="200"/>
      <c r="AD381" s="10"/>
      <c r="AE381" s="398"/>
      <c r="AF381" s="398"/>
      <c r="AG381" s="199"/>
      <c r="AH381" s="391"/>
      <c r="AI381" s="393"/>
      <c r="AJ381" s="393"/>
      <c r="AK381" s="393"/>
      <c r="AL381" s="393"/>
      <c r="AM381" s="393"/>
      <c r="AN381" s="393"/>
      <c r="AO381" s="393"/>
      <c r="AP381" s="393"/>
      <c r="AQ381" s="396"/>
    </row>
    <row r="382" spans="1:43" ht="19.899999999999999" customHeight="1" x14ac:dyDescent="0.2">
      <c r="A382" s="17"/>
      <c r="B382" s="405">
        <v>20</v>
      </c>
      <c r="C382" s="232"/>
      <c r="D382" s="197"/>
      <c r="E382" s="197"/>
      <c r="F382" s="196"/>
      <c r="G382" s="408"/>
      <c r="H382" s="408"/>
      <c r="I382" s="408"/>
      <c r="J382" s="195" t="s">
        <v>95</v>
      </c>
      <c r="K382" s="194"/>
      <c r="L382" s="195" t="s">
        <v>94</v>
      </c>
      <c r="M382" s="194"/>
      <c r="N382" s="195" t="s">
        <v>93</v>
      </c>
      <c r="O382" s="194"/>
      <c r="P382" s="195" t="s">
        <v>92</v>
      </c>
      <c r="Q382" s="194"/>
      <c r="R382" s="195" t="s">
        <v>212</v>
      </c>
      <c r="S382" s="194"/>
      <c r="T382" s="195" t="s">
        <v>211</v>
      </c>
      <c r="U382" s="194"/>
      <c r="V382" s="195" t="s">
        <v>292</v>
      </c>
      <c r="W382" s="194"/>
      <c r="X382" s="195" t="s">
        <v>594</v>
      </c>
      <c r="Y382" s="194"/>
      <c r="Z382" s="195" t="s">
        <v>740</v>
      </c>
      <c r="AA382" s="194"/>
      <c r="AB382" s="304" t="s">
        <v>912</v>
      </c>
      <c r="AC382" s="194"/>
      <c r="AD382" s="25"/>
      <c r="AE382" s="397"/>
      <c r="AF382" s="397"/>
      <c r="AG382" s="193"/>
      <c r="AH382" s="379">
        <f>SUMPRODUCT(LEN($K382:$Y384)-LEN(SUBSTITUTE($K382:$Y384,"A", "")))</f>
        <v>0</v>
      </c>
      <c r="AI382" s="365">
        <f>SUMPRODUCT(LEN($AD382:$AD384)-LEN(SUBSTITUTE($AD382:$AD384,"A", "")))</f>
        <v>0</v>
      </c>
      <c r="AJ382" s="365">
        <f>SUMPRODUCT(LEN($K382:$Y384)-LEN(SUBSTITUTE($K382:$Y384,"S", "")))</f>
        <v>0</v>
      </c>
      <c r="AK382" s="365">
        <f>SUMPRODUCT(LEN($AD382:$AD384)-LEN(SUBSTITUTE($AD382:$AD384,"S", "")))</f>
        <v>0</v>
      </c>
      <c r="AL382" s="365">
        <f>SUMPRODUCT(LEN($K382:$Y384)-LEN(SUBSTITUTE($K382:$Y384,"F", "")))</f>
        <v>0</v>
      </c>
      <c r="AM382" s="365">
        <f>SUMPRODUCT(LEN($AD382:$AD384)-LEN(SUBSTITUTE($AD382:$AD384,"F", "")))</f>
        <v>0</v>
      </c>
      <c r="AN382" s="365">
        <f>SUMPRODUCT(LEN($K382:$Y384)-LEN(SUBSTITUTE($K382:$Y384,"G", "")))</f>
        <v>0</v>
      </c>
      <c r="AO382" s="365">
        <f>SUMPRODUCT(LEN($AD382:$AD384)-LEN(SUBSTITUTE($AD382:$AD384,"G", "")))</f>
        <v>0</v>
      </c>
      <c r="AP382" s="365">
        <f>SUMPRODUCT(LEN($K382:$Y384)-LEN(SUBSTITUTE($K382:$Y384,"M", "")))</f>
        <v>0</v>
      </c>
      <c r="AQ382" s="382">
        <f>SUMPRODUCT(LEN($AD382:$AD384)-LEN(SUBSTITUTE($AD382:$AD384,"M", "")))</f>
        <v>0</v>
      </c>
    </row>
    <row r="383" spans="1:43" ht="19.899999999999999" customHeight="1" x14ac:dyDescent="0.2">
      <c r="A383" s="17"/>
      <c r="B383" s="406"/>
      <c r="C383" s="231"/>
      <c r="D383" s="23"/>
      <c r="E383" s="23"/>
      <c r="F383" s="191"/>
      <c r="G383" s="409"/>
      <c r="H383" s="409"/>
      <c r="I383" s="409"/>
      <c r="J383" s="190" t="s">
        <v>91</v>
      </c>
      <c r="K383" s="189"/>
      <c r="L383" s="190" t="s">
        <v>90</v>
      </c>
      <c r="M383" s="189"/>
      <c r="N383" s="190" t="s">
        <v>89</v>
      </c>
      <c r="O383" s="189"/>
      <c r="P383" s="190" t="s">
        <v>88</v>
      </c>
      <c r="Q383" s="189"/>
      <c r="R383" s="190" t="s">
        <v>210</v>
      </c>
      <c r="S383" s="189"/>
      <c r="T383" s="190" t="s">
        <v>209</v>
      </c>
      <c r="U383" s="189"/>
      <c r="V383" s="190" t="s">
        <v>291</v>
      </c>
      <c r="W383" s="189"/>
      <c r="X383" s="190" t="s">
        <v>593</v>
      </c>
      <c r="Y383" s="189"/>
      <c r="Z383" s="190" t="s">
        <v>739</v>
      </c>
      <c r="AA383" s="189"/>
      <c r="AB383" s="303" t="s">
        <v>911</v>
      </c>
      <c r="AC383" s="189"/>
      <c r="AD383" s="18"/>
      <c r="AE383" s="366"/>
      <c r="AF383" s="366"/>
      <c r="AG383" s="188"/>
      <c r="AH383" s="390"/>
      <c r="AI383" s="392"/>
      <c r="AJ383" s="392"/>
      <c r="AK383" s="392"/>
      <c r="AL383" s="392"/>
      <c r="AM383" s="392"/>
      <c r="AN383" s="392"/>
      <c r="AO383" s="392"/>
      <c r="AP383" s="392"/>
      <c r="AQ383" s="395"/>
    </row>
    <row r="384" spans="1:43" ht="19.899999999999999" customHeight="1" thickBot="1" x14ac:dyDescent="0.25">
      <c r="A384" s="17"/>
      <c r="B384" s="412"/>
      <c r="C384" s="230"/>
      <c r="D384" s="186"/>
      <c r="E384" s="186"/>
      <c r="F384" s="185"/>
      <c r="G384" s="411"/>
      <c r="H384" s="411"/>
      <c r="I384" s="411"/>
      <c r="J384" s="184" t="s">
        <v>87</v>
      </c>
      <c r="K384" s="183"/>
      <c r="L384" s="184" t="s">
        <v>86</v>
      </c>
      <c r="M384" s="183"/>
      <c r="N384" s="184" t="s">
        <v>85</v>
      </c>
      <c r="O384" s="183"/>
      <c r="P384" s="184" t="s">
        <v>84</v>
      </c>
      <c r="Q384" s="183"/>
      <c r="R384" s="184" t="s">
        <v>208</v>
      </c>
      <c r="S384" s="183"/>
      <c r="T384" s="184" t="s">
        <v>207</v>
      </c>
      <c r="U384" s="183"/>
      <c r="V384" s="201" t="s">
        <v>290</v>
      </c>
      <c r="W384" s="183"/>
      <c r="X384" s="201" t="s">
        <v>592</v>
      </c>
      <c r="Y384" s="183"/>
      <c r="Z384" s="201" t="s">
        <v>738</v>
      </c>
      <c r="AA384" s="183"/>
      <c r="AB384" s="302" t="s">
        <v>910</v>
      </c>
      <c r="AC384" s="200"/>
      <c r="AD384" s="10"/>
      <c r="AE384" s="367"/>
      <c r="AF384" s="367"/>
      <c r="AG384" s="180"/>
      <c r="AH384" s="391"/>
      <c r="AI384" s="393"/>
      <c r="AJ384" s="393"/>
      <c r="AK384" s="393"/>
      <c r="AL384" s="393"/>
      <c r="AM384" s="393"/>
      <c r="AN384" s="393"/>
      <c r="AO384" s="393"/>
      <c r="AP384" s="393"/>
      <c r="AQ384" s="396"/>
    </row>
    <row r="385" spans="1:51" ht="74.45" customHeight="1" thickBot="1" x14ac:dyDescent="0.3">
      <c r="A385" s="51" t="s">
        <v>123</v>
      </c>
      <c r="B385" s="48" t="s">
        <v>122</v>
      </c>
      <c r="C385" s="48" t="s">
        <v>121</v>
      </c>
      <c r="D385" s="48" t="s">
        <v>120</v>
      </c>
      <c r="E385" s="48" t="s">
        <v>119</v>
      </c>
      <c r="F385" s="48" t="s">
        <v>118</v>
      </c>
      <c r="G385" s="48" t="s">
        <v>33</v>
      </c>
      <c r="H385" s="48" t="s">
        <v>117</v>
      </c>
      <c r="I385" s="48" t="s">
        <v>34</v>
      </c>
      <c r="J385" s="340" t="s">
        <v>116</v>
      </c>
      <c r="K385" s="341"/>
      <c r="L385" s="340" t="s">
        <v>115</v>
      </c>
      <c r="M385" s="341"/>
      <c r="N385" s="340" t="s">
        <v>115</v>
      </c>
      <c r="O385" s="394"/>
      <c r="P385" s="340" t="s">
        <v>115</v>
      </c>
      <c r="Q385" s="394"/>
      <c r="R385" s="340" t="s">
        <v>115</v>
      </c>
      <c r="S385" s="394"/>
      <c r="T385" s="340" t="s">
        <v>115</v>
      </c>
      <c r="U385" s="394"/>
      <c r="V385" s="340" t="s">
        <v>115</v>
      </c>
      <c r="W385" s="394"/>
      <c r="X385" s="340" t="s">
        <v>115</v>
      </c>
      <c r="Y385" s="394"/>
      <c r="Z385" s="340" t="s">
        <v>115</v>
      </c>
      <c r="AA385" s="394"/>
      <c r="AB385" s="340" t="s">
        <v>115</v>
      </c>
      <c r="AC385" s="341"/>
      <c r="AD385" s="49" t="s">
        <v>114</v>
      </c>
      <c r="AE385" s="48" t="s">
        <v>113</v>
      </c>
      <c r="AF385" s="50" t="s">
        <v>221</v>
      </c>
      <c r="AG385" s="47" t="s">
        <v>112</v>
      </c>
      <c r="AH385" s="46" t="s">
        <v>111</v>
      </c>
      <c r="AI385" s="45" t="s">
        <v>110</v>
      </c>
      <c r="AJ385" s="45" t="s">
        <v>109</v>
      </c>
      <c r="AK385" s="45" t="s">
        <v>108</v>
      </c>
      <c r="AL385" s="45" t="s">
        <v>107</v>
      </c>
      <c r="AM385" s="45" t="s">
        <v>106</v>
      </c>
      <c r="AN385" s="45" t="s">
        <v>105</v>
      </c>
      <c r="AO385" s="45" t="s">
        <v>104</v>
      </c>
      <c r="AP385" s="45" t="s">
        <v>103</v>
      </c>
      <c r="AQ385" s="45" t="s">
        <v>102</v>
      </c>
    </row>
    <row r="386" spans="1:51" ht="36" customHeight="1" thickBot="1" x14ac:dyDescent="0.25">
      <c r="A386" s="71" t="s">
        <v>132</v>
      </c>
      <c r="B386" s="215"/>
      <c r="C386" s="214" t="s">
        <v>1019</v>
      </c>
      <c r="D386" s="213">
        <v>12</v>
      </c>
      <c r="E386" s="212">
        <v>62557.13</v>
      </c>
      <c r="F386" s="211">
        <v>1184.98</v>
      </c>
      <c r="G386" s="210"/>
      <c r="H386" s="210"/>
      <c r="I386" s="209"/>
      <c r="J386" s="208"/>
      <c r="K386" s="36"/>
      <c r="L386" s="208"/>
      <c r="M386" s="36"/>
      <c r="N386" s="208"/>
      <c r="O386" s="36"/>
      <c r="P386" s="208"/>
      <c r="Q386" s="36"/>
      <c r="R386" s="208"/>
      <c r="S386" s="36"/>
      <c r="T386" s="208"/>
      <c r="U386" s="36"/>
      <c r="V386" s="208"/>
      <c r="W386" s="36"/>
      <c r="X386" s="208"/>
      <c r="Y386" s="36"/>
      <c r="Z386" s="208"/>
      <c r="AA386" s="36"/>
      <c r="AB386" s="208"/>
      <c r="AC386" s="305"/>
      <c r="AD386" s="36"/>
      <c r="AE386" s="206"/>
      <c r="AF386" s="206"/>
      <c r="AG386" s="205"/>
      <c r="AH386" s="33">
        <f t="shared" ref="AH386:AQ386" si="6">SUM(AH387:AH446)</f>
        <v>374</v>
      </c>
      <c r="AI386" s="54">
        <f t="shared" si="6"/>
        <v>94</v>
      </c>
      <c r="AJ386" s="54">
        <f t="shared" si="6"/>
        <v>22</v>
      </c>
      <c r="AK386" s="54">
        <f t="shared" si="6"/>
        <v>0</v>
      </c>
      <c r="AL386" s="54">
        <f t="shared" si="6"/>
        <v>3</v>
      </c>
      <c r="AM386" s="54">
        <f t="shared" si="6"/>
        <v>0</v>
      </c>
      <c r="AN386" s="54">
        <f t="shared" si="6"/>
        <v>148</v>
      </c>
      <c r="AO386" s="54">
        <f t="shared" si="6"/>
        <v>43</v>
      </c>
      <c r="AP386" s="54">
        <f t="shared" si="6"/>
        <v>53</v>
      </c>
      <c r="AQ386" s="53">
        <f t="shared" si="6"/>
        <v>3</v>
      </c>
      <c r="AR386" s="32" t="s">
        <v>100</v>
      </c>
      <c r="AS386" s="31">
        <f>E386/(100*102)</f>
        <v>6.1330519607843135</v>
      </c>
      <c r="AU386" s="4">
        <f>SUM(AH386:AI386)/D386</f>
        <v>39</v>
      </c>
      <c r="AV386" s="4">
        <f>SUM(AJ386:AK386)/D386</f>
        <v>1.8333333333333333</v>
      </c>
      <c r="AW386" s="4">
        <f>SUM(AL386:AM386)/D386</f>
        <v>0.25</v>
      </c>
      <c r="AX386" s="4">
        <f>SUM(AN386:AO386)/D386</f>
        <v>15.916666666666666</v>
      </c>
      <c r="AY386" s="4">
        <f>SUM(AP386:AQ386)/D386</f>
        <v>4.666666666666667</v>
      </c>
    </row>
    <row r="387" spans="1:51" ht="19.899999999999999" customHeight="1" x14ac:dyDescent="0.2">
      <c r="A387" s="17" t="s">
        <v>129</v>
      </c>
      <c r="B387" s="405">
        <v>1</v>
      </c>
      <c r="C387" s="198" t="s">
        <v>1018</v>
      </c>
      <c r="D387" s="197"/>
      <c r="E387" s="197"/>
      <c r="F387" s="196"/>
      <c r="G387" s="408">
        <v>92</v>
      </c>
      <c r="H387" s="408">
        <v>27</v>
      </c>
      <c r="I387" s="408">
        <v>5</v>
      </c>
      <c r="J387" s="195" t="s">
        <v>95</v>
      </c>
      <c r="K387" s="194" t="s">
        <v>748</v>
      </c>
      <c r="L387" s="195" t="s">
        <v>94</v>
      </c>
      <c r="M387" s="194" t="s">
        <v>425</v>
      </c>
      <c r="N387" s="195" t="s">
        <v>93</v>
      </c>
      <c r="O387" s="194" t="s">
        <v>743</v>
      </c>
      <c r="P387" s="195" t="s">
        <v>92</v>
      </c>
      <c r="Q387" s="194" t="s">
        <v>275</v>
      </c>
      <c r="R387" s="195" t="s">
        <v>212</v>
      </c>
      <c r="S387" s="194" t="s">
        <v>275</v>
      </c>
      <c r="T387" s="195" t="s">
        <v>211</v>
      </c>
      <c r="U387" s="194" t="s">
        <v>97</v>
      </c>
      <c r="V387" s="195" t="s">
        <v>292</v>
      </c>
      <c r="W387" s="194" t="s">
        <v>97</v>
      </c>
      <c r="X387" s="195" t="s">
        <v>594</v>
      </c>
      <c r="Y387" s="194" t="s">
        <v>98</v>
      </c>
      <c r="Z387" s="195" t="s">
        <v>740</v>
      </c>
      <c r="AA387" s="194"/>
      <c r="AB387" s="304" t="s">
        <v>912</v>
      </c>
      <c r="AC387" s="194"/>
      <c r="AD387" s="25" t="s">
        <v>271</v>
      </c>
      <c r="AE387" s="397"/>
      <c r="AF387" s="397"/>
      <c r="AG387" s="193"/>
      <c r="AH387" s="379">
        <f>SUMPRODUCT(LEN($K387:$Y389)-LEN(SUBSTITUTE($K387:$Y389,"A", "")))</f>
        <v>36</v>
      </c>
      <c r="AI387" s="365">
        <f>SUMPRODUCT(LEN($AD387:$AD389)-LEN(SUBSTITUTE($AD387:$AD389,"A", "")))</f>
        <v>0</v>
      </c>
      <c r="AJ387" s="365">
        <f>SUMPRODUCT(LEN($K387:$Y389)-LEN(SUBSTITUTE($K387:$Y389,"S", "")))</f>
        <v>3</v>
      </c>
      <c r="AK387" s="365">
        <f>SUMPRODUCT(LEN($AD387:$AD389)-LEN(SUBSTITUTE($AD387:$AD389,"S", "")))</f>
        <v>0</v>
      </c>
      <c r="AL387" s="365">
        <f>SUMPRODUCT(LEN($K387:$Y389)-LEN(SUBSTITUTE($K387:$Y389,"F", "")))</f>
        <v>0</v>
      </c>
      <c r="AM387" s="365">
        <f>SUMPRODUCT(LEN($AD387:$AD389)-LEN(SUBSTITUTE($AD387:$AD389,"F", "")))</f>
        <v>0</v>
      </c>
      <c r="AN387" s="365">
        <f>SUMPRODUCT(LEN($K387:$Y389)-LEN(SUBSTITUTE($K387:$Y389,"G", "")))</f>
        <v>5</v>
      </c>
      <c r="AO387" s="365">
        <f>SUMPRODUCT(LEN($AD387:$AD389)-LEN(SUBSTITUTE($AD387:$AD389,"G", "")))</f>
        <v>1</v>
      </c>
      <c r="AP387" s="365">
        <f>SUMPRODUCT(LEN($K387:$Y389)-LEN(SUBSTITUTE($K387:$Y389,"M", "")))</f>
        <v>9</v>
      </c>
      <c r="AQ387" s="382">
        <f>SUMPRODUCT(LEN($AD387:$AD389)-LEN(SUBSTITUTE($AD387:$AD389,"M", "")))</f>
        <v>0</v>
      </c>
    </row>
    <row r="388" spans="1:51" ht="19.899999999999999" customHeight="1" x14ac:dyDescent="0.2">
      <c r="A388" s="17"/>
      <c r="B388" s="406"/>
      <c r="C388" s="231"/>
      <c r="D388" s="23"/>
      <c r="E388" s="23"/>
      <c r="F388" s="191"/>
      <c r="G388" s="409"/>
      <c r="H388" s="409"/>
      <c r="I388" s="409"/>
      <c r="J388" s="190" t="s">
        <v>91</v>
      </c>
      <c r="K388" s="189" t="s">
        <v>846</v>
      </c>
      <c r="L388" s="190" t="s">
        <v>90</v>
      </c>
      <c r="M388" s="189" t="s">
        <v>425</v>
      </c>
      <c r="N388" s="190" t="s">
        <v>89</v>
      </c>
      <c r="O388" s="189" t="s">
        <v>753</v>
      </c>
      <c r="P388" s="190" t="s">
        <v>88</v>
      </c>
      <c r="Q388" s="189" t="s">
        <v>425</v>
      </c>
      <c r="R388" s="190" t="s">
        <v>210</v>
      </c>
      <c r="S388" s="189" t="s">
        <v>275</v>
      </c>
      <c r="T388" s="190" t="s">
        <v>209</v>
      </c>
      <c r="U388" s="189" t="s">
        <v>97</v>
      </c>
      <c r="V388" s="190" t="s">
        <v>291</v>
      </c>
      <c r="W388" s="189" t="s">
        <v>217</v>
      </c>
      <c r="X388" s="190" t="s">
        <v>593</v>
      </c>
      <c r="Y388" s="189"/>
      <c r="Z388" s="190" t="s">
        <v>739</v>
      </c>
      <c r="AA388" s="189"/>
      <c r="AB388" s="303" t="s">
        <v>911</v>
      </c>
      <c r="AC388" s="189"/>
      <c r="AD388" s="18"/>
      <c r="AE388" s="366"/>
      <c r="AF388" s="366"/>
      <c r="AG388" s="188"/>
      <c r="AH388" s="390"/>
      <c r="AI388" s="392"/>
      <c r="AJ388" s="392"/>
      <c r="AK388" s="392"/>
      <c r="AL388" s="392"/>
      <c r="AM388" s="392"/>
      <c r="AN388" s="392"/>
      <c r="AO388" s="392"/>
      <c r="AP388" s="392"/>
      <c r="AQ388" s="395"/>
      <c r="AT388" s="4">
        <f>SUM(AP387:AQ389)/SUM(AN387:AQ389)*100</f>
        <v>60</v>
      </c>
    </row>
    <row r="389" spans="1:51" ht="19.899999999999999" customHeight="1" thickBot="1" x14ac:dyDescent="0.25">
      <c r="A389" s="17"/>
      <c r="B389" s="407"/>
      <c r="C389" s="233"/>
      <c r="D389" s="203"/>
      <c r="E389" s="203"/>
      <c r="F389" s="202"/>
      <c r="G389" s="410"/>
      <c r="H389" s="410"/>
      <c r="I389" s="410"/>
      <c r="J389" s="201" t="s">
        <v>87</v>
      </c>
      <c r="K389" s="200" t="s">
        <v>916</v>
      </c>
      <c r="L389" s="201" t="s">
        <v>86</v>
      </c>
      <c r="M389" s="200" t="s">
        <v>744</v>
      </c>
      <c r="N389" s="201" t="s">
        <v>85</v>
      </c>
      <c r="O389" s="200" t="s">
        <v>748</v>
      </c>
      <c r="P389" s="201" t="s">
        <v>84</v>
      </c>
      <c r="Q389" s="200" t="s">
        <v>224</v>
      </c>
      <c r="R389" s="201" t="s">
        <v>208</v>
      </c>
      <c r="S389" s="200" t="s">
        <v>213</v>
      </c>
      <c r="T389" s="201" t="s">
        <v>207</v>
      </c>
      <c r="U389" s="200" t="s">
        <v>97</v>
      </c>
      <c r="V389" s="201" t="s">
        <v>290</v>
      </c>
      <c r="W389" s="200" t="s">
        <v>98</v>
      </c>
      <c r="X389" s="201" t="s">
        <v>592</v>
      </c>
      <c r="Y389" s="200"/>
      <c r="Z389" s="201" t="s">
        <v>738</v>
      </c>
      <c r="AA389" s="200"/>
      <c r="AB389" s="302" t="s">
        <v>910</v>
      </c>
      <c r="AC389" s="200"/>
      <c r="AD389" s="10"/>
      <c r="AE389" s="398"/>
      <c r="AF389" s="398"/>
      <c r="AG389" s="199"/>
      <c r="AH389" s="391"/>
      <c r="AI389" s="393"/>
      <c r="AJ389" s="393"/>
      <c r="AK389" s="393"/>
      <c r="AL389" s="393"/>
      <c r="AM389" s="393"/>
      <c r="AN389" s="393"/>
      <c r="AO389" s="393"/>
      <c r="AP389" s="393"/>
      <c r="AQ389" s="396"/>
    </row>
    <row r="390" spans="1:51" ht="19.899999999999999" customHeight="1" x14ac:dyDescent="0.2">
      <c r="A390" s="17"/>
      <c r="B390" s="405">
        <v>2</v>
      </c>
      <c r="C390" s="232"/>
      <c r="D390" s="197"/>
      <c r="E390" s="197"/>
      <c r="F390" s="196"/>
      <c r="G390" s="408">
        <v>99</v>
      </c>
      <c r="H390" s="408">
        <v>24</v>
      </c>
      <c r="I390" s="408">
        <v>10</v>
      </c>
      <c r="J390" s="195" t="s">
        <v>95</v>
      </c>
      <c r="K390" s="194" t="s">
        <v>97</v>
      </c>
      <c r="L390" s="195" t="s">
        <v>94</v>
      </c>
      <c r="M390" s="194" t="s">
        <v>271</v>
      </c>
      <c r="N390" s="195" t="s">
        <v>93</v>
      </c>
      <c r="O390" s="194" t="s">
        <v>97</v>
      </c>
      <c r="P390" s="195" t="s">
        <v>92</v>
      </c>
      <c r="Q390" s="194" t="s">
        <v>271</v>
      </c>
      <c r="R390" s="195" t="s">
        <v>212</v>
      </c>
      <c r="S390" s="194" t="s">
        <v>271</v>
      </c>
      <c r="T390" s="195" t="s">
        <v>211</v>
      </c>
      <c r="U390" s="194"/>
      <c r="V390" s="195" t="s">
        <v>292</v>
      </c>
      <c r="W390" s="194"/>
      <c r="X390" s="195" t="s">
        <v>594</v>
      </c>
      <c r="Y390" s="194"/>
      <c r="Z390" s="195" t="s">
        <v>740</v>
      </c>
      <c r="AA390" s="194"/>
      <c r="AB390" s="304" t="s">
        <v>912</v>
      </c>
      <c r="AC390" s="194"/>
      <c r="AD390" s="25"/>
      <c r="AE390" s="397"/>
      <c r="AF390" s="397"/>
      <c r="AG390" s="193"/>
      <c r="AH390" s="379">
        <f>SUMPRODUCT(LEN($K390:$Y392)-LEN(SUBSTITUTE($K390:$Y392,"A", "")))</f>
        <v>6</v>
      </c>
      <c r="AI390" s="365">
        <f>SUMPRODUCT(LEN($AD390:$AD392)-LEN(SUBSTITUTE($AD390:$AD392,"A", "")))</f>
        <v>0</v>
      </c>
      <c r="AJ390" s="365">
        <f>SUMPRODUCT(LEN($K390:$Y392)-LEN(SUBSTITUTE($K390:$Y392,"S", "")))</f>
        <v>1</v>
      </c>
      <c r="AK390" s="365">
        <f>SUMPRODUCT(LEN($AD390:$AD392)-LEN(SUBSTITUTE($AD390:$AD392,"S", "")))</f>
        <v>0</v>
      </c>
      <c r="AL390" s="365">
        <f>SUMPRODUCT(LEN($K390:$Y392)-LEN(SUBSTITUTE($K390:$Y392,"F", "")))</f>
        <v>0</v>
      </c>
      <c r="AM390" s="365">
        <f>SUMPRODUCT(LEN($AD390:$AD392)-LEN(SUBSTITUTE($AD390:$AD392,"F", "")))</f>
        <v>0</v>
      </c>
      <c r="AN390" s="365">
        <f>SUMPRODUCT(LEN($K390:$Y392)-LEN(SUBSTITUTE($K390:$Y392,"G", "")))</f>
        <v>8</v>
      </c>
      <c r="AO390" s="365">
        <f>SUMPRODUCT(LEN($AD390:$AD392)-LEN(SUBSTITUTE($AD390:$AD392,"G", "")))</f>
        <v>0</v>
      </c>
      <c r="AP390" s="365">
        <f>SUMPRODUCT(LEN($K390:$Y392)-LEN(SUBSTITUTE($K390:$Y392,"M", "")))</f>
        <v>0</v>
      </c>
      <c r="AQ390" s="382">
        <f>SUMPRODUCT(LEN($AD390:$AD392)-LEN(SUBSTITUTE($AD390:$AD392,"M", "")))</f>
        <v>0</v>
      </c>
    </row>
    <row r="391" spans="1:51" ht="19.899999999999999" customHeight="1" x14ac:dyDescent="0.2">
      <c r="A391" s="17"/>
      <c r="B391" s="406"/>
      <c r="C391" s="231"/>
      <c r="D391" s="23"/>
      <c r="E391" s="23"/>
      <c r="F391" s="191"/>
      <c r="G391" s="409"/>
      <c r="H391" s="409"/>
      <c r="I391" s="409"/>
      <c r="J391" s="190" t="s">
        <v>91</v>
      </c>
      <c r="K391" s="189" t="s">
        <v>97</v>
      </c>
      <c r="L391" s="190" t="s">
        <v>90</v>
      </c>
      <c r="M391" s="189" t="s">
        <v>271</v>
      </c>
      <c r="N391" s="190" t="s">
        <v>89</v>
      </c>
      <c r="O391" s="189" t="s">
        <v>271</v>
      </c>
      <c r="P391" s="190" t="s">
        <v>88</v>
      </c>
      <c r="Q391" s="189" t="s">
        <v>97</v>
      </c>
      <c r="R391" s="190" t="s">
        <v>210</v>
      </c>
      <c r="S391" s="189" t="s">
        <v>98</v>
      </c>
      <c r="T391" s="190" t="s">
        <v>209</v>
      </c>
      <c r="U391" s="189"/>
      <c r="V391" s="190" t="s">
        <v>291</v>
      </c>
      <c r="W391" s="189"/>
      <c r="X391" s="190" t="s">
        <v>593</v>
      </c>
      <c r="Y391" s="189"/>
      <c r="Z391" s="190" t="s">
        <v>739</v>
      </c>
      <c r="AA391" s="189"/>
      <c r="AB391" s="303" t="s">
        <v>911</v>
      </c>
      <c r="AC391" s="189"/>
      <c r="AD391" s="18"/>
      <c r="AE391" s="366"/>
      <c r="AF391" s="366"/>
      <c r="AG391" s="188"/>
      <c r="AH391" s="390"/>
      <c r="AI391" s="392"/>
      <c r="AJ391" s="392"/>
      <c r="AK391" s="392"/>
      <c r="AL391" s="392"/>
      <c r="AM391" s="392"/>
      <c r="AN391" s="392"/>
      <c r="AO391" s="392"/>
      <c r="AP391" s="392"/>
      <c r="AQ391" s="395"/>
      <c r="AT391" s="4">
        <f>SUM(AP390:AQ392)/SUM(AN390:AQ392)*100</f>
        <v>0</v>
      </c>
    </row>
    <row r="392" spans="1:51" ht="19.899999999999999" customHeight="1" thickBot="1" x14ac:dyDescent="0.25">
      <c r="A392" s="17"/>
      <c r="B392" s="407"/>
      <c r="C392" s="233"/>
      <c r="D392" s="203"/>
      <c r="E392" s="203"/>
      <c r="F392" s="202"/>
      <c r="G392" s="410"/>
      <c r="H392" s="410"/>
      <c r="I392" s="410"/>
      <c r="J392" s="201" t="s">
        <v>87</v>
      </c>
      <c r="K392" s="200" t="s">
        <v>271</v>
      </c>
      <c r="L392" s="201" t="s">
        <v>86</v>
      </c>
      <c r="M392" s="200" t="s">
        <v>263</v>
      </c>
      <c r="N392" s="201" t="s">
        <v>85</v>
      </c>
      <c r="O392" s="200" t="s">
        <v>271</v>
      </c>
      <c r="P392" s="201" t="s">
        <v>84</v>
      </c>
      <c r="Q392" s="200" t="s">
        <v>97</v>
      </c>
      <c r="R392" s="201" t="s">
        <v>208</v>
      </c>
      <c r="S392" s="200"/>
      <c r="T392" s="201" t="s">
        <v>207</v>
      </c>
      <c r="U392" s="200"/>
      <c r="V392" s="201" t="s">
        <v>290</v>
      </c>
      <c r="W392" s="200"/>
      <c r="X392" s="201" t="s">
        <v>592</v>
      </c>
      <c r="Y392" s="200"/>
      <c r="Z392" s="201" t="s">
        <v>738</v>
      </c>
      <c r="AA392" s="200"/>
      <c r="AB392" s="302" t="s">
        <v>910</v>
      </c>
      <c r="AC392" s="200"/>
      <c r="AD392" s="10"/>
      <c r="AE392" s="398"/>
      <c r="AF392" s="398"/>
      <c r="AG392" s="199"/>
      <c r="AH392" s="391"/>
      <c r="AI392" s="393"/>
      <c r="AJ392" s="393"/>
      <c r="AK392" s="393"/>
      <c r="AL392" s="393"/>
      <c r="AM392" s="393"/>
      <c r="AN392" s="393"/>
      <c r="AO392" s="393"/>
      <c r="AP392" s="393"/>
      <c r="AQ392" s="396"/>
    </row>
    <row r="393" spans="1:51" ht="19.899999999999999" customHeight="1" x14ac:dyDescent="0.2">
      <c r="A393" s="17"/>
      <c r="B393" s="405">
        <v>3</v>
      </c>
      <c r="C393" s="232"/>
      <c r="D393" s="197"/>
      <c r="E393" s="197"/>
      <c r="F393" s="196"/>
      <c r="G393" s="408">
        <v>106</v>
      </c>
      <c r="H393" s="408">
        <v>28</v>
      </c>
      <c r="I393" s="408">
        <v>6</v>
      </c>
      <c r="J393" s="195" t="s">
        <v>95</v>
      </c>
      <c r="K393" s="194" t="s">
        <v>764</v>
      </c>
      <c r="L393" s="195" t="s">
        <v>94</v>
      </c>
      <c r="M393" s="194" t="s">
        <v>747</v>
      </c>
      <c r="N393" s="195" t="s">
        <v>93</v>
      </c>
      <c r="O393" s="194" t="s">
        <v>753</v>
      </c>
      <c r="P393" s="195" t="s">
        <v>92</v>
      </c>
      <c r="Q393" s="194" t="s">
        <v>275</v>
      </c>
      <c r="R393" s="195" t="s">
        <v>212</v>
      </c>
      <c r="S393" s="194" t="s">
        <v>213</v>
      </c>
      <c r="T393" s="195" t="s">
        <v>211</v>
      </c>
      <c r="U393" s="194" t="s">
        <v>263</v>
      </c>
      <c r="V393" s="195" t="s">
        <v>292</v>
      </c>
      <c r="W393" s="194" t="s">
        <v>97</v>
      </c>
      <c r="X393" s="195" t="s">
        <v>594</v>
      </c>
      <c r="Y393" s="194" t="s">
        <v>218</v>
      </c>
      <c r="Z393" s="195" t="s">
        <v>740</v>
      </c>
      <c r="AA393" s="194"/>
      <c r="AB393" s="304" t="s">
        <v>912</v>
      </c>
      <c r="AC393" s="194"/>
      <c r="AD393" s="25"/>
      <c r="AE393" s="397"/>
      <c r="AF393" s="397"/>
      <c r="AG393" s="193"/>
      <c r="AH393" s="379">
        <f>SUMPRODUCT(LEN($K393:$Y395)-LEN(SUBSTITUTE($K393:$Y395,"A", "")))</f>
        <v>38</v>
      </c>
      <c r="AI393" s="365">
        <f>SUMPRODUCT(LEN($AD393:$AD395)-LEN(SUBSTITUTE($AD393:$AD395,"A", "")))</f>
        <v>0</v>
      </c>
      <c r="AJ393" s="365">
        <f>SUMPRODUCT(LEN($K393:$Y395)-LEN(SUBSTITUTE($K393:$Y395,"S", "")))</f>
        <v>2</v>
      </c>
      <c r="AK393" s="365">
        <f>SUMPRODUCT(LEN($AD393:$AD395)-LEN(SUBSTITUTE($AD393:$AD395,"S", "")))</f>
        <v>0</v>
      </c>
      <c r="AL393" s="365">
        <f>SUMPRODUCT(LEN($K393:$Y395)-LEN(SUBSTITUTE($K393:$Y395,"F", "")))</f>
        <v>0</v>
      </c>
      <c r="AM393" s="365">
        <f>SUMPRODUCT(LEN($AD393:$AD395)-LEN(SUBSTITUTE($AD393:$AD395,"F", "")))</f>
        <v>0</v>
      </c>
      <c r="AN393" s="365">
        <f>SUMPRODUCT(LEN($K393:$Y395)-LEN(SUBSTITUTE($K393:$Y395,"G", "")))</f>
        <v>9</v>
      </c>
      <c r="AO393" s="365">
        <f>SUMPRODUCT(LEN($AD393:$AD395)-LEN(SUBSTITUTE($AD393:$AD395,"G", "")))</f>
        <v>0</v>
      </c>
      <c r="AP393" s="365">
        <f>SUMPRODUCT(LEN($K393:$Y395)-LEN(SUBSTITUTE($K393:$Y395,"M", "")))</f>
        <v>9</v>
      </c>
      <c r="AQ393" s="382">
        <f>SUMPRODUCT(LEN($AD393:$AD395)-LEN(SUBSTITUTE($AD393:$AD395,"M", "")))</f>
        <v>0</v>
      </c>
    </row>
    <row r="394" spans="1:51" ht="19.899999999999999" customHeight="1" x14ac:dyDescent="0.2">
      <c r="A394" s="17"/>
      <c r="B394" s="406"/>
      <c r="C394" s="231"/>
      <c r="D394" s="23"/>
      <c r="E394" s="23"/>
      <c r="F394" s="191"/>
      <c r="G394" s="409"/>
      <c r="H394" s="409"/>
      <c r="I394" s="409"/>
      <c r="J394" s="190" t="s">
        <v>91</v>
      </c>
      <c r="K394" s="189" t="s">
        <v>976</v>
      </c>
      <c r="L394" s="190" t="s">
        <v>90</v>
      </c>
      <c r="M394" s="189" t="s">
        <v>1017</v>
      </c>
      <c r="N394" s="190" t="s">
        <v>89</v>
      </c>
      <c r="O394" s="189" t="s">
        <v>753</v>
      </c>
      <c r="P394" s="190" t="s">
        <v>88</v>
      </c>
      <c r="Q394" s="189" t="s">
        <v>441</v>
      </c>
      <c r="R394" s="190" t="s">
        <v>210</v>
      </c>
      <c r="S394" s="189" t="s">
        <v>275</v>
      </c>
      <c r="T394" s="190" t="s">
        <v>209</v>
      </c>
      <c r="U394" s="189" t="s">
        <v>97</v>
      </c>
      <c r="V394" s="190" t="s">
        <v>291</v>
      </c>
      <c r="W394" s="189" t="s">
        <v>97</v>
      </c>
      <c r="X394" s="190" t="s">
        <v>593</v>
      </c>
      <c r="Y394" s="189"/>
      <c r="Z394" s="190" t="s">
        <v>739</v>
      </c>
      <c r="AA394" s="189"/>
      <c r="AB394" s="303" t="s">
        <v>911</v>
      </c>
      <c r="AC394" s="189"/>
      <c r="AD394" s="18"/>
      <c r="AE394" s="366"/>
      <c r="AF394" s="366"/>
      <c r="AG394" s="188"/>
      <c r="AH394" s="390"/>
      <c r="AI394" s="392"/>
      <c r="AJ394" s="392"/>
      <c r="AK394" s="392"/>
      <c r="AL394" s="392"/>
      <c r="AM394" s="392"/>
      <c r="AN394" s="392"/>
      <c r="AO394" s="392"/>
      <c r="AP394" s="392"/>
      <c r="AQ394" s="395"/>
      <c r="AT394" s="4">
        <f>SUM(AP393:AQ395)/SUM(AN393:AQ395)*100</f>
        <v>50</v>
      </c>
    </row>
    <row r="395" spans="1:51" ht="19.899999999999999" customHeight="1" thickBot="1" x14ac:dyDescent="0.25">
      <c r="A395" s="17"/>
      <c r="B395" s="407"/>
      <c r="C395" s="233"/>
      <c r="D395" s="203"/>
      <c r="E395" s="203"/>
      <c r="F395" s="202"/>
      <c r="G395" s="410"/>
      <c r="H395" s="410"/>
      <c r="I395" s="410"/>
      <c r="J395" s="201" t="s">
        <v>87</v>
      </c>
      <c r="K395" s="200" t="s">
        <v>745</v>
      </c>
      <c r="L395" s="201" t="s">
        <v>86</v>
      </c>
      <c r="M395" s="200" t="s">
        <v>744</v>
      </c>
      <c r="N395" s="201" t="s">
        <v>85</v>
      </c>
      <c r="O395" s="200" t="s">
        <v>213</v>
      </c>
      <c r="P395" s="201" t="s">
        <v>84</v>
      </c>
      <c r="Q395" s="200" t="s">
        <v>425</v>
      </c>
      <c r="R395" s="201" t="s">
        <v>208</v>
      </c>
      <c r="S395" s="200" t="s">
        <v>213</v>
      </c>
      <c r="T395" s="201" t="s">
        <v>207</v>
      </c>
      <c r="U395" s="200" t="s">
        <v>97</v>
      </c>
      <c r="V395" s="201" t="s">
        <v>290</v>
      </c>
      <c r="W395" s="200" t="s">
        <v>97</v>
      </c>
      <c r="X395" s="201" t="s">
        <v>592</v>
      </c>
      <c r="Y395" s="200"/>
      <c r="Z395" s="201" t="s">
        <v>738</v>
      </c>
      <c r="AA395" s="200"/>
      <c r="AB395" s="302" t="s">
        <v>910</v>
      </c>
      <c r="AC395" s="200"/>
      <c r="AD395" s="10"/>
      <c r="AE395" s="398"/>
      <c r="AF395" s="398"/>
      <c r="AG395" s="199"/>
      <c r="AH395" s="391"/>
      <c r="AI395" s="393"/>
      <c r="AJ395" s="393"/>
      <c r="AK395" s="393"/>
      <c r="AL395" s="393"/>
      <c r="AM395" s="393"/>
      <c r="AN395" s="393"/>
      <c r="AO395" s="393"/>
      <c r="AP395" s="393"/>
      <c r="AQ395" s="396"/>
    </row>
    <row r="396" spans="1:51" ht="19.899999999999999" customHeight="1" x14ac:dyDescent="0.2">
      <c r="A396" s="17"/>
      <c r="B396" s="405">
        <v>4</v>
      </c>
      <c r="C396" s="232"/>
      <c r="D396" s="197"/>
      <c r="E396" s="197"/>
      <c r="F396" s="196"/>
      <c r="G396" s="408">
        <v>111</v>
      </c>
      <c r="H396" s="408">
        <v>27</v>
      </c>
      <c r="I396" s="408">
        <v>4</v>
      </c>
      <c r="J396" s="195" t="s">
        <v>95</v>
      </c>
      <c r="K396" s="194" t="s">
        <v>846</v>
      </c>
      <c r="L396" s="195" t="s">
        <v>94</v>
      </c>
      <c r="M396" s="194" t="s">
        <v>743</v>
      </c>
      <c r="N396" s="195" t="s">
        <v>93</v>
      </c>
      <c r="O396" s="194" t="s">
        <v>224</v>
      </c>
      <c r="P396" s="195" t="s">
        <v>92</v>
      </c>
      <c r="Q396" s="194" t="s">
        <v>451</v>
      </c>
      <c r="R396" s="195" t="s">
        <v>212</v>
      </c>
      <c r="S396" s="194" t="s">
        <v>275</v>
      </c>
      <c r="T396" s="195" t="s">
        <v>211</v>
      </c>
      <c r="U396" s="194" t="s">
        <v>545</v>
      </c>
      <c r="V396" s="195" t="s">
        <v>292</v>
      </c>
      <c r="W396" s="194" t="s">
        <v>298</v>
      </c>
      <c r="X396" s="195" t="s">
        <v>594</v>
      </c>
      <c r="Y396" s="194" t="s">
        <v>98</v>
      </c>
      <c r="Z396" s="195" t="s">
        <v>740</v>
      </c>
      <c r="AA396" s="194"/>
      <c r="AB396" s="304" t="s">
        <v>912</v>
      </c>
      <c r="AC396" s="194"/>
      <c r="AD396" s="25" t="s">
        <v>1016</v>
      </c>
      <c r="AE396" s="397">
        <v>2</v>
      </c>
      <c r="AF396" s="397"/>
      <c r="AG396" s="193"/>
      <c r="AH396" s="379">
        <f>SUMPRODUCT(LEN($K396:$Y398)-LEN(SUBSTITUTE($K396:$Y398,"A", "")))</f>
        <v>41</v>
      </c>
      <c r="AI396" s="365">
        <f>SUMPRODUCT(LEN($AD396:$AD398)-LEN(SUBSTITUTE($AD396:$AD398,"A", "")))</f>
        <v>6</v>
      </c>
      <c r="AJ396" s="365">
        <f>SUMPRODUCT(LEN($K396:$Y398)-LEN(SUBSTITUTE($K396:$Y398,"S", "")))</f>
        <v>3</v>
      </c>
      <c r="AK396" s="365">
        <f>SUMPRODUCT(LEN($AD396:$AD398)-LEN(SUBSTITUTE($AD396:$AD398,"S", "")))</f>
        <v>0</v>
      </c>
      <c r="AL396" s="365">
        <f>SUMPRODUCT(LEN($K396:$Y398)-LEN(SUBSTITUTE($K396:$Y398,"F", "")))</f>
        <v>2</v>
      </c>
      <c r="AM396" s="365">
        <f>SUMPRODUCT(LEN($AD396:$AD398)-LEN(SUBSTITUTE($AD396:$AD398,"F", "")))</f>
        <v>0</v>
      </c>
      <c r="AN396" s="365">
        <f>SUMPRODUCT(LEN($K396:$Y398)-LEN(SUBSTITUTE($K396:$Y398,"G", "")))</f>
        <v>14</v>
      </c>
      <c r="AO396" s="365">
        <f>SUMPRODUCT(LEN($AD396:$AD398)-LEN(SUBSTITUTE($AD396:$AD398,"G", "")))</f>
        <v>4</v>
      </c>
      <c r="AP396" s="365">
        <f>SUMPRODUCT(LEN($K396:$Y398)-LEN(SUBSTITUTE($K396:$Y398,"M", "")))</f>
        <v>5</v>
      </c>
      <c r="AQ396" s="382">
        <f>SUMPRODUCT(LEN($AD396:$AD398)-LEN(SUBSTITUTE($AD396:$AD398,"M", "")))</f>
        <v>0</v>
      </c>
    </row>
    <row r="397" spans="1:51" ht="19.899999999999999" customHeight="1" x14ac:dyDescent="0.2">
      <c r="A397" s="17"/>
      <c r="B397" s="406"/>
      <c r="C397" s="231"/>
      <c r="D397" s="23"/>
      <c r="E397" s="23"/>
      <c r="F397" s="191"/>
      <c r="G397" s="409"/>
      <c r="H397" s="409"/>
      <c r="I397" s="409"/>
      <c r="J397" s="190" t="s">
        <v>91</v>
      </c>
      <c r="K397" s="189" t="s">
        <v>743</v>
      </c>
      <c r="L397" s="190" t="s">
        <v>90</v>
      </c>
      <c r="M397" s="189" t="s">
        <v>747</v>
      </c>
      <c r="N397" s="190" t="s">
        <v>89</v>
      </c>
      <c r="O397" s="189" t="s">
        <v>516</v>
      </c>
      <c r="P397" s="190" t="s">
        <v>88</v>
      </c>
      <c r="Q397" s="189" t="s">
        <v>425</v>
      </c>
      <c r="R397" s="190" t="s">
        <v>210</v>
      </c>
      <c r="S397" s="189" t="s">
        <v>266</v>
      </c>
      <c r="T397" s="190" t="s">
        <v>209</v>
      </c>
      <c r="U397" s="189" t="s">
        <v>275</v>
      </c>
      <c r="V397" s="190" t="s">
        <v>291</v>
      </c>
      <c r="W397" s="189" t="s">
        <v>271</v>
      </c>
      <c r="X397" s="190" t="s">
        <v>593</v>
      </c>
      <c r="Y397" s="189" t="s">
        <v>98</v>
      </c>
      <c r="Z397" s="190" t="s">
        <v>739</v>
      </c>
      <c r="AA397" s="189"/>
      <c r="AB397" s="303" t="s">
        <v>911</v>
      </c>
      <c r="AC397" s="189"/>
      <c r="AD397" s="18"/>
      <c r="AE397" s="366"/>
      <c r="AF397" s="366"/>
      <c r="AG397" s="188"/>
      <c r="AH397" s="390"/>
      <c r="AI397" s="392"/>
      <c r="AJ397" s="392"/>
      <c r="AK397" s="392"/>
      <c r="AL397" s="392"/>
      <c r="AM397" s="392"/>
      <c r="AN397" s="392"/>
      <c r="AO397" s="392"/>
      <c r="AP397" s="392"/>
      <c r="AQ397" s="395"/>
      <c r="AT397" s="4">
        <f>SUM(AP396:AQ398)/SUM(AN396:AQ398)*100</f>
        <v>21.739130434782609</v>
      </c>
    </row>
    <row r="398" spans="1:51" ht="19.899999999999999" customHeight="1" thickBot="1" x14ac:dyDescent="0.25">
      <c r="A398" s="17"/>
      <c r="B398" s="407"/>
      <c r="C398" s="233"/>
      <c r="D398" s="203"/>
      <c r="E398" s="203"/>
      <c r="F398" s="202"/>
      <c r="G398" s="410"/>
      <c r="H398" s="410"/>
      <c r="I398" s="410"/>
      <c r="J398" s="201" t="s">
        <v>87</v>
      </c>
      <c r="K398" s="200" t="s">
        <v>224</v>
      </c>
      <c r="L398" s="201" t="s">
        <v>86</v>
      </c>
      <c r="M398" s="200" t="s">
        <v>425</v>
      </c>
      <c r="N398" s="201" t="s">
        <v>85</v>
      </c>
      <c r="O398" s="200" t="s">
        <v>263</v>
      </c>
      <c r="P398" s="201" t="s">
        <v>84</v>
      </c>
      <c r="Q398" s="200" t="s">
        <v>319</v>
      </c>
      <c r="R398" s="201" t="s">
        <v>208</v>
      </c>
      <c r="S398" s="200" t="s">
        <v>275</v>
      </c>
      <c r="T398" s="201" t="s">
        <v>207</v>
      </c>
      <c r="U398" s="200" t="s">
        <v>297</v>
      </c>
      <c r="V398" s="201" t="s">
        <v>290</v>
      </c>
      <c r="W398" s="200" t="s">
        <v>262</v>
      </c>
      <c r="X398" s="201" t="s">
        <v>592</v>
      </c>
      <c r="Y398" s="200"/>
      <c r="Z398" s="201" t="s">
        <v>738</v>
      </c>
      <c r="AA398" s="200"/>
      <c r="AB398" s="302" t="s">
        <v>910</v>
      </c>
      <c r="AC398" s="200"/>
      <c r="AD398" s="10"/>
      <c r="AE398" s="398"/>
      <c r="AF398" s="398"/>
      <c r="AG398" s="199"/>
      <c r="AH398" s="391"/>
      <c r="AI398" s="393"/>
      <c r="AJ398" s="393"/>
      <c r="AK398" s="393"/>
      <c r="AL398" s="393"/>
      <c r="AM398" s="393"/>
      <c r="AN398" s="393"/>
      <c r="AO398" s="393"/>
      <c r="AP398" s="393"/>
      <c r="AQ398" s="396"/>
    </row>
    <row r="399" spans="1:51" ht="19.899999999999999" customHeight="1" x14ac:dyDescent="0.2">
      <c r="A399" s="17"/>
      <c r="B399" s="405">
        <v>5</v>
      </c>
      <c r="C399" s="232"/>
      <c r="D399" s="197"/>
      <c r="E399" s="197"/>
      <c r="F399" s="196"/>
      <c r="G399" s="408">
        <v>101</v>
      </c>
      <c r="H399" s="408">
        <v>26</v>
      </c>
      <c r="I399" s="408">
        <v>6</v>
      </c>
      <c r="J399" s="195" t="s">
        <v>95</v>
      </c>
      <c r="K399" s="194" t="s">
        <v>97</v>
      </c>
      <c r="L399" s="195" t="s">
        <v>94</v>
      </c>
      <c r="M399" s="194" t="s">
        <v>441</v>
      </c>
      <c r="N399" s="195" t="s">
        <v>93</v>
      </c>
      <c r="O399" s="194" t="s">
        <v>441</v>
      </c>
      <c r="P399" s="195" t="s">
        <v>92</v>
      </c>
      <c r="Q399" s="194" t="s">
        <v>466</v>
      </c>
      <c r="R399" s="195" t="s">
        <v>212</v>
      </c>
      <c r="S399" s="194" t="s">
        <v>224</v>
      </c>
      <c r="T399" s="195" t="s">
        <v>211</v>
      </c>
      <c r="U399" s="194" t="s">
        <v>97</v>
      </c>
      <c r="V399" s="195" t="s">
        <v>292</v>
      </c>
      <c r="W399" s="194" t="s">
        <v>367</v>
      </c>
      <c r="X399" s="195" t="s">
        <v>594</v>
      </c>
      <c r="Y399" s="194"/>
      <c r="Z399" s="195" t="s">
        <v>740</v>
      </c>
      <c r="AA399" s="194"/>
      <c r="AB399" s="304" t="s">
        <v>912</v>
      </c>
      <c r="AC399" s="194"/>
      <c r="AD399" s="25" t="s">
        <v>1015</v>
      </c>
      <c r="AE399" s="397"/>
      <c r="AF399" s="397"/>
      <c r="AG399" s="193"/>
      <c r="AH399" s="379">
        <f>SUMPRODUCT(LEN($K399:$Y401)-LEN(SUBSTITUTE($K399:$Y401,"A", "")))</f>
        <v>34</v>
      </c>
      <c r="AI399" s="365">
        <f>SUMPRODUCT(LEN($AD399:$AD401)-LEN(SUBSTITUTE($AD399:$AD401,"A", "")))</f>
        <v>15</v>
      </c>
      <c r="AJ399" s="365">
        <f>SUMPRODUCT(LEN($K399:$Y401)-LEN(SUBSTITUTE($K399:$Y401,"S", "")))</f>
        <v>0</v>
      </c>
      <c r="AK399" s="365">
        <f>SUMPRODUCT(LEN($AD399:$AD401)-LEN(SUBSTITUTE($AD399:$AD401,"S", "")))</f>
        <v>0</v>
      </c>
      <c r="AL399" s="365">
        <f>SUMPRODUCT(LEN($K399:$Y401)-LEN(SUBSTITUTE($K399:$Y401,"F", "")))</f>
        <v>0</v>
      </c>
      <c r="AM399" s="365">
        <f>SUMPRODUCT(LEN($AD399:$AD401)-LEN(SUBSTITUTE($AD399:$AD401,"F", "")))</f>
        <v>0</v>
      </c>
      <c r="AN399" s="365">
        <f>SUMPRODUCT(LEN($K399:$Y401)-LEN(SUBSTITUTE($K399:$Y401,"G", "")))</f>
        <v>10</v>
      </c>
      <c r="AO399" s="365">
        <f>SUMPRODUCT(LEN($AD399:$AD401)-LEN(SUBSTITUTE($AD399:$AD401,"G", "")))</f>
        <v>6</v>
      </c>
      <c r="AP399" s="365">
        <f>SUMPRODUCT(LEN($K399:$Y401)-LEN(SUBSTITUTE($K399:$Y401,"M", "")))</f>
        <v>4</v>
      </c>
      <c r="AQ399" s="382">
        <f>SUMPRODUCT(LEN($AD399:$AD401)-LEN(SUBSTITUTE($AD399:$AD401,"M", "")))</f>
        <v>1</v>
      </c>
    </row>
    <row r="400" spans="1:51" ht="19.899999999999999" customHeight="1" x14ac:dyDescent="0.2">
      <c r="A400" s="17"/>
      <c r="B400" s="406"/>
      <c r="C400" s="231"/>
      <c r="D400" s="23"/>
      <c r="E400" s="23"/>
      <c r="F400" s="191"/>
      <c r="G400" s="409"/>
      <c r="H400" s="409"/>
      <c r="I400" s="409"/>
      <c r="J400" s="190" t="s">
        <v>91</v>
      </c>
      <c r="K400" s="189" t="s">
        <v>745</v>
      </c>
      <c r="L400" s="190" t="s">
        <v>90</v>
      </c>
      <c r="M400" s="189" t="s">
        <v>746</v>
      </c>
      <c r="N400" s="190" t="s">
        <v>89</v>
      </c>
      <c r="O400" s="189" t="s">
        <v>747</v>
      </c>
      <c r="P400" s="190" t="s">
        <v>88</v>
      </c>
      <c r="Q400" s="189" t="s">
        <v>266</v>
      </c>
      <c r="R400" s="190" t="s">
        <v>210</v>
      </c>
      <c r="S400" s="189" t="s">
        <v>263</v>
      </c>
      <c r="T400" s="190" t="s">
        <v>209</v>
      </c>
      <c r="U400" s="189" t="s">
        <v>97</v>
      </c>
      <c r="V400" s="190" t="s">
        <v>291</v>
      </c>
      <c r="W400" s="189"/>
      <c r="X400" s="190" t="s">
        <v>593</v>
      </c>
      <c r="Y400" s="189"/>
      <c r="Z400" s="190" t="s">
        <v>739</v>
      </c>
      <c r="AA400" s="189"/>
      <c r="AB400" s="303" t="s">
        <v>911</v>
      </c>
      <c r="AC400" s="189"/>
      <c r="AD400" s="18" t="s">
        <v>1014</v>
      </c>
      <c r="AE400" s="366"/>
      <c r="AF400" s="366"/>
      <c r="AG400" s="188"/>
      <c r="AH400" s="390"/>
      <c r="AI400" s="392"/>
      <c r="AJ400" s="392"/>
      <c r="AK400" s="392"/>
      <c r="AL400" s="392"/>
      <c r="AM400" s="392"/>
      <c r="AN400" s="392"/>
      <c r="AO400" s="392"/>
      <c r="AP400" s="392"/>
      <c r="AQ400" s="395"/>
      <c r="AT400" s="4">
        <f>SUM(AP399:AQ401)/SUM(AN399:AQ401)*100</f>
        <v>23.809523809523807</v>
      </c>
    </row>
    <row r="401" spans="1:46" ht="19.899999999999999" customHeight="1" thickBot="1" x14ac:dyDescent="0.25">
      <c r="A401" s="17"/>
      <c r="B401" s="407"/>
      <c r="C401" s="233"/>
      <c r="D401" s="203"/>
      <c r="E401" s="203"/>
      <c r="F401" s="202"/>
      <c r="G401" s="410"/>
      <c r="H401" s="410"/>
      <c r="I401" s="410"/>
      <c r="J401" s="201" t="s">
        <v>87</v>
      </c>
      <c r="K401" s="200" t="s">
        <v>743</v>
      </c>
      <c r="L401" s="201" t="s">
        <v>86</v>
      </c>
      <c r="M401" s="200" t="s">
        <v>441</v>
      </c>
      <c r="N401" s="201" t="s">
        <v>85</v>
      </c>
      <c r="O401" s="200" t="s">
        <v>269</v>
      </c>
      <c r="P401" s="201" t="s">
        <v>84</v>
      </c>
      <c r="Q401" s="200" t="s">
        <v>224</v>
      </c>
      <c r="R401" s="201" t="s">
        <v>208</v>
      </c>
      <c r="S401" s="200" t="s">
        <v>263</v>
      </c>
      <c r="T401" s="201" t="s">
        <v>207</v>
      </c>
      <c r="U401" s="200" t="s">
        <v>367</v>
      </c>
      <c r="V401" s="201" t="s">
        <v>290</v>
      </c>
      <c r="W401" s="200"/>
      <c r="X401" s="201" t="s">
        <v>592</v>
      </c>
      <c r="Y401" s="200"/>
      <c r="Z401" s="201" t="s">
        <v>738</v>
      </c>
      <c r="AA401" s="200"/>
      <c r="AB401" s="302" t="s">
        <v>910</v>
      </c>
      <c r="AC401" s="200"/>
      <c r="AD401" s="10"/>
      <c r="AE401" s="398"/>
      <c r="AF401" s="398"/>
      <c r="AG401" s="199"/>
      <c r="AH401" s="391"/>
      <c r="AI401" s="393"/>
      <c r="AJ401" s="393"/>
      <c r="AK401" s="393"/>
      <c r="AL401" s="393"/>
      <c r="AM401" s="393"/>
      <c r="AN401" s="393"/>
      <c r="AO401" s="393"/>
      <c r="AP401" s="393"/>
      <c r="AQ401" s="396"/>
    </row>
    <row r="402" spans="1:46" ht="19.899999999999999" customHeight="1" x14ac:dyDescent="0.2">
      <c r="A402" s="17"/>
      <c r="B402" s="405">
        <v>6</v>
      </c>
      <c r="C402" s="232"/>
      <c r="D402" s="197"/>
      <c r="E402" s="197"/>
      <c r="F402" s="196"/>
      <c r="G402" s="408">
        <v>110</v>
      </c>
      <c r="H402" s="408">
        <v>27</v>
      </c>
      <c r="I402" s="408">
        <v>6</v>
      </c>
      <c r="J402" s="195" t="s">
        <v>95</v>
      </c>
      <c r="K402" s="194" t="s">
        <v>97</v>
      </c>
      <c r="L402" s="195" t="s">
        <v>94</v>
      </c>
      <c r="M402" s="194" t="s">
        <v>213</v>
      </c>
      <c r="N402" s="195" t="s">
        <v>93</v>
      </c>
      <c r="O402" s="194" t="s">
        <v>451</v>
      </c>
      <c r="P402" s="195" t="s">
        <v>92</v>
      </c>
      <c r="Q402" s="194" t="s">
        <v>382</v>
      </c>
      <c r="R402" s="195" t="s">
        <v>212</v>
      </c>
      <c r="S402" s="194" t="s">
        <v>275</v>
      </c>
      <c r="T402" s="195" t="s">
        <v>211</v>
      </c>
      <c r="U402" s="194" t="s">
        <v>263</v>
      </c>
      <c r="V402" s="195" t="s">
        <v>292</v>
      </c>
      <c r="W402" s="194" t="s">
        <v>97</v>
      </c>
      <c r="X402" s="195" t="s">
        <v>594</v>
      </c>
      <c r="Y402" s="194"/>
      <c r="Z402" s="195" t="s">
        <v>740</v>
      </c>
      <c r="AA402" s="194"/>
      <c r="AB402" s="304" t="s">
        <v>912</v>
      </c>
      <c r="AC402" s="194"/>
      <c r="AD402" s="25" t="s">
        <v>1013</v>
      </c>
      <c r="AE402" s="397"/>
      <c r="AF402" s="397"/>
      <c r="AG402" s="193"/>
      <c r="AH402" s="379">
        <f>SUMPRODUCT(LEN($K402:$Y404)-LEN(SUBSTITUTE($K402:$Y404,"A", "")))</f>
        <v>34</v>
      </c>
      <c r="AI402" s="365">
        <f>SUMPRODUCT(LEN($AD402:$AD404)-LEN(SUBSTITUTE($AD402:$AD404,"A", "")))</f>
        <v>11</v>
      </c>
      <c r="AJ402" s="365">
        <f>SUMPRODUCT(LEN($K402:$Y404)-LEN(SUBSTITUTE($K402:$Y404,"S", "")))</f>
        <v>0</v>
      </c>
      <c r="AK402" s="365">
        <f>SUMPRODUCT(LEN($AD402:$AD404)-LEN(SUBSTITUTE($AD402:$AD404,"S", "")))</f>
        <v>0</v>
      </c>
      <c r="AL402" s="365">
        <f>SUMPRODUCT(LEN($K402:$Y404)-LEN(SUBSTITUTE($K402:$Y404,"F", "")))</f>
        <v>0</v>
      </c>
      <c r="AM402" s="365">
        <f>SUMPRODUCT(LEN($AD402:$AD404)-LEN(SUBSTITUTE($AD402:$AD404,"F", "")))</f>
        <v>0</v>
      </c>
      <c r="AN402" s="365">
        <f>SUMPRODUCT(LEN($K402:$Y404)-LEN(SUBSTITUTE($K402:$Y404,"G", "")))</f>
        <v>14</v>
      </c>
      <c r="AO402" s="365">
        <f>SUMPRODUCT(LEN($AD402:$AD404)-LEN(SUBSTITUTE($AD402:$AD404,"G", "")))</f>
        <v>6</v>
      </c>
      <c r="AP402" s="365">
        <f>SUMPRODUCT(LEN($K402:$Y404)-LEN(SUBSTITUTE($K402:$Y404,"M", "")))</f>
        <v>3</v>
      </c>
      <c r="AQ402" s="382">
        <f>SUMPRODUCT(LEN($AD402:$AD404)-LEN(SUBSTITUTE($AD402:$AD404,"M", "")))</f>
        <v>0</v>
      </c>
    </row>
    <row r="403" spans="1:46" ht="19.899999999999999" customHeight="1" x14ac:dyDescent="0.2">
      <c r="A403" s="17"/>
      <c r="B403" s="406"/>
      <c r="C403" s="231"/>
      <c r="D403" s="23"/>
      <c r="E403" s="23"/>
      <c r="F403" s="191"/>
      <c r="G403" s="409"/>
      <c r="H403" s="409"/>
      <c r="I403" s="409"/>
      <c r="J403" s="190" t="s">
        <v>91</v>
      </c>
      <c r="K403" s="189" t="s">
        <v>213</v>
      </c>
      <c r="L403" s="190" t="s">
        <v>90</v>
      </c>
      <c r="M403" s="189" t="s">
        <v>743</v>
      </c>
      <c r="N403" s="190" t="s">
        <v>89</v>
      </c>
      <c r="O403" s="189" t="s">
        <v>213</v>
      </c>
      <c r="P403" s="190" t="s">
        <v>88</v>
      </c>
      <c r="Q403" s="189" t="s">
        <v>382</v>
      </c>
      <c r="R403" s="190" t="s">
        <v>210</v>
      </c>
      <c r="S403" s="189" t="s">
        <v>275</v>
      </c>
      <c r="T403" s="190" t="s">
        <v>209</v>
      </c>
      <c r="U403" s="189" t="s">
        <v>213</v>
      </c>
      <c r="V403" s="190" t="s">
        <v>291</v>
      </c>
      <c r="W403" s="189" t="s">
        <v>97</v>
      </c>
      <c r="X403" s="190" t="s">
        <v>593</v>
      </c>
      <c r="Y403" s="189"/>
      <c r="Z403" s="190" t="s">
        <v>739</v>
      </c>
      <c r="AA403" s="189"/>
      <c r="AB403" s="303" t="s">
        <v>911</v>
      </c>
      <c r="AC403" s="189"/>
      <c r="AD403" s="18" t="s">
        <v>972</v>
      </c>
      <c r="AE403" s="366"/>
      <c r="AF403" s="366"/>
      <c r="AG403" s="188"/>
      <c r="AH403" s="390"/>
      <c r="AI403" s="392"/>
      <c r="AJ403" s="392"/>
      <c r="AK403" s="392"/>
      <c r="AL403" s="392"/>
      <c r="AM403" s="392"/>
      <c r="AN403" s="392"/>
      <c r="AO403" s="392"/>
      <c r="AP403" s="392"/>
      <c r="AQ403" s="395"/>
      <c r="AT403" s="4">
        <f>SUM(AP402:AQ404)/SUM(AN402:AQ404)*100</f>
        <v>13.043478260869565</v>
      </c>
    </row>
    <row r="404" spans="1:46" ht="19.899999999999999" customHeight="1" thickBot="1" x14ac:dyDescent="0.25">
      <c r="A404" s="17"/>
      <c r="B404" s="407"/>
      <c r="C404" s="233"/>
      <c r="D404" s="203"/>
      <c r="E404" s="203"/>
      <c r="F404" s="202"/>
      <c r="G404" s="410"/>
      <c r="H404" s="410"/>
      <c r="I404" s="410"/>
      <c r="J404" s="201" t="s">
        <v>87</v>
      </c>
      <c r="K404" s="200" t="s">
        <v>746</v>
      </c>
      <c r="L404" s="201" t="s">
        <v>86</v>
      </c>
      <c r="M404" s="200" t="s">
        <v>795</v>
      </c>
      <c r="N404" s="201" t="s">
        <v>85</v>
      </c>
      <c r="O404" s="200" t="s">
        <v>275</v>
      </c>
      <c r="P404" s="201" t="s">
        <v>84</v>
      </c>
      <c r="Q404" s="200" t="s">
        <v>269</v>
      </c>
      <c r="R404" s="201" t="s">
        <v>208</v>
      </c>
      <c r="S404" s="200" t="s">
        <v>263</v>
      </c>
      <c r="T404" s="201" t="s">
        <v>207</v>
      </c>
      <c r="U404" s="200" t="s">
        <v>97</v>
      </c>
      <c r="V404" s="201" t="s">
        <v>290</v>
      </c>
      <c r="W404" s="200" t="s">
        <v>97</v>
      </c>
      <c r="X404" s="201" t="s">
        <v>592</v>
      </c>
      <c r="Y404" s="200"/>
      <c r="Z404" s="201" t="s">
        <v>738</v>
      </c>
      <c r="AA404" s="200"/>
      <c r="AB404" s="302" t="s">
        <v>910</v>
      </c>
      <c r="AC404" s="200"/>
      <c r="AD404" s="10"/>
      <c r="AE404" s="398"/>
      <c r="AF404" s="398"/>
      <c r="AG404" s="199"/>
      <c r="AH404" s="391"/>
      <c r="AI404" s="393"/>
      <c r="AJ404" s="393"/>
      <c r="AK404" s="393"/>
      <c r="AL404" s="393"/>
      <c r="AM404" s="393"/>
      <c r="AN404" s="393"/>
      <c r="AO404" s="393"/>
      <c r="AP404" s="393"/>
      <c r="AQ404" s="396"/>
    </row>
    <row r="405" spans="1:46" ht="19.899999999999999" customHeight="1" x14ac:dyDescent="0.2">
      <c r="A405" s="17"/>
      <c r="B405" s="405">
        <v>7</v>
      </c>
      <c r="C405" s="232"/>
      <c r="D405" s="197"/>
      <c r="E405" s="197"/>
      <c r="F405" s="196"/>
      <c r="G405" s="408">
        <v>113</v>
      </c>
      <c r="H405" s="408">
        <v>30</v>
      </c>
      <c r="I405" s="408">
        <v>4</v>
      </c>
      <c r="J405" s="195" t="s">
        <v>95</v>
      </c>
      <c r="K405" s="194" t="s">
        <v>213</v>
      </c>
      <c r="L405" s="195" t="s">
        <v>94</v>
      </c>
      <c r="M405" s="194" t="s">
        <v>764</v>
      </c>
      <c r="N405" s="195" t="s">
        <v>93</v>
      </c>
      <c r="O405" s="194" t="s">
        <v>224</v>
      </c>
      <c r="P405" s="195" t="s">
        <v>92</v>
      </c>
      <c r="Q405" s="194" t="s">
        <v>425</v>
      </c>
      <c r="R405" s="195" t="s">
        <v>212</v>
      </c>
      <c r="S405" s="194" t="s">
        <v>466</v>
      </c>
      <c r="T405" s="195" t="s">
        <v>211</v>
      </c>
      <c r="U405" s="194" t="s">
        <v>466</v>
      </c>
      <c r="V405" s="195" t="s">
        <v>292</v>
      </c>
      <c r="W405" s="194" t="s">
        <v>444</v>
      </c>
      <c r="X405" s="195" t="s">
        <v>594</v>
      </c>
      <c r="Y405" s="194" t="s">
        <v>323</v>
      </c>
      <c r="Z405" s="195" t="s">
        <v>740</v>
      </c>
      <c r="AA405" s="194" t="s">
        <v>98</v>
      </c>
      <c r="AB405" s="304" t="s">
        <v>912</v>
      </c>
      <c r="AC405" s="194"/>
      <c r="AD405" s="25" t="s">
        <v>213</v>
      </c>
      <c r="AE405" s="397"/>
      <c r="AF405" s="397"/>
      <c r="AG405" s="193"/>
      <c r="AH405" s="379">
        <f>SUMPRODUCT(LEN($K405:$Y407)-LEN(SUBSTITUTE($K405:$Y407,"A", "")))</f>
        <v>32</v>
      </c>
      <c r="AI405" s="365">
        <f>SUMPRODUCT(LEN($AD405:$AD407)-LEN(SUBSTITUTE($AD405:$AD407,"A", "")))</f>
        <v>2</v>
      </c>
      <c r="AJ405" s="365">
        <f>SUMPRODUCT(LEN($K405:$Y407)-LEN(SUBSTITUTE($K405:$Y407,"S", "")))</f>
        <v>3</v>
      </c>
      <c r="AK405" s="365">
        <f>SUMPRODUCT(LEN($AD405:$AD407)-LEN(SUBSTITUTE($AD405:$AD407,"S", "")))</f>
        <v>0</v>
      </c>
      <c r="AL405" s="365">
        <f>SUMPRODUCT(LEN($K405:$Y407)-LEN(SUBSTITUTE($K405:$Y407,"F", "")))</f>
        <v>1</v>
      </c>
      <c r="AM405" s="365">
        <f>SUMPRODUCT(LEN($AD405:$AD407)-LEN(SUBSTITUTE($AD405:$AD407,"F", "")))</f>
        <v>0</v>
      </c>
      <c r="AN405" s="365">
        <f>SUMPRODUCT(LEN($K405:$Y407)-LEN(SUBSTITUTE($K405:$Y407,"G", "")))</f>
        <v>28</v>
      </c>
      <c r="AO405" s="365">
        <f>SUMPRODUCT(LEN($AD405:$AD407)-LEN(SUBSTITUTE($AD405:$AD407,"G", "")))</f>
        <v>0</v>
      </c>
      <c r="AP405" s="365">
        <f>SUMPRODUCT(LEN($K405:$Y407)-LEN(SUBSTITUTE($K405:$Y407,"M", "")))</f>
        <v>7</v>
      </c>
      <c r="AQ405" s="382">
        <f>SUMPRODUCT(LEN($AD405:$AD407)-LEN(SUBSTITUTE($AD405:$AD407,"M", "")))</f>
        <v>0</v>
      </c>
    </row>
    <row r="406" spans="1:46" ht="19.899999999999999" customHeight="1" x14ac:dyDescent="0.2">
      <c r="A406" s="17"/>
      <c r="B406" s="406"/>
      <c r="C406" s="231"/>
      <c r="D406" s="23"/>
      <c r="E406" s="23"/>
      <c r="F406" s="191"/>
      <c r="G406" s="409"/>
      <c r="H406" s="409"/>
      <c r="I406" s="409"/>
      <c r="J406" s="190" t="s">
        <v>91</v>
      </c>
      <c r="K406" s="189" t="s">
        <v>743</v>
      </c>
      <c r="L406" s="190" t="s">
        <v>90</v>
      </c>
      <c r="M406" s="189" t="s">
        <v>1012</v>
      </c>
      <c r="N406" s="190" t="s">
        <v>89</v>
      </c>
      <c r="O406" s="189" t="s">
        <v>224</v>
      </c>
      <c r="P406" s="190" t="s">
        <v>88</v>
      </c>
      <c r="Q406" s="189" t="s">
        <v>271</v>
      </c>
      <c r="R406" s="190" t="s">
        <v>210</v>
      </c>
      <c r="S406" s="189" t="s">
        <v>213</v>
      </c>
      <c r="T406" s="190" t="s">
        <v>209</v>
      </c>
      <c r="U406" s="189" t="s">
        <v>821</v>
      </c>
      <c r="V406" s="190" t="s">
        <v>291</v>
      </c>
      <c r="W406" s="189" t="s">
        <v>293</v>
      </c>
      <c r="X406" s="190" t="s">
        <v>593</v>
      </c>
      <c r="Y406" s="189" t="s">
        <v>263</v>
      </c>
      <c r="Z406" s="190" t="s">
        <v>739</v>
      </c>
      <c r="AA406" s="189" t="s">
        <v>218</v>
      </c>
      <c r="AB406" s="303" t="s">
        <v>911</v>
      </c>
      <c r="AC406" s="189"/>
      <c r="AD406" s="18"/>
      <c r="AE406" s="366"/>
      <c r="AF406" s="366"/>
      <c r="AG406" s="188"/>
      <c r="AH406" s="390"/>
      <c r="AI406" s="392"/>
      <c r="AJ406" s="392"/>
      <c r="AK406" s="392"/>
      <c r="AL406" s="392"/>
      <c r="AM406" s="392"/>
      <c r="AN406" s="392"/>
      <c r="AO406" s="392"/>
      <c r="AP406" s="392"/>
      <c r="AQ406" s="395"/>
      <c r="AT406" s="4">
        <f>SUM(AP405:AQ407)/SUM(AN405:AQ407)*100</f>
        <v>20</v>
      </c>
    </row>
    <row r="407" spans="1:46" ht="19.899999999999999" customHeight="1" thickBot="1" x14ac:dyDescent="0.25">
      <c r="A407" s="17"/>
      <c r="B407" s="407"/>
      <c r="C407" s="233"/>
      <c r="D407" s="203"/>
      <c r="E407" s="203"/>
      <c r="F407" s="202"/>
      <c r="G407" s="410"/>
      <c r="H407" s="410"/>
      <c r="I407" s="410"/>
      <c r="J407" s="201" t="s">
        <v>87</v>
      </c>
      <c r="K407" s="200" t="s">
        <v>846</v>
      </c>
      <c r="L407" s="201" t="s">
        <v>86</v>
      </c>
      <c r="M407" s="200" t="s">
        <v>743</v>
      </c>
      <c r="N407" s="201" t="s">
        <v>85</v>
      </c>
      <c r="O407" s="200" t="s">
        <v>97</v>
      </c>
      <c r="P407" s="201" t="s">
        <v>84</v>
      </c>
      <c r="Q407" s="200" t="s">
        <v>632</v>
      </c>
      <c r="R407" s="201" t="s">
        <v>208</v>
      </c>
      <c r="S407" s="200" t="s">
        <v>621</v>
      </c>
      <c r="T407" s="201" t="s">
        <v>207</v>
      </c>
      <c r="U407" s="200" t="s">
        <v>463</v>
      </c>
      <c r="V407" s="201" t="s">
        <v>290</v>
      </c>
      <c r="W407" s="200" t="s">
        <v>266</v>
      </c>
      <c r="X407" s="201" t="s">
        <v>592</v>
      </c>
      <c r="Y407" s="200" t="s">
        <v>271</v>
      </c>
      <c r="Z407" s="201" t="s">
        <v>738</v>
      </c>
      <c r="AA407" s="200"/>
      <c r="AB407" s="302" t="s">
        <v>910</v>
      </c>
      <c r="AC407" s="200"/>
      <c r="AD407" s="10"/>
      <c r="AE407" s="398"/>
      <c r="AF407" s="398"/>
      <c r="AG407" s="199"/>
      <c r="AH407" s="391"/>
      <c r="AI407" s="393"/>
      <c r="AJ407" s="393"/>
      <c r="AK407" s="393"/>
      <c r="AL407" s="393"/>
      <c r="AM407" s="393"/>
      <c r="AN407" s="393"/>
      <c r="AO407" s="393"/>
      <c r="AP407" s="393"/>
      <c r="AQ407" s="396"/>
    </row>
    <row r="408" spans="1:46" ht="19.899999999999999" customHeight="1" x14ac:dyDescent="0.2">
      <c r="A408" s="17"/>
      <c r="B408" s="405">
        <v>8</v>
      </c>
      <c r="C408" s="232"/>
      <c r="D408" s="197"/>
      <c r="E408" s="197"/>
      <c r="F408" s="196"/>
      <c r="G408" s="408">
        <v>103</v>
      </c>
      <c r="H408" s="408">
        <v>28</v>
      </c>
      <c r="I408" s="408">
        <v>7</v>
      </c>
      <c r="J408" s="195" t="s">
        <v>95</v>
      </c>
      <c r="K408" s="194" t="s">
        <v>743</v>
      </c>
      <c r="L408" s="195" t="s">
        <v>94</v>
      </c>
      <c r="M408" s="194" t="s">
        <v>435</v>
      </c>
      <c r="N408" s="195" t="s">
        <v>93</v>
      </c>
      <c r="O408" s="194" t="s">
        <v>441</v>
      </c>
      <c r="P408" s="195" t="s">
        <v>92</v>
      </c>
      <c r="Q408" s="194" t="s">
        <v>266</v>
      </c>
      <c r="R408" s="195" t="s">
        <v>212</v>
      </c>
      <c r="S408" s="194" t="s">
        <v>213</v>
      </c>
      <c r="T408" s="195" t="s">
        <v>211</v>
      </c>
      <c r="U408" s="194" t="s">
        <v>263</v>
      </c>
      <c r="V408" s="195" t="s">
        <v>292</v>
      </c>
      <c r="W408" s="194" t="s">
        <v>271</v>
      </c>
      <c r="X408" s="195" t="s">
        <v>594</v>
      </c>
      <c r="Y408" s="194"/>
      <c r="Z408" s="195" t="s">
        <v>740</v>
      </c>
      <c r="AA408" s="194"/>
      <c r="AB408" s="304" t="s">
        <v>912</v>
      </c>
      <c r="AC408" s="194"/>
      <c r="AD408" s="25" t="s">
        <v>1011</v>
      </c>
      <c r="AE408" s="397"/>
      <c r="AF408" s="397"/>
      <c r="AG408" s="193"/>
      <c r="AH408" s="379">
        <f>SUMPRODUCT(LEN($K408:$Y410)-LEN(SUBSTITUTE($K408:$Y410,"A", "")))</f>
        <v>34</v>
      </c>
      <c r="AI408" s="365">
        <f>SUMPRODUCT(LEN($AD408:$AD410)-LEN(SUBSTITUTE($AD408:$AD410,"A", "")))</f>
        <v>15</v>
      </c>
      <c r="AJ408" s="365">
        <f>SUMPRODUCT(LEN($K408:$Y410)-LEN(SUBSTITUTE($K408:$Y410,"S", "")))</f>
        <v>1</v>
      </c>
      <c r="AK408" s="365">
        <f>SUMPRODUCT(LEN($AD408:$AD410)-LEN(SUBSTITUTE($AD408:$AD410,"S", "")))</f>
        <v>0</v>
      </c>
      <c r="AL408" s="365">
        <f>SUMPRODUCT(LEN($K408:$Y410)-LEN(SUBSTITUTE($K408:$Y410,"F", "")))</f>
        <v>0</v>
      </c>
      <c r="AM408" s="365">
        <f>SUMPRODUCT(LEN($AD408:$AD410)-LEN(SUBSTITUTE($AD408:$AD410,"F", "")))</f>
        <v>0</v>
      </c>
      <c r="AN408" s="365">
        <f>SUMPRODUCT(LEN($K408:$Y410)-LEN(SUBSTITUTE($K408:$Y410,"G", "")))</f>
        <v>14</v>
      </c>
      <c r="AO408" s="365">
        <f>SUMPRODUCT(LEN($AD408:$AD410)-LEN(SUBSTITUTE($AD408:$AD410,"G", "")))</f>
        <v>13</v>
      </c>
      <c r="AP408" s="365">
        <f>SUMPRODUCT(LEN($K408:$Y410)-LEN(SUBSTITUTE($K408:$Y410,"M", "")))</f>
        <v>2</v>
      </c>
      <c r="AQ408" s="382">
        <f>SUMPRODUCT(LEN($AD408:$AD410)-LEN(SUBSTITUTE($AD408:$AD410,"M", "")))</f>
        <v>0</v>
      </c>
    </row>
    <row r="409" spans="1:46" ht="19.899999999999999" customHeight="1" x14ac:dyDescent="0.2">
      <c r="A409" s="17"/>
      <c r="B409" s="406"/>
      <c r="C409" s="231"/>
      <c r="D409" s="23"/>
      <c r="E409" s="23"/>
      <c r="F409" s="191"/>
      <c r="G409" s="409"/>
      <c r="H409" s="409"/>
      <c r="I409" s="409"/>
      <c r="J409" s="190" t="s">
        <v>91</v>
      </c>
      <c r="K409" s="189" t="s">
        <v>425</v>
      </c>
      <c r="L409" s="190" t="s">
        <v>90</v>
      </c>
      <c r="M409" s="189" t="s">
        <v>743</v>
      </c>
      <c r="N409" s="190" t="s">
        <v>89</v>
      </c>
      <c r="O409" s="189" t="s">
        <v>306</v>
      </c>
      <c r="P409" s="190" t="s">
        <v>88</v>
      </c>
      <c r="Q409" s="189" t="s">
        <v>275</v>
      </c>
      <c r="R409" s="190" t="s">
        <v>210</v>
      </c>
      <c r="S409" s="189" t="s">
        <v>263</v>
      </c>
      <c r="T409" s="190" t="s">
        <v>209</v>
      </c>
      <c r="U409" s="189" t="s">
        <v>306</v>
      </c>
      <c r="V409" s="190" t="s">
        <v>291</v>
      </c>
      <c r="W409" s="189" t="s">
        <v>271</v>
      </c>
      <c r="X409" s="190" t="s">
        <v>593</v>
      </c>
      <c r="Y409" s="189"/>
      <c r="Z409" s="190" t="s">
        <v>739</v>
      </c>
      <c r="AA409" s="189"/>
      <c r="AB409" s="303" t="s">
        <v>911</v>
      </c>
      <c r="AC409" s="189"/>
      <c r="AD409" s="18" t="s">
        <v>884</v>
      </c>
      <c r="AE409" s="366"/>
      <c r="AF409" s="366"/>
      <c r="AG409" s="188"/>
      <c r="AH409" s="390"/>
      <c r="AI409" s="392"/>
      <c r="AJ409" s="392"/>
      <c r="AK409" s="392"/>
      <c r="AL409" s="392"/>
      <c r="AM409" s="392"/>
      <c r="AN409" s="392"/>
      <c r="AO409" s="392"/>
      <c r="AP409" s="392"/>
      <c r="AQ409" s="395"/>
      <c r="AT409" s="4">
        <f>SUM(AP408:AQ410)/SUM(AN408:AQ410)*100</f>
        <v>6.8965517241379306</v>
      </c>
    </row>
    <row r="410" spans="1:46" ht="19.899999999999999" customHeight="1" thickBot="1" x14ac:dyDescent="0.25">
      <c r="A410" s="17"/>
      <c r="B410" s="407"/>
      <c r="C410" s="233"/>
      <c r="D410" s="203"/>
      <c r="E410" s="203"/>
      <c r="F410" s="202"/>
      <c r="G410" s="410"/>
      <c r="H410" s="410"/>
      <c r="I410" s="410"/>
      <c r="J410" s="201" t="s">
        <v>87</v>
      </c>
      <c r="K410" s="200" t="s">
        <v>425</v>
      </c>
      <c r="L410" s="201" t="s">
        <v>86</v>
      </c>
      <c r="M410" s="200" t="s">
        <v>213</v>
      </c>
      <c r="N410" s="201" t="s">
        <v>85</v>
      </c>
      <c r="O410" s="200" t="s">
        <v>306</v>
      </c>
      <c r="P410" s="201" t="s">
        <v>84</v>
      </c>
      <c r="Q410" s="200" t="s">
        <v>213</v>
      </c>
      <c r="R410" s="201" t="s">
        <v>208</v>
      </c>
      <c r="S410" s="200" t="s">
        <v>263</v>
      </c>
      <c r="T410" s="201" t="s">
        <v>207</v>
      </c>
      <c r="U410" s="200" t="s">
        <v>263</v>
      </c>
      <c r="V410" s="201" t="s">
        <v>290</v>
      </c>
      <c r="W410" s="200" t="s">
        <v>98</v>
      </c>
      <c r="X410" s="201" t="s">
        <v>592</v>
      </c>
      <c r="Y410" s="200"/>
      <c r="Z410" s="201" t="s">
        <v>738</v>
      </c>
      <c r="AA410" s="200"/>
      <c r="AB410" s="302" t="s">
        <v>910</v>
      </c>
      <c r="AC410" s="200"/>
      <c r="AD410" s="10" t="s">
        <v>1010</v>
      </c>
      <c r="AE410" s="398"/>
      <c r="AF410" s="398"/>
      <c r="AG410" s="199"/>
      <c r="AH410" s="391"/>
      <c r="AI410" s="393"/>
      <c r="AJ410" s="393"/>
      <c r="AK410" s="393"/>
      <c r="AL410" s="393"/>
      <c r="AM410" s="393"/>
      <c r="AN410" s="393"/>
      <c r="AO410" s="393"/>
      <c r="AP410" s="393"/>
      <c r="AQ410" s="396"/>
    </row>
    <row r="411" spans="1:46" ht="19.899999999999999" customHeight="1" x14ac:dyDescent="0.2">
      <c r="A411" s="17"/>
      <c r="B411" s="405">
        <v>9</v>
      </c>
      <c r="C411" s="198" t="s">
        <v>137</v>
      </c>
      <c r="D411" s="197"/>
      <c r="E411" s="197"/>
      <c r="F411" s="196"/>
      <c r="G411" s="408">
        <v>102</v>
      </c>
      <c r="H411" s="408">
        <v>21</v>
      </c>
      <c r="I411" s="408">
        <v>4</v>
      </c>
      <c r="J411" s="195" t="s">
        <v>95</v>
      </c>
      <c r="K411" s="194" t="s">
        <v>97</v>
      </c>
      <c r="L411" s="195" t="s">
        <v>94</v>
      </c>
      <c r="M411" s="194" t="s">
        <v>746</v>
      </c>
      <c r="N411" s="195" t="s">
        <v>93</v>
      </c>
      <c r="O411" s="194" t="s">
        <v>263</v>
      </c>
      <c r="P411" s="195" t="s">
        <v>92</v>
      </c>
      <c r="Q411" s="194" t="s">
        <v>306</v>
      </c>
      <c r="R411" s="195" t="s">
        <v>212</v>
      </c>
      <c r="S411" s="194" t="s">
        <v>263</v>
      </c>
      <c r="T411" s="195" t="s">
        <v>211</v>
      </c>
      <c r="U411" s="194" t="s">
        <v>217</v>
      </c>
      <c r="V411" s="195" t="s">
        <v>292</v>
      </c>
      <c r="W411" s="194"/>
      <c r="X411" s="195" t="s">
        <v>594</v>
      </c>
      <c r="Y411" s="194"/>
      <c r="Z411" s="195" t="s">
        <v>740</v>
      </c>
      <c r="AA411" s="194"/>
      <c r="AB411" s="304" t="s">
        <v>912</v>
      </c>
      <c r="AC411" s="194"/>
      <c r="AD411" s="25" t="s">
        <v>1009</v>
      </c>
      <c r="AE411" s="397"/>
      <c r="AF411" s="397"/>
      <c r="AG411" s="193"/>
      <c r="AH411" s="379">
        <f>SUMPRODUCT(LEN($K411:$Y413)-LEN(SUBSTITUTE($K411:$Y413,"A", "")))</f>
        <v>18</v>
      </c>
      <c r="AI411" s="365">
        <f>SUMPRODUCT(LEN($AD411:$AD413)-LEN(SUBSTITUTE($AD411:$AD413,"A", "")))</f>
        <v>6</v>
      </c>
      <c r="AJ411" s="365">
        <f>SUMPRODUCT(LEN($K411:$Y413)-LEN(SUBSTITUTE($K411:$Y413,"S", "")))</f>
        <v>2</v>
      </c>
      <c r="AK411" s="365">
        <f>SUMPRODUCT(LEN($AD411:$AD413)-LEN(SUBSTITUTE($AD411:$AD413,"S", "")))</f>
        <v>0</v>
      </c>
      <c r="AL411" s="365">
        <f>SUMPRODUCT(LEN($K411:$Y413)-LEN(SUBSTITUTE($K411:$Y413,"F", "")))</f>
        <v>0</v>
      </c>
      <c r="AM411" s="365">
        <f>SUMPRODUCT(LEN($AD411:$AD413)-LEN(SUBSTITUTE($AD411:$AD413,"F", "")))</f>
        <v>0</v>
      </c>
      <c r="AN411" s="365">
        <f>SUMPRODUCT(LEN($K411:$Y413)-LEN(SUBSTITUTE($K411:$Y413,"G", "")))</f>
        <v>7</v>
      </c>
      <c r="AO411" s="365">
        <f>SUMPRODUCT(LEN($AD411:$AD413)-LEN(SUBSTITUTE($AD411:$AD413,"G", "")))</f>
        <v>1</v>
      </c>
      <c r="AP411" s="365">
        <f>SUMPRODUCT(LEN($K411:$Y413)-LEN(SUBSTITUTE($K411:$Y413,"M", "")))</f>
        <v>2</v>
      </c>
      <c r="AQ411" s="382">
        <f>SUMPRODUCT(LEN($AD411:$AD413)-LEN(SUBSTITUTE($AD411:$AD413,"M", "")))</f>
        <v>0</v>
      </c>
    </row>
    <row r="412" spans="1:46" ht="19.899999999999999" customHeight="1" x14ac:dyDescent="0.2">
      <c r="A412" s="17"/>
      <c r="B412" s="406"/>
      <c r="C412" s="231"/>
      <c r="D412" s="23"/>
      <c r="E412" s="23"/>
      <c r="F412" s="191"/>
      <c r="G412" s="409"/>
      <c r="H412" s="409"/>
      <c r="I412" s="409"/>
      <c r="J412" s="190" t="s">
        <v>91</v>
      </c>
      <c r="K412" s="189" t="s">
        <v>748</v>
      </c>
      <c r="L412" s="190" t="s">
        <v>90</v>
      </c>
      <c r="M412" s="189" t="s">
        <v>213</v>
      </c>
      <c r="N412" s="190" t="s">
        <v>89</v>
      </c>
      <c r="O412" s="189" t="s">
        <v>263</v>
      </c>
      <c r="P412" s="190" t="s">
        <v>88</v>
      </c>
      <c r="Q412" s="189" t="s">
        <v>213</v>
      </c>
      <c r="R412" s="190" t="s">
        <v>210</v>
      </c>
      <c r="S412" s="189" t="s">
        <v>263</v>
      </c>
      <c r="T412" s="190" t="s">
        <v>209</v>
      </c>
      <c r="U412" s="189" t="s">
        <v>98</v>
      </c>
      <c r="V412" s="190" t="s">
        <v>291</v>
      </c>
      <c r="W412" s="189"/>
      <c r="X412" s="190" t="s">
        <v>593</v>
      </c>
      <c r="Y412" s="189"/>
      <c r="Z412" s="190" t="s">
        <v>739</v>
      </c>
      <c r="AA412" s="189"/>
      <c r="AB412" s="303" t="s">
        <v>911</v>
      </c>
      <c r="AC412" s="189"/>
      <c r="AD412" s="18"/>
      <c r="AE412" s="366"/>
      <c r="AF412" s="366"/>
      <c r="AG412" s="188"/>
      <c r="AH412" s="390"/>
      <c r="AI412" s="392"/>
      <c r="AJ412" s="392"/>
      <c r="AK412" s="392"/>
      <c r="AL412" s="392"/>
      <c r="AM412" s="392"/>
      <c r="AN412" s="392"/>
      <c r="AO412" s="392"/>
      <c r="AP412" s="392"/>
      <c r="AQ412" s="395"/>
      <c r="AT412" s="4">
        <f>SUM(AP411:AQ413)/SUM(AN411:AQ413)*100</f>
        <v>20</v>
      </c>
    </row>
    <row r="413" spans="1:46" ht="19.899999999999999" customHeight="1" thickBot="1" x14ac:dyDescent="0.25">
      <c r="A413" s="17"/>
      <c r="B413" s="407"/>
      <c r="C413" s="233"/>
      <c r="D413" s="203"/>
      <c r="E413" s="203"/>
      <c r="F413" s="202"/>
      <c r="G413" s="410"/>
      <c r="H413" s="410"/>
      <c r="I413" s="410"/>
      <c r="J413" s="201" t="s">
        <v>87</v>
      </c>
      <c r="K413" s="200" t="s">
        <v>213</v>
      </c>
      <c r="L413" s="201" t="s">
        <v>86</v>
      </c>
      <c r="M413" s="200" t="s">
        <v>306</v>
      </c>
      <c r="N413" s="201" t="s">
        <v>85</v>
      </c>
      <c r="O413" s="200" t="s">
        <v>263</v>
      </c>
      <c r="P413" s="201" t="s">
        <v>84</v>
      </c>
      <c r="Q413" s="200" t="s">
        <v>97</v>
      </c>
      <c r="R413" s="201" t="s">
        <v>208</v>
      </c>
      <c r="S413" s="200" t="s">
        <v>97</v>
      </c>
      <c r="T413" s="201" t="s">
        <v>207</v>
      </c>
      <c r="U413" s="200"/>
      <c r="V413" s="201" t="s">
        <v>290</v>
      </c>
      <c r="W413" s="200"/>
      <c r="X413" s="201" t="s">
        <v>592</v>
      </c>
      <c r="Y413" s="200"/>
      <c r="Z413" s="201" t="s">
        <v>738</v>
      </c>
      <c r="AA413" s="200"/>
      <c r="AB413" s="302" t="s">
        <v>910</v>
      </c>
      <c r="AC413" s="200"/>
      <c r="AD413" s="10"/>
      <c r="AE413" s="398"/>
      <c r="AF413" s="398"/>
      <c r="AG413" s="199"/>
      <c r="AH413" s="391"/>
      <c r="AI413" s="393"/>
      <c r="AJ413" s="393"/>
      <c r="AK413" s="393"/>
      <c r="AL413" s="393"/>
      <c r="AM413" s="393"/>
      <c r="AN413" s="393"/>
      <c r="AO413" s="393"/>
      <c r="AP413" s="393"/>
      <c r="AQ413" s="396"/>
    </row>
    <row r="414" spans="1:46" ht="19.899999999999999" customHeight="1" x14ac:dyDescent="0.2">
      <c r="A414" s="17"/>
      <c r="B414" s="405">
        <v>10</v>
      </c>
      <c r="C414" s="198" t="s">
        <v>1008</v>
      </c>
      <c r="D414" s="197"/>
      <c r="E414" s="197"/>
      <c r="F414" s="196"/>
      <c r="G414" s="408">
        <v>111</v>
      </c>
      <c r="H414" s="408">
        <v>29</v>
      </c>
      <c r="I414" s="408">
        <v>6</v>
      </c>
      <c r="J414" s="195" t="s">
        <v>95</v>
      </c>
      <c r="K414" s="194" t="s">
        <v>745</v>
      </c>
      <c r="L414" s="195" t="s">
        <v>94</v>
      </c>
      <c r="M414" s="194" t="s">
        <v>748</v>
      </c>
      <c r="N414" s="195" t="s">
        <v>93</v>
      </c>
      <c r="O414" s="194" t="s">
        <v>1007</v>
      </c>
      <c r="P414" s="195" t="s">
        <v>92</v>
      </c>
      <c r="Q414" s="194" t="s">
        <v>511</v>
      </c>
      <c r="R414" s="195" t="s">
        <v>212</v>
      </c>
      <c r="S414" s="194" t="s">
        <v>425</v>
      </c>
      <c r="T414" s="195" t="s">
        <v>211</v>
      </c>
      <c r="U414" s="194" t="s">
        <v>266</v>
      </c>
      <c r="V414" s="195" t="s">
        <v>292</v>
      </c>
      <c r="W414" s="194" t="s">
        <v>306</v>
      </c>
      <c r="X414" s="195" t="s">
        <v>594</v>
      </c>
      <c r="Y414" s="194" t="s">
        <v>98</v>
      </c>
      <c r="Z414" s="195" t="s">
        <v>740</v>
      </c>
      <c r="AA414" s="194"/>
      <c r="AB414" s="304" t="s">
        <v>912</v>
      </c>
      <c r="AC414" s="194"/>
      <c r="AD414" s="25" t="s">
        <v>516</v>
      </c>
      <c r="AE414" s="397"/>
      <c r="AF414" s="397"/>
      <c r="AG414" s="193"/>
      <c r="AH414" s="379">
        <f>SUMPRODUCT(LEN($K414:$Y416)-LEN(SUBSTITUTE($K414:$Y416,"A", "")))</f>
        <v>41</v>
      </c>
      <c r="AI414" s="365">
        <f>SUMPRODUCT(LEN($AD414:$AD416)-LEN(SUBSTITUTE($AD414:$AD416,"A", "")))</f>
        <v>13</v>
      </c>
      <c r="AJ414" s="365">
        <f>SUMPRODUCT(LEN($K414:$Y416)-LEN(SUBSTITUTE($K414:$Y416,"S", "")))</f>
        <v>5</v>
      </c>
      <c r="AK414" s="365">
        <f>SUMPRODUCT(LEN($AD414:$AD416)-LEN(SUBSTITUTE($AD414:$AD416,"S", "")))</f>
        <v>0</v>
      </c>
      <c r="AL414" s="365">
        <f>SUMPRODUCT(LEN($K414:$Y416)-LEN(SUBSTITUTE($K414:$Y416,"F", "")))</f>
        <v>0</v>
      </c>
      <c r="AM414" s="365">
        <f>SUMPRODUCT(LEN($AD414:$AD416)-LEN(SUBSTITUTE($AD414:$AD416,"F", "")))</f>
        <v>0</v>
      </c>
      <c r="AN414" s="365">
        <f>SUMPRODUCT(LEN($K414:$Y416)-LEN(SUBSTITUTE($K414:$Y416,"G", "")))</f>
        <v>21</v>
      </c>
      <c r="AO414" s="365">
        <f>SUMPRODUCT(LEN($AD414:$AD416)-LEN(SUBSTITUTE($AD414:$AD416,"G", "")))</f>
        <v>3</v>
      </c>
      <c r="AP414" s="365">
        <f>SUMPRODUCT(LEN($K414:$Y416)-LEN(SUBSTITUTE($K414:$Y416,"M", "")))</f>
        <v>4</v>
      </c>
      <c r="AQ414" s="382">
        <f>SUMPRODUCT(LEN($AD414:$AD416)-LEN(SUBSTITUTE($AD414:$AD416,"M", "")))</f>
        <v>0</v>
      </c>
    </row>
    <row r="415" spans="1:46" ht="19.899999999999999" customHeight="1" x14ac:dyDescent="0.2">
      <c r="A415" s="17"/>
      <c r="B415" s="406"/>
      <c r="C415" s="192" t="s">
        <v>1006</v>
      </c>
      <c r="D415" s="23"/>
      <c r="E415" s="23"/>
      <c r="F415" s="191"/>
      <c r="G415" s="409"/>
      <c r="H415" s="409"/>
      <c r="I415" s="409"/>
      <c r="J415" s="190" t="s">
        <v>91</v>
      </c>
      <c r="K415" s="189" t="s">
        <v>213</v>
      </c>
      <c r="L415" s="190" t="s">
        <v>90</v>
      </c>
      <c r="M415" s="189" t="s">
        <v>436</v>
      </c>
      <c r="N415" s="190" t="s">
        <v>89</v>
      </c>
      <c r="O415" s="189" t="s">
        <v>319</v>
      </c>
      <c r="P415" s="190" t="s">
        <v>88</v>
      </c>
      <c r="Q415" s="189" t="s">
        <v>382</v>
      </c>
      <c r="R415" s="190" t="s">
        <v>210</v>
      </c>
      <c r="S415" s="189" t="s">
        <v>224</v>
      </c>
      <c r="T415" s="190" t="s">
        <v>209</v>
      </c>
      <c r="U415" s="189" t="s">
        <v>306</v>
      </c>
      <c r="V415" s="190" t="s">
        <v>291</v>
      </c>
      <c r="W415" s="189" t="s">
        <v>264</v>
      </c>
      <c r="X415" s="190" t="s">
        <v>593</v>
      </c>
      <c r="Y415" s="189" t="s">
        <v>98</v>
      </c>
      <c r="Z415" s="190" t="s">
        <v>739</v>
      </c>
      <c r="AA415" s="189"/>
      <c r="AB415" s="303" t="s">
        <v>911</v>
      </c>
      <c r="AC415" s="189"/>
      <c r="AD415" s="18" t="s">
        <v>1005</v>
      </c>
      <c r="AE415" s="366"/>
      <c r="AF415" s="366"/>
      <c r="AG415" s="188"/>
      <c r="AH415" s="390"/>
      <c r="AI415" s="392"/>
      <c r="AJ415" s="392"/>
      <c r="AK415" s="392"/>
      <c r="AL415" s="392"/>
      <c r="AM415" s="392"/>
      <c r="AN415" s="392"/>
      <c r="AO415" s="392"/>
      <c r="AP415" s="392"/>
      <c r="AQ415" s="395"/>
      <c r="AT415" s="4">
        <f>SUM(AP414:AQ416)/SUM(AN414:AQ416)*100</f>
        <v>14.285714285714285</v>
      </c>
    </row>
    <row r="416" spans="1:46" ht="19.899999999999999" customHeight="1" thickBot="1" x14ac:dyDescent="0.25">
      <c r="A416" s="17"/>
      <c r="B416" s="407"/>
      <c r="C416" s="233"/>
      <c r="D416" s="226" t="s">
        <v>909</v>
      </c>
      <c r="E416" s="203"/>
      <c r="F416" s="202"/>
      <c r="G416" s="410"/>
      <c r="H416" s="410"/>
      <c r="I416" s="410"/>
      <c r="J416" s="201" t="s">
        <v>87</v>
      </c>
      <c r="K416" s="200" t="s">
        <v>938</v>
      </c>
      <c r="L416" s="201" t="s">
        <v>86</v>
      </c>
      <c r="M416" s="200" t="s">
        <v>938</v>
      </c>
      <c r="N416" s="201" t="s">
        <v>85</v>
      </c>
      <c r="O416" s="200" t="s">
        <v>466</v>
      </c>
      <c r="P416" s="201" t="s">
        <v>84</v>
      </c>
      <c r="Q416" s="200" t="s">
        <v>301</v>
      </c>
      <c r="R416" s="201" t="s">
        <v>208</v>
      </c>
      <c r="S416" s="200" t="s">
        <v>456</v>
      </c>
      <c r="T416" s="201" t="s">
        <v>207</v>
      </c>
      <c r="U416" s="200" t="s">
        <v>213</v>
      </c>
      <c r="V416" s="201" t="s">
        <v>290</v>
      </c>
      <c r="W416" s="200" t="s">
        <v>264</v>
      </c>
      <c r="X416" s="201" t="s">
        <v>592</v>
      </c>
      <c r="Y416" s="200"/>
      <c r="Z416" s="201" t="s">
        <v>738</v>
      </c>
      <c r="AA416" s="200"/>
      <c r="AB416" s="302" t="s">
        <v>910</v>
      </c>
      <c r="AC416" s="200"/>
      <c r="AD416" s="10"/>
      <c r="AE416" s="398"/>
      <c r="AF416" s="398"/>
      <c r="AG416" s="199"/>
      <c r="AH416" s="391"/>
      <c r="AI416" s="393"/>
      <c r="AJ416" s="393"/>
      <c r="AK416" s="393"/>
      <c r="AL416" s="393"/>
      <c r="AM416" s="393"/>
      <c r="AN416" s="393"/>
      <c r="AO416" s="393"/>
      <c r="AP416" s="393"/>
      <c r="AQ416" s="396"/>
    </row>
    <row r="417" spans="1:46" ht="19.899999999999999" customHeight="1" x14ac:dyDescent="0.2">
      <c r="A417" s="17"/>
      <c r="B417" s="405">
        <v>11</v>
      </c>
      <c r="C417" s="232"/>
      <c r="D417" s="197"/>
      <c r="E417" s="197"/>
      <c r="F417" s="196"/>
      <c r="G417" s="408">
        <v>101</v>
      </c>
      <c r="H417" s="408">
        <v>26</v>
      </c>
      <c r="I417" s="408">
        <v>5</v>
      </c>
      <c r="J417" s="195" t="s">
        <v>95</v>
      </c>
      <c r="K417" s="194" t="s">
        <v>793</v>
      </c>
      <c r="L417" s="195" t="s">
        <v>94</v>
      </c>
      <c r="M417" s="194" t="s">
        <v>1004</v>
      </c>
      <c r="N417" s="195" t="s">
        <v>93</v>
      </c>
      <c r="O417" s="194" t="s">
        <v>747</v>
      </c>
      <c r="P417" s="195" t="s">
        <v>92</v>
      </c>
      <c r="Q417" s="194" t="s">
        <v>269</v>
      </c>
      <c r="R417" s="195" t="s">
        <v>212</v>
      </c>
      <c r="S417" s="194" t="s">
        <v>275</v>
      </c>
      <c r="T417" s="195" t="s">
        <v>211</v>
      </c>
      <c r="U417" s="194" t="s">
        <v>213</v>
      </c>
      <c r="V417" s="195" t="s">
        <v>292</v>
      </c>
      <c r="W417" s="194" t="s">
        <v>367</v>
      </c>
      <c r="X417" s="195" t="s">
        <v>594</v>
      </c>
      <c r="Y417" s="194"/>
      <c r="Z417" s="195" t="s">
        <v>740</v>
      </c>
      <c r="AA417" s="194"/>
      <c r="AB417" s="304" t="s">
        <v>912</v>
      </c>
      <c r="AC417" s="194"/>
      <c r="AD417" s="25" t="s">
        <v>1003</v>
      </c>
      <c r="AE417" s="397"/>
      <c r="AF417" s="397"/>
      <c r="AG417" s="193"/>
      <c r="AH417" s="379">
        <f>SUMPRODUCT(LEN($K417:$Y419)-LEN(SUBSTITUTE($K417:$Y419,"A", "")))</f>
        <v>39</v>
      </c>
      <c r="AI417" s="365">
        <f>SUMPRODUCT(LEN($AD417:$AD419)-LEN(SUBSTITUTE($AD417:$AD419,"A", "")))</f>
        <v>9</v>
      </c>
      <c r="AJ417" s="365">
        <f>SUMPRODUCT(LEN($K417:$Y419)-LEN(SUBSTITUTE($K417:$Y419,"S", "")))</f>
        <v>2</v>
      </c>
      <c r="AK417" s="365">
        <f>SUMPRODUCT(LEN($AD417:$AD419)-LEN(SUBSTITUTE($AD417:$AD419,"S", "")))</f>
        <v>0</v>
      </c>
      <c r="AL417" s="365">
        <f>SUMPRODUCT(LEN($K417:$Y419)-LEN(SUBSTITUTE($K417:$Y419,"F", "")))</f>
        <v>0</v>
      </c>
      <c r="AM417" s="365">
        <f>SUMPRODUCT(LEN($AD417:$AD419)-LEN(SUBSTITUTE($AD417:$AD419,"F", "")))</f>
        <v>0</v>
      </c>
      <c r="AN417" s="365">
        <f>SUMPRODUCT(LEN($K417:$Y419)-LEN(SUBSTITUTE($K417:$Y419,"G", "")))</f>
        <v>10</v>
      </c>
      <c r="AO417" s="365">
        <f>SUMPRODUCT(LEN($AD417:$AD419)-LEN(SUBSTITUTE($AD417:$AD419,"G", "")))</f>
        <v>4</v>
      </c>
      <c r="AP417" s="365">
        <f>SUMPRODUCT(LEN($K417:$Y419)-LEN(SUBSTITUTE($K417:$Y419,"M", "")))</f>
        <v>7</v>
      </c>
      <c r="AQ417" s="382">
        <f>SUMPRODUCT(LEN($AD417:$AD419)-LEN(SUBSTITUTE($AD417:$AD419,"M", "")))</f>
        <v>2</v>
      </c>
    </row>
    <row r="418" spans="1:46" ht="19.899999999999999" customHeight="1" x14ac:dyDescent="0.2">
      <c r="A418" s="17"/>
      <c r="B418" s="406"/>
      <c r="C418" s="231"/>
      <c r="D418" s="23"/>
      <c r="E418" s="23"/>
      <c r="F418" s="191"/>
      <c r="G418" s="409"/>
      <c r="H418" s="409"/>
      <c r="I418" s="409"/>
      <c r="J418" s="190" t="s">
        <v>91</v>
      </c>
      <c r="K418" s="189" t="s">
        <v>951</v>
      </c>
      <c r="L418" s="190" t="s">
        <v>90</v>
      </c>
      <c r="M418" s="189" t="s">
        <v>532</v>
      </c>
      <c r="N418" s="190" t="s">
        <v>89</v>
      </c>
      <c r="O418" s="189" t="s">
        <v>747</v>
      </c>
      <c r="P418" s="190" t="s">
        <v>88</v>
      </c>
      <c r="Q418" s="189" t="s">
        <v>266</v>
      </c>
      <c r="R418" s="190" t="s">
        <v>210</v>
      </c>
      <c r="S418" s="189" t="s">
        <v>275</v>
      </c>
      <c r="T418" s="190" t="s">
        <v>209</v>
      </c>
      <c r="U418" s="189" t="s">
        <v>97</v>
      </c>
      <c r="V418" s="190" t="s">
        <v>291</v>
      </c>
      <c r="W418" s="189" t="s">
        <v>98</v>
      </c>
      <c r="X418" s="190" t="s">
        <v>593</v>
      </c>
      <c r="Y418" s="189"/>
      <c r="Z418" s="190" t="s">
        <v>739</v>
      </c>
      <c r="AA418" s="189"/>
      <c r="AB418" s="303" t="s">
        <v>911</v>
      </c>
      <c r="AC418" s="189"/>
      <c r="AD418" s="18" t="s">
        <v>1002</v>
      </c>
      <c r="AE418" s="366"/>
      <c r="AF418" s="366"/>
      <c r="AG418" s="188"/>
      <c r="AH418" s="390"/>
      <c r="AI418" s="392"/>
      <c r="AJ418" s="392"/>
      <c r="AK418" s="392"/>
      <c r="AL418" s="392"/>
      <c r="AM418" s="392"/>
      <c r="AN418" s="392"/>
      <c r="AO418" s="392"/>
      <c r="AP418" s="392"/>
      <c r="AQ418" s="395"/>
      <c r="AT418" s="4">
        <f>SUM(AP417:AQ419)/SUM(AN417:AQ419)*100</f>
        <v>39.130434782608695</v>
      </c>
    </row>
    <row r="419" spans="1:46" ht="19.899999999999999" customHeight="1" thickBot="1" x14ac:dyDescent="0.25">
      <c r="A419" s="17"/>
      <c r="B419" s="407"/>
      <c r="C419" s="233"/>
      <c r="D419" s="203"/>
      <c r="E419" s="203"/>
      <c r="F419" s="202"/>
      <c r="G419" s="410"/>
      <c r="H419" s="410"/>
      <c r="I419" s="410"/>
      <c r="J419" s="201" t="s">
        <v>87</v>
      </c>
      <c r="K419" s="200" t="s">
        <v>922</v>
      </c>
      <c r="L419" s="201" t="s">
        <v>86</v>
      </c>
      <c r="M419" s="200" t="s">
        <v>441</v>
      </c>
      <c r="N419" s="201" t="s">
        <v>85</v>
      </c>
      <c r="O419" s="200" t="s">
        <v>97</v>
      </c>
      <c r="P419" s="201" t="s">
        <v>84</v>
      </c>
      <c r="Q419" s="200" t="s">
        <v>224</v>
      </c>
      <c r="R419" s="201" t="s">
        <v>208</v>
      </c>
      <c r="S419" s="200" t="s">
        <v>213</v>
      </c>
      <c r="T419" s="201" t="s">
        <v>207</v>
      </c>
      <c r="U419" s="200" t="s">
        <v>271</v>
      </c>
      <c r="V419" s="201" t="s">
        <v>290</v>
      </c>
      <c r="W419" s="200" t="s">
        <v>98</v>
      </c>
      <c r="X419" s="201" t="s">
        <v>592</v>
      </c>
      <c r="Y419" s="200"/>
      <c r="Z419" s="201" t="s">
        <v>738</v>
      </c>
      <c r="AA419" s="200"/>
      <c r="AB419" s="302" t="s">
        <v>910</v>
      </c>
      <c r="AC419" s="200"/>
      <c r="AD419" s="10"/>
      <c r="AE419" s="398"/>
      <c r="AF419" s="398"/>
      <c r="AG419" s="199"/>
      <c r="AH419" s="391"/>
      <c r="AI419" s="393"/>
      <c r="AJ419" s="393"/>
      <c r="AK419" s="393"/>
      <c r="AL419" s="393"/>
      <c r="AM419" s="393"/>
      <c r="AN419" s="393"/>
      <c r="AO419" s="393"/>
      <c r="AP419" s="393"/>
      <c r="AQ419" s="396"/>
    </row>
    <row r="420" spans="1:46" ht="19.899999999999999" customHeight="1" x14ac:dyDescent="0.2">
      <c r="A420" s="17"/>
      <c r="B420" s="405">
        <v>12</v>
      </c>
      <c r="C420" s="198" t="s">
        <v>235</v>
      </c>
      <c r="D420" s="197"/>
      <c r="E420" s="197"/>
      <c r="F420" s="196"/>
      <c r="G420" s="408">
        <v>96</v>
      </c>
      <c r="H420" s="408">
        <v>20</v>
      </c>
      <c r="I420" s="408">
        <v>3</v>
      </c>
      <c r="J420" s="195" t="s">
        <v>95</v>
      </c>
      <c r="K420" s="194" t="s">
        <v>97</v>
      </c>
      <c r="L420" s="195" t="s">
        <v>94</v>
      </c>
      <c r="M420" s="194" t="s">
        <v>213</v>
      </c>
      <c r="N420" s="195" t="s">
        <v>93</v>
      </c>
      <c r="O420" s="194" t="s">
        <v>263</v>
      </c>
      <c r="P420" s="195" t="s">
        <v>92</v>
      </c>
      <c r="Q420" s="194" t="s">
        <v>263</v>
      </c>
      <c r="R420" s="195" t="s">
        <v>212</v>
      </c>
      <c r="S420" s="194" t="s">
        <v>213</v>
      </c>
      <c r="T420" s="195" t="s">
        <v>211</v>
      </c>
      <c r="U420" s="194" t="s">
        <v>97</v>
      </c>
      <c r="V420" s="195" t="s">
        <v>292</v>
      </c>
      <c r="W420" s="194"/>
      <c r="X420" s="195" t="s">
        <v>594</v>
      </c>
      <c r="Y420" s="194"/>
      <c r="Z420" s="195" t="s">
        <v>740</v>
      </c>
      <c r="AA420" s="194"/>
      <c r="AB420" s="304" t="s">
        <v>912</v>
      </c>
      <c r="AC420" s="194"/>
      <c r="AD420" s="25" t="s">
        <v>1001</v>
      </c>
      <c r="AE420" s="397"/>
      <c r="AF420" s="397"/>
      <c r="AG420" s="193"/>
      <c r="AH420" s="379">
        <f>SUMPRODUCT(LEN($K420:$Y422)-LEN(SUBSTITUTE($K420:$Y422,"A", "")))</f>
        <v>21</v>
      </c>
      <c r="AI420" s="365">
        <f>SUMPRODUCT(LEN($AD420:$AD422)-LEN(SUBSTITUTE($AD420:$AD422,"A", "")))</f>
        <v>17</v>
      </c>
      <c r="AJ420" s="365">
        <f>SUMPRODUCT(LEN($K420:$Y422)-LEN(SUBSTITUTE($K420:$Y422,"S", "")))</f>
        <v>0</v>
      </c>
      <c r="AK420" s="365">
        <f>SUMPRODUCT(LEN($AD420:$AD422)-LEN(SUBSTITUTE($AD420:$AD422,"S", "")))</f>
        <v>0</v>
      </c>
      <c r="AL420" s="365">
        <f>SUMPRODUCT(LEN($K420:$Y422)-LEN(SUBSTITUTE($K420:$Y422,"F", "")))</f>
        <v>0</v>
      </c>
      <c r="AM420" s="365">
        <f>SUMPRODUCT(LEN($AD420:$AD422)-LEN(SUBSTITUTE($AD420:$AD422,"F", "")))</f>
        <v>0</v>
      </c>
      <c r="AN420" s="365">
        <f>SUMPRODUCT(LEN($K420:$Y422)-LEN(SUBSTITUTE($K420:$Y422,"G", "")))</f>
        <v>8</v>
      </c>
      <c r="AO420" s="365">
        <f>SUMPRODUCT(LEN($AD420:$AD422)-LEN(SUBSTITUTE($AD420:$AD422,"G", "")))</f>
        <v>5</v>
      </c>
      <c r="AP420" s="365">
        <f>SUMPRODUCT(LEN($K420:$Y422)-LEN(SUBSTITUTE($K420:$Y422,"M", "")))</f>
        <v>1</v>
      </c>
      <c r="AQ420" s="382">
        <f>SUMPRODUCT(LEN($AD420:$AD422)-LEN(SUBSTITUTE($AD420:$AD422,"M", "")))</f>
        <v>0</v>
      </c>
    </row>
    <row r="421" spans="1:46" ht="19.899999999999999" customHeight="1" x14ac:dyDescent="0.2">
      <c r="A421" s="17"/>
      <c r="B421" s="406"/>
      <c r="C421" s="231"/>
      <c r="D421" s="23"/>
      <c r="E421" s="23"/>
      <c r="F421" s="191"/>
      <c r="G421" s="409"/>
      <c r="H421" s="409"/>
      <c r="I421" s="409"/>
      <c r="J421" s="190" t="s">
        <v>91</v>
      </c>
      <c r="K421" s="189" t="s">
        <v>97</v>
      </c>
      <c r="L421" s="190" t="s">
        <v>90</v>
      </c>
      <c r="M421" s="189" t="s">
        <v>436</v>
      </c>
      <c r="N421" s="190" t="s">
        <v>89</v>
      </c>
      <c r="O421" s="189" t="s">
        <v>263</v>
      </c>
      <c r="P421" s="190" t="s">
        <v>88</v>
      </c>
      <c r="Q421" s="189" t="s">
        <v>306</v>
      </c>
      <c r="R421" s="190" t="s">
        <v>210</v>
      </c>
      <c r="S421" s="189" t="s">
        <v>271</v>
      </c>
      <c r="T421" s="190" t="s">
        <v>209</v>
      </c>
      <c r="U421" s="189" t="s">
        <v>97</v>
      </c>
      <c r="V421" s="190" t="s">
        <v>291</v>
      </c>
      <c r="W421" s="189"/>
      <c r="X421" s="190" t="s">
        <v>593</v>
      </c>
      <c r="Y421" s="189"/>
      <c r="Z421" s="190" t="s">
        <v>739</v>
      </c>
      <c r="AA421" s="189"/>
      <c r="AB421" s="303" t="s">
        <v>911</v>
      </c>
      <c r="AC421" s="189"/>
      <c r="AD421" s="18" t="s">
        <v>1000</v>
      </c>
      <c r="AE421" s="366"/>
      <c r="AF421" s="366"/>
      <c r="AG421" s="188"/>
      <c r="AH421" s="390"/>
      <c r="AI421" s="392"/>
      <c r="AJ421" s="392"/>
      <c r="AK421" s="392"/>
      <c r="AL421" s="392"/>
      <c r="AM421" s="392"/>
      <c r="AN421" s="392"/>
      <c r="AO421" s="392"/>
      <c r="AP421" s="392"/>
      <c r="AQ421" s="395"/>
      <c r="AT421" s="4">
        <f>SUM(AP420:AQ422)/SUM(AN420:AQ422)*100</f>
        <v>7.1428571428571423</v>
      </c>
    </row>
    <row r="422" spans="1:46" ht="19.899999999999999" customHeight="1" thickBot="1" x14ac:dyDescent="0.25">
      <c r="A422" s="17"/>
      <c r="B422" s="407"/>
      <c r="C422" s="233"/>
      <c r="D422" s="203"/>
      <c r="E422" s="203"/>
      <c r="F422" s="202"/>
      <c r="G422" s="410"/>
      <c r="H422" s="410"/>
      <c r="I422" s="410"/>
      <c r="J422" s="201" t="s">
        <v>87</v>
      </c>
      <c r="K422" s="200" t="s">
        <v>213</v>
      </c>
      <c r="L422" s="201" t="s">
        <v>86</v>
      </c>
      <c r="M422" s="200" t="s">
        <v>743</v>
      </c>
      <c r="N422" s="201" t="s">
        <v>85</v>
      </c>
      <c r="O422" s="200" t="s">
        <v>263</v>
      </c>
      <c r="P422" s="201" t="s">
        <v>84</v>
      </c>
      <c r="Q422" s="200" t="s">
        <v>213</v>
      </c>
      <c r="R422" s="201" t="s">
        <v>208</v>
      </c>
      <c r="S422" s="200" t="s">
        <v>271</v>
      </c>
      <c r="T422" s="201" t="s">
        <v>207</v>
      </c>
      <c r="U422" s="200"/>
      <c r="V422" s="201" t="s">
        <v>290</v>
      </c>
      <c r="W422" s="200"/>
      <c r="X422" s="201" t="s">
        <v>592</v>
      </c>
      <c r="Y422" s="200"/>
      <c r="Z422" s="201" t="s">
        <v>738</v>
      </c>
      <c r="AA422" s="200"/>
      <c r="AB422" s="302" t="s">
        <v>910</v>
      </c>
      <c r="AC422" s="200"/>
      <c r="AD422" s="10"/>
      <c r="AE422" s="398"/>
      <c r="AF422" s="398"/>
      <c r="AG422" s="199"/>
      <c r="AH422" s="391"/>
      <c r="AI422" s="393"/>
      <c r="AJ422" s="393"/>
      <c r="AK422" s="393"/>
      <c r="AL422" s="393"/>
      <c r="AM422" s="393"/>
      <c r="AN422" s="393"/>
      <c r="AO422" s="393"/>
      <c r="AP422" s="393"/>
      <c r="AQ422" s="396"/>
    </row>
    <row r="423" spans="1:46" ht="19.899999999999999" customHeight="1" x14ac:dyDescent="0.2">
      <c r="A423" s="17"/>
      <c r="B423" s="405">
        <v>13</v>
      </c>
      <c r="C423" s="232"/>
      <c r="D423" s="197"/>
      <c r="E423" s="197"/>
      <c r="F423" s="196"/>
      <c r="G423" s="408"/>
      <c r="H423" s="408"/>
      <c r="I423" s="408"/>
      <c r="J423" s="195" t="s">
        <v>95</v>
      </c>
      <c r="K423" s="194"/>
      <c r="L423" s="195" t="s">
        <v>94</v>
      </c>
      <c r="M423" s="194"/>
      <c r="N423" s="195" t="s">
        <v>93</v>
      </c>
      <c r="O423" s="194"/>
      <c r="P423" s="195" t="s">
        <v>92</v>
      </c>
      <c r="Q423" s="194"/>
      <c r="R423" s="195" t="s">
        <v>212</v>
      </c>
      <c r="S423" s="194"/>
      <c r="T423" s="195" t="s">
        <v>211</v>
      </c>
      <c r="U423" s="194"/>
      <c r="V423" s="195" t="s">
        <v>292</v>
      </c>
      <c r="W423" s="194"/>
      <c r="X423" s="195" t="s">
        <v>594</v>
      </c>
      <c r="Y423" s="194"/>
      <c r="Z423" s="195" t="s">
        <v>740</v>
      </c>
      <c r="AA423" s="194"/>
      <c r="AB423" s="304" t="s">
        <v>912</v>
      </c>
      <c r="AC423" s="194"/>
      <c r="AD423" s="25"/>
      <c r="AE423" s="397"/>
      <c r="AF423" s="397"/>
      <c r="AG423" s="193"/>
      <c r="AH423" s="379">
        <f>SUMPRODUCT(LEN($K423:$Y425)-LEN(SUBSTITUTE($K423:$Y425,"A", "")))</f>
        <v>0</v>
      </c>
      <c r="AI423" s="365">
        <f>SUMPRODUCT(LEN($AD423:$AD425)-LEN(SUBSTITUTE($AD423:$AD425,"A", "")))</f>
        <v>0</v>
      </c>
      <c r="AJ423" s="365">
        <f>SUMPRODUCT(LEN($K423:$Y425)-LEN(SUBSTITUTE($K423:$Y425,"S", "")))</f>
        <v>0</v>
      </c>
      <c r="AK423" s="365">
        <f>SUMPRODUCT(LEN($AD423:$AD425)-LEN(SUBSTITUTE($AD423:$AD425,"S", "")))</f>
        <v>0</v>
      </c>
      <c r="AL423" s="365">
        <f>SUMPRODUCT(LEN($K423:$Y425)-LEN(SUBSTITUTE($K423:$Y425,"F", "")))</f>
        <v>0</v>
      </c>
      <c r="AM423" s="365">
        <f>SUMPRODUCT(LEN($AD423:$AD425)-LEN(SUBSTITUTE($AD423:$AD425,"F", "")))</f>
        <v>0</v>
      </c>
      <c r="AN423" s="365">
        <f>SUMPRODUCT(LEN($K423:$Y425)-LEN(SUBSTITUTE($K423:$Y425,"G", "")))</f>
        <v>0</v>
      </c>
      <c r="AO423" s="365">
        <f>SUMPRODUCT(LEN($AD423:$AD425)-LEN(SUBSTITUTE($AD423:$AD425,"G", "")))</f>
        <v>0</v>
      </c>
      <c r="AP423" s="365">
        <f>SUMPRODUCT(LEN($K423:$Y425)-LEN(SUBSTITUTE($K423:$Y425,"M", "")))</f>
        <v>0</v>
      </c>
      <c r="AQ423" s="382">
        <f>SUMPRODUCT(LEN($AD423:$AD425)-LEN(SUBSTITUTE($AD423:$AD425,"M", "")))</f>
        <v>0</v>
      </c>
    </row>
    <row r="424" spans="1:46" ht="19.899999999999999" customHeight="1" x14ac:dyDescent="0.2">
      <c r="A424" s="17"/>
      <c r="B424" s="406"/>
      <c r="C424" s="231"/>
      <c r="D424" s="23"/>
      <c r="E424" s="23"/>
      <c r="F424" s="191"/>
      <c r="G424" s="409"/>
      <c r="H424" s="409"/>
      <c r="I424" s="409"/>
      <c r="J424" s="190" t="s">
        <v>91</v>
      </c>
      <c r="K424" s="189"/>
      <c r="L424" s="190" t="s">
        <v>90</v>
      </c>
      <c r="M424" s="189"/>
      <c r="N424" s="190" t="s">
        <v>89</v>
      </c>
      <c r="O424" s="189"/>
      <c r="P424" s="190" t="s">
        <v>88</v>
      </c>
      <c r="Q424" s="189"/>
      <c r="R424" s="190" t="s">
        <v>210</v>
      </c>
      <c r="S424" s="189"/>
      <c r="T424" s="190" t="s">
        <v>209</v>
      </c>
      <c r="U424" s="189"/>
      <c r="V424" s="190" t="s">
        <v>291</v>
      </c>
      <c r="W424" s="189"/>
      <c r="X424" s="190" t="s">
        <v>593</v>
      </c>
      <c r="Y424" s="189"/>
      <c r="Z424" s="190" t="s">
        <v>739</v>
      </c>
      <c r="AA424" s="189"/>
      <c r="AB424" s="303" t="s">
        <v>911</v>
      </c>
      <c r="AC424" s="189"/>
      <c r="AD424" s="18"/>
      <c r="AE424" s="366"/>
      <c r="AF424" s="366"/>
      <c r="AG424" s="188"/>
      <c r="AH424" s="390"/>
      <c r="AI424" s="392"/>
      <c r="AJ424" s="392"/>
      <c r="AK424" s="392"/>
      <c r="AL424" s="392"/>
      <c r="AM424" s="392"/>
      <c r="AN424" s="392"/>
      <c r="AO424" s="392"/>
      <c r="AP424" s="392"/>
      <c r="AQ424" s="395"/>
    </row>
    <row r="425" spans="1:46" ht="19.899999999999999" customHeight="1" thickBot="1" x14ac:dyDescent="0.25">
      <c r="A425" s="17"/>
      <c r="B425" s="407"/>
      <c r="C425" s="233"/>
      <c r="D425" s="203"/>
      <c r="E425" s="203"/>
      <c r="F425" s="202"/>
      <c r="G425" s="410"/>
      <c r="H425" s="410"/>
      <c r="I425" s="410"/>
      <c r="J425" s="201" t="s">
        <v>87</v>
      </c>
      <c r="K425" s="200"/>
      <c r="L425" s="201" t="s">
        <v>86</v>
      </c>
      <c r="M425" s="200"/>
      <c r="N425" s="201" t="s">
        <v>85</v>
      </c>
      <c r="O425" s="200"/>
      <c r="P425" s="201" t="s">
        <v>84</v>
      </c>
      <c r="Q425" s="200"/>
      <c r="R425" s="201" t="s">
        <v>208</v>
      </c>
      <c r="S425" s="200"/>
      <c r="T425" s="201" t="s">
        <v>207</v>
      </c>
      <c r="U425" s="200"/>
      <c r="V425" s="201" t="s">
        <v>290</v>
      </c>
      <c r="W425" s="200"/>
      <c r="X425" s="201" t="s">
        <v>592</v>
      </c>
      <c r="Y425" s="200"/>
      <c r="Z425" s="201" t="s">
        <v>738</v>
      </c>
      <c r="AA425" s="200"/>
      <c r="AB425" s="302" t="s">
        <v>910</v>
      </c>
      <c r="AC425" s="200"/>
      <c r="AD425" s="10"/>
      <c r="AE425" s="398"/>
      <c r="AF425" s="398"/>
      <c r="AG425" s="199"/>
      <c r="AH425" s="391"/>
      <c r="AI425" s="393"/>
      <c r="AJ425" s="393"/>
      <c r="AK425" s="393"/>
      <c r="AL425" s="393"/>
      <c r="AM425" s="393"/>
      <c r="AN425" s="393"/>
      <c r="AO425" s="393"/>
      <c r="AP425" s="393"/>
      <c r="AQ425" s="396"/>
    </row>
    <row r="426" spans="1:46" ht="19.899999999999999" customHeight="1" x14ac:dyDescent="0.2">
      <c r="A426" s="17"/>
      <c r="B426" s="405">
        <v>14</v>
      </c>
      <c r="C426" s="232"/>
      <c r="D426" s="197"/>
      <c r="E426" s="197"/>
      <c r="F426" s="196"/>
      <c r="G426" s="408"/>
      <c r="H426" s="408"/>
      <c r="I426" s="408"/>
      <c r="J426" s="195" t="s">
        <v>95</v>
      </c>
      <c r="K426" s="194"/>
      <c r="L426" s="195" t="s">
        <v>94</v>
      </c>
      <c r="M426" s="194"/>
      <c r="N426" s="195" t="s">
        <v>93</v>
      </c>
      <c r="O426" s="194"/>
      <c r="P426" s="195" t="s">
        <v>92</v>
      </c>
      <c r="Q426" s="194"/>
      <c r="R426" s="195" t="s">
        <v>212</v>
      </c>
      <c r="S426" s="194"/>
      <c r="T426" s="195" t="s">
        <v>211</v>
      </c>
      <c r="U426" s="194"/>
      <c r="V426" s="195" t="s">
        <v>292</v>
      </c>
      <c r="W426" s="194"/>
      <c r="X426" s="195" t="s">
        <v>594</v>
      </c>
      <c r="Y426" s="194"/>
      <c r="Z426" s="195" t="s">
        <v>740</v>
      </c>
      <c r="AA426" s="194"/>
      <c r="AB426" s="304" t="s">
        <v>912</v>
      </c>
      <c r="AC426" s="194"/>
      <c r="AD426" s="25"/>
      <c r="AE426" s="397"/>
      <c r="AF426" s="397"/>
      <c r="AG426" s="193"/>
      <c r="AH426" s="379">
        <f>SUMPRODUCT(LEN($K426:$Y428)-LEN(SUBSTITUTE($K426:$Y428,"A", "")))</f>
        <v>0</v>
      </c>
      <c r="AI426" s="365">
        <f>SUMPRODUCT(LEN($AD426:$AD428)-LEN(SUBSTITUTE($AD426:$AD428,"A", "")))</f>
        <v>0</v>
      </c>
      <c r="AJ426" s="365">
        <f>SUMPRODUCT(LEN($K426:$Y428)-LEN(SUBSTITUTE($K426:$Y428,"S", "")))</f>
        <v>0</v>
      </c>
      <c r="AK426" s="365">
        <f>SUMPRODUCT(LEN($AD426:$AD428)-LEN(SUBSTITUTE($AD426:$AD428,"S", "")))</f>
        <v>0</v>
      </c>
      <c r="AL426" s="365">
        <f>SUMPRODUCT(LEN($K426:$Y428)-LEN(SUBSTITUTE($K426:$Y428,"F", "")))</f>
        <v>0</v>
      </c>
      <c r="AM426" s="365">
        <f>SUMPRODUCT(LEN($AD426:$AD428)-LEN(SUBSTITUTE($AD426:$AD428,"F", "")))</f>
        <v>0</v>
      </c>
      <c r="AN426" s="365">
        <f>SUMPRODUCT(LEN($K426:$Y428)-LEN(SUBSTITUTE($K426:$Y428,"G", "")))</f>
        <v>0</v>
      </c>
      <c r="AO426" s="365">
        <f>SUMPRODUCT(LEN($AD426:$AD428)-LEN(SUBSTITUTE($AD426:$AD428,"G", "")))</f>
        <v>0</v>
      </c>
      <c r="AP426" s="365">
        <f>SUMPRODUCT(LEN($K426:$Y428)-LEN(SUBSTITUTE($K426:$Y428,"M", "")))</f>
        <v>0</v>
      </c>
      <c r="AQ426" s="382">
        <f>SUMPRODUCT(LEN($AD426:$AD428)-LEN(SUBSTITUTE($AD426:$AD428,"M", "")))</f>
        <v>0</v>
      </c>
    </row>
    <row r="427" spans="1:46" ht="19.899999999999999" customHeight="1" x14ac:dyDescent="0.2">
      <c r="A427" s="17"/>
      <c r="B427" s="406"/>
      <c r="C427" s="231"/>
      <c r="D427" s="23"/>
      <c r="E427" s="23"/>
      <c r="F427" s="191"/>
      <c r="G427" s="409"/>
      <c r="H427" s="409"/>
      <c r="I427" s="409"/>
      <c r="J427" s="190" t="s">
        <v>91</v>
      </c>
      <c r="K427" s="189"/>
      <c r="L427" s="190" t="s">
        <v>90</v>
      </c>
      <c r="M427" s="189"/>
      <c r="N427" s="190" t="s">
        <v>89</v>
      </c>
      <c r="O427" s="189"/>
      <c r="P427" s="190" t="s">
        <v>88</v>
      </c>
      <c r="Q427" s="189"/>
      <c r="R427" s="190" t="s">
        <v>210</v>
      </c>
      <c r="S427" s="189"/>
      <c r="T427" s="190" t="s">
        <v>209</v>
      </c>
      <c r="U427" s="189"/>
      <c r="V427" s="190" t="s">
        <v>291</v>
      </c>
      <c r="W427" s="189"/>
      <c r="X427" s="190" t="s">
        <v>593</v>
      </c>
      <c r="Y427" s="189"/>
      <c r="Z427" s="190" t="s">
        <v>739</v>
      </c>
      <c r="AA427" s="189"/>
      <c r="AB427" s="303" t="s">
        <v>911</v>
      </c>
      <c r="AC427" s="189"/>
      <c r="AD427" s="18"/>
      <c r="AE427" s="366"/>
      <c r="AF427" s="366"/>
      <c r="AG427" s="188"/>
      <c r="AH427" s="390"/>
      <c r="AI427" s="392"/>
      <c r="AJ427" s="392"/>
      <c r="AK427" s="392"/>
      <c r="AL427" s="392"/>
      <c r="AM427" s="392"/>
      <c r="AN427" s="392"/>
      <c r="AO427" s="392"/>
      <c r="AP427" s="392"/>
      <c r="AQ427" s="395"/>
      <c r="AR427" s="58"/>
    </row>
    <row r="428" spans="1:46" ht="19.899999999999999" customHeight="1" thickBot="1" x14ac:dyDescent="0.25">
      <c r="A428" s="17"/>
      <c r="B428" s="407"/>
      <c r="C428" s="233"/>
      <c r="D428" s="203"/>
      <c r="E428" s="203"/>
      <c r="F428" s="202"/>
      <c r="G428" s="410"/>
      <c r="H428" s="410"/>
      <c r="I428" s="410"/>
      <c r="J428" s="201" t="s">
        <v>87</v>
      </c>
      <c r="K428" s="200"/>
      <c r="L428" s="201" t="s">
        <v>86</v>
      </c>
      <c r="M428" s="200"/>
      <c r="N428" s="201" t="s">
        <v>85</v>
      </c>
      <c r="O428" s="200"/>
      <c r="P428" s="201" t="s">
        <v>84</v>
      </c>
      <c r="Q428" s="200"/>
      <c r="R428" s="201" t="s">
        <v>208</v>
      </c>
      <c r="S428" s="200"/>
      <c r="T428" s="201" t="s">
        <v>207</v>
      </c>
      <c r="U428" s="200"/>
      <c r="V428" s="201" t="s">
        <v>290</v>
      </c>
      <c r="W428" s="200"/>
      <c r="X428" s="201" t="s">
        <v>592</v>
      </c>
      <c r="Y428" s="200"/>
      <c r="Z428" s="201" t="s">
        <v>738</v>
      </c>
      <c r="AA428" s="200"/>
      <c r="AB428" s="302" t="s">
        <v>910</v>
      </c>
      <c r="AC428" s="200"/>
      <c r="AD428" s="10"/>
      <c r="AE428" s="398"/>
      <c r="AF428" s="398"/>
      <c r="AG428" s="199"/>
      <c r="AH428" s="391"/>
      <c r="AI428" s="393"/>
      <c r="AJ428" s="393"/>
      <c r="AK428" s="393"/>
      <c r="AL428" s="393"/>
      <c r="AM428" s="393"/>
      <c r="AN428" s="393"/>
      <c r="AO428" s="393"/>
      <c r="AP428" s="393"/>
      <c r="AQ428" s="396"/>
    </row>
    <row r="429" spans="1:46" ht="19.899999999999999" customHeight="1" x14ac:dyDescent="0.2">
      <c r="A429" s="17"/>
      <c r="B429" s="405">
        <v>15</v>
      </c>
      <c r="C429" s="232"/>
      <c r="D429" s="197"/>
      <c r="E429" s="197"/>
      <c r="F429" s="196"/>
      <c r="G429" s="408"/>
      <c r="H429" s="408"/>
      <c r="I429" s="408"/>
      <c r="J429" s="195" t="s">
        <v>95</v>
      </c>
      <c r="K429" s="194"/>
      <c r="L429" s="195" t="s">
        <v>94</v>
      </c>
      <c r="M429" s="194"/>
      <c r="N429" s="195" t="s">
        <v>93</v>
      </c>
      <c r="O429" s="194"/>
      <c r="P429" s="195" t="s">
        <v>92</v>
      </c>
      <c r="Q429" s="194"/>
      <c r="R429" s="195" t="s">
        <v>212</v>
      </c>
      <c r="S429" s="194"/>
      <c r="T429" s="195" t="s">
        <v>211</v>
      </c>
      <c r="U429" s="194"/>
      <c r="V429" s="195" t="s">
        <v>292</v>
      </c>
      <c r="W429" s="194"/>
      <c r="X429" s="195" t="s">
        <v>594</v>
      </c>
      <c r="Y429" s="194"/>
      <c r="Z429" s="195" t="s">
        <v>740</v>
      </c>
      <c r="AA429" s="194"/>
      <c r="AB429" s="304" t="s">
        <v>912</v>
      </c>
      <c r="AC429" s="194"/>
      <c r="AD429" s="25"/>
      <c r="AE429" s="397"/>
      <c r="AF429" s="397"/>
      <c r="AG429" s="193"/>
      <c r="AH429" s="379">
        <f>SUMPRODUCT(LEN($K429:$Y431)-LEN(SUBSTITUTE($K429:$Y431,"A", "")))</f>
        <v>0</v>
      </c>
      <c r="AI429" s="365">
        <f>SUMPRODUCT(LEN($AD429:$AD431)-LEN(SUBSTITUTE($AD429:$AD431,"A", "")))</f>
        <v>0</v>
      </c>
      <c r="AJ429" s="365">
        <f>SUMPRODUCT(LEN($K429:$Y431)-LEN(SUBSTITUTE($K429:$Y431,"S", "")))</f>
        <v>0</v>
      </c>
      <c r="AK429" s="365">
        <f>SUMPRODUCT(LEN($AD429:$AD431)-LEN(SUBSTITUTE($AD429:$AD431,"S", "")))</f>
        <v>0</v>
      </c>
      <c r="AL429" s="365">
        <f>SUMPRODUCT(LEN($K429:$Y431)-LEN(SUBSTITUTE($K429:$Y431,"F", "")))</f>
        <v>0</v>
      </c>
      <c r="AM429" s="365">
        <f>SUMPRODUCT(LEN($AD429:$AD431)-LEN(SUBSTITUTE($AD429:$AD431,"F", "")))</f>
        <v>0</v>
      </c>
      <c r="AN429" s="365">
        <f>SUMPRODUCT(LEN($K429:$Y431)-LEN(SUBSTITUTE($K429:$Y431,"G", "")))</f>
        <v>0</v>
      </c>
      <c r="AO429" s="365">
        <f>SUMPRODUCT(LEN($AD429:$AD431)-LEN(SUBSTITUTE($AD429:$AD431,"G", "")))</f>
        <v>0</v>
      </c>
      <c r="AP429" s="365">
        <f>SUMPRODUCT(LEN($K429:$Y431)-LEN(SUBSTITUTE($K429:$Y431,"M", "")))</f>
        <v>0</v>
      </c>
      <c r="AQ429" s="382">
        <f>SUMPRODUCT(LEN($AD429:$AD431)-LEN(SUBSTITUTE($AD429:$AD431,"M", "")))</f>
        <v>0</v>
      </c>
    </row>
    <row r="430" spans="1:46" ht="19.899999999999999" customHeight="1" x14ac:dyDescent="0.2">
      <c r="A430" s="17"/>
      <c r="B430" s="406"/>
      <c r="C430" s="231"/>
      <c r="D430" s="23"/>
      <c r="E430" s="23"/>
      <c r="F430" s="191"/>
      <c r="G430" s="409"/>
      <c r="H430" s="409"/>
      <c r="I430" s="409"/>
      <c r="J430" s="190" t="s">
        <v>91</v>
      </c>
      <c r="K430" s="189"/>
      <c r="L430" s="190" t="s">
        <v>90</v>
      </c>
      <c r="M430" s="189"/>
      <c r="N430" s="190" t="s">
        <v>89</v>
      </c>
      <c r="O430" s="189"/>
      <c r="P430" s="190" t="s">
        <v>88</v>
      </c>
      <c r="Q430" s="189"/>
      <c r="R430" s="190" t="s">
        <v>210</v>
      </c>
      <c r="S430" s="189"/>
      <c r="T430" s="190" t="s">
        <v>209</v>
      </c>
      <c r="U430" s="189"/>
      <c r="V430" s="190" t="s">
        <v>291</v>
      </c>
      <c r="W430" s="189"/>
      <c r="X430" s="190" t="s">
        <v>593</v>
      </c>
      <c r="Y430" s="189"/>
      <c r="Z430" s="190" t="s">
        <v>739</v>
      </c>
      <c r="AA430" s="189"/>
      <c r="AB430" s="303" t="s">
        <v>911</v>
      </c>
      <c r="AC430" s="189"/>
      <c r="AD430" s="18"/>
      <c r="AE430" s="366"/>
      <c r="AF430" s="366"/>
      <c r="AG430" s="188"/>
      <c r="AH430" s="390"/>
      <c r="AI430" s="392"/>
      <c r="AJ430" s="392"/>
      <c r="AK430" s="392"/>
      <c r="AL430" s="392"/>
      <c r="AM430" s="392"/>
      <c r="AN430" s="392"/>
      <c r="AO430" s="392"/>
      <c r="AP430" s="392"/>
      <c r="AQ430" s="395"/>
    </row>
    <row r="431" spans="1:46" ht="19.899999999999999" customHeight="1" thickBot="1" x14ac:dyDescent="0.25">
      <c r="A431" s="17"/>
      <c r="B431" s="407"/>
      <c r="C431" s="233"/>
      <c r="D431" s="203"/>
      <c r="E431" s="203"/>
      <c r="F431" s="202"/>
      <c r="G431" s="410"/>
      <c r="H431" s="410"/>
      <c r="I431" s="410"/>
      <c r="J431" s="201" t="s">
        <v>87</v>
      </c>
      <c r="K431" s="200"/>
      <c r="L431" s="201" t="s">
        <v>86</v>
      </c>
      <c r="M431" s="200"/>
      <c r="N431" s="201" t="s">
        <v>85</v>
      </c>
      <c r="O431" s="200"/>
      <c r="P431" s="201" t="s">
        <v>84</v>
      </c>
      <c r="Q431" s="200"/>
      <c r="R431" s="201" t="s">
        <v>208</v>
      </c>
      <c r="S431" s="200"/>
      <c r="T431" s="201" t="s">
        <v>207</v>
      </c>
      <c r="U431" s="200"/>
      <c r="V431" s="201" t="s">
        <v>290</v>
      </c>
      <c r="W431" s="200"/>
      <c r="X431" s="201" t="s">
        <v>592</v>
      </c>
      <c r="Y431" s="200"/>
      <c r="Z431" s="201" t="s">
        <v>738</v>
      </c>
      <c r="AA431" s="200"/>
      <c r="AB431" s="302" t="s">
        <v>910</v>
      </c>
      <c r="AC431" s="200"/>
      <c r="AD431" s="10"/>
      <c r="AE431" s="398"/>
      <c r="AF431" s="398"/>
      <c r="AG431" s="199"/>
      <c r="AH431" s="391"/>
      <c r="AI431" s="393"/>
      <c r="AJ431" s="393"/>
      <c r="AK431" s="393"/>
      <c r="AL431" s="393"/>
      <c r="AM431" s="393"/>
      <c r="AN431" s="393"/>
      <c r="AO431" s="393"/>
      <c r="AP431" s="393"/>
      <c r="AQ431" s="396"/>
    </row>
    <row r="432" spans="1:46" ht="19.899999999999999" customHeight="1" x14ac:dyDescent="0.2">
      <c r="A432" s="17"/>
      <c r="B432" s="405">
        <v>16</v>
      </c>
      <c r="C432" s="232"/>
      <c r="D432" s="197"/>
      <c r="E432" s="197"/>
      <c r="F432" s="196"/>
      <c r="G432" s="408"/>
      <c r="H432" s="408"/>
      <c r="I432" s="408"/>
      <c r="J432" s="195" t="s">
        <v>95</v>
      </c>
      <c r="K432" s="194"/>
      <c r="L432" s="195" t="s">
        <v>94</v>
      </c>
      <c r="M432" s="194"/>
      <c r="N432" s="195" t="s">
        <v>93</v>
      </c>
      <c r="O432" s="194"/>
      <c r="P432" s="195" t="s">
        <v>92</v>
      </c>
      <c r="Q432" s="194"/>
      <c r="R432" s="195" t="s">
        <v>212</v>
      </c>
      <c r="S432" s="194"/>
      <c r="T432" s="195" t="s">
        <v>211</v>
      </c>
      <c r="U432" s="194"/>
      <c r="V432" s="195" t="s">
        <v>292</v>
      </c>
      <c r="W432" s="194"/>
      <c r="X432" s="195" t="s">
        <v>594</v>
      </c>
      <c r="Y432" s="194"/>
      <c r="Z432" s="195" t="s">
        <v>740</v>
      </c>
      <c r="AA432" s="194"/>
      <c r="AB432" s="304" t="s">
        <v>912</v>
      </c>
      <c r="AC432" s="194"/>
      <c r="AD432" s="25"/>
      <c r="AE432" s="397"/>
      <c r="AF432" s="397"/>
      <c r="AG432" s="193"/>
      <c r="AH432" s="379">
        <f>SUMPRODUCT(LEN($K432:$Y434)-LEN(SUBSTITUTE($K432:$Y434,"A", "")))</f>
        <v>0</v>
      </c>
      <c r="AI432" s="365">
        <f>SUMPRODUCT(LEN($AD432:$AD434)-LEN(SUBSTITUTE($AD432:$AD434,"A", "")))</f>
        <v>0</v>
      </c>
      <c r="AJ432" s="365">
        <f>SUMPRODUCT(LEN($K432:$Y434)-LEN(SUBSTITUTE($K432:$Y434,"S", "")))</f>
        <v>0</v>
      </c>
      <c r="AK432" s="365">
        <f>SUMPRODUCT(LEN($AD432:$AD434)-LEN(SUBSTITUTE($AD432:$AD434,"S", "")))</f>
        <v>0</v>
      </c>
      <c r="AL432" s="365">
        <f>SUMPRODUCT(LEN($K432:$Y434)-LEN(SUBSTITUTE($K432:$Y434,"F", "")))</f>
        <v>0</v>
      </c>
      <c r="AM432" s="365">
        <f>SUMPRODUCT(LEN($AD432:$AD434)-LEN(SUBSTITUTE($AD432:$AD434,"F", "")))</f>
        <v>0</v>
      </c>
      <c r="AN432" s="365">
        <f>SUMPRODUCT(LEN($K432:$Y434)-LEN(SUBSTITUTE($K432:$Y434,"G", "")))</f>
        <v>0</v>
      </c>
      <c r="AO432" s="365">
        <f>SUMPRODUCT(LEN($AD432:$AD434)-LEN(SUBSTITUTE($AD432:$AD434,"G", "")))</f>
        <v>0</v>
      </c>
      <c r="AP432" s="365">
        <f>SUMPRODUCT(LEN($K432:$Y434)-LEN(SUBSTITUTE($K432:$Y434,"M", "")))</f>
        <v>0</v>
      </c>
      <c r="AQ432" s="382">
        <f>SUMPRODUCT(LEN($AD432:$AD434)-LEN(SUBSTITUTE($AD432:$AD434,"M", "")))</f>
        <v>0</v>
      </c>
    </row>
    <row r="433" spans="1:51" ht="19.899999999999999" customHeight="1" x14ac:dyDescent="0.2">
      <c r="A433" s="17"/>
      <c r="B433" s="406"/>
      <c r="C433" s="231"/>
      <c r="D433" s="23"/>
      <c r="E433" s="23"/>
      <c r="F433" s="191"/>
      <c r="G433" s="409"/>
      <c r="H433" s="409"/>
      <c r="I433" s="409"/>
      <c r="J433" s="190" t="s">
        <v>91</v>
      </c>
      <c r="K433" s="189"/>
      <c r="L433" s="190" t="s">
        <v>90</v>
      </c>
      <c r="M433" s="189"/>
      <c r="N433" s="190" t="s">
        <v>89</v>
      </c>
      <c r="O433" s="189"/>
      <c r="P433" s="190" t="s">
        <v>88</v>
      </c>
      <c r="Q433" s="189"/>
      <c r="R433" s="190" t="s">
        <v>210</v>
      </c>
      <c r="S433" s="189"/>
      <c r="T433" s="190" t="s">
        <v>209</v>
      </c>
      <c r="U433" s="189"/>
      <c r="V433" s="190" t="s">
        <v>291</v>
      </c>
      <c r="W433" s="189"/>
      <c r="X433" s="190" t="s">
        <v>593</v>
      </c>
      <c r="Y433" s="189"/>
      <c r="Z433" s="190" t="s">
        <v>739</v>
      </c>
      <c r="AA433" s="189"/>
      <c r="AB433" s="303" t="s">
        <v>911</v>
      </c>
      <c r="AC433" s="189"/>
      <c r="AD433" s="18"/>
      <c r="AE433" s="366"/>
      <c r="AF433" s="366"/>
      <c r="AG433" s="188"/>
      <c r="AH433" s="390"/>
      <c r="AI433" s="392"/>
      <c r="AJ433" s="392"/>
      <c r="AK433" s="392"/>
      <c r="AL433" s="392"/>
      <c r="AM433" s="392"/>
      <c r="AN433" s="392"/>
      <c r="AO433" s="392"/>
      <c r="AP433" s="392"/>
      <c r="AQ433" s="395"/>
    </row>
    <row r="434" spans="1:51" ht="19.899999999999999" customHeight="1" thickBot="1" x14ac:dyDescent="0.25">
      <c r="A434" s="17"/>
      <c r="B434" s="407"/>
      <c r="C434" s="233"/>
      <c r="D434" s="203"/>
      <c r="E434" s="203"/>
      <c r="F434" s="202"/>
      <c r="G434" s="410"/>
      <c r="H434" s="410"/>
      <c r="I434" s="410"/>
      <c r="J434" s="201" t="s">
        <v>87</v>
      </c>
      <c r="K434" s="200"/>
      <c r="L434" s="201" t="s">
        <v>86</v>
      </c>
      <c r="M434" s="200"/>
      <c r="N434" s="201" t="s">
        <v>85</v>
      </c>
      <c r="O434" s="200"/>
      <c r="P434" s="201" t="s">
        <v>84</v>
      </c>
      <c r="Q434" s="200"/>
      <c r="R434" s="201" t="s">
        <v>208</v>
      </c>
      <c r="S434" s="200"/>
      <c r="T434" s="201" t="s">
        <v>207</v>
      </c>
      <c r="U434" s="200"/>
      <c r="V434" s="201" t="s">
        <v>290</v>
      </c>
      <c r="W434" s="200"/>
      <c r="X434" s="201" t="s">
        <v>592</v>
      </c>
      <c r="Y434" s="200"/>
      <c r="Z434" s="201" t="s">
        <v>738</v>
      </c>
      <c r="AA434" s="200"/>
      <c r="AB434" s="302" t="s">
        <v>910</v>
      </c>
      <c r="AC434" s="200"/>
      <c r="AD434" s="10"/>
      <c r="AE434" s="398"/>
      <c r="AF434" s="398"/>
      <c r="AG434" s="199"/>
      <c r="AH434" s="391"/>
      <c r="AI434" s="393"/>
      <c r="AJ434" s="393"/>
      <c r="AK434" s="393"/>
      <c r="AL434" s="393"/>
      <c r="AM434" s="393"/>
      <c r="AN434" s="393"/>
      <c r="AO434" s="393"/>
      <c r="AP434" s="393"/>
      <c r="AQ434" s="396"/>
    </row>
    <row r="435" spans="1:51" ht="19.899999999999999" customHeight="1" x14ac:dyDescent="0.2">
      <c r="A435" s="17"/>
      <c r="B435" s="405">
        <v>17</v>
      </c>
      <c r="C435" s="232"/>
      <c r="D435" s="197"/>
      <c r="E435" s="197"/>
      <c r="F435" s="196"/>
      <c r="G435" s="408"/>
      <c r="H435" s="408"/>
      <c r="I435" s="408"/>
      <c r="J435" s="195" t="s">
        <v>95</v>
      </c>
      <c r="K435" s="194"/>
      <c r="L435" s="195" t="s">
        <v>94</v>
      </c>
      <c r="M435" s="194"/>
      <c r="N435" s="195" t="s">
        <v>93</v>
      </c>
      <c r="O435" s="194"/>
      <c r="P435" s="195" t="s">
        <v>92</v>
      </c>
      <c r="Q435" s="194"/>
      <c r="R435" s="195" t="s">
        <v>212</v>
      </c>
      <c r="S435" s="194"/>
      <c r="T435" s="195" t="s">
        <v>211</v>
      </c>
      <c r="U435" s="194"/>
      <c r="V435" s="195" t="s">
        <v>292</v>
      </c>
      <c r="W435" s="194"/>
      <c r="X435" s="195" t="s">
        <v>594</v>
      </c>
      <c r="Y435" s="194"/>
      <c r="Z435" s="195" t="s">
        <v>740</v>
      </c>
      <c r="AA435" s="194"/>
      <c r="AB435" s="304" t="s">
        <v>912</v>
      </c>
      <c r="AC435" s="194"/>
      <c r="AD435" s="25"/>
      <c r="AE435" s="397"/>
      <c r="AF435" s="397"/>
      <c r="AG435" s="193"/>
      <c r="AH435" s="379">
        <f>SUMPRODUCT(LEN($K435:$Y437)-LEN(SUBSTITUTE($K435:$Y437,"A", "")))</f>
        <v>0</v>
      </c>
      <c r="AI435" s="365">
        <f>SUMPRODUCT(LEN($AD435:$AD437)-LEN(SUBSTITUTE($AD435:$AD437,"A", "")))</f>
        <v>0</v>
      </c>
      <c r="AJ435" s="365">
        <f>SUMPRODUCT(LEN($K435:$Y437)-LEN(SUBSTITUTE($K435:$Y437,"S", "")))</f>
        <v>0</v>
      </c>
      <c r="AK435" s="365">
        <f>SUMPRODUCT(LEN($AD435:$AD437)-LEN(SUBSTITUTE($AD435:$AD437,"S", "")))</f>
        <v>0</v>
      </c>
      <c r="AL435" s="365">
        <f>SUMPRODUCT(LEN($K435:$Y437)-LEN(SUBSTITUTE($K435:$Y437,"F", "")))</f>
        <v>0</v>
      </c>
      <c r="AM435" s="365">
        <f>SUMPRODUCT(LEN($AD435:$AD437)-LEN(SUBSTITUTE($AD435:$AD437,"F", "")))</f>
        <v>0</v>
      </c>
      <c r="AN435" s="365">
        <f>SUMPRODUCT(LEN($K435:$Y437)-LEN(SUBSTITUTE($K435:$Y437,"G", "")))</f>
        <v>0</v>
      </c>
      <c r="AO435" s="365">
        <f>SUMPRODUCT(LEN($AD435:$AD437)-LEN(SUBSTITUTE($AD435:$AD437,"G", "")))</f>
        <v>0</v>
      </c>
      <c r="AP435" s="365">
        <f>SUMPRODUCT(LEN($K435:$Y437)-LEN(SUBSTITUTE($K435:$Y437,"M", "")))</f>
        <v>0</v>
      </c>
      <c r="AQ435" s="382">
        <f>SUMPRODUCT(LEN($AD435:$AD437)-LEN(SUBSTITUTE($AD435:$AD437,"M", "")))</f>
        <v>0</v>
      </c>
    </row>
    <row r="436" spans="1:51" ht="19.899999999999999" customHeight="1" x14ac:dyDescent="0.2">
      <c r="A436" s="17"/>
      <c r="B436" s="406"/>
      <c r="C436" s="231"/>
      <c r="D436" s="23"/>
      <c r="E436" s="23"/>
      <c r="F436" s="191"/>
      <c r="G436" s="409"/>
      <c r="H436" s="409"/>
      <c r="I436" s="409"/>
      <c r="J436" s="190" t="s">
        <v>91</v>
      </c>
      <c r="K436" s="189"/>
      <c r="L436" s="190" t="s">
        <v>90</v>
      </c>
      <c r="M436" s="189"/>
      <c r="N436" s="190" t="s">
        <v>89</v>
      </c>
      <c r="O436" s="189"/>
      <c r="P436" s="190" t="s">
        <v>88</v>
      </c>
      <c r="Q436" s="189"/>
      <c r="R436" s="190" t="s">
        <v>210</v>
      </c>
      <c r="S436" s="189"/>
      <c r="T436" s="190" t="s">
        <v>209</v>
      </c>
      <c r="U436" s="189"/>
      <c r="V436" s="190" t="s">
        <v>291</v>
      </c>
      <c r="W436" s="189"/>
      <c r="X436" s="190" t="s">
        <v>593</v>
      </c>
      <c r="Y436" s="189"/>
      <c r="Z436" s="190" t="s">
        <v>739</v>
      </c>
      <c r="AA436" s="189"/>
      <c r="AB436" s="303" t="s">
        <v>911</v>
      </c>
      <c r="AC436" s="189"/>
      <c r="AD436" s="18"/>
      <c r="AE436" s="366"/>
      <c r="AF436" s="366"/>
      <c r="AG436" s="188"/>
      <c r="AH436" s="390"/>
      <c r="AI436" s="392"/>
      <c r="AJ436" s="392"/>
      <c r="AK436" s="392"/>
      <c r="AL436" s="392"/>
      <c r="AM436" s="392"/>
      <c r="AN436" s="392"/>
      <c r="AO436" s="392"/>
      <c r="AP436" s="392"/>
      <c r="AQ436" s="395"/>
    </row>
    <row r="437" spans="1:51" ht="19.899999999999999" customHeight="1" thickBot="1" x14ac:dyDescent="0.25">
      <c r="A437" s="17"/>
      <c r="B437" s="407"/>
      <c r="C437" s="233"/>
      <c r="D437" s="203"/>
      <c r="E437" s="203"/>
      <c r="F437" s="202"/>
      <c r="G437" s="410"/>
      <c r="H437" s="410"/>
      <c r="I437" s="410"/>
      <c r="J437" s="201" t="s">
        <v>87</v>
      </c>
      <c r="K437" s="200"/>
      <c r="L437" s="201" t="s">
        <v>86</v>
      </c>
      <c r="M437" s="200"/>
      <c r="N437" s="201" t="s">
        <v>85</v>
      </c>
      <c r="O437" s="200"/>
      <c r="P437" s="201" t="s">
        <v>84</v>
      </c>
      <c r="Q437" s="200"/>
      <c r="R437" s="201" t="s">
        <v>208</v>
      </c>
      <c r="S437" s="200"/>
      <c r="T437" s="201" t="s">
        <v>207</v>
      </c>
      <c r="U437" s="200"/>
      <c r="V437" s="201" t="s">
        <v>290</v>
      </c>
      <c r="W437" s="200"/>
      <c r="X437" s="201" t="s">
        <v>592</v>
      </c>
      <c r="Y437" s="200"/>
      <c r="Z437" s="201" t="s">
        <v>738</v>
      </c>
      <c r="AA437" s="200"/>
      <c r="AB437" s="302" t="s">
        <v>910</v>
      </c>
      <c r="AC437" s="200"/>
      <c r="AD437" s="10"/>
      <c r="AE437" s="398"/>
      <c r="AF437" s="398"/>
      <c r="AG437" s="199"/>
      <c r="AH437" s="391"/>
      <c r="AI437" s="393"/>
      <c r="AJ437" s="393"/>
      <c r="AK437" s="393"/>
      <c r="AL437" s="393"/>
      <c r="AM437" s="393"/>
      <c r="AN437" s="393"/>
      <c r="AO437" s="393"/>
      <c r="AP437" s="393"/>
      <c r="AQ437" s="396"/>
    </row>
    <row r="438" spans="1:51" ht="19.899999999999999" customHeight="1" x14ac:dyDescent="0.2">
      <c r="A438" s="17"/>
      <c r="B438" s="405">
        <v>18</v>
      </c>
      <c r="C438" s="232"/>
      <c r="D438" s="197"/>
      <c r="E438" s="197"/>
      <c r="F438" s="196"/>
      <c r="G438" s="408"/>
      <c r="H438" s="408"/>
      <c r="I438" s="408"/>
      <c r="J438" s="195" t="s">
        <v>95</v>
      </c>
      <c r="K438" s="194"/>
      <c r="L438" s="195" t="s">
        <v>94</v>
      </c>
      <c r="M438" s="194"/>
      <c r="N438" s="195" t="s">
        <v>93</v>
      </c>
      <c r="O438" s="194"/>
      <c r="P438" s="195" t="s">
        <v>92</v>
      </c>
      <c r="Q438" s="194"/>
      <c r="R438" s="195" t="s">
        <v>212</v>
      </c>
      <c r="S438" s="194"/>
      <c r="T438" s="195" t="s">
        <v>211</v>
      </c>
      <c r="U438" s="194"/>
      <c r="V438" s="195" t="s">
        <v>292</v>
      </c>
      <c r="W438" s="194"/>
      <c r="X438" s="195" t="s">
        <v>594</v>
      </c>
      <c r="Y438" s="194"/>
      <c r="Z438" s="195" t="s">
        <v>740</v>
      </c>
      <c r="AA438" s="194"/>
      <c r="AB438" s="304" t="s">
        <v>912</v>
      </c>
      <c r="AC438" s="194"/>
      <c r="AD438" s="25"/>
      <c r="AE438" s="397"/>
      <c r="AF438" s="397"/>
      <c r="AG438" s="193"/>
      <c r="AH438" s="379">
        <f>SUMPRODUCT(LEN($K438:$Y440)-LEN(SUBSTITUTE($K438:$Y440,"A", "")))</f>
        <v>0</v>
      </c>
      <c r="AI438" s="365">
        <f>SUMPRODUCT(LEN($AD438:$AD440)-LEN(SUBSTITUTE($AD438:$AD440,"A", "")))</f>
        <v>0</v>
      </c>
      <c r="AJ438" s="365">
        <f>SUMPRODUCT(LEN($K438:$Y440)-LEN(SUBSTITUTE($K438:$Y440,"S", "")))</f>
        <v>0</v>
      </c>
      <c r="AK438" s="365">
        <f>SUMPRODUCT(LEN($AD438:$AD440)-LEN(SUBSTITUTE($AD438:$AD440,"S", "")))</f>
        <v>0</v>
      </c>
      <c r="AL438" s="365">
        <f>SUMPRODUCT(LEN($K438:$Y440)-LEN(SUBSTITUTE($K438:$Y440,"F", "")))</f>
        <v>0</v>
      </c>
      <c r="AM438" s="365">
        <f>SUMPRODUCT(LEN($AD438:$AD440)-LEN(SUBSTITUTE($AD438:$AD440,"F", "")))</f>
        <v>0</v>
      </c>
      <c r="AN438" s="365">
        <f>SUMPRODUCT(LEN($K438:$Y440)-LEN(SUBSTITUTE($K438:$Y440,"G", "")))</f>
        <v>0</v>
      </c>
      <c r="AO438" s="365">
        <f>SUMPRODUCT(LEN($AD438:$AD440)-LEN(SUBSTITUTE($AD438:$AD440,"G", "")))</f>
        <v>0</v>
      </c>
      <c r="AP438" s="365">
        <f>SUMPRODUCT(LEN($K438:$Y440)-LEN(SUBSTITUTE($K438:$Y440,"M", "")))</f>
        <v>0</v>
      </c>
      <c r="AQ438" s="382">
        <f>SUMPRODUCT(LEN($AD438:$AD440)-LEN(SUBSTITUTE($AD438:$AD440,"M", "")))</f>
        <v>0</v>
      </c>
    </row>
    <row r="439" spans="1:51" ht="19.899999999999999" customHeight="1" x14ac:dyDescent="0.2">
      <c r="A439" s="17"/>
      <c r="B439" s="406"/>
      <c r="C439" s="231"/>
      <c r="D439" s="23"/>
      <c r="E439" s="23"/>
      <c r="F439" s="191"/>
      <c r="G439" s="409"/>
      <c r="H439" s="409"/>
      <c r="I439" s="409"/>
      <c r="J439" s="190" t="s">
        <v>91</v>
      </c>
      <c r="K439" s="189"/>
      <c r="L439" s="190" t="s">
        <v>90</v>
      </c>
      <c r="M439" s="189"/>
      <c r="N439" s="190" t="s">
        <v>89</v>
      </c>
      <c r="O439" s="189"/>
      <c r="P439" s="190" t="s">
        <v>88</v>
      </c>
      <c r="Q439" s="189"/>
      <c r="R439" s="190" t="s">
        <v>210</v>
      </c>
      <c r="S439" s="189"/>
      <c r="T439" s="190" t="s">
        <v>209</v>
      </c>
      <c r="U439" s="189"/>
      <c r="V439" s="190" t="s">
        <v>291</v>
      </c>
      <c r="W439" s="189"/>
      <c r="X439" s="190" t="s">
        <v>593</v>
      </c>
      <c r="Y439" s="189"/>
      <c r="Z439" s="190" t="s">
        <v>739</v>
      </c>
      <c r="AA439" s="189"/>
      <c r="AB439" s="303" t="s">
        <v>911</v>
      </c>
      <c r="AC439" s="189"/>
      <c r="AD439" s="18"/>
      <c r="AE439" s="366"/>
      <c r="AF439" s="366"/>
      <c r="AG439" s="188"/>
      <c r="AH439" s="390"/>
      <c r="AI439" s="392"/>
      <c r="AJ439" s="392"/>
      <c r="AK439" s="392"/>
      <c r="AL439" s="392"/>
      <c r="AM439" s="392"/>
      <c r="AN439" s="392"/>
      <c r="AO439" s="392"/>
      <c r="AP439" s="392"/>
      <c r="AQ439" s="395"/>
    </row>
    <row r="440" spans="1:51" ht="19.899999999999999" customHeight="1" thickBot="1" x14ac:dyDescent="0.25">
      <c r="A440" s="17"/>
      <c r="B440" s="407"/>
      <c r="C440" s="233"/>
      <c r="D440" s="203"/>
      <c r="E440" s="203"/>
      <c r="F440" s="202"/>
      <c r="G440" s="410"/>
      <c r="H440" s="410"/>
      <c r="I440" s="410"/>
      <c r="J440" s="201" t="s">
        <v>87</v>
      </c>
      <c r="K440" s="200"/>
      <c r="L440" s="201" t="s">
        <v>86</v>
      </c>
      <c r="M440" s="200"/>
      <c r="N440" s="201" t="s">
        <v>85</v>
      </c>
      <c r="O440" s="200"/>
      <c r="P440" s="201" t="s">
        <v>84</v>
      </c>
      <c r="Q440" s="200"/>
      <c r="R440" s="201" t="s">
        <v>208</v>
      </c>
      <c r="S440" s="200"/>
      <c r="T440" s="201" t="s">
        <v>207</v>
      </c>
      <c r="U440" s="200"/>
      <c r="V440" s="201" t="s">
        <v>290</v>
      </c>
      <c r="W440" s="200"/>
      <c r="X440" s="201" t="s">
        <v>592</v>
      </c>
      <c r="Y440" s="200"/>
      <c r="Z440" s="201" t="s">
        <v>738</v>
      </c>
      <c r="AA440" s="200"/>
      <c r="AB440" s="302" t="s">
        <v>910</v>
      </c>
      <c r="AC440" s="200"/>
      <c r="AD440" s="10"/>
      <c r="AE440" s="398"/>
      <c r="AF440" s="398"/>
      <c r="AG440" s="199"/>
      <c r="AH440" s="391"/>
      <c r="AI440" s="393"/>
      <c r="AJ440" s="393"/>
      <c r="AK440" s="393"/>
      <c r="AL440" s="393"/>
      <c r="AM440" s="393"/>
      <c r="AN440" s="393"/>
      <c r="AO440" s="393"/>
      <c r="AP440" s="393"/>
      <c r="AQ440" s="396"/>
    </row>
    <row r="441" spans="1:51" ht="19.899999999999999" customHeight="1" x14ac:dyDescent="0.2">
      <c r="A441" s="17"/>
      <c r="B441" s="405">
        <v>19</v>
      </c>
      <c r="C441" s="232"/>
      <c r="D441" s="197"/>
      <c r="E441" s="197"/>
      <c r="F441" s="196"/>
      <c r="G441" s="408"/>
      <c r="H441" s="408"/>
      <c r="I441" s="408"/>
      <c r="J441" s="195" t="s">
        <v>95</v>
      </c>
      <c r="K441" s="194"/>
      <c r="L441" s="195" t="s">
        <v>94</v>
      </c>
      <c r="M441" s="194"/>
      <c r="N441" s="195" t="s">
        <v>93</v>
      </c>
      <c r="O441" s="194"/>
      <c r="P441" s="195" t="s">
        <v>92</v>
      </c>
      <c r="Q441" s="194"/>
      <c r="R441" s="195" t="s">
        <v>212</v>
      </c>
      <c r="S441" s="194"/>
      <c r="T441" s="195" t="s">
        <v>211</v>
      </c>
      <c r="U441" s="194"/>
      <c r="V441" s="195" t="s">
        <v>292</v>
      </c>
      <c r="W441" s="194"/>
      <c r="X441" s="195" t="s">
        <v>594</v>
      </c>
      <c r="Y441" s="194"/>
      <c r="Z441" s="195" t="s">
        <v>740</v>
      </c>
      <c r="AA441" s="194"/>
      <c r="AB441" s="304" t="s">
        <v>912</v>
      </c>
      <c r="AC441" s="194"/>
      <c r="AD441" s="25"/>
      <c r="AE441" s="397"/>
      <c r="AF441" s="397"/>
      <c r="AG441" s="193"/>
      <c r="AH441" s="379">
        <f>SUMPRODUCT(LEN($K441:$Y443)-LEN(SUBSTITUTE($K441:$Y443,"A", "")))</f>
        <v>0</v>
      </c>
      <c r="AI441" s="365">
        <f>SUMPRODUCT(LEN($AD441:$AD443)-LEN(SUBSTITUTE($AD441:$AD443,"A", "")))</f>
        <v>0</v>
      </c>
      <c r="AJ441" s="365">
        <f>SUMPRODUCT(LEN($K441:$Y443)-LEN(SUBSTITUTE($K441:$Y443,"S", "")))</f>
        <v>0</v>
      </c>
      <c r="AK441" s="365">
        <f>SUMPRODUCT(LEN($AD441:$AD443)-LEN(SUBSTITUTE($AD441:$AD443,"S", "")))</f>
        <v>0</v>
      </c>
      <c r="AL441" s="365">
        <f>SUMPRODUCT(LEN($K441:$Y443)-LEN(SUBSTITUTE($K441:$Y443,"F", "")))</f>
        <v>0</v>
      </c>
      <c r="AM441" s="365">
        <f>SUMPRODUCT(LEN($AD441:$AD443)-LEN(SUBSTITUTE($AD441:$AD443,"F", "")))</f>
        <v>0</v>
      </c>
      <c r="AN441" s="365">
        <f>SUMPRODUCT(LEN($K441:$Y443)-LEN(SUBSTITUTE($K441:$Y443,"G", "")))</f>
        <v>0</v>
      </c>
      <c r="AO441" s="365">
        <f>SUMPRODUCT(LEN($AD441:$AD443)-LEN(SUBSTITUTE($AD441:$AD443,"G", "")))</f>
        <v>0</v>
      </c>
      <c r="AP441" s="365">
        <f>SUMPRODUCT(LEN($K441:$Y443)-LEN(SUBSTITUTE($K441:$Y443,"M", "")))</f>
        <v>0</v>
      </c>
      <c r="AQ441" s="382">
        <f>SUMPRODUCT(LEN($AD441:$AD443)-LEN(SUBSTITUTE($AD441:$AD443,"M", "")))</f>
        <v>0</v>
      </c>
    </row>
    <row r="442" spans="1:51" ht="19.899999999999999" customHeight="1" x14ac:dyDescent="0.2">
      <c r="A442" s="17"/>
      <c r="B442" s="406"/>
      <c r="C442" s="231"/>
      <c r="D442" s="23"/>
      <c r="E442" s="23"/>
      <c r="F442" s="191"/>
      <c r="G442" s="409"/>
      <c r="H442" s="409"/>
      <c r="I442" s="409"/>
      <c r="J442" s="190" t="s">
        <v>91</v>
      </c>
      <c r="K442" s="189"/>
      <c r="L442" s="190" t="s">
        <v>90</v>
      </c>
      <c r="M442" s="189"/>
      <c r="N442" s="190" t="s">
        <v>89</v>
      </c>
      <c r="O442" s="189"/>
      <c r="P442" s="190" t="s">
        <v>88</v>
      </c>
      <c r="Q442" s="189"/>
      <c r="R442" s="190" t="s">
        <v>210</v>
      </c>
      <c r="S442" s="189"/>
      <c r="T442" s="190" t="s">
        <v>209</v>
      </c>
      <c r="U442" s="189"/>
      <c r="V442" s="190" t="s">
        <v>291</v>
      </c>
      <c r="W442" s="189"/>
      <c r="X442" s="190" t="s">
        <v>593</v>
      </c>
      <c r="Y442" s="189"/>
      <c r="Z442" s="190" t="s">
        <v>739</v>
      </c>
      <c r="AA442" s="189"/>
      <c r="AB442" s="303" t="s">
        <v>911</v>
      </c>
      <c r="AC442" s="189"/>
      <c r="AD442" s="18"/>
      <c r="AE442" s="366"/>
      <c r="AF442" s="366"/>
      <c r="AG442" s="188"/>
      <c r="AH442" s="390"/>
      <c r="AI442" s="392"/>
      <c r="AJ442" s="392"/>
      <c r="AK442" s="392"/>
      <c r="AL442" s="392"/>
      <c r="AM442" s="392"/>
      <c r="AN442" s="392"/>
      <c r="AO442" s="392"/>
      <c r="AP442" s="392"/>
      <c r="AQ442" s="395"/>
    </row>
    <row r="443" spans="1:51" ht="19.899999999999999" customHeight="1" thickBot="1" x14ac:dyDescent="0.25">
      <c r="A443" s="17"/>
      <c r="B443" s="407"/>
      <c r="C443" s="233"/>
      <c r="D443" s="203"/>
      <c r="E443" s="203"/>
      <c r="F443" s="202"/>
      <c r="G443" s="410"/>
      <c r="H443" s="410"/>
      <c r="I443" s="410"/>
      <c r="J443" s="201" t="s">
        <v>87</v>
      </c>
      <c r="K443" s="200"/>
      <c r="L443" s="201" t="s">
        <v>86</v>
      </c>
      <c r="M443" s="200"/>
      <c r="N443" s="201" t="s">
        <v>85</v>
      </c>
      <c r="O443" s="200"/>
      <c r="P443" s="201" t="s">
        <v>84</v>
      </c>
      <c r="Q443" s="200"/>
      <c r="R443" s="201" t="s">
        <v>208</v>
      </c>
      <c r="S443" s="200"/>
      <c r="T443" s="201" t="s">
        <v>207</v>
      </c>
      <c r="U443" s="200"/>
      <c r="V443" s="201" t="s">
        <v>290</v>
      </c>
      <c r="W443" s="200"/>
      <c r="X443" s="201" t="s">
        <v>592</v>
      </c>
      <c r="Y443" s="200"/>
      <c r="Z443" s="201" t="s">
        <v>738</v>
      </c>
      <c r="AA443" s="200"/>
      <c r="AB443" s="302" t="s">
        <v>910</v>
      </c>
      <c r="AC443" s="200"/>
      <c r="AD443" s="10"/>
      <c r="AE443" s="398"/>
      <c r="AF443" s="398"/>
      <c r="AG443" s="199"/>
      <c r="AH443" s="391"/>
      <c r="AI443" s="393"/>
      <c r="AJ443" s="393"/>
      <c r="AK443" s="393"/>
      <c r="AL443" s="393"/>
      <c r="AM443" s="393"/>
      <c r="AN443" s="393"/>
      <c r="AO443" s="393"/>
      <c r="AP443" s="393"/>
      <c r="AQ443" s="396"/>
    </row>
    <row r="444" spans="1:51" ht="19.899999999999999" customHeight="1" x14ac:dyDescent="0.2">
      <c r="A444" s="17"/>
      <c r="B444" s="405">
        <v>20</v>
      </c>
      <c r="C444" s="232"/>
      <c r="D444" s="197"/>
      <c r="E444" s="197"/>
      <c r="F444" s="196"/>
      <c r="G444" s="408"/>
      <c r="H444" s="408"/>
      <c r="I444" s="408"/>
      <c r="J444" s="195" t="s">
        <v>95</v>
      </c>
      <c r="K444" s="194"/>
      <c r="L444" s="195" t="s">
        <v>94</v>
      </c>
      <c r="M444" s="194"/>
      <c r="N444" s="195" t="s">
        <v>93</v>
      </c>
      <c r="O444" s="194"/>
      <c r="P444" s="195" t="s">
        <v>92</v>
      </c>
      <c r="Q444" s="194"/>
      <c r="R444" s="195" t="s">
        <v>212</v>
      </c>
      <c r="S444" s="194"/>
      <c r="T444" s="195" t="s">
        <v>211</v>
      </c>
      <c r="U444" s="194"/>
      <c r="V444" s="195" t="s">
        <v>292</v>
      </c>
      <c r="W444" s="194"/>
      <c r="X444" s="195" t="s">
        <v>594</v>
      </c>
      <c r="Y444" s="194"/>
      <c r="Z444" s="195" t="s">
        <v>740</v>
      </c>
      <c r="AA444" s="194"/>
      <c r="AB444" s="304" t="s">
        <v>912</v>
      </c>
      <c r="AC444" s="194"/>
      <c r="AD444" s="25"/>
      <c r="AE444" s="397"/>
      <c r="AF444" s="397"/>
      <c r="AG444" s="193"/>
      <c r="AH444" s="379">
        <f>SUMPRODUCT(LEN($K444:$Y446)-LEN(SUBSTITUTE($K444:$Y446,"A", "")))</f>
        <v>0</v>
      </c>
      <c r="AI444" s="365">
        <f>SUMPRODUCT(LEN($AD444:$AD446)-LEN(SUBSTITUTE($AD444:$AD446,"A", "")))</f>
        <v>0</v>
      </c>
      <c r="AJ444" s="365">
        <f>SUMPRODUCT(LEN($K444:$Y446)-LEN(SUBSTITUTE($K444:$Y446,"S", "")))</f>
        <v>0</v>
      </c>
      <c r="AK444" s="365">
        <f>SUMPRODUCT(LEN($AD444:$AD446)-LEN(SUBSTITUTE($AD444:$AD446,"S", "")))</f>
        <v>0</v>
      </c>
      <c r="AL444" s="365">
        <f>SUMPRODUCT(LEN($K444:$Y446)-LEN(SUBSTITUTE($K444:$Y446,"F", "")))</f>
        <v>0</v>
      </c>
      <c r="AM444" s="365">
        <f>SUMPRODUCT(LEN($AD444:$AD446)-LEN(SUBSTITUTE($AD444:$AD446,"F", "")))</f>
        <v>0</v>
      </c>
      <c r="AN444" s="365">
        <f>SUMPRODUCT(LEN($K444:$Y446)-LEN(SUBSTITUTE($K444:$Y446,"G", "")))</f>
        <v>0</v>
      </c>
      <c r="AO444" s="365">
        <f>SUMPRODUCT(LEN($AD444:$AD446)-LEN(SUBSTITUTE($AD444:$AD446,"G", "")))</f>
        <v>0</v>
      </c>
      <c r="AP444" s="365">
        <f>SUMPRODUCT(LEN($K444:$Y446)-LEN(SUBSTITUTE($K444:$Y446,"M", "")))</f>
        <v>0</v>
      </c>
      <c r="AQ444" s="382">
        <f>SUMPRODUCT(LEN($AD444:$AD446)-LEN(SUBSTITUTE($AD444:$AD446,"M", "")))</f>
        <v>0</v>
      </c>
    </row>
    <row r="445" spans="1:51" ht="19.899999999999999" customHeight="1" x14ac:dyDescent="0.2">
      <c r="A445" s="17"/>
      <c r="B445" s="406"/>
      <c r="C445" s="231"/>
      <c r="D445" s="23"/>
      <c r="E445" s="23"/>
      <c r="F445" s="191"/>
      <c r="G445" s="409"/>
      <c r="H445" s="409"/>
      <c r="I445" s="409"/>
      <c r="J445" s="190" t="s">
        <v>91</v>
      </c>
      <c r="K445" s="189"/>
      <c r="L445" s="190" t="s">
        <v>90</v>
      </c>
      <c r="M445" s="189"/>
      <c r="N445" s="190" t="s">
        <v>89</v>
      </c>
      <c r="O445" s="189"/>
      <c r="P445" s="190" t="s">
        <v>88</v>
      </c>
      <c r="Q445" s="189"/>
      <c r="R445" s="190" t="s">
        <v>210</v>
      </c>
      <c r="S445" s="189"/>
      <c r="T445" s="190" t="s">
        <v>209</v>
      </c>
      <c r="U445" s="189"/>
      <c r="V445" s="190" t="s">
        <v>291</v>
      </c>
      <c r="W445" s="189"/>
      <c r="X445" s="190" t="s">
        <v>593</v>
      </c>
      <c r="Y445" s="189"/>
      <c r="Z445" s="190" t="s">
        <v>739</v>
      </c>
      <c r="AA445" s="189"/>
      <c r="AB445" s="303" t="s">
        <v>911</v>
      </c>
      <c r="AC445" s="189"/>
      <c r="AD445" s="18"/>
      <c r="AE445" s="366"/>
      <c r="AF445" s="366"/>
      <c r="AG445" s="188"/>
      <c r="AH445" s="390"/>
      <c r="AI445" s="392"/>
      <c r="AJ445" s="392"/>
      <c r="AK445" s="392"/>
      <c r="AL445" s="392"/>
      <c r="AM445" s="392"/>
      <c r="AN445" s="392"/>
      <c r="AO445" s="392"/>
      <c r="AP445" s="392"/>
      <c r="AQ445" s="395"/>
    </row>
    <row r="446" spans="1:51" ht="19.899999999999999" customHeight="1" thickBot="1" x14ac:dyDescent="0.25">
      <c r="A446" s="17"/>
      <c r="B446" s="412"/>
      <c r="C446" s="230"/>
      <c r="D446" s="186"/>
      <c r="E446" s="186"/>
      <c r="F446" s="185"/>
      <c r="G446" s="411"/>
      <c r="H446" s="411"/>
      <c r="I446" s="411"/>
      <c r="J446" s="184" t="s">
        <v>87</v>
      </c>
      <c r="K446" s="183"/>
      <c r="L446" s="184" t="s">
        <v>86</v>
      </c>
      <c r="M446" s="183"/>
      <c r="N446" s="184" t="s">
        <v>85</v>
      </c>
      <c r="O446" s="183"/>
      <c r="P446" s="184" t="s">
        <v>84</v>
      </c>
      <c r="Q446" s="183"/>
      <c r="R446" s="184" t="s">
        <v>208</v>
      </c>
      <c r="S446" s="183"/>
      <c r="T446" s="184" t="s">
        <v>207</v>
      </c>
      <c r="U446" s="183"/>
      <c r="V446" s="201" t="s">
        <v>290</v>
      </c>
      <c r="W446" s="183"/>
      <c r="X446" s="201" t="s">
        <v>592</v>
      </c>
      <c r="Y446" s="183"/>
      <c r="Z446" s="201" t="s">
        <v>738</v>
      </c>
      <c r="AA446" s="183"/>
      <c r="AB446" s="302" t="s">
        <v>910</v>
      </c>
      <c r="AC446" s="200"/>
      <c r="AD446" s="10"/>
      <c r="AE446" s="367"/>
      <c r="AF446" s="367"/>
      <c r="AG446" s="180"/>
      <c r="AH446" s="391"/>
      <c r="AI446" s="393"/>
      <c r="AJ446" s="393"/>
      <c r="AK446" s="393"/>
      <c r="AL446" s="393"/>
      <c r="AM446" s="393"/>
      <c r="AN446" s="393"/>
      <c r="AO446" s="393"/>
      <c r="AP446" s="393"/>
      <c r="AQ446" s="396"/>
    </row>
    <row r="447" spans="1:51" ht="74.45" customHeight="1" thickBot="1" x14ac:dyDescent="0.3">
      <c r="A447" s="51" t="s">
        <v>123</v>
      </c>
      <c r="B447" s="48" t="s">
        <v>122</v>
      </c>
      <c r="C447" s="48" t="s">
        <v>121</v>
      </c>
      <c r="D447" s="48" t="s">
        <v>120</v>
      </c>
      <c r="E447" s="48" t="s">
        <v>119</v>
      </c>
      <c r="F447" s="48" t="s">
        <v>118</v>
      </c>
      <c r="G447" s="48" t="s">
        <v>33</v>
      </c>
      <c r="H447" s="48" t="s">
        <v>117</v>
      </c>
      <c r="I447" s="48" t="s">
        <v>34</v>
      </c>
      <c r="J447" s="340" t="s">
        <v>116</v>
      </c>
      <c r="K447" s="341"/>
      <c r="L447" s="340" t="s">
        <v>115</v>
      </c>
      <c r="M447" s="341"/>
      <c r="N447" s="340" t="s">
        <v>115</v>
      </c>
      <c r="O447" s="394"/>
      <c r="P447" s="340" t="s">
        <v>115</v>
      </c>
      <c r="Q447" s="394"/>
      <c r="R447" s="340" t="s">
        <v>115</v>
      </c>
      <c r="S447" s="394"/>
      <c r="T447" s="340" t="s">
        <v>115</v>
      </c>
      <c r="U447" s="394"/>
      <c r="V447" s="340" t="s">
        <v>115</v>
      </c>
      <c r="W447" s="394"/>
      <c r="X447" s="340" t="s">
        <v>115</v>
      </c>
      <c r="Y447" s="394"/>
      <c r="Z447" s="340" t="s">
        <v>115</v>
      </c>
      <c r="AA447" s="394"/>
      <c r="AB447" s="340" t="s">
        <v>115</v>
      </c>
      <c r="AC447" s="341"/>
      <c r="AD447" s="49" t="s">
        <v>114</v>
      </c>
      <c r="AE447" s="48" t="s">
        <v>113</v>
      </c>
      <c r="AF447" s="50" t="s">
        <v>221</v>
      </c>
      <c r="AG447" s="47" t="s">
        <v>112</v>
      </c>
      <c r="AH447" s="46" t="s">
        <v>111</v>
      </c>
      <c r="AI447" s="45" t="s">
        <v>110</v>
      </c>
      <c r="AJ447" s="45" t="s">
        <v>109</v>
      </c>
      <c r="AK447" s="45" t="s">
        <v>108</v>
      </c>
      <c r="AL447" s="45" t="s">
        <v>107</v>
      </c>
      <c r="AM447" s="45" t="s">
        <v>106</v>
      </c>
      <c r="AN447" s="45" t="s">
        <v>105</v>
      </c>
      <c r="AO447" s="45" t="s">
        <v>104</v>
      </c>
      <c r="AP447" s="45" t="s">
        <v>103</v>
      </c>
      <c r="AQ447" s="45" t="s">
        <v>102</v>
      </c>
    </row>
    <row r="448" spans="1:51" ht="36" customHeight="1" thickBot="1" x14ac:dyDescent="0.25">
      <c r="A448" s="71" t="s">
        <v>130</v>
      </c>
      <c r="B448" s="215"/>
      <c r="C448" s="214" t="s">
        <v>969</v>
      </c>
      <c r="D448" s="213">
        <v>12</v>
      </c>
      <c r="E448" s="212">
        <v>53137.61</v>
      </c>
      <c r="F448" s="211">
        <v>1169.19</v>
      </c>
      <c r="G448" s="210"/>
      <c r="H448" s="210"/>
      <c r="I448" s="209"/>
      <c r="J448" s="208"/>
      <c r="K448" s="36"/>
      <c r="L448" s="208"/>
      <c r="M448" s="36"/>
      <c r="N448" s="208"/>
      <c r="O448" s="36"/>
      <c r="P448" s="208"/>
      <c r="Q448" s="36"/>
      <c r="R448" s="208"/>
      <c r="S448" s="36"/>
      <c r="T448" s="208"/>
      <c r="U448" s="36"/>
      <c r="V448" s="208"/>
      <c r="W448" s="36"/>
      <c r="X448" s="208"/>
      <c r="Y448" s="36"/>
      <c r="Z448" s="208"/>
      <c r="AA448" s="36"/>
      <c r="AB448" s="208"/>
      <c r="AC448" s="305"/>
      <c r="AD448" s="36"/>
      <c r="AE448" s="206"/>
      <c r="AF448" s="206"/>
      <c r="AG448" s="205"/>
      <c r="AH448" s="33">
        <f t="shared" ref="AH448:AQ448" si="7">SUM(AH449:AH508)</f>
        <v>343</v>
      </c>
      <c r="AI448" s="54">
        <f t="shared" si="7"/>
        <v>48</v>
      </c>
      <c r="AJ448" s="54">
        <f t="shared" si="7"/>
        <v>39</v>
      </c>
      <c r="AK448" s="54">
        <f t="shared" si="7"/>
        <v>0</v>
      </c>
      <c r="AL448" s="54">
        <f t="shared" si="7"/>
        <v>3</v>
      </c>
      <c r="AM448" s="54">
        <f t="shared" si="7"/>
        <v>0</v>
      </c>
      <c r="AN448" s="54">
        <f t="shared" si="7"/>
        <v>106</v>
      </c>
      <c r="AO448" s="54">
        <f t="shared" si="7"/>
        <v>21</v>
      </c>
      <c r="AP448" s="54">
        <f t="shared" si="7"/>
        <v>60</v>
      </c>
      <c r="AQ448" s="53">
        <f t="shared" si="7"/>
        <v>7</v>
      </c>
      <c r="AR448" s="32" t="s">
        <v>100</v>
      </c>
      <c r="AS448" s="31">
        <f>E448/(100*102)</f>
        <v>5.2095696078431377</v>
      </c>
      <c r="AU448" s="4">
        <f>SUM(AH448:AI448)/D448</f>
        <v>32.583333333333336</v>
      </c>
      <c r="AV448" s="4">
        <f>SUM(AJ448:AK448)/D448</f>
        <v>3.25</v>
      </c>
      <c r="AW448" s="4">
        <f>SUM(AL448:AM448)/D448</f>
        <v>0.25</v>
      </c>
      <c r="AX448" s="4">
        <f>SUM(AN448:AO448)/D448</f>
        <v>10.583333333333334</v>
      </c>
      <c r="AY448" s="4">
        <f>SUM(AP448:AQ448)/D448</f>
        <v>5.583333333333333</v>
      </c>
    </row>
    <row r="449" spans="1:46" ht="19.899999999999999" customHeight="1" x14ac:dyDescent="0.2">
      <c r="A449" s="17" t="s">
        <v>129</v>
      </c>
      <c r="B449" s="405">
        <v>1</v>
      </c>
      <c r="C449" s="198" t="s">
        <v>968</v>
      </c>
      <c r="D449" s="197"/>
      <c r="E449" s="197"/>
      <c r="F449" s="196"/>
      <c r="G449" s="408">
        <v>99</v>
      </c>
      <c r="H449" s="408">
        <v>27</v>
      </c>
      <c r="I449" s="408">
        <v>8</v>
      </c>
      <c r="J449" s="195" t="s">
        <v>95</v>
      </c>
      <c r="K449" s="194" t="s">
        <v>748</v>
      </c>
      <c r="L449" s="195" t="s">
        <v>94</v>
      </c>
      <c r="M449" s="194" t="s">
        <v>742</v>
      </c>
      <c r="N449" s="195" t="s">
        <v>93</v>
      </c>
      <c r="O449" s="194" t="s">
        <v>742</v>
      </c>
      <c r="P449" s="195" t="s">
        <v>92</v>
      </c>
      <c r="Q449" s="194" t="s">
        <v>436</v>
      </c>
      <c r="R449" s="195" t="s">
        <v>212</v>
      </c>
      <c r="S449" s="194" t="s">
        <v>263</v>
      </c>
      <c r="T449" s="195" t="s">
        <v>211</v>
      </c>
      <c r="U449" s="194" t="s">
        <v>271</v>
      </c>
      <c r="V449" s="195" t="s">
        <v>292</v>
      </c>
      <c r="W449" s="194" t="s">
        <v>97</v>
      </c>
      <c r="X449" s="195" t="s">
        <v>594</v>
      </c>
      <c r="Y449" s="194"/>
      <c r="Z449" s="195" t="s">
        <v>740</v>
      </c>
      <c r="AA449" s="194"/>
      <c r="AB449" s="304" t="s">
        <v>912</v>
      </c>
      <c r="AC449" s="194"/>
      <c r="AD449" s="25"/>
      <c r="AE449" s="397"/>
      <c r="AF449" s="397"/>
      <c r="AG449" s="193"/>
      <c r="AH449" s="379">
        <f>SUMPRODUCT(LEN($K449:$Y451)-LEN(SUBSTITUTE($K449:$Y451,"A", "")))</f>
        <v>15</v>
      </c>
      <c r="AI449" s="365">
        <f>SUMPRODUCT(LEN($AD449:$AD451)-LEN(SUBSTITUTE($AD449:$AD451,"A", "")))</f>
        <v>0</v>
      </c>
      <c r="AJ449" s="365">
        <f>SUMPRODUCT(LEN($K449:$Y451)-LEN(SUBSTITUTE($K449:$Y451,"S", "")))</f>
        <v>3</v>
      </c>
      <c r="AK449" s="365">
        <f>SUMPRODUCT(LEN($AD449:$AD451)-LEN(SUBSTITUTE($AD449:$AD451,"S", "")))</f>
        <v>0</v>
      </c>
      <c r="AL449" s="365">
        <f>SUMPRODUCT(LEN($K449:$Y451)-LEN(SUBSTITUTE($K449:$Y451,"F", "")))</f>
        <v>0</v>
      </c>
      <c r="AM449" s="365">
        <f>SUMPRODUCT(LEN($AD449:$AD451)-LEN(SUBSTITUTE($AD449:$AD451,"F", "")))</f>
        <v>0</v>
      </c>
      <c r="AN449" s="365">
        <f>SUMPRODUCT(LEN($K449:$Y451)-LEN(SUBSTITUTE($K449:$Y451,"G", "")))</f>
        <v>17</v>
      </c>
      <c r="AO449" s="365">
        <f>SUMPRODUCT(LEN($AD449:$AD451)-LEN(SUBSTITUTE($AD449:$AD451,"G", "")))</f>
        <v>0</v>
      </c>
      <c r="AP449" s="365">
        <f>SUMPRODUCT(LEN($K449:$Y451)-LEN(SUBSTITUTE($K449:$Y451,"M", "")))</f>
        <v>5</v>
      </c>
      <c r="AQ449" s="382">
        <f>SUMPRODUCT(LEN($AD449:$AD451)-LEN(SUBSTITUTE($AD449:$AD451,"M", "")))</f>
        <v>0</v>
      </c>
    </row>
    <row r="450" spans="1:46" ht="19.899999999999999" customHeight="1" x14ac:dyDescent="0.2">
      <c r="A450" s="17"/>
      <c r="B450" s="406"/>
      <c r="C450" s="231"/>
      <c r="D450" s="23"/>
      <c r="E450" s="23"/>
      <c r="F450" s="191"/>
      <c r="G450" s="409"/>
      <c r="H450" s="409"/>
      <c r="I450" s="409"/>
      <c r="J450" s="190" t="s">
        <v>91</v>
      </c>
      <c r="K450" s="189" t="s">
        <v>746</v>
      </c>
      <c r="L450" s="190" t="s">
        <v>90</v>
      </c>
      <c r="M450" s="189" t="s">
        <v>271</v>
      </c>
      <c r="N450" s="190" t="s">
        <v>89</v>
      </c>
      <c r="O450" s="189" t="s">
        <v>271</v>
      </c>
      <c r="P450" s="190" t="s">
        <v>88</v>
      </c>
      <c r="Q450" s="189" t="s">
        <v>284</v>
      </c>
      <c r="R450" s="190" t="s">
        <v>210</v>
      </c>
      <c r="S450" s="189" t="s">
        <v>266</v>
      </c>
      <c r="T450" s="190" t="s">
        <v>209</v>
      </c>
      <c r="U450" s="189" t="s">
        <v>98</v>
      </c>
      <c r="V450" s="190" t="s">
        <v>291</v>
      </c>
      <c r="W450" s="189"/>
      <c r="X450" s="190" t="s">
        <v>593</v>
      </c>
      <c r="Y450" s="189"/>
      <c r="Z450" s="190" t="s">
        <v>739</v>
      </c>
      <c r="AA450" s="189"/>
      <c r="AB450" s="303" t="s">
        <v>911</v>
      </c>
      <c r="AC450" s="189"/>
      <c r="AD450" s="18"/>
      <c r="AE450" s="366"/>
      <c r="AF450" s="366"/>
      <c r="AG450" s="188"/>
      <c r="AH450" s="390"/>
      <c r="AI450" s="392"/>
      <c r="AJ450" s="392"/>
      <c r="AK450" s="392"/>
      <c r="AL450" s="392"/>
      <c r="AM450" s="392"/>
      <c r="AN450" s="392"/>
      <c r="AO450" s="392"/>
      <c r="AP450" s="392"/>
      <c r="AQ450" s="395"/>
      <c r="AT450" s="4">
        <f>SUM(AP449:AQ451)/SUM(AN449:AQ451)*100</f>
        <v>22.727272727272727</v>
      </c>
    </row>
    <row r="451" spans="1:46" ht="19.899999999999999" customHeight="1" thickBot="1" x14ac:dyDescent="0.25">
      <c r="A451" s="17"/>
      <c r="B451" s="407"/>
      <c r="C451" s="233"/>
      <c r="D451" s="203"/>
      <c r="E451" s="203"/>
      <c r="F451" s="202"/>
      <c r="G451" s="410"/>
      <c r="H451" s="410"/>
      <c r="I451" s="410"/>
      <c r="J451" s="201" t="s">
        <v>87</v>
      </c>
      <c r="K451" s="200" t="s">
        <v>746</v>
      </c>
      <c r="L451" s="201" t="s">
        <v>86</v>
      </c>
      <c r="M451" s="200" t="s">
        <v>545</v>
      </c>
      <c r="N451" s="201" t="s">
        <v>85</v>
      </c>
      <c r="O451" s="200" t="s">
        <v>545</v>
      </c>
      <c r="P451" s="201" t="s">
        <v>84</v>
      </c>
      <c r="Q451" s="200" t="s">
        <v>435</v>
      </c>
      <c r="R451" s="201" t="s">
        <v>208</v>
      </c>
      <c r="S451" s="200" t="s">
        <v>305</v>
      </c>
      <c r="T451" s="201" t="s">
        <v>207</v>
      </c>
      <c r="U451" s="200" t="s">
        <v>98</v>
      </c>
      <c r="V451" s="201" t="s">
        <v>290</v>
      </c>
      <c r="W451" s="200"/>
      <c r="X451" s="201" t="s">
        <v>592</v>
      </c>
      <c r="Y451" s="200"/>
      <c r="Z451" s="201" t="s">
        <v>738</v>
      </c>
      <c r="AA451" s="200"/>
      <c r="AB451" s="302" t="s">
        <v>910</v>
      </c>
      <c r="AC451" s="200"/>
      <c r="AD451" s="10"/>
      <c r="AE451" s="398"/>
      <c r="AF451" s="398"/>
      <c r="AG451" s="199"/>
      <c r="AH451" s="391"/>
      <c r="AI451" s="393"/>
      <c r="AJ451" s="393"/>
      <c r="AK451" s="393"/>
      <c r="AL451" s="393"/>
      <c r="AM451" s="393"/>
      <c r="AN451" s="393"/>
      <c r="AO451" s="393"/>
      <c r="AP451" s="393"/>
      <c r="AQ451" s="396"/>
    </row>
    <row r="452" spans="1:46" ht="19.899999999999999" customHeight="1" x14ac:dyDescent="0.2">
      <c r="A452" s="17"/>
      <c r="B452" s="405">
        <v>2</v>
      </c>
      <c r="C452" s="198" t="s">
        <v>999</v>
      </c>
      <c r="D452" s="197"/>
      <c r="E452" s="197"/>
      <c r="F452" s="196"/>
      <c r="G452" s="408">
        <v>91</v>
      </c>
      <c r="H452" s="408">
        <v>24</v>
      </c>
      <c r="I452" s="408">
        <v>5</v>
      </c>
      <c r="J452" s="195" t="s">
        <v>95</v>
      </c>
      <c r="K452" s="194" t="s">
        <v>748</v>
      </c>
      <c r="L452" s="195" t="s">
        <v>94</v>
      </c>
      <c r="M452" s="194" t="s">
        <v>784</v>
      </c>
      <c r="N452" s="195" t="s">
        <v>93</v>
      </c>
      <c r="O452" s="194" t="s">
        <v>753</v>
      </c>
      <c r="P452" s="195" t="s">
        <v>92</v>
      </c>
      <c r="Q452" s="194" t="s">
        <v>213</v>
      </c>
      <c r="R452" s="195" t="s">
        <v>212</v>
      </c>
      <c r="S452" s="194" t="s">
        <v>97</v>
      </c>
      <c r="T452" s="195" t="s">
        <v>211</v>
      </c>
      <c r="U452" s="194" t="s">
        <v>367</v>
      </c>
      <c r="V452" s="195" t="s">
        <v>292</v>
      </c>
      <c r="W452" s="194" t="s">
        <v>97</v>
      </c>
      <c r="X452" s="195" t="s">
        <v>594</v>
      </c>
      <c r="Y452" s="194"/>
      <c r="Z452" s="195" t="s">
        <v>740</v>
      </c>
      <c r="AA452" s="194"/>
      <c r="AB452" s="304" t="s">
        <v>912</v>
      </c>
      <c r="AC452" s="194"/>
      <c r="AD452" s="25" t="s">
        <v>998</v>
      </c>
      <c r="AE452" s="397">
        <v>1</v>
      </c>
      <c r="AF452" s="397"/>
      <c r="AG452" s="193"/>
      <c r="AH452" s="379">
        <f>SUMPRODUCT(LEN($K452:$Y454)-LEN(SUBSTITUTE($K452:$Y454,"A", "")))</f>
        <v>26</v>
      </c>
      <c r="AI452" s="365">
        <f>SUMPRODUCT(LEN($AD452:$AD454)-LEN(SUBSTITUTE($AD452:$AD454,"A", "")))</f>
        <v>23</v>
      </c>
      <c r="AJ452" s="365">
        <f>SUMPRODUCT(LEN($K452:$Y454)-LEN(SUBSTITUTE($K452:$Y454,"S", "")))</f>
        <v>1</v>
      </c>
      <c r="AK452" s="365">
        <f>SUMPRODUCT(LEN($AD452:$AD454)-LEN(SUBSTITUTE($AD452:$AD454,"S", "")))</f>
        <v>0</v>
      </c>
      <c r="AL452" s="365">
        <f>SUMPRODUCT(LEN($K452:$Y454)-LEN(SUBSTITUTE($K452:$Y454,"F", "")))</f>
        <v>1</v>
      </c>
      <c r="AM452" s="365">
        <f>SUMPRODUCT(LEN($AD452:$AD454)-LEN(SUBSTITUTE($AD452:$AD454,"F", "")))</f>
        <v>0</v>
      </c>
      <c r="AN452" s="365">
        <f>SUMPRODUCT(LEN($K452:$Y454)-LEN(SUBSTITUTE($K452:$Y454,"G", "")))</f>
        <v>3</v>
      </c>
      <c r="AO452" s="365">
        <f>SUMPRODUCT(LEN($AD452:$AD454)-LEN(SUBSTITUTE($AD452:$AD454,"G", "")))</f>
        <v>10</v>
      </c>
      <c r="AP452" s="365">
        <f>SUMPRODUCT(LEN($K452:$Y454)-LEN(SUBSTITUTE($K452:$Y454,"M", "")))</f>
        <v>7</v>
      </c>
      <c r="AQ452" s="382">
        <f>SUMPRODUCT(LEN($AD452:$AD454)-LEN(SUBSTITUTE($AD452:$AD454,"M", "")))</f>
        <v>2</v>
      </c>
    </row>
    <row r="453" spans="1:46" ht="19.899999999999999" customHeight="1" x14ac:dyDescent="0.2">
      <c r="A453" s="17"/>
      <c r="B453" s="406"/>
      <c r="C453" s="231"/>
      <c r="D453" s="23"/>
      <c r="E453" s="23"/>
      <c r="F453" s="191"/>
      <c r="G453" s="409"/>
      <c r="H453" s="409"/>
      <c r="I453" s="409"/>
      <c r="J453" s="190" t="s">
        <v>91</v>
      </c>
      <c r="K453" s="189" t="s">
        <v>213</v>
      </c>
      <c r="L453" s="190" t="s">
        <v>90</v>
      </c>
      <c r="M453" s="189" t="s">
        <v>213</v>
      </c>
      <c r="N453" s="190" t="s">
        <v>89</v>
      </c>
      <c r="O453" s="189" t="s">
        <v>743</v>
      </c>
      <c r="P453" s="190" t="s">
        <v>88</v>
      </c>
      <c r="Q453" s="189" t="s">
        <v>367</v>
      </c>
      <c r="R453" s="190" t="s">
        <v>210</v>
      </c>
      <c r="S453" s="189" t="s">
        <v>97</v>
      </c>
      <c r="T453" s="190" t="s">
        <v>209</v>
      </c>
      <c r="U453" s="189" t="s">
        <v>217</v>
      </c>
      <c r="V453" s="190" t="s">
        <v>291</v>
      </c>
      <c r="W453" s="189"/>
      <c r="X453" s="190" t="s">
        <v>593</v>
      </c>
      <c r="Y453" s="189"/>
      <c r="Z453" s="190" t="s">
        <v>739</v>
      </c>
      <c r="AA453" s="189"/>
      <c r="AB453" s="303" t="s">
        <v>911</v>
      </c>
      <c r="AC453" s="189"/>
      <c r="AD453" s="18" t="s">
        <v>997</v>
      </c>
      <c r="AE453" s="366"/>
      <c r="AF453" s="366"/>
      <c r="AG453" s="188"/>
      <c r="AH453" s="390"/>
      <c r="AI453" s="392"/>
      <c r="AJ453" s="392"/>
      <c r="AK453" s="392"/>
      <c r="AL453" s="392"/>
      <c r="AM453" s="392"/>
      <c r="AN453" s="392"/>
      <c r="AO453" s="392"/>
      <c r="AP453" s="392"/>
      <c r="AQ453" s="395"/>
      <c r="AT453" s="4">
        <f>SUM(AP452:AQ454)/SUM(AN452:AQ454)*100</f>
        <v>40.909090909090914</v>
      </c>
    </row>
    <row r="454" spans="1:46" ht="19.899999999999999" customHeight="1" thickBot="1" x14ac:dyDescent="0.25">
      <c r="A454" s="17"/>
      <c r="B454" s="407"/>
      <c r="C454" s="233"/>
      <c r="D454" s="203"/>
      <c r="E454" s="203"/>
      <c r="F454" s="202"/>
      <c r="G454" s="410"/>
      <c r="H454" s="410"/>
      <c r="I454" s="410"/>
      <c r="J454" s="201" t="s">
        <v>87</v>
      </c>
      <c r="K454" s="200" t="s">
        <v>746</v>
      </c>
      <c r="L454" s="201" t="s">
        <v>86</v>
      </c>
      <c r="M454" s="200" t="s">
        <v>916</v>
      </c>
      <c r="N454" s="201" t="s">
        <v>85</v>
      </c>
      <c r="O454" s="200" t="s">
        <v>672</v>
      </c>
      <c r="P454" s="201" t="s">
        <v>84</v>
      </c>
      <c r="Q454" s="200" t="s">
        <v>97</v>
      </c>
      <c r="R454" s="201" t="s">
        <v>208</v>
      </c>
      <c r="S454" s="200" t="s">
        <v>97</v>
      </c>
      <c r="T454" s="201" t="s">
        <v>207</v>
      </c>
      <c r="U454" s="200" t="s">
        <v>232</v>
      </c>
      <c r="V454" s="201" t="s">
        <v>290</v>
      </c>
      <c r="W454" s="200"/>
      <c r="X454" s="201" t="s">
        <v>592</v>
      </c>
      <c r="Y454" s="200"/>
      <c r="Z454" s="201" t="s">
        <v>738</v>
      </c>
      <c r="AA454" s="200"/>
      <c r="AB454" s="302" t="s">
        <v>910</v>
      </c>
      <c r="AC454" s="200"/>
      <c r="AD454" s="10"/>
      <c r="AE454" s="398"/>
      <c r="AF454" s="398"/>
      <c r="AG454" s="199"/>
      <c r="AH454" s="391"/>
      <c r="AI454" s="393"/>
      <c r="AJ454" s="393"/>
      <c r="AK454" s="393"/>
      <c r="AL454" s="393"/>
      <c r="AM454" s="393"/>
      <c r="AN454" s="393"/>
      <c r="AO454" s="393"/>
      <c r="AP454" s="393"/>
      <c r="AQ454" s="396"/>
    </row>
    <row r="455" spans="1:46" ht="19.899999999999999" customHeight="1" x14ac:dyDescent="0.2">
      <c r="A455" s="17"/>
      <c r="B455" s="405">
        <v>3</v>
      </c>
      <c r="C455" s="198" t="s">
        <v>996</v>
      </c>
      <c r="D455" s="197"/>
      <c r="E455" s="197"/>
      <c r="F455" s="196"/>
      <c r="G455" s="408">
        <v>96</v>
      </c>
      <c r="H455" s="408">
        <v>27</v>
      </c>
      <c r="I455" s="408">
        <v>6</v>
      </c>
      <c r="J455" s="195" t="s">
        <v>95</v>
      </c>
      <c r="K455" s="194" t="s">
        <v>748</v>
      </c>
      <c r="L455" s="195" t="s">
        <v>94</v>
      </c>
      <c r="M455" s="194" t="s">
        <v>747</v>
      </c>
      <c r="N455" s="195" t="s">
        <v>93</v>
      </c>
      <c r="O455" s="194" t="s">
        <v>448</v>
      </c>
      <c r="P455" s="195" t="s">
        <v>92</v>
      </c>
      <c r="Q455" s="194" t="s">
        <v>600</v>
      </c>
      <c r="R455" s="195" t="s">
        <v>212</v>
      </c>
      <c r="S455" s="194" t="s">
        <v>224</v>
      </c>
      <c r="T455" s="195" t="s">
        <v>211</v>
      </c>
      <c r="U455" s="194" t="s">
        <v>213</v>
      </c>
      <c r="V455" s="195" t="s">
        <v>292</v>
      </c>
      <c r="W455" s="194" t="s">
        <v>97</v>
      </c>
      <c r="X455" s="195" t="s">
        <v>594</v>
      </c>
      <c r="Y455" s="194"/>
      <c r="Z455" s="195" t="s">
        <v>740</v>
      </c>
      <c r="AA455" s="194"/>
      <c r="AB455" s="304" t="s">
        <v>912</v>
      </c>
      <c r="AC455" s="194"/>
      <c r="AD455" s="25"/>
      <c r="AE455" s="397"/>
      <c r="AF455" s="397"/>
      <c r="AG455" s="193"/>
      <c r="AH455" s="379">
        <f>SUMPRODUCT(LEN($K455:$Y457)-LEN(SUBSTITUTE($K455:$Y457,"A", "")))</f>
        <v>43</v>
      </c>
      <c r="AI455" s="365">
        <f>SUMPRODUCT(LEN($AD455:$AD457)-LEN(SUBSTITUTE($AD455:$AD457,"A", "")))</f>
        <v>0</v>
      </c>
      <c r="AJ455" s="365">
        <f>SUMPRODUCT(LEN($K455:$Y457)-LEN(SUBSTITUTE($K455:$Y457,"S", "")))</f>
        <v>0</v>
      </c>
      <c r="AK455" s="365">
        <f>SUMPRODUCT(LEN($AD455:$AD457)-LEN(SUBSTITUTE($AD455:$AD457,"S", "")))</f>
        <v>0</v>
      </c>
      <c r="AL455" s="365">
        <f>SUMPRODUCT(LEN($K455:$Y457)-LEN(SUBSTITUTE($K455:$Y457,"F", "")))</f>
        <v>0</v>
      </c>
      <c r="AM455" s="365">
        <f>SUMPRODUCT(LEN($AD455:$AD457)-LEN(SUBSTITUTE($AD455:$AD457,"F", "")))</f>
        <v>0</v>
      </c>
      <c r="AN455" s="365">
        <f>SUMPRODUCT(LEN($K455:$Y457)-LEN(SUBSTITUTE($K455:$Y457,"G", "")))</f>
        <v>13</v>
      </c>
      <c r="AO455" s="365">
        <f>SUMPRODUCT(LEN($AD455:$AD457)-LEN(SUBSTITUTE($AD455:$AD457,"G", "")))</f>
        <v>0</v>
      </c>
      <c r="AP455" s="365">
        <f>SUMPRODUCT(LEN($K455:$Y457)-LEN(SUBSTITUTE($K455:$Y457,"M", "")))</f>
        <v>6</v>
      </c>
      <c r="AQ455" s="382">
        <f>SUMPRODUCT(LEN($AD455:$AD457)-LEN(SUBSTITUTE($AD455:$AD457,"M", "")))</f>
        <v>0</v>
      </c>
    </row>
    <row r="456" spans="1:46" ht="19.899999999999999" customHeight="1" x14ac:dyDescent="0.2">
      <c r="A456" s="17"/>
      <c r="B456" s="406"/>
      <c r="C456" s="231"/>
      <c r="D456" s="23"/>
      <c r="E456" s="23"/>
      <c r="F456" s="191"/>
      <c r="G456" s="409"/>
      <c r="H456" s="409"/>
      <c r="I456" s="409"/>
      <c r="J456" s="190" t="s">
        <v>91</v>
      </c>
      <c r="K456" s="189" t="s">
        <v>224</v>
      </c>
      <c r="L456" s="190" t="s">
        <v>90</v>
      </c>
      <c r="M456" s="189" t="s">
        <v>987</v>
      </c>
      <c r="N456" s="190" t="s">
        <v>89</v>
      </c>
      <c r="O456" s="189" t="s">
        <v>532</v>
      </c>
      <c r="P456" s="190" t="s">
        <v>88</v>
      </c>
      <c r="Q456" s="189" t="s">
        <v>382</v>
      </c>
      <c r="R456" s="190" t="s">
        <v>210</v>
      </c>
      <c r="S456" s="189" t="s">
        <v>263</v>
      </c>
      <c r="T456" s="190" t="s">
        <v>209</v>
      </c>
      <c r="U456" s="189" t="s">
        <v>97</v>
      </c>
      <c r="V456" s="190" t="s">
        <v>291</v>
      </c>
      <c r="W456" s="189" t="s">
        <v>97</v>
      </c>
      <c r="X456" s="190" t="s">
        <v>593</v>
      </c>
      <c r="Y456" s="189"/>
      <c r="Z456" s="190" t="s">
        <v>739</v>
      </c>
      <c r="AA456" s="189"/>
      <c r="AB456" s="303" t="s">
        <v>911</v>
      </c>
      <c r="AC456" s="189"/>
      <c r="AD456" s="18"/>
      <c r="AE456" s="366"/>
      <c r="AF456" s="366"/>
      <c r="AG456" s="188"/>
      <c r="AH456" s="390"/>
      <c r="AI456" s="392"/>
      <c r="AJ456" s="392"/>
      <c r="AK456" s="392"/>
      <c r="AL456" s="392"/>
      <c r="AM456" s="392"/>
      <c r="AN456" s="392"/>
      <c r="AO456" s="392"/>
      <c r="AP456" s="392"/>
      <c r="AQ456" s="395"/>
      <c r="AT456" s="4">
        <f>SUM(AP455:AQ457)/SUM(AN455:AQ457)*100</f>
        <v>31.578947368421051</v>
      </c>
    </row>
    <row r="457" spans="1:46" ht="19.899999999999999" customHeight="1" thickBot="1" x14ac:dyDescent="0.25">
      <c r="A457" s="17"/>
      <c r="B457" s="407"/>
      <c r="C457" s="233"/>
      <c r="D457" s="203"/>
      <c r="E457" s="203"/>
      <c r="F457" s="202"/>
      <c r="G457" s="410"/>
      <c r="H457" s="410"/>
      <c r="I457" s="410"/>
      <c r="J457" s="201" t="s">
        <v>87</v>
      </c>
      <c r="K457" s="200" t="s">
        <v>934</v>
      </c>
      <c r="L457" s="201" t="s">
        <v>86</v>
      </c>
      <c r="M457" s="200" t="s">
        <v>943</v>
      </c>
      <c r="N457" s="201" t="s">
        <v>85</v>
      </c>
      <c r="O457" s="200" t="s">
        <v>490</v>
      </c>
      <c r="P457" s="201" t="s">
        <v>84</v>
      </c>
      <c r="Q457" s="200" t="s">
        <v>263</v>
      </c>
      <c r="R457" s="201" t="s">
        <v>208</v>
      </c>
      <c r="S457" s="200" t="s">
        <v>213</v>
      </c>
      <c r="T457" s="201" t="s">
        <v>207</v>
      </c>
      <c r="U457" s="200" t="s">
        <v>97</v>
      </c>
      <c r="V457" s="201" t="s">
        <v>290</v>
      </c>
      <c r="W457" s="200" t="s">
        <v>97</v>
      </c>
      <c r="X457" s="201" t="s">
        <v>592</v>
      </c>
      <c r="Y457" s="200"/>
      <c r="Z457" s="201" t="s">
        <v>738</v>
      </c>
      <c r="AA457" s="200"/>
      <c r="AB457" s="302" t="s">
        <v>910</v>
      </c>
      <c r="AC457" s="200"/>
      <c r="AD457" s="10"/>
      <c r="AE457" s="398"/>
      <c r="AF457" s="398"/>
      <c r="AG457" s="199"/>
      <c r="AH457" s="391"/>
      <c r="AI457" s="393"/>
      <c r="AJ457" s="393"/>
      <c r="AK457" s="393"/>
      <c r="AL457" s="393"/>
      <c r="AM457" s="393"/>
      <c r="AN457" s="393"/>
      <c r="AO457" s="393"/>
      <c r="AP457" s="393"/>
      <c r="AQ457" s="396"/>
    </row>
    <row r="458" spans="1:46" ht="19.899999999999999" customHeight="1" x14ac:dyDescent="0.2">
      <c r="A458" s="17"/>
      <c r="B458" s="405">
        <v>4</v>
      </c>
      <c r="C458" s="232"/>
      <c r="D458" s="197"/>
      <c r="E458" s="197"/>
      <c r="F458" s="196"/>
      <c r="G458" s="408">
        <v>72</v>
      </c>
      <c r="H458" s="408">
        <v>21</v>
      </c>
      <c r="I458" s="408">
        <v>6</v>
      </c>
      <c r="J458" s="195" t="s">
        <v>95</v>
      </c>
      <c r="K458" s="194" t="s">
        <v>748</v>
      </c>
      <c r="L458" s="195" t="s">
        <v>94</v>
      </c>
      <c r="M458" s="194" t="s">
        <v>97</v>
      </c>
      <c r="N458" s="195" t="s">
        <v>93</v>
      </c>
      <c r="O458" s="194" t="s">
        <v>97</v>
      </c>
      <c r="P458" s="195" t="s">
        <v>92</v>
      </c>
      <c r="Q458" s="194" t="s">
        <v>97</v>
      </c>
      <c r="R458" s="195" t="s">
        <v>212</v>
      </c>
      <c r="S458" s="194" t="s">
        <v>98</v>
      </c>
      <c r="T458" s="195" t="s">
        <v>211</v>
      </c>
      <c r="U458" s="194"/>
      <c r="V458" s="195" t="s">
        <v>292</v>
      </c>
      <c r="W458" s="194"/>
      <c r="X458" s="195" t="s">
        <v>594</v>
      </c>
      <c r="Y458" s="194"/>
      <c r="Z458" s="195" t="s">
        <v>740</v>
      </c>
      <c r="AA458" s="194"/>
      <c r="AB458" s="304" t="s">
        <v>912</v>
      </c>
      <c r="AC458" s="194"/>
      <c r="AD458" s="25"/>
      <c r="AE458" s="397"/>
      <c r="AF458" s="397"/>
      <c r="AG458" s="193"/>
      <c r="AH458" s="379">
        <f>SUMPRODUCT(LEN($K458:$Y460)-LEN(SUBSTITUTE($K458:$Y460,"A", "")))</f>
        <v>11</v>
      </c>
      <c r="AI458" s="365">
        <f>SUMPRODUCT(LEN($AD458:$AD460)-LEN(SUBSTITUTE($AD458:$AD460,"A", "")))</f>
        <v>0</v>
      </c>
      <c r="AJ458" s="365">
        <f>SUMPRODUCT(LEN($K458:$Y460)-LEN(SUBSTITUTE($K458:$Y460,"S", "")))</f>
        <v>3</v>
      </c>
      <c r="AK458" s="365">
        <f>SUMPRODUCT(LEN($AD458:$AD460)-LEN(SUBSTITUTE($AD458:$AD460,"S", "")))</f>
        <v>0</v>
      </c>
      <c r="AL458" s="365">
        <f>SUMPRODUCT(LEN($K458:$Y460)-LEN(SUBSTITUTE($K458:$Y460,"F", "")))</f>
        <v>0</v>
      </c>
      <c r="AM458" s="365">
        <f>SUMPRODUCT(LEN($AD458:$AD460)-LEN(SUBSTITUTE($AD458:$AD460,"F", "")))</f>
        <v>0</v>
      </c>
      <c r="AN458" s="365">
        <f>SUMPRODUCT(LEN($K458:$Y460)-LEN(SUBSTITUTE($K458:$Y460,"G", "")))</f>
        <v>1</v>
      </c>
      <c r="AO458" s="365">
        <f>SUMPRODUCT(LEN($AD458:$AD460)-LEN(SUBSTITUTE($AD458:$AD460,"G", "")))</f>
        <v>0</v>
      </c>
      <c r="AP458" s="365">
        <f>SUMPRODUCT(LEN($K458:$Y460)-LEN(SUBSTITUTE($K458:$Y460,"M", "")))</f>
        <v>2</v>
      </c>
      <c r="AQ458" s="382">
        <f>SUMPRODUCT(LEN($AD458:$AD460)-LEN(SUBSTITUTE($AD458:$AD460,"M", "")))</f>
        <v>0</v>
      </c>
    </row>
    <row r="459" spans="1:46" ht="19.899999999999999" customHeight="1" x14ac:dyDescent="0.2">
      <c r="A459" s="17"/>
      <c r="B459" s="406"/>
      <c r="C459" s="231"/>
      <c r="D459" s="23"/>
      <c r="E459" s="23"/>
      <c r="F459" s="191"/>
      <c r="G459" s="409"/>
      <c r="H459" s="409"/>
      <c r="I459" s="409"/>
      <c r="J459" s="190" t="s">
        <v>91</v>
      </c>
      <c r="K459" s="189" t="s">
        <v>97</v>
      </c>
      <c r="L459" s="190" t="s">
        <v>90</v>
      </c>
      <c r="M459" s="189" t="s">
        <v>213</v>
      </c>
      <c r="N459" s="190" t="s">
        <v>89</v>
      </c>
      <c r="O459" s="189" t="s">
        <v>97</v>
      </c>
      <c r="P459" s="190" t="s">
        <v>88</v>
      </c>
      <c r="Q459" s="189" t="s">
        <v>367</v>
      </c>
      <c r="R459" s="190" t="s">
        <v>210</v>
      </c>
      <c r="S459" s="189" t="s">
        <v>98</v>
      </c>
      <c r="T459" s="190" t="s">
        <v>209</v>
      </c>
      <c r="U459" s="189"/>
      <c r="V459" s="190" t="s">
        <v>291</v>
      </c>
      <c r="W459" s="189"/>
      <c r="X459" s="190" t="s">
        <v>593</v>
      </c>
      <c r="Y459" s="189"/>
      <c r="Z459" s="190" t="s">
        <v>739</v>
      </c>
      <c r="AA459" s="189"/>
      <c r="AB459" s="303" t="s">
        <v>911</v>
      </c>
      <c r="AC459" s="189"/>
      <c r="AD459" s="18"/>
      <c r="AE459" s="366"/>
      <c r="AF459" s="366"/>
      <c r="AG459" s="188"/>
      <c r="AH459" s="390"/>
      <c r="AI459" s="392"/>
      <c r="AJ459" s="392"/>
      <c r="AK459" s="392"/>
      <c r="AL459" s="392"/>
      <c r="AM459" s="392"/>
      <c r="AN459" s="392"/>
      <c r="AO459" s="392"/>
      <c r="AP459" s="392"/>
      <c r="AQ459" s="395"/>
      <c r="AT459" s="4">
        <f>SUM(AP458:AQ460)/SUM(AN458:AQ460)*100</f>
        <v>66.666666666666657</v>
      </c>
    </row>
    <row r="460" spans="1:46" ht="19.899999999999999" customHeight="1" thickBot="1" x14ac:dyDescent="0.25">
      <c r="A460" s="17"/>
      <c r="B460" s="407"/>
      <c r="C460" s="233"/>
      <c r="D460" s="203"/>
      <c r="E460" s="203"/>
      <c r="F460" s="202"/>
      <c r="G460" s="410"/>
      <c r="H460" s="410"/>
      <c r="I460" s="410"/>
      <c r="J460" s="201" t="s">
        <v>87</v>
      </c>
      <c r="K460" s="200" t="s">
        <v>764</v>
      </c>
      <c r="L460" s="201" t="s">
        <v>86</v>
      </c>
      <c r="M460" s="200" t="s">
        <v>263</v>
      </c>
      <c r="N460" s="201" t="s">
        <v>85</v>
      </c>
      <c r="O460" s="200" t="s">
        <v>97</v>
      </c>
      <c r="P460" s="201" t="s">
        <v>84</v>
      </c>
      <c r="Q460" s="200" t="s">
        <v>97</v>
      </c>
      <c r="R460" s="201" t="s">
        <v>208</v>
      </c>
      <c r="S460" s="200" t="s">
        <v>98</v>
      </c>
      <c r="T460" s="201" t="s">
        <v>207</v>
      </c>
      <c r="U460" s="200"/>
      <c r="V460" s="201" t="s">
        <v>290</v>
      </c>
      <c r="W460" s="200"/>
      <c r="X460" s="201" t="s">
        <v>592</v>
      </c>
      <c r="Y460" s="200"/>
      <c r="Z460" s="201" t="s">
        <v>738</v>
      </c>
      <c r="AA460" s="200"/>
      <c r="AB460" s="302" t="s">
        <v>910</v>
      </c>
      <c r="AC460" s="200"/>
      <c r="AD460" s="10"/>
      <c r="AE460" s="398"/>
      <c r="AF460" s="398"/>
      <c r="AG460" s="199"/>
      <c r="AH460" s="391"/>
      <c r="AI460" s="393"/>
      <c r="AJ460" s="393"/>
      <c r="AK460" s="393"/>
      <c r="AL460" s="393"/>
      <c r="AM460" s="393"/>
      <c r="AN460" s="393"/>
      <c r="AO460" s="393"/>
      <c r="AP460" s="393"/>
      <c r="AQ460" s="396"/>
    </row>
    <row r="461" spans="1:46" ht="19.899999999999999" customHeight="1" x14ac:dyDescent="0.2">
      <c r="A461" s="17"/>
      <c r="B461" s="405">
        <v>5</v>
      </c>
      <c r="C461" s="232"/>
      <c r="D461" s="197"/>
      <c r="E461" s="197"/>
      <c r="F461" s="196"/>
      <c r="G461" s="408">
        <v>100</v>
      </c>
      <c r="H461" s="408">
        <v>28</v>
      </c>
      <c r="I461" s="408">
        <v>6</v>
      </c>
      <c r="J461" s="195" t="s">
        <v>95</v>
      </c>
      <c r="K461" s="194" t="s">
        <v>97</v>
      </c>
      <c r="L461" s="195" t="s">
        <v>94</v>
      </c>
      <c r="M461" s="194" t="s">
        <v>746</v>
      </c>
      <c r="N461" s="195" t="s">
        <v>93</v>
      </c>
      <c r="O461" s="194" t="s">
        <v>284</v>
      </c>
      <c r="P461" s="195" t="s">
        <v>92</v>
      </c>
      <c r="Q461" s="194" t="s">
        <v>213</v>
      </c>
      <c r="R461" s="195" t="s">
        <v>212</v>
      </c>
      <c r="S461" s="194" t="s">
        <v>263</v>
      </c>
      <c r="T461" s="195" t="s">
        <v>211</v>
      </c>
      <c r="U461" s="194" t="s">
        <v>264</v>
      </c>
      <c r="V461" s="195" t="s">
        <v>292</v>
      </c>
      <c r="W461" s="194" t="s">
        <v>218</v>
      </c>
      <c r="X461" s="195" t="s">
        <v>594</v>
      </c>
      <c r="Y461" s="194" t="s">
        <v>98</v>
      </c>
      <c r="Z461" s="195" t="s">
        <v>740</v>
      </c>
      <c r="AA461" s="194"/>
      <c r="AB461" s="304" t="s">
        <v>912</v>
      </c>
      <c r="AC461" s="194"/>
      <c r="AD461" s="25"/>
      <c r="AE461" s="397">
        <v>4</v>
      </c>
      <c r="AF461" s="397"/>
      <c r="AG461" s="193"/>
      <c r="AH461" s="379">
        <f>SUMPRODUCT(LEN($K461:$Y463)-LEN(SUBSTITUTE($K461:$Y463,"A", "")))</f>
        <v>18</v>
      </c>
      <c r="AI461" s="365">
        <f>SUMPRODUCT(LEN($AD461:$AD463)-LEN(SUBSTITUTE($AD461:$AD463,"A", "")))</f>
        <v>0</v>
      </c>
      <c r="AJ461" s="365">
        <f>SUMPRODUCT(LEN($K461:$Y463)-LEN(SUBSTITUTE($K461:$Y463,"S", "")))</f>
        <v>11</v>
      </c>
      <c r="AK461" s="365">
        <f>SUMPRODUCT(LEN($AD461:$AD463)-LEN(SUBSTITUTE($AD461:$AD463,"S", "")))</f>
        <v>0</v>
      </c>
      <c r="AL461" s="365">
        <f>SUMPRODUCT(LEN($K461:$Y463)-LEN(SUBSTITUTE($K461:$Y463,"F", "")))</f>
        <v>1</v>
      </c>
      <c r="AM461" s="365">
        <f>SUMPRODUCT(LEN($AD461:$AD463)-LEN(SUBSTITUTE($AD461:$AD463,"F", "")))</f>
        <v>0</v>
      </c>
      <c r="AN461" s="365">
        <f>SUMPRODUCT(LEN($K461:$Y463)-LEN(SUBSTITUTE($K461:$Y463,"G", "")))</f>
        <v>10</v>
      </c>
      <c r="AO461" s="365">
        <f>SUMPRODUCT(LEN($AD461:$AD463)-LEN(SUBSTITUTE($AD461:$AD463,"G", "")))</f>
        <v>0</v>
      </c>
      <c r="AP461" s="365">
        <f>SUMPRODUCT(LEN($K461:$Y463)-LEN(SUBSTITUTE($K461:$Y463,"M", "")))</f>
        <v>2</v>
      </c>
      <c r="AQ461" s="382">
        <f>SUMPRODUCT(LEN($AD461:$AD463)-LEN(SUBSTITUTE($AD461:$AD463,"M", "")))</f>
        <v>0</v>
      </c>
    </row>
    <row r="462" spans="1:46" ht="19.899999999999999" customHeight="1" x14ac:dyDescent="0.2">
      <c r="A462" s="17"/>
      <c r="B462" s="406"/>
      <c r="C462" s="231"/>
      <c r="D462" s="23"/>
      <c r="E462" s="23"/>
      <c r="F462" s="191"/>
      <c r="G462" s="409"/>
      <c r="H462" s="409"/>
      <c r="I462" s="409"/>
      <c r="J462" s="190" t="s">
        <v>91</v>
      </c>
      <c r="K462" s="189" t="s">
        <v>97</v>
      </c>
      <c r="L462" s="190" t="s">
        <v>90</v>
      </c>
      <c r="M462" s="189" t="s">
        <v>746</v>
      </c>
      <c r="N462" s="190" t="s">
        <v>89</v>
      </c>
      <c r="O462" s="189" t="s">
        <v>275</v>
      </c>
      <c r="P462" s="190" t="s">
        <v>88</v>
      </c>
      <c r="Q462" s="189" t="s">
        <v>275</v>
      </c>
      <c r="R462" s="190" t="s">
        <v>210</v>
      </c>
      <c r="S462" s="189" t="s">
        <v>230</v>
      </c>
      <c r="T462" s="190" t="s">
        <v>209</v>
      </c>
      <c r="U462" s="189" t="s">
        <v>315</v>
      </c>
      <c r="V462" s="190" t="s">
        <v>291</v>
      </c>
      <c r="W462" s="189" t="s">
        <v>98</v>
      </c>
      <c r="X462" s="190" t="s">
        <v>593</v>
      </c>
      <c r="Y462" s="189"/>
      <c r="Z462" s="190" t="s">
        <v>739</v>
      </c>
      <c r="AA462" s="189"/>
      <c r="AB462" s="303" t="s">
        <v>911</v>
      </c>
      <c r="AC462" s="189"/>
      <c r="AD462" s="18"/>
      <c r="AE462" s="366"/>
      <c r="AF462" s="366"/>
      <c r="AG462" s="188"/>
      <c r="AH462" s="390"/>
      <c r="AI462" s="392"/>
      <c r="AJ462" s="392"/>
      <c r="AK462" s="392"/>
      <c r="AL462" s="392"/>
      <c r="AM462" s="392"/>
      <c r="AN462" s="392"/>
      <c r="AO462" s="392"/>
      <c r="AP462" s="392"/>
      <c r="AQ462" s="395"/>
      <c r="AT462" s="4">
        <f>SUM(AP461:AQ463)/SUM(AN461:AQ463)*100</f>
        <v>16.666666666666664</v>
      </c>
    </row>
    <row r="463" spans="1:46" ht="19.899999999999999" customHeight="1" thickBot="1" x14ac:dyDescent="0.25">
      <c r="A463" s="17"/>
      <c r="B463" s="407"/>
      <c r="C463" s="233"/>
      <c r="D463" s="203"/>
      <c r="E463" s="203"/>
      <c r="F463" s="202"/>
      <c r="G463" s="410"/>
      <c r="H463" s="410"/>
      <c r="I463" s="410"/>
      <c r="J463" s="201" t="s">
        <v>87</v>
      </c>
      <c r="K463" s="200" t="s">
        <v>97</v>
      </c>
      <c r="L463" s="201" t="s">
        <v>86</v>
      </c>
      <c r="M463" s="200" t="s">
        <v>263</v>
      </c>
      <c r="N463" s="201" t="s">
        <v>85</v>
      </c>
      <c r="O463" s="200" t="s">
        <v>263</v>
      </c>
      <c r="P463" s="201" t="s">
        <v>84</v>
      </c>
      <c r="Q463" s="200" t="s">
        <v>97</v>
      </c>
      <c r="R463" s="201" t="s">
        <v>208</v>
      </c>
      <c r="S463" s="200" t="s">
        <v>297</v>
      </c>
      <c r="T463" s="201" t="s">
        <v>207</v>
      </c>
      <c r="U463" s="200" t="s">
        <v>273</v>
      </c>
      <c r="V463" s="201" t="s">
        <v>290</v>
      </c>
      <c r="W463" s="200" t="s">
        <v>98</v>
      </c>
      <c r="X463" s="201" t="s">
        <v>592</v>
      </c>
      <c r="Y463" s="200"/>
      <c r="Z463" s="201" t="s">
        <v>738</v>
      </c>
      <c r="AA463" s="200"/>
      <c r="AB463" s="302" t="s">
        <v>910</v>
      </c>
      <c r="AC463" s="200"/>
      <c r="AD463" s="10"/>
      <c r="AE463" s="398"/>
      <c r="AF463" s="398"/>
      <c r="AG463" s="199"/>
      <c r="AH463" s="391"/>
      <c r="AI463" s="393"/>
      <c r="AJ463" s="393"/>
      <c r="AK463" s="393"/>
      <c r="AL463" s="393"/>
      <c r="AM463" s="393"/>
      <c r="AN463" s="393"/>
      <c r="AO463" s="393"/>
      <c r="AP463" s="393"/>
      <c r="AQ463" s="396"/>
    </row>
    <row r="464" spans="1:46" ht="19.899999999999999" customHeight="1" x14ac:dyDescent="0.2">
      <c r="A464" s="17"/>
      <c r="B464" s="405">
        <v>6</v>
      </c>
      <c r="C464" s="232"/>
      <c r="D464" s="197"/>
      <c r="E464" s="197"/>
      <c r="F464" s="196"/>
      <c r="G464" s="408">
        <v>83</v>
      </c>
      <c r="H464" s="408">
        <v>24</v>
      </c>
      <c r="I464" s="408">
        <v>5</v>
      </c>
      <c r="J464" s="195" t="s">
        <v>95</v>
      </c>
      <c r="K464" s="194" t="s">
        <v>846</v>
      </c>
      <c r="L464" s="195" t="s">
        <v>94</v>
      </c>
      <c r="M464" s="194" t="s">
        <v>745</v>
      </c>
      <c r="N464" s="195" t="s">
        <v>93</v>
      </c>
      <c r="O464" s="194" t="s">
        <v>742</v>
      </c>
      <c r="P464" s="195" t="s">
        <v>92</v>
      </c>
      <c r="Q464" s="194" t="s">
        <v>263</v>
      </c>
      <c r="R464" s="195" t="s">
        <v>212</v>
      </c>
      <c r="S464" s="194" t="s">
        <v>97</v>
      </c>
      <c r="T464" s="195" t="s">
        <v>211</v>
      </c>
      <c r="U464" s="194" t="s">
        <v>97</v>
      </c>
      <c r="V464" s="195" t="s">
        <v>292</v>
      </c>
      <c r="W464" s="194" t="s">
        <v>98</v>
      </c>
      <c r="X464" s="195" t="s">
        <v>594</v>
      </c>
      <c r="Y464" s="194"/>
      <c r="Z464" s="195" t="s">
        <v>740</v>
      </c>
      <c r="AA464" s="194"/>
      <c r="AB464" s="304" t="s">
        <v>912</v>
      </c>
      <c r="AC464" s="194"/>
      <c r="AD464" s="25"/>
      <c r="AE464" s="397"/>
      <c r="AF464" s="397"/>
      <c r="AG464" s="193"/>
      <c r="AH464" s="379">
        <f>SUMPRODUCT(LEN($K464:$Y466)-LEN(SUBSTITUTE($K464:$Y466,"A", "")))</f>
        <v>21</v>
      </c>
      <c r="AI464" s="365">
        <f>SUMPRODUCT(LEN($AD464:$AD466)-LEN(SUBSTITUTE($AD464:$AD466,"A", "")))</f>
        <v>0</v>
      </c>
      <c r="AJ464" s="365">
        <f>SUMPRODUCT(LEN($K464:$Y466)-LEN(SUBSTITUTE($K464:$Y466,"S", "")))</f>
        <v>3</v>
      </c>
      <c r="AK464" s="365">
        <f>SUMPRODUCT(LEN($AD464:$AD466)-LEN(SUBSTITUTE($AD464:$AD466,"S", "")))</f>
        <v>0</v>
      </c>
      <c r="AL464" s="365">
        <f>SUMPRODUCT(LEN($K464:$Y466)-LEN(SUBSTITUTE($K464:$Y466,"F", "")))</f>
        <v>0</v>
      </c>
      <c r="AM464" s="365">
        <f>SUMPRODUCT(LEN($AD464:$AD466)-LEN(SUBSTITUTE($AD464:$AD466,"F", "")))</f>
        <v>0</v>
      </c>
      <c r="AN464" s="365">
        <f>SUMPRODUCT(LEN($K464:$Y466)-LEN(SUBSTITUTE($K464:$Y466,"G", "")))</f>
        <v>3</v>
      </c>
      <c r="AO464" s="365">
        <f>SUMPRODUCT(LEN($AD464:$AD466)-LEN(SUBSTITUTE($AD464:$AD466,"G", "")))</f>
        <v>0</v>
      </c>
      <c r="AP464" s="365">
        <f>SUMPRODUCT(LEN($K464:$Y466)-LEN(SUBSTITUTE($K464:$Y466,"M", "")))</f>
        <v>9</v>
      </c>
      <c r="AQ464" s="382">
        <f>SUMPRODUCT(LEN($AD464:$AD466)-LEN(SUBSTITUTE($AD464:$AD466,"M", "")))</f>
        <v>0</v>
      </c>
    </row>
    <row r="465" spans="1:46" ht="19.899999999999999" customHeight="1" x14ac:dyDescent="0.2">
      <c r="A465" s="17"/>
      <c r="B465" s="406"/>
      <c r="C465" s="231"/>
      <c r="D465" s="23"/>
      <c r="E465" s="23"/>
      <c r="F465" s="191"/>
      <c r="G465" s="409"/>
      <c r="H465" s="409"/>
      <c r="I465" s="409"/>
      <c r="J465" s="190" t="s">
        <v>91</v>
      </c>
      <c r="K465" s="189" t="s">
        <v>748</v>
      </c>
      <c r="L465" s="190" t="s">
        <v>90</v>
      </c>
      <c r="M465" s="189" t="s">
        <v>746</v>
      </c>
      <c r="N465" s="190" t="s">
        <v>89</v>
      </c>
      <c r="O465" s="189" t="s">
        <v>97</v>
      </c>
      <c r="P465" s="190" t="s">
        <v>88</v>
      </c>
      <c r="Q465" s="189" t="s">
        <v>263</v>
      </c>
      <c r="R465" s="190" t="s">
        <v>210</v>
      </c>
      <c r="S465" s="189" t="s">
        <v>97</v>
      </c>
      <c r="T465" s="190" t="s">
        <v>209</v>
      </c>
      <c r="U465" s="189" t="s">
        <v>214</v>
      </c>
      <c r="V465" s="190" t="s">
        <v>291</v>
      </c>
      <c r="W465" s="189"/>
      <c r="X465" s="190" t="s">
        <v>593</v>
      </c>
      <c r="Y465" s="189"/>
      <c r="Z465" s="190" t="s">
        <v>739</v>
      </c>
      <c r="AA465" s="189"/>
      <c r="AB465" s="303" t="s">
        <v>911</v>
      </c>
      <c r="AC465" s="189"/>
      <c r="AD465" s="18"/>
      <c r="AE465" s="366"/>
      <c r="AF465" s="366"/>
      <c r="AG465" s="188"/>
      <c r="AH465" s="390"/>
      <c r="AI465" s="392"/>
      <c r="AJ465" s="392"/>
      <c r="AK465" s="392"/>
      <c r="AL465" s="392"/>
      <c r="AM465" s="392"/>
      <c r="AN465" s="392"/>
      <c r="AO465" s="392"/>
      <c r="AP465" s="392"/>
      <c r="AQ465" s="395"/>
      <c r="AT465" s="4">
        <f>SUM(AP464:AQ466)/SUM(AN464:AQ466)*100</f>
        <v>75</v>
      </c>
    </row>
    <row r="466" spans="1:46" ht="19.899999999999999" customHeight="1" thickBot="1" x14ac:dyDescent="0.25">
      <c r="A466" s="17"/>
      <c r="B466" s="407"/>
      <c r="C466" s="233"/>
      <c r="D466" s="203"/>
      <c r="E466" s="203"/>
      <c r="F466" s="202"/>
      <c r="G466" s="410"/>
      <c r="H466" s="410"/>
      <c r="I466" s="410"/>
      <c r="J466" s="201" t="s">
        <v>87</v>
      </c>
      <c r="K466" s="200" t="s">
        <v>846</v>
      </c>
      <c r="L466" s="201" t="s">
        <v>86</v>
      </c>
      <c r="M466" s="200" t="s">
        <v>747</v>
      </c>
      <c r="N466" s="201" t="s">
        <v>85</v>
      </c>
      <c r="O466" s="200" t="s">
        <v>425</v>
      </c>
      <c r="P466" s="201" t="s">
        <v>84</v>
      </c>
      <c r="Q466" s="200" t="s">
        <v>213</v>
      </c>
      <c r="R466" s="201" t="s">
        <v>208</v>
      </c>
      <c r="S466" s="200" t="s">
        <v>97</v>
      </c>
      <c r="T466" s="201" t="s">
        <v>207</v>
      </c>
      <c r="U466" s="200" t="s">
        <v>98</v>
      </c>
      <c r="V466" s="201" t="s">
        <v>290</v>
      </c>
      <c r="W466" s="200"/>
      <c r="X466" s="201" t="s">
        <v>592</v>
      </c>
      <c r="Y466" s="200"/>
      <c r="Z466" s="201" t="s">
        <v>738</v>
      </c>
      <c r="AA466" s="200"/>
      <c r="AB466" s="302" t="s">
        <v>910</v>
      </c>
      <c r="AC466" s="200"/>
      <c r="AD466" s="10"/>
      <c r="AE466" s="398"/>
      <c r="AF466" s="398"/>
      <c r="AG466" s="199"/>
      <c r="AH466" s="391"/>
      <c r="AI466" s="393"/>
      <c r="AJ466" s="393"/>
      <c r="AK466" s="393"/>
      <c r="AL466" s="393"/>
      <c r="AM466" s="393"/>
      <c r="AN466" s="393"/>
      <c r="AO466" s="393"/>
      <c r="AP466" s="393"/>
      <c r="AQ466" s="396"/>
    </row>
    <row r="467" spans="1:46" ht="19.899999999999999" customHeight="1" x14ac:dyDescent="0.2">
      <c r="A467" s="17"/>
      <c r="B467" s="405">
        <v>7</v>
      </c>
      <c r="C467" s="232"/>
      <c r="D467" s="197"/>
      <c r="E467" s="197"/>
      <c r="F467" s="196"/>
      <c r="G467" s="408">
        <v>82</v>
      </c>
      <c r="H467" s="408">
        <v>20</v>
      </c>
      <c r="I467" s="408">
        <v>4</v>
      </c>
      <c r="J467" s="195" t="s">
        <v>95</v>
      </c>
      <c r="K467" s="194" t="s">
        <v>748</v>
      </c>
      <c r="L467" s="195" t="s">
        <v>94</v>
      </c>
      <c r="M467" s="194" t="s">
        <v>97</v>
      </c>
      <c r="N467" s="195" t="s">
        <v>93</v>
      </c>
      <c r="O467" s="194" t="s">
        <v>97</v>
      </c>
      <c r="P467" s="195" t="s">
        <v>92</v>
      </c>
      <c r="Q467" s="194" t="s">
        <v>367</v>
      </c>
      <c r="R467" s="195" t="s">
        <v>212</v>
      </c>
      <c r="S467" s="194" t="s">
        <v>97</v>
      </c>
      <c r="T467" s="195" t="s">
        <v>211</v>
      </c>
      <c r="U467" s="194" t="s">
        <v>98</v>
      </c>
      <c r="V467" s="195" t="s">
        <v>292</v>
      </c>
      <c r="W467" s="194"/>
      <c r="X467" s="195" t="s">
        <v>594</v>
      </c>
      <c r="Y467" s="194"/>
      <c r="Z467" s="195" t="s">
        <v>740</v>
      </c>
      <c r="AA467" s="194"/>
      <c r="AB467" s="304" t="s">
        <v>912</v>
      </c>
      <c r="AC467" s="194"/>
      <c r="AD467" s="25"/>
      <c r="AE467" s="397"/>
      <c r="AF467" s="397"/>
      <c r="AG467" s="193"/>
      <c r="AH467" s="379">
        <f>SUMPRODUCT(LEN($K467:$Y469)-LEN(SUBSTITUTE($K467:$Y469,"A", "")))</f>
        <v>11</v>
      </c>
      <c r="AI467" s="365">
        <f>SUMPRODUCT(LEN($AD467:$AD469)-LEN(SUBSTITUTE($AD467:$AD469,"A", "")))</f>
        <v>0</v>
      </c>
      <c r="AJ467" s="365">
        <f>SUMPRODUCT(LEN($K467:$Y469)-LEN(SUBSTITUTE($K467:$Y469,"S", "")))</f>
        <v>3</v>
      </c>
      <c r="AK467" s="365">
        <f>SUMPRODUCT(LEN($AD467:$AD469)-LEN(SUBSTITUTE($AD467:$AD469,"S", "")))</f>
        <v>0</v>
      </c>
      <c r="AL467" s="365">
        <f>SUMPRODUCT(LEN($K467:$Y469)-LEN(SUBSTITUTE($K467:$Y469,"F", "")))</f>
        <v>0</v>
      </c>
      <c r="AM467" s="365">
        <f>SUMPRODUCT(LEN($AD467:$AD469)-LEN(SUBSTITUTE($AD467:$AD469,"F", "")))</f>
        <v>0</v>
      </c>
      <c r="AN467" s="365">
        <f>SUMPRODUCT(LEN($K467:$Y469)-LEN(SUBSTITUTE($K467:$Y469,"G", "")))</f>
        <v>2</v>
      </c>
      <c r="AO467" s="365">
        <f>SUMPRODUCT(LEN($AD467:$AD469)-LEN(SUBSTITUTE($AD467:$AD469,"G", "")))</f>
        <v>0</v>
      </c>
      <c r="AP467" s="365">
        <f>SUMPRODUCT(LEN($K467:$Y469)-LEN(SUBSTITUTE($K467:$Y469,"M", "")))</f>
        <v>2</v>
      </c>
      <c r="AQ467" s="382">
        <f>SUMPRODUCT(LEN($AD467:$AD469)-LEN(SUBSTITUTE($AD467:$AD469,"M", "")))</f>
        <v>0</v>
      </c>
    </row>
    <row r="468" spans="1:46" ht="19.899999999999999" customHeight="1" x14ac:dyDescent="0.2">
      <c r="A468" s="17"/>
      <c r="B468" s="406"/>
      <c r="C468" s="231"/>
      <c r="D468" s="23"/>
      <c r="E468" s="23"/>
      <c r="F468" s="191"/>
      <c r="G468" s="409"/>
      <c r="H468" s="409"/>
      <c r="I468" s="409"/>
      <c r="J468" s="190" t="s">
        <v>91</v>
      </c>
      <c r="K468" s="189" t="s">
        <v>748</v>
      </c>
      <c r="L468" s="190" t="s">
        <v>90</v>
      </c>
      <c r="M468" s="189" t="s">
        <v>263</v>
      </c>
      <c r="N468" s="190" t="s">
        <v>89</v>
      </c>
      <c r="O468" s="189" t="s">
        <v>97</v>
      </c>
      <c r="P468" s="190" t="s">
        <v>88</v>
      </c>
      <c r="Q468" s="189" t="s">
        <v>97</v>
      </c>
      <c r="R468" s="190" t="s">
        <v>210</v>
      </c>
      <c r="S468" s="189" t="s">
        <v>98</v>
      </c>
      <c r="T468" s="190" t="s">
        <v>209</v>
      </c>
      <c r="U468" s="189"/>
      <c r="V468" s="190" t="s">
        <v>291</v>
      </c>
      <c r="W468" s="189"/>
      <c r="X468" s="190" t="s">
        <v>593</v>
      </c>
      <c r="Y468" s="189"/>
      <c r="Z468" s="190" t="s">
        <v>739</v>
      </c>
      <c r="AA468" s="189"/>
      <c r="AB468" s="303" t="s">
        <v>911</v>
      </c>
      <c r="AC468" s="189"/>
      <c r="AD468" s="18"/>
      <c r="AE468" s="366"/>
      <c r="AF468" s="366"/>
      <c r="AG468" s="188"/>
      <c r="AH468" s="390"/>
      <c r="AI468" s="392"/>
      <c r="AJ468" s="392"/>
      <c r="AK468" s="392"/>
      <c r="AL468" s="392"/>
      <c r="AM468" s="392"/>
      <c r="AN468" s="392"/>
      <c r="AO468" s="392"/>
      <c r="AP468" s="392"/>
      <c r="AQ468" s="395"/>
      <c r="AT468" s="4">
        <f>SUM(AP467:AQ469)/SUM(AN467:AQ469)*100</f>
        <v>50</v>
      </c>
    </row>
    <row r="469" spans="1:46" ht="19.899999999999999" customHeight="1" thickBot="1" x14ac:dyDescent="0.25">
      <c r="A469" s="17"/>
      <c r="B469" s="407"/>
      <c r="C469" s="233"/>
      <c r="D469" s="203"/>
      <c r="E469" s="203"/>
      <c r="F469" s="202"/>
      <c r="G469" s="410"/>
      <c r="H469" s="410"/>
      <c r="I469" s="410"/>
      <c r="J469" s="201" t="s">
        <v>87</v>
      </c>
      <c r="K469" s="200" t="s">
        <v>213</v>
      </c>
      <c r="L469" s="201" t="s">
        <v>86</v>
      </c>
      <c r="M469" s="200" t="s">
        <v>263</v>
      </c>
      <c r="N469" s="201" t="s">
        <v>85</v>
      </c>
      <c r="O469" s="200" t="s">
        <v>97</v>
      </c>
      <c r="P469" s="201" t="s">
        <v>84</v>
      </c>
      <c r="Q469" s="200" t="s">
        <v>97</v>
      </c>
      <c r="R469" s="201" t="s">
        <v>208</v>
      </c>
      <c r="S469" s="200" t="s">
        <v>98</v>
      </c>
      <c r="T469" s="201" t="s">
        <v>207</v>
      </c>
      <c r="U469" s="200"/>
      <c r="V469" s="201" t="s">
        <v>290</v>
      </c>
      <c r="W469" s="200"/>
      <c r="X469" s="201" t="s">
        <v>592</v>
      </c>
      <c r="Y469" s="200"/>
      <c r="Z469" s="201" t="s">
        <v>738</v>
      </c>
      <c r="AA469" s="200"/>
      <c r="AB469" s="302" t="s">
        <v>910</v>
      </c>
      <c r="AC469" s="200"/>
      <c r="AD469" s="10"/>
      <c r="AE469" s="398"/>
      <c r="AF469" s="398"/>
      <c r="AG469" s="199"/>
      <c r="AH469" s="391"/>
      <c r="AI469" s="393"/>
      <c r="AJ469" s="393"/>
      <c r="AK469" s="393"/>
      <c r="AL469" s="393"/>
      <c r="AM469" s="393"/>
      <c r="AN469" s="393"/>
      <c r="AO469" s="393"/>
      <c r="AP469" s="393"/>
      <c r="AQ469" s="396"/>
    </row>
    <row r="470" spans="1:46" ht="19.899999999999999" customHeight="1" x14ac:dyDescent="0.2">
      <c r="A470" s="17"/>
      <c r="B470" s="405">
        <v>8</v>
      </c>
      <c r="C470" s="232"/>
      <c r="D470" s="197"/>
      <c r="E470" s="197"/>
      <c r="F470" s="196"/>
      <c r="G470" s="408">
        <v>97</v>
      </c>
      <c r="H470" s="408">
        <v>26</v>
      </c>
      <c r="I470" s="408">
        <v>6</v>
      </c>
      <c r="J470" s="195" t="s">
        <v>95</v>
      </c>
      <c r="K470" s="194" t="s">
        <v>748</v>
      </c>
      <c r="L470" s="195" t="s">
        <v>94</v>
      </c>
      <c r="M470" s="194" t="s">
        <v>743</v>
      </c>
      <c r="N470" s="195" t="s">
        <v>93</v>
      </c>
      <c r="O470" s="194" t="s">
        <v>660</v>
      </c>
      <c r="P470" s="195" t="s">
        <v>92</v>
      </c>
      <c r="Q470" s="194" t="s">
        <v>275</v>
      </c>
      <c r="R470" s="195" t="s">
        <v>212</v>
      </c>
      <c r="S470" s="194" t="s">
        <v>263</v>
      </c>
      <c r="T470" s="195" t="s">
        <v>211</v>
      </c>
      <c r="U470" s="194" t="s">
        <v>97</v>
      </c>
      <c r="V470" s="195" t="s">
        <v>292</v>
      </c>
      <c r="W470" s="194" t="s">
        <v>232</v>
      </c>
      <c r="X470" s="195" t="s">
        <v>594</v>
      </c>
      <c r="Y470" s="194"/>
      <c r="Z470" s="195" t="s">
        <v>740</v>
      </c>
      <c r="AA470" s="194"/>
      <c r="AB470" s="304" t="s">
        <v>912</v>
      </c>
      <c r="AC470" s="194"/>
      <c r="AD470" s="25" t="s">
        <v>97</v>
      </c>
      <c r="AE470" s="397">
        <v>1</v>
      </c>
      <c r="AF470" s="397"/>
      <c r="AG470" s="193"/>
      <c r="AH470" s="379">
        <f>SUMPRODUCT(LEN($K470:$Y472)-LEN(SUBSTITUTE($K470:$Y472,"A", "")))</f>
        <v>26</v>
      </c>
      <c r="AI470" s="365">
        <f>SUMPRODUCT(LEN($AD470:$AD472)-LEN(SUBSTITUTE($AD470:$AD472,"A", "")))</f>
        <v>1</v>
      </c>
      <c r="AJ470" s="365">
        <f>SUMPRODUCT(LEN($K470:$Y472)-LEN(SUBSTITUTE($K470:$Y472,"S", "")))</f>
        <v>0</v>
      </c>
      <c r="AK470" s="365">
        <f>SUMPRODUCT(LEN($AD470:$AD472)-LEN(SUBSTITUTE($AD470:$AD472,"S", "")))</f>
        <v>0</v>
      </c>
      <c r="AL470" s="365">
        <f>SUMPRODUCT(LEN($K470:$Y472)-LEN(SUBSTITUTE($K470:$Y472,"F", "")))</f>
        <v>1</v>
      </c>
      <c r="AM470" s="365">
        <f>SUMPRODUCT(LEN($AD470:$AD472)-LEN(SUBSTITUTE($AD470:$AD472,"F", "")))</f>
        <v>0</v>
      </c>
      <c r="AN470" s="365">
        <f>SUMPRODUCT(LEN($K470:$Y472)-LEN(SUBSTITUTE($K470:$Y472,"G", "")))</f>
        <v>8</v>
      </c>
      <c r="AO470" s="365">
        <f>SUMPRODUCT(LEN($AD470:$AD472)-LEN(SUBSTITUTE($AD470:$AD472,"G", "")))</f>
        <v>0</v>
      </c>
      <c r="AP470" s="365">
        <f>SUMPRODUCT(LEN($K470:$Y472)-LEN(SUBSTITUTE($K470:$Y472,"M", "")))</f>
        <v>8</v>
      </c>
      <c r="AQ470" s="382">
        <f>SUMPRODUCT(LEN($AD470:$AD472)-LEN(SUBSTITUTE($AD470:$AD472,"M", "")))</f>
        <v>0</v>
      </c>
    </row>
    <row r="471" spans="1:46" ht="19.899999999999999" customHeight="1" x14ac:dyDescent="0.2">
      <c r="A471" s="17"/>
      <c r="B471" s="406"/>
      <c r="C471" s="231"/>
      <c r="D471" s="23"/>
      <c r="E471" s="23"/>
      <c r="F471" s="191"/>
      <c r="G471" s="409"/>
      <c r="H471" s="409"/>
      <c r="I471" s="409"/>
      <c r="J471" s="190" t="s">
        <v>91</v>
      </c>
      <c r="K471" s="189" t="s">
        <v>746</v>
      </c>
      <c r="L471" s="190" t="s">
        <v>90</v>
      </c>
      <c r="M471" s="189" t="s">
        <v>743</v>
      </c>
      <c r="N471" s="190" t="s">
        <v>89</v>
      </c>
      <c r="O471" s="189" t="s">
        <v>743</v>
      </c>
      <c r="P471" s="190" t="s">
        <v>88</v>
      </c>
      <c r="Q471" s="189" t="s">
        <v>275</v>
      </c>
      <c r="R471" s="190" t="s">
        <v>210</v>
      </c>
      <c r="S471" s="189" t="s">
        <v>263</v>
      </c>
      <c r="T471" s="190" t="s">
        <v>209</v>
      </c>
      <c r="U471" s="189" t="s">
        <v>213</v>
      </c>
      <c r="V471" s="190" t="s">
        <v>291</v>
      </c>
      <c r="W471" s="189" t="s">
        <v>97</v>
      </c>
      <c r="X471" s="190" t="s">
        <v>593</v>
      </c>
      <c r="Y471" s="189"/>
      <c r="Z471" s="190" t="s">
        <v>739</v>
      </c>
      <c r="AA471" s="189"/>
      <c r="AB471" s="303" t="s">
        <v>911</v>
      </c>
      <c r="AC471" s="189"/>
      <c r="AD471" s="18"/>
      <c r="AE471" s="366"/>
      <c r="AF471" s="366"/>
      <c r="AG471" s="188"/>
      <c r="AH471" s="390"/>
      <c r="AI471" s="392"/>
      <c r="AJ471" s="392"/>
      <c r="AK471" s="392"/>
      <c r="AL471" s="392"/>
      <c r="AM471" s="392"/>
      <c r="AN471" s="392"/>
      <c r="AO471" s="392"/>
      <c r="AP471" s="392"/>
      <c r="AQ471" s="395"/>
      <c r="AT471" s="4">
        <f>SUM(AP470:AQ472)/SUM(AN470:AQ472)*100</f>
        <v>50</v>
      </c>
    </row>
    <row r="472" spans="1:46" ht="19.899999999999999" customHeight="1" thickBot="1" x14ac:dyDescent="0.25">
      <c r="A472" s="17"/>
      <c r="B472" s="407"/>
      <c r="C472" s="233"/>
      <c r="D472" s="203"/>
      <c r="E472" s="203"/>
      <c r="F472" s="202"/>
      <c r="G472" s="410"/>
      <c r="H472" s="410"/>
      <c r="I472" s="410"/>
      <c r="J472" s="201" t="s">
        <v>87</v>
      </c>
      <c r="K472" s="200" t="s">
        <v>839</v>
      </c>
      <c r="L472" s="201" t="s">
        <v>86</v>
      </c>
      <c r="M472" s="200" t="s">
        <v>746</v>
      </c>
      <c r="N472" s="201" t="s">
        <v>85</v>
      </c>
      <c r="O472" s="200" t="s">
        <v>224</v>
      </c>
      <c r="P472" s="201" t="s">
        <v>84</v>
      </c>
      <c r="Q472" s="200" t="s">
        <v>224</v>
      </c>
      <c r="R472" s="201" t="s">
        <v>208</v>
      </c>
      <c r="S472" s="200" t="s">
        <v>263</v>
      </c>
      <c r="T472" s="201" t="s">
        <v>207</v>
      </c>
      <c r="U472" s="200" t="s">
        <v>271</v>
      </c>
      <c r="V472" s="201" t="s">
        <v>290</v>
      </c>
      <c r="W472" s="200"/>
      <c r="X472" s="201" t="s">
        <v>592</v>
      </c>
      <c r="Y472" s="200"/>
      <c r="Z472" s="201" t="s">
        <v>738</v>
      </c>
      <c r="AA472" s="200"/>
      <c r="AB472" s="302" t="s">
        <v>910</v>
      </c>
      <c r="AC472" s="200"/>
      <c r="AD472" s="10"/>
      <c r="AE472" s="398"/>
      <c r="AF472" s="398"/>
      <c r="AG472" s="199"/>
      <c r="AH472" s="391"/>
      <c r="AI472" s="393"/>
      <c r="AJ472" s="393"/>
      <c r="AK472" s="393"/>
      <c r="AL472" s="393"/>
      <c r="AM472" s="393"/>
      <c r="AN472" s="393"/>
      <c r="AO472" s="393"/>
      <c r="AP472" s="393"/>
      <c r="AQ472" s="396"/>
    </row>
    <row r="473" spans="1:46" ht="19.899999999999999" customHeight="1" x14ac:dyDescent="0.2">
      <c r="A473" s="17"/>
      <c r="B473" s="405">
        <v>9</v>
      </c>
      <c r="C473" s="232"/>
      <c r="D473" s="197"/>
      <c r="E473" s="197"/>
      <c r="F473" s="196"/>
      <c r="G473" s="408">
        <v>95</v>
      </c>
      <c r="H473" s="408">
        <v>26</v>
      </c>
      <c r="I473" s="408">
        <v>5</v>
      </c>
      <c r="J473" s="195" t="s">
        <v>95</v>
      </c>
      <c r="K473" s="194" t="s">
        <v>213</v>
      </c>
      <c r="L473" s="195" t="s">
        <v>94</v>
      </c>
      <c r="M473" s="194" t="s">
        <v>746</v>
      </c>
      <c r="N473" s="195" t="s">
        <v>93</v>
      </c>
      <c r="O473" s="194" t="s">
        <v>753</v>
      </c>
      <c r="P473" s="195" t="s">
        <v>92</v>
      </c>
      <c r="Q473" s="194" t="s">
        <v>306</v>
      </c>
      <c r="R473" s="195" t="s">
        <v>212</v>
      </c>
      <c r="S473" s="194" t="s">
        <v>425</v>
      </c>
      <c r="T473" s="195" t="s">
        <v>211</v>
      </c>
      <c r="U473" s="194" t="s">
        <v>225</v>
      </c>
      <c r="V473" s="195" t="s">
        <v>292</v>
      </c>
      <c r="W473" s="194" t="s">
        <v>217</v>
      </c>
      <c r="X473" s="195" t="s">
        <v>594</v>
      </c>
      <c r="Y473" s="194"/>
      <c r="Z473" s="195" t="s">
        <v>740</v>
      </c>
      <c r="AA473" s="194"/>
      <c r="AB473" s="304" t="s">
        <v>912</v>
      </c>
      <c r="AC473" s="194"/>
      <c r="AD473" s="25"/>
      <c r="AE473" s="397"/>
      <c r="AF473" s="397"/>
      <c r="AG473" s="193"/>
      <c r="AH473" s="379">
        <f>SUMPRODUCT(LEN($K473:$Y475)-LEN(SUBSTITUTE($K473:$Y475,"A", "")))</f>
        <v>37</v>
      </c>
      <c r="AI473" s="365">
        <f>SUMPRODUCT(LEN($AD473:$AD475)-LEN(SUBSTITUTE($AD473:$AD475,"A", "")))</f>
        <v>0</v>
      </c>
      <c r="AJ473" s="365">
        <f>SUMPRODUCT(LEN($K473:$Y475)-LEN(SUBSTITUTE($K473:$Y475,"S", "")))</f>
        <v>5</v>
      </c>
      <c r="AK473" s="365">
        <f>SUMPRODUCT(LEN($AD473:$AD475)-LEN(SUBSTITUTE($AD473:$AD475,"S", "")))</f>
        <v>0</v>
      </c>
      <c r="AL473" s="365">
        <f>SUMPRODUCT(LEN($K473:$Y475)-LEN(SUBSTITUTE($K473:$Y475,"F", "")))</f>
        <v>0</v>
      </c>
      <c r="AM473" s="365">
        <f>SUMPRODUCT(LEN($AD473:$AD475)-LEN(SUBSTITUTE($AD473:$AD475,"F", "")))</f>
        <v>0</v>
      </c>
      <c r="AN473" s="365">
        <f>SUMPRODUCT(LEN($K473:$Y475)-LEN(SUBSTITUTE($K473:$Y475,"G", "")))</f>
        <v>8</v>
      </c>
      <c r="AO473" s="365">
        <f>SUMPRODUCT(LEN($AD473:$AD475)-LEN(SUBSTITUTE($AD473:$AD475,"G", "")))</f>
        <v>0</v>
      </c>
      <c r="AP473" s="365">
        <f>SUMPRODUCT(LEN($K473:$Y475)-LEN(SUBSTITUTE($K473:$Y475,"M", "")))</f>
        <v>5</v>
      </c>
      <c r="AQ473" s="382">
        <f>SUMPRODUCT(LEN($AD473:$AD475)-LEN(SUBSTITUTE($AD473:$AD475,"M", "")))</f>
        <v>0</v>
      </c>
    </row>
    <row r="474" spans="1:46" ht="19.899999999999999" customHeight="1" x14ac:dyDescent="0.2">
      <c r="A474" s="17"/>
      <c r="B474" s="406"/>
      <c r="C474" s="231"/>
      <c r="D474" s="23"/>
      <c r="E474" s="23"/>
      <c r="F474" s="191"/>
      <c r="G474" s="409"/>
      <c r="H474" s="409"/>
      <c r="I474" s="409"/>
      <c r="J474" s="190" t="s">
        <v>91</v>
      </c>
      <c r="K474" s="189" t="s">
        <v>213</v>
      </c>
      <c r="L474" s="190" t="s">
        <v>90</v>
      </c>
      <c r="M474" s="189" t="s">
        <v>660</v>
      </c>
      <c r="N474" s="190" t="s">
        <v>89</v>
      </c>
      <c r="O474" s="189" t="s">
        <v>301</v>
      </c>
      <c r="P474" s="190" t="s">
        <v>88</v>
      </c>
      <c r="Q474" s="189" t="s">
        <v>275</v>
      </c>
      <c r="R474" s="190" t="s">
        <v>210</v>
      </c>
      <c r="S474" s="189" t="s">
        <v>224</v>
      </c>
      <c r="T474" s="190" t="s">
        <v>209</v>
      </c>
      <c r="U474" s="189" t="s">
        <v>97</v>
      </c>
      <c r="V474" s="190" t="s">
        <v>291</v>
      </c>
      <c r="W474" s="189" t="s">
        <v>218</v>
      </c>
      <c r="X474" s="190" t="s">
        <v>593</v>
      </c>
      <c r="Y474" s="189"/>
      <c r="Z474" s="190" t="s">
        <v>739</v>
      </c>
      <c r="AA474" s="189"/>
      <c r="AB474" s="303" t="s">
        <v>911</v>
      </c>
      <c r="AC474" s="189"/>
      <c r="AD474" s="18"/>
      <c r="AE474" s="366"/>
      <c r="AF474" s="366"/>
      <c r="AG474" s="188"/>
      <c r="AH474" s="390"/>
      <c r="AI474" s="392"/>
      <c r="AJ474" s="392"/>
      <c r="AK474" s="392"/>
      <c r="AL474" s="392"/>
      <c r="AM474" s="392"/>
      <c r="AN474" s="392"/>
      <c r="AO474" s="392"/>
      <c r="AP474" s="392"/>
      <c r="AQ474" s="395"/>
      <c r="AT474" s="4">
        <f>SUM(AP473:AQ475)/SUM(AN473:AQ475)*100</f>
        <v>38.461538461538467</v>
      </c>
    </row>
    <row r="475" spans="1:46" ht="19.899999999999999" customHeight="1" thickBot="1" x14ac:dyDescent="0.25">
      <c r="A475" s="17"/>
      <c r="B475" s="407"/>
      <c r="C475" s="233"/>
      <c r="D475" s="203"/>
      <c r="E475" s="203"/>
      <c r="F475" s="202"/>
      <c r="G475" s="410"/>
      <c r="H475" s="410"/>
      <c r="I475" s="410"/>
      <c r="J475" s="201" t="s">
        <v>87</v>
      </c>
      <c r="K475" s="200" t="s">
        <v>922</v>
      </c>
      <c r="L475" s="201" t="s">
        <v>86</v>
      </c>
      <c r="M475" s="200" t="s">
        <v>995</v>
      </c>
      <c r="N475" s="201" t="s">
        <v>85</v>
      </c>
      <c r="O475" s="200" t="s">
        <v>266</v>
      </c>
      <c r="P475" s="201" t="s">
        <v>84</v>
      </c>
      <c r="Q475" s="200" t="s">
        <v>224</v>
      </c>
      <c r="R475" s="201" t="s">
        <v>208</v>
      </c>
      <c r="S475" s="200" t="s">
        <v>306</v>
      </c>
      <c r="T475" s="201" t="s">
        <v>207</v>
      </c>
      <c r="U475" s="200" t="s">
        <v>97</v>
      </c>
      <c r="V475" s="201" t="s">
        <v>290</v>
      </c>
      <c r="W475" s="200" t="s">
        <v>98</v>
      </c>
      <c r="X475" s="201" t="s">
        <v>592</v>
      </c>
      <c r="Y475" s="200"/>
      <c r="Z475" s="201" t="s">
        <v>738</v>
      </c>
      <c r="AA475" s="200"/>
      <c r="AB475" s="302" t="s">
        <v>910</v>
      </c>
      <c r="AC475" s="200"/>
      <c r="AD475" s="10"/>
      <c r="AE475" s="398"/>
      <c r="AF475" s="398"/>
      <c r="AG475" s="199"/>
      <c r="AH475" s="391"/>
      <c r="AI475" s="393"/>
      <c r="AJ475" s="393"/>
      <c r="AK475" s="393"/>
      <c r="AL475" s="393"/>
      <c r="AM475" s="393"/>
      <c r="AN475" s="393"/>
      <c r="AO475" s="393"/>
      <c r="AP475" s="393"/>
      <c r="AQ475" s="396"/>
    </row>
    <row r="476" spans="1:46" ht="19.899999999999999" customHeight="1" x14ac:dyDescent="0.2">
      <c r="A476" s="17"/>
      <c r="B476" s="405">
        <v>10</v>
      </c>
      <c r="C476" s="232"/>
      <c r="D476" s="197"/>
      <c r="E476" s="197"/>
      <c r="F476" s="196"/>
      <c r="G476" s="408">
        <v>99</v>
      </c>
      <c r="H476" s="408">
        <v>27</v>
      </c>
      <c r="I476" s="408">
        <v>5</v>
      </c>
      <c r="J476" s="195" t="s">
        <v>95</v>
      </c>
      <c r="K476" s="194" t="s">
        <v>793</v>
      </c>
      <c r="L476" s="195" t="s">
        <v>94</v>
      </c>
      <c r="M476" s="194" t="s">
        <v>976</v>
      </c>
      <c r="N476" s="195" t="s">
        <v>93</v>
      </c>
      <c r="O476" s="194" t="s">
        <v>425</v>
      </c>
      <c r="P476" s="195" t="s">
        <v>92</v>
      </c>
      <c r="Q476" s="194" t="s">
        <v>275</v>
      </c>
      <c r="R476" s="195" t="s">
        <v>212</v>
      </c>
      <c r="S476" s="194" t="s">
        <v>213</v>
      </c>
      <c r="T476" s="195" t="s">
        <v>211</v>
      </c>
      <c r="U476" s="194" t="s">
        <v>213</v>
      </c>
      <c r="V476" s="195" t="s">
        <v>292</v>
      </c>
      <c r="W476" s="194" t="s">
        <v>218</v>
      </c>
      <c r="X476" s="195" t="s">
        <v>594</v>
      </c>
      <c r="Y476" s="194" t="s">
        <v>98</v>
      </c>
      <c r="Z476" s="195" t="s">
        <v>740</v>
      </c>
      <c r="AA476" s="194"/>
      <c r="AB476" s="304" t="s">
        <v>912</v>
      </c>
      <c r="AC476" s="194"/>
      <c r="AD476" s="25" t="s">
        <v>224</v>
      </c>
      <c r="AE476" s="397"/>
      <c r="AF476" s="397"/>
      <c r="AG476" s="193"/>
      <c r="AH476" s="379">
        <f>SUMPRODUCT(LEN($K476:$Y478)-LEN(SUBSTITUTE($K476:$Y478,"A", "")))</f>
        <v>38</v>
      </c>
      <c r="AI476" s="365">
        <f>SUMPRODUCT(LEN($AD476:$AD478)-LEN(SUBSTITUTE($AD476:$AD478,"A", "")))</f>
        <v>3</v>
      </c>
      <c r="AJ476" s="365">
        <f>SUMPRODUCT(LEN($K476:$Y478)-LEN(SUBSTITUTE($K476:$Y478,"S", "")))</f>
        <v>7</v>
      </c>
      <c r="AK476" s="365">
        <f>SUMPRODUCT(LEN($AD476:$AD478)-LEN(SUBSTITUTE($AD476:$AD478,"S", "")))</f>
        <v>0</v>
      </c>
      <c r="AL476" s="365">
        <f>SUMPRODUCT(LEN($K476:$Y478)-LEN(SUBSTITUTE($K476:$Y478,"F", "")))</f>
        <v>0</v>
      </c>
      <c r="AM476" s="365">
        <f>SUMPRODUCT(LEN($AD476:$AD478)-LEN(SUBSTITUTE($AD476:$AD478,"F", "")))</f>
        <v>0</v>
      </c>
      <c r="AN476" s="365">
        <f>SUMPRODUCT(LEN($K476:$Y478)-LEN(SUBSTITUTE($K476:$Y478,"G", "")))</f>
        <v>3</v>
      </c>
      <c r="AO476" s="365">
        <f>SUMPRODUCT(LEN($AD476:$AD478)-LEN(SUBSTITUTE($AD476:$AD478,"G", "")))</f>
        <v>0</v>
      </c>
      <c r="AP476" s="365">
        <f>SUMPRODUCT(LEN($K476:$Y478)-LEN(SUBSTITUTE($K476:$Y478,"M", "")))</f>
        <v>7</v>
      </c>
      <c r="AQ476" s="382">
        <f>SUMPRODUCT(LEN($AD476:$AD478)-LEN(SUBSTITUTE($AD476:$AD478,"M", "")))</f>
        <v>0</v>
      </c>
    </row>
    <row r="477" spans="1:46" ht="19.899999999999999" customHeight="1" x14ac:dyDescent="0.2">
      <c r="A477" s="17"/>
      <c r="B477" s="406"/>
      <c r="C477" s="231"/>
      <c r="D477" s="23"/>
      <c r="E477" s="23"/>
      <c r="F477" s="191"/>
      <c r="G477" s="409"/>
      <c r="H477" s="409"/>
      <c r="I477" s="409"/>
      <c r="J477" s="190" t="s">
        <v>91</v>
      </c>
      <c r="K477" s="189" t="s">
        <v>746</v>
      </c>
      <c r="L477" s="190" t="s">
        <v>90</v>
      </c>
      <c r="M477" s="189" t="s">
        <v>747</v>
      </c>
      <c r="N477" s="190" t="s">
        <v>89</v>
      </c>
      <c r="O477" s="189" t="s">
        <v>266</v>
      </c>
      <c r="P477" s="190" t="s">
        <v>88</v>
      </c>
      <c r="Q477" s="189" t="s">
        <v>213</v>
      </c>
      <c r="R477" s="190" t="s">
        <v>210</v>
      </c>
      <c r="S477" s="189" t="s">
        <v>213</v>
      </c>
      <c r="T477" s="190" t="s">
        <v>209</v>
      </c>
      <c r="U477" s="189" t="s">
        <v>213</v>
      </c>
      <c r="V477" s="190" t="s">
        <v>291</v>
      </c>
      <c r="W477" s="189" t="s">
        <v>218</v>
      </c>
      <c r="X477" s="190" t="s">
        <v>593</v>
      </c>
      <c r="Y477" s="189"/>
      <c r="Z477" s="190" t="s">
        <v>739</v>
      </c>
      <c r="AA477" s="189"/>
      <c r="AB477" s="303" t="s">
        <v>911</v>
      </c>
      <c r="AC477" s="189"/>
      <c r="AD477" s="18"/>
      <c r="AE477" s="366"/>
      <c r="AF477" s="366"/>
      <c r="AG477" s="188"/>
      <c r="AH477" s="390"/>
      <c r="AI477" s="392"/>
      <c r="AJ477" s="392"/>
      <c r="AK477" s="392"/>
      <c r="AL477" s="392"/>
      <c r="AM477" s="392"/>
      <c r="AN477" s="392"/>
      <c r="AO477" s="392"/>
      <c r="AP477" s="392"/>
      <c r="AQ477" s="395"/>
      <c r="AT477" s="4">
        <f>SUM(AP476:AQ478)/SUM(AN476:AQ478)*100</f>
        <v>70</v>
      </c>
    </row>
    <row r="478" spans="1:46" ht="19.899999999999999" customHeight="1" thickBot="1" x14ac:dyDescent="0.25">
      <c r="A478" s="17"/>
      <c r="B478" s="407"/>
      <c r="C478" s="233"/>
      <c r="D478" s="203"/>
      <c r="E478" s="203"/>
      <c r="F478" s="202"/>
      <c r="G478" s="410"/>
      <c r="H478" s="410"/>
      <c r="I478" s="410"/>
      <c r="J478" s="201" t="s">
        <v>87</v>
      </c>
      <c r="K478" s="200" t="s">
        <v>745</v>
      </c>
      <c r="L478" s="201" t="s">
        <v>86</v>
      </c>
      <c r="M478" s="200" t="s">
        <v>747</v>
      </c>
      <c r="N478" s="201" t="s">
        <v>85</v>
      </c>
      <c r="O478" s="200" t="s">
        <v>213</v>
      </c>
      <c r="P478" s="201" t="s">
        <v>84</v>
      </c>
      <c r="Q478" s="200" t="s">
        <v>224</v>
      </c>
      <c r="R478" s="201" t="s">
        <v>208</v>
      </c>
      <c r="S478" s="200" t="s">
        <v>213</v>
      </c>
      <c r="T478" s="201" t="s">
        <v>207</v>
      </c>
      <c r="U478" s="200" t="s">
        <v>218</v>
      </c>
      <c r="V478" s="201" t="s">
        <v>290</v>
      </c>
      <c r="W478" s="200" t="s">
        <v>97</v>
      </c>
      <c r="X478" s="201" t="s">
        <v>592</v>
      </c>
      <c r="Y478" s="200"/>
      <c r="Z478" s="201" t="s">
        <v>738</v>
      </c>
      <c r="AA478" s="200"/>
      <c r="AB478" s="302" t="s">
        <v>910</v>
      </c>
      <c r="AC478" s="200"/>
      <c r="AD478" s="10"/>
      <c r="AE478" s="398"/>
      <c r="AF478" s="398"/>
      <c r="AG478" s="199"/>
      <c r="AH478" s="391"/>
      <c r="AI478" s="393"/>
      <c r="AJ478" s="393"/>
      <c r="AK478" s="393"/>
      <c r="AL478" s="393"/>
      <c r="AM478" s="393"/>
      <c r="AN478" s="393"/>
      <c r="AO478" s="393"/>
      <c r="AP478" s="393"/>
      <c r="AQ478" s="396"/>
    </row>
    <row r="479" spans="1:46" ht="19.899999999999999" customHeight="1" x14ac:dyDescent="0.2">
      <c r="A479" s="17"/>
      <c r="B479" s="405">
        <v>11</v>
      </c>
      <c r="C479" s="198" t="s">
        <v>994</v>
      </c>
      <c r="D479" s="197"/>
      <c r="E479" s="197"/>
      <c r="F479" s="196"/>
      <c r="G479" s="408">
        <v>114</v>
      </c>
      <c r="H479" s="408">
        <v>27</v>
      </c>
      <c r="I479" s="408">
        <v>5</v>
      </c>
      <c r="J479" s="195" t="s">
        <v>95</v>
      </c>
      <c r="K479" s="194" t="s">
        <v>97</v>
      </c>
      <c r="L479" s="195" t="s">
        <v>94</v>
      </c>
      <c r="M479" s="194" t="s">
        <v>820</v>
      </c>
      <c r="N479" s="195" t="s">
        <v>93</v>
      </c>
      <c r="O479" s="194" t="s">
        <v>844</v>
      </c>
      <c r="P479" s="195" t="s">
        <v>92</v>
      </c>
      <c r="Q479" s="194" t="s">
        <v>490</v>
      </c>
      <c r="R479" s="195" t="s">
        <v>212</v>
      </c>
      <c r="S479" s="194" t="s">
        <v>610</v>
      </c>
      <c r="T479" s="195" t="s">
        <v>211</v>
      </c>
      <c r="U479" s="194" t="s">
        <v>301</v>
      </c>
      <c r="V479" s="195" t="s">
        <v>292</v>
      </c>
      <c r="W479" s="194" t="s">
        <v>213</v>
      </c>
      <c r="X479" s="195" t="s">
        <v>594</v>
      </c>
      <c r="Y479" s="194" t="s">
        <v>97</v>
      </c>
      <c r="Z479" s="195" t="s">
        <v>740</v>
      </c>
      <c r="AA479" s="194"/>
      <c r="AB479" s="304" t="s">
        <v>912</v>
      </c>
      <c r="AC479" s="194"/>
      <c r="AD479" s="25" t="s">
        <v>993</v>
      </c>
      <c r="AE479" s="397"/>
      <c r="AF479" s="397"/>
      <c r="AG479" s="193"/>
      <c r="AH479" s="379">
        <f>SUMPRODUCT(LEN($K479:$Y481)-LEN(SUBSTITUTE($K479:$Y481,"A", "")))</f>
        <v>55</v>
      </c>
      <c r="AI479" s="365">
        <f>SUMPRODUCT(LEN($AD479:$AD481)-LEN(SUBSTITUTE($AD479:$AD481,"A", "")))</f>
        <v>16</v>
      </c>
      <c r="AJ479" s="365">
        <f>SUMPRODUCT(LEN($K479:$Y481)-LEN(SUBSTITUTE($K479:$Y481,"S", "")))</f>
        <v>0</v>
      </c>
      <c r="AK479" s="365">
        <f>SUMPRODUCT(LEN($AD479:$AD481)-LEN(SUBSTITUTE($AD479:$AD481,"S", "")))</f>
        <v>0</v>
      </c>
      <c r="AL479" s="365">
        <f>SUMPRODUCT(LEN($K479:$Y481)-LEN(SUBSTITUTE($K479:$Y481,"F", "")))</f>
        <v>0</v>
      </c>
      <c r="AM479" s="365">
        <f>SUMPRODUCT(LEN($AD479:$AD481)-LEN(SUBSTITUTE($AD479:$AD481,"F", "")))</f>
        <v>0</v>
      </c>
      <c r="AN479" s="365">
        <f>SUMPRODUCT(LEN($K479:$Y481)-LEN(SUBSTITUTE($K479:$Y481,"G", "")))</f>
        <v>21</v>
      </c>
      <c r="AO479" s="365">
        <f>SUMPRODUCT(LEN($AD479:$AD481)-LEN(SUBSTITUTE($AD479:$AD481,"G", "")))</f>
        <v>9</v>
      </c>
      <c r="AP479" s="365">
        <f>SUMPRODUCT(LEN($K479:$Y481)-LEN(SUBSTITUTE($K479:$Y481,"M", "")))</f>
        <v>1</v>
      </c>
      <c r="AQ479" s="382">
        <f>SUMPRODUCT(LEN($AD479:$AD481)-LEN(SUBSTITUTE($AD479:$AD481,"M", "")))</f>
        <v>5</v>
      </c>
    </row>
    <row r="480" spans="1:46" ht="19.899999999999999" customHeight="1" x14ac:dyDescent="0.2">
      <c r="A480" s="17"/>
      <c r="B480" s="406"/>
      <c r="C480" s="231"/>
      <c r="D480" s="23"/>
      <c r="E480" s="23"/>
      <c r="F480" s="191"/>
      <c r="G480" s="409"/>
      <c r="H480" s="409"/>
      <c r="I480" s="409"/>
      <c r="J480" s="190" t="s">
        <v>91</v>
      </c>
      <c r="K480" s="189" t="s">
        <v>97</v>
      </c>
      <c r="L480" s="190" t="s">
        <v>90</v>
      </c>
      <c r="M480" s="189" t="s">
        <v>787</v>
      </c>
      <c r="N480" s="190" t="s">
        <v>89</v>
      </c>
      <c r="O480" s="189" t="s">
        <v>425</v>
      </c>
      <c r="P480" s="190" t="s">
        <v>88</v>
      </c>
      <c r="Q480" s="189" t="s">
        <v>663</v>
      </c>
      <c r="R480" s="190" t="s">
        <v>210</v>
      </c>
      <c r="S480" s="189" t="s">
        <v>425</v>
      </c>
      <c r="T480" s="190" t="s">
        <v>209</v>
      </c>
      <c r="U480" s="189" t="s">
        <v>263</v>
      </c>
      <c r="V480" s="190" t="s">
        <v>291</v>
      </c>
      <c r="W480" s="189" t="s">
        <v>97</v>
      </c>
      <c r="X480" s="190" t="s">
        <v>593</v>
      </c>
      <c r="Y480" s="189"/>
      <c r="Z480" s="190" t="s">
        <v>739</v>
      </c>
      <c r="AA480" s="189"/>
      <c r="AB480" s="303" t="s">
        <v>911</v>
      </c>
      <c r="AC480" s="189"/>
      <c r="AD480" s="18" t="s">
        <v>992</v>
      </c>
      <c r="AE480" s="366"/>
      <c r="AF480" s="366"/>
      <c r="AG480" s="188"/>
      <c r="AH480" s="390"/>
      <c r="AI480" s="392"/>
      <c r="AJ480" s="392"/>
      <c r="AK480" s="392"/>
      <c r="AL480" s="392"/>
      <c r="AM480" s="392"/>
      <c r="AN480" s="392"/>
      <c r="AO480" s="392"/>
      <c r="AP480" s="392"/>
      <c r="AQ480" s="395"/>
      <c r="AT480" s="4">
        <f>SUM(AP479:AQ481)/SUM(AN479:AQ481)*100</f>
        <v>16.666666666666664</v>
      </c>
    </row>
    <row r="481" spans="1:46" ht="19.899999999999999" customHeight="1" thickBot="1" x14ac:dyDescent="0.25">
      <c r="A481" s="17"/>
      <c r="B481" s="407"/>
      <c r="C481" s="233"/>
      <c r="D481" s="203"/>
      <c r="E481" s="203"/>
      <c r="F481" s="202"/>
      <c r="G481" s="410"/>
      <c r="H481" s="410"/>
      <c r="I481" s="410"/>
      <c r="J481" s="201" t="s">
        <v>87</v>
      </c>
      <c r="K481" s="200" t="s">
        <v>962</v>
      </c>
      <c r="L481" s="201" t="s">
        <v>86</v>
      </c>
      <c r="M481" s="200" t="s">
        <v>436</v>
      </c>
      <c r="N481" s="201" t="s">
        <v>85</v>
      </c>
      <c r="O481" s="200" t="s">
        <v>541</v>
      </c>
      <c r="P481" s="201" t="s">
        <v>84</v>
      </c>
      <c r="Q481" s="200" t="s">
        <v>448</v>
      </c>
      <c r="R481" s="201" t="s">
        <v>208</v>
      </c>
      <c r="S481" s="200" t="s">
        <v>382</v>
      </c>
      <c r="T481" s="201" t="s">
        <v>207</v>
      </c>
      <c r="U481" s="200" t="s">
        <v>224</v>
      </c>
      <c r="V481" s="201" t="s">
        <v>290</v>
      </c>
      <c r="W481" s="200" t="s">
        <v>97</v>
      </c>
      <c r="X481" s="201" t="s">
        <v>592</v>
      </c>
      <c r="Y481" s="200"/>
      <c r="Z481" s="201" t="s">
        <v>738</v>
      </c>
      <c r="AA481" s="200"/>
      <c r="AB481" s="302" t="s">
        <v>910</v>
      </c>
      <c r="AC481" s="200"/>
      <c r="AD481" s="10"/>
      <c r="AE481" s="398"/>
      <c r="AF481" s="398"/>
      <c r="AG481" s="199"/>
      <c r="AH481" s="391"/>
      <c r="AI481" s="393"/>
      <c r="AJ481" s="393"/>
      <c r="AK481" s="393"/>
      <c r="AL481" s="393"/>
      <c r="AM481" s="393"/>
      <c r="AN481" s="393"/>
      <c r="AO481" s="393"/>
      <c r="AP481" s="393"/>
      <c r="AQ481" s="396"/>
    </row>
    <row r="482" spans="1:46" ht="19.899999999999999" customHeight="1" x14ac:dyDescent="0.2">
      <c r="A482" s="17"/>
      <c r="B482" s="405">
        <v>12</v>
      </c>
      <c r="C482" s="232"/>
      <c r="D482" s="197"/>
      <c r="E482" s="197"/>
      <c r="F482" s="196"/>
      <c r="G482" s="408">
        <v>96</v>
      </c>
      <c r="H482" s="408">
        <v>28</v>
      </c>
      <c r="I482" s="408">
        <v>5</v>
      </c>
      <c r="J482" s="195" t="s">
        <v>95</v>
      </c>
      <c r="K482" s="194" t="s">
        <v>748</v>
      </c>
      <c r="L482" s="195" t="s">
        <v>94</v>
      </c>
      <c r="M482" s="194" t="s">
        <v>991</v>
      </c>
      <c r="N482" s="195" t="s">
        <v>93</v>
      </c>
      <c r="O482" s="194" t="s">
        <v>753</v>
      </c>
      <c r="P482" s="195" t="s">
        <v>92</v>
      </c>
      <c r="Q482" s="194" t="s">
        <v>382</v>
      </c>
      <c r="R482" s="195" t="s">
        <v>212</v>
      </c>
      <c r="S482" s="194" t="s">
        <v>224</v>
      </c>
      <c r="T482" s="195" t="s">
        <v>211</v>
      </c>
      <c r="U482" s="194" t="s">
        <v>224</v>
      </c>
      <c r="V482" s="195" t="s">
        <v>292</v>
      </c>
      <c r="W482" s="194" t="s">
        <v>97</v>
      </c>
      <c r="X482" s="195" t="s">
        <v>594</v>
      </c>
      <c r="Y482" s="194" t="s">
        <v>98</v>
      </c>
      <c r="Z482" s="195" t="s">
        <v>740</v>
      </c>
      <c r="AA482" s="194"/>
      <c r="AB482" s="304" t="s">
        <v>912</v>
      </c>
      <c r="AC482" s="194"/>
      <c r="AD482" s="25" t="s">
        <v>990</v>
      </c>
      <c r="AE482" s="397"/>
      <c r="AF482" s="397"/>
      <c r="AG482" s="193"/>
      <c r="AH482" s="379">
        <f>SUMPRODUCT(LEN($K482:$Y484)-LEN(SUBSTITUTE($K482:$Y484,"A", "")))</f>
        <v>42</v>
      </c>
      <c r="AI482" s="365">
        <f>SUMPRODUCT(LEN($AD482:$AD484)-LEN(SUBSTITUTE($AD482:$AD484,"A", "")))</f>
        <v>5</v>
      </c>
      <c r="AJ482" s="365">
        <f>SUMPRODUCT(LEN($K482:$Y484)-LEN(SUBSTITUTE($K482:$Y484,"S", "")))</f>
        <v>3</v>
      </c>
      <c r="AK482" s="365">
        <f>SUMPRODUCT(LEN($AD482:$AD484)-LEN(SUBSTITUTE($AD482:$AD484,"S", "")))</f>
        <v>0</v>
      </c>
      <c r="AL482" s="365">
        <f>SUMPRODUCT(LEN($K482:$Y484)-LEN(SUBSTITUTE($K482:$Y484,"F", "")))</f>
        <v>0</v>
      </c>
      <c r="AM482" s="365">
        <f>SUMPRODUCT(LEN($AD482:$AD484)-LEN(SUBSTITUTE($AD482:$AD484,"F", "")))</f>
        <v>0</v>
      </c>
      <c r="AN482" s="365">
        <f>SUMPRODUCT(LEN($K482:$Y484)-LEN(SUBSTITUTE($K482:$Y484,"G", "")))</f>
        <v>17</v>
      </c>
      <c r="AO482" s="365">
        <f>SUMPRODUCT(LEN($AD482:$AD484)-LEN(SUBSTITUTE($AD482:$AD484,"G", "")))</f>
        <v>2</v>
      </c>
      <c r="AP482" s="365">
        <f>SUMPRODUCT(LEN($K482:$Y484)-LEN(SUBSTITUTE($K482:$Y484,"M", "")))</f>
        <v>6</v>
      </c>
      <c r="AQ482" s="382">
        <f>SUMPRODUCT(LEN($AD482:$AD484)-LEN(SUBSTITUTE($AD482:$AD484,"M", "")))</f>
        <v>0</v>
      </c>
    </row>
    <row r="483" spans="1:46" ht="19.899999999999999" customHeight="1" x14ac:dyDescent="0.2">
      <c r="A483" s="17"/>
      <c r="B483" s="406"/>
      <c r="C483" s="231"/>
      <c r="D483" s="23"/>
      <c r="E483" s="23"/>
      <c r="F483" s="191"/>
      <c r="G483" s="409"/>
      <c r="H483" s="409"/>
      <c r="I483" s="409"/>
      <c r="J483" s="190" t="s">
        <v>91</v>
      </c>
      <c r="K483" s="189" t="s">
        <v>764</v>
      </c>
      <c r="L483" s="190" t="s">
        <v>90</v>
      </c>
      <c r="M483" s="189" t="s">
        <v>436</v>
      </c>
      <c r="N483" s="190" t="s">
        <v>89</v>
      </c>
      <c r="O483" s="189" t="s">
        <v>820</v>
      </c>
      <c r="P483" s="190" t="s">
        <v>88</v>
      </c>
      <c r="Q483" s="189" t="s">
        <v>466</v>
      </c>
      <c r="R483" s="190" t="s">
        <v>210</v>
      </c>
      <c r="S483" s="189" t="s">
        <v>266</v>
      </c>
      <c r="T483" s="190" t="s">
        <v>209</v>
      </c>
      <c r="U483" s="189" t="s">
        <v>263</v>
      </c>
      <c r="V483" s="190" t="s">
        <v>291</v>
      </c>
      <c r="W483" s="189" t="s">
        <v>263</v>
      </c>
      <c r="X483" s="190" t="s">
        <v>593</v>
      </c>
      <c r="Y483" s="189" t="s">
        <v>98</v>
      </c>
      <c r="Z483" s="190" t="s">
        <v>739</v>
      </c>
      <c r="AA483" s="189"/>
      <c r="AB483" s="303" t="s">
        <v>911</v>
      </c>
      <c r="AC483" s="189"/>
      <c r="AD483" s="18"/>
      <c r="AE483" s="366"/>
      <c r="AF483" s="366"/>
      <c r="AG483" s="188"/>
      <c r="AH483" s="390"/>
      <c r="AI483" s="392"/>
      <c r="AJ483" s="392"/>
      <c r="AK483" s="392"/>
      <c r="AL483" s="392"/>
      <c r="AM483" s="392"/>
      <c r="AN483" s="392"/>
      <c r="AO483" s="392"/>
      <c r="AP483" s="392"/>
      <c r="AQ483" s="395"/>
      <c r="AT483" s="4">
        <f>SUM(AP482:AQ484)/SUM(AN482:AQ484)*100</f>
        <v>24</v>
      </c>
    </row>
    <row r="484" spans="1:46" ht="19.899999999999999" customHeight="1" thickBot="1" x14ac:dyDescent="0.25">
      <c r="A484" s="17"/>
      <c r="B484" s="407"/>
      <c r="C484" s="233"/>
      <c r="D484" s="203"/>
      <c r="E484" s="203"/>
      <c r="F484" s="202"/>
      <c r="G484" s="410"/>
      <c r="H484" s="410"/>
      <c r="I484" s="410"/>
      <c r="J484" s="201" t="s">
        <v>87</v>
      </c>
      <c r="K484" s="200" t="s">
        <v>922</v>
      </c>
      <c r="L484" s="201" t="s">
        <v>86</v>
      </c>
      <c r="M484" s="200" t="s">
        <v>624</v>
      </c>
      <c r="N484" s="201" t="s">
        <v>85</v>
      </c>
      <c r="O484" s="200" t="s">
        <v>753</v>
      </c>
      <c r="P484" s="201" t="s">
        <v>84</v>
      </c>
      <c r="Q484" s="200" t="s">
        <v>382</v>
      </c>
      <c r="R484" s="201" t="s">
        <v>208</v>
      </c>
      <c r="S484" s="200" t="s">
        <v>275</v>
      </c>
      <c r="T484" s="201" t="s">
        <v>207</v>
      </c>
      <c r="U484" s="200" t="s">
        <v>97</v>
      </c>
      <c r="V484" s="201" t="s">
        <v>290</v>
      </c>
      <c r="W484" s="200" t="s">
        <v>264</v>
      </c>
      <c r="X484" s="201" t="s">
        <v>592</v>
      </c>
      <c r="Y484" s="200"/>
      <c r="Z484" s="201" t="s">
        <v>738</v>
      </c>
      <c r="AA484" s="200"/>
      <c r="AB484" s="302" t="s">
        <v>910</v>
      </c>
      <c r="AC484" s="200"/>
      <c r="AD484" s="10"/>
      <c r="AE484" s="398"/>
      <c r="AF484" s="398"/>
      <c r="AG484" s="199"/>
      <c r="AH484" s="391"/>
      <c r="AI484" s="393"/>
      <c r="AJ484" s="393"/>
      <c r="AK484" s="393"/>
      <c r="AL484" s="393"/>
      <c r="AM484" s="393"/>
      <c r="AN484" s="393"/>
      <c r="AO484" s="393"/>
      <c r="AP484" s="393"/>
      <c r="AQ484" s="396"/>
    </row>
    <row r="485" spans="1:46" ht="19.899999999999999" customHeight="1" x14ac:dyDescent="0.2">
      <c r="A485" s="17"/>
      <c r="B485" s="405">
        <v>13</v>
      </c>
      <c r="C485" s="232"/>
      <c r="D485" s="197"/>
      <c r="E485" s="197"/>
      <c r="F485" s="196"/>
      <c r="G485" s="408"/>
      <c r="H485" s="408"/>
      <c r="I485" s="408"/>
      <c r="J485" s="195" t="s">
        <v>95</v>
      </c>
      <c r="K485" s="194"/>
      <c r="L485" s="195" t="s">
        <v>94</v>
      </c>
      <c r="M485" s="194"/>
      <c r="N485" s="195" t="s">
        <v>93</v>
      </c>
      <c r="O485" s="194"/>
      <c r="P485" s="195" t="s">
        <v>92</v>
      </c>
      <c r="Q485" s="194"/>
      <c r="R485" s="195" t="s">
        <v>212</v>
      </c>
      <c r="S485" s="194"/>
      <c r="T485" s="195" t="s">
        <v>211</v>
      </c>
      <c r="U485" s="194"/>
      <c r="V485" s="195" t="s">
        <v>292</v>
      </c>
      <c r="W485" s="194"/>
      <c r="X485" s="195" t="s">
        <v>594</v>
      </c>
      <c r="Y485" s="194"/>
      <c r="Z485" s="195" t="s">
        <v>740</v>
      </c>
      <c r="AA485" s="194"/>
      <c r="AB485" s="304" t="s">
        <v>912</v>
      </c>
      <c r="AC485" s="194"/>
      <c r="AD485" s="25"/>
      <c r="AE485" s="397"/>
      <c r="AF485" s="397"/>
      <c r="AG485" s="193"/>
      <c r="AH485" s="379">
        <f>SUMPRODUCT(LEN($K485:$Y487)-LEN(SUBSTITUTE($K485:$Y487,"A", "")))</f>
        <v>0</v>
      </c>
      <c r="AI485" s="365">
        <f>SUMPRODUCT(LEN($AD485:$AD487)-LEN(SUBSTITUTE($AD485:$AD487,"A", "")))</f>
        <v>0</v>
      </c>
      <c r="AJ485" s="365">
        <f>SUMPRODUCT(LEN($K485:$Y487)-LEN(SUBSTITUTE($K485:$Y487,"S", "")))</f>
        <v>0</v>
      </c>
      <c r="AK485" s="365">
        <f>SUMPRODUCT(LEN($AD485:$AD487)-LEN(SUBSTITUTE($AD485:$AD487,"S", "")))</f>
        <v>0</v>
      </c>
      <c r="AL485" s="365">
        <f>SUMPRODUCT(LEN($K485:$Y487)-LEN(SUBSTITUTE($K485:$Y487,"F", "")))</f>
        <v>0</v>
      </c>
      <c r="AM485" s="365">
        <f>SUMPRODUCT(LEN($AD485:$AD487)-LEN(SUBSTITUTE($AD485:$AD487,"F", "")))</f>
        <v>0</v>
      </c>
      <c r="AN485" s="365">
        <f>SUMPRODUCT(LEN($K485:$Y487)-LEN(SUBSTITUTE($K485:$Y487,"G", "")))</f>
        <v>0</v>
      </c>
      <c r="AO485" s="365">
        <f>SUMPRODUCT(LEN($AD485:$AD487)-LEN(SUBSTITUTE($AD485:$AD487,"G", "")))</f>
        <v>0</v>
      </c>
      <c r="AP485" s="365">
        <f>SUMPRODUCT(LEN($K485:$Y487)-LEN(SUBSTITUTE($K485:$Y487,"M", "")))</f>
        <v>0</v>
      </c>
      <c r="AQ485" s="382">
        <f>SUMPRODUCT(LEN($AD485:$AD487)-LEN(SUBSTITUTE($AD485:$AD487,"M", "")))</f>
        <v>0</v>
      </c>
    </row>
    <row r="486" spans="1:46" ht="19.899999999999999" customHeight="1" x14ac:dyDescent="0.2">
      <c r="A486" s="17"/>
      <c r="B486" s="406"/>
      <c r="C486" s="231"/>
      <c r="D486" s="23"/>
      <c r="E486" s="23"/>
      <c r="F486" s="191"/>
      <c r="G486" s="409"/>
      <c r="H486" s="409"/>
      <c r="I486" s="409"/>
      <c r="J486" s="190" t="s">
        <v>91</v>
      </c>
      <c r="K486" s="189"/>
      <c r="L486" s="190" t="s">
        <v>90</v>
      </c>
      <c r="M486" s="189"/>
      <c r="N486" s="190" t="s">
        <v>89</v>
      </c>
      <c r="O486" s="189"/>
      <c r="P486" s="190" t="s">
        <v>88</v>
      </c>
      <c r="Q486" s="189"/>
      <c r="R486" s="190" t="s">
        <v>210</v>
      </c>
      <c r="S486" s="189"/>
      <c r="T486" s="190" t="s">
        <v>209</v>
      </c>
      <c r="U486" s="189"/>
      <c r="V486" s="190" t="s">
        <v>291</v>
      </c>
      <c r="W486" s="189"/>
      <c r="X486" s="190" t="s">
        <v>593</v>
      </c>
      <c r="Y486" s="189"/>
      <c r="Z486" s="190" t="s">
        <v>739</v>
      </c>
      <c r="AA486" s="189"/>
      <c r="AB486" s="303" t="s">
        <v>911</v>
      </c>
      <c r="AC486" s="189"/>
      <c r="AD486" s="18"/>
      <c r="AE486" s="366"/>
      <c r="AF486" s="366"/>
      <c r="AG486" s="188"/>
      <c r="AH486" s="390"/>
      <c r="AI486" s="392"/>
      <c r="AJ486" s="392"/>
      <c r="AK486" s="392"/>
      <c r="AL486" s="392"/>
      <c r="AM486" s="392"/>
      <c r="AN486" s="392"/>
      <c r="AO486" s="392"/>
      <c r="AP486" s="392"/>
      <c r="AQ486" s="395"/>
    </row>
    <row r="487" spans="1:46" ht="19.899999999999999" customHeight="1" thickBot="1" x14ac:dyDescent="0.25">
      <c r="A487" s="17"/>
      <c r="B487" s="407"/>
      <c r="C487" s="233"/>
      <c r="D487" s="203"/>
      <c r="E487" s="203"/>
      <c r="F487" s="202"/>
      <c r="G487" s="410"/>
      <c r="H487" s="410"/>
      <c r="I487" s="410"/>
      <c r="J487" s="201" t="s">
        <v>87</v>
      </c>
      <c r="K487" s="200"/>
      <c r="L487" s="201" t="s">
        <v>86</v>
      </c>
      <c r="M487" s="200"/>
      <c r="N487" s="201" t="s">
        <v>85</v>
      </c>
      <c r="O487" s="200"/>
      <c r="P487" s="201" t="s">
        <v>84</v>
      </c>
      <c r="Q487" s="200"/>
      <c r="R487" s="201" t="s">
        <v>208</v>
      </c>
      <c r="S487" s="200"/>
      <c r="T487" s="201" t="s">
        <v>207</v>
      </c>
      <c r="U487" s="200"/>
      <c r="V487" s="201" t="s">
        <v>290</v>
      </c>
      <c r="W487" s="200"/>
      <c r="X487" s="201" t="s">
        <v>592</v>
      </c>
      <c r="Y487" s="200"/>
      <c r="Z487" s="201" t="s">
        <v>738</v>
      </c>
      <c r="AA487" s="200"/>
      <c r="AB487" s="302" t="s">
        <v>910</v>
      </c>
      <c r="AC487" s="200"/>
      <c r="AD487" s="10"/>
      <c r="AE487" s="398"/>
      <c r="AF487" s="398"/>
      <c r="AG487" s="199"/>
      <c r="AH487" s="391"/>
      <c r="AI487" s="393"/>
      <c r="AJ487" s="393"/>
      <c r="AK487" s="393"/>
      <c r="AL487" s="393"/>
      <c r="AM487" s="393"/>
      <c r="AN487" s="393"/>
      <c r="AO487" s="393"/>
      <c r="AP487" s="393"/>
      <c r="AQ487" s="396"/>
    </row>
    <row r="488" spans="1:46" ht="19.899999999999999" customHeight="1" x14ac:dyDescent="0.2">
      <c r="A488" s="17"/>
      <c r="B488" s="405">
        <v>14</v>
      </c>
      <c r="C488" s="232"/>
      <c r="D488" s="197"/>
      <c r="E488" s="197"/>
      <c r="F488" s="196"/>
      <c r="G488" s="408"/>
      <c r="H488" s="408"/>
      <c r="I488" s="408"/>
      <c r="J488" s="195" t="s">
        <v>95</v>
      </c>
      <c r="K488" s="194"/>
      <c r="L488" s="195" t="s">
        <v>94</v>
      </c>
      <c r="M488" s="194"/>
      <c r="N488" s="195" t="s">
        <v>93</v>
      </c>
      <c r="O488" s="194"/>
      <c r="P488" s="195" t="s">
        <v>92</v>
      </c>
      <c r="Q488" s="194"/>
      <c r="R488" s="195" t="s">
        <v>212</v>
      </c>
      <c r="S488" s="194"/>
      <c r="T488" s="195" t="s">
        <v>211</v>
      </c>
      <c r="U488" s="194"/>
      <c r="V488" s="195" t="s">
        <v>292</v>
      </c>
      <c r="W488" s="194"/>
      <c r="X488" s="195" t="s">
        <v>594</v>
      </c>
      <c r="Y488" s="194"/>
      <c r="Z488" s="195" t="s">
        <v>740</v>
      </c>
      <c r="AA488" s="194"/>
      <c r="AB488" s="304" t="s">
        <v>912</v>
      </c>
      <c r="AC488" s="194"/>
      <c r="AD488" s="25"/>
      <c r="AE488" s="397"/>
      <c r="AF488" s="397"/>
      <c r="AG488" s="193"/>
      <c r="AH488" s="379">
        <f>SUMPRODUCT(LEN($K488:$Y490)-LEN(SUBSTITUTE($K488:$Y490,"A", "")))</f>
        <v>0</v>
      </c>
      <c r="AI488" s="365">
        <f>SUMPRODUCT(LEN($AD488:$AD490)-LEN(SUBSTITUTE($AD488:$AD490,"A", "")))</f>
        <v>0</v>
      </c>
      <c r="AJ488" s="365">
        <f>SUMPRODUCT(LEN($K488:$Y490)-LEN(SUBSTITUTE($K488:$Y490,"S", "")))</f>
        <v>0</v>
      </c>
      <c r="AK488" s="365">
        <f>SUMPRODUCT(LEN($AD488:$AD490)-LEN(SUBSTITUTE($AD488:$AD490,"S", "")))</f>
        <v>0</v>
      </c>
      <c r="AL488" s="365">
        <f>SUMPRODUCT(LEN($K488:$Y490)-LEN(SUBSTITUTE($K488:$Y490,"F", "")))</f>
        <v>0</v>
      </c>
      <c r="AM488" s="365">
        <f>SUMPRODUCT(LEN($AD488:$AD490)-LEN(SUBSTITUTE($AD488:$AD490,"F", "")))</f>
        <v>0</v>
      </c>
      <c r="AN488" s="365">
        <f>SUMPRODUCT(LEN($K488:$Y490)-LEN(SUBSTITUTE($K488:$Y490,"G", "")))</f>
        <v>0</v>
      </c>
      <c r="AO488" s="365">
        <f>SUMPRODUCT(LEN($AD488:$AD490)-LEN(SUBSTITUTE($AD488:$AD490,"G", "")))</f>
        <v>0</v>
      </c>
      <c r="AP488" s="365">
        <f>SUMPRODUCT(LEN($K488:$Y490)-LEN(SUBSTITUTE($K488:$Y490,"M", "")))</f>
        <v>0</v>
      </c>
      <c r="AQ488" s="382">
        <f>SUMPRODUCT(LEN($AD488:$AD490)-LEN(SUBSTITUTE($AD488:$AD490,"M", "")))</f>
        <v>0</v>
      </c>
    </row>
    <row r="489" spans="1:46" ht="19.899999999999999" customHeight="1" x14ac:dyDescent="0.2">
      <c r="A489" s="17"/>
      <c r="B489" s="406"/>
      <c r="C489" s="231"/>
      <c r="D489" s="23"/>
      <c r="E489" s="23"/>
      <c r="F489" s="191"/>
      <c r="G489" s="409"/>
      <c r="H489" s="409"/>
      <c r="I489" s="409"/>
      <c r="J489" s="190" t="s">
        <v>91</v>
      </c>
      <c r="K489" s="189"/>
      <c r="L489" s="190" t="s">
        <v>90</v>
      </c>
      <c r="M489" s="189"/>
      <c r="N489" s="190" t="s">
        <v>89</v>
      </c>
      <c r="O489" s="189"/>
      <c r="P489" s="190" t="s">
        <v>88</v>
      </c>
      <c r="Q489" s="189"/>
      <c r="R489" s="190" t="s">
        <v>210</v>
      </c>
      <c r="S489" s="189"/>
      <c r="T489" s="190" t="s">
        <v>209</v>
      </c>
      <c r="U489" s="189"/>
      <c r="V489" s="190" t="s">
        <v>291</v>
      </c>
      <c r="W489" s="189"/>
      <c r="X489" s="190" t="s">
        <v>593</v>
      </c>
      <c r="Y489" s="189"/>
      <c r="Z489" s="190" t="s">
        <v>739</v>
      </c>
      <c r="AA489" s="189"/>
      <c r="AB489" s="303" t="s">
        <v>911</v>
      </c>
      <c r="AC489" s="189"/>
      <c r="AD489" s="18"/>
      <c r="AE489" s="366"/>
      <c r="AF489" s="366"/>
      <c r="AG489" s="188"/>
      <c r="AH489" s="390"/>
      <c r="AI489" s="392"/>
      <c r="AJ489" s="392"/>
      <c r="AK489" s="392"/>
      <c r="AL489" s="392"/>
      <c r="AM489" s="392"/>
      <c r="AN489" s="392"/>
      <c r="AO489" s="392"/>
      <c r="AP489" s="392"/>
      <c r="AQ489" s="395"/>
      <c r="AR489" s="58"/>
    </row>
    <row r="490" spans="1:46" ht="19.899999999999999" customHeight="1" thickBot="1" x14ac:dyDescent="0.25">
      <c r="A490" s="17"/>
      <c r="B490" s="407"/>
      <c r="C490" s="233"/>
      <c r="D490" s="203"/>
      <c r="E490" s="203"/>
      <c r="F490" s="202"/>
      <c r="G490" s="410"/>
      <c r="H490" s="410"/>
      <c r="I490" s="410"/>
      <c r="J490" s="201" t="s">
        <v>87</v>
      </c>
      <c r="K490" s="200"/>
      <c r="L490" s="201" t="s">
        <v>86</v>
      </c>
      <c r="M490" s="200"/>
      <c r="N490" s="201" t="s">
        <v>85</v>
      </c>
      <c r="O490" s="200"/>
      <c r="P490" s="201" t="s">
        <v>84</v>
      </c>
      <c r="Q490" s="200"/>
      <c r="R490" s="201" t="s">
        <v>208</v>
      </c>
      <c r="S490" s="200"/>
      <c r="T490" s="201" t="s">
        <v>207</v>
      </c>
      <c r="U490" s="200"/>
      <c r="V490" s="201" t="s">
        <v>290</v>
      </c>
      <c r="W490" s="200"/>
      <c r="X490" s="201" t="s">
        <v>592</v>
      </c>
      <c r="Y490" s="200"/>
      <c r="Z490" s="201" t="s">
        <v>738</v>
      </c>
      <c r="AA490" s="200"/>
      <c r="AB490" s="302" t="s">
        <v>910</v>
      </c>
      <c r="AC490" s="200"/>
      <c r="AD490" s="10"/>
      <c r="AE490" s="398"/>
      <c r="AF490" s="398"/>
      <c r="AG490" s="199"/>
      <c r="AH490" s="391"/>
      <c r="AI490" s="393"/>
      <c r="AJ490" s="393"/>
      <c r="AK490" s="393"/>
      <c r="AL490" s="393"/>
      <c r="AM490" s="393"/>
      <c r="AN490" s="393"/>
      <c r="AO490" s="393"/>
      <c r="AP490" s="393"/>
      <c r="AQ490" s="396"/>
    </row>
    <row r="491" spans="1:46" ht="19.899999999999999" customHeight="1" x14ac:dyDescent="0.2">
      <c r="A491" s="17"/>
      <c r="B491" s="405">
        <v>15</v>
      </c>
      <c r="C491" s="232"/>
      <c r="D491" s="197"/>
      <c r="E491" s="197"/>
      <c r="F491" s="196"/>
      <c r="G491" s="408"/>
      <c r="H491" s="408"/>
      <c r="I491" s="408"/>
      <c r="J491" s="195" t="s">
        <v>95</v>
      </c>
      <c r="K491" s="194"/>
      <c r="L491" s="195" t="s">
        <v>94</v>
      </c>
      <c r="M491" s="194"/>
      <c r="N491" s="195" t="s">
        <v>93</v>
      </c>
      <c r="O491" s="194"/>
      <c r="P491" s="195" t="s">
        <v>92</v>
      </c>
      <c r="Q491" s="194"/>
      <c r="R491" s="195" t="s">
        <v>212</v>
      </c>
      <c r="S491" s="194"/>
      <c r="T491" s="195" t="s">
        <v>211</v>
      </c>
      <c r="U491" s="194"/>
      <c r="V491" s="195" t="s">
        <v>292</v>
      </c>
      <c r="W491" s="194"/>
      <c r="X491" s="195" t="s">
        <v>594</v>
      </c>
      <c r="Y491" s="194"/>
      <c r="Z491" s="195" t="s">
        <v>740</v>
      </c>
      <c r="AA491" s="194"/>
      <c r="AB491" s="304" t="s">
        <v>912</v>
      </c>
      <c r="AC491" s="194"/>
      <c r="AD491" s="25"/>
      <c r="AE491" s="397"/>
      <c r="AF491" s="397"/>
      <c r="AG491" s="193"/>
      <c r="AH491" s="379">
        <f>SUMPRODUCT(LEN($K491:$Y493)-LEN(SUBSTITUTE($K491:$Y493,"A", "")))</f>
        <v>0</v>
      </c>
      <c r="AI491" s="365">
        <f>SUMPRODUCT(LEN($AD491:$AD493)-LEN(SUBSTITUTE($AD491:$AD493,"A", "")))</f>
        <v>0</v>
      </c>
      <c r="AJ491" s="365">
        <f>SUMPRODUCT(LEN($K491:$Y493)-LEN(SUBSTITUTE($K491:$Y493,"S", "")))</f>
        <v>0</v>
      </c>
      <c r="AK491" s="365">
        <f>SUMPRODUCT(LEN($AD491:$AD493)-LEN(SUBSTITUTE($AD491:$AD493,"S", "")))</f>
        <v>0</v>
      </c>
      <c r="AL491" s="365">
        <f>SUMPRODUCT(LEN($K491:$Y493)-LEN(SUBSTITUTE($K491:$Y493,"F", "")))</f>
        <v>0</v>
      </c>
      <c r="AM491" s="365">
        <f>SUMPRODUCT(LEN($AD491:$AD493)-LEN(SUBSTITUTE($AD491:$AD493,"F", "")))</f>
        <v>0</v>
      </c>
      <c r="AN491" s="365">
        <f>SUMPRODUCT(LEN($K491:$Y493)-LEN(SUBSTITUTE($K491:$Y493,"G", "")))</f>
        <v>0</v>
      </c>
      <c r="AO491" s="365">
        <f>SUMPRODUCT(LEN($AD491:$AD493)-LEN(SUBSTITUTE($AD491:$AD493,"G", "")))</f>
        <v>0</v>
      </c>
      <c r="AP491" s="365">
        <f>SUMPRODUCT(LEN($K491:$Y493)-LEN(SUBSTITUTE($K491:$Y493,"M", "")))</f>
        <v>0</v>
      </c>
      <c r="AQ491" s="382">
        <f>SUMPRODUCT(LEN($AD491:$AD493)-LEN(SUBSTITUTE($AD491:$AD493,"M", "")))</f>
        <v>0</v>
      </c>
    </row>
    <row r="492" spans="1:46" ht="19.899999999999999" customHeight="1" x14ac:dyDescent="0.2">
      <c r="A492" s="17"/>
      <c r="B492" s="406"/>
      <c r="C492" s="231"/>
      <c r="D492" s="23"/>
      <c r="E492" s="23"/>
      <c r="F492" s="191"/>
      <c r="G492" s="409"/>
      <c r="H492" s="409"/>
      <c r="I492" s="409"/>
      <c r="J492" s="190" t="s">
        <v>91</v>
      </c>
      <c r="K492" s="189"/>
      <c r="L492" s="190" t="s">
        <v>90</v>
      </c>
      <c r="M492" s="189"/>
      <c r="N492" s="190" t="s">
        <v>89</v>
      </c>
      <c r="O492" s="189"/>
      <c r="P492" s="190" t="s">
        <v>88</v>
      </c>
      <c r="Q492" s="189"/>
      <c r="R492" s="190" t="s">
        <v>210</v>
      </c>
      <c r="S492" s="189"/>
      <c r="T492" s="190" t="s">
        <v>209</v>
      </c>
      <c r="U492" s="189"/>
      <c r="V492" s="190" t="s">
        <v>291</v>
      </c>
      <c r="W492" s="189"/>
      <c r="X492" s="190" t="s">
        <v>593</v>
      </c>
      <c r="Y492" s="189"/>
      <c r="Z492" s="190" t="s">
        <v>739</v>
      </c>
      <c r="AA492" s="189"/>
      <c r="AB492" s="303" t="s">
        <v>911</v>
      </c>
      <c r="AC492" s="189"/>
      <c r="AD492" s="18"/>
      <c r="AE492" s="366"/>
      <c r="AF492" s="366"/>
      <c r="AG492" s="188"/>
      <c r="AH492" s="390"/>
      <c r="AI492" s="392"/>
      <c r="AJ492" s="392"/>
      <c r="AK492" s="392"/>
      <c r="AL492" s="392"/>
      <c r="AM492" s="392"/>
      <c r="AN492" s="392"/>
      <c r="AO492" s="392"/>
      <c r="AP492" s="392"/>
      <c r="AQ492" s="395"/>
    </row>
    <row r="493" spans="1:46" ht="19.899999999999999" customHeight="1" thickBot="1" x14ac:dyDescent="0.25">
      <c r="A493" s="17"/>
      <c r="B493" s="407"/>
      <c r="C493" s="233"/>
      <c r="D493" s="203"/>
      <c r="E493" s="203"/>
      <c r="F493" s="202"/>
      <c r="G493" s="410"/>
      <c r="H493" s="410"/>
      <c r="I493" s="410"/>
      <c r="J493" s="201" t="s">
        <v>87</v>
      </c>
      <c r="K493" s="200"/>
      <c r="L493" s="201" t="s">
        <v>86</v>
      </c>
      <c r="M493" s="200"/>
      <c r="N493" s="201" t="s">
        <v>85</v>
      </c>
      <c r="O493" s="200"/>
      <c r="P493" s="201" t="s">
        <v>84</v>
      </c>
      <c r="Q493" s="200"/>
      <c r="R493" s="201" t="s">
        <v>208</v>
      </c>
      <c r="S493" s="200"/>
      <c r="T493" s="201" t="s">
        <v>207</v>
      </c>
      <c r="U493" s="200"/>
      <c r="V493" s="201" t="s">
        <v>290</v>
      </c>
      <c r="W493" s="200"/>
      <c r="X493" s="201" t="s">
        <v>592</v>
      </c>
      <c r="Y493" s="200"/>
      <c r="Z493" s="201" t="s">
        <v>738</v>
      </c>
      <c r="AA493" s="200"/>
      <c r="AB493" s="302" t="s">
        <v>910</v>
      </c>
      <c r="AC493" s="200"/>
      <c r="AD493" s="10"/>
      <c r="AE493" s="398"/>
      <c r="AF493" s="398"/>
      <c r="AG493" s="199"/>
      <c r="AH493" s="391"/>
      <c r="AI493" s="393"/>
      <c r="AJ493" s="393"/>
      <c r="AK493" s="393"/>
      <c r="AL493" s="393"/>
      <c r="AM493" s="393"/>
      <c r="AN493" s="393"/>
      <c r="AO493" s="393"/>
      <c r="AP493" s="393"/>
      <c r="AQ493" s="396"/>
    </row>
    <row r="494" spans="1:46" ht="19.899999999999999" customHeight="1" x14ac:dyDescent="0.2">
      <c r="A494" s="17"/>
      <c r="B494" s="405">
        <v>16</v>
      </c>
      <c r="C494" s="232"/>
      <c r="D494" s="197"/>
      <c r="E494" s="197"/>
      <c r="F494" s="196"/>
      <c r="G494" s="408"/>
      <c r="H494" s="408"/>
      <c r="I494" s="408"/>
      <c r="J494" s="195" t="s">
        <v>95</v>
      </c>
      <c r="K494" s="194"/>
      <c r="L494" s="195" t="s">
        <v>94</v>
      </c>
      <c r="M494" s="194"/>
      <c r="N494" s="195" t="s">
        <v>93</v>
      </c>
      <c r="O494" s="194"/>
      <c r="P494" s="195" t="s">
        <v>92</v>
      </c>
      <c r="Q494" s="194"/>
      <c r="R494" s="195" t="s">
        <v>212</v>
      </c>
      <c r="S494" s="194"/>
      <c r="T494" s="195" t="s">
        <v>211</v>
      </c>
      <c r="U494" s="194"/>
      <c r="V494" s="195" t="s">
        <v>292</v>
      </c>
      <c r="W494" s="194"/>
      <c r="X494" s="195" t="s">
        <v>594</v>
      </c>
      <c r="Y494" s="194"/>
      <c r="Z494" s="195" t="s">
        <v>740</v>
      </c>
      <c r="AA494" s="194"/>
      <c r="AB494" s="304" t="s">
        <v>912</v>
      </c>
      <c r="AC494" s="194"/>
      <c r="AD494" s="25"/>
      <c r="AE494" s="397"/>
      <c r="AF494" s="397"/>
      <c r="AG494" s="193"/>
      <c r="AH494" s="379">
        <f>SUMPRODUCT(LEN($K494:$Y496)-LEN(SUBSTITUTE($K494:$Y496,"A", "")))</f>
        <v>0</v>
      </c>
      <c r="AI494" s="365">
        <f>SUMPRODUCT(LEN($AD494:$AD496)-LEN(SUBSTITUTE($AD494:$AD496,"A", "")))</f>
        <v>0</v>
      </c>
      <c r="AJ494" s="365">
        <f>SUMPRODUCT(LEN($K494:$Y496)-LEN(SUBSTITUTE($K494:$Y496,"S", "")))</f>
        <v>0</v>
      </c>
      <c r="AK494" s="365">
        <f>SUMPRODUCT(LEN($AD494:$AD496)-LEN(SUBSTITUTE($AD494:$AD496,"S", "")))</f>
        <v>0</v>
      </c>
      <c r="AL494" s="365">
        <f>SUMPRODUCT(LEN($K494:$Y496)-LEN(SUBSTITUTE($K494:$Y496,"F", "")))</f>
        <v>0</v>
      </c>
      <c r="AM494" s="365">
        <f>SUMPRODUCT(LEN($AD494:$AD496)-LEN(SUBSTITUTE($AD494:$AD496,"F", "")))</f>
        <v>0</v>
      </c>
      <c r="AN494" s="365">
        <f>SUMPRODUCT(LEN($K494:$Y496)-LEN(SUBSTITUTE($K494:$Y496,"G", "")))</f>
        <v>0</v>
      </c>
      <c r="AO494" s="365">
        <f>SUMPRODUCT(LEN($AD494:$AD496)-LEN(SUBSTITUTE($AD494:$AD496,"G", "")))</f>
        <v>0</v>
      </c>
      <c r="AP494" s="365">
        <f>SUMPRODUCT(LEN($K494:$Y496)-LEN(SUBSTITUTE($K494:$Y496,"M", "")))</f>
        <v>0</v>
      </c>
      <c r="AQ494" s="382">
        <f>SUMPRODUCT(LEN($AD494:$AD496)-LEN(SUBSTITUTE($AD494:$AD496,"M", "")))</f>
        <v>0</v>
      </c>
    </row>
    <row r="495" spans="1:46" ht="19.899999999999999" customHeight="1" x14ac:dyDescent="0.2">
      <c r="A495" s="17"/>
      <c r="B495" s="406"/>
      <c r="C495" s="231"/>
      <c r="D495" s="23"/>
      <c r="E495" s="23"/>
      <c r="F495" s="191"/>
      <c r="G495" s="409"/>
      <c r="H495" s="409"/>
      <c r="I495" s="409"/>
      <c r="J495" s="190" t="s">
        <v>91</v>
      </c>
      <c r="K495" s="189"/>
      <c r="L495" s="190" t="s">
        <v>90</v>
      </c>
      <c r="M495" s="189"/>
      <c r="N495" s="190" t="s">
        <v>89</v>
      </c>
      <c r="O495" s="189"/>
      <c r="P495" s="190" t="s">
        <v>88</v>
      </c>
      <c r="Q495" s="189"/>
      <c r="R495" s="190" t="s">
        <v>210</v>
      </c>
      <c r="S495" s="189"/>
      <c r="T495" s="190" t="s">
        <v>209</v>
      </c>
      <c r="U495" s="189"/>
      <c r="V495" s="190" t="s">
        <v>291</v>
      </c>
      <c r="W495" s="189"/>
      <c r="X495" s="190" t="s">
        <v>593</v>
      </c>
      <c r="Y495" s="189"/>
      <c r="Z495" s="190" t="s">
        <v>739</v>
      </c>
      <c r="AA495" s="189"/>
      <c r="AB495" s="303" t="s">
        <v>911</v>
      </c>
      <c r="AC495" s="189"/>
      <c r="AD495" s="18"/>
      <c r="AE495" s="366"/>
      <c r="AF495" s="366"/>
      <c r="AG495" s="188"/>
      <c r="AH495" s="390"/>
      <c r="AI495" s="392"/>
      <c r="AJ495" s="392"/>
      <c r="AK495" s="392"/>
      <c r="AL495" s="392"/>
      <c r="AM495" s="392"/>
      <c r="AN495" s="392"/>
      <c r="AO495" s="392"/>
      <c r="AP495" s="392"/>
      <c r="AQ495" s="395"/>
    </row>
    <row r="496" spans="1:46" ht="19.899999999999999" customHeight="1" thickBot="1" x14ac:dyDescent="0.25">
      <c r="A496" s="17"/>
      <c r="B496" s="407"/>
      <c r="C496" s="233"/>
      <c r="D496" s="203"/>
      <c r="E496" s="203"/>
      <c r="F496" s="202"/>
      <c r="G496" s="410"/>
      <c r="H496" s="410"/>
      <c r="I496" s="410"/>
      <c r="J496" s="201" t="s">
        <v>87</v>
      </c>
      <c r="K496" s="200"/>
      <c r="L496" s="201" t="s">
        <v>86</v>
      </c>
      <c r="M496" s="200"/>
      <c r="N496" s="201" t="s">
        <v>85</v>
      </c>
      <c r="O496" s="200"/>
      <c r="P496" s="201" t="s">
        <v>84</v>
      </c>
      <c r="Q496" s="200"/>
      <c r="R496" s="201" t="s">
        <v>208</v>
      </c>
      <c r="S496" s="200"/>
      <c r="T496" s="201" t="s">
        <v>207</v>
      </c>
      <c r="U496" s="200"/>
      <c r="V496" s="201" t="s">
        <v>290</v>
      </c>
      <c r="W496" s="200"/>
      <c r="X496" s="201" t="s">
        <v>592</v>
      </c>
      <c r="Y496" s="200"/>
      <c r="Z496" s="201" t="s">
        <v>738</v>
      </c>
      <c r="AA496" s="200"/>
      <c r="AB496" s="302" t="s">
        <v>910</v>
      </c>
      <c r="AC496" s="200"/>
      <c r="AD496" s="10"/>
      <c r="AE496" s="398"/>
      <c r="AF496" s="398"/>
      <c r="AG496" s="199"/>
      <c r="AH496" s="391"/>
      <c r="AI496" s="393"/>
      <c r="AJ496" s="393"/>
      <c r="AK496" s="393"/>
      <c r="AL496" s="393"/>
      <c r="AM496" s="393"/>
      <c r="AN496" s="393"/>
      <c r="AO496" s="393"/>
      <c r="AP496" s="393"/>
      <c r="AQ496" s="396"/>
    </row>
    <row r="497" spans="1:51" ht="19.899999999999999" customHeight="1" x14ac:dyDescent="0.2">
      <c r="A497" s="17"/>
      <c r="B497" s="405">
        <v>17</v>
      </c>
      <c r="C497" s="232"/>
      <c r="D497" s="197"/>
      <c r="E497" s="197"/>
      <c r="F497" s="196"/>
      <c r="G497" s="408"/>
      <c r="H497" s="408"/>
      <c r="I497" s="408"/>
      <c r="J497" s="195" t="s">
        <v>95</v>
      </c>
      <c r="K497" s="194"/>
      <c r="L497" s="195" t="s">
        <v>94</v>
      </c>
      <c r="M497" s="194"/>
      <c r="N497" s="195" t="s">
        <v>93</v>
      </c>
      <c r="O497" s="194"/>
      <c r="P497" s="195" t="s">
        <v>92</v>
      </c>
      <c r="Q497" s="194"/>
      <c r="R497" s="195" t="s">
        <v>212</v>
      </c>
      <c r="S497" s="194"/>
      <c r="T497" s="195" t="s">
        <v>211</v>
      </c>
      <c r="U497" s="194"/>
      <c r="V497" s="195" t="s">
        <v>292</v>
      </c>
      <c r="W497" s="194"/>
      <c r="X497" s="195" t="s">
        <v>594</v>
      </c>
      <c r="Y497" s="194"/>
      <c r="Z497" s="195" t="s">
        <v>740</v>
      </c>
      <c r="AA497" s="194"/>
      <c r="AB497" s="304" t="s">
        <v>912</v>
      </c>
      <c r="AC497" s="194"/>
      <c r="AD497" s="25"/>
      <c r="AE497" s="397"/>
      <c r="AF497" s="397"/>
      <c r="AG497" s="193"/>
      <c r="AH497" s="379">
        <f>SUMPRODUCT(LEN($K497:$Y499)-LEN(SUBSTITUTE($K497:$Y499,"A", "")))</f>
        <v>0</v>
      </c>
      <c r="AI497" s="365">
        <f>SUMPRODUCT(LEN($AD497:$AD499)-LEN(SUBSTITUTE($AD497:$AD499,"A", "")))</f>
        <v>0</v>
      </c>
      <c r="AJ497" s="365">
        <f>SUMPRODUCT(LEN($K497:$Y499)-LEN(SUBSTITUTE($K497:$Y499,"S", "")))</f>
        <v>0</v>
      </c>
      <c r="AK497" s="365">
        <f>SUMPRODUCT(LEN($AD497:$AD499)-LEN(SUBSTITUTE($AD497:$AD499,"S", "")))</f>
        <v>0</v>
      </c>
      <c r="AL497" s="365">
        <f>SUMPRODUCT(LEN($K497:$Y499)-LEN(SUBSTITUTE($K497:$Y499,"F", "")))</f>
        <v>0</v>
      </c>
      <c r="AM497" s="365">
        <f>SUMPRODUCT(LEN($AD497:$AD499)-LEN(SUBSTITUTE($AD497:$AD499,"F", "")))</f>
        <v>0</v>
      </c>
      <c r="AN497" s="365">
        <f>SUMPRODUCT(LEN($K497:$Y499)-LEN(SUBSTITUTE($K497:$Y499,"G", "")))</f>
        <v>0</v>
      </c>
      <c r="AO497" s="365">
        <f>SUMPRODUCT(LEN($AD497:$AD499)-LEN(SUBSTITUTE($AD497:$AD499,"G", "")))</f>
        <v>0</v>
      </c>
      <c r="AP497" s="365">
        <f>SUMPRODUCT(LEN($K497:$Y499)-LEN(SUBSTITUTE($K497:$Y499,"M", "")))</f>
        <v>0</v>
      </c>
      <c r="AQ497" s="382">
        <f>SUMPRODUCT(LEN($AD497:$AD499)-LEN(SUBSTITUTE($AD497:$AD499,"M", "")))</f>
        <v>0</v>
      </c>
    </row>
    <row r="498" spans="1:51" ht="19.899999999999999" customHeight="1" x14ac:dyDescent="0.2">
      <c r="A498" s="17"/>
      <c r="B498" s="406"/>
      <c r="C498" s="231"/>
      <c r="D498" s="23"/>
      <c r="E498" s="23"/>
      <c r="F498" s="191"/>
      <c r="G498" s="409"/>
      <c r="H498" s="409"/>
      <c r="I498" s="409"/>
      <c r="J498" s="190" t="s">
        <v>91</v>
      </c>
      <c r="K498" s="189"/>
      <c r="L498" s="190" t="s">
        <v>90</v>
      </c>
      <c r="M498" s="189"/>
      <c r="N498" s="190" t="s">
        <v>89</v>
      </c>
      <c r="O498" s="189"/>
      <c r="P498" s="190" t="s">
        <v>88</v>
      </c>
      <c r="Q498" s="189"/>
      <c r="R498" s="190" t="s">
        <v>210</v>
      </c>
      <c r="S498" s="189"/>
      <c r="T498" s="190" t="s">
        <v>209</v>
      </c>
      <c r="U498" s="189"/>
      <c r="V498" s="190" t="s">
        <v>291</v>
      </c>
      <c r="W498" s="189"/>
      <c r="X498" s="190" t="s">
        <v>593</v>
      </c>
      <c r="Y498" s="189"/>
      <c r="Z498" s="190" t="s">
        <v>739</v>
      </c>
      <c r="AA498" s="189"/>
      <c r="AB498" s="303" t="s">
        <v>911</v>
      </c>
      <c r="AC498" s="189"/>
      <c r="AD498" s="18"/>
      <c r="AE498" s="366"/>
      <c r="AF498" s="366"/>
      <c r="AG498" s="188"/>
      <c r="AH498" s="390"/>
      <c r="AI498" s="392"/>
      <c r="AJ498" s="392"/>
      <c r="AK498" s="392"/>
      <c r="AL498" s="392"/>
      <c r="AM498" s="392"/>
      <c r="AN498" s="392"/>
      <c r="AO498" s="392"/>
      <c r="AP498" s="392"/>
      <c r="AQ498" s="395"/>
    </row>
    <row r="499" spans="1:51" ht="19.899999999999999" customHeight="1" thickBot="1" x14ac:dyDescent="0.25">
      <c r="A499" s="17"/>
      <c r="B499" s="407"/>
      <c r="C499" s="233"/>
      <c r="D499" s="203"/>
      <c r="E499" s="203"/>
      <c r="F499" s="202"/>
      <c r="G499" s="410"/>
      <c r="H499" s="410"/>
      <c r="I499" s="410"/>
      <c r="J499" s="201" t="s">
        <v>87</v>
      </c>
      <c r="K499" s="200"/>
      <c r="L499" s="201" t="s">
        <v>86</v>
      </c>
      <c r="M499" s="200"/>
      <c r="N499" s="201" t="s">
        <v>85</v>
      </c>
      <c r="O499" s="200"/>
      <c r="P499" s="201" t="s">
        <v>84</v>
      </c>
      <c r="Q499" s="200"/>
      <c r="R499" s="201" t="s">
        <v>208</v>
      </c>
      <c r="S499" s="200"/>
      <c r="T499" s="201" t="s">
        <v>207</v>
      </c>
      <c r="U499" s="200"/>
      <c r="V499" s="201" t="s">
        <v>290</v>
      </c>
      <c r="W499" s="200"/>
      <c r="X499" s="201" t="s">
        <v>592</v>
      </c>
      <c r="Y499" s="200"/>
      <c r="Z499" s="201" t="s">
        <v>738</v>
      </c>
      <c r="AA499" s="200"/>
      <c r="AB499" s="302" t="s">
        <v>910</v>
      </c>
      <c r="AC499" s="200"/>
      <c r="AD499" s="10"/>
      <c r="AE499" s="398"/>
      <c r="AF499" s="398"/>
      <c r="AG499" s="199"/>
      <c r="AH499" s="391"/>
      <c r="AI499" s="393"/>
      <c r="AJ499" s="393"/>
      <c r="AK499" s="393"/>
      <c r="AL499" s="393"/>
      <c r="AM499" s="393"/>
      <c r="AN499" s="393"/>
      <c r="AO499" s="393"/>
      <c r="AP499" s="393"/>
      <c r="AQ499" s="396"/>
    </row>
    <row r="500" spans="1:51" ht="19.899999999999999" customHeight="1" x14ac:dyDescent="0.2">
      <c r="A500" s="17"/>
      <c r="B500" s="405">
        <v>18</v>
      </c>
      <c r="C500" s="232"/>
      <c r="D500" s="197"/>
      <c r="E500" s="197"/>
      <c r="F500" s="196"/>
      <c r="G500" s="408"/>
      <c r="H500" s="408"/>
      <c r="I500" s="408"/>
      <c r="J500" s="195" t="s">
        <v>95</v>
      </c>
      <c r="K500" s="194"/>
      <c r="L500" s="195" t="s">
        <v>94</v>
      </c>
      <c r="M500" s="194"/>
      <c r="N500" s="195" t="s">
        <v>93</v>
      </c>
      <c r="O500" s="194"/>
      <c r="P500" s="195" t="s">
        <v>92</v>
      </c>
      <c r="Q500" s="194"/>
      <c r="R500" s="195" t="s">
        <v>212</v>
      </c>
      <c r="S500" s="194"/>
      <c r="T500" s="195" t="s">
        <v>211</v>
      </c>
      <c r="U500" s="194"/>
      <c r="V500" s="195" t="s">
        <v>292</v>
      </c>
      <c r="W500" s="194"/>
      <c r="X500" s="195" t="s">
        <v>594</v>
      </c>
      <c r="Y500" s="194"/>
      <c r="Z500" s="195" t="s">
        <v>740</v>
      </c>
      <c r="AA500" s="194"/>
      <c r="AB500" s="304" t="s">
        <v>912</v>
      </c>
      <c r="AC500" s="194"/>
      <c r="AD500" s="25"/>
      <c r="AE500" s="397"/>
      <c r="AF500" s="397"/>
      <c r="AG500" s="193"/>
      <c r="AH500" s="379">
        <f>SUMPRODUCT(LEN($K500:$Y502)-LEN(SUBSTITUTE($K500:$Y502,"A", "")))</f>
        <v>0</v>
      </c>
      <c r="AI500" s="365">
        <f>SUMPRODUCT(LEN($AD500:$AD502)-LEN(SUBSTITUTE($AD500:$AD502,"A", "")))</f>
        <v>0</v>
      </c>
      <c r="AJ500" s="365">
        <f>SUMPRODUCT(LEN($K500:$Y502)-LEN(SUBSTITUTE($K500:$Y502,"S", "")))</f>
        <v>0</v>
      </c>
      <c r="AK500" s="365">
        <f>SUMPRODUCT(LEN($AD500:$AD502)-LEN(SUBSTITUTE($AD500:$AD502,"S", "")))</f>
        <v>0</v>
      </c>
      <c r="AL500" s="365">
        <f>SUMPRODUCT(LEN($K500:$Y502)-LEN(SUBSTITUTE($K500:$Y502,"F", "")))</f>
        <v>0</v>
      </c>
      <c r="AM500" s="365">
        <f>SUMPRODUCT(LEN($AD500:$AD502)-LEN(SUBSTITUTE($AD500:$AD502,"F", "")))</f>
        <v>0</v>
      </c>
      <c r="AN500" s="365">
        <f>SUMPRODUCT(LEN($K500:$Y502)-LEN(SUBSTITUTE($K500:$Y502,"G", "")))</f>
        <v>0</v>
      </c>
      <c r="AO500" s="365">
        <f>SUMPRODUCT(LEN($AD500:$AD502)-LEN(SUBSTITUTE($AD500:$AD502,"G", "")))</f>
        <v>0</v>
      </c>
      <c r="AP500" s="365">
        <f>SUMPRODUCT(LEN($K500:$Y502)-LEN(SUBSTITUTE($K500:$Y502,"M", "")))</f>
        <v>0</v>
      </c>
      <c r="AQ500" s="382">
        <f>SUMPRODUCT(LEN($AD500:$AD502)-LEN(SUBSTITUTE($AD500:$AD502,"M", "")))</f>
        <v>0</v>
      </c>
    </row>
    <row r="501" spans="1:51" ht="19.899999999999999" customHeight="1" x14ac:dyDescent="0.2">
      <c r="A501" s="17"/>
      <c r="B501" s="406"/>
      <c r="C501" s="231"/>
      <c r="D501" s="23"/>
      <c r="E501" s="23"/>
      <c r="F501" s="191"/>
      <c r="G501" s="409"/>
      <c r="H501" s="409"/>
      <c r="I501" s="409"/>
      <c r="J501" s="190" t="s">
        <v>91</v>
      </c>
      <c r="K501" s="189"/>
      <c r="L501" s="190" t="s">
        <v>90</v>
      </c>
      <c r="M501" s="189"/>
      <c r="N501" s="190" t="s">
        <v>89</v>
      </c>
      <c r="O501" s="189"/>
      <c r="P501" s="190" t="s">
        <v>88</v>
      </c>
      <c r="Q501" s="189"/>
      <c r="R501" s="190" t="s">
        <v>210</v>
      </c>
      <c r="S501" s="189"/>
      <c r="T501" s="190" t="s">
        <v>209</v>
      </c>
      <c r="U501" s="189"/>
      <c r="V501" s="190" t="s">
        <v>291</v>
      </c>
      <c r="W501" s="189"/>
      <c r="X501" s="190" t="s">
        <v>593</v>
      </c>
      <c r="Y501" s="189"/>
      <c r="Z501" s="190" t="s">
        <v>739</v>
      </c>
      <c r="AA501" s="189"/>
      <c r="AB501" s="303" t="s">
        <v>911</v>
      </c>
      <c r="AC501" s="189"/>
      <c r="AD501" s="18"/>
      <c r="AE501" s="366"/>
      <c r="AF501" s="366"/>
      <c r="AG501" s="188"/>
      <c r="AH501" s="390"/>
      <c r="AI501" s="392"/>
      <c r="AJ501" s="392"/>
      <c r="AK501" s="392"/>
      <c r="AL501" s="392"/>
      <c r="AM501" s="392"/>
      <c r="AN501" s="392"/>
      <c r="AO501" s="392"/>
      <c r="AP501" s="392"/>
      <c r="AQ501" s="395"/>
    </row>
    <row r="502" spans="1:51" ht="19.899999999999999" customHeight="1" thickBot="1" x14ac:dyDescent="0.25">
      <c r="A502" s="17"/>
      <c r="B502" s="407"/>
      <c r="C502" s="233"/>
      <c r="D502" s="203"/>
      <c r="E502" s="203"/>
      <c r="F502" s="202"/>
      <c r="G502" s="410"/>
      <c r="H502" s="410"/>
      <c r="I502" s="410"/>
      <c r="J502" s="201" t="s">
        <v>87</v>
      </c>
      <c r="K502" s="200"/>
      <c r="L502" s="201" t="s">
        <v>86</v>
      </c>
      <c r="M502" s="200"/>
      <c r="N502" s="201" t="s">
        <v>85</v>
      </c>
      <c r="O502" s="200"/>
      <c r="P502" s="201" t="s">
        <v>84</v>
      </c>
      <c r="Q502" s="200"/>
      <c r="R502" s="201" t="s">
        <v>208</v>
      </c>
      <c r="S502" s="200"/>
      <c r="T502" s="201" t="s">
        <v>207</v>
      </c>
      <c r="U502" s="200"/>
      <c r="V502" s="201" t="s">
        <v>290</v>
      </c>
      <c r="W502" s="200"/>
      <c r="X502" s="201" t="s">
        <v>592</v>
      </c>
      <c r="Y502" s="200"/>
      <c r="Z502" s="201" t="s">
        <v>738</v>
      </c>
      <c r="AA502" s="200"/>
      <c r="AB502" s="302" t="s">
        <v>910</v>
      </c>
      <c r="AC502" s="200"/>
      <c r="AD502" s="10"/>
      <c r="AE502" s="398"/>
      <c r="AF502" s="398"/>
      <c r="AG502" s="199"/>
      <c r="AH502" s="391"/>
      <c r="AI502" s="393"/>
      <c r="AJ502" s="393"/>
      <c r="AK502" s="393"/>
      <c r="AL502" s="393"/>
      <c r="AM502" s="393"/>
      <c r="AN502" s="393"/>
      <c r="AO502" s="393"/>
      <c r="AP502" s="393"/>
      <c r="AQ502" s="396"/>
    </row>
    <row r="503" spans="1:51" ht="19.899999999999999" customHeight="1" x14ac:dyDescent="0.2">
      <c r="A503" s="17"/>
      <c r="B503" s="405">
        <v>19</v>
      </c>
      <c r="C503" s="232"/>
      <c r="D503" s="197"/>
      <c r="E503" s="197"/>
      <c r="F503" s="196"/>
      <c r="G503" s="408"/>
      <c r="H503" s="408"/>
      <c r="I503" s="408"/>
      <c r="J503" s="195" t="s">
        <v>95</v>
      </c>
      <c r="K503" s="194"/>
      <c r="L503" s="195" t="s">
        <v>94</v>
      </c>
      <c r="M503" s="194"/>
      <c r="N503" s="195" t="s">
        <v>93</v>
      </c>
      <c r="O503" s="194"/>
      <c r="P503" s="195" t="s">
        <v>92</v>
      </c>
      <c r="Q503" s="194"/>
      <c r="R503" s="195" t="s">
        <v>212</v>
      </c>
      <c r="S503" s="194"/>
      <c r="T503" s="195" t="s">
        <v>211</v>
      </c>
      <c r="U503" s="194"/>
      <c r="V503" s="195" t="s">
        <v>292</v>
      </c>
      <c r="W503" s="194"/>
      <c r="X503" s="195" t="s">
        <v>594</v>
      </c>
      <c r="Y503" s="194"/>
      <c r="Z503" s="195" t="s">
        <v>740</v>
      </c>
      <c r="AA503" s="194"/>
      <c r="AB503" s="304" t="s">
        <v>912</v>
      </c>
      <c r="AC503" s="194"/>
      <c r="AD503" s="25"/>
      <c r="AE503" s="397"/>
      <c r="AF503" s="397"/>
      <c r="AG503" s="193"/>
      <c r="AH503" s="379">
        <f>SUMPRODUCT(LEN($K503:$Y505)-LEN(SUBSTITUTE($K503:$Y505,"A", "")))</f>
        <v>0</v>
      </c>
      <c r="AI503" s="365">
        <f>SUMPRODUCT(LEN($AD503:$AD505)-LEN(SUBSTITUTE($AD503:$AD505,"A", "")))</f>
        <v>0</v>
      </c>
      <c r="AJ503" s="365">
        <f>SUMPRODUCT(LEN($K503:$Y505)-LEN(SUBSTITUTE($K503:$Y505,"S", "")))</f>
        <v>0</v>
      </c>
      <c r="AK503" s="365">
        <f>SUMPRODUCT(LEN($AD503:$AD505)-LEN(SUBSTITUTE($AD503:$AD505,"S", "")))</f>
        <v>0</v>
      </c>
      <c r="AL503" s="365">
        <f>SUMPRODUCT(LEN($K503:$Y505)-LEN(SUBSTITUTE($K503:$Y505,"F", "")))</f>
        <v>0</v>
      </c>
      <c r="AM503" s="365">
        <f>SUMPRODUCT(LEN($AD503:$AD505)-LEN(SUBSTITUTE($AD503:$AD505,"F", "")))</f>
        <v>0</v>
      </c>
      <c r="AN503" s="365">
        <f>SUMPRODUCT(LEN($K503:$Y505)-LEN(SUBSTITUTE($K503:$Y505,"G", "")))</f>
        <v>0</v>
      </c>
      <c r="AO503" s="365">
        <f>SUMPRODUCT(LEN($AD503:$AD505)-LEN(SUBSTITUTE($AD503:$AD505,"G", "")))</f>
        <v>0</v>
      </c>
      <c r="AP503" s="365">
        <f>SUMPRODUCT(LEN($K503:$Y505)-LEN(SUBSTITUTE($K503:$Y505,"M", "")))</f>
        <v>0</v>
      </c>
      <c r="AQ503" s="382">
        <f>SUMPRODUCT(LEN($AD503:$AD505)-LEN(SUBSTITUTE($AD503:$AD505,"M", "")))</f>
        <v>0</v>
      </c>
    </row>
    <row r="504" spans="1:51" ht="19.899999999999999" customHeight="1" x14ac:dyDescent="0.2">
      <c r="A504" s="17"/>
      <c r="B504" s="406"/>
      <c r="C504" s="231"/>
      <c r="D504" s="23"/>
      <c r="E504" s="23"/>
      <c r="F504" s="191"/>
      <c r="G504" s="409"/>
      <c r="H504" s="409"/>
      <c r="I504" s="409"/>
      <c r="J504" s="190" t="s">
        <v>91</v>
      </c>
      <c r="K504" s="189"/>
      <c r="L504" s="190" t="s">
        <v>90</v>
      </c>
      <c r="M504" s="189"/>
      <c r="N504" s="190" t="s">
        <v>89</v>
      </c>
      <c r="O504" s="189"/>
      <c r="P504" s="190" t="s">
        <v>88</v>
      </c>
      <c r="Q504" s="189"/>
      <c r="R504" s="190" t="s">
        <v>210</v>
      </c>
      <c r="S504" s="189"/>
      <c r="T504" s="190" t="s">
        <v>209</v>
      </c>
      <c r="U504" s="189"/>
      <c r="V504" s="190" t="s">
        <v>291</v>
      </c>
      <c r="W504" s="189"/>
      <c r="X504" s="190" t="s">
        <v>593</v>
      </c>
      <c r="Y504" s="189"/>
      <c r="Z504" s="190" t="s">
        <v>739</v>
      </c>
      <c r="AA504" s="189"/>
      <c r="AB504" s="303" t="s">
        <v>911</v>
      </c>
      <c r="AC504" s="189"/>
      <c r="AD504" s="18"/>
      <c r="AE504" s="366"/>
      <c r="AF504" s="366"/>
      <c r="AG504" s="188"/>
      <c r="AH504" s="390"/>
      <c r="AI504" s="392"/>
      <c r="AJ504" s="392"/>
      <c r="AK504" s="392"/>
      <c r="AL504" s="392"/>
      <c r="AM504" s="392"/>
      <c r="AN504" s="392"/>
      <c r="AO504" s="392"/>
      <c r="AP504" s="392"/>
      <c r="AQ504" s="395"/>
    </row>
    <row r="505" spans="1:51" ht="19.899999999999999" customHeight="1" thickBot="1" x14ac:dyDescent="0.25">
      <c r="A505" s="17"/>
      <c r="B505" s="407"/>
      <c r="C505" s="233"/>
      <c r="D505" s="203"/>
      <c r="E505" s="203"/>
      <c r="F505" s="202"/>
      <c r="G505" s="410"/>
      <c r="H505" s="410"/>
      <c r="I505" s="410"/>
      <c r="J505" s="201" t="s">
        <v>87</v>
      </c>
      <c r="K505" s="200"/>
      <c r="L505" s="201" t="s">
        <v>86</v>
      </c>
      <c r="M505" s="200"/>
      <c r="N505" s="201" t="s">
        <v>85</v>
      </c>
      <c r="O505" s="200"/>
      <c r="P505" s="201" t="s">
        <v>84</v>
      </c>
      <c r="Q505" s="200"/>
      <c r="R505" s="201" t="s">
        <v>208</v>
      </c>
      <c r="S505" s="200"/>
      <c r="T505" s="201" t="s">
        <v>207</v>
      </c>
      <c r="U505" s="200"/>
      <c r="V505" s="201" t="s">
        <v>290</v>
      </c>
      <c r="W505" s="200"/>
      <c r="X505" s="201" t="s">
        <v>592</v>
      </c>
      <c r="Y505" s="200"/>
      <c r="Z505" s="201" t="s">
        <v>738</v>
      </c>
      <c r="AA505" s="200"/>
      <c r="AB505" s="302" t="s">
        <v>910</v>
      </c>
      <c r="AC505" s="200"/>
      <c r="AD505" s="10"/>
      <c r="AE505" s="398"/>
      <c r="AF505" s="398"/>
      <c r="AG505" s="199"/>
      <c r="AH505" s="391"/>
      <c r="AI505" s="393"/>
      <c r="AJ505" s="393"/>
      <c r="AK505" s="393"/>
      <c r="AL505" s="393"/>
      <c r="AM505" s="393"/>
      <c r="AN505" s="393"/>
      <c r="AO505" s="393"/>
      <c r="AP505" s="393"/>
      <c r="AQ505" s="396"/>
    </row>
    <row r="506" spans="1:51" ht="19.899999999999999" customHeight="1" x14ac:dyDescent="0.2">
      <c r="A506" s="17"/>
      <c r="B506" s="405">
        <v>20</v>
      </c>
      <c r="C506" s="232"/>
      <c r="D506" s="197"/>
      <c r="E506" s="197"/>
      <c r="F506" s="196"/>
      <c r="G506" s="408"/>
      <c r="H506" s="408"/>
      <c r="I506" s="408"/>
      <c r="J506" s="195" t="s">
        <v>95</v>
      </c>
      <c r="K506" s="194"/>
      <c r="L506" s="195" t="s">
        <v>94</v>
      </c>
      <c r="M506" s="194"/>
      <c r="N506" s="195" t="s">
        <v>93</v>
      </c>
      <c r="O506" s="194"/>
      <c r="P506" s="195" t="s">
        <v>92</v>
      </c>
      <c r="Q506" s="194"/>
      <c r="R506" s="195" t="s">
        <v>212</v>
      </c>
      <c r="S506" s="194"/>
      <c r="T506" s="195" t="s">
        <v>211</v>
      </c>
      <c r="U506" s="194"/>
      <c r="V506" s="195" t="s">
        <v>292</v>
      </c>
      <c r="W506" s="194"/>
      <c r="X506" s="195" t="s">
        <v>594</v>
      </c>
      <c r="Y506" s="194"/>
      <c r="Z506" s="195" t="s">
        <v>740</v>
      </c>
      <c r="AA506" s="194"/>
      <c r="AB506" s="304" t="s">
        <v>912</v>
      </c>
      <c r="AC506" s="194"/>
      <c r="AD506" s="25"/>
      <c r="AE506" s="397"/>
      <c r="AF506" s="397"/>
      <c r="AG506" s="193"/>
      <c r="AH506" s="379">
        <f>SUMPRODUCT(LEN($K506:$Y508)-LEN(SUBSTITUTE($K506:$Y508,"A", "")))</f>
        <v>0</v>
      </c>
      <c r="AI506" s="365">
        <f>SUMPRODUCT(LEN($AD506:$AD508)-LEN(SUBSTITUTE($AD506:$AD508,"A", "")))</f>
        <v>0</v>
      </c>
      <c r="AJ506" s="365">
        <f>SUMPRODUCT(LEN($K506:$Y508)-LEN(SUBSTITUTE($K506:$Y508,"S", "")))</f>
        <v>0</v>
      </c>
      <c r="AK506" s="365">
        <f>SUMPRODUCT(LEN($AD506:$AD508)-LEN(SUBSTITUTE($AD506:$AD508,"S", "")))</f>
        <v>0</v>
      </c>
      <c r="AL506" s="365">
        <f>SUMPRODUCT(LEN($K506:$Y508)-LEN(SUBSTITUTE($K506:$Y508,"F", "")))</f>
        <v>0</v>
      </c>
      <c r="AM506" s="365">
        <f>SUMPRODUCT(LEN($AD506:$AD508)-LEN(SUBSTITUTE($AD506:$AD508,"F", "")))</f>
        <v>0</v>
      </c>
      <c r="AN506" s="365">
        <f>SUMPRODUCT(LEN($K506:$Y508)-LEN(SUBSTITUTE($K506:$Y508,"G", "")))</f>
        <v>0</v>
      </c>
      <c r="AO506" s="365">
        <f>SUMPRODUCT(LEN($AD506:$AD508)-LEN(SUBSTITUTE($AD506:$AD508,"G", "")))</f>
        <v>0</v>
      </c>
      <c r="AP506" s="365">
        <f>SUMPRODUCT(LEN($K506:$Y508)-LEN(SUBSTITUTE($K506:$Y508,"M", "")))</f>
        <v>0</v>
      </c>
      <c r="AQ506" s="382">
        <f>SUMPRODUCT(LEN($AD506:$AD508)-LEN(SUBSTITUTE($AD506:$AD508,"M", "")))</f>
        <v>0</v>
      </c>
    </row>
    <row r="507" spans="1:51" ht="19.899999999999999" customHeight="1" x14ac:dyDescent="0.2">
      <c r="A507" s="17"/>
      <c r="B507" s="406"/>
      <c r="C507" s="231"/>
      <c r="D507" s="23"/>
      <c r="E507" s="23"/>
      <c r="F507" s="191"/>
      <c r="G507" s="409"/>
      <c r="H507" s="409"/>
      <c r="I507" s="409"/>
      <c r="J507" s="190" t="s">
        <v>91</v>
      </c>
      <c r="K507" s="189"/>
      <c r="L507" s="190" t="s">
        <v>90</v>
      </c>
      <c r="M507" s="189"/>
      <c r="N507" s="190" t="s">
        <v>89</v>
      </c>
      <c r="O507" s="189"/>
      <c r="P507" s="190" t="s">
        <v>88</v>
      </c>
      <c r="Q507" s="189"/>
      <c r="R507" s="190" t="s">
        <v>210</v>
      </c>
      <c r="S507" s="189"/>
      <c r="T507" s="190" t="s">
        <v>209</v>
      </c>
      <c r="U507" s="189"/>
      <c r="V507" s="190" t="s">
        <v>291</v>
      </c>
      <c r="W507" s="189"/>
      <c r="X507" s="190" t="s">
        <v>593</v>
      </c>
      <c r="Y507" s="189"/>
      <c r="Z507" s="190" t="s">
        <v>739</v>
      </c>
      <c r="AA507" s="189"/>
      <c r="AB507" s="303" t="s">
        <v>911</v>
      </c>
      <c r="AC507" s="189"/>
      <c r="AD507" s="18"/>
      <c r="AE507" s="366"/>
      <c r="AF507" s="366"/>
      <c r="AG507" s="188"/>
      <c r="AH507" s="390"/>
      <c r="AI507" s="392"/>
      <c r="AJ507" s="392"/>
      <c r="AK507" s="392"/>
      <c r="AL507" s="392"/>
      <c r="AM507" s="392"/>
      <c r="AN507" s="392"/>
      <c r="AO507" s="392"/>
      <c r="AP507" s="392"/>
      <c r="AQ507" s="395"/>
    </row>
    <row r="508" spans="1:51" ht="19.899999999999999" customHeight="1" thickBot="1" x14ac:dyDescent="0.25">
      <c r="A508" s="17"/>
      <c r="B508" s="412"/>
      <c r="C508" s="230"/>
      <c r="D508" s="186"/>
      <c r="E508" s="186"/>
      <c r="F508" s="185"/>
      <c r="G508" s="411"/>
      <c r="H508" s="411"/>
      <c r="I508" s="411"/>
      <c r="J508" s="184" t="s">
        <v>87</v>
      </c>
      <c r="K508" s="183"/>
      <c r="L508" s="184" t="s">
        <v>86</v>
      </c>
      <c r="M508" s="183"/>
      <c r="N508" s="184" t="s">
        <v>85</v>
      </c>
      <c r="O508" s="183"/>
      <c r="P508" s="184" t="s">
        <v>84</v>
      </c>
      <c r="Q508" s="183"/>
      <c r="R508" s="184" t="s">
        <v>208</v>
      </c>
      <c r="S508" s="183"/>
      <c r="T508" s="184" t="s">
        <v>207</v>
      </c>
      <c r="U508" s="183"/>
      <c r="V508" s="201" t="s">
        <v>290</v>
      </c>
      <c r="W508" s="183"/>
      <c r="X508" s="201" t="s">
        <v>592</v>
      </c>
      <c r="Y508" s="183"/>
      <c r="Z508" s="201" t="s">
        <v>738</v>
      </c>
      <c r="AA508" s="183"/>
      <c r="AB508" s="302" t="s">
        <v>910</v>
      </c>
      <c r="AC508" s="200"/>
      <c r="AD508" s="10"/>
      <c r="AE508" s="367"/>
      <c r="AF508" s="367"/>
      <c r="AG508" s="180"/>
      <c r="AH508" s="391"/>
      <c r="AI508" s="393"/>
      <c r="AJ508" s="393"/>
      <c r="AK508" s="393"/>
      <c r="AL508" s="393"/>
      <c r="AM508" s="393"/>
      <c r="AN508" s="393"/>
      <c r="AO508" s="393"/>
      <c r="AP508" s="393"/>
      <c r="AQ508" s="396"/>
    </row>
    <row r="509" spans="1:51" ht="74.45" customHeight="1" thickBot="1" x14ac:dyDescent="0.3">
      <c r="A509" s="51" t="s">
        <v>123</v>
      </c>
      <c r="B509" s="48" t="s">
        <v>122</v>
      </c>
      <c r="C509" s="48" t="s">
        <v>121</v>
      </c>
      <c r="D509" s="48" t="s">
        <v>120</v>
      </c>
      <c r="E509" s="48" t="s">
        <v>119</v>
      </c>
      <c r="F509" s="48" t="s">
        <v>118</v>
      </c>
      <c r="G509" s="48" t="s">
        <v>33</v>
      </c>
      <c r="H509" s="48" t="s">
        <v>117</v>
      </c>
      <c r="I509" s="48" t="s">
        <v>34</v>
      </c>
      <c r="J509" s="340" t="s">
        <v>116</v>
      </c>
      <c r="K509" s="341"/>
      <c r="L509" s="340" t="s">
        <v>115</v>
      </c>
      <c r="M509" s="341"/>
      <c r="N509" s="340" t="s">
        <v>115</v>
      </c>
      <c r="O509" s="394"/>
      <c r="P509" s="340" t="s">
        <v>115</v>
      </c>
      <c r="Q509" s="394"/>
      <c r="R509" s="340" t="s">
        <v>115</v>
      </c>
      <c r="S509" s="394"/>
      <c r="T509" s="340" t="s">
        <v>115</v>
      </c>
      <c r="U509" s="394"/>
      <c r="V509" s="340" t="s">
        <v>115</v>
      </c>
      <c r="W509" s="394"/>
      <c r="X509" s="340" t="s">
        <v>115</v>
      </c>
      <c r="Y509" s="394"/>
      <c r="Z509" s="340" t="s">
        <v>115</v>
      </c>
      <c r="AA509" s="394"/>
      <c r="AB509" s="340" t="s">
        <v>115</v>
      </c>
      <c r="AC509" s="341"/>
      <c r="AD509" s="49" t="s">
        <v>114</v>
      </c>
      <c r="AE509" s="48" t="s">
        <v>113</v>
      </c>
      <c r="AF509" s="50" t="s">
        <v>221</v>
      </c>
      <c r="AG509" s="47" t="s">
        <v>112</v>
      </c>
      <c r="AH509" s="46" t="s">
        <v>111</v>
      </c>
      <c r="AI509" s="45" t="s">
        <v>110</v>
      </c>
      <c r="AJ509" s="45" t="s">
        <v>109</v>
      </c>
      <c r="AK509" s="45" t="s">
        <v>108</v>
      </c>
      <c r="AL509" s="45" t="s">
        <v>107</v>
      </c>
      <c r="AM509" s="45" t="s">
        <v>106</v>
      </c>
      <c r="AN509" s="45" t="s">
        <v>105</v>
      </c>
      <c r="AO509" s="45" t="s">
        <v>104</v>
      </c>
      <c r="AP509" s="45" t="s">
        <v>103</v>
      </c>
      <c r="AQ509" s="45" t="s">
        <v>102</v>
      </c>
    </row>
    <row r="510" spans="1:51" ht="36" customHeight="1" thickBot="1" x14ac:dyDescent="0.25">
      <c r="A510" s="71" t="s">
        <v>128</v>
      </c>
      <c r="B510" s="215"/>
      <c r="C510" s="214" t="s">
        <v>936</v>
      </c>
      <c r="D510" s="213">
        <v>13</v>
      </c>
      <c r="E510" s="212">
        <v>63764.99</v>
      </c>
      <c r="F510" s="211">
        <v>1228.4000000000001</v>
      </c>
      <c r="G510" s="210"/>
      <c r="H510" s="210"/>
      <c r="I510" s="209"/>
      <c r="J510" s="208"/>
      <c r="K510" s="36"/>
      <c r="L510" s="208"/>
      <c r="M510" s="36"/>
      <c r="N510" s="208"/>
      <c r="O510" s="36"/>
      <c r="P510" s="208"/>
      <c r="Q510" s="36"/>
      <c r="R510" s="208"/>
      <c r="S510" s="36"/>
      <c r="T510" s="208"/>
      <c r="U510" s="36"/>
      <c r="V510" s="208"/>
      <c r="W510" s="36"/>
      <c r="X510" s="208"/>
      <c r="Y510" s="36"/>
      <c r="Z510" s="208"/>
      <c r="AA510" s="36"/>
      <c r="AB510" s="208"/>
      <c r="AC510" s="305"/>
      <c r="AD510" s="36"/>
      <c r="AE510" s="206"/>
      <c r="AF510" s="206"/>
      <c r="AG510" s="205"/>
      <c r="AH510" s="33">
        <f t="shared" ref="AH510:AQ510" si="8">SUM(AH511:AH571)</f>
        <v>408</v>
      </c>
      <c r="AI510" s="54">
        <f t="shared" si="8"/>
        <v>96</v>
      </c>
      <c r="AJ510" s="54">
        <f t="shared" si="8"/>
        <v>68</v>
      </c>
      <c r="AK510" s="54">
        <f t="shared" si="8"/>
        <v>9</v>
      </c>
      <c r="AL510" s="54">
        <f t="shared" si="8"/>
        <v>3</v>
      </c>
      <c r="AM510" s="54">
        <f t="shared" si="8"/>
        <v>1</v>
      </c>
      <c r="AN510" s="54">
        <f t="shared" si="8"/>
        <v>162</v>
      </c>
      <c r="AO510" s="54">
        <f t="shared" si="8"/>
        <v>51</v>
      </c>
      <c r="AP510" s="54">
        <f t="shared" si="8"/>
        <v>63</v>
      </c>
      <c r="AQ510" s="53">
        <f t="shared" si="8"/>
        <v>13</v>
      </c>
      <c r="AR510" s="32" t="s">
        <v>100</v>
      </c>
      <c r="AS510" s="31">
        <f>E510/(100*102)</f>
        <v>6.2514696078431369</v>
      </c>
      <c r="AU510" s="4">
        <f>SUM(AH510:AI510)/D510</f>
        <v>38.769230769230766</v>
      </c>
      <c r="AV510" s="4">
        <f>SUM(AJ510:AK510)/D510</f>
        <v>5.9230769230769234</v>
      </c>
      <c r="AW510" s="4">
        <f>SUM(AL510:AM510)/D510</f>
        <v>0.30769230769230771</v>
      </c>
      <c r="AX510" s="4">
        <f>SUM(AN510:AO510)/D510</f>
        <v>16.384615384615383</v>
      </c>
      <c r="AY510" s="4">
        <f>SUM(AP510:AQ510)/D510</f>
        <v>5.8461538461538458</v>
      </c>
    </row>
    <row r="511" spans="1:51" ht="19.899999999999999" customHeight="1" x14ac:dyDescent="0.2">
      <c r="A511" s="17" t="s">
        <v>82</v>
      </c>
      <c r="B511" s="405">
        <v>1</v>
      </c>
      <c r="C511" s="198" t="s">
        <v>989</v>
      </c>
      <c r="D511" s="197"/>
      <c r="E511" s="197"/>
      <c r="F511" s="196"/>
      <c r="G511" s="408">
        <v>102</v>
      </c>
      <c r="H511" s="408">
        <v>28</v>
      </c>
      <c r="I511" s="408">
        <v>6</v>
      </c>
      <c r="J511" s="195" t="s">
        <v>95</v>
      </c>
      <c r="K511" s="194" t="s">
        <v>988</v>
      </c>
      <c r="L511" s="195" t="s">
        <v>94</v>
      </c>
      <c r="M511" s="194" t="s">
        <v>516</v>
      </c>
      <c r="N511" s="195" t="s">
        <v>93</v>
      </c>
      <c r="O511" s="194" t="s">
        <v>987</v>
      </c>
      <c r="P511" s="195" t="s">
        <v>92</v>
      </c>
      <c r="Q511" s="194" t="s">
        <v>541</v>
      </c>
      <c r="R511" s="195" t="s">
        <v>212</v>
      </c>
      <c r="S511" s="194" t="s">
        <v>275</v>
      </c>
      <c r="T511" s="195" t="s">
        <v>211</v>
      </c>
      <c r="U511" s="194" t="s">
        <v>275</v>
      </c>
      <c r="V511" s="195" t="s">
        <v>292</v>
      </c>
      <c r="W511" s="194" t="s">
        <v>97</v>
      </c>
      <c r="X511" s="195" t="s">
        <v>594</v>
      </c>
      <c r="Y511" s="194" t="s">
        <v>98</v>
      </c>
      <c r="Z511" s="195" t="s">
        <v>740</v>
      </c>
      <c r="AA511" s="194"/>
      <c r="AB511" s="304" t="s">
        <v>912</v>
      </c>
      <c r="AC511" s="194"/>
      <c r="AD511" s="25" t="s">
        <v>986</v>
      </c>
      <c r="AE511" s="397"/>
      <c r="AF511" s="397"/>
      <c r="AG511" s="193"/>
      <c r="AH511" s="379">
        <f>SUMPRODUCT(LEN($K511:$Y513)-LEN(SUBSTITUTE($K511:$Y513,"A", "")))</f>
        <v>40</v>
      </c>
      <c r="AI511" s="365">
        <f>SUMPRODUCT(LEN($AD511:$AD513)-LEN(SUBSTITUTE($AD511:$AD513,"A", "")))</f>
        <v>28</v>
      </c>
      <c r="AJ511" s="365">
        <f>SUMPRODUCT(LEN($K511:$Y513)-LEN(SUBSTITUTE($K511:$Y513,"S", "")))</f>
        <v>5</v>
      </c>
      <c r="AK511" s="365">
        <f>SUMPRODUCT(LEN($AD511:$AD513)-LEN(SUBSTITUTE($AD511:$AD513,"S", "")))</f>
        <v>1</v>
      </c>
      <c r="AL511" s="365">
        <f>SUMPRODUCT(LEN($K511:$Y513)-LEN(SUBSTITUTE($K511:$Y513,"F", "")))</f>
        <v>0</v>
      </c>
      <c r="AM511" s="365">
        <f>SUMPRODUCT(LEN($AD511:$AD513)-LEN(SUBSTITUTE($AD511:$AD513,"F", "")))</f>
        <v>0</v>
      </c>
      <c r="AN511" s="365">
        <f>SUMPRODUCT(LEN($K511:$Y513)-LEN(SUBSTITUTE($K511:$Y513,"G", "")))</f>
        <v>21</v>
      </c>
      <c r="AO511" s="365">
        <f>SUMPRODUCT(LEN($AD511:$AD513)-LEN(SUBSTITUTE($AD511:$AD513,"G", "")))</f>
        <v>15</v>
      </c>
      <c r="AP511" s="365">
        <f>SUMPRODUCT(LEN($K511:$Y513)-LEN(SUBSTITUTE($K511:$Y513,"M", "")))</f>
        <v>5</v>
      </c>
      <c r="AQ511" s="382">
        <f>SUMPRODUCT(LEN($AD511:$AD513)-LEN(SUBSTITUTE($AD511:$AD513,"M", "")))</f>
        <v>2</v>
      </c>
    </row>
    <row r="512" spans="1:51" ht="19.899999999999999" customHeight="1" x14ac:dyDescent="0.2">
      <c r="A512" s="17"/>
      <c r="B512" s="406"/>
      <c r="C512" s="231"/>
      <c r="D512" s="23"/>
      <c r="E512" s="23"/>
      <c r="F512" s="191"/>
      <c r="G512" s="409"/>
      <c r="H512" s="409"/>
      <c r="I512" s="409"/>
      <c r="J512" s="190" t="s">
        <v>91</v>
      </c>
      <c r="K512" s="189" t="s">
        <v>746</v>
      </c>
      <c r="L512" s="190" t="s">
        <v>90</v>
      </c>
      <c r="M512" s="189" t="s">
        <v>669</v>
      </c>
      <c r="N512" s="190" t="s">
        <v>89</v>
      </c>
      <c r="O512" s="189" t="s">
        <v>532</v>
      </c>
      <c r="P512" s="190" t="s">
        <v>88</v>
      </c>
      <c r="Q512" s="189" t="s">
        <v>382</v>
      </c>
      <c r="R512" s="190" t="s">
        <v>210</v>
      </c>
      <c r="S512" s="189" t="s">
        <v>263</v>
      </c>
      <c r="T512" s="190" t="s">
        <v>209</v>
      </c>
      <c r="U512" s="189" t="s">
        <v>263</v>
      </c>
      <c r="V512" s="190" t="s">
        <v>291</v>
      </c>
      <c r="W512" s="189" t="s">
        <v>264</v>
      </c>
      <c r="X512" s="190" t="s">
        <v>593</v>
      </c>
      <c r="Y512" s="189"/>
      <c r="Z512" s="190" t="s">
        <v>739</v>
      </c>
      <c r="AA512" s="189"/>
      <c r="AB512" s="303" t="s">
        <v>911</v>
      </c>
      <c r="AC512" s="189"/>
      <c r="AD512" s="18" t="s">
        <v>985</v>
      </c>
      <c r="AE512" s="366"/>
      <c r="AF512" s="366"/>
      <c r="AG512" s="188"/>
      <c r="AH512" s="390"/>
      <c r="AI512" s="392"/>
      <c r="AJ512" s="392"/>
      <c r="AK512" s="392"/>
      <c r="AL512" s="392"/>
      <c r="AM512" s="392"/>
      <c r="AN512" s="392"/>
      <c r="AO512" s="392"/>
      <c r="AP512" s="392"/>
      <c r="AQ512" s="395"/>
      <c r="AT512" s="4">
        <f>SUM(AP511:AQ513)/SUM(AN511:AQ513)*100</f>
        <v>16.279069767441861</v>
      </c>
    </row>
    <row r="513" spans="1:46" ht="19.899999999999999" customHeight="1" thickBot="1" x14ac:dyDescent="0.25">
      <c r="A513" s="17"/>
      <c r="B513" s="407"/>
      <c r="C513" s="233"/>
      <c r="D513" s="203"/>
      <c r="E513" s="203"/>
      <c r="F513" s="202"/>
      <c r="G513" s="410"/>
      <c r="H513" s="410"/>
      <c r="I513" s="410"/>
      <c r="J513" s="201" t="s">
        <v>87</v>
      </c>
      <c r="K513" s="200" t="s">
        <v>743</v>
      </c>
      <c r="L513" s="201" t="s">
        <v>86</v>
      </c>
      <c r="M513" s="200" t="s">
        <v>532</v>
      </c>
      <c r="N513" s="201" t="s">
        <v>85</v>
      </c>
      <c r="O513" s="200" t="s">
        <v>97</v>
      </c>
      <c r="P513" s="201" t="s">
        <v>84</v>
      </c>
      <c r="Q513" s="200" t="s">
        <v>600</v>
      </c>
      <c r="R513" s="201" t="s">
        <v>208</v>
      </c>
      <c r="S513" s="200" t="s">
        <v>297</v>
      </c>
      <c r="T513" s="201" t="s">
        <v>207</v>
      </c>
      <c r="U513" s="200" t="s">
        <v>297</v>
      </c>
      <c r="V513" s="201" t="s">
        <v>290</v>
      </c>
      <c r="W513" s="200" t="s">
        <v>214</v>
      </c>
      <c r="X513" s="201" t="s">
        <v>592</v>
      </c>
      <c r="Y513" s="200"/>
      <c r="Z513" s="201" t="s">
        <v>738</v>
      </c>
      <c r="AA513" s="200"/>
      <c r="AB513" s="302" t="s">
        <v>910</v>
      </c>
      <c r="AC513" s="200"/>
      <c r="AD513" s="10"/>
      <c r="AE513" s="398"/>
      <c r="AF513" s="398"/>
      <c r="AG513" s="199"/>
      <c r="AH513" s="391"/>
      <c r="AI513" s="393"/>
      <c r="AJ513" s="393"/>
      <c r="AK513" s="393"/>
      <c r="AL513" s="393"/>
      <c r="AM513" s="393"/>
      <c r="AN513" s="393"/>
      <c r="AO513" s="393"/>
      <c r="AP513" s="393"/>
      <c r="AQ513" s="396"/>
    </row>
    <row r="514" spans="1:46" ht="19.899999999999999" customHeight="1" x14ac:dyDescent="0.2">
      <c r="A514" s="17"/>
      <c r="B514" s="405">
        <v>2</v>
      </c>
      <c r="C514" s="232"/>
      <c r="D514" s="197"/>
      <c r="E514" s="197"/>
      <c r="F514" s="196"/>
      <c r="G514" s="408">
        <v>104</v>
      </c>
      <c r="H514" s="408">
        <v>27</v>
      </c>
      <c r="I514" s="408">
        <v>6</v>
      </c>
      <c r="J514" s="195" t="s">
        <v>95</v>
      </c>
      <c r="K514" s="194" t="s">
        <v>97</v>
      </c>
      <c r="L514" s="195" t="s">
        <v>94</v>
      </c>
      <c r="M514" s="194" t="s">
        <v>213</v>
      </c>
      <c r="N514" s="195" t="s">
        <v>93</v>
      </c>
      <c r="O514" s="194" t="s">
        <v>224</v>
      </c>
      <c r="P514" s="195" t="s">
        <v>92</v>
      </c>
      <c r="Q514" s="194" t="s">
        <v>263</v>
      </c>
      <c r="R514" s="195" t="s">
        <v>212</v>
      </c>
      <c r="S514" s="194" t="s">
        <v>297</v>
      </c>
      <c r="T514" s="195" t="s">
        <v>211</v>
      </c>
      <c r="U514" s="194" t="s">
        <v>273</v>
      </c>
      <c r="V514" s="195" t="s">
        <v>292</v>
      </c>
      <c r="W514" s="194" t="s">
        <v>218</v>
      </c>
      <c r="X514" s="195" t="s">
        <v>594</v>
      </c>
      <c r="Y514" s="194"/>
      <c r="Z514" s="195" t="s">
        <v>740</v>
      </c>
      <c r="AA514" s="194"/>
      <c r="AB514" s="304" t="s">
        <v>912</v>
      </c>
      <c r="AC514" s="194"/>
      <c r="AD514" s="25" t="s">
        <v>600</v>
      </c>
      <c r="AE514" s="397">
        <v>4</v>
      </c>
      <c r="AF514" s="397"/>
      <c r="AG514" s="193"/>
      <c r="AH514" s="379">
        <f>SUMPRODUCT(LEN($K514:$Y516)-LEN(SUBSTITUTE($K514:$Y516,"A", "")))</f>
        <v>22</v>
      </c>
      <c r="AI514" s="365">
        <f>SUMPRODUCT(LEN($AD514:$AD516)-LEN(SUBSTITUTE($AD514:$AD516,"A", "")))</f>
        <v>3</v>
      </c>
      <c r="AJ514" s="365">
        <f>SUMPRODUCT(LEN($K514:$Y516)-LEN(SUBSTITUTE($K514:$Y516,"S", "")))</f>
        <v>10</v>
      </c>
      <c r="AK514" s="365">
        <f>SUMPRODUCT(LEN($AD514:$AD516)-LEN(SUBSTITUTE($AD514:$AD516,"S", "")))</f>
        <v>0</v>
      </c>
      <c r="AL514" s="365">
        <f>SUMPRODUCT(LEN($K514:$Y516)-LEN(SUBSTITUTE($K514:$Y516,"F", "")))</f>
        <v>1</v>
      </c>
      <c r="AM514" s="365">
        <f>SUMPRODUCT(LEN($AD514:$AD516)-LEN(SUBSTITUTE($AD514:$AD516,"F", "")))</f>
        <v>0</v>
      </c>
      <c r="AN514" s="365">
        <f>SUMPRODUCT(LEN($K514:$Y516)-LEN(SUBSTITUTE($K514:$Y516,"G", "")))</f>
        <v>10</v>
      </c>
      <c r="AO514" s="365">
        <f>SUMPRODUCT(LEN($AD514:$AD516)-LEN(SUBSTITUTE($AD514:$AD516,"G", "")))</f>
        <v>2</v>
      </c>
      <c r="AP514" s="365">
        <f>SUMPRODUCT(LEN($K514:$Y516)-LEN(SUBSTITUTE($K514:$Y516,"M", "")))</f>
        <v>2</v>
      </c>
      <c r="AQ514" s="382">
        <f>SUMPRODUCT(LEN($AD514:$AD516)-LEN(SUBSTITUTE($AD514:$AD516,"M", "")))</f>
        <v>0</v>
      </c>
    </row>
    <row r="515" spans="1:46" ht="19.899999999999999" customHeight="1" x14ac:dyDescent="0.2">
      <c r="A515" s="17"/>
      <c r="B515" s="406"/>
      <c r="C515" s="231"/>
      <c r="D515" s="23"/>
      <c r="E515" s="23"/>
      <c r="F515" s="191"/>
      <c r="G515" s="409"/>
      <c r="H515" s="409"/>
      <c r="I515" s="409"/>
      <c r="J515" s="190" t="s">
        <v>91</v>
      </c>
      <c r="K515" s="189" t="s">
        <v>748</v>
      </c>
      <c r="L515" s="190" t="s">
        <v>90</v>
      </c>
      <c r="M515" s="189" t="s">
        <v>275</v>
      </c>
      <c r="N515" s="190" t="s">
        <v>89</v>
      </c>
      <c r="O515" s="189" t="s">
        <v>275</v>
      </c>
      <c r="P515" s="190" t="s">
        <v>88</v>
      </c>
      <c r="Q515" s="189" t="s">
        <v>266</v>
      </c>
      <c r="R515" s="190" t="s">
        <v>210</v>
      </c>
      <c r="S515" s="189" t="s">
        <v>354</v>
      </c>
      <c r="T515" s="190" t="s">
        <v>209</v>
      </c>
      <c r="U515" s="189" t="s">
        <v>218</v>
      </c>
      <c r="V515" s="190" t="s">
        <v>291</v>
      </c>
      <c r="W515" s="189" t="s">
        <v>98</v>
      </c>
      <c r="X515" s="190" t="s">
        <v>593</v>
      </c>
      <c r="Y515" s="189"/>
      <c r="Z515" s="190" t="s">
        <v>739</v>
      </c>
      <c r="AA515" s="189"/>
      <c r="AB515" s="303" t="s">
        <v>911</v>
      </c>
      <c r="AC515" s="189"/>
      <c r="AD515" s="18"/>
      <c r="AE515" s="366"/>
      <c r="AF515" s="366"/>
      <c r="AG515" s="188"/>
      <c r="AH515" s="390"/>
      <c r="AI515" s="392"/>
      <c r="AJ515" s="392"/>
      <c r="AK515" s="392"/>
      <c r="AL515" s="392"/>
      <c r="AM515" s="392"/>
      <c r="AN515" s="392"/>
      <c r="AO515" s="392"/>
      <c r="AP515" s="392"/>
      <c r="AQ515" s="395"/>
      <c r="AT515" s="4">
        <f>SUM(AP514:AQ516)/SUM(AN514:AQ516)*100</f>
        <v>14.285714285714285</v>
      </c>
    </row>
    <row r="516" spans="1:46" ht="19.899999999999999" customHeight="1" thickBot="1" x14ac:dyDescent="0.25">
      <c r="A516" s="17"/>
      <c r="B516" s="407"/>
      <c r="C516" s="233"/>
      <c r="D516" s="203"/>
      <c r="E516" s="203"/>
      <c r="F516" s="202"/>
      <c r="G516" s="410"/>
      <c r="H516" s="410"/>
      <c r="I516" s="410"/>
      <c r="J516" s="201" t="s">
        <v>87</v>
      </c>
      <c r="K516" s="200" t="s">
        <v>748</v>
      </c>
      <c r="L516" s="201" t="s">
        <v>86</v>
      </c>
      <c r="M516" s="200" t="s">
        <v>269</v>
      </c>
      <c r="N516" s="201" t="s">
        <v>85</v>
      </c>
      <c r="O516" s="200" t="s">
        <v>545</v>
      </c>
      <c r="P516" s="201" t="s">
        <v>84</v>
      </c>
      <c r="Q516" s="200" t="s">
        <v>213</v>
      </c>
      <c r="R516" s="201" t="s">
        <v>208</v>
      </c>
      <c r="S516" s="200" t="s">
        <v>305</v>
      </c>
      <c r="T516" s="201" t="s">
        <v>207</v>
      </c>
      <c r="U516" s="200" t="s">
        <v>98</v>
      </c>
      <c r="V516" s="201" t="s">
        <v>290</v>
      </c>
      <c r="W516" s="200"/>
      <c r="X516" s="201" t="s">
        <v>592</v>
      </c>
      <c r="Y516" s="200"/>
      <c r="Z516" s="201" t="s">
        <v>738</v>
      </c>
      <c r="AA516" s="200"/>
      <c r="AB516" s="302" t="s">
        <v>910</v>
      </c>
      <c r="AC516" s="200"/>
      <c r="AD516" s="10"/>
      <c r="AE516" s="398"/>
      <c r="AF516" s="398"/>
      <c r="AG516" s="199"/>
      <c r="AH516" s="391"/>
      <c r="AI516" s="393"/>
      <c r="AJ516" s="393"/>
      <c r="AK516" s="393"/>
      <c r="AL516" s="393"/>
      <c r="AM516" s="393"/>
      <c r="AN516" s="393"/>
      <c r="AO516" s="393"/>
      <c r="AP516" s="393"/>
      <c r="AQ516" s="396"/>
    </row>
    <row r="517" spans="1:46" ht="19.899999999999999" customHeight="1" x14ac:dyDescent="0.2">
      <c r="A517" s="17"/>
      <c r="B517" s="405">
        <v>3</v>
      </c>
      <c r="C517" s="232"/>
      <c r="D517" s="197"/>
      <c r="E517" s="197"/>
      <c r="F517" s="196"/>
      <c r="G517" s="408">
        <v>85</v>
      </c>
      <c r="H517" s="408">
        <v>23</v>
      </c>
      <c r="I517" s="408">
        <v>5</v>
      </c>
      <c r="J517" s="195" t="s">
        <v>95</v>
      </c>
      <c r="K517" s="194" t="s">
        <v>748</v>
      </c>
      <c r="L517" s="195" t="s">
        <v>94</v>
      </c>
      <c r="M517" s="194" t="s">
        <v>951</v>
      </c>
      <c r="N517" s="195" t="s">
        <v>93</v>
      </c>
      <c r="O517" s="194" t="s">
        <v>425</v>
      </c>
      <c r="P517" s="195" t="s">
        <v>92</v>
      </c>
      <c r="Q517" s="194" t="s">
        <v>224</v>
      </c>
      <c r="R517" s="195" t="s">
        <v>212</v>
      </c>
      <c r="S517" s="194" t="s">
        <v>275</v>
      </c>
      <c r="T517" s="195" t="s">
        <v>211</v>
      </c>
      <c r="U517" s="194" t="s">
        <v>97</v>
      </c>
      <c r="V517" s="195" t="s">
        <v>292</v>
      </c>
      <c r="W517" s="194"/>
      <c r="X517" s="195" t="s">
        <v>594</v>
      </c>
      <c r="Y517" s="194"/>
      <c r="Z517" s="195" t="s">
        <v>740</v>
      </c>
      <c r="AA517" s="194"/>
      <c r="AB517" s="304" t="s">
        <v>912</v>
      </c>
      <c r="AC517" s="194"/>
      <c r="AD517" s="25" t="s">
        <v>984</v>
      </c>
      <c r="AE517" s="397"/>
      <c r="AF517" s="397"/>
      <c r="AG517" s="193"/>
      <c r="AH517" s="379">
        <f>SUMPRODUCT(LEN($K517:$Y519)-LEN(SUBSTITUTE($K517:$Y519,"A", "")))</f>
        <v>35</v>
      </c>
      <c r="AI517" s="365">
        <f>SUMPRODUCT(LEN($AD517:$AD519)-LEN(SUBSTITUTE($AD517:$AD519,"A", "")))</f>
        <v>6</v>
      </c>
      <c r="AJ517" s="365">
        <f>SUMPRODUCT(LEN($K517:$Y519)-LEN(SUBSTITUTE($K517:$Y519,"S", "")))</f>
        <v>0</v>
      </c>
      <c r="AK517" s="365">
        <f>SUMPRODUCT(LEN($AD517:$AD519)-LEN(SUBSTITUTE($AD517:$AD519,"S", "")))</f>
        <v>0</v>
      </c>
      <c r="AL517" s="365">
        <f>SUMPRODUCT(LEN($K517:$Y519)-LEN(SUBSTITUTE($K517:$Y519,"F", "")))</f>
        <v>0</v>
      </c>
      <c r="AM517" s="365">
        <f>SUMPRODUCT(LEN($AD517:$AD519)-LEN(SUBSTITUTE($AD517:$AD519,"F", "")))</f>
        <v>0</v>
      </c>
      <c r="AN517" s="365">
        <f>SUMPRODUCT(LEN($K517:$Y519)-LEN(SUBSTITUTE($K517:$Y519,"G", "")))</f>
        <v>1</v>
      </c>
      <c r="AO517" s="365">
        <f>SUMPRODUCT(LEN($AD517:$AD519)-LEN(SUBSTITUTE($AD517:$AD519,"G", "")))</f>
        <v>4</v>
      </c>
      <c r="AP517" s="365">
        <f>SUMPRODUCT(LEN($K517:$Y519)-LEN(SUBSTITUTE($K517:$Y519,"M", "")))</f>
        <v>10</v>
      </c>
      <c r="AQ517" s="382">
        <f>SUMPRODUCT(LEN($AD517:$AD519)-LEN(SUBSTITUTE($AD517:$AD519,"M", "")))</f>
        <v>3</v>
      </c>
    </row>
    <row r="518" spans="1:46" ht="19.899999999999999" customHeight="1" x14ac:dyDescent="0.2">
      <c r="A518" s="17"/>
      <c r="B518" s="406"/>
      <c r="C518" s="231"/>
      <c r="D518" s="23"/>
      <c r="E518" s="23"/>
      <c r="F518" s="191"/>
      <c r="G518" s="409"/>
      <c r="H518" s="409"/>
      <c r="I518" s="409"/>
      <c r="J518" s="190" t="s">
        <v>91</v>
      </c>
      <c r="K518" s="189" t="s">
        <v>746</v>
      </c>
      <c r="L518" s="190" t="s">
        <v>90</v>
      </c>
      <c r="M518" s="189" t="s">
        <v>922</v>
      </c>
      <c r="N518" s="190" t="s">
        <v>89</v>
      </c>
      <c r="O518" s="189" t="s">
        <v>747</v>
      </c>
      <c r="P518" s="190" t="s">
        <v>88</v>
      </c>
      <c r="Q518" s="189" t="s">
        <v>743</v>
      </c>
      <c r="R518" s="190" t="s">
        <v>210</v>
      </c>
      <c r="S518" s="189" t="s">
        <v>213</v>
      </c>
      <c r="T518" s="190" t="s">
        <v>209</v>
      </c>
      <c r="U518" s="189" t="s">
        <v>97</v>
      </c>
      <c r="V518" s="190" t="s">
        <v>291</v>
      </c>
      <c r="W518" s="189"/>
      <c r="X518" s="190" t="s">
        <v>593</v>
      </c>
      <c r="Y518" s="189"/>
      <c r="Z518" s="190" t="s">
        <v>739</v>
      </c>
      <c r="AA518" s="189"/>
      <c r="AB518" s="303" t="s">
        <v>911</v>
      </c>
      <c r="AC518" s="189"/>
      <c r="AD518" s="18" t="s">
        <v>983</v>
      </c>
      <c r="AE518" s="366"/>
      <c r="AF518" s="366"/>
      <c r="AG518" s="188"/>
      <c r="AH518" s="390"/>
      <c r="AI518" s="392"/>
      <c r="AJ518" s="392"/>
      <c r="AK518" s="392"/>
      <c r="AL518" s="392"/>
      <c r="AM518" s="392"/>
      <c r="AN518" s="392"/>
      <c r="AO518" s="392"/>
      <c r="AP518" s="392"/>
      <c r="AQ518" s="395"/>
      <c r="AT518" s="4">
        <f>SUM(AP517:AQ519)/SUM(AN517:AQ519)*100</f>
        <v>72.222222222222214</v>
      </c>
    </row>
    <row r="519" spans="1:46" ht="19.899999999999999" customHeight="1" thickBot="1" x14ac:dyDescent="0.25">
      <c r="A519" s="17"/>
      <c r="B519" s="407"/>
      <c r="C519" s="233"/>
      <c r="D519" s="203"/>
      <c r="E519" s="203"/>
      <c r="F519" s="202"/>
      <c r="G519" s="410"/>
      <c r="H519" s="410"/>
      <c r="I519" s="410"/>
      <c r="J519" s="201" t="s">
        <v>87</v>
      </c>
      <c r="K519" s="200" t="s">
        <v>846</v>
      </c>
      <c r="L519" s="201" t="s">
        <v>86</v>
      </c>
      <c r="M519" s="200" t="s">
        <v>747</v>
      </c>
      <c r="N519" s="201" t="s">
        <v>85</v>
      </c>
      <c r="O519" s="200" t="s">
        <v>747</v>
      </c>
      <c r="P519" s="201" t="s">
        <v>84</v>
      </c>
      <c r="Q519" s="200" t="s">
        <v>224</v>
      </c>
      <c r="R519" s="201" t="s">
        <v>208</v>
      </c>
      <c r="S519" s="200" t="s">
        <v>97</v>
      </c>
      <c r="T519" s="201" t="s">
        <v>207</v>
      </c>
      <c r="U519" s="200"/>
      <c r="V519" s="201" t="s">
        <v>290</v>
      </c>
      <c r="W519" s="200"/>
      <c r="X519" s="201" t="s">
        <v>592</v>
      </c>
      <c r="Y519" s="200"/>
      <c r="Z519" s="201" t="s">
        <v>738</v>
      </c>
      <c r="AA519" s="200"/>
      <c r="AB519" s="302" t="s">
        <v>910</v>
      </c>
      <c r="AC519" s="200"/>
      <c r="AD519" s="10"/>
      <c r="AE519" s="398"/>
      <c r="AF519" s="398"/>
      <c r="AG519" s="199"/>
      <c r="AH519" s="391"/>
      <c r="AI519" s="393"/>
      <c r="AJ519" s="393"/>
      <c r="AK519" s="393"/>
      <c r="AL519" s="393"/>
      <c r="AM519" s="393"/>
      <c r="AN519" s="393"/>
      <c r="AO519" s="393"/>
      <c r="AP519" s="393"/>
      <c r="AQ519" s="396"/>
    </row>
    <row r="520" spans="1:46" ht="19.899999999999999" customHeight="1" x14ac:dyDescent="0.2">
      <c r="A520" s="17"/>
      <c r="B520" s="405">
        <v>4</v>
      </c>
      <c r="C520" s="232"/>
      <c r="D520" s="197"/>
      <c r="E520" s="197"/>
      <c r="F520" s="196"/>
      <c r="G520" s="408">
        <v>112</v>
      </c>
      <c r="H520" s="408">
        <v>31</v>
      </c>
      <c r="I520" s="408">
        <v>7</v>
      </c>
      <c r="J520" s="195" t="s">
        <v>95</v>
      </c>
      <c r="K520" s="194" t="s">
        <v>748</v>
      </c>
      <c r="L520" s="195" t="s">
        <v>94</v>
      </c>
      <c r="M520" s="194" t="s">
        <v>97</v>
      </c>
      <c r="N520" s="195" t="s">
        <v>93</v>
      </c>
      <c r="O520" s="194" t="s">
        <v>743</v>
      </c>
      <c r="P520" s="195" t="s">
        <v>92</v>
      </c>
      <c r="Q520" s="194" t="s">
        <v>541</v>
      </c>
      <c r="R520" s="195" t="s">
        <v>212</v>
      </c>
      <c r="S520" s="194" t="s">
        <v>982</v>
      </c>
      <c r="T520" s="195" t="s">
        <v>211</v>
      </c>
      <c r="U520" s="194" t="s">
        <v>466</v>
      </c>
      <c r="V520" s="195" t="s">
        <v>292</v>
      </c>
      <c r="W520" s="194" t="s">
        <v>746</v>
      </c>
      <c r="X520" s="195" t="s">
        <v>594</v>
      </c>
      <c r="Y520" s="194" t="s">
        <v>214</v>
      </c>
      <c r="Z520" s="195" t="s">
        <v>740</v>
      </c>
      <c r="AA520" s="194"/>
      <c r="AB520" s="304" t="s">
        <v>912</v>
      </c>
      <c r="AC520" s="194"/>
      <c r="AD520" s="25" t="s">
        <v>981</v>
      </c>
      <c r="AE520" s="397"/>
      <c r="AF520" s="397"/>
      <c r="AG520" s="193"/>
      <c r="AH520" s="379">
        <f>SUMPRODUCT(LEN($K520:$Y522)-LEN(SUBSTITUTE($K520:$Y522,"A", "")))</f>
        <v>41</v>
      </c>
      <c r="AI520" s="365">
        <f>SUMPRODUCT(LEN($AD520:$AD522)-LEN(SUBSTITUTE($AD520:$AD522,"A", "")))</f>
        <v>13</v>
      </c>
      <c r="AJ520" s="365">
        <f>SUMPRODUCT(LEN($K520:$Y522)-LEN(SUBSTITUTE($K520:$Y522,"S", "")))</f>
        <v>9</v>
      </c>
      <c r="AK520" s="365">
        <f>SUMPRODUCT(LEN($AD520:$AD522)-LEN(SUBSTITUTE($AD520:$AD522,"S", "")))</f>
        <v>1</v>
      </c>
      <c r="AL520" s="365">
        <f>SUMPRODUCT(LEN($K520:$Y522)-LEN(SUBSTITUTE($K520:$Y522,"F", "")))</f>
        <v>1</v>
      </c>
      <c r="AM520" s="365">
        <f>SUMPRODUCT(LEN($AD520:$AD522)-LEN(SUBSTITUTE($AD520:$AD522,"F", "")))</f>
        <v>0</v>
      </c>
      <c r="AN520" s="365">
        <f>SUMPRODUCT(LEN($K520:$Y522)-LEN(SUBSTITUTE($K520:$Y522,"G", "")))</f>
        <v>18</v>
      </c>
      <c r="AO520" s="365">
        <f>SUMPRODUCT(LEN($AD520:$AD522)-LEN(SUBSTITUTE($AD520:$AD522,"G", "")))</f>
        <v>7</v>
      </c>
      <c r="AP520" s="365">
        <f>SUMPRODUCT(LEN($K520:$Y522)-LEN(SUBSTITUTE($K520:$Y522,"M", "")))</f>
        <v>5</v>
      </c>
      <c r="AQ520" s="382">
        <f>SUMPRODUCT(LEN($AD520:$AD522)-LEN(SUBSTITUTE($AD520:$AD522,"M", "")))</f>
        <v>3</v>
      </c>
    </row>
    <row r="521" spans="1:46" ht="19.899999999999999" customHeight="1" x14ac:dyDescent="0.2">
      <c r="A521" s="17"/>
      <c r="B521" s="406"/>
      <c r="C521" s="231"/>
      <c r="D521" s="23"/>
      <c r="E521" s="23"/>
      <c r="F521" s="191"/>
      <c r="G521" s="409"/>
      <c r="H521" s="409"/>
      <c r="I521" s="409"/>
      <c r="J521" s="190" t="s">
        <v>91</v>
      </c>
      <c r="K521" s="189" t="s">
        <v>743</v>
      </c>
      <c r="L521" s="190" t="s">
        <v>90</v>
      </c>
      <c r="M521" s="189" t="s">
        <v>213</v>
      </c>
      <c r="N521" s="190" t="s">
        <v>89</v>
      </c>
      <c r="O521" s="189" t="s">
        <v>425</v>
      </c>
      <c r="P521" s="190" t="s">
        <v>88</v>
      </c>
      <c r="Q521" s="189" t="s">
        <v>301</v>
      </c>
      <c r="R521" s="190" t="s">
        <v>210</v>
      </c>
      <c r="S521" s="189" t="s">
        <v>855</v>
      </c>
      <c r="T521" s="190" t="s">
        <v>209</v>
      </c>
      <c r="U521" s="189" t="s">
        <v>679</v>
      </c>
      <c r="V521" s="190" t="s">
        <v>291</v>
      </c>
      <c r="W521" s="189" t="s">
        <v>305</v>
      </c>
      <c r="X521" s="190" t="s">
        <v>593</v>
      </c>
      <c r="Y521" s="189" t="s">
        <v>218</v>
      </c>
      <c r="Z521" s="190" t="s">
        <v>739</v>
      </c>
      <c r="AA521" s="189"/>
      <c r="AB521" s="303" t="s">
        <v>911</v>
      </c>
      <c r="AC521" s="189"/>
      <c r="AD521" s="18" t="s">
        <v>980</v>
      </c>
      <c r="AE521" s="366"/>
      <c r="AF521" s="366"/>
      <c r="AG521" s="188"/>
      <c r="AH521" s="390"/>
      <c r="AI521" s="392"/>
      <c r="AJ521" s="392"/>
      <c r="AK521" s="392"/>
      <c r="AL521" s="392"/>
      <c r="AM521" s="392"/>
      <c r="AN521" s="392"/>
      <c r="AO521" s="392"/>
      <c r="AP521" s="392"/>
      <c r="AQ521" s="395"/>
      <c r="AT521" s="4">
        <f>SUM(AP520:AQ522)/SUM(AN520:AQ522)*100</f>
        <v>24.242424242424242</v>
      </c>
    </row>
    <row r="522" spans="1:46" ht="19.899999999999999" customHeight="1" thickBot="1" x14ac:dyDescent="0.25">
      <c r="A522" s="17"/>
      <c r="B522" s="407"/>
      <c r="C522" s="233"/>
      <c r="D522" s="203"/>
      <c r="E522" s="203"/>
      <c r="F522" s="202"/>
      <c r="G522" s="410"/>
      <c r="H522" s="410"/>
      <c r="I522" s="410"/>
      <c r="J522" s="201" t="s">
        <v>87</v>
      </c>
      <c r="K522" s="200" t="s">
        <v>213</v>
      </c>
      <c r="L522" s="201" t="s">
        <v>86</v>
      </c>
      <c r="M522" s="200" t="s">
        <v>748</v>
      </c>
      <c r="N522" s="201" t="s">
        <v>85</v>
      </c>
      <c r="O522" s="200" t="s">
        <v>490</v>
      </c>
      <c r="P522" s="201" t="s">
        <v>84</v>
      </c>
      <c r="Q522" s="200" t="s">
        <v>490</v>
      </c>
      <c r="R522" s="201" t="s">
        <v>208</v>
      </c>
      <c r="S522" s="200" t="s">
        <v>498</v>
      </c>
      <c r="T522" s="201" t="s">
        <v>207</v>
      </c>
      <c r="U522" s="200" t="s">
        <v>297</v>
      </c>
      <c r="V522" s="201" t="s">
        <v>290</v>
      </c>
      <c r="W522" s="200" t="s">
        <v>271</v>
      </c>
      <c r="X522" s="201" t="s">
        <v>592</v>
      </c>
      <c r="Y522" s="200" t="s">
        <v>98</v>
      </c>
      <c r="Z522" s="201" t="s">
        <v>738</v>
      </c>
      <c r="AA522" s="200"/>
      <c r="AB522" s="302" t="s">
        <v>910</v>
      </c>
      <c r="AC522" s="200"/>
      <c r="AD522" s="10" t="s">
        <v>979</v>
      </c>
      <c r="AE522" s="398"/>
      <c r="AF522" s="398"/>
      <c r="AG522" s="199"/>
      <c r="AH522" s="391"/>
      <c r="AI522" s="393"/>
      <c r="AJ522" s="393"/>
      <c r="AK522" s="393"/>
      <c r="AL522" s="393"/>
      <c r="AM522" s="393"/>
      <c r="AN522" s="393"/>
      <c r="AO522" s="393"/>
      <c r="AP522" s="393"/>
      <c r="AQ522" s="396"/>
    </row>
    <row r="523" spans="1:46" ht="19.899999999999999" customHeight="1" x14ac:dyDescent="0.2">
      <c r="A523" s="17"/>
      <c r="B523" s="405">
        <v>5</v>
      </c>
      <c r="C523" s="232"/>
      <c r="D523" s="197"/>
      <c r="E523" s="197"/>
      <c r="F523" s="196"/>
      <c r="G523" s="408">
        <v>104</v>
      </c>
      <c r="H523" s="408">
        <v>24</v>
      </c>
      <c r="I523" s="408">
        <v>7</v>
      </c>
      <c r="J523" s="195" t="s">
        <v>95</v>
      </c>
      <c r="K523" s="194" t="s">
        <v>745</v>
      </c>
      <c r="L523" s="195" t="s">
        <v>94</v>
      </c>
      <c r="M523" s="194" t="s">
        <v>97</v>
      </c>
      <c r="N523" s="195" t="s">
        <v>93</v>
      </c>
      <c r="O523" s="194" t="s">
        <v>97</v>
      </c>
      <c r="P523" s="195" t="s">
        <v>92</v>
      </c>
      <c r="Q523" s="194" t="s">
        <v>297</v>
      </c>
      <c r="R523" s="195" t="s">
        <v>212</v>
      </c>
      <c r="S523" s="194" t="s">
        <v>305</v>
      </c>
      <c r="T523" s="195" t="s">
        <v>211</v>
      </c>
      <c r="U523" s="194" t="s">
        <v>98</v>
      </c>
      <c r="V523" s="195" t="s">
        <v>292</v>
      </c>
      <c r="W523" s="194"/>
      <c r="X523" s="195" t="s">
        <v>594</v>
      </c>
      <c r="Y523" s="194"/>
      <c r="Z523" s="195" t="s">
        <v>740</v>
      </c>
      <c r="AA523" s="194"/>
      <c r="AB523" s="304" t="s">
        <v>912</v>
      </c>
      <c r="AC523" s="194"/>
      <c r="AD523" s="25" t="s">
        <v>978</v>
      </c>
      <c r="AE523" s="397"/>
      <c r="AF523" s="397"/>
      <c r="AG523" s="193"/>
      <c r="AH523" s="379">
        <f>SUMPRODUCT(LEN($K523:$Y525)-LEN(SUBSTITUTE($K523:$Y525,"A", "")))</f>
        <v>23</v>
      </c>
      <c r="AI523" s="365">
        <f>SUMPRODUCT(LEN($AD523:$AD525)-LEN(SUBSTITUTE($AD523:$AD525,"A", "")))</f>
        <v>7</v>
      </c>
      <c r="AJ523" s="365">
        <f>SUMPRODUCT(LEN($K523:$Y525)-LEN(SUBSTITUTE($K523:$Y525,"S", "")))</f>
        <v>6</v>
      </c>
      <c r="AK523" s="365">
        <f>SUMPRODUCT(LEN($AD523:$AD525)-LEN(SUBSTITUTE($AD523:$AD525,"S", "")))</f>
        <v>5</v>
      </c>
      <c r="AL523" s="365">
        <f>SUMPRODUCT(LEN($K523:$Y525)-LEN(SUBSTITUTE($K523:$Y525,"F", "")))</f>
        <v>0</v>
      </c>
      <c r="AM523" s="365">
        <f>SUMPRODUCT(LEN($AD523:$AD525)-LEN(SUBSTITUTE($AD523:$AD525,"F", "")))</f>
        <v>1</v>
      </c>
      <c r="AN523" s="365">
        <f>SUMPRODUCT(LEN($K523:$Y525)-LEN(SUBSTITUTE($K523:$Y525,"G", "")))</f>
        <v>3</v>
      </c>
      <c r="AO523" s="365">
        <f>SUMPRODUCT(LEN($AD523:$AD525)-LEN(SUBSTITUTE($AD523:$AD525,"G", "")))</f>
        <v>3</v>
      </c>
      <c r="AP523" s="365">
        <f>SUMPRODUCT(LEN($K523:$Y525)-LEN(SUBSTITUTE($K523:$Y525,"M", "")))</f>
        <v>1</v>
      </c>
      <c r="AQ523" s="382">
        <f>SUMPRODUCT(LEN($AD523:$AD525)-LEN(SUBSTITUTE($AD523:$AD525,"M", "")))</f>
        <v>2</v>
      </c>
    </row>
    <row r="524" spans="1:46" ht="19.899999999999999" customHeight="1" x14ac:dyDescent="0.2">
      <c r="A524" s="17"/>
      <c r="B524" s="406"/>
      <c r="C524" s="231"/>
      <c r="D524" s="23"/>
      <c r="E524" s="23"/>
      <c r="F524" s="191"/>
      <c r="G524" s="409"/>
      <c r="H524" s="409"/>
      <c r="I524" s="409"/>
      <c r="J524" s="190" t="s">
        <v>91</v>
      </c>
      <c r="K524" s="189" t="s">
        <v>425</v>
      </c>
      <c r="L524" s="190" t="s">
        <v>90</v>
      </c>
      <c r="M524" s="189" t="s">
        <v>367</v>
      </c>
      <c r="N524" s="190" t="s">
        <v>89</v>
      </c>
      <c r="O524" s="189" t="s">
        <v>224</v>
      </c>
      <c r="P524" s="190" t="s">
        <v>88</v>
      </c>
      <c r="Q524" s="189" t="s">
        <v>275</v>
      </c>
      <c r="R524" s="190" t="s">
        <v>210</v>
      </c>
      <c r="S524" s="189" t="s">
        <v>98</v>
      </c>
      <c r="T524" s="190" t="s">
        <v>209</v>
      </c>
      <c r="U524" s="189" t="s">
        <v>97</v>
      </c>
      <c r="V524" s="190" t="s">
        <v>291</v>
      </c>
      <c r="W524" s="189"/>
      <c r="X524" s="190" t="s">
        <v>593</v>
      </c>
      <c r="Y524" s="189"/>
      <c r="Z524" s="190" t="s">
        <v>739</v>
      </c>
      <c r="AA524" s="189"/>
      <c r="AB524" s="303" t="s">
        <v>911</v>
      </c>
      <c r="AC524" s="189"/>
      <c r="AD524" s="18" t="s">
        <v>748</v>
      </c>
      <c r="AE524" s="366"/>
      <c r="AF524" s="366"/>
      <c r="AG524" s="188"/>
      <c r="AH524" s="390"/>
      <c r="AI524" s="392"/>
      <c r="AJ524" s="392"/>
      <c r="AK524" s="392"/>
      <c r="AL524" s="392"/>
      <c r="AM524" s="392"/>
      <c r="AN524" s="392"/>
      <c r="AO524" s="392"/>
      <c r="AP524" s="392"/>
      <c r="AQ524" s="395"/>
      <c r="AT524" s="4">
        <f>SUM(AP523:AQ525)/SUM(AN523:AQ525)*100</f>
        <v>33.333333333333329</v>
      </c>
    </row>
    <row r="525" spans="1:46" ht="19.899999999999999" customHeight="1" thickBot="1" x14ac:dyDescent="0.25">
      <c r="A525" s="17"/>
      <c r="B525" s="407"/>
      <c r="C525" s="233"/>
      <c r="D525" s="203"/>
      <c r="E525" s="203"/>
      <c r="F525" s="202"/>
      <c r="G525" s="410"/>
      <c r="H525" s="410"/>
      <c r="I525" s="410"/>
      <c r="J525" s="201" t="s">
        <v>87</v>
      </c>
      <c r="K525" s="200" t="s">
        <v>213</v>
      </c>
      <c r="L525" s="201" t="s">
        <v>86</v>
      </c>
      <c r="M525" s="200" t="s">
        <v>213</v>
      </c>
      <c r="N525" s="201" t="s">
        <v>85</v>
      </c>
      <c r="O525" s="200" t="s">
        <v>97</v>
      </c>
      <c r="P525" s="201" t="s">
        <v>84</v>
      </c>
      <c r="Q525" s="200" t="s">
        <v>225</v>
      </c>
      <c r="R525" s="201" t="s">
        <v>208</v>
      </c>
      <c r="S525" s="200" t="s">
        <v>98</v>
      </c>
      <c r="T525" s="201" t="s">
        <v>207</v>
      </c>
      <c r="U525" s="200"/>
      <c r="V525" s="201" t="s">
        <v>290</v>
      </c>
      <c r="W525" s="200"/>
      <c r="X525" s="201" t="s">
        <v>592</v>
      </c>
      <c r="Y525" s="200"/>
      <c r="Z525" s="201" t="s">
        <v>738</v>
      </c>
      <c r="AA525" s="200"/>
      <c r="AB525" s="302" t="s">
        <v>910</v>
      </c>
      <c r="AC525" s="200"/>
      <c r="AD525" s="10"/>
      <c r="AE525" s="398"/>
      <c r="AF525" s="398"/>
      <c r="AG525" s="199"/>
      <c r="AH525" s="391"/>
      <c r="AI525" s="393"/>
      <c r="AJ525" s="393"/>
      <c r="AK525" s="393"/>
      <c r="AL525" s="393"/>
      <c r="AM525" s="393"/>
      <c r="AN525" s="393"/>
      <c r="AO525" s="393"/>
      <c r="AP525" s="393"/>
      <c r="AQ525" s="396"/>
    </row>
    <row r="526" spans="1:46" ht="19.899999999999999" customHeight="1" x14ac:dyDescent="0.2">
      <c r="A526" s="17"/>
      <c r="B526" s="405">
        <v>6</v>
      </c>
      <c r="C526" s="232"/>
      <c r="D526" s="197"/>
      <c r="E526" s="197"/>
      <c r="F526" s="196"/>
      <c r="G526" s="408">
        <v>96</v>
      </c>
      <c r="H526" s="408">
        <v>24</v>
      </c>
      <c r="I526" s="408">
        <v>6</v>
      </c>
      <c r="J526" s="195" t="s">
        <v>95</v>
      </c>
      <c r="K526" s="194" t="s">
        <v>748</v>
      </c>
      <c r="L526" s="195" t="s">
        <v>94</v>
      </c>
      <c r="M526" s="194" t="s">
        <v>742</v>
      </c>
      <c r="N526" s="195" t="s">
        <v>93</v>
      </c>
      <c r="O526" s="194" t="s">
        <v>301</v>
      </c>
      <c r="P526" s="195" t="s">
        <v>92</v>
      </c>
      <c r="Q526" s="194" t="s">
        <v>224</v>
      </c>
      <c r="R526" s="195" t="s">
        <v>212</v>
      </c>
      <c r="S526" s="194" t="s">
        <v>263</v>
      </c>
      <c r="T526" s="195" t="s">
        <v>211</v>
      </c>
      <c r="U526" s="194" t="s">
        <v>97</v>
      </c>
      <c r="V526" s="195" t="s">
        <v>292</v>
      </c>
      <c r="W526" s="194"/>
      <c r="X526" s="195" t="s">
        <v>594</v>
      </c>
      <c r="Y526" s="194"/>
      <c r="Z526" s="195" t="s">
        <v>740</v>
      </c>
      <c r="AA526" s="194"/>
      <c r="AB526" s="304" t="s">
        <v>912</v>
      </c>
      <c r="AC526" s="194"/>
      <c r="AD526" s="25" t="s">
        <v>269</v>
      </c>
      <c r="AE526" s="397"/>
      <c r="AF526" s="397"/>
      <c r="AG526" s="193"/>
      <c r="AH526" s="379">
        <f>SUMPRODUCT(LEN($K526:$Y528)-LEN(SUBSTITUTE($K526:$Y528,"A", "")))</f>
        <v>30</v>
      </c>
      <c r="AI526" s="365">
        <f>SUMPRODUCT(LEN($AD526:$AD528)-LEN(SUBSTITUTE($AD526:$AD528,"A", "")))</f>
        <v>3</v>
      </c>
      <c r="AJ526" s="365">
        <f>SUMPRODUCT(LEN($K526:$Y528)-LEN(SUBSTITUTE($K526:$Y528,"S", "")))</f>
        <v>1</v>
      </c>
      <c r="AK526" s="365">
        <f>SUMPRODUCT(LEN($AD526:$AD528)-LEN(SUBSTITUTE($AD526:$AD528,"S", "")))</f>
        <v>0</v>
      </c>
      <c r="AL526" s="365">
        <f>SUMPRODUCT(LEN($K526:$Y528)-LEN(SUBSTITUTE($K526:$Y528,"F", "")))</f>
        <v>0</v>
      </c>
      <c r="AM526" s="365">
        <f>SUMPRODUCT(LEN($AD526:$AD528)-LEN(SUBSTITUTE($AD526:$AD528,"F", "")))</f>
        <v>0</v>
      </c>
      <c r="AN526" s="365">
        <f>SUMPRODUCT(LEN($K526:$Y528)-LEN(SUBSTITUTE($K526:$Y528,"G", "")))</f>
        <v>10</v>
      </c>
      <c r="AO526" s="365">
        <f>SUMPRODUCT(LEN($AD526:$AD528)-LEN(SUBSTITUTE($AD526:$AD528,"G", "")))</f>
        <v>1</v>
      </c>
      <c r="AP526" s="365">
        <f>SUMPRODUCT(LEN($K526:$Y528)-LEN(SUBSTITUTE($K526:$Y528,"M", "")))</f>
        <v>4</v>
      </c>
      <c r="AQ526" s="382">
        <f>SUMPRODUCT(LEN($AD526:$AD528)-LEN(SUBSTITUTE($AD526:$AD528,"M", "")))</f>
        <v>0</v>
      </c>
    </row>
    <row r="527" spans="1:46" ht="19.899999999999999" customHeight="1" x14ac:dyDescent="0.2">
      <c r="A527" s="17"/>
      <c r="B527" s="406"/>
      <c r="C527" s="231"/>
      <c r="D527" s="23"/>
      <c r="E527" s="23"/>
      <c r="F527" s="191"/>
      <c r="G527" s="409"/>
      <c r="H527" s="409"/>
      <c r="I527" s="409"/>
      <c r="J527" s="190" t="s">
        <v>91</v>
      </c>
      <c r="K527" s="189" t="s">
        <v>213</v>
      </c>
      <c r="L527" s="190" t="s">
        <v>90</v>
      </c>
      <c r="M527" s="189" t="s">
        <v>462</v>
      </c>
      <c r="N527" s="190" t="s">
        <v>89</v>
      </c>
      <c r="O527" s="189" t="s">
        <v>224</v>
      </c>
      <c r="P527" s="190" t="s">
        <v>88</v>
      </c>
      <c r="Q527" s="189" t="s">
        <v>266</v>
      </c>
      <c r="R527" s="190" t="s">
        <v>210</v>
      </c>
      <c r="S527" s="189" t="s">
        <v>306</v>
      </c>
      <c r="T527" s="190" t="s">
        <v>209</v>
      </c>
      <c r="U527" s="189" t="s">
        <v>97</v>
      </c>
      <c r="V527" s="190" t="s">
        <v>291</v>
      </c>
      <c r="W527" s="189"/>
      <c r="X527" s="190" t="s">
        <v>593</v>
      </c>
      <c r="Y527" s="189"/>
      <c r="Z527" s="190" t="s">
        <v>739</v>
      </c>
      <c r="AA527" s="189"/>
      <c r="AB527" s="303" t="s">
        <v>911</v>
      </c>
      <c r="AC527" s="189"/>
      <c r="AD527" s="18"/>
      <c r="AE527" s="366"/>
      <c r="AF527" s="366"/>
      <c r="AG527" s="188"/>
      <c r="AH527" s="390"/>
      <c r="AI527" s="392"/>
      <c r="AJ527" s="392"/>
      <c r="AK527" s="392"/>
      <c r="AL527" s="392"/>
      <c r="AM527" s="392"/>
      <c r="AN527" s="392"/>
      <c r="AO527" s="392"/>
      <c r="AP527" s="392"/>
      <c r="AQ527" s="395"/>
      <c r="AT527" s="4">
        <f>SUM(AP526:AQ528)/SUM(AN526:AQ528)*100</f>
        <v>26.666666666666668</v>
      </c>
    </row>
    <row r="528" spans="1:46" ht="19.899999999999999" customHeight="1" thickBot="1" x14ac:dyDescent="0.25">
      <c r="A528" s="17"/>
      <c r="B528" s="407"/>
      <c r="C528" s="233"/>
      <c r="D528" s="203"/>
      <c r="E528" s="203"/>
      <c r="F528" s="202"/>
      <c r="G528" s="410"/>
      <c r="H528" s="410"/>
      <c r="I528" s="410"/>
      <c r="J528" s="201" t="s">
        <v>87</v>
      </c>
      <c r="K528" s="200" t="s">
        <v>846</v>
      </c>
      <c r="L528" s="201" t="s">
        <v>86</v>
      </c>
      <c r="M528" s="200" t="s">
        <v>319</v>
      </c>
      <c r="N528" s="201" t="s">
        <v>85</v>
      </c>
      <c r="O528" s="200" t="s">
        <v>425</v>
      </c>
      <c r="P528" s="201" t="s">
        <v>84</v>
      </c>
      <c r="Q528" s="200" t="s">
        <v>397</v>
      </c>
      <c r="R528" s="201" t="s">
        <v>208</v>
      </c>
      <c r="S528" s="200" t="s">
        <v>213</v>
      </c>
      <c r="T528" s="201" t="s">
        <v>207</v>
      </c>
      <c r="U528" s="200" t="s">
        <v>97</v>
      </c>
      <c r="V528" s="201" t="s">
        <v>290</v>
      </c>
      <c r="W528" s="200"/>
      <c r="X528" s="201" t="s">
        <v>592</v>
      </c>
      <c r="Y528" s="200"/>
      <c r="Z528" s="201" t="s">
        <v>738</v>
      </c>
      <c r="AA528" s="200"/>
      <c r="AB528" s="302" t="s">
        <v>910</v>
      </c>
      <c r="AC528" s="200"/>
      <c r="AD528" s="10"/>
      <c r="AE528" s="398"/>
      <c r="AF528" s="398"/>
      <c r="AG528" s="199"/>
      <c r="AH528" s="391"/>
      <c r="AI528" s="393"/>
      <c r="AJ528" s="393"/>
      <c r="AK528" s="393"/>
      <c r="AL528" s="393"/>
      <c r="AM528" s="393"/>
      <c r="AN528" s="393"/>
      <c r="AO528" s="393"/>
      <c r="AP528" s="393"/>
      <c r="AQ528" s="396"/>
    </row>
    <row r="529" spans="1:46" ht="19.899999999999999" customHeight="1" x14ac:dyDescent="0.2">
      <c r="A529" s="17"/>
      <c r="B529" s="405">
        <v>7</v>
      </c>
      <c r="C529" s="232"/>
      <c r="D529" s="197"/>
      <c r="E529" s="197"/>
      <c r="F529" s="196"/>
      <c r="G529" s="408">
        <v>106</v>
      </c>
      <c r="H529" s="408">
        <v>28</v>
      </c>
      <c r="I529" s="408">
        <v>5</v>
      </c>
      <c r="J529" s="195" t="s">
        <v>95</v>
      </c>
      <c r="K529" s="194" t="s">
        <v>746</v>
      </c>
      <c r="L529" s="195" t="s">
        <v>94</v>
      </c>
      <c r="M529" s="194" t="s">
        <v>743</v>
      </c>
      <c r="N529" s="195" t="s">
        <v>93</v>
      </c>
      <c r="O529" s="194" t="s">
        <v>425</v>
      </c>
      <c r="P529" s="195" t="s">
        <v>92</v>
      </c>
      <c r="Q529" s="194" t="s">
        <v>301</v>
      </c>
      <c r="R529" s="195" t="s">
        <v>212</v>
      </c>
      <c r="S529" s="194" t="s">
        <v>263</v>
      </c>
      <c r="T529" s="195" t="s">
        <v>211</v>
      </c>
      <c r="U529" s="194" t="s">
        <v>333</v>
      </c>
      <c r="V529" s="195" t="s">
        <v>292</v>
      </c>
      <c r="W529" s="194" t="s">
        <v>97</v>
      </c>
      <c r="X529" s="195" t="s">
        <v>594</v>
      </c>
      <c r="Y529" s="194" t="s">
        <v>218</v>
      </c>
      <c r="Z529" s="195" t="s">
        <v>740</v>
      </c>
      <c r="AA529" s="194"/>
      <c r="AB529" s="304" t="s">
        <v>912</v>
      </c>
      <c r="AC529" s="194"/>
      <c r="AD529" s="25"/>
      <c r="AE529" s="397"/>
      <c r="AF529" s="397"/>
      <c r="AG529" s="193"/>
      <c r="AH529" s="379">
        <f>SUMPRODUCT(LEN($K529:$Y531)-LEN(SUBSTITUTE($K529:$Y531,"A", "")))</f>
        <v>32</v>
      </c>
      <c r="AI529" s="365">
        <f>SUMPRODUCT(LEN($AD529:$AD531)-LEN(SUBSTITUTE($AD529:$AD531,"A", "")))</f>
        <v>0</v>
      </c>
      <c r="AJ529" s="365">
        <f>SUMPRODUCT(LEN($K529:$Y531)-LEN(SUBSTITUTE($K529:$Y531,"S", "")))</f>
        <v>13</v>
      </c>
      <c r="AK529" s="365">
        <f>SUMPRODUCT(LEN($AD529:$AD531)-LEN(SUBSTITUTE($AD529:$AD531,"S", "")))</f>
        <v>0</v>
      </c>
      <c r="AL529" s="365">
        <f>SUMPRODUCT(LEN($K529:$Y531)-LEN(SUBSTITUTE($K529:$Y531,"F", "")))</f>
        <v>0</v>
      </c>
      <c r="AM529" s="365">
        <f>SUMPRODUCT(LEN($AD529:$AD531)-LEN(SUBSTITUTE($AD529:$AD531,"F", "")))</f>
        <v>0</v>
      </c>
      <c r="AN529" s="365">
        <f>SUMPRODUCT(LEN($K529:$Y531)-LEN(SUBSTITUTE($K529:$Y531,"G", "")))</f>
        <v>12</v>
      </c>
      <c r="AO529" s="365">
        <f>SUMPRODUCT(LEN($AD529:$AD531)-LEN(SUBSTITUTE($AD529:$AD531,"G", "")))</f>
        <v>0</v>
      </c>
      <c r="AP529" s="365">
        <f>SUMPRODUCT(LEN($K529:$Y531)-LEN(SUBSTITUTE($K529:$Y531,"M", "")))</f>
        <v>4</v>
      </c>
      <c r="AQ529" s="382">
        <f>SUMPRODUCT(LEN($AD529:$AD531)-LEN(SUBSTITUTE($AD529:$AD531,"M", "")))</f>
        <v>0</v>
      </c>
    </row>
    <row r="530" spans="1:46" ht="19.899999999999999" customHeight="1" x14ac:dyDescent="0.2">
      <c r="A530" s="17"/>
      <c r="B530" s="406"/>
      <c r="C530" s="231"/>
      <c r="D530" s="23"/>
      <c r="E530" s="23"/>
      <c r="F530" s="191"/>
      <c r="G530" s="409"/>
      <c r="H530" s="409"/>
      <c r="I530" s="409"/>
      <c r="J530" s="190" t="s">
        <v>91</v>
      </c>
      <c r="K530" s="189" t="s">
        <v>97</v>
      </c>
      <c r="L530" s="190" t="s">
        <v>90</v>
      </c>
      <c r="M530" s="189" t="s">
        <v>224</v>
      </c>
      <c r="N530" s="190" t="s">
        <v>89</v>
      </c>
      <c r="O530" s="189" t="s">
        <v>263</v>
      </c>
      <c r="P530" s="190" t="s">
        <v>88</v>
      </c>
      <c r="Q530" s="189" t="s">
        <v>440</v>
      </c>
      <c r="R530" s="190" t="s">
        <v>210</v>
      </c>
      <c r="S530" s="189" t="s">
        <v>464</v>
      </c>
      <c r="T530" s="190" t="s">
        <v>209</v>
      </c>
      <c r="U530" s="189" t="s">
        <v>309</v>
      </c>
      <c r="V530" s="190" t="s">
        <v>291</v>
      </c>
      <c r="W530" s="189" t="s">
        <v>264</v>
      </c>
      <c r="X530" s="190" t="s">
        <v>593</v>
      </c>
      <c r="Y530" s="189" t="s">
        <v>98</v>
      </c>
      <c r="Z530" s="190" t="s">
        <v>739</v>
      </c>
      <c r="AA530" s="189"/>
      <c r="AB530" s="303" t="s">
        <v>911</v>
      </c>
      <c r="AC530" s="189"/>
      <c r="AD530" s="18"/>
      <c r="AE530" s="366"/>
      <c r="AF530" s="366"/>
      <c r="AG530" s="188"/>
      <c r="AH530" s="390"/>
      <c r="AI530" s="392"/>
      <c r="AJ530" s="392"/>
      <c r="AK530" s="392"/>
      <c r="AL530" s="392"/>
      <c r="AM530" s="392"/>
      <c r="AN530" s="392"/>
      <c r="AO530" s="392"/>
      <c r="AP530" s="392"/>
      <c r="AQ530" s="395"/>
      <c r="AT530" s="4">
        <f>SUM(AP529:AQ531)/SUM(AN529:AQ531)*100</f>
        <v>25</v>
      </c>
    </row>
    <row r="531" spans="1:46" ht="19.899999999999999" customHeight="1" thickBot="1" x14ac:dyDescent="0.25">
      <c r="A531" s="17"/>
      <c r="B531" s="407"/>
      <c r="C531" s="233"/>
      <c r="D531" s="203"/>
      <c r="E531" s="203"/>
      <c r="F531" s="202"/>
      <c r="G531" s="410"/>
      <c r="H531" s="410"/>
      <c r="I531" s="410"/>
      <c r="J531" s="201" t="s">
        <v>87</v>
      </c>
      <c r="K531" s="200" t="s">
        <v>764</v>
      </c>
      <c r="L531" s="201" t="s">
        <v>86</v>
      </c>
      <c r="M531" s="200" t="s">
        <v>743</v>
      </c>
      <c r="N531" s="201" t="s">
        <v>85</v>
      </c>
      <c r="O531" s="200" t="s">
        <v>263</v>
      </c>
      <c r="P531" s="201" t="s">
        <v>84</v>
      </c>
      <c r="Q531" s="200" t="s">
        <v>263</v>
      </c>
      <c r="R531" s="201" t="s">
        <v>208</v>
      </c>
      <c r="S531" s="200" t="s">
        <v>319</v>
      </c>
      <c r="T531" s="201" t="s">
        <v>207</v>
      </c>
      <c r="U531" s="200" t="s">
        <v>220</v>
      </c>
      <c r="V531" s="201" t="s">
        <v>290</v>
      </c>
      <c r="W531" s="200" t="s">
        <v>218</v>
      </c>
      <c r="X531" s="201" t="s">
        <v>592</v>
      </c>
      <c r="Y531" s="200"/>
      <c r="Z531" s="201" t="s">
        <v>738</v>
      </c>
      <c r="AA531" s="200"/>
      <c r="AB531" s="302" t="s">
        <v>910</v>
      </c>
      <c r="AC531" s="200"/>
      <c r="AD531" s="10"/>
      <c r="AE531" s="398"/>
      <c r="AF531" s="398"/>
      <c r="AG531" s="199"/>
      <c r="AH531" s="391"/>
      <c r="AI531" s="393"/>
      <c r="AJ531" s="393"/>
      <c r="AK531" s="393"/>
      <c r="AL531" s="393"/>
      <c r="AM531" s="393"/>
      <c r="AN531" s="393"/>
      <c r="AO531" s="393"/>
      <c r="AP531" s="393"/>
      <c r="AQ531" s="396"/>
    </row>
    <row r="532" spans="1:46" ht="19.899999999999999" customHeight="1" x14ac:dyDescent="0.2">
      <c r="A532" s="17"/>
      <c r="B532" s="405">
        <v>8</v>
      </c>
      <c r="C532" s="232"/>
      <c r="D532" s="197"/>
      <c r="E532" s="197"/>
      <c r="F532" s="196"/>
      <c r="G532" s="408">
        <v>104</v>
      </c>
      <c r="H532" s="408">
        <v>29</v>
      </c>
      <c r="I532" s="408">
        <v>6</v>
      </c>
      <c r="J532" s="195" t="s">
        <v>95</v>
      </c>
      <c r="K532" s="194" t="s">
        <v>846</v>
      </c>
      <c r="L532" s="195" t="s">
        <v>94</v>
      </c>
      <c r="M532" s="194" t="s">
        <v>213</v>
      </c>
      <c r="N532" s="195" t="s">
        <v>93</v>
      </c>
      <c r="O532" s="194" t="s">
        <v>436</v>
      </c>
      <c r="P532" s="195" t="s">
        <v>92</v>
      </c>
      <c r="Q532" s="194" t="s">
        <v>275</v>
      </c>
      <c r="R532" s="195" t="s">
        <v>212</v>
      </c>
      <c r="S532" s="194" t="s">
        <v>532</v>
      </c>
      <c r="T532" s="195" t="s">
        <v>211</v>
      </c>
      <c r="U532" s="194" t="s">
        <v>451</v>
      </c>
      <c r="V532" s="195" t="s">
        <v>292</v>
      </c>
      <c r="W532" s="194" t="s">
        <v>298</v>
      </c>
      <c r="X532" s="195" t="s">
        <v>594</v>
      </c>
      <c r="Y532" s="194" t="s">
        <v>218</v>
      </c>
      <c r="Z532" s="195" t="s">
        <v>740</v>
      </c>
      <c r="AA532" s="194"/>
      <c r="AB532" s="304" t="s">
        <v>912</v>
      </c>
      <c r="AC532" s="194"/>
      <c r="AD532" s="25" t="s">
        <v>977</v>
      </c>
      <c r="AE532" s="397"/>
      <c r="AF532" s="397"/>
      <c r="AG532" s="193"/>
      <c r="AH532" s="379">
        <f>SUMPRODUCT(LEN($K532:$Y534)-LEN(SUBSTITUTE($K532:$Y534,"A", "")))</f>
        <v>36</v>
      </c>
      <c r="AI532" s="365">
        <f>SUMPRODUCT(LEN($AD532:$AD534)-LEN(SUBSTITUTE($AD532:$AD534,"A", "")))</f>
        <v>10</v>
      </c>
      <c r="AJ532" s="365">
        <f>SUMPRODUCT(LEN($K532:$Y534)-LEN(SUBSTITUTE($K532:$Y534,"S", "")))</f>
        <v>9</v>
      </c>
      <c r="AK532" s="365">
        <f>SUMPRODUCT(LEN($AD532:$AD534)-LEN(SUBSTITUTE($AD532:$AD534,"S", "")))</f>
        <v>2</v>
      </c>
      <c r="AL532" s="365">
        <f>SUMPRODUCT(LEN($K532:$Y534)-LEN(SUBSTITUTE($K532:$Y534,"F", "")))</f>
        <v>1</v>
      </c>
      <c r="AM532" s="365">
        <f>SUMPRODUCT(LEN($AD532:$AD534)-LEN(SUBSTITUTE($AD532:$AD534,"F", "")))</f>
        <v>0</v>
      </c>
      <c r="AN532" s="365">
        <f>SUMPRODUCT(LEN($K532:$Y534)-LEN(SUBSTITUTE($K532:$Y534,"G", "")))</f>
        <v>17</v>
      </c>
      <c r="AO532" s="365">
        <f>SUMPRODUCT(LEN($AD532:$AD534)-LEN(SUBSTITUTE($AD532:$AD534,"G", "")))</f>
        <v>3</v>
      </c>
      <c r="AP532" s="365">
        <f>SUMPRODUCT(LEN($K532:$Y534)-LEN(SUBSTITUTE($K532:$Y534,"M", "")))</f>
        <v>5</v>
      </c>
      <c r="AQ532" s="382">
        <f>SUMPRODUCT(LEN($AD532:$AD534)-LEN(SUBSTITUTE($AD532:$AD534,"M", "")))</f>
        <v>1</v>
      </c>
    </row>
    <row r="533" spans="1:46" ht="19.899999999999999" customHeight="1" x14ac:dyDescent="0.2">
      <c r="A533" s="17"/>
      <c r="B533" s="406"/>
      <c r="C533" s="231"/>
      <c r="D533" s="23"/>
      <c r="E533" s="23"/>
      <c r="F533" s="191"/>
      <c r="G533" s="409"/>
      <c r="H533" s="409"/>
      <c r="I533" s="409"/>
      <c r="J533" s="190" t="s">
        <v>91</v>
      </c>
      <c r="K533" s="189" t="s">
        <v>764</v>
      </c>
      <c r="L533" s="190" t="s">
        <v>90</v>
      </c>
      <c r="M533" s="189" t="s">
        <v>224</v>
      </c>
      <c r="N533" s="190" t="s">
        <v>89</v>
      </c>
      <c r="O533" s="189" t="s">
        <v>224</v>
      </c>
      <c r="P533" s="190" t="s">
        <v>88</v>
      </c>
      <c r="Q533" s="189" t="s">
        <v>301</v>
      </c>
      <c r="R533" s="190" t="s">
        <v>210</v>
      </c>
      <c r="S533" s="189" t="s">
        <v>266</v>
      </c>
      <c r="T533" s="190" t="s">
        <v>209</v>
      </c>
      <c r="U533" s="189" t="s">
        <v>333</v>
      </c>
      <c r="V533" s="190" t="s">
        <v>291</v>
      </c>
      <c r="W533" s="189" t="s">
        <v>264</v>
      </c>
      <c r="X533" s="190" t="s">
        <v>593</v>
      </c>
      <c r="Y533" s="189" t="s">
        <v>98</v>
      </c>
      <c r="Z533" s="190" t="s">
        <v>739</v>
      </c>
      <c r="AA533" s="189"/>
      <c r="AB533" s="303" t="s">
        <v>911</v>
      </c>
      <c r="AC533" s="189"/>
      <c r="AD533" s="18"/>
      <c r="AE533" s="366"/>
      <c r="AF533" s="366"/>
      <c r="AG533" s="188"/>
      <c r="AH533" s="390"/>
      <c r="AI533" s="392"/>
      <c r="AJ533" s="392"/>
      <c r="AK533" s="392"/>
      <c r="AL533" s="392"/>
      <c r="AM533" s="392"/>
      <c r="AN533" s="392"/>
      <c r="AO533" s="392"/>
      <c r="AP533" s="392"/>
      <c r="AQ533" s="395"/>
      <c r="AT533" s="4">
        <f>SUM(AP532:AQ534)/SUM(AN532:AQ534)*100</f>
        <v>23.076923076923077</v>
      </c>
    </row>
    <row r="534" spans="1:46" ht="19.899999999999999" customHeight="1" thickBot="1" x14ac:dyDescent="0.25">
      <c r="A534" s="17"/>
      <c r="B534" s="407"/>
      <c r="C534" s="233"/>
      <c r="D534" s="203"/>
      <c r="E534" s="203"/>
      <c r="F534" s="202"/>
      <c r="G534" s="410"/>
      <c r="H534" s="410"/>
      <c r="I534" s="410"/>
      <c r="J534" s="201" t="s">
        <v>87</v>
      </c>
      <c r="K534" s="200" t="s">
        <v>976</v>
      </c>
      <c r="L534" s="201" t="s">
        <v>86</v>
      </c>
      <c r="M534" s="200" t="s">
        <v>441</v>
      </c>
      <c r="N534" s="201" t="s">
        <v>85</v>
      </c>
      <c r="O534" s="200" t="s">
        <v>938</v>
      </c>
      <c r="P534" s="201" t="s">
        <v>84</v>
      </c>
      <c r="Q534" s="200" t="s">
        <v>263</v>
      </c>
      <c r="R534" s="201" t="s">
        <v>208</v>
      </c>
      <c r="S534" s="200" t="s">
        <v>284</v>
      </c>
      <c r="T534" s="201" t="s">
        <v>207</v>
      </c>
      <c r="U534" s="200" t="s">
        <v>278</v>
      </c>
      <c r="V534" s="201" t="s">
        <v>290</v>
      </c>
      <c r="W534" s="200" t="s">
        <v>218</v>
      </c>
      <c r="X534" s="201" t="s">
        <v>592</v>
      </c>
      <c r="Y534" s="200"/>
      <c r="Z534" s="201" t="s">
        <v>738</v>
      </c>
      <c r="AA534" s="200"/>
      <c r="AB534" s="302" t="s">
        <v>910</v>
      </c>
      <c r="AC534" s="200"/>
      <c r="AD534" s="10"/>
      <c r="AE534" s="398"/>
      <c r="AF534" s="398"/>
      <c r="AG534" s="199"/>
      <c r="AH534" s="391"/>
      <c r="AI534" s="393"/>
      <c r="AJ534" s="393"/>
      <c r="AK534" s="393"/>
      <c r="AL534" s="393"/>
      <c r="AM534" s="393"/>
      <c r="AN534" s="393"/>
      <c r="AO534" s="393"/>
      <c r="AP534" s="393"/>
      <c r="AQ534" s="396"/>
    </row>
    <row r="535" spans="1:46" ht="19.899999999999999" customHeight="1" x14ac:dyDescent="0.2">
      <c r="A535" s="17"/>
      <c r="B535" s="405">
        <v>9</v>
      </c>
      <c r="C535" s="232"/>
      <c r="D535" s="197"/>
      <c r="E535" s="197"/>
      <c r="F535" s="196"/>
      <c r="G535" s="408">
        <v>98</v>
      </c>
      <c r="H535" s="408">
        <v>27</v>
      </c>
      <c r="I535" s="408">
        <v>5</v>
      </c>
      <c r="J535" s="195" t="s">
        <v>95</v>
      </c>
      <c r="K535" s="194" t="s">
        <v>748</v>
      </c>
      <c r="L535" s="195" t="s">
        <v>94</v>
      </c>
      <c r="M535" s="194" t="s">
        <v>747</v>
      </c>
      <c r="N535" s="195" t="s">
        <v>93</v>
      </c>
      <c r="O535" s="194" t="s">
        <v>224</v>
      </c>
      <c r="P535" s="195" t="s">
        <v>92</v>
      </c>
      <c r="Q535" s="194" t="s">
        <v>425</v>
      </c>
      <c r="R535" s="195" t="s">
        <v>212</v>
      </c>
      <c r="S535" s="194" t="s">
        <v>319</v>
      </c>
      <c r="T535" s="195" t="s">
        <v>211</v>
      </c>
      <c r="U535" s="194" t="s">
        <v>230</v>
      </c>
      <c r="V535" s="195" t="s">
        <v>292</v>
      </c>
      <c r="W535" s="194" t="s">
        <v>264</v>
      </c>
      <c r="X535" s="195" t="s">
        <v>594</v>
      </c>
      <c r="Y535" s="194" t="s">
        <v>264</v>
      </c>
      <c r="Z535" s="195" t="s">
        <v>740</v>
      </c>
      <c r="AA535" s="194" t="s">
        <v>98</v>
      </c>
      <c r="AB535" s="304" t="s">
        <v>912</v>
      </c>
      <c r="AC535" s="194"/>
      <c r="AD535" s="25" t="s">
        <v>275</v>
      </c>
      <c r="AE535" s="397"/>
      <c r="AF535" s="397"/>
      <c r="AG535" s="193"/>
      <c r="AH535" s="379">
        <f>SUMPRODUCT(LEN($K535:$Y538)-LEN(SUBSTITUTE($K535:$Y538,"A", "")))</f>
        <v>33</v>
      </c>
      <c r="AI535" s="365">
        <f>SUMPRODUCT(LEN($AD535:$AD538)-LEN(SUBSTITUTE($AD535:$AD538,"A", "")))</f>
        <v>16</v>
      </c>
      <c r="AJ535" s="365">
        <f>SUMPRODUCT(LEN($K535:$Y538)-LEN(SUBSTITUTE($K535:$Y538,"S", "")))</f>
        <v>6</v>
      </c>
      <c r="AK535" s="365">
        <f>SUMPRODUCT(LEN($AD535:$AD538)-LEN(SUBSTITUTE($AD535:$AD538,"S", "")))</f>
        <v>0</v>
      </c>
      <c r="AL535" s="365">
        <f>SUMPRODUCT(LEN($K535:$Y538)-LEN(SUBSTITUTE($K535:$Y538,"F", "")))</f>
        <v>0</v>
      </c>
      <c r="AM535" s="365">
        <f>SUMPRODUCT(LEN($AD535:$AD538)-LEN(SUBSTITUTE($AD535:$AD538,"F", "")))</f>
        <v>0</v>
      </c>
      <c r="AN535" s="365">
        <f>SUMPRODUCT(LEN($K535:$Y538)-LEN(SUBSTITUTE($K535:$Y538,"G", "")))</f>
        <v>13</v>
      </c>
      <c r="AO535" s="365">
        <f>SUMPRODUCT(LEN($AD535:$AD538)-LEN(SUBSTITUTE($AD535:$AD538,"G", "")))</f>
        <v>11</v>
      </c>
      <c r="AP535" s="365">
        <f>SUMPRODUCT(LEN($K535:$Y538)-LEN(SUBSTITUTE($K535:$Y538,"M", "")))</f>
        <v>6</v>
      </c>
      <c r="AQ535" s="382">
        <f>SUMPRODUCT(LEN($AD535:$AD538)-LEN(SUBSTITUTE($AD535:$AD538,"M", "")))</f>
        <v>0</v>
      </c>
    </row>
    <row r="536" spans="1:46" ht="19.899999999999999" customHeight="1" x14ac:dyDescent="0.2">
      <c r="A536" s="17"/>
      <c r="B536" s="406"/>
      <c r="C536" s="231"/>
      <c r="D536" s="23"/>
      <c r="E536" s="23"/>
      <c r="F536" s="191"/>
      <c r="G536" s="409"/>
      <c r="H536" s="409"/>
      <c r="I536" s="409"/>
      <c r="J536" s="190" t="s">
        <v>91</v>
      </c>
      <c r="K536" s="189" t="s">
        <v>745</v>
      </c>
      <c r="L536" s="190" t="s">
        <v>90</v>
      </c>
      <c r="M536" s="189" t="s">
        <v>748</v>
      </c>
      <c r="N536" s="190" t="s">
        <v>89</v>
      </c>
      <c r="O536" s="189" t="s">
        <v>451</v>
      </c>
      <c r="P536" s="190" t="s">
        <v>88</v>
      </c>
      <c r="Q536" s="189" t="s">
        <v>301</v>
      </c>
      <c r="R536" s="190" t="s">
        <v>210</v>
      </c>
      <c r="S536" s="189" t="s">
        <v>213</v>
      </c>
      <c r="T536" s="190" t="s">
        <v>209</v>
      </c>
      <c r="U536" s="189" t="s">
        <v>97</v>
      </c>
      <c r="V536" s="190" t="s">
        <v>291</v>
      </c>
      <c r="W536" s="189" t="s">
        <v>97</v>
      </c>
      <c r="X536" s="190" t="s">
        <v>593</v>
      </c>
      <c r="Y536" s="189" t="s">
        <v>218</v>
      </c>
      <c r="Z536" s="190" t="s">
        <v>739</v>
      </c>
      <c r="AA536" s="189"/>
      <c r="AB536" s="303" t="s">
        <v>911</v>
      </c>
      <c r="AC536" s="189"/>
      <c r="AD536" s="18" t="s">
        <v>263</v>
      </c>
      <c r="AE536" s="366"/>
      <c r="AF536" s="366"/>
      <c r="AG536" s="188"/>
      <c r="AH536" s="390"/>
      <c r="AI536" s="392"/>
      <c r="AJ536" s="392"/>
      <c r="AK536" s="392"/>
      <c r="AL536" s="392"/>
      <c r="AM536" s="392"/>
      <c r="AN536" s="392"/>
      <c r="AO536" s="392"/>
      <c r="AP536" s="392"/>
      <c r="AQ536" s="395"/>
      <c r="AT536" s="4">
        <f>SUM(AP535:AQ537)/SUM(AN535:AQ537)*100</f>
        <v>20</v>
      </c>
    </row>
    <row r="537" spans="1:46" ht="19.899999999999999" customHeight="1" x14ac:dyDescent="0.2">
      <c r="A537" s="17"/>
      <c r="B537" s="415"/>
      <c r="C537" s="252"/>
      <c r="D537" s="240"/>
      <c r="E537" s="240"/>
      <c r="F537" s="239"/>
      <c r="G537" s="416"/>
      <c r="H537" s="416"/>
      <c r="I537" s="416"/>
      <c r="J537" s="238" t="s">
        <v>87</v>
      </c>
      <c r="K537" s="237" t="s">
        <v>746</v>
      </c>
      <c r="L537" s="238" t="s">
        <v>86</v>
      </c>
      <c r="M537" s="237" t="s">
        <v>753</v>
      </c>
      <c r="N537" s="238" t="s">
        <v>85</v>
      </c>
      <c r="O537" s="237" t="s">
        <v>451</v>
      </c>
      <c r="P537" s="238" t="s">
        <v>84</v>
      </c>
      <c r="Q537" s="237" t="s">
        <v>224</v>
      </c>
      <c r="R537" s="238" t="s">
        <v>208</v>
      </c>
      <c r="S537" s="237" t="s">
        <v>263</v>
      </c>
      <c r="T537" s="238" t="s">
        <v>207</v>
      </c>
      <c r="U537" s="237" t="s">
        <v>271</v>
      </c>
      <c r="V537" s="238" t="s">
        <v>290</v>
      </c>
      <c r="W537" s="237" t="s">
        <v>271</v>
      </c>
      <c r="X537" s="238" t="s">
        <v>592</v>
      </c>
      <c r="Y537" s="237" t="s">
        <v>98</v>
      </c>
      <c r="Z537" s="238" t="s">
        <v>738</v>
      </c>
      <c r="AA537" s="237"/>
      <c r="AB537" s="307" t="s">
        <v>910</v>
      </c>
      <c r="AC537" s="237"/>
      <c r="AD537" s="236" t="s">
        <v>975</v>
      </c>
      <c r="AE537" s="366"/>
      <c r="AF537" s="366"/>
      <c r="AG537" s="188"/>
      <c r="AH537" s="390"/>
      <c r="AI537" s="392"/>
      <c r="AJ537" s="392"/>
      <c r="AK537" s="392"/>
      <c r="AL537" s="392"/>
      <c r="AM537" s="392"/>
      <c r="AN537" s="392"/>
      <c r="AO537" s="392"/>
      <c r="AP537" s="392"/>
      <c r="AQ537" s="395"/>
    </row>
    <row r="538" spans="1:46" ht="19.899999999999999" customHeight="1" thickBot="1" x14ac:dyDescent="0.25">
      <c r="A538" s="17"/>
      <c r="B538" s="407"/>
      <c r="C538" s="233"/>
      <c r="D538" s="203"/>
      <c r="E538" s="203"/>
      <c r="F538" s="202"/>
      <c r="G538" s="410"/>
      <c r="H538" s="410"/>
      <c r="I538" s="410"/>
      <c r="J538" s="201"/>
      <c r="K538" s="200"/>
      <c r="L538" s="201"/>
      <c r="M538" s="200"/>
      <c r="N538" s="201"/>
      <c r="O538" s="200"/>
      <c r="P538" s="201"/>
      <c r="Q538" s="200"/>
      <c r="R538" s="201"/>
      <c r="S538" s="200"/>
      <c r="T538" s="201"/>
      <c r="U538" s="200"/>
      <c r="V538" s="201"/>
      <c r="W538" s="200"/>
      <c r="X538" s="201"/>
      <c r="Y538" s="200"/>
      <c r="Z538" s="201"/>
      <c r="AA538" s="200"/>
      <c r="AB538" s="302"/>
      <c r="AC538" s="200"/>
      <c r="AD538" s="10" t="s">
        <v>974</v>
      </c>
      <c r="AE538" s="398"/>
      <c r="AF538" s="398"/>
      <c r="AG538" s="199"/>
      <c r="AH538" s="391"/>
      <c r="AI538" s="393"/>
      <c r="AJ538" s="393"/>
      <c r="AK538" s="393"/>
      <c r="AL538" s="393"/>
      <c r="AM538" s="393"/>
      <c r="AN538" s="393"/>
      <c r="AO538" s="393"/>
      <c r="AP538" s="393"/>
      <c r="AQ538" s="396"/>
    </row>
    <row r="539" spans="1:46" ht="19.899999999999999" customHeight="1" x14ac:dyDescent="0.2">
      <c r="A539" s="17"/>
      <c r="B539" s="405">
        <v>10</v>
      </c>
      <c r="C539" s="198" t="s">
        <v>973</v>
      </c>
      <c r="D539" s="197"/>
      <c r="E539" s="197"/>
      <c r="F539" s="196"/>
      <c r="G539" s="408">
        <v>99</v>
      </c>
      <c r="H539" s="408">
        <v>28</v>
      </c>
      <c r="I539" s="408">
        <v>7</v>
      </c>
      <c r="J539" s="195" t="s">
        <v>95</v>
      </c>
      <c r="K539" s="194" t="s">
        <v>846</v>
      </c>
      <c r="L539" s="195" t="s">
        <v>94</v>
      </c>
      <c r="M539" s="194" t="s">
        <v>213</v>
      </c>
      <c r="N539" s="195" t="s">
        <v>93</v>
      </c>
      <c r="O539" s="194" t="s">
        <v>753</v>
      </c>
      <c r="P539" s="195" t="s">
        <v>92</v>
      </c>
      <c r="Q539" s="194" t="s">
        <v>301</v>
      </c>
      <c r="R539" s="195" t="s">
        <v>212</v>
      </c>
      <c r="S539" s="194" t="s">
        <v>266</v>
      </c>
      <c r="T539" s="195" t="s">
        <v>211</v>
      </c>
      <c r="U539" s="194" t="s">
        <v>213</v>
      </c>
      <c r="V539" s="195" t="s">
        <v>292</v>
      </c>
      <c r="W539" s="194" t="s">
        <v>271</v>
      </c>
      <c r="X539" s="195" t="s">
        <v>594</v>
      </c>
      <c r="Y539" s="194"/>
      <c r="Z539" s="195" t="s">
        <v>740</v>
      </c>
      <c r="AA539" s="194"/>
      <c r="AB539" s="304" t="s">
        <v>912</v>
      </c>
      <c r="AC539" s="194"/>
      <c r="AD539" s="25" t="s">
        <v>972</v>
      </c>
      <c r="AE539" s="397"/>
      <c r="AF539" s="397"/>
      <c r="AG539" s="193"/>
      <c r="AH539" s="379">
        <f>SUMPRODUCT(LEN($K539:$Y541)-LEN(SUBSTITUTE($K539:$Y541,"A", "")))</f>
        <v>32</v>
      </c>
      <c r="AI539" s="365">
        <f>SUMPRODUCT(LEN($AD539:$AD541)-LEN(SUBSTITUTE($AD539:$AD541,"A", "")))</f>
        <v>10</v>
      </c>
      <c r="AJ539" s="365">
        <f>SUMPRODUCT(LEN($K539:$Y541)-LEN(SUBSTITUTE($K539:$Y541,"S", "")))</f>
        <v>1</v>
      </c>
      <c r="AK539" s="365">
        <f>SUMPRODUCT(LEN($AD539:$AD541)-LEN(SUBSTITUTE($AD539:$AD541,"S", "")))</f>
        <v>0</v>
      </c>
      <c r="AL539" s="365">
        <f>SUMPRODUCT(LEN($K539:$Y541)-LEN(SUBSTITUTE($K539:$Y541,"F", "")))</f>
        <v>0</v>
      </c>
      <c r="AM539" s="365">
        <f>SUMPRODUCT(LEN($AD539:$AD541)-LEN(SUBSTITUTE($AD539:$AD541,"F", "")))</f>
        <v>0</v>
      </c>
      <c r="AN539" s="365">
        <f>SUMPRODUCT(LEN($K539:$Y541)-LEN(SUBSTITUTE($K539:$Y541,"G", "")))</f>
        <v>15</v>
      </c>
      <c r="AO539" s="365">
        <f>SUMPRODUCT(LEN($AD539:$AD541)-LEN(SUBSTITUTE($AD539:$AD541,"G", "")))</f>
        <v>5</v>
      </c>
      <c r="AP539" s="365">
        <f>SUMPRODUCT(LEN($K539:$Y541)-LEN(SUBSTITUTE($K539:$Y541,"M", "")))</f>
        <v>7</v>
      </c>
      <c r="AQ539" s="382">
        <f>SUMPRODUCT(LEN($AD539:$AD541)-LEN(SUBSTITUTE($AD539:$AD541,"M", "")))</f>
        <v>2</v>
      </c>
      <c r="AT539" s="4">
        <f>SUM(AP538:AQ540)/SUM(AN538:AQ540)*100</f>
        <v>31.03448275862069</v>
      </c>
    </row>
    <row r="540" spans="1:46" ht="19.899999999999999" customHeight="1" x14ac:dyDescent="0.2">
      <c r="A540" s="17"/>
      <c r="B540" s="406"/>
      <c r="C540" s="231"/>
      <c r="D540" s="23"/>
      <c r="E540" s="23"/>
      <c r="F540" s="191"/>
      <c r="G540" s="409"/>
      <c r="H540" s="409"/>
      <c r="I540" s="409"/>
      <c r="J540" s="190" t="s">
        <v>91</v>
      </c>
      <c r="K540" s="189" t="s">
        <v>743</v>
      </c>
      <c r="L540" s="190" t="s">
        <v>90</v>
      </c>
      <c r="M540" s="189" t="s">
        <v>441</v>
      </c>
      <c r="N540" s="190" t="s">
        <v>89</v>
      </c>
      <c r="O540" s="189" t="s">
        <v>275</v>
      </c>
      <c r="P540" s="190" t="s">
        <v>88</v>
      </c>
      <c r="Q540" s="189" t="s">
        <v>275</v>
      </c>
      <c r="R540" s="190" t="s">
        <v>210</v>
      </c>
      <c r="S540" s="189" t="s">
        <v>263</v>
      </c>
      <c r="T540" s="190" t="s">
        <v>209</v>
      </c>
      <c r="U540" s="189" t="s">
        <v>97</v>
      </c>
      <c r="V540" s="190" t="s">
        <v>291</v>
      </c>
      <c r="W540" s="189" t="s">
        <v>97</v>
      </c>
      <c r="X540" s="190" t="s">
        <v>593</v>
      </c>
      <c r="Y540" s="189"/>
      <c r="Z540" s="190" t="s">
        <v>739</v>
      </c>
      <c r="AA540" s="189"/>
      <c r="AB540" s="303" t="s">
        <v>911</v>
      </c>
      <c r="AC540" s="189"/>
      <c r="AD540" s="18" t="s">
        <v>971</v>
      </c>
      <c r="AE540" s="366"/>
      <c r="AF540" s="366"/>
      <c r="AG540" s="188"/>
      <c r="AH540" s="390"/>
      <c r="AI540" s="392"/>
      <c r="AJ540" s="392"/>
      <c r="AK540" s="392"/>
      <c r="AL540" s="392"/>
      <c r="AM540" s="392"/>
      <c r="AN540" s="392"/>
      <c r="AO540" s="392"/>
      <c r="AP540" s="392"/>
      <c r="AQ540" s="395"/>
    </row>
    <row r="541" spans="1:46" ht="19.899999999999999" customHeight="1" thickBot="1" x14ac:dyDescent="0.25">
      <c r="A541" s="17"/>
      <c r="B541" s="407"/>
      <c r="C541" s="233"/>
      <c r="D541" s="203"/>
      <c r="E541" s="203"/>
      <c r="F541" s="202"/>
      <c r="G541" s="410"/>
      <c r="H541" s="410"/>
      <c r="I541" s="410"/>
      <c r="J541" s="201" t="s">
        <v>87</v>
      </c>
      <c r="K541" s="200" t="s">
        <v>970</v>
      </c>
      <c r="L541" s="201" t="s">
        <v>86</v>
      </c>
      <c r="M541" s="200" t="s">
        <v>753</v>
      </c>
      <c r="N541" s="201" t="s">
        <v>85</v>
      </c>
      <c r="O541" s="200" t="s">
        <v>382</v>
      </c>
      <c r="P541" s="201" t="s">
        <v>84</v>
      </c>
      <c r="Q541" s="200" t="s">
        <v>301</v>
      </c>
      <c r="R541" s="201" t="s">
        <v>208</v>
      </c>
      <c r="S541" s="200" t="s">
        <v>275</v>
      </c>
      <c r="T541" s="201" t="s">
        <v>207</v>
      </c>
      <c r="U541" s="200" t="s">
        <v>271</v>
      </c>
      <c r="V541" s="201" t="s">
        <v>290</v>
      </c>
      <c r="W541" s="200" t="s">
        <v>98</v>
      </c>
      <c r="X541" s="201" t="s">
        <v>592</v>
      </c>
      <c r="Y541" s="200"/>
      <c r="Z541" s="201" t="s">
        <v>738</v>
      </c>
      <c r="AA541" s="200"/>
      <c r="AB541" s="302" t="s">
        <v>910</v>
      </c>
      <c r="AC541" s="200"/>
      <c r="AD541" s="10"/>
      <c r="AE541" s="398"/>
      <c r="AF541" s="398"/>
      <c r="AG541" s="199"/>
      <c r="AH541" s="391"/>
      <c r="AI541" s="393"/>
      <c r="AJ541" s="393"/>
      <c r="AK541" s="393"/>
      <c r="AL541" s="393"/>
      <c r="AM541" s="393"/>
      <c r="AN541" s="393"/>
      <c r="AO541" s="393"/>
      <c r="AP541" s="393"/>
      <c r="AQ541" s="396"/>
    </row>
    <row r="542" spans="1:46" ht="19.899999999999999" customHeight="1" x14ac:dyDescent="0.2">
      <c r="A542" s="17"/>
      <c r="B542" s="405">
        <v>11</v>
      </c>
      <c r="C542" s="232"/>
      <c r="D542" s="197"/>
      <c r="E542" s="197"/>
      <c r="F542" s="196"/>
      <c r="G542" s="408">
        <v>102</v>
      </c>
      <c r="H542" s="408">
        <v>27</v>
      </c>
      <c r="I542" s="408">
        <v>7</v>
      </c>
      <c r="J542" s="195" t="s">
        <v>95</v>
      </c>
      <c r="K542" s="194" t="s">
        <v>748</v>
      </c>
      <c r="L542" s="195" t="s">
        <v>94</v>
      </c>
      <c r="M542" s="194" t="s">
        <v>742</v>
      </c>
      <c r="N542" s="195" t="s">
        <v>93</v>
      </c>
      <c r="O542" s="194" t="s">
        <v>319</v>
      </c>
      <c r="P542" s="195" t="s">
        <v>92</v>
      </c>
      <c r="Q542" s="194" t="s">
        <v>266</v>
      </c>
      <c r="R542" s="195" t="s">
        <v>212</v>
      </c>
      <c r="S542" s="194" t="s">
        <v>319</v>
      </c>
      <c r="T542" s="195" t="s">
        <v>211</v>
      </c>
      <c r="U542" s="194" t="s">
        <v>213</v>
      </c>
      <c r="V542" s="195" t="s">
        <v>292</v>
      </c>
      <c r="W542" s="194" t="s">
        <v>213</v>
      </c>
      <c r="X542" s="195" t="s">
        <v>594</v>
      </c>
      <c r="Y542" s="194"/>
      <c r="Z542" s="195" t="s">
        <v>740</v>
      </c>
      <c r="AA542" s="194"/>
      <c r="AB542" s="304" t="s">
        <v>912</v>
      </c>
      <c r="AC542" s="194"/>
      <c r="AD542" s="25"/>
      <c r="AE542" s="397"/>
      <c r="AF542" s="397"/>
      <c r="AG542" s="193"/>
      <c r="AH542" s="379">
        <f>SUMPRODUCT(LEN($K542:$Y544)-LEN(SUBSTITUTE($K542:$Y544,"A", "")))</f>
        <v>27</v>
      </c>
      <c r="AI542" s="365">
        <f>SUMPRODUCT(LEN($AD542:$AD544)-LEN(SUBSTITUTE($AD542:$AD544,"A", "")))</f>
        <v>0</v>
      </c>
      <c r="AJ542" s="365">
        <f>SUMPRODUCT(LEN($K542:$Y544)-LEN(SUBSTITUTE($K542:$Y544,"S", "")))</f>
        <v>2</v>
      </c>
      <c r="AK542" s="365">
        <f>SUMPRODUCT(LEN($AD542:$AD544)-LEN(SUBSTITUTE($AD542:$AD544,"S", "")))</f>
        <v>0</v>
      </c>
      <c r="AL542" s="365">
        <f>SUMPRODUCT(LEN($K542:$Y544)-LEN(SUBSTITUTE($K542:$Y544,"F", "")))</f>
        <v>0</v>
      </c>
      <c r="AM542" s="365">
        <f>SUMPRODUCT(LEN($AD542:$AD544)-LEN(SUBSTITUTE($AD542:$AD544,"F", "")))</f>
        <v>0</v>
      </c>
      <c r="AN542" s="365">
        <f>SUMPRODUCT(LEN($K542:$Y544)-LEN(SUBSTITUTE($K542:$Y544,"G", "")))</f>
        <v>19</v>
      </c>
      <c r="AO542" s="365">
        <f>SUMPRODUCT(LEN($AD542:$AD544)-LEN(SUBSTITUTE($AD542:$AD544,"G", "")))</f>
        <v>0</v>
      </c>
      <c r="AP542" s="365">
        <f>SUMPRODUCT(LEN($K542:$Y544)-LEN(SUBSTITUTE($K542:$Y544,"M", "")))</f>
        <v>5</v>
      </c>
      <c r="AQ542" s="382">
        <f>SUMPRODUCT(LEN($AD542:$AD544)-LEN(SUBSTITUTE($AD542:$AD544,"M", "")))</f>
        <v>0</v>
      </c>
      <c r="AT542" s="4">
        <f>SUM(AP541:AQ543)/SUM(AN541:AQ543)*100</f>
        <v>20.833333333333336</v>
      </c>
    </row>
    <row r="543" spans="1:46" ht="19.899999999999999" customHeight="1" x14ac:dyDescent="0.2">
      <c r="A543" s="17"/>
      <c r="B543" s="406"/>
      <c r="C543" s="231"/>
      <c r="D543" s="23"/>
      <c r="E543" s="23"/>
      <c r="F543" s="191"/>
      <c r="G543" s="409"/>
      <c r="H543" s="409"/>
      <c r="I543" s="409"/>
      <c r="J543" s="190" t="s">
        <v>91</v>
      </c>
      <c r="K543" s="189" t="s">
        <v>213</v>
      </c>
      <c r="L543" s="190" t="s">
        <v>90</v>
      </c>
      <c r="M543" s="189" t="s">
        <v>839</v>
      </c>
      <c r="N543" s="190" t="s">
        <v>89</v>
      </c>
      <c r="O543" s="189" t="s">
        <v>382</v>
      </c>
      <c r="P543" s="190" t="s">
        <v>88</v>
      </c>
      <c r="Q543" s="189" t="s">
        <v>275</v>
      </c>
      <c r="R543" s="190" t="s">
        <v>210</v>
      </c>
      <c r="S543" s="189" t="s">
        <v>275</v>
      </c>
      <c r="T543" s="190" t="s">
        <v>209</v>
      </c>
      <c r="U543" s="189" t="s">
        <v>263</v>
      </c>
      <c r="V543" s="190" t="s">
        <v>291</v>
      </c>
      <c r="W543" s="189" t="s">
        <v>98</v>
      </c>
      <c r="X543" s="190" t="s">
        <v>593</v>
      </c>
      <c r="Y543" s="189"/>
      <c r="Z543" s="190" t="s">
        <v>739</v>
      </c>
      <c r="AA543" s="189"/>
      <c r="AB543" s="303" t="s">
        <v>911</v>
      </c>
      <c r="AC543" s="189"/>
      <c r="AD543" s="18"/>
      <c r="AE543" s="366"/>
      <c r="AF543" s="366"/>
      <c r="AG543" s="188"/>
      <c r="AH543" s="390"/>
      <c r="AI543" s="392"/>
      <c r="AJ543" s="392"/>
      <c r="AK543" s="392"/>
      <c r="AL543" s="392"/>
      <c r="AM543" s="392"/>
      <c r="AN543" s="392"/>
      <c r="AO543" s="392"/>
      <c r="AP543" s="392"/>
      <c r="AQ543" s="395"/>
    </row>
    <row r="544" spans="1:46" ht="19.899999999999999" customHeight="1" thickBot="1" x14ac:dyDescent="0.25">
      <c r="A544" s="17"/>
      <c r="B544" s="407"/>
      <c r="C544" s="233"/>
      <c r="D544" s="203"/>
      <c r="E544" s="203"/>
      <c r="F544" s="202"/>
      <c r="G544" s="410"/>
      <c r="H544" s="410"/>
      <c r="I544" s="410"/>
      <c r="J544" s="201" t="s">
        <v>87</v>
      </c>
      <c r="K544" s="200" t="s">
        <v>746</v>
      </c>
      <c r="L544" s="201" t="s">
        <v>86</v>
      </c>
      <c r="M544" s="200" t="s">
        <v>753</v>
      </c>
      <c r="N544" s="201" t="s">
        <v>85</v>
      </c>
      <c r="O544" s="200" t="s">
        <v>319</v>
      </c>
      <c r="P544" s="201" t="s">
        <v>84</v>
      </c>
      <c r="Q544" s="200" t="s">
        <v>451</v>
      </c>
      <c r="R544" s="201" t="s">
        <v>208</v>
      </c>
      <c r="S544" s="200" t="s">
        <v>266</v>
      </c>
      <c r="T544" s="201" t="s">
        <v>207</v>
      </c>
      <c r="U544" s="200" t="s">
        <v>264</v>
      </c>
      <c r="V544" s="201" t="s">
        <v>290</v>
      </c>
      <c r="W544" s="200"/>
      <c r="X544" s="201" t="s">
        <v>592</v>
      </c>
      <c r="Y544" s="200"/>
      <c r="Z544" s="201" t="s">
        <v>738</v>
      </c>
      <c r="AA544" s="200"/>
      <c r="AB544" s="302" t="s">
        <v>910</v>
      </c>
      <c r="AC544" s="200"/>
      <c r="AD544" s="10"/>
      <c r="AE544" s="398"/>
      <c r="AF544" s="398"/>
      <c r="AG544" s="199"/>
      <c r="AH544" s="391"/>
      <c r="AI544" s="393"/>
      <c r="AJ544" s="393"/>
      <c r="AK544" s="393"/>
      <c r="AL544" s="393"/>
      <c r="AM544" s="393"/>
      <c r="AN544" s="393"/>
      <c r="AO544" s="393"/>
      <c r="AP544" s="393"/>
      <c r="AQ544" s="396"/>
    </row>
    <row r="545" spans="1:46" ht="19.899999999999999" customHeight="1" x14ac:dyDescent="0.2">
      <c r="A545" s="17"/>
      <c r="B545" s="405">
        <v>12</v>
      </c>
      <c r="C545" s="232"/>
      <c r="D545" s="197"/>
      <c r="E545" s="197"/>
      <c r="F545" s="196"/>
      <c r="G545" s="408">
        <v>106</v>
      </c>
      <c r="H545" s="408">
        <v>27</v>
      </c>
      <c r="I545" s="408">
        <v>5</v>
      </c>
      <c r="J545" s="195" t="s">
        <v>95</v>
      </c>
      <c r="K545" s="194" t="s">
        <v>746</v>
      </c>
      <c r="L545" s="195" t="s">
        <v>94</v>
      </c>
      <c r="M545" s="194" t="s">
        <v>263</v>
      </c>
      <c r="N545" s="195" t="s">
        <v>93</v>
      </c>
      <c r="O545" s="194" t="s">
        <v>275</v>
      </c>
      <c r="P545" s="195" t="s">
        <v>92</v>
      </c>
      <c r="Q545" s="194" t="s">
        <v>582</v>
      </c>
      <c r="R545" s="195" t="s">
        <v>212</v>
      </c>
      <c r="S545" s="194" t="s">
        <v>435</v>
      </c>
      <c r="T545" s="195" t="s">
        <v>211</v>
      </c>
      <c r="U545" s="194" t="s">
        <v>213</v>
      </c>
      <c r="V545" s="195" t="s">
        <v>292</v>
      </c>
      <c r="W545" s="194" t="s">
        <v>264</v>
      </c>
      <c r="X545" s="195" t="s">
        <v>594</v>
      </c>
      <c r="Y545" s="194" t="s">
        <v>98</v>
      </c>
      <c r="Z545" s="195" t="s">
        <v>740</v>
      </c>
      <c r="AA545" s="194"/>
      <c r="AB545" s="304" t="s">
        <v>912</v>
      </c>
      <c r="AC545" s="194"/>
      <c r="AD545" s="25"/>
      <c r="AE545" s="397"/>
      <c r="AF545" s="397"/>
      <c r="AG545" s="193"/>
      <c r="AH545" s="379">
        <f>SUMPRODUCT(LEN($K545:$Y547)-LEN(SUBSTITUTE($K545:$Y547,"A", "")))</f>
        <v>25</v>
      </c>
      <c r="AI545" s="365">
        <f>SUMPRODUCT(LEN($AD545:$AD547)-LEN(SUBSTITUTE($AD545:$AD547,"A", "")))</f>
        <v>0</v>
      </c>
      <c r="AJ545" s="365">
        <f>SUMPRODUCT(LEN($K545:$Y547)-LEN(SUBSTITUTE($K545:$Y547,"S", "")))</f>
        <v>5</v>
      </c>
      <c r="AK545" s="365">
        <f>SUMPRODUCT(LEN($AD545:$AD547)-LEN(SUBSTITUTE($AD545:$AD547,"S", "")))</f>
        <v>0</v>
      </c>
      <c r="AL545" s="365">
        <f>SUMPRODUCT(LEN($K545:$Y547)-LEN(SUBSTITUTE($K545:$Y547,"F", "")))</f>
        <v>0</v>
      </c>
      <c r="AM545" s="365">
        <f>SUMPRODUCT(LEN($AD545:$AD547)-LEN(SUBSTITUTE($AD545:$AD547,"F", "")))</f>
        <v>0</v>
      </c>
      <c r="AN545" s="365">
        <f>SUMPRODUCT(LEN($K545:$Y547)-LEN(SUBSTITUTE($K545:$Y547,"G", "")))</f>
        <v>18</v>
      </c>
      <c r="AO545" s="365">
        <f>SUMPRODUCT(LEN($AD545:$AD547)-LEN(SUBSTITUTE($AD545:$AD547,"G", "")))</f>
        <v>0</v>
      </c>
      <c r="AP545" s="365">
        <f>SUMPRODUCT(LEN($K545:$Y547)-LEN(SUBSTITUTE($K545:$Y547,"M", "")))</f>
        <v>1</v>
      </c>
      <c r="AQ545" s="382">
        <f>SUMPRODUCT(LEN($AD545:$AD547)-LEN(SUBSTITUTE($AD545:$AD547,"M", "")))</f>
        <v>0</v>
      </c>
      <c r="AT545" s="4">
        <f>SUM(AP544:AQ546)/SUM(AN544:AQ546)*100</f>
        <v>5.2631578947368416</v>
      </c>
    </row>
    <row r="546" spans="1:46" ht="19.899999999999999" customHeight="1" x14ac:dyDescent="0.2">
      <c r="A546" s="17"/>
      <c r="B546" s="406"/>
      <c r="C546" s="231"/>
      <c r="D546" s="23"/>
      <c r="E546" s="23"/>
      <c r="F546" s="191"/>
      <c r="G546" s="409"/>
      <c r="H546" s="409"/>
      <c r="I546" s="409"/>
      <c r="J546" s="190" t="s">
        <v>91</v>
      </c>
      <c r="K546" s="189" t="s">
        <v>97</v>
      </c>
      <c r="L546" s="190" t="s">
        <v>90</v>
      </c>
      <c r="M546" s="189" t="s">
        <v>97</v>
      </c>
      <c r="N546" s="190" t="s">
        <v>89</v>
      </c>
      <c r="O546" s="189" t="s">
        <v>97</v>
      </c>
      <c r="P546" s="190" t="s">
        <v>88</v>
      </c>
      <c r="Q546" s="189" t="s">
        <v>275</v>
      </c>
      <c r="R546" s="190" t="s">
        <v>210</v>
      </c>
      <c r="S546" s="189" t="s">
        <v>441</v>
      </c>
      <c r="T546" s="190" t="s">
        <v>209</v>
      </c>
      <c r="U546" s="189" t="s">
        <v>319</v>
      </c>
      <c r="V546" s="190" t="s">
        <v>291</v>
      </c>
      <c r="W546" s="189" t="s">
        <v>98</v>
      </c>
      <c r="X546" s="190" t="s">
        <v>593</v>
      </c>
      <c r="Y546" s="189"/>
      <c r="Z546" s="190" t="s">
        <v>739</v>
      </c>
      <c r="AA546" s="189"/>
      <c r="AB546" s="303" t="s">
        <v>911</v>
      </c>
      <c r="AC546" s="189"/>
      <c r="AD546" s="18"/>
      <c r="AE546" s="366"/>
      <c r="AF546" s="366"/>
      <c r="AG546" s="188"/>
      <c r="AH546" s="390"/>
      <c r="AI546" s="392"/>
      <c r="AJ546" s="392"/>
      <c r="AK546" s="392"/>
      <c r="AL546" s="392"/>
      <c r="AM546" s="392"/>
      <c r="AN546" s="392"/>
      <c r="AO546" s="392"/>
      <c r="AP546" s="392"/>
      <c r="AQ546" s="395"/>
    </row>
    <row r="547" spans="1:46" ht="19.899999999999999" customHeight="1" thickBot="1" x14ac:dyDescent="0.25">
      <c r="A547" s="17"/>
      <c r="B547" s="407"/>
      <c r="C547" s="233"/>
      <c r="D547" s="203"/>
      <c r="E547" s="203"/>
      <c r="F547" s="202"/>
      <c r="G547" s="410"/>
      <c r="H547" s="410"/>
      <c r="I547" s="410"/>
      <c r="J547" s="201" t="s">
        <v>87</v>
      </c>
      <c r="K547" s="200" t="s">
        <v>263</v>
      </c>
      <c r="L547" s="201" t="s">
        <v>86</v>
      </c>
      <c r="M547" s="200" t="s">
        <v>266</v>
      </c>
      <c r="N547" s="201" t="s">
        <v>85</v>
      </c>
      <c r="O547" s="200" t="s">
        <v>271</v>
      </c>
      <c r="P547" s="201" t="s">
        <v>84</v>
      </c>
      <c r="Q547" s="200" t="s">
        <v>319</v>
      </c>
      <c r="R547" s="201" t="s">
        <v>208</v>
      </c>
      <c r="S547" s="200" t="s">
        <v>333</v>
      </c>
      <c r="T547" s="201" t="s">
        <v>207</v>
      </c>
      <c r="U547" s="200" t="s">
        <v>271</v>
      </c>
      <c r="V547" s="201" t="s">
        <v>290</v>
      </c>
      <c r="W547" s="200" t="s">
        <v>98</v>
      </c>
      <c r="X547" s="201" t="s">
        <v>592</v>
      </c>
      <c r="Y547" s="200"/>
      <c r="Z547" s="201" t="s">
        <v>738</v>
      </c>
      <c r="AA547" s="200"/>
      <c r="AB547" s="302" t="s">
        <v>910</v>
      </c>
      <c r="AC547" s="200"/>
      <c r="AD547" s="10"/>
      <c r="AE547" s="398"/>
      <c r="AF547" s="398"/>
      <c r="AG547" s="199"/>
      <c r="AH547" s="391"/>
      <c r="AI547" s="393"/>
      <c r="AJ547" s="393"/>
      <c r="AK547" s="393"/>
      <c r="AL547" s="393"/>
      <c r="AM547" s="393"/>
      <c r="AN547" s="393"/>
      <c r="AO547" s="393"/>
      <c r="AP547" s="393"/>
      <c r="AQ547" s="396"/>
    </row>
    <row r="548" spans="1:46" ht="19.899999999999999" customHeight="1" x14ac:dyDescent="0.2">
      <c r="A548" s="17"/>
      <c r="B548" s="405">
        <v>13</v>
      </c>
      <c r="C548" s="232"/>
      <c r="D548" s="197"/>
      <c r="E548" s="197"/>
      <c r="F548" s="196"/>
      <c r="G548" s="408">
        <v>86</v>
      </c>
      <c r="H548" s="408">
        <v>24</v>
      </c>
      <c r="I548" s="408">
        <v>5</v>
      </c>
      <c r="J548" s="195" t="s">
        <v>95</v>
      </c>
      <c r="K548" s="194" t="s">
        <v>746</v>
      </c>
      <c r="L548" s="195" t="s">
        <v>94</v>
      </c>
      <c r="M548" s="194" t="s">
        <v>743</v>
      </c>
      <c r="N548" s="195" t="s">
        <v>93</v>
      </c>
      <c r="O548" s="194" t="s">
        <v>747</v>
      </c>
      <c r="P548" s="195" t="s">
        <v>92</v>
      </c>
      <c r="Q548" s="194" t="s">
        <v>224</v>
      </c>
      <c r="R548" s="195" t="s">
        <v>212</v>
      </c>
      <c r="S548" s="194" t="s">
        <v>213</v>
      </c>
      <c r="T548" s="195" t="s">
        <v>211</v>
      </c>
      <c r="U548" s="194" t="s">
        <v>271</v>
      </c>
      <c r="V548" s="195" t="s">
        <v>292</v>
      </c>
      <c r="W548" s="194" t="s">
        <v>98</v>
      </c>
      <c r="X548" s="195" t="s">
        <v>594</v>
      </c>
      <c r="Y548" s="194"/>
      <c r="Z548" s="195" t="s">
        <v>740</v>
      </c>
      <c r="AA548" s="194"/>
      <c r="AB548" s="304" t="s">
        <v>912</v>
      </c>
      <c r="AC548" s="194"/>
      <c r="AD548" s="25"/>
      <c r="AE548" s="397"/>
      <c r="AF548" s="397"/>
      <c r="AG548" s="193"/>
      <c r="AH548" s="379">
        <f>SUMPRODUCT(LEN($K548:$Y550)-LEN(SUBSTITUTE($K548:$Y550,"A", "")))</f>
        <v>32</v>
      </c>
      <c r="AI548" s="365">
        <f>SUMPRODUCT(LEN($AD548:$AD550)-LEN(SUBSTITUTE($AD548:$AD550,"A", "")))</f>
        <v>0</v>
      </c>
      <c r="AJ548" s="365">
        <f>SUMPRODUCT(LEN($K548:$Y550)-LEN(SUBSTITUTE($K548:$Y550,"S", "")))</f>
        <v>1</v>
      </c>
      <c r="AK548" s="365">
        <f>SUMPRODUCT(LEN($AD548:$AD550)-LEN(SUBSTITUTE($AD548:$AD550,"S", "")))</f>
        <v>0</v>
      </c>
      <c r="AL548" s="365">
        <f>SUMPRODUCT(LEN($K548:$Y550)-LEN(SUBSTITUTE($K548:$Y550,"F", "")))</f>
        <v>0</v>
      </c>
      <c r="AM548" s="365">
        <f>SUMPRODUCT(LEN($AD548:$AD550)-LEN(SUBSTITUTE($AD548:$AD550,"F", "")))</f>
        <v>0</v>
      </c>
      <c r="AN548" s="365">
        <f>SUMPRODUCT(LEN($K548:$Y550)-LEN(SUBSTITUTE($K548:$Y550,"G", "")))</f>
        <v>5</v>
      </c>
      <c r="AO548" s="365">
        <f>SUMPRODUCT(LEN($AD548:$AD550)-LEN(SUBSTITUTE($AD548:$AD550,"G", "")))</f>
        <v>0</v>
      </c>
      <c r="AP548" s="365">
        <f>SUMPRODUCT(LEN($K548:$Y550)-LEN(SUBSTITUTE($K548:$Y550,"M", "")))</f>
        <v>8</v>
      </c>
      <c r="AQ548" s="382">
        <f>SUMPRODUCT(LEN($AD548:$AD550)-LEN(SUBSTITUTE($AD548:$AD550,"M", "")))</f>
        <v>0</v>
      </c>
      <c r="AT548" s="4">
        <f>SUM(AP547:AQ549)/SUM(AN547:AQ549)*100</f>
        <v>61.53846153846154</v>
      </c>
    </row>
    <row r="549" spans="1:46" ht="19.899999999999999" customHeight="1" x14ac:dyDescent="0.2">
      <c r="A549" s="17"/>
      <c r="B549" s="406"/>
      <c r="C549" s="231"/>
      <c r="D549" s="23"/>
      <c r="E549" s="23"/>
      <c r="F549" s="191"/>
      <c r="G549" s="409"/>
      <c r="H549" s="409"/>
      <c r="I549" s="409"/>
      <c r="J549" s="190" t="s">
        <v>91</v>
      </c>
      <c r="K549" s="189" t="s">
        <v>745</v>
      </c>
      <c r="L549" s="190" t="s">
        <v>90</v>
      </c>
      <c r="M549" s="189" t="s">
        <v>743</v>
      </c>
      <c r="N549" s="190" t="s">
        <v>89</v>
      </c>
      <c r="O549" s="189" t="s">
        <v>746</v>
      </c>
      <c r="P549" s="190" t="s">
        <v>88</v>
      </c>
      <c r="Q549" s="189" t="s">
        <v>213</v>
      </c>
      <c r="R549" s="190" t="s">
        <v>210</v>
      </c>
      <c r="S549" s="189" t="s">
        <v>263</v>
      </c>
      <c r="T549" s="190" t="s">
        <v>209</v>
      </c>
      <c r="U549" s="189" t="s">
        <v>271</v>
      </c>
      <c r="V549" s="190" t="s">
        <v>291</v>
      </c>
      <c r="W549" s="189"/>
      <c r="X549" s="190" t="s">
        <v>593</v>
      </c>
      <c r="Y549" s="189"/>
      <c r="Z549" s="190" t="s">
        <v>739</v>
      </c>
      <c r="AA549" s="189"/>
      <c r="AB549" s="303" t="s">
        <v>911</v>
      </c>
      <c r="AC549" s="189"/>
      <c r="AD549" s="18"/>
      <c r="AE549" s="366"/>
      <c r="AF549" s="366"/>
      <c r="AG549" s="188"/>
      <c r="AH549" s="390"/>
      <c r="AI549" s="392"/>
      <c r="AJ549" s="392"/>
      <c r="AK549" s="392"/>
      <c r="AL549" s="392"/>
      <c r="AM549" s="392"/>
      <c r="AN549" s="392"/>
      <c r="AO549" s="392"/>
      <c r="AP549" s="392"/>
      <c r="AQ549" s="395"/>
    </row>
    <row r="550" spans="1:46" ht="19.899999999999999" customHeight="1" thickBot="1" x14ac:dyDescent="0.25">
      <c r="A550" s="17"/>
      <c r="B550" s="407"/>
      <c r="C550" s="233"/>
      <c r="D550" s="203"/>
      <c r="E550" s="203"/>
      <c r="F550" s="202"/>
      <c r="G550" s="410"/>
      <c r="H550" s="410"/>
      <c r="I550" s="410"/>
      <c r="J550" s="201" t="s">
        <v>87</v>
      </c>
      <c r="K550" s="200" t="s">
        <v>743</v>
      </c>
      <c r="L550" s="201" t="s">
        <v>86</v>
      </c>
      <c r="M550" s="200" t="s">
        <v>747</v>
      </c>
      <c r="N550" s="201" t="s">
        <v>85</v>
      </c>
      <c r="O550" s="200" t="s">
        <v>269</v>
      </c>
      <c r="P550" s="201" t="s">
        <v>84</v>
      </c>
      <c r="Q550" s="200" t="s">
        <v>275</v>
      </c>
      <c r="R550" s="201" t="s">
        <v>208</v>
      </c>
      <c r="S550" s="200" t="s">
        <v>213</v>
      </c>
      <c r="T550" s="201" t="s">
        <v>207</v>
      </c>
      <c r="U550" s="200" t="s">
        <v>97</v>
      </c>
      <c r="V550" s="201" t="s">
        <v>290</v>
      </c>
      <c r="W550" s="200"/>
      <c r="X550" s="201" t="s">
        <v>592</v>
      </c>
      <c r="Y550" s="200"/>
      <c r="Z550" s="201" t="s">
        <v>738</v>
      </c>
      <c r="AA550" s="200"/>
      <c r="AB550" s="302" t="s">
        <v>910</v>
      </c>
      <c r="AC550" s="200"/>
      <c r="AD550" s="10"/>
      <c r="AE550" s="398"/>
      <c r="AF550" s="398"/>
      <c r="AG550" s="199"/>
      <c r="AH550" s="391"/>
      <c r="AI550" s="393"/>
      <c r="AJ550" s="393"/>
      <c r="AK550" s="393"/>
      <c r="AL550" s="393"/>
      <c r="AM550" s="393"/>
      <c r="AN550" s="393"/>
      <c r="AO550" s="393"/>
      <c r="AP550" s="393"/>
      <c r="AQ550" s="396"/>
    </row>
    <row r="551" spans="1:46" ht="19.899999999999999" customHeight="1" x14ac:dyDescent="0.2">
      <c r="A551" s="17"/>
      <c r="B551" s="405">
        <v>14</v>
      </c>
      <c r="C551" s="232"/>
      <c r="D551" s="197"/>
      <c r="E551" s="197"/>
      <c r="F551" s="196"/>
      <c r="G551" s="408"/>
      <c r="H551" s="408"/>
      <c r="I551" s="408"/>
      <c r="J551" s="195" t="s">
        <v>95</v>
      </c>
      <c r="K551" s="194"/>
      <c r="L551" s="195" t="s">
        <v>94</v>
      </c>
      <c r="M551" s="194"/>
      <c r="N551" s="195" t="s">
        <v>93</v>
      </c>
      <c r="O551" s="194"/>
      <c r="P551" s="195" t="s">
        <v>92</v>
      </c>
      <c r="Q551" s="194"/>
      <c r="R551" s="195" t="s">
        <v>212</v>
      </c>
      <c r="S551" s="194"/>
      <c r="T551" s="195" t="s">
        <v>211</v>
      </c>
      <c r="U551" s="194"/>
      <c r="V551" s="195" t="s">
        <v>292</v>
      </c>
      <c r="W551" s="194"/>
      <c r="X551" s="195" t="s">
        <v>594</v>
      </c>
      <c r="Y551" s="194"/>
      <c r="Z551" s="195" t="s">
        <v>740</v>
      </c>
      <c r="AA551" s="194"/>
      <c r="AB551" s="304" t="s">
        <v>912</v>
      </c>
      <c r="AC551" s="194"/>
      <c r="AD551" s="25"/>
      <c r="AE551" s="397"/>
      <c r="AF551" s="397"/>
      <c r="AG551" s="193"/>
      <c r="AH551" s="379">
        <f>SUMPRODUCT(LEN($K551:$Y553)-LEN(SUBSTITUTE($K551:$Y553,"A", "")))</f>
        <v>0</v>
      </c>
      <c r="AI551" s="365">
        <f>SUMPRODUCT(LEN($AD551:$AD553)-LEN(SUBSTITUTE($AD551:$AD553,"A", "")))</f>
        <v>0</v>
      </c>
      <c r="AJ551" s="365">
        <f>SUMPRODUCT(LEN($K551:$Y553)-LEN(SUBSTITUTE($K551:$Y553,"S", "")))</f>
        <v>0</v>
      </c>
      <c r="AK551" s="365">
        <f>SUMPRODUCT(LEN($AD551:$AD553)-LEN(SUBSTITUTE($AD551:$AD553,"S", "")))</f>
        <v>0</v>
      </c>
      <c r="AL551" s="365">
        <f>SUMPRODUCT(LEN($K551:$Y553)-LEN(SUBSTITUTE($K551:$Y553,"F", "")))</f>
        <v>0</v>
      </c>
      <c r="AM551" s="365">
        <f>SUMPRODUCT(LEN($AD551:$AD553)-LEN(SUBSTITUTE($AD551:$AD553,"F", "")))</f>
        <v>0</v>
      </c>
      <c r="AN551" s="365">
        <f>SUMPRODUCT(LEN($K551:$Y553)-LEN(SUBSTITUTE($K551:$Y553,"G", "")))</f>
        <v>0</v>
      </c>
      <c r="AO551" s="365">
        <f>SUMPRODUCT(LEN($AD551:$AD553)-LEN(SUBSTITUTE($AD551:$AD553,"G", "")))</f>
        <v>0</v>
      </c>
      <c r="AP551" s="365">
        <f>SUMPRODUCT(LEN($K551:$Y553)-LEN(SUBSTITUTE($K551:$Y553,"M", "")))</f>
        <v>0</v>
      </c>
      <c r="AQ551" s="382">
        <f>SUMPRODUCT(LEN($AD551:$AD553)-LEN(SUBSTITUTE($AD551:$AD553,"M", "")))</f>
        <v>0</v>
      </c>
    </row>
    <row r="552" spans="1:46" ht="19.899999999999999" customHeight="1" x14ac:dyDescent="0.2">
      <c r="A552" s="17"/>
      <c r="B552" s="406"/>
      <c r="C552" s="231"/>
      <c r="D552" s="23"/>
      <c r="E552" s="23"/>
      <c r="F552" s="191"/>
      <c r="G552" s="409"/>
      <c r="H552" s="409"/>
      <c r="I552" s="409"/>
      <c r="J552" s="190" t="s">
        <v>91</v>
      </c>
      <c r="K552" s="189"/>
      <c r="L552" s="190" t="s">
        <v>90</v>
      </c>
      <c r="M552" s="189"/>
      <c r="N552" s="190" t="s">
        <v>89</v>
      </c>
      <c r="O552" s="189"/>
      <c r="P552" s="190" t="s">
        <v>88</v>
      </c>
      <c r="Q552" s="189"/>
      <c r="R552" s="190" t="s">
        <v>210</v>
      </c>
      <c r="S552" s="189"/>
      <c r="T552" s="190" t="s">
        <v>209</v>
      </c>
      <c r="U552" s="189"/>
      <c r="V552" s="190" t="s">
        <v>291</v>
      </c>
      <c r="W552" s="189"/>
      <c r="X552" s="190" t="s">
        <v>593</v>
      </c>
      <c r="Y552" s="189"/>
      <c r="Z552" s="190" t="s">
        <v>739</v>
      </c>
      <c r="AA552" s="189"/>
      <c r="AB552" s="303" t="s">
        <v>911</v>
      </c>
      <c r="AC552" s="189"/>
      <c r="AD552" s="18"/>
      <c r="AE552" s="366"/>
      <c r="AF552" s="366"/>
      <c r="AG552" s="188"/>
      <c r="AH552" s="390"/>
      <c r="AI552" s="392"/>
      <c r="AJ552" s="392"/>
      <c r="AK552" s="392"/>
      <c r="AL552" s="392"/>
      <c r="AM552" s="392"/>
      <c r="AN552" s="392"/>
      <c r="AO552" s="392"/>
      <c r="AP552" s="392"/>
      <c r="AQ552" s="395"/>
      <c r="AR552" s="58"/>
    </row>
    <row r="553" spans="1:46" ht="19.899999999999999" customHeight="1" thickBot="1" x14ac:dyDescent="0.25">
      <c r="A553" s="17"/>
      <c r="B553" s="407"/>
      <c r="C553" s="233"/>
      <c r="D553" s="203"/>
      <c r="E553" s="203"/>
      <c r="F553" s="202"/>
      <c r="G553" s="410"/>
      <c r="H553" s="410"/>
      <c r="I553" s="410"/>
      <c r="J553" s="201" t="s">
        <v>87</v>
      </c>
      <c r="K553" s="200"/>
      <c r="L553" s="201" t="s">
        <v>86</v>
      </c>
      <c r="M553" s="200"/>
      <c r="N553" s="201" t="s">
        <v>85</v>
      </c>
      <c r="O553" s="200"/>
      <c r="P553" s="201" t="s">
        <v>84</v>
      </c>
      <c r="Q553" s="200"/>
      <c r="R553" s="201" t="s">
        <v>208</v>
      </c>
      <c r="S553" s="200"/>
      <c r="T553" s="201" t="s">
        <v>207</v>
      </c>
      <c r="U553" s="200"/>
      <c r="V553" s="201" t="s">
        <v>290</v>
      </c>
      <c r="W553" s="200"/>
      <c r="X553" s="201" t="s">
        <v>592</v>
      </c>
      <c r="Y553" s="200"/>
      <c r="Z553" s="201" t="s">
        <v>738</v>
      </c>
      <c r="AA553" s="200"/>
      <c r="AB553" s="302" t="s">
        <v>910</v>
      </c>
      <c r="AC553" s="200"/>
      <c r="AD553" s="10"/>
      <c r="AE553" s="398"/>
      <c r="AF553" s="398"/>
      <c r="AG553" s="199"/>
      <c r="AH553" s="391"/>
      <c r="AI553" s="393"/>
      <c r="AJ553" s="393"/>
      <c r="AK553" s="393"/>
      <c r="AL553" s="393"/>
      <c r="AM553" s="393"/>
      <c r="AN553" s="393"/>
      <c r="AO553" s="393"/>
      <c r="AP553" s="393"/>
      <c r="AQ553" s="396"/>
    </row>
    <row r="554" spans="1:46" ht="19.899999999999999" customHeight="1" x14ac:dyDescent="0.2">
      <c r="A554" s="17"/>
      <c r="B554" s="405">
        <v>15</v>
      </c>
      <c r="C554" s="232"/>
      <c r="D554" s="197"/>
      <c r="E554" s="197"/>
      <c r="F554" s="196"/>
      <c r="G554" s="408"/>
      <c r="H554" s="408"/>
      <c r="I554" s="408"/>
      <c r="J554" s="195" t="s">
        <v>95</v>
      </c>
      <c r="K554" s="194"/>
      <c r="L554" s="195" t="s">
        <v>94</v>
      </c>
      <c r="M554" s="194"/>
      <c r="N554" s="195" t="s">
        <v>93</v>
      </c>
      <c r="O554" s="194"/>
      <c r="P554" s="195" t="s">
        <v>92</v>
      </c>
      <c r="Q554" s="194"/>
      <c r="R554" s="195" t="s">
        <v>212</v>
      </c>
      <c r="S554" s="194"/>
      <c r="T554" s="195" t="s">
        <v>211</v>
      </c>
      <c r="U554" s="194"/>
      <c r="V554" s="195" t="s">
        <v>292</v>
      </c>
      <c r="W554" s="194"/>
      <c r="X554" s="195" t="s">
        <v>594</v>
      </c>
      <c r="Y554" s="194"/>
      <c r="Z554" s="195" t="s">
        <v>740</v>
      </c>
      <c r="AA554" s="194"/>
      <c r="AB554" s="304" t="s">
        <v>912</v>
      </c>
      <c r="AC554" s="194"/>
      <c r="AD554" s="25"/>
      <c r="AE554" s="397"/>
      <c r="AF554" s="397"/>
      <c r="AG554" s="193"/>
      <c r="AH554" s="379">
        <f>SUMPRODUCT(LEN($K554:$Y556)-LEN(SUBSTITUTE($K554:$Y556,"A", "")))</f>
        <v>0</v>
      </c>
      <c r="AI554" s="365">
        <f>SUMPRODUCT(LEN($AD554:$AD556)-LEN(SUBSTITUTE($AD554:$AD556,"A", "")))</f>
        <v>0</v>
      </c>
      <c r="AJ554" s="365">
        <f>SUMPRODUCT(LEN($K554:$Y556)-LEN(SUBSTITUTE($K554:$Y556,"S", "")))</f>
        <v>0</v>
      </c>
      <c r="AK554" s="365">
        <f>SUMPRODUCT(LEN($AD554:$AD556)-LEN(SUBSTITUTE($AD554:$AD556,"S", "")))</f>
        <v>0</v>
      </c>
      <c r="AL554" s="365">
        <f>SUMPRODUCT(LEN($K554:$Y556)-LEN(SUBSTITUTE($K554:$Y556,"F", "")))</f>
        <v>0</v>
      </c>
      <c r="AM554" s="365">
        <f>SUMPRODUCT(LEN($AD554:$AD556)-LEN(SUBSTITUTE($AD554:$AD556,"F", "")))</f>
        <v>0</v>
      </c>
      <c r="AN554" s="365">
        <f>SUMPRODUCT(LEN($K554:$Y556)-LEN(SUBSTITUTE($K554:$Y556,"G", "")))</f>
        <v>0</v>
      </c>
      <c r="AO554" s="365">
        <f>SUMPRODUCT(LEN($AD554:$AD556)-LEN(SUBSTITUTE($AD554:$AD556,"G", "")))</f>
        <v>0</v>
      </c>
      <c r="AP554" s="365">
        <f>SUMPRODUCT(LEN($K554:$Y556)-LEN(SUBSTITUTE($K554:$Y556,"M", "")))</f>
        <v>0</v>
      </c>
      <c r="AQ554" s="382">
        <f>SUMPRODUCT(LEN($AD554:$AD556)-LEN(SUBSTITUTE($AD554:$AD556,"M", "")))</f>
        <v>0</v>
      </c>
    </row>
    <row r="555" spans="1:46" ht="19.899999999999999" customHeight="1" x14ac:dyDescent="0.2">
      <c r="A555" s="17"/>
      <c r="B555" s="406"/>
      <c r="C555" s="231"/>
      <c r="D555" s="23"/>
      <c r="E555" s="23"/>
      <c r="F555" s="191"/>
      <c r="G555" s="409"/>
      <c r="H555" s="409"/>
      <c r="I555" s="409"/>
      <c r="J555" s="190" t="s">
        <v>91</v>
      </c>
      <c r="K555" s="189"/>
      <c r="L555" s="190" t="s">
        <v>90</v>
      </c>
      <c r="M555" s="189"/>
      <c r="N555" s="190" t="s">
        <v>89</v>
      </c>
      <c r="O555" s="189"/>
      <c r="P555" s="190" t="s">
        <v>88</v>
      </c>
      <c r="Q555" s="189"/>
      <c r="R555" s="190" t="s">
        <v>210</v>
      </c>
      <c r="S555" s="189"/>
      <c r="T555" s="190" t="s">
        <v>209</v>
      </c>
      <c r="U555" s="189"/>
      <c r="V555" s="190" t="s">
        <v>291</v>
      </c>
      <c r="W555" s="189"/>
      <c r="X555" s="190" t="s">
        <v>593</v>
      </c>
      <c r="Y555" s="189"/>
      <c r="Z555" s="190" t="s">
        <v>739</v>
      </c>
      <c r="AA555" s="189"/>
      <c r="AB555" s="303" t="s">
        <v>911</v>
      </c>
      <c r="AC555" s="189"/>
      <c r="AD555" s="18"/>
      <c r="AE555" s="366"/>
      <c r="AF555" s="366"/>
      <c r="AG555" s="188"/>
      <c r="AH555" s="390"/>
      <c r="AI555" s="392"/>
      <c r="AJ555" s="392"/>
      <c r="AK555" s="392"/>
      <c r="AL555" s="392"/>
      <c r="AM555" s="392"/>
      <c r="AN555" s="392"/>
      <c r="AO555" s="392"/>
      <c r="AP555" s="392"/>
      <c r="AQ555" s="395"/>
    </row>
    <row r="556" spans="1:46" ht="19.899999999999999" customHeight="1" thickBot="1" x14ac:dyDescent="0.25">
      <c r="A556" s="17"/>
      <c r="B556" s="407"/>
      <c r="C556" s="233"/>
      <c r="D556" s="203"/>
      <c r="E556" s="203"/>
      <c r="F556" s="202"/>
      <c r="G556" s="410"/>
      <c r="H556" s="410"/>
      <c r="I556" s="410"/>
      <c r="J556" s="201" t="s">
        <v>87</v>
      </c>
      <c r="K556" s="200"/>
      <c r="L556" s="201" t="s">
        <v>86</v>
      </c>
      <c r="M556" s="200"/>
      <c r="N556" s="201" t="s">
        <v>85</v>
      </c>
      <c r="O556" s="200"/>
      <c r="P556" s="201" t="s">
        <v>84</v>
      </c>
      <c r="Q556" s="200"/>
      <c r="R556" s="201" t="s">
        <v>208</v>
      </c>
      <c r="S556" s="200"/>
      <c r="T556" s="201" t="s">
        <v>207</v>
      </c>
      <c r="U556" s="200"/>
      <c r="V556" s="201" t="s">
        <v>290</v>
      </c>
      <c r="W556" s="200"/>
      <c r="X556" s="201" t="s">
        <v>592</v>
      </c>
      <c r="Y556" s="200"/>
      <c r="Z556" s="201" t="s">
        <v>738</v>
      </c>
      <c r="AA556" s="200"/>
      <c r="AB556" s="302" t="s">
        <v>910</v>
      </c>
      <c r="AC556" s="200"/>
      <c r="AD556" s="10"/>
      <c r="AE556" s="398"/>
      <c r="AF556" s="398"/>
      <c r="AG556" s="199"/>
      <c r="AH556" s="391"/>
      <c r="AI556" s="393"/>
      <c r="AJ556" s="393"/>
      <c r="AK556" s="393"/>
      <c r="AL556" s="393"/>
      <c r="AM556" s="393"/>
      <c r="AN556" s="393"/>
      <c r="AO556" s="393"/>
      <c r="AP556" s="393"/>
      <c r="AQ556" s="396"/>
    </row>
    <row r="557" spans="1:46" ht="19.899999999999999" customHeight="1" x14ac:dyDescent="0.2">
      <c r="A557" s="17"/>
      <c r="B557" s="405">
        <v>16</v>
      </c>
      <c r="C557" s="232"/>
      <c r="D557" s="197"/>
      <c r="E557" s="197"/>
      <c r="F557" s="196"/>
      <c r="G557" s="408"/>
      <c r="H557" s="408"/>
      <c r="I557" s="408"/>
      <c r="J557" s="195" t="s">
        <v>95</v>
      </c>
      <c r="K557" s="194"/>
      <c r="L557" s="195" t="s">
        <v>94</v>
      </c>
      <c r="M557" s="194"/>
      <c r="N557" s="195" t="s">
        <v>93</v>
      </c>
      <c r="O557" s="194"/>
      <c r="P557" s="195" t="s">
        <v>92</v>
      </c>
      <c r="Q557" s="194"/>
      <c r="R557" s="195" t="s">
        <v>212</v>
      </c>
      <c r="S557" s="194"/>
      <c r="T557" s="195" t="s">
        <v>211</v>
      </c>
      <c r="U557" s="194"/>
      <c r="V557" s="195" t="s">
        <v>292</v>
      </c>
      <c r="W557" s="194"/>
      <c r="X557" s="195" t="s">
        <v>594</v>
      </c>
      <c r="Y557" s="194"/>
      <c r="Z557" s="195" t="s">
        <v>740</v>
      </c>
      <c r="AA557" s="194"/>
      <c r="AB557" s="304" t="s">
        <v>912</v>
      </c>
      <c r="AC557" s="194"/>
      <c r="AD557" s="25"/>
      <c r="AE557" s="397"/>
      <c r="AF557" s="397"/>
      <c r="AG557" s="193"/>
      <c r="AH557" s="379">
        <f>SUMPRODUCT(LEN($K557:$Y559)-LEN(SUBSTITUTE($K557:$Y559,"A", "")))</f>
        <v>0</v>
      </c>
      <c r="AI557" s="365">
        <f>SUMPRODUCT(LEN($AD557:$AD559)-LEN(SUBSTITUTE($AD557:$AD559,"A", "")))</f>
        <v>0</v>
      </c>
      <c r="AJ557" s="365">
        <f>SUMPRODUCT(LEN($K557:$Y559)-LEN(SUBSTITUTE($K557:$Y559,"S", "")))</f>
        <v>0</v>
      </c>
      <c r="AK557" s="365">
        <f>SUMPRODUCT(LEN($AD557:$AD559)-LEN(SUBSTITUTE($AD557:$AD559,"S", "")))</f>
        <v>0</v>
      </c>
      <c r="AL557" s="365">
        <f>SUMPRODUCT(LEN($K557:$Y559)-LEN(SUBSTITUTE($K557:$Y559,"F", "")))</f>
        <v>0</v>
      </c>
      <c r="AM557" s="365">
        <f>SUMPRODUCT(LEN($AD557:$AD559)-LEN(SUBSTITUTE($AD557:$AD559,"F", "")))</f>
        <v>0</v>
      </c>
      <c r="AN557" s="365">
        <f>SUMPRODUCT(LEN($K557:$Y559)-LEN(SUBSTITUTE($K557:$Y559,"G", "")))</f>
        <v>0</v>
      </c>
      <c r="AO557" s="365">
        <f>SUMPRODUCT(LEN($AD557:$AD559)-LEN(SUBSTITUTE($AD557:$AD559,"G", "")))</f>
        <v>0</v>
      </c>
      <c r="AP557" s="365">
        <f>SUMPRODUCT(LEN($K557:$Y559)-LEN(SUBSTITUTE($K557:$Y559,"M", "")))</f>
        <v>0</v>
      </c>
      <c r="AQ557" s="382">
        <f>SUMPRODUCT(LEN($AD557:$AD559)-LEN(SUBSTITUTE($AD557:$AD559,"M", "")))</f>
        <v>0</v>
      </c>
    </row>
    <row r="558" spans="1:46" ht="19.899999999999999" customHeight="1" x14ac:dyDescent="0.2">
      <c r="A558" s="17"/>
      <c r="B558" s="406"/>
      <c r="C558" s="231"/>
      <c r="D558" s="23"/>
      <c r="E558" s="23"/>
      <c r="F558" s="191"/>
      <c r="G558" s="409"/>
      <c r="H558" s="409"/>
      <c r="I558" s="409"/>
      <c r="J558" s="190" t="s">
        <v>91</v>
      </c>
      <c r="K558" s="189"/>
      <c r="L558" s="190" t="s">
        <v>90</v>
      </c>
      <c r="M558" s="189"/>
      <c r="N558" s="190" t="s">
        <v>89</v>
      </c>
      <c r="O558" s="189"/>
      <c r="P558" s="190" t="s">
        <v>88</v>
      </c>
      <c r="Q558" s="189"/>
      <c r="R558" s="190" t="s">
        <v>210</v>
      </c>
      <c r="S558" s="189"/>
      <c r="T558" s="190" t="s">
        <v>209</v>
      </c>
      <c r="U558" s="189"/>
      <c r="V558" s="190" t="s">
        <v>291</v>
      </c>
      <c r="W558" s="189"/>
      <c r="X558" s="190" t="s">
        <v>593</v>
      </c>
      <c r="Y558" s="189"/>
      <c r="Z558" s="190" t="s">
        <v>739</v>
      </c>
      <c r="AA558" s="189"/>
      <c r="AB558" s="303" t="s">
        <v>911</v>
      </c>
      <c r="AC558" s="189"/>
      <c r="AD558" s="18"/>
      <c r="AE558" s="366"/>
      <c r="AF558" s="366"/>
      <c r="AG558" s="188"/>
      <c r="AH558" s="390"/>
      <c r="AI558" s="392"/>
      <c r="AJ558" s="392"/>
      <c r="AK558" s="392"/>
      <c r="AL558" s="392"/>
      <c r="AM558" s="392"/>
      <c r="AN558" s="392"/>
      <c r="AO558" s="392"/>
      <c r="AP558" s="392"/>
      <c r="AQ558" s="395"/>
    </row>
    <row r="559" spans="1:46" ht="19.899999999999999" customHeight="1" thickBot="1" x14ac:dyDescent="0.25">
      <c r="A559" s="17"/>
      <c r="B559" s="407"/>
      <c r="C559" s="233"/>
      <c r="D559" s="203"/>
      <c r="E559" s="203"/>
      <c r="F559" s="202"/>
      <c r="G559" s="410"/>
      <c r="H559" s="410"/>
      <c r="I559" s="410"/>
      <c r="J559" s="201" t="s">
        <v>87</v>
      </c>
      <c r="K559" s="200"/>
      <c r="L559" s="201" t="s">
        <v>86</v>
      </c>
      <c r="M559" s="200"/>
      <c r="N559" s="201" t="s">
        <v>85</v>
      </c>
      <c r="O559" s="200"/>
      <c r="P559" s="201" t="s">
        <v>84</v>
      </c>
      <c r="Q559" s="200"/>
      <c r="R559" s="201" t="s">
        <v>208</v>
      </c>
      <c r="S559" s="200"/>
      <c r="T559" s="201" t="s">
        <v>207</v>
      </c>
      <c r="U559" s="200"/>
      <c r="V559" s="201" t="s">
        <v>290</v>
      </c>
      <c r="W559" s="200"/>
      <c r="X559" s="201" t="s">
        <v>592</v>
      </c>
      <c r="Y559" s="200"/>
      <c r="Z559" s="201" t="s">
        <v>738</v>
      </c>
      <c r="AA559" s="200"/>
      <c r="AB559" s="302" t="s">
        <v>910</v>
      </c>
      <c r="AC559" s="200"/>
      <c r="AD559" s="10"/>
      <c r="AE559" s="398"/>
      <c r="AF559" s="398"/>
      <c r="AG559" s="199"/>
      <c r="AH559" s="391"/>
      <c r="AI559" s="393"/>
      <c r="AJ559" s="393"/>
      <c r="AK559" s="393"/>
      <c r="AL559" s="393"/>
      <c r="AM559" s="393"/>
      <c r="AN559" s="393"/>
      <c r="AO559" s="393"/>
      <c r="AP559" s="393"/>
      <c r="AQ559" s="396"/>
    </row>
    <row r="560" spans="1:46" ht="19.899999999999999" customHeight="1" x14ac:dyDescent="0.2">
      <c r="A560" s="17"/>
      <c r="B560" s="405">
        <v>17</v>
      </c>
      <c r="C560" s="232"/>
      <c r="D560" s="197"/>
      <c r="E560" s="197"/>
      <c r="F560" s="196"/>
      <c r="G560" s="408"/>
      <c r="H560" s="408"/>
      <c r="I560" s="408"/>
      <c r="J560" s="195" t="s">
        <v>95</v>
      </c>
      <c r="K560" s="194"/>
      <c r="L560" s="195" t="s">
        <v>94</v>
      </c>
      <c r="M560" s="194"/>
      <c r="N560" s="195" t="s">
        <v>93</v>
      </c>
      <c r="O560" s="194"/>
      <c r="P560" s="195" t="s">
        <v>92</v>
      </c>
      <c r="Q560" s="194"/>
      <c r="R560" s="195" t="s">
        <v>212</v>
      </c>
      <c r="S560" s="194"/>
      <c r="T560" s="195" t="s">
        <v>211</v>
      </c>
      <c r="U560" s="194"/>
      <c r="V560" s="195" t="s">
        <v>292</v>
      </c>
      <c r="W560" s="194"/>
      <c r="X560" s="195" t="s">
        <v>594</v>
      </c>
      <c r="Y560" s="194"/>
      <c r="Z560" s="195" t="s">
        <v>740</v>
      </c>
      <c r="AA560" s="194"/>
      <c r="AB560" s="304" t="s">
        <v>912</v>
      </c>
      <c r="AC560" s="194"/>
      <c r="AD560" s="25"/>
      <c r="AE560" s="397"/>
      <c r="AF560" s="397"/>
      <c r="AG560" s="193"/>
      <c r="AH560" s="379">
        <f>SUMPRODUCT(LEN($K560:$Y562)-LEN(SUBSTITUTE($K560:$Y562,"A", "")))</f>
        <v>0</v>
      </c>
      <c r="AI560" s="365">
        <f>SUMPRODUCT(LEN($AD560:$AD562)-LEN(SUBSTITUTE($AD560:$AD562,"A", "")))</f>
        <v>0</v>
      </c>
      <c r="AJ560" s="365">
        <f>SUMPRODUCT(LEN($K560:$Y562)-LEN(SUBSTITUTE($K560:$Y562,"S", "")))</f>
        <v>0</v>
      </c>
      <c r="AK560" s="365">
        <f>SUMPRODUCT(LEN($AD560:$AD562)-LEN(SUBSTITUTE($AD560:$AD562,"S", "")))</f>
        <v>0</v>
      </c>
      <c r="AL560" s="365">
        <f>SUMPRODUCT(LEN($K560:$Y562)-LEN(SUBSTITUTE($K560:$Y562,"F", "")))</f>
        <v>0</v>
      </c>
      <c r="AM560" s="365">
        <f>SUMPRODUCT(LEN($AD560:$AD562)-LEN(SUBSTITUTE($AD560:$AD562,"F", "")))</f>
        <v>0</v>
      </c>
      <c r="AN560" s="365">
        <f>SUMPRODUCT(LEN($K560:$Y562)-LEN(SUBSTITUTE($K560:$Y562,"G", "")))</f>
        <v>0</v>
      </c>
      <c r="AO560" s="365">
        <f>SUMPRODUCT(LEN($AD560:$AD562)-LEN(SUBSTITUTE($AD560:$AD562,"G", "")))</f>
        <v>0</v>
      </c>
      <c r="AP560" s="365">
        <f>SUMPRODUCT(LEN($K560:$Y562)-LEN(SUBSTITUTE($K560:$Y562,"M", "")))</f>
        <v>0</v>
      </c>
      <c r="AQ560" s="382">
        <f>SUMPRODUCT(LEN($AD560:$AD562)-LEN(SUBSTITUTE($AD560:$AD562,"M", "")))</f>
        <v>0</v>
      </c>
    </row>
    <row r="561" spans="1:51" ht="19.899999999999999" customHeight="1" x14ac:dyDescent="0.2">
      <c r="A561" s="17"/>
      <c r="B561" s="406"/>
      <c r="C561" s="231"/>
      <c r="D561" s="23"/>
      <c r="E561" s="23"/>
      <c r="F561" s="191"/>
      <c r="G561" s="409"/>
      <c r="H561" s="409"/>
      <c r="I561" s="409"/>
      <c r="J561" s="190" t="s">
        <v>91</v>
      </c>
      <c r="K561" s="189"/>
      <c r="L561" s="190" t="s">
        <v>90</v>
      </c>
      <c r="M561" s="189"/>
      <c r="N561" s="190" t="s">
        <v>89</v>
      </c>
      <c r="O561" s="189"/>
      <c r="P561" s="190" t="s">
        <v>88</v>
      </c>
      <c r="Q561" s="189"/>
      <c r="R561" s="190" t="s">
        <v>210</v>
      </c>
      <c r="S561" s="189"/>
      <c r="T561" s="190" t="s">
        <v>209</v>
      </c>
      <c r="U561" s="189"/>
      <c r="V561" s="190" t="s">
        <v>291</v>
      </c>
      <c r="W561" s="189"/>
      <c r="X561" s="190" t="s">
        <v>593</v>
      </c>
      <c r="Y561" s="189"/>
      <c r="Z561" s="190" t="s">
        <v>739</v>
      </c>
      <c r="AA561" s="189"/>
      <c r="AB561" s="303" t="s">
        <v>911</v>
      </c>
      <c r="AC561" s="189"/>
      <c r="AD561" s="18"/>
      <c r="AE561" s="366"/>
      <c r="AF561" s="366"/>
      <c r="AG561" s="188"/>
      <c r="AH561" s="390"/>
      <c r="AI561" s="392"/>
      <c r="AJ561" s="392"/>
      <c r="AK561" s="392"/>
      <c r="AL561" s="392"/>
      <c r="AM561" s="392"/>
      <c r="AN561" s="392"/>
      <c r="AO561" s="392"/>
      <c r="AP561" s="392"/>
      <c r="AQ561" s="395"/>
    </row>
    <row r="562" spans="1:51" ht="19.899999999999999" customHeight="1" thickBot="1" x14ac:dyDescent="0.25">
      <c r="A562" s="17"/>
      <c r="B562" s="407"/>
      <c r="C562" s="233"/>
      <c r="D562" s="203"/>
      <c r="E562" s="203"/>
      <c r="F562" s="202"/>
      <c r="G562" s="410"/>
      <c r="H562" s="410"/>
      <c r="I562" s="410"/>
      <c r="J562" s="201" t="s">
        <v>87</v>
      </c>
      <c r="K562" s="200"/>
      <c r="L562" s="201" t="s">
        <v>86</v>
      </c>
      <c r="M562" s="200"/>
      <c r="N562" s="201" t="s">
        <v>85</v>
      </c>
      <c r="O562" s="200"/>
      <c r="P562" s="201" t="s">
        <v>84</v>
      </c>
      <c r="Q562" s="200"/>
      <c r="R562" s="201" t="s">
        <v>208</v>
      </c>
      <c r="S562" s="200"/>
      <c r="T562" s="201" t="s">
        <v>207</v>
      </c>
      <c r="U562" s="200"/>
      <c r="V562" s="201" t="s">
        <v>290</v>
      </c>
      <c r="W562" s="200"/>
      <c r="X562" s="201" t="s">
        <v>592</v>
      </c>
      <c r="Y562" s="200"/>
      <c r="Z562" s="201" t="s">
        <v>738</v>
      </c>
      <c r="AA562" s="200"/>
      <c r="AB562" s="302" t="s">
        <v>910</v>
      </c>
      <c r="AC562" s="200"/>
      <c r="AD562" s="10"/>
      <c r="AE562" s="398"/>
      <c r="AF562" s="398"/>
      <c r="AG562" s="199"/>
      <c r="AH562" s="391"/>
      <c r="AI562" s="393"/>
      <c r="AJ562" s="393"/>
      <c r="AK562" s="393"/>
      <c r="AL562" s="393"/>
      <c r="AM562" s="393"/>
      <c r="AN562" s="393"/>
      <c r="AO562" s="393"/>
      <c r="AP562" s="393"/>
      <c r="AQ562" s="396"/>
    </row>
    <row r="563" spans="1:51" ht="19.899999999999999" customHeight="1" x14ac:dyDescent="0.2">
      <c r="A563" s="17"/>
      <c r="B563" s="405">
        <v>18</v>
      </c>
      <c r="C563" s="232"/>
      <c r="D563" s="197"/>
      <c r="E563" s="197"/>
      <c r="F563" s="196"/>
      <c r="G563" s="408"/>
      <c r="H563" s="408"/>
      <c r="I563" s="408"/>
      <c r="J563" s="195" t="s">
        <v>95</v>
      </c>
      <c r="K563" s="194"/>
      <c r="L563" s="195" t="s">
        <v>94</v>
      </c>
      <c r="M563" s="194"/>
      <c r="N563" s="195" t="s">
        <v>93</v>
      </c>
      <c r="O563" s="194"/>
      <c r="P563" s="195" t="s">
        <v>92</v>
      </c>
      <c r="Q563" s="194"/>
      <c r="R563" s="195" t="s">
        <v>212</v>
      </c>
      <c r="S563" s="194"/>
      <c r="T563" s="195" t="s">
        <v>211</v>
      </c>
      <c r="U563" s="194"/>
      <c r="V563" s="195" t="s">
        <v>292</v>
      </c>
      <c r="W563" s="194"/>
      <c r="X563" s="195" t="s">
        <v>594</v>
      </c>
      <c r="Y563" s="194"/>
      <c r="Z563" s="195" t="s">
        <v>740</v>
      </c>
      <c r="AA563" s="194"/>
      <c r="AB563" s="304" t="s">
        <v>912</v>
      </c>
      <c r="AC563" s="194"/>
      <c r="AD563" s="25"/>
      <c r="AE563" s="397"/>
      <c r="AF563" s="397"/>
      <c r="AG563" s="193"/>
      <c r="AH563" s="379">
        <f>SUMPRODUCT(LEN($K563:$Y565)-LEN(SUBSTITUTE($K563:$Y565,"A", "")))</f>
        <v>0</v>
      </c>
      <c r="AI563" s="365">
        <f>SUMPRODUCT(LEN($AD563:$AD565)-LEN(SUBSTITUTE($AD563:$AD565,"A", "")))</f>
        <v>0</v>
      </c>
      <c r="AJ563" s="365">
        <f>SUMPRODUCT(LEN($K563:$Y565)-LEN(SUBSTITUTE($K563:$Y565,"S", "")))</f>
        <v>0</v>
      </c>
      <c r="AK563" s="365">
        <f>SUMPRODUCT(LEN($AD563:$AD565)-LEN(SUBSTITUTE($AD563:$AD565,"S", "")))</f>
        <v>0</v>
      </c>
      <c r="AL563" s="365">
        <f>SUMPRODUCT(LEN($K563:$Y565)-LEN(SUBSTITUTE($K563:$Y565,"F", "")))</f>
        <v>0</v>
      </c>
      <c r="AM563" s="365">
        <f>SUMPRODUCT(LEN($AD563:$AD565)-LEN(SUBSTITUTE($AD563:$AD565,"F", "")))</f>
        <v>0</v>
      </c>
      <c r="AN563" s="365">
        <f>SUMPRODUCT(LEN($K563:$Y565)-LEN(SUBSTITUTE($K563:$Y565,"G", "")))</f>
        <v>0</v>
      </c>
      <c r="AO563" s="365">
        <f>SUMPRODUCT(LEN($AD563:$AD565)-LEN(SUBSTITUTE($AD563:$AD565,"G", "")))</f>
        <v>0</v>
      </c>
      <c r="AP563" s="365">
        <f>SUMPRODUCT(LEN($K563:$Y565)-LEN(SUBSTITUTE($K563:$Y565,"M", "")))</f>
        <v>0</v>
      </c>
      <c r="AQ563" s="382">
        <f>SUMPRODUCT(LEN($AD563:$AD565)-LEN(SUBSTITUTE($AD563:$AD565,"M", "")))</f>
        <v>0</v>
      </c>
    </row>
    <row r="564" spans="1:51" ht="19.899999999999999" customHeight="1" x14ac:dyDescent="0.2">
      <c r="A564" s="17"/>
      <c r="B564" s="406"/>
      <c r="C564" s="231"/>
      <c r="D564" s="23"/>
      <c r="E564" s="23"/>
      <c r="F564" s="191"/>
      <c r="G564" s="409"/>
      <c r="H564" s="409"/>
      <c r="I564" s="409"/>
      <c r="J564" s="190" t="s">
        <v>91</v>
      </c>
      <c r="K564" s="189"/>
      <c r="L564" s="190" t="s">
        <v>90</v>
      </c>
      <c r="M564" s="189"/>
      <c r="N564" s="190" t="s">
        <v>89</v>
      </c>
      <c r="O564" s="189"/>
      <c r="P564" s="190" t="s">
        <v>88</v>
      </c>
      <c r="Q564" s="189"/>
      <c r="R564" s="190" t="s">
        <v>210</v>
      </c>
      <c r="S564" s="189"/>
      <c r="T564" s="190" t="s">
        <v>209</v>
      </c>
      <c r="U564" s="189"/>
      <c r="V564" s="190" t="s">
        <v>291</v>
      </c>
      <c r="W564" s="189"/>
      <c r="X564" s="190" t="s">
        <v>593</v>
      </c>
      <c r="Y564" s="189"/>
      <c r="Z564" s="190" t="s">
        <v>739</v>
      </c>
      <c r="AA564" s="189"/>
      <c r="AB564" s="303" t="s">
        <v>911</v>
      </c>
      <c r="AC564" s="189"/>
      <c r="AD564" s="18"/>
      <c r="AE564" s="366"/>
      <c r="AF564" s="366"/>
      <c r="AG564" s="188"/>
      <c r="AH564" s="390"/>
      <c r="AI564" s="392"/>
      <c r="AJ564" s="392"/>
      <c r="AK564" s="392"/>
      <c r="AL564" s="392"/>
      <c r="AM564" s="392"/>
      <c r="AN564" s="392"/>
      <c r="AO564" s="392"/>
      <c r="AP564" s="392"/>
      <c r="AQ564" s="395"/>
    </row>
    <row r="565" spans="1:51" ht="19.899999999999999" customHeight="1" thickBot="1" x14ac:dyDescent="0.25">
      <c r="A565" s="17"/>
      <c r="B565" s="407"/>
      <c r="C565" s="233"/>
      <c r="D565" s="203"/>
      <c r="E565" s="203"/>
      <c r="F565" s="202"/>
      <c r="G565" s="410"/>
      <c r="H565" s="410"/>
      <c r="I565" s="410"/>
      <c r="J565" s="201" t="s">
        <v>87</v>
      </c>
      <c r="K565" s="200"/>
      <c r="L565" s="201" t="s">
        <v>86</v>
      </c>
      <c r="M565" s="200"/>
      <c r="N565" s="201" t="s">
        <v>85</v>
      </c>
      <c r="O565" s="200"/>
      <c r="P565" s="201" t="s">
        <v>84</v>
      </c>
      <c r="Q565" s="200"/>
      <c r="R565" s="201" t="s">
        <v>208</v>
      </c>
      <c r="S565" s="200"/>
      <c r="T565" s="201" t="s">
        <v>207</v>
      </c>
      <c r="U565" s="200"/>
      <c r="V565" s="201" t="s">
        <v>290</v>
      </c>
      <c r="W565" s="200"/>
      <c r="X565" s="201" t="s">
        <v>592</v>
      </c>
      <c r="Y565" s="200"/>
      <c r="Z565" s="201" t="s">
        <v>738</v>
      </c>
      <c r="AA565" s="200"/>
      <c r="AB565" s="302" t="s">
        <v>910</v>
      </c>
      <c r="AC565" s="200"/>
      <c r="AD565" s="10"/>
      <c r="AE565" s="398"/>
      <c r="AF565" s="398"/>
      <c r="AG565" s="199"/>
      <c r="AH565" s="391"/>
      <c r="AI565" s="393"/>
      <c r="AJ565" s="393"/>
      <c r="AK565" s="393"/>
      <c r="AL565" s="393"/>
      <c r="AM565" s="393"/>
      <c r="AN565" s="393"/>
      <c r="AO565" s="393"/>
      <c r="AP565" s="393"/>
      <c r="AQ565" s="396"/>
    </row>
    <row r="566" spans="1:51" ht="19.899999999999999" customHeight="1" x14ac:dyDescent="0.2">
      <c r="A566" s="17"/>
      <c r="B566" s="405">
        <v>19</v>
      </c>
      <c r="C566" s="232"/>
      <c r="D566" s="197"/>
      <c r="E566" s="197"/>
      <c r="F566" s="196"/>
      <c r="G566" s="408"/>
      <c r="H566" s="408"/>
      <c r="I566" s="408"/>
      <c r="J566" s="195" t="s">
        <v>95</v>
      </c>
      <c r="K566" s="194"/>
      <c r="L566" s="195" t="s">
        <v>94</v>
      </c>
      <c r="M566" s="194"/>
      <c r="N566" s="195" t="s">
        <v>93</v>
      </c>
      <c r="O566" s="194"/>
      <c r="P566" s="195" t="s">
        <v>92</v>
      </c>
      <c r="Q566" s="194"/>
      <c r="R566" s="195" t="s">
        <v>212</v>
      </c>
      <c r="S566" s="194"/>
      <c r="T566" s="195" t="s">
        <v>211</v>
      </c>
      <c r="U566" s="194"/>
      <c r="V566" s="195" t="s">
        <v>292</v>
      </c>
      <c r="W566" s="194"/>
      <c r="X566" s="195" t="s">
        <v>594</v>
      </c>
      <c r="Y566" s="194"/>
      <c r="Z566" s="195" t="s">
        <v>740</v>
      </c>
      <c r="AA566" s="194"/>
      <c r="AB566" s="304" t="s">
        <v>912</v>
      </c>
      <c r="AC566" s="194"/>
      <c r="AD566" s="25"/>
      <c r="AE566" s="397"/>
      <c r="AF566" s="397"/>
      <c r="AG566" s="193"/>
      <c r="AH566" s="379">
        <f>SUMPRODUCT(LEN($K566:$Y568)-LEN(SUBSTITUTE($K566:$Y568,"A", "")))</f>
        <v>0</v>
      </c>
      <c r="AI566" s="365">
        <f>SUMPRODUCT(LEN($AD566:$AD568)-LEN(SUBSTITUTE($AD566:$AD568,"A", "")))</f>
        <v>0</v>
      </c>
      <c r="AJ566" s="365">
        <f>SUMPRODUCT(LEN($K566:$Y568)-LEN(SUBSTITUTE($K566:$Y568,"S", "")))</f>
        <v>0</v>
      </c>
      <c r="AK566" s="365">
        <f>SUMPRODUCT(LEN($AD566:$AD568)-LEN(SUBSTITUTE($AD566:$AD568,"S", "")))</f>
        <v>0</v>
      </c>
      <c r="AL566" s="365">
        <f>SUMPRODUCT(LEN($K566:$Y568)-LEN(SUBSTITUTE($K566:$Y568,"F", "")))</f>
        <v>0</v>
      </c>
      <c r="AM566" s="365">
        <f>SUMPRODUCT(LEN($AD566:$AD568)-LEN(SUBSTITUTE($AD566:$AD568,"F", "")))</f>
        <v>0</v>
      </c>
      <c r="AN566" s="365">
        <f>SUMPRODUCT(LEN($K566:$Y568)-LEN(SUBSTITUTE($K566:$Y568,"G", "")))</f>
        <v>0</v>
      </c>
      <c r="AO566" s="365">
        <f>SUMPRODUCT(LEN($AD566:$AD568)-LEN(SUBSTITUTE($AD566:$AD568,"G", "")))</f>
        <v>0</v>
      </c>
      <c r="AP566" s="365">
        <f>SUMPRODUCT(LEN($K566:$Y568)-LEN(SUBSTITUTE($K566:$Y568,"M", "")))</f>
        <v>0</v>
      </c>
      <c r="AQ566" s="382">
        <f>SUMPRODUCT(LEN($AD566:$AD568)-LEN(SUBSTITUTE($AD566:$AD568,"M", "")))</f>
        <v>0</v>
      </c>
    </row>
    <row r="567" spans="1:51" ht="19.899999999999999" customHeight="1" x14ac:dyDescent="0.2">
      <c r="A567" s="17"/>
      <c r="B567" s="406"/>
      <c r="C567" s="231"/>
      <c r="D567" s="23"/>
      <c r="E567" s="23"/>
      <c r="F567" s="191"/>
      <c r="G567" s="409"/>
      <c r="H567" s="409"/>
      <c r="I567" s="409"/>
      <c r="J567" s="190" t="s">
        <v>91</v>
      </c>
      <c r="K567" s="189"/>
      <c r="L567" s="190" t="s">
        <v>90</v>
      </c>
      <c r="M567" s="189"/>
      <c r="N567" s="190" t="s">
        <v>89</v>
      </c>
      <c r="O567" s="189"/>
      <c r="P567" s="190" t="s">
        <v>88</v>
      </c>
      <c r="Q567" s="189"/>
      <c r="R567" s="190" t="s">
        <v>210</v>
      </c>
      <c r="S567" s="189"/>
      <c r="T567" s="190" t="s">
        <v>209</v>
      </c>
      <c r="U567" s="189"/>
      <c r="V567" s="190" t="s">
        <v>291</v>
      </c>
      <c r="W567" s="189"/>
      <c r="X567" s="190" t="s">
        <v>593</v>
      </c>
      <c r="Y567" s="189"/>
      <c r="Z567" s="190" t="s">
        <v>739</v>
      </c>
      <c r="AA567" s="189"/>
      <c r="AB567" s="303" t="s">
        <v>911</v>
      </c>
      <c r="AC567" s="189"/>
      <c r="AD567" s="18"/>
      <c r="AE567" s="366"/>
      <c r="AF567" s="366"/>
      <c r="AG567" s="188"/>
      <c r="AH567" s="390"/>
      <c r="AI567" s="392"/>
      <c r="AJ567" s="392"/>
      <c r="AK567" s="392"/>
      <c r="AL567" s="392"/>
      <c r="AM567" s="392"/>
      <c r="AN567" s="392"/>
      <c r="AO567" s="392"/>
      <c r="AP567" s="392"/>
      <c r="AQ567" s="395"/>
    </row>
    <row r="568" spans="1:51" ht="19.899999999999999" customHeight="1" thickBot="1" x14ac:dyDescent="0.25">
      <c r="A568" s="17"/>
      <c r="B568" s="407"/>
      <c r="C568" s="233"/>
      <c r="D568" s="203"/>
      <c r="E568" s="203"/>
      <c r="F568" s="202"/>
      <c r="G568" s="410"/>
      <c r="H568" s="410"/>
      <c r="I568" s="410"/>
      <c r="J568" s="201" t="s">
        <v>87</v>
      </c>
      <c r="K568" s="200"/>
      <c r="L568" s="201" t="s">
        <v>86</v>
      </c>
      <c r="M568" s="200"/>
      <c r="N568" s="201" t="s">
        <v>85</v>
      </c>
      <c r="O568" s="200"/>
      <c r="P568" s="201" t="s">
        <v>84</v>
      </c>
      <c r="Q568" s="200"/>
      <c r="R568" s="201" t="s">
        <v>208</v>
      </c>
      <c r="S568" s="200"/>
      <c r="T568" s="201" t="s">
        <v>207</v>
      </c>
      <c r="U568" s="200"/>
      <c r="V568" s="201" t="s">
        <v>290</v>
      </c>
      <c r="W568" s="200"/>
      <c r="X568" s="201" t="s">
        <v>592</v>
      </c>
      <c r="Y568" s="200"/>
      <c r="Z568" s="201" t="s">
        <v>738</v>
      </c>
      <c r="AA568" s="200"/>
      <c r="AB568" s="302" t="s">
        <v>910</v>
      </c>
      <c r="AC568" s="200"/>
      <c r="AD568" s="10"/>
      <c r="AE568" s="398"/>
      <c r="AF568" s="398"/>
      <c r="AG568" s="199"/>
      <c r="AH568" s="391"/>
      <c r="AI568" s="393"/>
      <c r="AJ568" s="393"/>
      <c r="AK568" s="393"/>
      <c r="AL568" s="393"/>
      <c r="AM568" s="393"/>
      <c r="AN568" s="393"/>
      <c r="AO568" s="393"/>
      <c r="AP568" s="393"/>
      <c r="AQ568" s="396"/>
    </row>
    <row r="569" spans="1:51" ht="19.899999999999999" customHeight="1" x14ac:dyDescent="0.2">
      <c r="A569" s="17"/>
      <c r="B569" s="405">
        <v>20</v>
      </c>
      <c r="C569" s="232"/>
      <c r="D569" s="197"/>
      <c r="E569" s="197"/>
      <c r="F569" s="196"/>
      <c r="G569" s="408"/>
      <c r="H569" s="408"/>
      <c r="I569" s="408"/>
      <c r="J569" s="195" t="s">
        <v>95</v>
      </c>
      <c r="K569" s="194"/>
      <c r="L569" s="195" t="s">
        <v>94</v>
      </c>
      <c r="M569" s="194"/>
      <c r="N569" s="195" t="s">
        <v>93</v>
      </c>
      <c r="O569" s="194"/>
      <c r="P569" s="195" t="s">
        <v>92</v>
      </c>
      <c r="Q569" s="194"/>
      <c r="R569" s="195" t="s">
        <v>212</v>
      </c>
      <c r="S569" s="194"/>
      <c r="T569" s="195" t="s">
        <v>211</v>
      </c>
      <c r="U569" s="194"/>
      <c r="V569" s="195" t="s">
        <v>292</v>
      </c>
      <c r="W569" s="194"/>
      <c r="X569" s="195" t="s">
        <v>594</v>
      </c>
      <c r="Y569" s="194"/>
      <c r="Z569" s="195" t="s">
        <v>740</v>
      </c>
      <c r="AA569" s="194"/>
      <c r="AB569" s="304" t="s">
        <v>912</v>
      </c>
      <c r="AC569" s="194"/>
      <c r="AD569" s="25"/>
      <c r="AE569" s="397"/>
      <c r="AF569" s="397"/>
      <c r="AG569" s="193"/>
      <c r="AH569" s="379">
        <f>SUMPRODUCT(LEN($K569:$Y571)-LEN(SUBSTITUTE($K569:$Y571,"A", "")))</f>
        <v>0</v>
      </c>
      <c r="AI569" s="365">
        <f>SUMPRODUCT(LEN($AD569:$AD571)-LEN(SUBSTITUTE($AD569:$AD571,"A", "")))</f>
        <v>0</v>
      </c>
      <c r="AJ569" s="365">
        <f>SUMPRODUCT(LEN($K569:$Y571)-LEN(SUBSTITUTE($K569:$Y571,"S", "")))</f>
        <v>0</v>
      </c>
      <c r="AK569" s="365">
        <f>SUMPRODUCT(LEN($AD569:$AD571)-LEN(SUBSTITUTE($AD569:$AD571,"S", "")))</f>
        <v>0</v>
      </c>
      <c r="AL569" s="365">
        <f>SUMPRODUCT(LEN($K569:$Y571)-LEN(SUBSTITUTE($K569:$Y571,"F", "")))</f>
        <v>0</v>
      </c>
      <c r="AM569" s="365">
        <f>SUMPRODUCT(LEN($AD569:$AD571)-LEN(SUBSTITUTE($AD569:$AD571,"F", "")))</f>
        <v>0</v>
      </c>
      <c r="AN569" s="365">
        <f>SUMPRODUCT(LEN($K569:$Y571)-LEN(SUBSTITUTE($K569:$Y571,"G", "")))</f>
        <v>0</v>
      </c>
      <c r="AO569" s="365">
        <f>SUMPRODUCT(LEN($AD569:$AD571)-LEN(SUBSTITUTE($AD569:$AD571,"G", "")))</f>
        <v>0</v>
      </c>
      <c r="AP569" s="365">
        <f>SUMPRODUCT(LEN($K569:$Y571)-LEN(SUBSTITUTE($K569:$Y571,"M", "")))</f>
        <v>0</v>
      </c>
      <c r="AQ569" s="382">
        <f>SUMPRODUCT(LEN($AD569:$AD571)-LEN(SUBSTITUTE($AD569:$AD571,"M", "")))</f>
        <v>0</v>
      </c>
    </row>
    <row r="570" spans="1:51" ht="19.899999999999999" customHeight="1" x14ac:dyDescent="0.2">
      <c r="A570" s="17"/>
      <c r="B570" s="406"/>
      <c r="C570" s="231"/>
      <c r="D570" s="23"/>
      <c r="E570" s="23"/>
      <c r="F570" s="191"/>
      <c r="G570" s="409"/>
      <c r="H570" s="409"/>
      <c r="I570" s="409"/>
      <c r="J570" s="190" t="s">
        <v>91</v>
      </c>
      <c r="K570" s="189"/>
      <c r="L570" s="190" t="s">
        <v>90</v>
      </c>
      <c r="M570" s="189"/>
      <c r="N570" s="190" t="s">
        <v>89</v>
      </c>
      <c r="O570" s="189"/>
      <c r="P570" s="190" t="s">
        <v>88</v>
      </c>
      <c r="Q570" s="189"/>
      <c r="R570" s="190" t="s">
        <v>210</v>
      </c>
      <c r="S570" s="189"/>
      <c r="T570" s="190" t="s">
        <v>209</v>
      </c>
      <c r="U570" s="189"/>
      <c r="V570" s="190" t="s">
        <v>291</v>
      </c>
      <c r="W570" s="189"/>
      <c r="X570" s="190" t="s">
        <v>593</v>
      </c>
      <c r="Y570" s="189"/>
      <c r="Z570" s="190" t="s">
        <v>739</v>
      </c>
      <c r="AA570" s="189"/>
      <c r="AB570" s="303" t="s">
        <v>911</v>
      </c>
      <c r="AC570" s="189"/>
      <c r="AD570" s="18"/>
      <c r="AE570" s="366"/>
      <c r="AF570" s="366"/>
      <c r="AG570" s="188"/>
      <c r="AH570" s="390"/>
      <c r="AI570" s="392"/>
      <c r="AJ570" s="392"/>
      <c r="AK570" s="392"/>
      <c r="AL570" s="392"/>
      <c r="AM570" s="392"/>
      <c r="AN570" s="392"/>
      <c r="AO570" s="392"/>
      <c r="AP570" s="392"/>
      <c r="AQ570" s="395"/>
    </row>
    <row r="571" spans="1:51" ht="19.899999999999999" customHeight="1" thickBot="1" x14ac:dyDescent="0.25">
      <c r="A571" s="17"/>
      <c r="B571" s="412"/>
      <c r="C571" s="230"/>
      <c r="D571" s="186"/>
      <c r="E571" s="186"/>
      <c r="F571" s="185"/>
      <c r="G571" s="411"/>
      <c r="H571" s="411"/>
      <c r="I571" s="411"/>
      <c r="J571" s="184" t="s">
        <v>87</v>
      </c>
      <c r="K571" s="183"/>
      <c r="L571" s="184" t="s">
        <v>86</v>
      </c>
      <c r="M571" s="183"/>
      <c r="N571" s="184" t="s">
        <v>85</v>
      </c>
      <c r="O571" s="183"/>
      <c r="P571" s="184" t="s">
        <v>84</v>
      </c>
      <c r="Q571" s="183"/>
      <c r="R571" s="184" t="s">
        <v>208</v>
      </c>
      <c r="S571" s="183"/>
      <c r="T571" s="184" t="s">
        <v>207</v>
      </c>
      <c r="U571" s="183"/>
      <c r="V571" s="201" t="s">
        <v>290</v>
      </c>
      <c r="W571" s="183"/>
      <c r="X571" s="201" t="s">
        <v>592</v>
      </c>
      <c r="Y571" s="183"/>
      <c r="Z571" s="201" t="s">
        <v>738</v>
      </c>
      <c r="AA571" s="183"/>
      <c r="AB571" s="302" t="s">
        <v>910</v>
      </c>
      <c r="AC571" s="200"/>
      <c r="AD571" s="10"/>
      <c r="AE571" s="367"/>
      <c r="AF571" s="367"/>
      <c r="AG571" s="180"/>
      <c r="AH571" s="391"/>
      <c r="AI571" s="393"/>
      <c r="AJ571" s="393"/>
      <c r="AK571" s="393"/>
      <c r="AL571" s="393"/>
      <c r="AM571" s="393"/>
      <c r="AN571" s="393"/>
      <c r="AO571" s="393"/>
      <c r="AP571" s="393"/>
      <c r="AQ571" s="396"/>
    </row>
    <row r="572" spans="1:51" ht="74.45" customHeight="1" thickBot="1" x14ac:dyDescent="0.3">
      <c r="A572" s="51" t="s">
        <v>123</v>
      </c>
      <c r="B572" s="48" t="s">
        <v>122</v>
      </c>
      <c r="C572" s="48" t="s">
        <v>121</v>
      </c>
      <c r="D572" s="48" t="s">
        <v>120</v>
      </c>
      <c r="E572" s="48" t="s">
        <v>119</v>
      </c>
      <c r="F572" s="48" t="s">
        <v>118</v>
      </c>
      <c r="G572" s="48" t="s">
        <v>33</v>
      </c>
      <c r="H572" s="48" t="s">
        <v>117</v>
      </c>
      <c r="I572" s="48" t="s">
        <v>34</v>
      </c>
      <c r="J572" s="340" t="s">
        <v>116</v>
      </c>
      <c r="K572" s="341"/>
      <c r="L572" s="340" t="s">
        <v>115</v>
      </c>
      <c r="M572" s="341"/>
      <c r="N572" s="340" t="s">
        <v>115</v>
      </c>
      <c r="O572" s="394"/>
      <c r="P572" s="340" t="s">
        <v>115</v>
      </c>
      <c r="Q572" s="394"/>
      <c r="R572" s="340" t="s">
        <v>115</v>
      </c>
      <c r="S572" s="394"/>
      <c r="T572" s="340" t="s">
        <v>115</v>
      </c>
      <c r="U572" s="394"/>
      <c r="V572" s="340" t="s">
        <v>115</v>
      </c>
      <c r="W572" s="394"/>
      <c r="X572" s="340" t="s">
        <v>115</v>
      </c>
      <c r="Y572" s="394"/>
      <c r="Z572" s="340" t="s">
        <v>115</v>
      </c>
      <c r="AA572" s="394"/>
      <c r="AB572" s="340" t="s">
        <v>115</v>
      </c>
      <c r="AC572" s="341"/>
      <c r="AD572" s="49" t="s">
        <v>114</v>
      </c>
      <c r="AE572" s="48" t="s">
        <v>113</v>
      </c>
      <c r="AF572" s="50" t="s">
        <v>221</v>
      </c>
      <c r="AG572" s="47" t="s">
        <v>112</v>
      </c>
      <c r="AH572" s="46" t="s">
        <v>111</v>
      </c>
      <c r="AI572" s="45" t="s">
        <v>110</v>
      </c>
      <c r="AJ572" s="45" t="s">
        <v>109</v>
      </c>
      <c r="AK572" s="45" t="s">
        <v>108</v>
      </c>
      <c r="AL572" s="45" t="s">
        <v>107</v>
      </c>
      <c r="AM572" s="45" t="s">
        <v>106</v>
      </c>
      <c r="AN572" s="45" t="s">
        <v>105</v>
      </c>
      <c r="AO572" s="45" t="s">
        <v>104</v>
      </c>
      <c r="AP572" s="45" t="s">
        <v>103</v>
      </c>
      <c r="AQ572" s="45" t="s">
        <v>102</v>
      </c>
    </row>
    <row r="573" spans="1:51" ht="36" customHeight="1" thickBot="1" x14ac:dyDescent="0.25">
      <c r="A573" s="71" t="s">
        <v>126</v>
      </c>
      <c r="B573" s="215"/>
      <c r="C573" s="214" t="s">
        <v>969</v>
      </c>
      <c r="D573" s="213">
        <v>14</v>
      </c>
      <c r="E573" s="212">
        <v>52026.41</v>
      </c>
      <c r="F573" s="211">
        <v>1233.5899999999999</v>
      </c>
      <c r="G573" s="210"/>
      <c r="H573" s="210"/>
      <c r="I573" s="209"/>
      <c r="J573" s="208"/>
      <c r="K573" s="36"/>
      <c r="L573" s="208"/>
      <c r="M573" s="36"/>
      <c r="N573" s="208"/>
      <c r="O573" s="36"/>
      <c r="P573" s="208"/>
      <c r="Q573" s="36"/>
      <c r="R573" s="208"/>
      <c r="S573" s="36"/>
      <c r="T573" s="208"/>
      <c r="U573" s="36"/>
      <c r="V573" s="208"/>
      <c r="W573" s="36"/>
      <c r="X573" s="208"/>
      <c r="Y573" s="36"/>
      <c r="Z573" s="208"/>
      <c r="AA573" s="36"/>
      <c r="AB573" s="208"/>
      <c r="AC573" s="305"/>
      <c r="AD573" s="36"/>
      <c r="AE573" s="206"/>
      <c r="AF573" s="206"/>
      <c r="AG573" s="205"/>
      <c r="AH573" s="33">
        <f t="shared" ref="AH573:AQ573" si="9">SUM(AH574:AH633)</f>
        <v>397</v>
      </c>
      <c r="AI573" s="54">
        <f t="shared" si="9"/>
        <v>19</v>
      </c>
      <c r="AJ573" s="54">
        <f t="shared" si="9"/>
        <v>52</v>
      </c>
      <c r="AK573" s="54">
        <f t="shared" si="9"/>
        <v>2</v>
      </c>
      <c r="AL573" s="54">
        <f t="shared" si="9"/>
        <v>4</v>
      </c>
      <c r="AM573" s="54">
        <f t="shared" si="9"/>
        <v>0</v>
      </c>
      <c r="AN573" s="54">
        <f t="shared" si="9"/>
        <v>141</v>
      </c>
      <c r="AO573" s="54">
        <f t="shared" si="9"/>
        <v>9</v>
      </c>
      <c r="AP573" s="54">
        <f t="shared" si="9"/>
        <v>72</v>
      </c>
      <c r="AQ573" s="53">
        <f t="shared" si="9"/>
        <v>2</v>
      </c>
      <c r="AR573" s="32" t="s">
        <v>100</v>
      </c>
      <c r="AS573" s="31">
        <f>E573/(100*102)</f>
        <v>5.1006284313725496</v>
      </c>
      <c r="AU573" s="4">
        <f>SUM(AH573:AI573)/D573</f>
        <v>29.714285714285715</v>
      </c>
      <c r="AV573" s="4">
        <f>SUM(AJ573:AK573)/D573</f>
        <v>3.8571428571428572</v>
      </c>
      <c r="AW573" s="4">
        <f>SUM(AL573:AM573)/D573</f>
        <v>0.2857142857142857</v>
      </c>
      <c r="AX573" s="4">
        <f>SUM(AN573:AO573)/D573</f>
        <v>10.714285714285714</v>
      </c>
      <c r="AY573" s="4">
        <f>SUM(AP573:AQ573)/D573</f>
        <v>5.2857142857142856</v>
      </c>
    </row>
    <row r="574" spans="1:51" ht="19.899999999999999" customHeight="1" x14ac:dyDescent="0.2">
      <c r="A574" s="17" t="s">
        <v>82</v>
      </c>
      <c r="B574" s="405">
        <v>1</v>
      </c>
      <c r="C574" s="198" t="s">
        <v>968</v>
      </c>
      <c r="D574" s="197"/>
      <c r="E574" s="197"/>
      <c r="F574" s="196"/>
      <c r="G574" s="408">
        <v>75</v>
      </c>
      <c r="H574" s="408">
        <v>22</v>
      </c>
      <c r="I574" s="408">
        <v>5</v>
      </c>
      <c r="J574" s="195" t="s">
        <v>95</v>
      </c>
      <c r="K574" s="194" t="s">
        <v>748</v>
      </c>
      <c r="L574" s="195" t="s">
        <v>94</v>
      </c>
      <c r="M574" s="194" t="s">
        <v>213</v>
      </c>
      <c r="N574" s="195" t="s">
        <v>93</v>
      </c>
      <c r="O574" s="194" t="s">
        <v>748</v>
      </c>
      <c r="P574" s="195" t="s">
        <v>92</v>
      </c>
      <c r="Q574" s="194" t="s">
        <v>213</v>
      </c>
      <c r="R574" s="195" t="s">
        <v>212</v>
      </c>
      <c r="S574" s="194" t="s">
        <v>97</v>
      </c>
      <c r="T574" s="195" t="s">
        <v>211</v>
      </c>
      <c r="U574" s="194" t="s">
        <v>98</v>
      </c>
      <c r="V574" s="195" t="s">
        <v>292</v>
      </c>
      <c r="W574" s="194"/>
      <c r="X574" s="195" t="s">
        <v>594</v>
      </c>
      <c r="Y574" s="194"/>
      <c r="Z574" s="195" t="s">
        <v>740</v>
      </c>
      <c r="AA574" s="194"/>
      <c r="AB574" s="304" t="s">
        <v>912</v>
      </c>
      <c r="AC574" s="194"/>
      <c r="AD574" s="25"/>
      <c r="AE574" s="397"/>
      <c r="AF574" s="397"/>
      <c r="AG574" s="193"/>
      <c r="AH574" s="379">
        <f>SUMPRODUCT(LEN($K574:$Y576)-LEN(SUBSTITUTE($K574:$Y576,"A", "")))</f>
        <v>17</v>
      </c>
      <c r="AI574" s="365">
        <f>SUMPRODUCT(LEN($AD574:$AD576)-LEN(SUBSTITUTE($AD574:$AD576,"A", "")))</f>
        <v>0</v>
      </c>
      <c r="AJ574" s="365">
        <f>SUMPRODUCT(LEN($K574:$Y576)-LEN(SUBSTITUTE($K574:$Y576,"S", "")))</f>
        <v>3</v>
      </c>
      <c r="AK574" s="365">
        <f>SUMPRODUCT(LEN($AD574:$AD576)-LEN(SUBSTITUTE($AD574:$AD576,"S", "")))</f>
        <v>0</v>
      </c>
      <c r="AL574" s="365">
        <f>SUMPRODUCT(LEN($K574:$Y576)-LEN(SUBSTITUTE($K574:$Y576,"F", "")))</f>
        <v>0</v>
      </c>
      <c r="AM574" s="365">
        <f>SUMPRODUCT(LEN($AD574:$AD576)-LEN(SUBSTITUTE($AD574:$AD576,"F", "")))</f>
        <v>0</v>
      </c>
      <c r="AN574" s="365">
        <f>SUMPRODUCT(LEN($K574:$Y576)-LEN(SUBSTITUTE($K574:$Y576,"G", "")))</f>
        <v>1</v>
      </c>
      <c r="AO574" s="365">
        <f>SUMPRODUCT(LEN($AD574:$AD576)-LEN(SUBSTITUTE($AD574:$AD576,"G", "")))</f>
        <v>0</v>
      </c>
      <c r="AP574" s="365">
        <f>SUMPRODUCT(LEN($K574:$Y576)-LEN(SUBSTITUTE($K574:$Y576,"M", "")))</f>
        <v>5</v>
      </c>
      <c r="AQ574" s="382">
        <f>SUMPRODUCT(LEN($AD574:$AD576)-LEN(SUBSTITUTE($AD574:$AD576,"M", "")))</f>
        <v>0</v>
      </c>
    </row>
    <row r="575" spans="1:51" ht="19.899999999999999" customHeight="1" x14ac:dyDescent="0.2">
      <c r="A575" s="17"/>
      <c r="B575" s="406"/>
      <c r="C575" s="192"/>
      <c r="D575" s="23"/>
      <c r="E575" s="23"/>
      <c r="F575" s="191"/>
      <c r="G575" s="409"/>
      <c r="H575" s="409"/>
      <c r="I575" s="409"/>
      <c r="J575" s="190" t="s">
        <v>91</v>
      </c>
      <c r="K575" s="189" t="s">
        <v>213</v>
      </c>
      <c r="L575" s="190" t="s">
        <v>90</v>
      </c>
      <c r="M575" s="189" t="s">
        <v>746</v>
      </c>
      <c r="N575" s="190" t="s">
        <v>89</v>
      </c>
      <c r="O575" s="189" t="s">
        <v>213</v>
      </c>
      <c r="P575" s="190" t="s">
        <v>88</v>
      </c>
      <c r="Q575" s="189" t="s">
        <v>97</v>
      </c>
      <c r="R575" s="190" t="s">
        <v>210</v>
      </c>
      <c r="S575" s="189" t="s">
        <v>97</v>
      </c>
      <c r="T575" s="190" t="s">
        <v>209</v>
      </c>
      <c r="U575" s="189" t="s">
        <v>98</v>
      </c>
      <c r="V575" s="190" t="s">
        <v>291</v>
      </c>
      <c r="W575" s="189"/>
      <c r="X575" s="190" t="s">
        <v>593</v>
      </c>
      <c r="Y575" s="189"/>
      <c r="Z575" s="190" t="s">
        <v>739</v>
      </c>
      <c r="AA575" s="189"/>
      <c r="AB575" s="303" t="s">
        <v>911</v>
      </c>
      <c r="AC575" s="189"/>
      <c r="AD575" s="18"/>
      <c r="AE575" s="366"/>
      <c r="AF575" s="366"/>
      <c r="AG575" s="188"/>
      <c r="AH575" s="390"/>
      <c r="AI575" s="392"/>
      <c r="AJ575" s="392"/>
      <c r="AK575" s="392"/>
      <c r="AL575" s="392"/>
      <c r="AM575" s="392"/>
      <c r="AN575" s="392"/>
      <c r="AO575" s="392"/>
      <c r="AP575" s="392"/>
      <c r="AQ575" s="395"/>
      <c r="AT575" s="4">
        <f>SUM(AP574:AQ576)/SUM(AN574:AQ576)*100</f>
        <v>83.333333333333343</v>
      </c>
    </row>
    <row r="576" spans="1:51" ht="19.899999999999999" customHeight="1" thickBot="1" x14ac:dyDescent="0.25">
      <c r="A576" s="17"/>
      <c r="B576" s="407"/>
      <c r="C576" s="233"/>
      <c r="D576" s="203"/>
      <c r="E576" s="203"/>
      <c r="F576" s="202"/>
      <c r="G576" s="410"/>
      <c r="H576" s="410"/>
      <c r="I576" s="410"/>
      <c r="J576" s="201" t="s">
        <v>87</v>
      </c>
      <c r="K576" s="200" t="s">
        <v>746</v>
      </c>
      <c r="L576" s="201" t="s">
        <v>86</v>
      </c>
      <c r="M576" s="200" t="s">
        <v>743</v>
      </c>
      <c r="N576" s="201" t="s">
        <v>85</v>
      </c>
      <c r="O576" s="200" t="s">
        <v>263</v>
      </c>
      <c r="P576" s="201" t="s">
        <v>84</v>
      </c>
      <c r="Q576" s="200" t="s">
        <v>97</v>
      </c>
      <c r="R576" s="201" t="s">
        <v>208</v>
      </c>
      <c r="S576" s="200" t="s">
        <v>98</v>
      </c>
      <c r="T576" s="201" t="s">
        <v>207</v>
      </c>
      <c r="U576" s="200"/>
      <c r="V576" s="201" t="s">
        <v>290</v>
      </c>
      <c r="W576" s="200"/>
      <c r="X576" s="201" t="s">
        <v>592</v>
      </c>
      <c r="Y576" s="200"/>
      <c r="Z576" s="201" t="s">
        <v>738</v>
      </c>
      <c r="AA576" s="200"/>
      <c r="AB576" s="302" t="s">
        <v>910</v>
      </c>
      <c r="AC576" s="200"/>
      <c r="AD576" s="10"/>
      <c r="AE576" s="398"/>
      <c r="AF576" s="398"/>
      <c r="AG576" s="199"/>
      <c r="AH576" s="391"/>
      <c r="AI576" s="393"/>
      <c r="AJ576" s="393"/>
      <c r="AK576" s="393"/>
      <c r="AL576" s="393"/>
      <c r="AM576" s="393"/>
      <c r="AN576" s="393"/>
      <c r="AO576" s="393"/>
      <c r="AP576" s="393"/>
      <c r="AQ576" s="396"/>
    </row>
    <row r="577" spans="1:46" ht="19.899999999999999" customHeight="1" x14ac:dyDescent="0.2">
      <c r="A577" s="17"/>
      <c r="B577" s="405">
        <v>2</v>
      </c>
      <c r="C577" s="232"/>
      <c r="D577" s="197"/>
      <c r="E577" s="197"/>
      <c r="F577" s="196"/>
      <c r="G577" s="408">
        <v>115</v>
      </c>
      <c r="H577" s="408">
        <v>27</v>
      </c>
      <c r="I577" s="408">
        <v>5</v>
      </c>
      <c r="J577" s="195" t="s">
        <v>95</v>
      </c>
      <c r="K577" s="194" t="s">
        <v>213</v>
      </c>
      <c r="L577" s="195" t="s">
        <v>94</v>
      </c>
      <c r="M577" s="194" t="s">
        <v>967</v>
      </c>
      <c r="N577" s="195" t="s">
        <v>93</v>
      </c>
      <c r="O577" s="194" t="s">
        <v>432</v>
      </c>
      <c r="P577" s="195" t="s">
        <v>92</v>
      </c>
      <c r="Q577" s="194" t="s">
        <v>474</v>
      </c>
      <c r="R577" s="195" t="s">
        <v>212</v>
      </c>
      <c r="S577" s="194" t="s">
        <v>301</v>
      </c>
      <c r="T577" s="195" t="s">
        <v>211</v>
      </c>
      <c r="U577" s="194" t="s">
        <v>319</v>
      </c>
      <c r="V577" s="195" t="s">
        <v>292</v>
      </c>
      <c r="W577" s="194" t="s">
        <v>271</v>
      </c>
      <c r="X577" s="195" t="s">
        <v>594</v>
      </c>
      <c r="Y577" s="194" t="s">
        <v>97</v>
      </c>
      <c r="Z577" s="195" t="s">
        <v>740</v>
      </c>
      <c r="AA577" s="194"/>
      <c r="AB577" s="304" t="s">
        <v>912</v>
      </c>
      <c r="AC577" s="194"/>
      <c r="AD577" s="25"/>
      <c r="AE577" s="397"/>
      <c r="AF577" s="397"/>
      <c r="AG577" s="193"/>
      <c r="AH577" s="379">
        <f>SUMPRODUCT(LEN($K577:$Y579)-LEN(SUBSTITUTE($K577:$Y579,"A", "")))</f>
        <v>40</v>
      </c>
      <c r="AI577" s="365">
        <f>SUMPRODUCT(LEN($AD577:$AD579)-LEN(SUBSTITUTE($AD577:$AD579,"A", "")))</f>
        <v>0</v>
      </c>
      <c r="AJ577" s="365">
        <f>SUMPRODUCT(LEN($K577:$Y579)-LEN(SUBSTITUTE($K577:$Y579,"S", "")))</f>
        <v>1</v>
      </c>
      <c r="AK577" s="365">
        <f>SUMPRODUCT(LEN($AD577:$AD579)-LEN(SUBSTITUTE($AD577:$AD579,"S", "")))</f>
        <v>0</v>
      </c>
      <c r="AL577" s="365">
        <f>SUMPRODUCT(LEN($K577:$Y579)-LEN(SUBSTITUTE($K577:$Y579,"F", "")))</f>
        <v>0</v>
      </c>
      <c r="AM577" s="365">
        <f>SUMPRODUCT(LEN($AD577:$AD579)-LEN(SUBSTITUTE($AD577:$AD579,"F", "")))</f>
        <v>0</v>
      </c>
      <c r="AN577" s="365">
        <f>SUMPRODUCT(LEN($K577:$Y579)-LEN(SUBSTITUTE($K577:$Y579,"G", "")))</f>
        <v>27</v>
      </c>
      <c r="AO577" s="365">
        <f>SUMPRODUCT(LEN($AD577:$AD579)-LEN(SUBSTITUTE($AD577:$AD579,"G", "")))</f>
        <v>0</v>
      </c>
      <c r="AP577" s="365">
        <f>SUMPRODUCT(LEN($K577:$Y579)-LEN(SUBSTITUTE($K577:$Y579,"M", "")))</f>
        <v>2</v>
      </c>
      <c r="AQ577" s="382">
        <f>SUMPRODUCT(LEN($AD577:$AD579)-LEN(SUBSTITUTE($AD577:$AD579,"M", "")))</f>
        <v>0</v>
      </c>
    </row>
    <row r="578" spans="1:46" ht="19.899999999999999" customHeight="1" x14ac:dyDescent="0.2">
      <c r="A578" s="17"/>
      <c r="B578" s="406"/>
      <c r="C578" s="231"/>
      <c r="D578" s="23"/>
      <c r="E578" s="23"/>
      <c r="F578" s="191"/>
      <c r="G578" s="409"/>
      <c r="H578" s="409"/>
      <c r="I578" s="409"/>
      <c r="J578" s="190" t="s">
        <v>91</v>
      </c>
      <c r="K578" s="189" t="s">
        <v>764</v>
      </c>
      <c r="L578" s="190" t="s">
        <v>90</v>
      </c>
      <c r="M578" s="189" t="s">
        <v>441</v>
      </c>
      <c r="N578" s="190" t="s">
        <v>89</v>
      </c>
      <c r="O578" s="189" t="s">
        <v>663</v>
      </c>
      <c r="P578" s="190" t="s">
        <v>88</v>
      </c>
      <c r="Q578" s="189" t="s">
        <v>466</v>
      </c>
      <c r="R578" s="190" t="s">
        <v>210</v>
      </c>
      <c r="S578" s="189" t="s">
        <v>301</v>
      </c>
      <c r="T578" s="190" t="s">
        <v>209</v>
      </c>
      <c r="U578" s="189" t="s">
        <v>382</v>
      </c>
      <c r="V578" s="190" t="s">
        <v>291</v>
      </c>
      <c r="W578" s="189" t="s">
        <v>98</v>
      </c>
      <c r="X578" s="190" t="s">
        <v>593</v>
      </c>
      <c r="Y578" s="189"/>
      <c r="Z578" s="190" t="s">
        <v>739</v>
      </c>
      <c r="AA578" s="189"/>
      <c r="AB578" s="303" t="s">
        <v>911</v>
      </c>
      <c r="AC578" s="189"/>
      <c r="AD578" s="18"/>
      <c r="AE578" s="366"/>
      <c r="AF578" s="366"/>
      <c r="AG578" s="188"/>
      <c r="AH578" s="390"/>
      <c r="AI578" s="392"/>
      <c r="AJ578" s="392"/>
      <c r="AK578" s="392"/>
      <c r="AL578" s="392"/>
      <c r="AM578" s="392"/>
      <c r="AN578" s="392"/>
      <c r="AO578" s="392"/>
      <c r="AP578" s="392"/>
      <c r="AQ578" s="395"/>
      <c r="AT578" s="4">
        <f>SUM(AP577:AQ579)/SUM(AN577:AQ579)*100</f>
        <v>6.8965517241379306</v>
      </c>
    </row>
    <row r="579" spans="1:46" ht="19.899999999999999" customHeight="1" thickBot="1" x14ac:dyDescent="0.25">
      <c r="A579" s="17"/>
      <c r="B579" s="407"/>
      <c r="C579" s="233"/>
      <c r="D579" s="203"/>
      <c r="E579" s="203"/>
      <c r="F579" s="202"/>
      <c r="G579" s="410"/>
      <c r="H579" s="410"/>
      <c r="I579" s="410"/>
      <c r="J579" s="201" t="s">
        <v>87</v>
      </c>
      <c r="K579" s="200" t="s">
        <v>436</v>
      </c>
      <c r="L579" s="201" t="s">
        <v>86</v>
      </c>
      <c r="M579" s="200" t="s">
        <v>97</v>
      </c>
      <c r="N579" s="201" t="s">
        <v>85</v>
      </c>
      <c r="O579" s="200" t="s">
        <v>600</v>
      </c>
      <c r="P579" s="201" t="s">
        <v>84</v>
      </c>
      <c r="Q579" s="200" t="s">
        <v>636</v>
      </c>
      <c r="R579" s="201" t="s">
        <v>208</v>
      </c>
      <c r="S579" s="200" t="s">
        <v>275</v>
      </c>
      <c r="T579" s="201" t="s">
        <v>207</v>
      </c>
      <c r="U579" s="200" t="s">
        <v>263</v>
      </c>
      <c r="V579" s="201" t="s">
        <v>290</v>
      </c>
      <c r="W579" s="200" t="s">
        <v>97</v>
      </c>
      <c r="X579" s="201" t="s">
        <v>592</v>
      </c>
      <c r="Y579" s="200"/>
      <c r="Z579" s="201" t="s">
        <v>738</v>
      </c>
      <c r="AA579" s="200"/>
      <c r="AB579" s="302" t="s">
        <v>910</v>
      </c>
      <c r="AC579" s="200"/>
      <c r="AD579" s="10"/>
      <c r="AE579" s="398"/>
      <c r="AF579" s="398"/>
      <c r="AG579" s="199"/>
      <c r="AH579" s="391"/>
      <c r="AI579" s="393"/>
      <c r="AJ579" s="393"/>
      <c r="AK579" s="393"/>
      <c r="AL579" s="393"/>
      <c r="AM579" s="393"/>
      <c r="AN579" s="393"/>
      <c r="AO579" s="393"/>
      <c r="AP579" s="393"/>
      <c r="AQ579" s="396"/>
    </row>
    <row r="580" spans="1:46" ht="19.899999999999999" customHeight="1" x14ac:dyDescent="0.2">
      <c r="A580" s="17"/>
      <c r="B580" s="405">
        <v>3</v>
      </c>
      <c r="C580" s="232"/>
      <c r="D580" s="197"/>
      <c r="E580" s="197"/>
      <c r="F580" s="196"/>
      <c r="G580" s="408">
        <v>81</v>
      </c>
      <c r="H580" s="408">
        <v>22</v>
      </c>
      <c r="I580" s="408">
        <v>6</v>
      </c>
      <c r="J580" s="195" t="s">
        <v>95</v>
      </c>
      <c r="K580" s="194" t="s">
        <v>748</v>
      </c>
      <c r="L580" s="195" t="s">
        <v>94</v>
      </c>
      <c r="M580" s="194" t="s">
        <v>97</v>
      </c>
      <c r="N580" s="195" t="s">
        <v>93</v>
      </c>
      <c r="O580" s="194" t="s">
        <v>97</v>
      </c>
      <c r="P580" s="195" t="s">
        <v>92</v>
      </c>
      <c r="Q580" s="194" t="s">
        <v>97</v>
      </c>
      <c r="R580" s="195" t="s">
        <v>212</v>
      </c>
      <c r="S580" s="194" t="s">
        <v>98</v>
      </c>
      <c r="T580" s="195" t="s">
        <v>211</v>
      </c>
      <c r="U580" s="194" t="s">
        <v>98</v>
      </c>
      <c r="V580" s="195" t="s">
        <v>292</v>
      </c>
      <c r="W580" s="194"/>
      <c r="X580" s="195" t="s">
        <v>594</v>
      </c>
      <c r="Y580" s="194"/>
      <c r="Z580" s="195" t="s">
        <v>740</v>
      </c>
      <c r="AA580" s="194"/>
      <c r="AB580" s="304" t="s">
        <v>912</v>
      </c>
      <c r="AC580" s="194"/>
      <c r="AD580" s="25"/>
      <c r="AE580" s="397">
        <v>4</v>
      </c>
      <c r="AF580" s="397"/>
      <c r="AG580" s="193"/>
      <c r="AH580" s="379">
        <f>SUMPRODUCT(LEN($K580:$Y582)-LEN(SUBSTITUTE($K580:$Y582,"A", "")))</f>
        <v>8</v>
      </c>
      <c r="AI580" s="365">
        <f>SUMPRODUCT(LEN($AD580:$AD582)-LEN(SUBSTITUTE($AD580:$AD582,"A", "")))</f>
        <v>0</v>
      </c>
      <c r="AJ580" s="365">
        <f>SUMPRODUCT(LEN($K580:$Y582)-LEN(SUBSTITUTE($K580:$Y582,"S", "")))</f>
        <v>4</v>
      </c>
      <c r="AK580" s="365">
        <f>SUMPRODUCT(LEN($AD580:$AD582)-LEN(SUBSTITUTE($AD580:$AD582,"S", "")))</f>
        <v>0</v>
      </c>
      <c r="AL580" s="365">
        <f>SUMPRODUCT(LEN($K580:$Y582)-LEN(SUBSTITUTE($K580:$Y582,"F", "")))</f>
        <v>1</v>
      </c>
      <c r="AM580" s="365">
        <f>SUMPRODUCT(LEN($AD580:$AD582)-LEN(SUBSTITUTE($AD580:$AD582,"F", "")))</f>
        <v>0</v>
      </c>
      <c r="AN580" s="365">
        <f>SUMPRODUCT(LEN($K580:$Y582)-LEN(SUBSTITUTE($K580:$Y582,"G", "")))</f>
        <v>1</v>
      </c>
      <c r="AO580" s="365">
        <f>SUMPRODUCT(LEN($AD580:$AD582)-LEN(SUBSTITUTE($AD580:$AD582,"G", "")))</f>
        <v>0</v>
      </c>
      <c r="AP580" s="365">
        <f>SUMPRODUCT(LEN($K580:$Y582)-LEN(SUBSTITUTE($K580:$Y582,"M", "")))</f>
        <v>1</v>
      </c>
      <c r="AQ580" s="382">
        <f>SUMPRODUCT(LEN($AD580:$AD582)-LEN(SUBSTITUTE($AD580:$AD582,"M", "")))</f>
        <v>0</v>
      </c>
    </row>
    <row r="581" spans="1:46" ht="19.899999999999999" customHeight="1" x14ac:dyDescent="0.2">
      <c r="A581" s="17"/>
      <c r="B581" s="406"/>
      <c r="C581" s="231"/>
      <c r="D581" s="23"/>
      <c r="E581" s="23"/>
      <c r="F581" s="191"/>
      <c r="G581" s="409"/>
      <c r="H581" s="409"/>
      <c r="I581" s="409"/>
      <c r="J581" s="190" t="s">
        <v>91</v>
      </c>
      <c r="K581" s="189" t="s">
        <v>97</v>
      </c>
      <c r="L581" s="190" t="s">
        <v>90</v>
      </c>
      <c r="M581" s="189" t="s">
        <v>367</v>
      </c>
      <c r="N581" s="190" t="s">
        <v>89</v>
      </c>
      <c r="O581" s="189" t="s">
        <v>97</v>
      </c>
      <c r="P581" s="190" t="s">
        <v>88</v>
      </c>
      <c r="Q581" s="189" t="s">
        <v>271</v>
      </c>
      <c r="R581" s="190" t="s">
        <v>210</v>
      </c>
      <c r="S581" s="189" t="s">
        <v>98</v>
      </c>
      <c r="T581" s="190" t="s">
        <v>209</v>
      </c>
      <c r="U581" s="189"/>
      <c r="V581" s="190" t="s">
        <v>291</v>
      </c>
      <c r="W581" s="189"/>
      <c r="X581" s="190" t="s">
        <v>593</v>
      </c>
      <c r="Y581" s="189"/>
      <c r="Z581" s="190" t="s">
        <v>739</v>
      </c>
      <c r="AA581" s="189"/>
      <c r="AB581" s="303" t="s">
        <v>911</v>
      </c>
      <c r="AC581" s="189"/>
      <c r="AD581" s="18"/>
      <c r="AE581" s="366"/>
      <c r="AF581" s="366"/>
      <c r="AG581" s="188"/>
      <c r="AH581" s="390"/>
      <c r="AI581" s="392"/>
      <c r="AJ581" s="392"/>
      <c r="AK581" s="392"/>
      <c r="AL581" s="392"/>
      <c r="AM581" s="392"/>
      <c r="AN581" s="392"/>
      <c r="AO581" s="392"/>
      <c r="AP581" s="392"/>
      <c r="AQ581" s="395"/>
      <c r="AT581" s="4">
        <f>SUM(AP580:AQ582)/SUM(AN580:AQ582)*100</f>
        <v>50</v>
      </c>
    </row>
    <row r="582" spans="1:46" ht="19.899999999999999" customHeight="1" thickBot="1" x14ac:dyDescent="0.25">
      <c r="A582" s="17"/>
      <c r="B582" s="407"/>
      <c r="C582" s="233"/>
      <c r="D582" s="203"/>
      <c r="E582" s="203"/>
      <c r="F582" s="202"/>
      <c r="G582" s="410"/>
      <c r="H582" s="410"/>
      <c r="I582" s="410"/>
      <c r="J582" s="201" t="s">
        <v>87</v>
      </c>
      <c r="K582" s="200" t="s">
        <v>97</v>
      </c>
      <c r="L582" s="201" t="s">
        <v>86</v>
      </c>
      <c r="M582" s="200" t="s">
        <v>97</v>
      </c>
      <c r="N582" s="201" t="s">
        <v>85</v>
      </c>
      <c r="O582" s="200" t="s">
        <v>97</v>
      </c>
      <c r="P582" s="201" t="s">
        <v>84</v>
      </c>
      <c r="Q582" s="200" t="s">
        <v>232</v>
      </c>
      <c r="R582" s="201" t="s">
        <v>208</v>
      </c>
      <c r="S582" s="200" t="s">
        <v>98</v>
      </c>
      <c r="T582" s="201" t="s">
        <v>207</v>
      </c>
      <c r="U582" s="200"/>
      <c r="V582" s="201" t="s">
        <v>290</v>
      </c>
      <c r="W582" s="200"/>
      <c r="X582" s="201" t="s">
        <v>592</v>
      </c>
      <c r="Y582" s="200"/>
      <c r="Z582" s="201" t="s">
        <v>738</v>
      </c>
      <c r="AA582" s="200"/>
      <c r="AB582" s="302" t="s">
        <v>910</v>
      </c>
      <c r="AC582" s="200"/>
      <c r="AD582" s="10"/>
      <c r="AE582" s="398"/>
      <c r="AF582" s="398"/>
      <c r="AG582" s="199"/>
      <c r="AH582" s="391"/>
      <c r="AI582" s="393"/>
      <c r="AJ582" s="393"/>
      <c r="AK582" s="393"/>
      <c r="AL582" s="393"/>
      <c r="AM582" s="393"/>
      <c r="AN582" s="393"/>
      <c r="AO582" s="393"/>
      <c r="AP582" s="393"/>
      <c r="AQ582" s="396"/>
    </row>
    <row r="583" spans="1:46" ht="19.899999999999999" customHeight="1" x14ac:dyDescent="0.2">
      <c r="A583" s="17"/>
      <c r="B583" s="405">
        <v>4</v>
      </c>
      <c r="C583" s="232"/>
      <c r="D583" s="197"/>
      <c r="E583" s="197"/>
      <c r="F583" s="196"/>
      <c r="G583" s="408">
        <v>76</v>
      </c>
      <c r="H583" s="408">
        <v>21</v>
      </c>
      <c r="I583" s="408">
        <v>7</v>
      </c>
      <c r="J583" s="195" t="s">
        <v>95</v>
      </c>
      <c r="K583" s="194" t="s">
        <v>213</v>
      </c>
      <c r="L583" s="195" t="s">
        <v>94</v>
      </c>
      <c r="M583" s="194" t="s">
        <v>742</v>
      </c>
      <c r="N583" s="195" t="s">
        <v>93</v>
      </c>
      <c r="O583" s="194" t="s">
        <v>263</v>
      </c>
      <c r="P583" s="195" t="s">
        <v>92</v>
      </c>
      <c r="Q583" s="194" t="s">
        <v>213</v>
      </c>
      <c r="R583" s="195" t="s">
        <v>212</v>
      </c>
      <c r="S583" s="194" t="s">
        <v>97</v>
      </c>
      <c r="T583" s="195" t="s">
        <v>211</v>
      </c>
      <c r="U583" s="194"/>
      <c r="V583" s="195" t="s">
        <v>292</v>
      </c>
      <c r="W583" s="194"/>
      <c r="X583" s="195" t="s">
        <v>594</v>
      </c>
      <c r="Y583" s="194"/>
      <c r="Z583" s="195" t="s">
        <v>740</v>
      </c>
      <c r="AA583" s="194"/>
      <c r="AB583" s="304" t="s">
        <v>912</v>
      </c>
      <c r="AC583" s="194"/>
      <c r="AD583" s="25"/>
      <c r="AE583" s="397"/>
      <c r="AF583" s="397"/>
      <c r="AG583" s="193"/>
      <c r="AH583" s="379">
        <f>SUMPRODUCT(LEN($K583:$Y585)-LEN(SUBSTITUTE($K583:$Y585,"A", "")))</f>
        <v>18</v>
      </c>
      <c r="AI583" s="365">
        <f>SUMPRODUCT(LEN($AD583:$AD585)-LEN(SUBSTITUTE($AD583:$AD585,"A", "")))</f>
        <v>0</v>
      </c>
      <c r="AJ583" s="365">
        <f>SUMPRODUCT(LEN($K583:$Y585)-LEN(SUBSTITUTE($K583:$Y585,"S", "")))</f>
        <v>0</v>
      </c>
      <c r="AK583" s="365">
        <f>SUMPRODUCT(LEN($AD583:$AD585)-LEN(SUBSTITUTE($AD583:$AD585,"S", "")))</f>
        <v>0</v>
      </c>
      <c r="AL583" s="365">
        <f>SUMPRODUCT(LEN($K583:$Y585)-LEN(SUBSTITUTE($K583:$Y585,"F", "")))</f>
        <v>0</v>
      </c>
      <c r="AM583" s="365">
        <f>SUMPRODUCT(LEN($AD583:$AD585)-LEN(SUBSTITUTE($AD583:$AD585,"F", "")))</f>
        <v>0</v>
      </c>
      <c r="AN583" s="365">
        <f>SUMPRODUCT(LEN($K583:$Y585)-LEN(SUBSTITUTE($K583:$Y585,"G", "")))</f>
        <v>4</v>
      </c>
      <c r="AO583" s="365">
        <f>SUMPRODUCT(LEN($AD583:$AD585)-LEN(SUBSTITUTE($AD583:$AD585,"G", "")))</f>
        <v>0</v>
      </c>
      <c r="AP583" s="365">
        <f>SUMPRODUCT(LEN($K583:$Y585)-LEN(SUBSTITUTE($K583:$Y585,"M", "")))</f>
        <v>5</v>
      </c>
      <c r="AQ583" s="382">
        <f>SUMPRODUCT(LEN($AD583:$AD585)-LEN(SUBSTITUTE($AD583:$AD585,"M", "")))</f>
        <v>0</v>
      </c>
    </row>
    <row r="584" spans="1:46" ht="19.899999999999999" customHeight="1" x14ac:dyDescent="0.2">
      <c r="A584" s="17"/>
      <c r="B584" s="406"/>
      <c r="C584" s="231"/>
      <c r="D584" s="23"/>
      <c r="E584" s="23"/>
      <c r="F584" s="191"/>
      <c r="G584" s="409"/>
      <c r="H584" s="409"/>
      <c r="I584" s="409"/>
      <c r="J584" s="190" t="s">
        <v>91</v>
      </c>
      <c r="K584" s="189" t="s">
        <v>746</v>
      </c>
      <c r="L584" s="190" t="s">
        <v>90</v>
      </c>
      <c r="M584" s="189" t="s">
        <v>224</v>
      </c>
      <c r="N584" s="190" t="s">
        <v>89</v>
      </c>
      <c r="O584" s="189" t="s">
        <v>746</v>
      </c>
      <c r="P584" s="190" t="s">
        <v>88</v>
      </c>
      <c r="Q584" s="189" t="s">
        <v>97</v>
      </c>
      <c r="R584" s="190" t="s">
        <v>210</v>
      </c>
      <c r="S584" s="189" t="s">
        <v>97</v>
      </c>
      <c r="T584" s="190" t="s">
        <v>209</v>
      </c>
      <c r="U584" s="189"/>
      <c r="V584" s="190" t="s">
        <v>291</v>
      </c>
      <c r="W584" s="189"/>
      <c r="X584" s="190" t="s">
        <v>593</v>
      </c>
      <c r="Y584" s="189"/>
      <c r="Z584" s="190" t="s">
        <v>739</v>
      </c>
      <c r="AA584" s="189"/>
      <c r="AB584" s="303" t="s">
        <v>911</v>
      </c>
      <c r="AC584" s="189"/>
      <c r="AD584" s="18"/>
      <c r="AE584" s="366"/>
      <c r="AF584" s="366"/>
      <c r="AG584" s="188"/>
      <c r="AH584" s="390"/>
      <c r="AI584" s="392"/>
      <c r="AJ584" s="392"/>
      <c r="AK584" s="392"/>
      <c r="AL584" s="392"/>
      <c r="AM584" s="392"/>
      <c r="AN584" s="392"/>
      <c r="AO584" s="392"/>
      <c r="AP584" s="392"/>
      <c r="AQ584" s="395"/>
      <c r="AT584" s="4">
        <f>SUM(AP583:AQ585)/SUM(AN583:AQ585)*100</f>
        <v>55.555555555555557</v>
      </c>
    </row>
    <row r="585" spans="1:46" ht="19.899999999999999" customHeight="1" thickBot="1" x14ac:dyDescent="0.25">
      <c r="A585" s="17"/>
      <c r="B585" s="407"/>
      <c r="C585" s="233"/>
      <c r="D585" s="203"/>
      <c r="E585" s="203"/>
      <c r="F585" s="202"/>
      <c r="G585" s="410"/>
      <c r="H585" s="410"/>
      <c r="I585" s="410"/>
      <c r="J585" s="201" t="s">
        <v>87</v>
      </c>
      <c r="K585" s="200" t="s">
        <v>660</v>
      </c>
      <c r="L585" s="201" t="s">
        <v>86</v>
      </c>
      <c r="M585" s="200" t="s">
        <v>743</v>
      </c>
      <c r="N585" s="201" t="s">
        <v>85</v>
      </c>
      <c r="O585" s="200" t="s">
        <v>263</v>
      </c>
      <c r="P585" s="201" t="s">
        <v>84</v>
      </c>
      <c r="Q585" s="200" t="s">
        <v>97</v>
      </c>
      <c r="R585" s="201" t="s">
        <v>208</v>
      </c>
      <c r="S585" s="200"/>
      <c r="T585" s="201" t="s">
        <v>207</v>
      </c>
      <c r="U585" s="200"/>
      <c r="V585" s="201" t="s">
        <v>290</v>
      </c>
      <c r="W585" s="200"/>
      <c r="X585" s="201" t="s">
        <v>592</v>
      </c>
      <c r="Y585" s="200"/>
      <c r="Z585" s="201" t="s">
        <v>738</v>
      </c>
      <c r="AA585" s="200"/>
      <c r="AB585" s="302" t="s">
        <v>910</v>
      </c>
      <c r="AC585" s="200"/>
      <c r="AD585" s="10"/>
      <c r="AE585" s="398"/>
      <c r="AF585" s="398"/>
      <c r="AG585" s="199"/>
      <c r="AH585" s="391"/>
      <c r="AI585" s="393"/>
      <c r="AJ585" s="393"/>
      <c r="AK585" s="393"/>
      <c r="AL585" s="393"/>
      <c r="AM585" s="393"/>
      <c r="AN585" s="393"/>
      <c r="AO585" s="393"/>
      <c r="AP585" s="393"/>
      <c r="AQ585" s="396"/>
    </row>
    <row r="586" spans="1:46" ht="19.899999999999999" customHeight="1" x14ac:dyDescent="0.2">
      <c r="A586" s="17"/>
      <c r="B586" s="405">
        <v>5</v>
      </c>
      <c r="C586" s="232"/>
      <c r="D586" s="197"/>
      <c r="E586" s="197"/>
      <c r="F586" s="196"/>
      <c r="G586" s="408">
        <v>85</v>
      </c>
      <c r="H586" s="408">
        <v>26</v>
      </c>
      <c r="I586" s="408">
        <v>3</v>
      </c>
      <c r="J586" s="195" t="s">
        <v>95</v>
      </c>
      <c r="K586" s="194" t="s">
        <v>746</v>
      </c>
      <c r="L586" s="195" t="s">
        <v>94</v>
      </c>
      <c r="M586" s="194" t="s">
        <v>916</v>
      </c>
      <c r="N586" s="195" t="s">
        <v>93</v>
      </c>
      <c r="O586" s="194" t="s">
        <v>425</v>
      </c>
      <c r="P586" s="195" t="s">
        <v>92</v>
      </c>
      <c r="Q586" s="194" t="s">
        <v>224</v>
      </c>
      <c r="R586" s="195" t="s">
        <v>212</v>
      </c>
      <c r="S586" s="194" t="s">
        <v>213</v>
      </c>
      <c r="T586" s="195" t="s">
        <v>211</v>
      </c>
      <c r="U586" s="194" t="s">
        <v>367</v>
      </c>
      <c r="V586" s="195" t="s">
        <v>292</v>
      </c>
      <c r="W586" s="194" t="s">
        <v>218</v>
      </c>
      <c r="X586" s="195" t="s">
        <v>594</v>
      </c>
      <c r="Y586" s="194" t="s">
        <v>98</v>
      </c>
      <c r="Z586" s="195" t="s">
        <v>740</v>
      </c>
      <c r="AA586" s="194"/>
      <c r="AB586" s="304" t="s">
        <v>912</v>
      </c>
      <c r="AC586" s="194"/>
      <c r="AD586" s="25" t="s">
        <v>966</v>
      </c>
      <c r="AE586" s="397"/>
      <c r="AF586" s="397"/>
      <c r="AG586" s="193"/>
      <c r="AH586" s="379">
        <f>SUMPRODUCT(LEN($K586:$Y588)-LEN(SUBSTITUTE($K586:$Y588,"A", "")))</f>
        <v>30</v>
      </c>
      <c r="AI586" s="365">
        <f>SUMPRODUCT(LEN($AD586:$AD588)-LEN(SUBSTITUTE($AD586:$AD588,"A", "")))</f>
        <v>7</v>
      </c>
      <c r="AJ586" s="365">
        <f>SUMPRODUCT(LEN($K586:$Y588)-LEN(SUBSTITUTE($K586:$Y588,"S", "")))</f>
        <v>7</v>
      </c>
      <c r="AK586" s="365">
        <f>SUMPRODUCT(LEN($AD586:$AD588)-LEN(SUBSTITUTE($AD586:$AD588,"S", "")))</f>
        <v>2</v>
      </c>
      <c r="AL586" s="365">
        <f>SUMPRODUCT(LEN($K586:$Y588)-LEN(SUBSTITUTE($K586:$Y588,"F", "")))</f>
        <v>0</v>
      </c>
      <c r="AM586" s="365">
        <f>SUMPRODUCT(LEN($AD586:$AD588)-LEN(SUBSTITUTE($AD586:$AD588,"F", "")))</f>
        <v>0</v>
      </c>
      <c r="AN586" s="365">
        <f>SUMPRODUCT(LEN($K586:$Y588)-LEN(SUBSTITUTE($K586:$Y588,"G", "")))</f>
        <v>2</v>
      </c>
      <c r="AO586" s="365">
        <f>SUMPRODUCT(LEN($AD586:$AD588)-LEN(SUBSTITUTE($AD586:$AD588,"G", "")))</f>
        <v>3</v>
      </c>
      <c r="AP586" s="365">
        <f>SUMPRODUCT(LEN($K586:$Y588)-LEN(SUBSTITUTE($K586:$Y588,"M", "")))</f>
        <v>9</v>
      </c>
      <c r="AQ586" s="382">
        <f>SUMPRODUCT(LEN($AD586:$AD588)-LEN(SUBSTITUTE($AD586:$AD588,"M", "")))</f>
        <v>1</v>
      </c>
    </row>
    <row r="587" spans="1:46" ht="19.899999999999999" customHeight="1" x14ac:dyDescent="0.2">
      <c r="A587" s="17"/>
      <c r="B587" s="406"/>
      <c r="C587" s="231"/>
      <c r="D587" s="23"/>
      <c r="E587" s="23"/>
      <c r="F587" s="191"/>
      <c r="G587" s="409"/>
      <c r="H587" s="409"/>
      <c r="I587" s="409"/>
      <c r="J587" s="190" t="s">
        <v>91</v>
      </c>
      <c r="K587" s="189" t="s">
        <v>772</v>
      </c>
      <c r="L587" s="190" t="s">
        <v>90</v>
      </c>
      <c r="M587" s="189" t="s">
        <v>916</v>
      </c>
      <c r="N587" s="190" t="s">
        <v>89</v>
      </c>
      <c r="O587" s="189" t="s">
        <v>742</v>
      </c>
      <c r="P587" s="190" t="s">
        <v>88</v>
      </c>
      <c r="Q587" s="189" t="s">
        <v>224</v>
      </c>
      <c r="R587" s="190" t="s">
        <v>210</v>
      </c>
      <c r="S587" s="189" t="s">
        <v>213</v>
      </c>
      <c r="T587" s="190" t="s">
        <v>209</v>
      </c>
      <c r="U587" s="189" t="s">
        <v>97</v>
      </c>
      <c r="V587" s="190" t="s">
        <v>291</v>
      </c>
      <c r="W587" s="189" t="s">
        <v>218</v>
      </c>
      <c r="X587" s="190" t="s">
        <v>593</v>
      </c>
      <c r="Y587" s="189" t="s">
        <v>98</v>
      </c>
      <c r="Z587" s="190" t="s">
        <v>739</v>
      </c>
      <c r="AA587" s="189"/>
      <c r="AB587" s="303" t="s">
        <v>911</v>
      </c>
      <c r="AC587" s="189"/>
      <c r="AD587" s="18" t="s">
        <v>308</v>
      </c>
      <c r="AE587" s="366"/>
      <c r="AF587" s="366"/>
      <c r="AG587" s="188"/>
      <c r="AH587" s="390"/>
      <c r="AI587" s="392"/>
      <c r="AJ587" s="392"/>
      <c r="AK587" s="392"/>
      <c r="AL587" s="392"/>
      <c r="AM587" s="392"/>
      <c r="AN587" s="392"/>
      <c r="AO587" s="392"/>
      <c r="AP587" s="392"/>
      <c r="AQ587" s="395"/>
      <c r="AT587" s="4">
        <f>SUM(AP586:AQ588)/SUM(AN586:AQ588)*100</f>
        <v>66.666666666666657</v>
      </c>
    </row>
    <row r="588" spans="1:46" ht="19.899999999999999" customHeight="1" thickBot="1" x14ac:dyDescent="0.25">
      <c r="A588" s="17"/>
      <c r="B588" s="407"/>
      <c r="C588" s="233"/>
      <c r="D588" s="203"/>
      <c r="E588" s="203"/>
      <c r="F588" s="202"/>
      <c r="G588" s="410"/>
      <c r="H588" s="410"/>
      <c r="I588" s="410"/>
      <c r="J588" s="201" t="s">
        <v>87</v>
      </c>
      <c r="K588" s="200" t="s">
        <v>846</v>
      </c>
      <c r="L588" s="201" t="s">
        <v>86</v>
      </c>
      <c r="M588" s="200" t="s">
        <v>743</v>
      </c>
      <c r="N588" s="201" t="s">
        <v>85</v>
      </c>
      <c r="O588" s="200" t="s">
        <v>266</v>
      </c>
      <c r="P588" s="201" t="s">
        <v>84</v>
      </c>
      <c r="Q588" s="200" t="s">
        <v>224</v>
      </c>
      <c r="R588" s="201" t="s">
        <v>208</v>
      </c>
      <c r="S588" s="200" t="s">
        <v>97</v>
      </c>
      <c r="T588" s="201" t="s">
        <v>207</v>
      </c>
      <c r="U588" s="200" t="s">
        <v>97</v>
      </c>
      <c r="V588" s="201" t="s">
        <v>290</v>
      </c>
      <c r="W588" s="200" t="s">
        <v>98</v>
      </c>
      <c r="X588" s="201" t="s">
        <v>592</v>
      </c>
      <c r="Y588" s="200"/>
      <c r="Z588" s="201" t="s">
        <v>738</v>
      </c>
      <c r="AA588" s="200"/>
      <c r="AB588" s="302" t="s">
        <v>910</v>
      </c>
      <c r="AC588" s="200"/>
      <c r="AD588" s="10"/>
      <c r="AE588" s="398"/>
      <c r="AF588" s="398"/>
      <c r="AG588" s="199"/>
      <c r="AH588" s="391"/>
      <c r="AI588" s="393"/>
      <c r="AJ588" s="393"/>
      <c r="AK588" s="393"/>
      <c r="AL588" s="393"/>
      <c r="AM588" s="393"/>
      <c r="AN588" s="393"/>
      <c r="AO588" s="393"/>
      <c r="AP588" s="393"/>
      <c r="AQ588" s="396"/>
    </row>
    <row r="589" spans="1:46" ht="19.899999999999999" customHeight="1" x14ac:dyDescent="0.2">
      <c r="A589" s="17"/>
      <c r="B589" s="405">
        <v>6</v>
      </c>
      <c r="C589" s="198" t="s">
        <v>137</v>
      </c>
      <c r="D589" s="197"/>
      <c r="E589" s="197"/>
      <c r="F589" s="196"/>
      <c r="G589" s="408">
        <v>73</v>
      </c>
      <c r="H589" s="408">
        <v>18</v>
      </c>
      <c r="I589" s="408">
        <v>5</v>
      </c>
      <c r="J589" s="195" t="s">
        <v>95</v>
      </c>
      <c r="K589" s="194" t="s">
        <v>97</v>
      </c>
      <c r="L589" s="195" t="s">
        <v>94</v>
      </c>
      <c r="M589" s="194" t="s">
        <v>213</v>
      </c>
      <c r="N589" s="195" t="s">
        <v>93</v>
      </c>
      <c r="O589" s="194" t="s">
        <v>271</v>
      </c>
      <c r="P589" s="195" t="s">
        <v>92</v>
      </c>
      <c r="Q589" s="194" t="s">
        <v>263</v>
      </c>
      <c r="R589" s="195" t="s">
        <v>212</v>
      </c>
      <c r="S589" s="194" t="s">
        <v>97</v>
      </c>
      <c r="T589" s="195" t="s">
        <v>211</v>
      </c>
      <c r="U589" s="194"/>
      <c r="V589" s="195" t="s">
        <v>292</v>
      </c>
      <c r="W589" s="194"/>
      <c r="X589" s="195" t="s">
        <v>594</v>
      </c>
      <c r="Y589" s="194"/>
      <c r="Z589" s="195" t="s">
        <v>740</v>
      </c>
      <c r="AA589" s="194"/>
      <c r="AB589" s="304" t="s">
        <v>912</v>
      </c>
      <c r="AC589" s="194"/>
      <c r="AD589" s="25" t="s">
        <v>965</v>
      </c>
      <c r="AE589" s="397"/>
      <c r="AF589" s="397"/>
      <c r="AG589" s="193"/>
      <c r="AH589" s="379">
        <f>SUMPRODUCT(LEN($K589:$Y591)-LEN(SUBSTITUTE($K589:$Y591,"A", "")))</f>
        <v>11</v>
      </c>
      <c r="AI589" s="365">
        <f>SUMPRODUCT(LEN($AD589:$AD591)-LEN(SUBSTITUTE($AD589:$AD591,"A", "")))</f>
        <v>5</v>
      </c>
      <c r="AJ589" s="365">
        <f>SUMPRODUCT(LEN($K589:$Y591)-LEN(SUBSTITUTE($K589:$Y591,"S", "")))</f>
        <v>0</v>
      </c>
      <c r="AK589" s="365">
        <f>SUMPRODUCT(LEN($AD589:$AD591)-LEN(SUBSTITUTE($AD589:$AD591,"S", "")))</f>
        <v>0</v>
      </c>
      <c r="AL589" s="365">
        <f>SUMPRODUCT(LEN($K589:$Y591)-LEN(SUBSTITUTE($K589:$Y591,"F", "")))</f>
        <v>0</v>
      </c>
      <c r="AM589" s="365">
        <f>SUMPRODUCT(LEN($AD589:$AD591)-LEN(SUBSTITUTE($AD589:$AD591,"F", "")))</f>
        <v>0</v>
      </c>
      <c r="AN589" s="365">
        <f>SUMPRODUCT(LEN($K589:$Y591)-LEN(SUBSTITUTE($K589:$Y591,"G", "")))</f>
        <v>4</v>
      </c>
      <c r="AO589" s="365">
        <f>SUMPRODUCT(LEN($AD589:$AD591)-LEN(SUBSTITUTE($AD589:$AD591,"G", "")))</f>
        <v>1</v>
      </c>
      <c r="AP589" s="365">
        <f>SUMPRODUCT(LEN($K589:$Y591)-LEN(SUBSTITUTE($K589:$Y591,"M", "")))</f>
        <v>2</v>
      </c>
      <c r="AQ589" s="382">
        <f>SUMPRODUCT(LEN($AD589:$AD591)-LEN(SUBSTITUTE($AD589:$AD591,"M", "")))</f>
        <v>1</v>
      </c>
    </row>
    <row r="590" spans="1:46" ht="19.899999999999999" customHeight="1" x14ac:dyDescent="0.2">
      <c r="A590" s="17"/>
      <c r="B590" s="406"/>
      <c r="C590" s="231"/>
      <c r="D590" s="23"/>
      <c r="E590" s="23"/>
      <c r="F590" s="191"/>
      <c r="G590" s="409"/>
      <c r="H590" s="409"/>
      <c r="I590" s="409"/>
      <c r="J590" s="190" t="s">
        <v>91</v>
      </c>
      <c r="K590" s="189" t="s">
        <v>748</v>
      </c>
      <c r="L590" s="190" t="s">
        <v>90</v>
      </c>
      <c r="M590" s="189" t="s">
        <v>263</v>
      </c>
      <c r="N590" s="190" t="s">
        <v>89</v>
      </c>
      <c r="O590" s="189" t="s">
        <v>271</v>
      </c>
      <c r="P590" s="190" t="s">
        <v>88</v>
      </c>
      <c r="Q590" s="189" t="s">
        <v>97</v>
      </c>
      <c r="R590" s="190" t="s">
        <v>210</v>
      </c>
      <c r="S590" s="189"/>
      <c r="T590" s="190" t="s">
        <v>209</v>
      </c>
      <c r="U590" s="189"/>
      <c r="V590" s="190" t="s">
        <v>291</v>
      </c>
      <c r="W590" s="189"/>
      <c r="X590" s="190" t="s">
        <v>593</v>
      </c>
      <c r="Y590" s="189"/>
      <c r="Z590" s="190" t="s">
        <v>739</v>
      </c>
      <c r="AA590" s="189"/>
      <c r="AB590" s="303" t="s">
        <v>911</v>
      </c>
      <c r="AC590" s="189"/>
      <c r="AD590" s="18"/>
      <c r="AE590" s="366"/>
      <c r="AF590" s="366"/>
      <c r="AG590" s="188"/>
      <c r="AH590" s="390"/>
      <c r="AI590" s="392"/>
      <c r="AJ590" s="392"/>
      <c r="AK590" s="392"/>
      <c r="AL590" s="392"/>
      <c r="AM590" s="392"/>
      <c r="AN590" s="392"/>
      <c r="AO590" s="392"/>
      <c r="AP590" s="392"/>
      <c r="AQ590" s="395"/>
      <c r="AT590" s="4">
        <f>SUM(AP589:AQ591)/SUM(AN589:AQ591)*100</f>
        <v>37.5</v>
      </c>
    </row>
    <row r="591" spans="1:46" ht="19.899999999999999" customHeight="1" thickBot="1" x14ac:dyDescent="0.25">
      <c r="A591" s="17"/>
      <c r="B591" s="407"/>
      <c r="C591" s="233"/>
      <c r="D591" s="203"/>
      <c r="E591" s="203"/>
      <c r="F591" s="202"/>
      <c r="G591" s="410"/>
      <c r="H591" s="410"/>
      <c r="I591" s="410"/>
      <c r="J591" s="201" t="s">
        <v>87</v>
      </c>
      <c r="K591" s="200" t="s">
        <v>748</v>
      </c>
      <c r="L591" s="201" t="s">
        <v>86</v>
      </c>
      <c r="M591" s="200" t="s">
        <v>213</v>
      </c>
      <c r="N591" s="201" t="s">
        <v>85</v>
      </c>
      <c r="O591" s="200" t="s">
        <v>97</v>
      </c>
      <c r="P591" s="201" t="s">
        <v>84</v>
      </c>
      <c r="Q591" s="200" t="s">
        <v>97</v>
      </c>
      <c r="R591" s="201" t="s">
        <v>208</v>
      </c>
      <c r="S591" s="200"/>
      <c r="T591" s="201" t="s">
        <v>207</v>
      </c>
      <c r="U591" s="200"/>
      <c r="V591" s="201" t="s">
        <v>290</v>
      </c>
      <c r="W591" s="200"/>
      <c r="X591" s="201" t="s">
        <v>592</v>
      </c>
      <c r="Y591" s="200"/>
      <c r="Z591" s="201" t="s">
        <v>738</v>
      </c>
      <c r="AA591" s="200"/>
      <c r="AB591" s="302" t="s">
        <v>910</v>
      </c>
      <c r="AC591" s="200"/>
      <c r="AD591" s="10"/>
      <c r="AE591" s="398"/>
      <c r="AF591" s="398"/>
      <c r="AG591" s="199"/>
      <c r="AH591" s="391"/>
      <c r="AI591" s="393"/>
      <c r="AJ591" s="393"/>
      <c r="AK591" s="393"/>
      <c r="AL591" s="393"/>
      <c r="AM591" s="393"/>
      <c r="AN591" s="393"/>
      <c r="AO591" s="393"/>
      <c r="AP591" s="393"/>
      <c r="AQ591" s="396"/>
    </row>
    <row r="592" spans="1:46" ht="19.899999999999999" customHeight="1" x14ac:dyDescent="0.2">
      <c r="A592" s="17"/>
      <c r="B592" s="405">
        <v>7</v>
      </c>
      <c r="C592" s="232"/>
      <c r="D592" s="197"/>
      <c r="E592" s="197"/>
      <c r="F592" s="196"/>
      <c r="G592" s="408">
        <v>120</v>
      </c>
      <c r="H592" s="408">
        <v>32</v>
      </c>
      <c r="I592" s="408">
        <v>4</v>
      </c>
      <c r="J592" s="195" t="s">
        <v>95</v>
      </c>
      <c r="K592" s="194" t="s">
        <v>748</v>
      </c>
      <c r="L592" s="195" t="s">
        <v>94</v>
      </c>
      <c r="M592" s="194" t="s">
        <v>764</v>
      </c>
      <c r="N592" s="195" t="s">
        <v>93</v>
      </c>
      <c r="O592" s="194" t="s">
        <v>751</v>
      </c>
      <c r="P592" s="195" t="s">
        <v>92</v>
      </c>
      <c r="Q592" s="194" t="s">
        <v>828</v>
      </c>
      <c r="R592" s="195" t="s">
        <v>212</v>
      </c>
      <c r="S592" s="194" t="s">
        <v>676</v>
      </c>
      <c r="T592" s="195" t="s">
        <v>211</v>
      </c>
      <c r="U592" s="194" t="s">
        <v>600</v>
      </c>
      <c r="V592" s="195" t="s">
        <v>292</v>
      </c>
      <c r="W592" s="194" t="s">
        <v>541</v>
      </c>
      <c r="X592" s="195" t="s">
        <v>594</v>
      </c>
      <c r="Y592" s="194" t="s">
        <v>478</v>
      </c>
      <c r="Z592" s="195" t="s">
        <v>740</v>
      </c>
      <c r="AA592" s="194" t="s">
        <v>305</v>
      </c>
      <c r="AB592" s="304" t="s">
        <v>912</v>
      </c>
      <c r="AC592" s="194" t="s">
        <v>97</v>
      </c>
      <c r="AD592" s="25"/>
      <c r="AE592" s="397">
        <v>2</v>
      </c>
      <c r="AF592" s="397"/>
      <c r="AG592" s="193"/>
      <c r="AH592" s="379">
        <f>SUMPRODUCT(LEN($K592:$Y594)-LEN(SUBSTITUTE($K592:$Y594,"A", "")))</f>
        <v>49</v>
      </c>
      <c r="AI592" s="365">
        <f>SUMPRODUCT(LEN($AD592:$AD594)-LEN(SUBSTITUTE($AD592:$AD594,"A", "")))</f>
        <v>0</v>
      </c>
      <c r="AJ592" s="365">
        <f>SUMPRODUCT(LEN($K592:$Y594)-LEN(SUBSTITUTE($K592:$Y594,"S", "")))</f>
        <v>6</v>
      </c>
      <c r="AK592" s="365">
        <f>SUMPRODUCT(LEN($AD592:$AD594)-LEN(SUBSTITUTE($AD592:$AD594,"S", "")))</f>
        <v>0</v>
      </c>
      <c r="AL592" s="365">
        <f>SUMPRODUCT(LEN($K592:$Y594)-LEN(SUBSTITUTE($K592:$Y594,"F", "")))</f>
        <v>3</v>
      </c>
      <c r="AM592" s="365">
        <f>SUMPRODUCT(LEN($AD592:$AD594)-LEN(SUBSTITUTE($AD592:$AD594,"F", "")))</f>
        <v>0</v>
      </c>
      <c r="AN592" s="365">
        <f>SUMPRODUCT(LEN($K592:$Y594)-LEN(SUBSTITUTE($K592:$Y594,"G", "")))</f>
        <v>32</v>
      </c>
      <c r="AO592" s="365">
        <f>SUMPRODUCT(LEN($AD592:$AD594)-LEN(SUBSTITUTE($AD592:$AD594,"G", "")))</f>
        <v>0</v>
      </c>
      <c r="AP592" s="365">
        <f>SUMPRODUCT(LEN($K592:$Y594)-LEN(SUBSTITUTE($K592:$Y594,"M", "")))</f>
        <v>6</v>
      </c>
      <c r="AQ592" s="382">
        <f>SUMPRODUCT(LEN($AD592:$AD594)-LEN(SUBSTITUTE($AD592:$AD594,"M", "")))</f>
        <v>0</v>
      </c>
    </row>
    <row r="593" spans="1:46" ht="19.899999999999999" customHeight="1" x14ac:dyDescent="0.2">
      <c r="A593" s="17"/>
      <c r="B593" s="406"/>
      <c r="C593" s="231"/>
      <c r="D593" s="23"/>
      <c r="E593" s="23"/>
      <c r="F593" s="191"/>
      <c r="G593" s="409"/>
      <c r="H593" s="409"/>
      <c r="I593" s="409"/>
      <c r="J593" s="190" t="s">
        <v>91</v>
      </c>
      <c r="K593" s="189" t="s">
        <v>367</v>
      </c>
      <c r="L593" s="190" t="s">
        <v>90</v>
      </c>
      <c r="M593" s="189" t="s">
        <v>224</v>
      </c>
      <c r="N593" s="190" t="s">
        <v>89</v>
      </c>
      <c r="O593" s="189" t="s">
        <v>743</v>
      </c>
      <c r="P593" s="190" t="s">
        <v>88</v>
      </c>
      <c r="Q593" s="189" t="s">
        <v>746</v>
      </c>
      <c r="R593" s="190" t="s">
        <v>210</v>
      </c>
      <c r="S593" s="189" t="s">
        <v>964</v>
      </c>
      <c r="T593" s="190" t="s">
        <v>209</v>
      </c>
      <c r="U593" s="189" t="s">
        <v>552</v>
      </c>
      <c r="V593" s="190" t="s">
        <v>291</v>
      </c>
      <c r="W593" s="189" t="s">
        <v>963</v>
      </c>
      <c r="X593" s="190" t="s">
        <v>593</v>
      </c>
      <c r="Y593" s="189" t="s">
        <v>312</v>
      </c>
      <c r="Z593" s="190" t="s">
        <v>739</v>
      </c>
      <c r="AA593" s="189" t="s">
        <v>232</v>
      </c>
      <c r="AB593" s="303" t="s">
        <v>911</v>
      </c>
      <c r="AC593" s="189"/>
      <c r="AD593" s="18"/>
      <c r="AE593" s="366"/>
      <c r="AF593" s="366"/>
      <c r="AG593" s="188"/>
      <c r="AH593" s="390"/>
      <c r="AI593" s="392"/>
      <c r="AJ593" s="392"/>
      <c r="AK593" s="392"/>
      <c r="AL593" s="392"/>
      <c r="AM593" s="392"/>
      <c r="AN593" s="392"/>
      <c r="AO593" s="392"/>
      <c r="AP593" s="392"/>
      <c r="AQ593" s="395"/>
      <c r="AT593" s="4">
        <f>SUM(AP592:AQ594)/SUM(AN592:AQ594)*100</f>
        <v>15.789473684210526</v>
      </c>
    </row>
    <row r="594" spans="1:46" ht="19.899999999999999" customHeight="1" thickBot="1" x14ac:dyDescent="0.25">
      <c r="A594" s="17"/>
      <c r="B594" s="407"/>
      <c r="C594" s="233"/>
      <c r="D594" s="203"/>
      <c r="E594" s="203"/>
      <c r="F594" s="202"/>
      <c r="G594" s="410"/>
      <c r="H594" s="410"/>
      <c r="I594" s="410"/>
      <c r="J594" s="201" t="s">
        <v>87</v>
      </c>
      <c r="K594" s="200" t="s">
        <v>367</v>
      </c>
      <c r="L594" s="201" t="s">
        <v>86</v>
      </c>
      <c r="M594" s="200" t="s">
        <v>962</v>
      </c>
      <c r="N594" s="201" t="s">
        <v>85</v>
      </c>
      <c r="O594" s="200" t="s">
        <v>961</v>
      </c>
      <c r="P594" s="201" t="s">
        <v>84</v>
      </c>
      <c r="Q594" s="200" t="s">
        <v>213</v>
      </c>
      <c r="R594" s="201" t="s">
        <v>208</v>
      </c>
      <c r="S594" s="200" t="s">
        <v>960</v>
      </c>
      <c r="T594" s="201" t="s">
        <v>207</v>
      </c>
      <c r="U594" s="200" t="s">
        <v>959</v>
      </c>
      <c r="V594" s="201" t="s">
        <v>290</v>
      </c>
      <c r="W594" s="200" t="s">
        <v>801</v>
      </c>
      <c r="X594" s="201" t="s">
        <v>592</v>
      </c>
      <c r="Y594" s="200" t="s">
        <v>263</v>
      </c>
      <c r="Z594" s="201" t="s">
        <v>738</v>
      </c>
      <c r="AA594" s="200" t="s">
        <v>98</v>
      </c>
      <c r="AB594" s="302" t="s">
        <v>910</v>
      </c>
      <c r="AC594" s="200"/>
      <c r="AD594" s="10"/>
      <c r="AE594" s="398"/>
      <c r="AF594" s="398"/>
      <c r="AG594" s="199"/>
      <c r="AH594" s="391"/>
      <c r="AI594" s="393"/>
      <c r="AJ594" s="393"/>
      <c r="AK594" s="393"/>
      <c r="AL594" s="393"/>
      <c r="AM594" s="393"/>
      <c r="AN594" s="393"/>
      <c r="AO594" s="393"/>
      <c r="AP594" s="393"/>
      <c r="AQ594" s="396"/>
    </row>
    <row r="595" spans="1:46" ht="19.899999999999999" customHeight="1" x14ac:dyDescent="0.2">
      <c r="A595" s="17"/>
      <c r="B595" s="405">
        <v>8</v>
      </c>
      <c r="C595" s="232"/>
      <c r="D595" s="197"/>
      <c r="E595" s="197"/>
      <c r="F595" s="196"/>
      <c r="G595" s="408">
        <v>93</v>
      </c>
      <c r="H595" s="408">
        <v>30</v>
      </c>
      <c r="I595" s="408">
        <v>6</v>
      </c>
      <c r="J595" s="195" t="s">
        <v>95</v>
      </c>
      <c r="K595" s="194" t="s">
        <v>922</v>
      </c>
      <c r="L595" s="195" t="s">
        <v>94</v>
      </c>
      <c r="M595" s="194" t="s">
        <v>746</v>
      </c>
      <c r="N595" s="195" t="s">
        <v>93</v>
      </c>
      <c r="O595" s="194" t="s">
        <v>213</v>
      </c>
      <c r="P595" s="195" t="s">
        <v>92</v>
      </c>
      <c r="Q595" s="194" t="s">
        <v>213</v>
      </c>
      <c r="R595" s="195" t="s">
        <v>212</v>
      </c>
      <c r="S595" s="194" t="s">
        <v>213</v>
      </c>
      <c r="T595" s="195" t="s">
        <v>211</v>
      </c>
      <c r="U595" s="194" t="s">
        <v>275</v>
      </c>
      <c r="V595" s="195" t="s">
        <v>292</v>
      </c>
      <c r="W595" s="194" t="s">
        <v>218</v>
      </c>
      <c r="X595" s="195" t="s">
        <v>594</v>
      </c>
      <c r="Y595" s="194" t="s">
        <v>98</v>
      </c>
      <c r="Z595" s="195" t="s">
        <v>740</v>
      </c>
      <c r="AA595" s="194"/>
      <c r="AB595" s="304" t="s">
        <v>912</v>
      </c>
      <c r="AC595" s="194"/>
      <c r="AD595" s="25"/>
      <c r="AE595" s="397"/>
      <c r="AF595" s="397"/>
      <c r="AG595" s="193"/>
      <c r="AH595" s="379">
        <f>SUMPRODUCT(LEN($K595:$Y597)-LEN(SUBSTITUTE($K595:$Y597,"A", "")))</f>
        <v>37</v>
      </c>
      <c r="AI595" s="365">
        <f>SUMPRODUCT(LEN($AD595:$AD597)-LEN(SUBSTITUTE($AD595:$AD597,"A", "")))</f>
        <v>0</v>
      </c>
      <c r="AJ595" s="365">
        <f>SUMPRODUCT(LEN($K595:$Y597)-LEN(SUBSTITUTE($K595:$Y597,"S", "")))</f>
        <v>11</v>
      </c>
      <c r="AK595" s="365">
        <f>SUMPRODUCT(LEN($AD595:$AD597)-LEN(SUBSTITUTE($AD595:$AD597,"S", "")))</f>
        <v>0</v>
      </c>
      <c r="AL595" s="365">
        <f>SUMPRODUCT(LEN($K595:$Y597)-LEN(SUBSTITUTE($K595:$Y597,"F", "")))</f>
        <v>0</v>
      </c>
      <c r="AM595" s="365">
        <f>SUMPRODUCT(LEN($AD595:$AD597)-LEN(SUBSTITUTE($AD595:$AD597,"F", "")))</f>
        <v>0</v>
      </c>
      <c r="AN595" s="365">
        <f>SUMPRODUCT(LEN($K595:$Y597)-LEN(SUBSTITUTE($K595:$Y597,"G", "")))</f>
        <v>7</v>
      </c>
      <c r="AO595" s="365">
        <f>SUMPRODUCT(LEN($AD595:$AD597)-LEN(SUBSTITUTE($AD595:$AD597,"G", "")))</f>
        <v>0</v>
      </c>
      <c r="AP595" s="365">
        <f>SUMPRODUCT(LEN($K595:$Y597)-LEN(SUBSTITUTE($K595:$Y597,"M", "")))</f>
        <v>6</v>
      </c>
      <c r="AQ595" s="382">
        <f>SUMPRODUCT(LEN($AD595:$AD597)-LEN(SUBSTITUTE($AD595:$AD597,"M", "")))</f>
        <v>0</v>
      </c>
    </row>
    <row r="596" spans="1:46" ht="19.899999999999999" customHeight="1" x14ac:dyDescent="0.2">
      <c r="A596" s="17"/>
      <c r="B596" s="406"/>
      <c r="C596" s="231"/>
      <c r="D596" s="23"/>
      <c r="E596" s="23"/>
      <c r="F596" s="191"/>
      <c r="G596" s="409"/>
      <c r="H596" s="409"/>
      <c r="I596" s="409"/>
      <c r="J596" s="190" t="s">
        <v>91</v>
      </c>
      <c r="K596" s="189" t="s">
        <v>746</v>
      </c>
      <c r="L596" s="190" t="s">
        <v>90</v>
      </c>
      <c r="M596" s="189" t="s">
        <v>746</v>
      </c>
      <c r="N596" s="190" t="s">
        <v>89</v>
      </c>
      <c r="O596" s="189" t="s">
        <v>266</v>
      </c>
      <c r="P596" s="190" t="s">
        <v>88</v>
      </c>
      <c r="Q596" s="189" t="s">
        <v>301</v>
      </c>
      <c r="R596" s="190" t="s">
        <v>210</v>
      </c>
      <c r="S596" s="189" t="s">
        <v>230</v>
      </c>
      <c r="T596" s="190" t="s">
        <v>209</v>
      </c>
      <c r="U596" s="189" t="s">
        <v>263</v>
      </c>
      <c r="V596" s="190" t="s">
        <v>291</v>
      </c>
      <c r="W596" s="189" t="s">
        <v>218</v>
      </c>
      <c r="X596" s="190" t="s">
        <v>593</v>
      </c>
      <c r="Y596" s="189" t="s">
        <v>98</v>
      </c>
      <c r="Z596" s="190" t="s">
        <v>739</v>
      </c>
      <c r="AA596" s="189"/>
      <c r="AB596" s="303" t="s">
        <v>911</v>
      </c>
      <c r="AC596" s="189"/>
      <c r="AD596" s="18"/>
      <c r="AE596" s="366"/>
      <c r="AF596" s="366"/>
      <c r="AG596" s="188"/>
      <c r="AH596" s="390"/>
      <c r="AI596" s="392"/>
      <c r="AJ596" s="392"/>
      <c r="AK596" s="392"/>
      <c r="AL596" s="392"/>
      <c r="AM596" s="392"/>
      <c r="AN596" s="392"/>
      <c r="AO596" s="392"/>
      <c r="AP596" s="392"/>
      <c r="AQ596" s="395"/>
      <c r="AT596" s="4">
        <f>SUM(AP595:AQ597)/SUM(AN595:AQ597)*100</f>
        <v>46.153846153846153</v>
      </c>
    </row>
    <row r="597" spans="1:46" ht="19.899999999999999" customHeight="1" thickBot="1" x14ac:dyDescent="0.25">
      <c r="A597" s="17"/>
      <c r="B597" s="407"/>
      <c r="C597" s="233"/>
      <c r="D597" s="203"/>
      <c r="E597" s="203"/>
      <c r="F597" s="202"/>
      <c r="G597" s="410"/>
      <c r="H597" s="410"/>
      <c r="I597" s="410"/>
      <c r="J597" s="201" t="s">
        <v>87</v>
      </c>
      <c r="K597" s="200" t="s">
        <v>839</v>
      </c>
      <c r="L597" s="201" t="s">
        <v>86</v>
      </c>
      <c r="M597" s="200" t="s">
        <v>747</v>
      </c>
      <c r="N597" s="201" t="s">
        <v>85</v>
      </c>
      <c r="O597" s="200" t="s">
        <v>425</v>
      </c>
      <c r="P597" s="201" t="s">
        <v>84</v>
      </c>
      <c r="Q597" s="200" t="s">
        <v>490</v>
      </c>
      <c r="R597" s="201" t="s">
        <v>208</v>
      </c>
      <c r="S597" s="200" t="s">
        <v>265</v>
      </c>
      <c r="T597" s="201" t="s">
        <v>207</v>
      </c>
      <c r="U597" s="200" t="s">
        <v>264</v>
      </c>
      <c r="V597" s="201" t="s">
        <v>290</v>
      </c>
      <c r="W597" s="200" t="s">
        <v>98</v>
      </c>
      <c r="X597" s="201" t="s">
        <v>592</v>
      </c>
      <c r="Y597" s="200" t="s">
        <v>98</v>
      </c>
      <c r="Z597" s="201" t="s">
        <v>738</v>
      </c>
      <c r="AA597" s="200"/>
      <c r="AB597" s="302" t="s">
        <v>910</v>
      </c>
      <c r="AC597" s="200"/>
      <c r="AD597" s="10"/>
      <c r="AE597" s="398"/>
      <c r="AF597" s="398"/>
      <c r="AG597" s="199"/>
      <c r="AH597" s="391"/>
      <c r="AI597" s="393"/>
      <c r="AJ597" s="393"/>
      <c r="AK597" s="393"/>
      <c r="AL597" s="393"/>
      <c r="AM597" s="393"/>
      <c r="AN597" s="393"/>
      <c r="AO597" s="393"/>
      <c r="AP597" s="393"/>
      <c r="AQ597" s="396"/>
    </row>
    <row r="598" spans="1:46" ht="19.899999999999999" customHeight="1" x14ac:dyDescent="0.2">
      <c r="A598" s="17"/>
      <c r="B598" s="405">
        <v>9</v>
      </c>
      <c r="C598" s="232"/>
      <c r="D598" s="197"/>
      <c r="E598" s="197"/>
      <c r="F598" s="196"/>
      <c r="G598" s="408">
        <v>82</v>
      </c>
      <c r="H598" s="408">
        <v>24</v>
      </c>
      <c r="I598" s="408">
        <v>5</v>
      </c>
      <c r="J598" s="195" t="s">
        <v>95</v>
      </c>
      <c r="K598" s="194" t="s">
        <v>748</v>
      </c>
      <c r="L598" s="195" t="s">
        <v>94</v>
      </c>
      <c r="M598" s="194" t="s">
        <v>213</v>
      </c>
      <c r="N598" s="195" t="s">
        <v>93</v>
      </c>
      <c r="O598" s="194" t="s">
        <v>743</v>
      </c>
      <c r="P598" s="195" t="s">
        <v>92</v>
      </c>
      <c r="Q598" s="194" t="s">
        <v>275</v>
      </c>
      <c r="R598" s="195" t="s">
        <v>212</v>
      </c>
      <c r="S598" s="194" t="s">
        <v>97</v>
      </c>
      <c r="T598" s="195" t="s">
        <v>211</v>
      </c>
      <c r="U598" s="194" t="s">
        <v>97</v>
      </c>
      <c r="V598" s="195" t="s">
        <v>292</v>
      </c>
      <c r="W598" s="194" t="s">
        <v>97</v>
      </c>
      <c r="X598" s="195" t="s">
        <v>594</v>
      </c>
      <c r="Y598" s="194"/>
      <c r="Z598" s="195" t="s">
        <v>740</v>
      </c>
      <c r="AA598" s="194"/>
      <c r="AB598" s="304" t="s">
        <v>912</v>
      </c>
      <c r="AC598" s="194"/>
      <c r="AD598" s="25"/>
      <c r="AE598" s="397"/>
      <c r="AF598" s="397"/>
      <c r="AG598" s="193"/>
      <c r="AH598" s="379">
        <f>SUMPRODUCT(LEN($K598:$Y600)-LEN(SUBSTITUTE($K598:$Y600,"A", "")))</f>
        <v>25</v>
      </c>
      <c r="AI598" s="365">
        <f>SUMPRODUCT(LEN($AD598:$AD600)-LEN(SUBSTITUTE($AD598:$AD600,"A", "")))</f>
        <v>0</v>
      </c>
      <c r="AJ598" s="365">
        <f>SUMPRODUCT(LEN($K598:$Y600)-LEN(SUBSTITUTE($K598:$Y600,"S", "")))</f>
        <v>2</v>
      </c>
      <c r="AK598" s="365">
        <f>SUMPRODUCT(LEN($AD598:$AD600)-LEN(SUBSTITUTE($AD598:$AD600,"S", "")))</f>
        <v>0</v>
      </c>
      <c r="AL598" s="365">
        <f>SUMPRODUCT(LEN($K598:$Y600)-LEN(SUBSTITUTE($K598:$Y600,"F", "")))</f>
        <v>0</v>
      </c>
      <c r="AM598" s="365">
        <f>SUMPRODUCT(LEN($AD598:$AD600)-LEN(SUBSTITUTE($AD598:$AD600,"F", "")))</f>
        <v>0</v>
      </c>
      <c r="AN598" s="365">
        <f>SUMPRODUCT(LEN($K598:$Y600)-LEN(SUBSTITUTE($K598:$Y600,"G", "")))</f>
        <v>3</v>
      </c>
      <c r="AO598" s="365">
        <f>SUMPRODUCT(LEN($AD598:$AD600)-LEN(SUBSTITUTE($AD598:$AD600,"G", "")))</f>
        <v>0</v>
      </c>
      <c r="AP598" s="365">
        <f>SUMPRODUCT(LEN($K598:$Y600)-LEN(SUBSTITUTE($K598:$Y600,"M", "")))</f>
        <v>7</v>
      </c>
      <c r="AQ598" s="382">
        <f>SUMPRODUCT(LEN($AD598:$AD600)-LEN(SUBSTITUTE($AD598:$AD600,"M", "")))</f>
        <v>0</v>
      </c>
    </row>
    <row r="599" spans="1:46" ht="19.899999999999999" customHeight="1" x14ac:dyDescent="0.2">
      <c r="A599" s="17"/>
      <c r="B599" s="406"/>
      <c r="C599" s="231"/>
      <c r="D599" s="23"/>
      <c r="E599" s="23"/>
      <c r="F599" s="191"/>
      <c r="G599" s="409"/>
      <c r="H599" s="409"/>
      <c r="I599" s="409"/>
      <c r="J599" s="190" t="s">
        <v>91</v>
      </c>
      <c r="K599" s="189" t="s">
        <v>213</v>
      </c>
      <c r="L599" s="190" t="s">
        <v>90</v>
      </c>
      <c r="M599" s="189" t="s">
        <v>746</v>
      </c>
      <c r="N599" s="190" t="s">
        <v>89</v>
      </c>
      <c r="O599" s="189" t="s">
        <v>742</v>
      </c>
      <c r="P599" s="190" t="s">
        <v>88</v>
      </c>
      <c r="Q599" s="189" t="s">
        <v>213</v>
      </c>
      <c r="R599" s="190" t="s">
        <v>210</v>
      </c>
      <c r="S599" s="189" t="s">
        <v>97</v>
      </c>
      <c r="T599" s="190" t="s">
        <v>209</v>
      </c>
      <c r="U599" s="189" t="s">
        <v>97</v>
      </c>
      <c r="V599" s="190" t="s">
        <v>291</v>
      </c>
      <c r="W599" s="189" t="s">
        <v>98</v>
      </c>
      <c r="X599" s="190" t="s">
        <v>593</v>
      </c>
      <c r="Y599" s="189"/>
      <c r="Z599" s="190" t="s">
        <v>739</v>
      </c>
      <c r="AA599" s="189"/>
      <c r="AB599" s="303" t="s">
        <v>911</v>
      </c>
      <c r="AC599" s="189"/>
      <c r="AD599" s="18"/>
      <c r="AE599" s="366"/>
      <c r="AF599" s="366"/>
      <c r="AG599" s="188"/>
      <c r="AH599" s="390"/>
      <c r="AI599" s="392"/>
      <c r="AJ599" s="392"/>
      <c r="AK599" s="392"/>
      <c r="AL599" s="392"/>
      <c r="AM599" s="392"/>
      <c r="AN599" s="392"/>
      <c r="AO599" s="392"/>
      <c r="AP599" s="392"/>
      <c r="AQ599" s="395"/>
      <c r="AT599" s="4">
        <f>SUM(AP598:AQ600)/SUM(AN598:AQ600)*100</f>
        <v>70</v>
      </c>
    </row>
    <row r="600" spans="1:46" ht="19.899999999999999" customHeight="1" thickBot="1" x14ac:dyDescent="0.25">
      <c r="A600" s="17"/>
      <c r="B600" s="407"/>
      <c r="C600" s="233"/>
      <c r="D600" s="203"/>
      <c r="E600" s="203"/>
      <c r="F600" s="202"/>
      <c r="G600" s="410"/>
      <c r="H600" s="410"/>
      <c r="I600" s="410"/>
      <c r="J600" s="201" t="s">
        <v>87</v>
      </c>
      <c r="K600" s="200" t="s">
        <v>746</v>
      </c>
      <c r="L600" s="201" t="s">
        <v>86</v>
      </c>
      <c r="M600" s="200" t="s">
        <v>743</v>
      </c>
      <c r="N600" s="201" t="s">
        <v>85</v>
      </c>
      <c r="O600" s="200" t="s">
        <v>743</v>
      </c>
      <c r="P600" s="201" t="s">
        <v>84</v>
      </c>
      <c r="Q600" s="200" t="s">
        <v>263</v>
      </c>
      <c r="R600" s="201" t="s">
        <v>208</v>
      </c>
      <c r="S600" s="200" t="s">
        <v>97</v>
      </c>
      <c r="T600" s="201" t="s">
        <v>207</v>
      </c>
      <c r="U600" s="200" t="s">
        <v>97</v>
      </c>
      <c r="V600" s="201" t="s">
        <v>290</v>
      </c>
      <c r="W600" s="200" t="s">
        <v>98</v>
      </c>
      <c r="X600" s="201" t="s">
        <v>592</v>
      </c>
      <c r="Y600" s="200"/>
      <c r="Z600" s="201" t="s">
        <v>738</v>
      </c>
      <c r="AA600" s="200"/>
      <c r="AB600" s="302" t="s">
        <v>910</v>
      </c>
      <c r="AC600" s="200"/>
      <c r="AD600" s="10"/>
      <c r="AE600" s="398"/>
      <c r="AF600" s="398"/>
      <c r="AG600" s="199"/>
      <c r="AH600" s="391"/>
      <c r="AI600" s="393"/>
      <c r="AJ600" s="393"/>
      <c r="AK600" s="393"/>
      <c r="AL600" s="393"/>
      <c r="AM600" s="393"/>
      <c r="AN600" s="393"/>
      <c r="AO600" s="393"/>
      <c r="AP600" s="393"/>
      <c r="AQ600" s="396"/>
    </row>
    <row r="601" spans="1:46" ht="19.899999999999999" customHeight="1" x14ac:dyDescent="0.2">
      <c r="A601" s="17"/>
      <c r="B601" s="405">
        <v>10</v>
      </c>
      <c r="C601" s="232"/>
      <c r="D601" s="197"/>
      <c r="E601" s="197"/>
      <c r="F601" s="196"/>
      <c r="G601" s="408">
        <v>92</v>
      </c>
      <c r="H601" s="408">
        <v>27</v>
      </c>
      <c r="I601" s="408">
        <v>5</v>
      </c>
      <c r="J601" s="195" t="s">
        <v>95</v>
      </c>
      <c r="K601" s="194" t="s">
        <v>748</v>
      </c>
      <c r="L601" s="195" t="s">
        <v>94</v>
      </c>
      <c r="M601" s="194" t="s">
        <v>746</v>
      </c>
      <c r="N601" s="195" t="s">
        <v>93</v>
      </c>
      <c r="O601" s="194" t="s">
        <v>266</v>
      </c>
      <c r="P601" s="195" t="s">
        <v>92</v>
      </c>
      <c r="Q601" s="194" t="s">
        <v>263</v>
      </c>
      <c r="R601" s="195" t="s">
        <v>212</v>
      </c>
      <c r="S601" s="194" t="s">
        <v>224</v>
      </c>
      <c r="T601" s="195" t="s">
        <v>211</v>
      </c>
      <c r="U601" s="194" t="s">
        <v>311</v>
      </c>
      <c r="V601" s="195" t="s">
        <v>292</v>
      </c>
      <c r="W601" s="194" t="s">
        <v>214</v>
      </c>
      <c r="X601" s="195" t="s">
        <v>594</v>
      </c>
      <c r="Y601" s="194" t="s">
        <v>98</v>
      </c>
      <c r="Z601" s="195" t="s">
        <v>740</v>
      </c>
      <c r="AA601" s="194"/>
      <c r="AB601" s="304" t="s">
        <v>912</v>
      </c>
      <c r="AC601" s="194"/>
      <c r="AD601" s="25"/>
      <c r="AE601" s="397"/>
      <c r="AF601" s="397"/>
      <c r="AG601" s="193"/>
      <c r="AH601" s="379">
        <f>SUMPRODUCT(LEN($K601:$Y603)-LEN(SUBSTITUTE($K601:$Y603,"A", "")))</f>
        <v>28</v>
      </c>
      <c r="AI601" s="365">
        <f>SUMPRODUCT(LEN($AD601:$AD603)-LEN(SUBSTITUTE($AD601:$AD603,"A", "")))</f>
        <v>0</v>
      </c>
      <c r="AJ601" s="365">
        <f>SUMPRODUCT(LEN($K601:$Y603)-LEN(SUBSTITUTE($K601:$Y603,"S", "")))</f>
        <v>9</v>
      </c>
      <c r="AK601" s="365">
        <f>SUMPRODUCT(LEN($AD601:$AD603)-LEN(SUBSTITUTE($AD601:$AD603,"S", "")))</f>
        <v>0</v>
      </c>
      <c r="AL601" s="365">
        <f>SUMPRODUCT(LEN($K601:$Y603)-LEN(SUBSTITUTE($K601:$Y603,"F", "")))</f>
        <v>0</v>
      </c>
      <c r="AM601" s="365">
        <f>SUMPRODUCT(LEN($AD601:$AD603)-LEN(SUBSTITUTE($AD601:$AD603,"F", "")))</f>
        <v>0</v>
      </c>
      <c r="AN601" s="365">
        <f>SUMPRODUCT(LEN($K601:$Y603)-LEN(SUBSTITUTE($K601:$Y603,"G", "")))</f>
        <v>7</v>
      </c>
      <c r="AO601" s="365">
        <f>SUMPRODUCT(LEN($AD601:$AD603)-LEN(SUBSTITUTE($AD601:$AD603,"G", "")))</f>
        <v>0</v>
      </c>
      <c r="AP601" s="365">
        <f>SUMPRODUCT(LEN($K601:$Y603)-LEN(SUBSTITUTE($K601:$Y603,"M", "")))</f>
        <v>4</v>
      </c>
      <c r="AQ601" s="382">
        <f>SUMPRODUCT(LEN($AD601:$AD603)-LEN(SUBSTITUTE($AD601:$AD603,"M", "")))</f>
        <v>0</v>
      </c>
    </row>
    <row r="602" spans="1:46" ht="19.899999999999999" customHeight="1" x14ac:dyDescent="0.2">
      <c r="A602" s="17"/>
      <c r="B602" s="406"/>
      <c r="C602" s="231"/>
      <c r="D602" s="23"/>
      <c r="E602" s="23"/>
      <c r="F602" s="191"/>
      <c r="G602" s="409"/>
      <c r="H602" s="409"/>
      <c r="I602" s="409"/>
      <c r="J602" s="190" t="s">
        <v>91</v>
      </c>
      <c r="K602" s="189" t="s">
        <v>748</v>
      </c>
      <c r="L602" s="190" t="s">
        <v>90</v>
      </c>
      <c r="M602" s="189" t="s">
        <v>213</v>
      </c>
      <c r="N602" s="190" t="s">
        <v>89</v>
      </c>
      <c r="O602" s="189" t="s">
        <v>213</v>
      </c>
      <c r="P602" s="190" t="s">
        <v>88</v>
      </c>
      <c r="Q602" s="189" t="s">
        <v>213</v>
      </c>
      <c r="R602" s="190" t="s">
        <v>210</v>
      </c>
      <c r="S602" s="189" t="s">
        <v>275</v>
      </c>
      <c r="T602" s="190" t="s">
        <v>209</v>
      </c>
      <c r="U602" s="189" t="s">
        <v>305</v>
      </c>
      <c r="V602" s="190" t="s">
        <v>291</v>
      </c>
      <c r="W602" s="189" t="s">
        <v>214</v>
      </c>
      <c r="X602" s="190" t="s">
        <v>593</v>
      </c>
      <c r="Y602" s="189"/>
      <c r="Z602" s="190" t="s">
        <v>739</v>
      </c>
      <c r="AA602" s="189"/>
      <c r="AB602" s="303" t="s">
        <v>911</v>
      </c>
      <c r="AC602" s="189"/>
      <c r="AD602" s="18"/>
      <c r="AE602" s="366"/>
      <c r="AF602" s="366"/>
      <c r="AG602" s="188"/>
      <c r="AH602" s="390"/>
      <c r="AI602" s="392"/>
      <c r="AJ602" s="392"/>
      <c r="AK602" s="392"/>
      <c r="AL602" s="392"/>
      <c r="AM602" s="392"/>
      <c r="AN602" s="392"/>
      <c r="AO602" s="392"/>
      <c r="AP602" s="392"/>
      <c r="AQ602" s="395"/>
      <c r="AT602" s="4">
        <f>SUM(AP601:AQ603)/SUM(AN601:AQ603)*100</f>
        <v>36.363636363636367</v>
      </c>
    </row>
    <row r="603" spans="1:46" ht="19.899999999999999" customHeight="1" thickBot="1" x14ac:dyDescent="0.25">
      <c r="A603" s="17"/>
      <c r="B603" s="407"/>
      <c r="C603" s="233"/>
      <c r="D603" s="203"/>
      <c r="E603" s="203"/>
      <c r="F603" s="202"/>
      <c r="G603" s="410"/>
      <c r="H603" s="410"/>
      <c r="I603" s="410"/>
      <c r="J603" s="201" t="s">
        <v>87</v>
      </c>
      <c r="K603" s="200" t="s">
        <v>746</v>
      </c>
      <c r="L603" s="201" t="s">
        <v>86</v>
      </c>
      <c r="M603" s="200" t="s">
        <v>224</v>
      </c>
      <c r="N603" s="201" t="s">
        <v>85</v>
      </c>
      <c r="O603" s="200" t="s">
        <v>213</v>
      </c>
      <c r="P603" s="201" t="s">
        <v>84</v>
      </c>
      <c r="Q603" s="200" t="s">
        <v>263</v>
      </c>
      <c r="R603" s="201" t="s">
        <v>208</v>
      </c>
      <c r="S603" s="200" t="s">
        <v>263</v>
      </c>
      <c r="T603" s="201" t="s">
        <v>207</v>
      </c>
      <c r="U603" s="200" t="s">
        <v>219</v>
      </c>
      <c r="V603" s="201" t="s">
        <v>290</v>
      </c>
      <c r="W603" s="200" t="s">
        <v>98</v>
      </c>
      <c r="X603" s="201" t="s">
        <v>592</v>
      </c>
      <c r="Y603" s="200"/>
      <c r="Z603" s="201" t="s">
        <v>738</v>
      </c>
      <c r="AA603" s="200"/>
      <c r="AB603" s="302" t="s">
        <v>910</v>
      </c>
      <c r="AC603" s="200"/>
      <c r="AD603" s="10"/>
      <c r="AE603" s="398"/>
      <c r="AF603" s="398"/>
      <c r="AG603" s="199"/>
      <c r="AH603" s="391"/>
      <c r="AI603" s="393"/>
      <c r="AJ603" s="393"/>
      <c r="AK603" s="393"/>
      <c r="AL603" s="393"/>
      <c r="AM603" s="393"/>
      <c r="AN603" s="393"/>
      <c r="AO603" s="393"/>
      <c r="AP603" s="393"/>
      <c r="AQ603" s="396"/>
    </row>
    <row r="604" spans="1:46" ht="19.899999999999999" customHeight="1" x14ac:dyDescent="0.2">
      <c r="A604" s="17"/>
      <c r="B604" s="405">
        <v>11</v>
      </c>
      <c r="C604" s="232"/>
      <c r="D604" s="197"/>
      <c r="E604" s="197"/>
      <c r="F604" s="196"/>
      <c r="G604" s="408">
        <v>95</v>
      </c>
      <c r="H604" s="408">
        <v>28</v>
      </c>
      <c r="I604" s="408">
        <v>5</v>
      </c>
      <c r="J604" s="195" t="s">
        <v>95</v>
      </c>
      <c r="K604" s="194" t="s">
        <v>846</v>
      </c>
      <c r="L604" s="195" t="s">
        <v>94</v>
      </c>
      <c r="M604" s="194" t="s">
        <v>839</v>
      </c>
      <c r="N604" s="195" t="s">
        <v>93</v>
      </c>
      <c r="O604" s="194" t="s">
        <v>213</v>
      </c>
      <c r="P604" s="195" t="s">
        <v>92</v>
      </c>
      <c r="Q604" s="194" t="s">
        <v>301</v>
      </c>
      <c r="R604" s="195" t="s">
        <v>212</v>
      </c>
      <c r="S604" s="194" t="s">
        <v>275</v>
      </c>
      <c r="T604" s="195" t="s">
        <v>211</v>
      </c>
      <c r="U604" s="194" t="s">
        <v>213</v>
      </c>
      <c r="V604" s="195" t="s">
        <v>292</v>
      </c>
      <c r="W604" s="194" t="s">
        <v>263</v>
      </c>
      <c r="X604" s="195" t="s">
        <v>594</v>
      </c>
      <c r="Y604" s="194" t="s">
        <v>98</v>
      </c>
      <c r="Z604" s="195" t="s">
        <v>740</v>
      </c>
      <c r="AA604" s="194"/>
      <c r="AB604" s="304" t="s">
        <v>912</v>
      </c>
      <c r="AC604" s="194"/>
      <c r="AD604" s="25" t="s">
        <v>382</v>
      </c>
      <c r="AE604" s="397"/>
      <c r="AF604" s="397"/>
      <c r="AG604" s="193"/>
      <c r="AH604" s="379">
        <f>SUMPRODUCT(LEN($K604:$Y606)-LEN(SUBSTITUTE($K604:$Y606,"A", "")))</f>
        <v>39</v>
      </c>
      <c r="AI604" s="365">
        <f>SUMPRODUCT(LEN($AD604:$AD606)-LEN(SUBSTITUTE($AD604:$AD606,"A", "")))</f>
        <v>2</v>
      </c>
      <c r="AJ604" s="365">
        <f>SUMPRODUCT(LEN($K604:$Y606)-LEN(SUBSTITUTE($K604:$Y606,"S", "")))</f>
        <v>1</v>
      </c>
      <c r="AK604" s="365">
        <f>SUMPRODUCT(LEN($AD604:$AD606)-LEN(SUBSTITUTE($AD604:$AD606,"S", "")))</f>
        <v>0</v>
      </c>
      <c r="AL604" s="365">
        <f>SUMPRODUCT(LEN($K604:$Y606)-LEN(SUBSTITUTE($K604:$Y606,"F", "")))</f>
        <v>0</v>
      </c>
      <c r="AM604" s="365">
        <f>SUMPRODUCT(LEN($AD604:$AD606)-LEN(SUBSTITUTE($AD604:$AD606,"F", "")))</f>
        <v>0</v>
      </c>
      <c r="AN604" s="365">
        <f>SUMPRODUCT(LEN($K604:$Y606)-LEN(SUBSTITUTE($K604:$Y606,"G", "")))</f>
        <v>18</v>
      </c>
      <c r="AO604" s="365">
        <f>SUMPRODUCT(LEN($AD604:$AD606)-LEN(SUBSTITUTE($AD604:$AD606,"G", "")))</f>
        <v>2</v>
      </c>
      <c r="AP604" s="365">
        <f>SUMPRODUCT(LEN($K604:$Y606)-LEN(SUBSTITUTE($K604:$Y606,"M", "")))</f>
        <v>6</v>
      </c>
      <c r="AQ604" s="382">
        <f>SUMPRODUCT(LEN($AD604:$AD606)-LEN(SUBSTITUTE($AD604:$AD606,"M", "")))</f>
        <v>0</v>
      </c>
    </row>
    <row r="605" spans="1:46" ht="19.899999999999999" customHeight="1" x14ac:dyDescent="0.2">
      <c r="A605" s="17"/>
      <c r="B605" s="406"/>
      <c r="C605" s="231"/>
      <c r="D605" s="23"/>
      <c r="E605" s="23"/>
      <c r="F605" s="191"/>
      <c r="G605" s="409"/>
      <c r="H605" s="409"/>
      <c r="I605" s="409"/>
      <c r="J605" s="190" t="s">
        <v>91</v>
      </c>
      <c r="K605" s="189" t="s">
        <v>97</v>
      </c>
      <c r="L605" s="190" t="s">
        <v>90</v>
      </c>
      <c r="M605" s="189" t="s">
        <v>839</v>
      </c>
      <c r="N605" s="190" t="s">
        <v>89</v>
      </c>
      <c r="O605" s="189" t="s">
        <v>861</v>
      </c>
      <c r="P605" s="190" t="s">
        <v>88</v>
      </c>
      <c r="Q605" s="189" t="s">
        <v>269</v>
      </c>
      <c r="R605" s="190" t="s">
        <v>210</v>
      </c>
      <c r="S605" s="189" t="s">
        <v>382</v>
      </c>
      <c r="T605" s="190" t="s">
        <v>209</v>
      </c>
      <c r="U605" s="189" t="s">
        <v>319</v>
      </c>
      <c r="V605" s="190" t="s">
        <v>291</v>
      </c>
      <c r="W605" s="189" t="s">
        <v>263</v>
      </c>
      <c r="X605" s="190" t="s">
        <v>593</v>
      </c>
      <c r="Y605" s="189" t="s">
        <v>97</v>
      </c>
      <c r="Z605" s="190" t="s">
        <v>739</v>
      </c>
      <c r="AA605" s="189"/>
      <c r="AB605" s="303" t="s">
        <v>911</v>
      </c>
      <c r="AC605" s="189"/>
      <c r="AD605" s="18"/>
      <c r="AE605" s="366"/>
      <c r="AF605" s="366"/>
      <c r="AG605" s="188"/>
      <c r="AH605" s="390"/>
      <c r="AI605" s="392"/>
      <c r="AJ605" s="392"/>
      <c r="AK605" s="392"/>
      <c r="AL605" s="392"/>
      <c r="AM605" s="392"/>
      <c r="AN605" s="392"/>
      <c r="AO605" s="392"/>
      <c r="AP605" s="392"/>
      <c r="AQ605" s="395"/>
      <c r="AT605" s="4">
        <f>SUM(AP604:AQ606)/SUM(AN604:AQ606)*100</f>
        <v>23.076923076923077</v>
      </c>
    </row>
    <row r="606" spans="1:46" ht="19.899999999999999" customHeight="1" thickBot="1" x14ac:dyDescent="0.25">
      <c r="A606" s="17"/>
      <c r="B606" s="407"/>
      <c r="C606" s="233"/>
      <c r="D606" s="203"/>
      <c r="E606" s="203"/>
      <c r="F606" s="202"/>
      <c r="G606" s="410"/>
      <c r="H606" s="410"/>
      <c r="I606" s="410"/>
      <c r="J606" s="201" t="s">
        <v>87</v>
      </c>
      <c r="K606" s="200" t="s">
        <v>951</v>
      </c>
      <c r="L606" s="201" t="s">
        <v>86</v>
      </c>
      <c r="M606" s="200" t="s">
        <v>532</v>
      </c>
      <c r="N606" s="201" t="s">
        <v>85</v>
      </c>
      <c r="O606" s="200" t="s">
        <v>266</v>
      </c>
      <c r="P606" s="201" t="s">
        <v>84</v>
      </c>
      <c r="Q606" s="200" t="s">
        <v>301</v>
      </c>
      <c r="R606" s="201" t="s">
        <v>208</v>
      </c>
      <c r="S606" s="200" t="s">
        <v>275</v>
      </c>
      <c r="T606" s="201" t="s">
        <v>207</v>
      </c>
      <c r="U606" s="200" t="s">
        <v>263</v>
      </c>
      <c r="V606" s="201" t="s">
        <v>290</v>
      </c>
      <c r="W606" s="200" t="s">
        <v>97</v>
      </c>
      <c r="X606" s="201" t="s">
        <v>592</v>
      </c>
      <c r="Y606" s="200"/>
      <c r="Z606" s="201" t="s">
        <v>738</v>
      </c>
      <c r="AA606" s="200"/>
      <c r="AB606" s="302" t="s">
        <v>910</v>
      </c>
      <c r="AC606" s="200"/>
      <c r="AD606" s="10"/>
      <c r="AE606" s="398"/>
      <c r="AF606" s="398"/>
      <c r="AG606" s="199"/>
      <c r="AH606" s="391"/>
      <c r="AI606" s="393"/>
      <c r="AJ606" s="393"/>
      <c r="AK606" s="393"/>
      <c r="AL606" s="393"/>
      <c r="AM606" s="393"/>
      <c r="AN606" s="393"/>
      <c r="AO606" s="393"/>
      <c r="AP606" s="393"/>
      <c r="AQ606" s="396"/>
    </row>
    <row r="607" spans="1:46" ht="19.899999999999999" customHeight="1" x14ac:dyDescent="0.2">
      <c r="A607" s="17"/>
      <c r="B607" s="405">
        <v>12</v>
      </c>
      <c r="C607" s="232"/>
      <c r="D607" s="197"/>
      <c r="E607" s="197"/>
      <c r="F607" s="196"/>
      <c r="G607" s="408">
        <v>91</v>
      </c>
      <c r="H607" s="408">
        <v>28</v>
      </c>
      <c r="I607" s="408">
        <v>5</v>
      </c>
      <c r="J607" s="195" t="s">
        <v>95</v>
      </c>
      <c r="K607" s="194" t="s">
        <v>746</v>
      </c>
      <c r="L607" s="195" t="s">
        <v>94</v>
      </c>
      <c r="M607" s="194" t="s">
        <v>764</v>
      </c>
      <c r="N607" s="195" t="s">
        <v>93</v>
      </c>
      <c r="O607" s="194" t="s">
        <v>746</v>
      </c>
      <c r="P607" s="195" t="s">
        <v>92</v>
      </c>
      <c r="Q607" s="194" t="s">
        <v>275</v>
      </c>
      <c r="R607" s="195" t="s">
        <v>212</v>
      </c>
      <c r="S607" s="194" t="s">
        <v>213</v>
      </c>
      <c r="T607" s="195" t="s">
        <v>211</v>
      </c>
      <c r="U607" s="194" t="s">
        <v>263</v>
      </c>
      <c r="V607" s="195" t="s">
        <v>292</v>
      </c>
      <c r="W607" s="194" t="s">
        <v>264</v>
      </c>
      <c r="X607" s="195" t="s">
        <v>594</v>
      </c>
      <c r="Y607" s="194" t="s">
        <v>97</v>
      </c>
      <c r="Z607" s="195" t="s">
        <v>740</v>
      </c>
      <c r="AA607" s="194"/>
      <c r="AB607" s="304" t="s">
        <v>912</v>
      </c>
      <c r="AC607" s="194"/>
      <c r="AD607" s="25" t="s">
        <v>224</v>
      </c>
      <c r="AE607" s="397"/>
      <c r="AF607" s="397"/>
      <c r="AG607" s="193"/>
      <c r="AH607" s="379">
        <f>SUMPRODUCT(LEN($K607:$Y609)-LEN(SUBSTITUTE($K607:$Y609,"A", "")))</f>
        <v>27</v>
      </c>
      <c r="AI607" s="365">
        <f>SUMPRODUCT(LEN($AD607:$AD609)-LEN(SUBSTITUTE($AD607:$AD609,"A", "")))</f>
        <v>3</v>
      </c>
      <c r="AJ607" s="365">
        <f>SUMPRODUCT(LEN($K607:$Y609)-LEN(SUBSTITUTE($K607:$Y609,"S", "")))</f>
        <v>5</v>
      </c>
      <c r="AK607" s="365">
        <f>SUMPRODUCT(LEN($AD607:$AD609)-LEN(SUBSTITUTE($AD607:$AD609,"S", "")))</f>
        <v>0</v>
      </c>
      <c r="AL607" s="365">
        <f>SUMPRODUCT(LEN($K607:$Y609)-LEN(SUBSTITUTE($K607:$Y609,"F", "")))</f>
        <v>0</v>
      </c>
      <c r="AM607" s="365">
        <f>SUMPRODUCT(LEN($AD607:$AD609)-LEN(SUBSTITUTE($AD607:$AD609,"F", "")))</f>
        <v>0</v>
      </c>
      <c r="AN607" s="365">
        <f>SUMPRODUCT(LEN($K607:$Y609)-LEN(SUBSTITUTE($K607:$Y609,"G", "")))</f>
        <v>8</v>
      </c>
      <c r="AO607" s="365">
        <f>SUMPRODUCT(LEN($AD607:$AD609)-LEN(SUBSTITUTE($AD607:$AD609,"G", "")))</f>
        <v>0</v>
      </c>
      <c r="AP607" s="365">
        <f>SUMPRODUCT(LEN($K607:$Y609)-LEN(SUBSTITUTE($K607:$Y609,"M", "")))</f>
        <v>7</v>
      </c>
      <c r="AQ607" s="382">
        <f>SUMPRODUCT(LEN($AD607:$AD609)-LEN(SUBSTITUTE($AD607:$AD609,"M", "")))</f>
        <v>0</v>
      </c>
    </row>
    <row r="608" spans="1:46" ht="19.899999999999999" customHeight="1" x14ac:dyDescent="0.2">
      <c r="A608" s="17"/>
      <c r="B608" s="406"/>
      <c r="C608" s="231"/>
      <c r="D608" s="23"/>
      <c r="E608" s="23"/>
      <c r="F608" s="191"/>
      <c r="G608" s="409"/>
      <c r="H608" s="409"/>
      <c r="I608" s="409"/>
      <c r="J608" s="190" t="s">
        <v>91</v>
      </c>
      <c r="K608" s="189" t="s">
        <v>748</v>
      </c>
      <c r="L608" s="190" t="s">
        <v>90</v>
      </c>
      <c r="M608" s="189" t="s">
        <v>746</v>
      </c>
      <c r="N608" s="190" t="s">
        <v>89</v>
      </c>
      <c r="O608" s="189" t="s">
        <v>742</v>
      </c>
      <c r="P608" s="190" t="s">
        <v>88</v>
      </c>
      <c r="Q608" s="189" t="s">
        <v>224</v>
      </c>
      <c r="R608" s="190" t="s">
        <v>210</v>
      </c>
      <c r="S608" s="189" t="s">
        <v>263</v>
      </c>
      <c r="T608" s="190" t="s">
        <v>209</v>
      </c>
      <c r="U608" s="189" t="s">
        <v>97</v>
      </c>
      <c r="V608" s="190" t="s">
        <v>291</v>
      </c>
      <c r="W608" s="189" t="s">
        <v>217</v>
      </c>
      <c r="X608" s="190" t="s">
        <v>593</v>
      </c>
      <c r="Y608" s="189" t="s">
        <v>98</v>
      </c>
      <c r="Z608" s="190" t="s">
        <v>739</v>
      </c>
      <c r="AA608" s="189"/>
      <c r="AB608" s="303" t="s">
        <v>911</v>
      </c>
      <c r="AC608" s="189"/>
      <c r="AD608" s="18"/>
      <c r="AE608" s="366"/>
      <c r="AF608" s="366"/>
      <c r="AG608" s="188"/>
      <c r="AH608" s="390"/>
      <c r="AI608" s="392"/>
      <c r="AJ608" s="392"/>
      <c r="AK608" s="392"/>
      <c r="AL608" s="392"/>
      <c r="AM608" s="392"/>
      <c r="AN608" s="392"/>
      <c r="AO608" s="392"/>
      <c r="AP608" s="392"/>
      <c r="AQ608" s="395"/>
      <c r="AT608" s="4">
        <f>SUM(AP607:AQ609)/SUM(AN607:AQ609)*100</f>
        <v>46.666666666666664</v>
      </c>
    </row>
    <row r="609" spans="1:46" ht="19.899999999999999" customHeight="1" thickBot="1" x14ac:dyDescent="0.25">
      <c r="A609" s="17"/>
      <c r="B609" s="407"/>
      <c r="C609" s="233"/>
      <c r="D609" s="203"/>
      <c r="E609" s="203"/>
      <c r="F609" s="202"/>
      <c r="G609" s="410"/>
      <c r="H609" s="410"/>
      <c r="I609" s="410"/>
      <c r="J609" s="201" t="s">
        <v>87</v>
      </c>
      <c r="K609" s="200" t="s">
        <v>746</v>
      </c>
      <c r="L609" s="201" t="s">
        <v>86</v>
      </c>
      <c r="M609" s="200" t="s">
        <v>266</v>
      </c>
      <c r="N609" s="201" t="s">
        <v>85</v>
      </c>
      <c r="O609" s="200" t="s">
        <v>275</v>
      </c>
      <c r="P609" s="201" t="s">
        <v>84</v>
      </c>
      <c r="Q609" s="200" t="s">
        <v>213</v>
      </c>
      <c r="R609" s="201" t="s">
        <v>208</v>
      </c>
      <c r="S609" s="200" t="s">
        <v>213</v>
      </c>
      <c r="T609" s="201" t="s">
        <v>207</v>
      </c>
      <c r="U609" s="200" t="s">
        <v>263</v>
      </c>
      <c r="V609" s="201" t="s">
        <v>290</v>
      </c>
      <c r="W609" s="200" t="s">
        <v>218</v>
      </c>
      <c r="X609" s="201" t="s">
        <v>592</v>
      </c>
      <c r="Y609" s="200"/>
      <c r="Z609" s="201" t="s">
        <v>738</v>
      </c>
      <c r="AA609" s="200"/>
      <c r="AB609" s="302" t="s">
        <v>910</v>
      </c>
      <c r="AC609" s="200"/>
      <c r="AD609" s="10"/>
      <c r="AE609" s="398"/>
      <c r="AF609" s="398"/>
      <c r="AG609" s="199"/>
      <c r="AH609" s="391"/>
      <c r="AI609" s="393"/>
      <c r="AJ609" s="393"/>
      <c r="AK609" s="393"/>
      <c r="AL609" s="393"/>
      <c r="AM609" s="393"/>
      <c r="AN609" s="393"/>
      <c r="AO609" s="393"/>
      <c r="AP609" s="393"/>
      <c r="AQ609" s="396"/>
    </row>
    <row r="610" spans="1:46" ht="19.899999999999999" customHeight="1" x14ac:dyDescent="0.2">
      <c r="A610" s="17"/>
      <c r="B610" s="405">
        <v>13</v>
      </c>
      <c r="C610" s="232"/>
      <c r="D610" s="197"/>
      <c r="E610" s="197"/>
      <c r="F610" s="196"/>
      <c r="G610" s="408">
        <v>78</v>
      </c>
      <c r="H610" s="408">
        <v>23</v>
      </c>
      <c r="I610" s="408">
        <v>5</v>
      </c>
      <c r="J610" s="195" t="s">
        <v>95</v>
      </c>
      <c r="K610" s="194" t="s">
        <v>748</v>
      </c>
      <c r="L610" s="195" t="s">
        <v>94</v>
      </c>
      <c r="M610" s="194" t="s">
        <v>746</v>
      </c>
      <c r="N610" s="195" t="s">
        <v>93</v>
      </c>
      <c r="O610" s="194" t="s">
        <v>743</v>
      </c>
      <c r="P610" s="195" t="s">
        <v>92</v>
      </c>
      <c r="Q610" s="194" t="s">
        <v>275</v>
      </c>
      <c r="R610" s="195" t="s">
        <v>212</v>
      </c>
      <c r="S610" s="194" t="s">
        <v>97</v>
      </c>
      <c r="T610" s="195" t="s">
        <v>211</v>
      </c>
      <c r="U610" s="194" t="s">
        <v>97</v>
      </c>
      <c r="V610" s="195" t="s">
        <v>292</v>
      </c>
      <c r="W610" s="194"/>
      <c r="X610" s="195" t="s">
        <v>594</v>
      </c>
      <c r="Y610" s="194"/>
      <c r="Z610" s="195" t="s">
        <v>740</v>
      </c>
      <c r="AA610" s="194"/>
      <c r="AB610" s="304" t="s">
        <v>912</v>
      </c>
      <c r="AC610" s="194"/>
      <c r="AD610" s="25"/>
      <c r="AE610" s="397"/>
      <c r="AF610" s="397"/>
      <c r="AG610" s="193"/>
      <c r="AH610" s="379">
        <f>SUMPRODUCT(LEN($K610:$Y612)-LEN(SUBSTITUTE($K610:$Y612,"A", "")))</f>
        <v>24</v>
      </c>
      <c r="AI610" s="365">
        <f>SUMPRODUCT(LEN($AD610:$AD612)-LEN(SUBSTITUTE($AD610:$AD612,"A", "")))</f>
        <v>0</v>
      </c>
      <c r="AJ610" s="365">
        <f>SUMPRODUCT(LEN($K610:$Y612)-LEN(SUBSTITUTE($K610:$Y612,"S", "")))</f>
        <v>2</v>
      </c>
      <c r="AK610" s="365">
        <f>SUMPRODUCT(LEN($AD610:$AD612)-LEN(SUBSTITUTE($AD610:$AD612,"S", "")))</f>
        <v>0</v>
      </c>
      <c r="AL610" s="365">
        <f>SUMPRODUCT(LEN($K610:$Y612)-LEN(SUBSTITUTE($K610:$Y612,"F", "")))</f>
        <v>0</v>
      </c>
      <c r="AM610" s="365">
        <f>SUMPRODUCT(LEN($AD610:$AD612)-LEN(SUBSTITUTE($AD610:$AD612,"F", "")))</f>
        <v>0</v>
      </c>
      <c r="AN610" s="365">
        <f>SUMPRODUCT(LEN($K610:$Y612)-LEN(SUBSTITUTE($K610:$Y612,"G", "")))</f>
        <v>4</v>
      </c>
      <c r="AO610" s="365">
        <f>SUMPRODUCT(LEN($AD610:$AD612)-LEN(SUBSTITUTE($AD610:$AD612,"G", "")))</f>
        <v>0</v>
      </c>
      <c r="AP610" s="365">
        <f>SUMPRODUCT(LEN($K610:$Y612)-LEN(SUBSTITUTE($K610:$Y612,"M", "")))</f>
        <v>7</v>
      </c>
      <c r="AQ610" s="382">
        <f>SUMPRODUCT(LEN($AD610:$AD612)-LEN(SUBSTITUTE($AD610:$AD612,"M", "")))</f>
        <v>0</v>
      </c>
    </row>
    <row r="611" spans="1:46" ht="19.899999999999999" customHeight="1" x14ac:dyDescent="0.2">
      <c r="A611" s="17"/>
      <c r="B611" s="406"/>
      <c r="C611" s="231"/>
      <c r="D611" s="23"/>
      <c r="E611" s="23"/>
      <c r="F611" s="191"/>
      <c r="G611" s="409"/>
      <c r="H611" s="409"/>
      <c r="I611" s="409"/>
      <c r="J611" s="190" t="s">
        <v>91</v>
      </c>
      <c r="K611" s="189" t="s">
        <v>425</v>
      </c>
      <c r="L611" s="190" t="s">
        <v>90</v>
      </c>
      <c r="M611" s="189" t="s">
        <v>793</v>
      </c>
      <c r="N611" s="190" t="s">
        <v>89</v>
      </c>
      <c r="O611" s="189" t="s">
        <v>266</v>
      </c>
      <c r="P611" s="190" t="s">
        <v>88</v>
      </c>
      <c r="Q611" s="189" t="s">
        <v>263</v>
      </c>
      <c r="R611" s="190" t="s">
        <v>210</v>
      </c>
      <c r="S611" s="189" t="s">
        <v>97</v>
      </c>
      <c r="T611" s="190" t="s">
        <v>209</v>
      </c>
      <c r="U611" s="189" t="s">
        <v>98</v>
      </c>
      <c r="V611" s="190" t="s">
        <v>291</v>
      </c>
      <c r="W611" s="189"/>
      <c r="X611" s="190" t="s">
        <v>593</v>
      </c>
      <c r="Y611" s="189"/>
      <c r="Z611" s="190" t="s">
        <v>739</v>
      </c>
      <c r="AA611" s="189"/>
      <c r="AB611" s="303" t="s">
        <v>911</v>
      </c>
      <c r="AC611" s="189"/>
      <c r="AD611" s="18"/>
      <c r="AE611" s="366"/>
      <c r="AF611" s="366"/>
      <c r="AG611" s="188"/>
      <c r="AH611" s="390"/>
      <c r="AI611" s="392"/>
      <c r="AJ611" s="392"/>
      <c r="AK611" s="392"/>
      <c r="AL611" s="392"/>
      <c r="AM611" s="392"/>
      <c r="AN611" s="392"/>
      <c r="AO611" s="392"/>
      <c r="AP611" s="392"/>
      <c r="AQ611" s="395"/>
      <c r="AT611" s="4">
        <f>SUM(AP610:AQ612)/SUM(AN610:AQ612)*100</f>
        <v>63.636363636363633</v>
      </c>
    </row>
    <row r="612" spans="1:46" ht="19.899999999999999" customHeight="1" thickBot="1" x14ac:dyDescent="0.25">
      <c r="A612" s="17"/>
      <c r="B612" s="407"/>
      <c r="C612" s="233"/>
      <c r="D612" s="203"/>
      <c r="E612" s="203"/>
      <c r="F612" s="202"/>
      <c r="G612" s="410"/>
      <c r="H612" s="410"/>
      <c r="I612" s="410"/>
      <c r="J612" s="201" t="s">
        <v>87</v>
      </c>
      <c r="K612" s="200" t="s">
        <v>764</v>
      </c>
      <c r="L612" s="201" t="s">
        <v>86</v>
      </c>
      <c r="M612" s="200" t="s">
        <v>743</v>
      </c>
      <c r="N612" s="201" t="s">
        <v>85</v>
      </c>
      <c r="O612" s="200" t="s">
        <v>266</v>
      </c>
      <c r="P612" s="201" t="s">
        <v>84</v>
      </c>
      <c r="Q612" s="200" t="s">
        <v>213</v>
      </c>
      <c r="R612" s="201" t="s">
        <v>208</v>
      </c>
      <c r="S612" s="200" t="s">
        <v>97</v>
      </c>
      <c r="T612" s="201" t="s">
        <v>207</v>
      </c>
      <c r="U612" s="200" t="s">
        <v>98</v>
      </c>
      <c r="V612" s="201" t="s">
        <v>290</v>
      </c>
      <c r="W612" s="200"/>
      <c r="X612" s="201" t="s">
        <v>592</v>
      </c>
      <c r="Y612" s="200"/>
      <c r="Z612" s="201" t="s">
        <v>738</v>
      </c>
      <c r="AA612" s="200"/>
      <c r="AB612" s="302" t="s">
        <v>910</v>
      </c>
      <c r="AC612" s="200"/>
      <c r="AD612" s="10"/>
      <c r="AE612" s="398"/>
      <c r="AF612" s="398"/>
      <c r="AG612" s="199"/>
      <c r="AH612" s="391"/>
      <c r="AI612" s="393"/>
      <c r="AJ612" s="393"/>
      <c r="AK612" s="393"/>
      <c r="AL612" s="393"/>
      <c r="AM612" s="393"/>
      <c r="AN612" s="393"/>
      <c r="AO612" s="393"/>
      <c r="AP612" s="393"/>
      <c r="AQ612" s="396"/>
    </row>
    <row r="613" spans="1:46" ht="19.899999999999999" customHeight="1" x14ac:dyDescent="0.2">
      <c r="A613" s="17"/>
      <c r="B613" s="405">
        <v>14</v>
      </c>
      <c r="C613" s="232"/>
      <c r="D613" s="197"/>
      <c r="E613" s="197"/>
      <c r="F613" s="196"/>
      <c r="G613" s="408">
        <v>103</v>
      </c>
      <c r="H613" s="408">
        <v>29</v>
      </c>
      <c r="I613" s="408">
        <v>7</v>
      </c>
      <c r="J613" s="195" t="s">
        <v>95</v>
      </c>
      <c r="K613" s="194" t="s">
        <v>764</v>
      </c>
      <c r="L613" s="195" t="s">
        <v>94</v>
      </c>
      <c r="M613" s="194" t="s">
        <v>916</v>
      </c>
      <c r="N613" s="195" t="s">
        <v>93</v>
      </c>
      <c r="O613" s="194" t="s">
        <v>425</v>
      </c>
      <c r="P613" s="195" t="s">
        <v>92</v>
      </c>
      <c r="Q613" s="194" t="s">
        <v>511</v>
      </c>
      <c r="R613" s="195" t="s">
        <v>212</v>
      </c>
      <c r="S613" s="194" t="s">
        <v>448</v>
      </c>
      <c r="T613" s="195" t="s">
        <v>211</v>
      </c>
      <c r="U613" s="194" t="s">
        <v>466</v>
      </c>
      <c r="V613" s="195" t="s">
        <v>292</v>
      </c>
      <c r="W613" s="194" t="s">
        <v>213</v>
      </c>
      <c r="X613" s="195" t="s">
        <v>594</v>
      </c>
      <c r="Y613" s="194" t="s">
        <v>98</v>
      </c>
      <c r="Z613" s="195" t="s">
        <v>740</v>
      </c>
      <c r="AA613" s="194"/>
      <c r="AB613" s="304" t="s">
        <v>912</v>
      </c>
      <c r="AC613" s="194"/>
      <c r="AD613" s="25" t="s">
        <v>510</v>
      </c>
      <c r="AE613" s="397"/>
      <c r="AF613" s="397"/>
      <c r="AG613" s="193"/>
      <c r="AH613" s="379">
        <f>SUMPRODUCT(LEN($K613:$Y615)-LEN(SUBSTITUTE($K613:$Y615,"A", "")))</f>
        <v>44</v>
      </c>
      <c r="AI613" s="365">
        <f>SUMPRODUCT(LEN($AD613:$AD615)-LEN(SUBSTITUTE($AD613:$AD615,"A", "")))</f>
        <v>2</v>
      </c>
      <c r="AJ613" s="365">
        <f>SUMPRODUCT(LEN($K613:$Y615)-LEN(SUBSTITUTE($K613:$Y615,"S", "")))</f>
        <v>1</v>
      </c>
      <c r="AK613" s="365">
        <f>SUMPRODUCT(LEN($AD613:$AD615)-LEN(SUBSTITUTE($AD613:$AD615,"S", "")))</f>
        <v>0</v>
      </c>
      <c r="AL613" s="365">
        <f>SUMPRODUCT(LEN($K613:$Y615)-LEN(SUBSTITUTE($K613:$Y615,"F", "")))</f>
        <v>0</v>
      </c>
      <c r="AM613" s="365">
        <f>SUMPRODUCT(LEN($AD613:$AD615)-LEN(SUBSTITUTE($AD613:$AD615,"F", "")))</f>
        <v>0</v>
      </c>
      <c r="AN613" s="365">
        <f>SUMPRODUCT(LEN($K613:$Y615)-LEN(SUBSTITUTE($K613:$Y615,"G", "")))</f>
        <v>23</v>
      </c>
      <c r="AO613" s="365">
        <f>SUMPRODUCT(LEN($AD613:$AD615)-LEN(SUBSTITUTE($AD613:$AD615,"G", "")))</f>
        <v>3</v>
      </c>
      <c r="AP613" s="365">
        <f>SUMPRODUCT(LEN($K613:$Y615)-LEN(SUBSTITUTE($K613:$Y615,"M", "")))</f>
        <v>5</v>
      </c>
      <c r="AQ613" s="382">
        <f>SUMPRODUCT(LEN($AD613:$AD615)-LEN(SUBSTITUTE($AD613:$AD615,"M", "")))</f>
        <v>0</v>
      </c>
    </row>
    <row r="614" spans="1:46" ht="19.899999999999999" customHeight="1" x14ac:dyDescent="0.2">
      <c r="A614" s="17"/>
      <c r="B614" s="406"/>
      <c r="C614" s="231"/>
      <c r="D614" s="23"/>
      <c r="E614" s="23"/>
      <c r="F614" s="191"/>
      <c r="G614" s="409"/>
      <c r="H614" s="409"/>
      <c r="I614" s="409"/>
      <c r="J614" s="190" t="s">
        <v>91</v>
      </c>
      <c r="K614" s="189" t="s">
        <v>425</v>
      </c>
      <c r="L614" s="190" t="s">
        <v>90</v>
      </c>
      <c r="M614" s="189" t="s">
        <v>938</v>
      </c>
      <c r="N614" s="190" t="s">
        <v>89</v>
      </c>
      <c r="O614" s="189" t="s">
        <v>306</v>
      </c>
      <c r="P614" s="190" t="s">
        <v>88</v>
      </c>
      <c r="Q614" s="189" t="s">
        <v>541</v>
      </c>
      <c r="R614" s="190" t="s">
        <v>210</v>
      </c>
      <c r="S614" s="189" t="s">
        <v>382</v>
      </c>
      <c r="T614" s="190" t="s">
        <v>209</v>
      </c>
      <c r="U614" s="189" t="s">
        <v>213</v>
      </c>
      <c r="V614" s="190" t="s">
        <v>291</v>
      </c>
      <c r="W614" s="189" t="s">
        <v>319</v>
      </c>
      <c r="X614" s="190" t="s">
        <v>593</v>
      </c>
      <c r="Y614" s="189"/>
      <c r="Z614" s="190" t="s">
        <v>739</v>
      </c>
      <c r="AA614" s="189"/>
      <c r="AB614" s="303" t="s">
        <v>911</v>
      </c>
      <c r="AC614" s="189"/>
      <c r="AD614" s="18"/>
      <c r="AE614" s="366"/>
      <c r="AF614" s="366"/>
      <c r="AG614" s="188"/>
      <c r="AH614" s="390"/>
      <c r="AI614" s="392"/>
      <c r="AJ614" s="392"/>
      <c r="AK614" s="392"/>
      <c r="AL614" s="392"/>
      <c r="AM614" s="392"/>
      <c r="AN614" s="392"/>
      <c r="AO614" s="392"/>
      <c r="AP614" s="392"/>
      <c r="AQ614" s="395"/>
      <c r="AR614" s="58"/>
      <c r="AT614" s="4">
        <f>SUM(AP613:AQ615)/SUM(AN613:AQ615)*100</f>
        <v>16.129032258064516</v>
      </c>
    </row>
    <row r="615" spans="1:46" ht="19.899999999999999" customHeight="1" thickBot="1" x14ac:dyDescent="0.25">
      <c r="A615" s="17"/>
      <c r="B615" s="407"/>
      <c r="C615" s="233"/>
      <c r="D615" s="203"/>
      <c r="E615" s="203"/>
      <c r="F615" s="202"/>
      <c r="G615" s="410"/>
      <c r="H615" s="410"/>
      <c r="I615" s="410"/>
      <c r="J615" s="201" t="s">
        <v>87</v>
      </c>
      <c r="K615" s="200" t="s">
        <v>97</v>
      </c>
      <c r="L615" s="201" t="s">
        <v>86</v>
      </c>
      <c r="M615" s="200" t="s">
        <v>939</v>
      </c>
      <c r="N615" s="201" t="s">
        <v>85</v>
      </c>
      <c r="O615" s="200" t="s">
        <v>319</v>
      </c>
      <c r="P615" s="201" t="s">
        <v>84</v>
      </c>
      <c r="Q615" s="200" t="s">
        <v>382</v>
      </c>
      <c r="R615" s="201" t="s">
        <v>208</v>
      </c>
      <c r="S615" s="200" t="s">
        <v>382</v>
      </c>
      <c r="T615" s="201" t="s">
        <v>207</v>
      </c>
      <c r="U615" s="200" t="s">
        <v>284</v>
      </c>
      <c r="V615" s="201" t="s">
        <v>290</v>
      </c>
      <c r="W615" s="200" t="s">
        <v>263</v>
      </c>
      <c r="X615" s="201" t="s">
        <v>592</v>
      </c>
      <c r="Y615" s="200"/>
      <c r="Z615" s="201" t="s">
        <v>738</v>
      </c>
      <c r="AA615" s="200"/>
      <c r="AB615" s="302" t="s">
        <v>910</v>
      </c>
      <c r="AC615" s="200"/>
      <c r="AD615" s="10"/>
      <c r="AE615" s="398"/>
      <c r="AF615" s="398"/>
      <c r="AG615" s="199"/>
      <c r="AH615" s="391"/>
      <c r="AI615" s="393"/>
      <c r="AJ615" s="393"/>
      <c r="AK615" s="393"/>
      <c r="AL615" s="393"/>
      <c r="AM615" s="393"/>
      <c r="AN615" s="393"/>
      <c r="AO615" s="393"/>
      <c r="AP615" s="393"/>
      <c r="AQ615" s="396"/>
    </row>
    <row r="616" spans="1:46" ht="19.899999999999999" customHeight="1" x14ac:dyDescent="0.2">
      <c r="A616" s="17"/>
      <c r="B616" s="405">
        <v>15</v>
      </c>
      <c r="C616" s="232"/>
      <c r="D616" s="197"/>
      <c r="E616" s="197"/>
      <c r="F616" s="196"/>
      <c r="G616" s="408"/>
      <c r="H616" s="408"/>
      <c r="I616" s="408"/>
      <c r="J616" s="195" t="s">
        <v>95</v>
      </c>
      <c r="K616" s="194"/>
      <c r="L616" s="195" t="s">
        <v>94</v>
      </c>
      <c r="M616" s="194"/>
      <c r="N616" s="195" t="s">
        <v>93</v>
      </c>
      <c r="O616" s="194"/>
      <c r="P616" s="195" t="s">
        <v>92</v>
      </c>
      <c r="Q616" s="194"/>
      <c r="R616" s="195" t="s">
        <v>212</v>
      </c>
      <c r="S616" s="194"/>
      <c r="T616" s="195" t="s">
        <v>211</v>
      </c>
      <c r="U616" s="194"/>
      <c r="V616" s="195" t="s">
        <v>292</v>
      </c>
      <c r="W616" s="194"/>
      <c r="X616" s="195" t="s">
        <v>594</v>
      </c>
      <c r="Y616" s="194"/>
      <c r="Z616" s="195" t="s">
        <v>740</v>
      </c>
      <c r="AA616" s="194"/>
      <c r="AB616" s="304" t="s">
        <v>912</v>
      </c>
      <c r="AC616" s="194"/>
      <c r="AD616" s="25"/>
      <c r="AE616" s="397"/>
      <c r="AF616" s="397"/>
      <c r="AG616" s="193"/>
      <c r="AH616" s="379">
        <f>SUMPRODUCT(LEN($K616:$Y618)-LEN(SUBSTITUTE($K616:$Y618,"A", "")))</f>
        <v>0</v>
      </c>
      <c r="AI616" s="365">
        <f>SUMPRODUCT(LEN($AD616:$AD618)-LEN(SUBSTITUTE($AD616:$AD618,"A", "")))</f>
        <v>0</v>
      </c>
      <c r="AJ616" s="365">
        <f>SUMPRODUCT(LEN($K616:$Y618)-LEN(SUBSTITUTE($K616:$Y618,"S", "")))</f>
        <v>0</v>
      </c>
      <c r="AK616" s="365">
        <f>SUMPRODUCT(LEN($AD616:$AD618)-LEN(SUBSTITUTE($AD616:$AD618,"S", "")))</f>
        <v>0</v>
      </c>
      <c r="AL616" s="365">
        <f>SUMPRODUCT(LEN($K616:$Y618)-LEN(SUBSTITUTE($K616:$Y618,"F", "")))</f>
        <v>0</v>
      </c>
      <c r="AM616" s="365">
        <f>SUMPRODUCT(LEN($AD616:$AD618)-LEN(SUBSTITUTE($AD616:$AD618,"F", "")))</f>
        <v>0</v>
      </c>
      <c r="AN616" s="365">
        <f>SUMPRODUCT(LEN($K616:$Y618)-LEN(SUBSTITUTE($K616:$Y618,"G", "")))</f>
        <v>0</v>
      </c>
      <c r="AO616" s="365">
        <f>SUMPRODUCT(LEN($AD616:$AD618)-LEN(SUBSTITUTE($AD616:$AD618,"G", "")))</f>
        <v>0</v>
      </c>
      <c r="AP616" s="365">
        <f>SUMPRODUCT(LEN($K616:$Y618)-LEN(SUBSTITUTE($K616:$Y618,"M", "")))</f>
        <v>0</v>
      </c>
      <c r="AQ616" s="382">
        <f>SUMPRODUCT(LEN($AD616:$AD618)-LEN(SUBSTITUTE($AD616:$AD618,"M", "")))</f>
        <v>0</v>
      </c>
    </row>
    <row r="617" spans="1:46" ht="19.899999999999999" customHeight="1" x14ac:dyDescent="0.2">
      <c r="A617" s="17"/>
      <c r="B617" s="406"/>
      <c r="C617" s="231"/>
      <c r="D617" s="23"/>
      <c r="E617" s="23"/>
      <c r="F617" s="191"/>
      <c r="G617" s="409"/>
      <c r="H617" s="409"/>
      <c r="I617" s="409"/>
      <c r="J617" s="190" t="s">
        <v>91</v>
      </c>
      <c r="K617" s="189"/>
      <c r="L617" s="190" t="s">
        <v>90</v>
      </c>
      <c r="M617" s="189"/>
      <c r="N617" s="190" t="s">
        <v>89</v>
      </c>
      <c r="O617" s="189"/>
      <c r="P617" s="190" t="s">
        <v>88</v>
      </c>
      <c r="Q617" s="189"/>
      <c r="R617" s="190" t="s">
        <v>210</v>
      </c>
      <c r="S617" s="189"/>
      <c r="T617" s="190" t="s">
        <v>209</v>
      </c>
      <c r="U617" s="189"/>
      <c r="V617" s="190" t="s">
        <v>291</v>
      </c>
      <c r="W617" s="189"/>
      <c r="X617" s="190" t="s">
        <v>593</v>
      </c>
      <c r="Y617" s="189"/>
      <c r="Z617" s="190" t="s">
        <v>739</v>
      </c>
      <c r="AA617" s="189"/>
      <c r="AB617" s="303" t="s">
        <v>911</v>
      </c>
      <c r="AC617" s="189"/>
      <c r="AD617" s="18"/>
      <c r="AE617" s="366"/>
      <c r="AF617" s="366"/>
      <c r="AG617" s="188"/>
      <c r="AH617" s="390"/>
      <c r="AI617" s="392"/>
      <c r="AJ617" s="392"/>
      <c r="AK617" s="392"/>
      <c r="AL617" s="392"/>
      <c r="AM617" s="392"/>
      <c r="AN617" s="392"/>
      <c r="AO617" s="392"/>
      <c r="AP617" s="392"/>
      <c r="AQ617" s="395"/>
    </row>
    <row r="618" spans="1:46" ht="19.899999999999999" customHeight="1" thickBot="1" x14ac:dyDescent="0.25">
      <c r="A618" s="17"/>
      <c r="B618" s="407"/>
      <c r="C618" s="233"/>
      <c r="D618" s="203"/>
      <c r="E618" s="203"/>
      <c r="F618" s="202"/>
      <c r="G618" s="410"/>
      <c r="H618" s="410"/>
      <c r="I618" s="410"/>
      <c r="J618" s="201" t="s">
        <v>87</v>
      </c>
      <c r="K618" s="200"/>
      <c r="L618" s="201" t="s">
        <v>86</v>
      </c>
      <c r="M618" s="200"/>
      <c r="N618" s="201" t="s">
        <v>85</v>
      </c>
      <c r="O618" s="200"/>
      <c r="P618" s="201" t="s">
        <v>84</v>
      </c>
      <c r="Q618" s="200"/>
      <c r="R618" s="201" t="s">
        <v>208</v>
      </c>
      <c r="S618" s="200"/>
      <c r="T618" s="201" t="s">
        <v>207</v>
      </c>
      <c r="U618" s="200"/>
      <c r="V618" s="201" t="s">
        <v>290</v>
      </c>
      <c r="W618" s="200"/>
      <c r="X618" s="201" t="s">
        <v>592</v>
      </c>
      <c r="Y618" s="200"/>
      <c r="Z618" s="201" t="s">
        <v>738</v>
      </c>
      <c r="AA618" s="200"/>
      <c r="AB618" s="302" t="s">
        <v>910</v>
      </c>
      <c r="AC618" s="200"/>
      <c r="AD618" s="10"/>
      <c r="AE618" s="398"/>
      <c r="AF618" s="398"/>
      <c r="AG618" s="199"/>
      <c r="AH618" s="391"/>
      <c r="AI618" s="393"/>
      <c r="AJ618" s="393"/>
      <c r="AK618" s="393"/>
      <c r="AL618" s="393"/>
      <c r="AM618" s="393"/>
      <c r="AN618" s="393"/>
      <c r="AO618" s="393"/>
      <c r="AP618" s="393"/>
      <c r="AQ618" s="396"/>
    </row>
    <row r="619" spans="1:46" ht="19.899999999999999" customHeight="1" x14ac:dyDescent="0.2">
      <c r="A619" s="17"/>
      <c r="B619" s="405">
        <v>16</v>
      </c>
      <c r="C619" s="232"/>
      <c r="D619" s="197"/>
      <c r="E619" s="197"/>
      <c r="F619" s="196"/>
      <c r="G619" s="408"/>
      <c r="H619" s="408"/>
      <c r="I619" s="408"/>
      <c r="J619" s="195" t="s">
        <v>95</v>
      </c>
      <c r="K619" s="194"/>
      <c r="L619" s="195" t="s">
        <v>94</v>
      </c>
      <c r="M619" s="194"/>
      <c r="N619" s="195" t="s">
        <v>93</v>
      </c>
      <c r="O619" s="194"/>
      <c r="P619" s="195" t="s">
        <v>92</v>
      </c>
      <c r="Q619" s="194"/>
      <c r="R619" s="195" t="s">
        <v>212</v>
      </c>
      <c r="S619" s="194"/>
      <c r="T619" s="195" t="s">
        <v>211</v>
      </c>
      <c r="U619" s="194"/>
      <c r="V619" s="195" t="s">
        <v>292</v>
      </c>
      <c r="W619" s="194"/>
      <c r="X619" s="195" t="s">
        <v>594</v>
      </c>
      <c r="Y619" s="194"/>
      <c r="Z619" s="195" t="s">
        <v>740</v>
      </c>
      <c r="AA619" s="194"/>
      <c r="AB619" s="304" t="s">
        <v>912</v>
      </c>
      <c r="AC619" s="194"/>
      <c r="AD619" s="25"/>
      <c r="AE619" s="397"/>
      <c r="AF619" s="397"/>
      <c r="AG619" s="193"/>
      <c r="AH619" s="379">
        <f>SUMPRODUCT(LEN($K619:$Y621)-LEN(SUBSTITUTE($K619:$Y621,"A", "")))</f>
        <v>0</v>
      </c>
      <c r="AI619" s="365">
        <f>SUMPRODUCT(LEN($AD619:$AD621)-LEN(SUBSTITUTE($AD619:$AD621,"A", "")))</f>
        <v>0</v>
      </c>
      <c r="AJ619" s="365">
        <f>SUMPRODUCT(LEN($K619:$Y621)-LEN(SUBSTITUTE($K619:$Y621,"S", "")))</f>
        <v>0</v>
      </c>
      <c r="AK619" s="365">
        <f>SUMPRODUCT(LEN($AD619:$AD621)-LEN(SUBSTITUTE($AD619:$AD621,"S", "")))</f>
        <v>0</v>
      </c>
      <c r="AL619" s="365">
        <f>SUMPRODUCT(LEN($K619:$Y621)-LEN(SUBSTITUTE($K619:$Y621,"F", "")))</f>
        <v>0</v>
      </c>
      <c r="AM619" s="365">
        <f>SUMPRODUCT(LEN($AD619:$AD621)-LEN(SUBSTITUTE($AD619:$AD621,"F", "")))</f>
        <v>0</v>
      </c>
      <c r="AN619" s="365">
        <f>SUMPRODUCT(LEN($K619:$Y621)-LEN(SUBSTITUTE($K619:$Y621,"G", "")))</f>
        <v>0</v>
      </c>
      <c r="AO619" s="365">
        <f>SUMPRODUCT(LEN($AD619:$AD621)-LEN(SUBSTITUTE($AD619:$AD621,"G", "")))</f>
        <v>0</v>
      </c>
      <c r="AP619" s="365">
        <f>SUMPRODUCT(LEN($K619:$Y621)-LEN(SUBSTITUTE($K619:$Y621,"M", "")))</f>
        <v>0</v>
      </c>
      <c r="AQ619" s="382">
        <f>SUMPRODUCT(LEN($AD619:$AD621)-LEN(SUBSTITUTE($AD619:$AD621,"M", "")))</f>
        <v>0</v>
      </c>
    </row>
    <row r="620" spans="1:46" ht="19.899999999999999" customHeight="1" x14ac:dyDescent="0.2">
      <c r="A620" s="17"/>
      <c r="B620" s="406"/>
      <c r="C620" s="231"/>
      <c r="D620" s="23"/>
      <c r="E620" s="23"/>
      <c r="F620" s="191"/>
      <c r="G620" s="409"/>
      <c r="H620" s="409"/>
      <c r="I620" s="409"/>
      <c r="J620" s="190" t="s">
        <v>91</v>
      </c>
      <c r="K620" s="189"/>
      <c r="L620" s="190" t="s">
        <v>90</v>
      </c>
      <c r="M620" s="189"/>
      <c r="N620" s="190" t="s">
        <v>89</v>
      </c>
      <c r="O620" s="189"/>
      <c r="P620" s="190" t="s">
        <v>88</v>
      </c>
      <c r="Q620" s="189"/>
      <c r="R620" s="190" t="s">
        <v>210</v>
      </c>
      <c r="S620" s="189"/>
      <c r="T620" s="190" t="s">
        <v>209</v>
      </c>
      <c r="U620" s="189"/>
      <c r="V620" s="190" t="s">
        <v>291</v>
      </c>
      <c r="W620" s="189"/>
      <c r="X620" s="190" t="s">
        <v>593</v>
      </c>
      <c r="Y620" s="189"/>
      <c r="Z620" s="190" t="s">
        <v>739</v>
      </c>
      <c r="AA620" s="189"/>
      <c r="AB620" s="303" t="s">
        <v>911</v>
      </c>
      <c r="AC620" s="189"/>
      <c r="AD620" s="18"/>
      <c r="AE620" s="366"/>
      <c r="AF620" s="366"/>
      <c r="AG620" s="188"/>
      <c r="AH620" s="390"/>
      <c r="AI620" s="392"/>
      <c r="AJ620" s="392"/>
      <c r="AK620" s="392"/>
      <c r="AL620" s="392"/>
      <c r="AM620" s="392"/>
      <c r="AN620" s="392"/>
      <c r="AO620" s="392"/>
      <c r="AP620" s="392"/>
      <c r="AQ620" s="395"/>
    </row>
    <row r="621" spans="1:46" ht="19.899999999999999" customHeight="1" thickBot="1" x14ac:dyDescent="0.25">
      <c r="A621" s="17"/>
      <c r="B621" s="407"/>
      <c r="C621" s="233"/>
      <c r="D621" s="203"/>
      <c r="E621" s="203"/>
      <c r="F621" s="202"/>
      <c r="G621" s="410"/>
      <c r="H621" s="410"/>
      <c r="I621" s="410"/>
      <c r="J621" s="201" t="s">
        <v>87</v>
      </c>
      <c r="K621" s="200"/>
      <c r="L621" s="201" t="s">
        <v>86</v>
      </c>
      <c r="M621" s="200"/>
      <c r="N621" s="201" t="s">
        <v>85</v>
      </c>
      <c r="O621" s="200"/>
      <c r="P621" s="201" t="s">
        <v>84</v>
      </c>
      <c r="Q621" s="200"/>
      <c r="R621" s="201" t="s">
        <v>208</v>
      </c>
      <c r="S621" s="200"/>
      <c r="T621" s="201" t="s">
        <v>207</v>
      </c>
      <c r="U621" s="200"/>
      <c r="V621" s="201" t="s">
        <v>290</v>
      </c>
      <c r="W621" s="200"/>
      <c r="X621" s="201" t="s">
        <v>592</v>
      </c>
      <c r="Y621" s="200"/>
      <c r="Z621" s="201" t="s">
        <v>738</v>
      </c>
      <c r="AA621" s="200"/>
      <c r="AB621" s="302" t="s">
        <v>910</v>
      </c>
      <c r="AC621" s="200"/>
      <c r="AD621" s="10"/>
      <c r="AE621" s="398"/>
      <c r="AF621" s="398"/>
      <c r="AG621" s="199"/>
      <c r="AH621" s="391"/>
      <c r="AI621" s="393"/>
      <c r="AJ621" s="393"/>
      <c r="AK621" s="393"/>
      <c r="AL621" s="393"/>
      <c r="AM621" s="393"/>
      <c r="AN621" s="393"/>
      <c r="AO621" s="393"/>
      <c r="AP621" s="393"/>
      <c r="AQ621" s="396"/>
    </row>
    <row r="622" spans="1:46" ht="19.899999999999999" customHeight="1" x14ac:dyDescent="0.2">
      <c r="A622" s="17"/>
      <c r="B622" s="405">
        <v>17</v>
      </c>
      <c r="C622" s="232"/>
      <c r="D622" s="197"/>
      <c r="E622" s="197"/>
      <c r="F622" s="196"/>
      <c r="G622" s="408"/>
      <c r="H622" s="408"/>
      <c r="I622" s="408"/>
      <c r="J622" s="195" t="s">
        <v>95</v>
      </c>
      <c r="K622" s="194"/>
      <c r="L622" s="195" t="s">
        <v>94</v>
      </c>
      <c r="M622" s="194"/>
      <c r="N622" s="195" t="s">
        <v>93</v>
      </c>
      <c r="O622" s="194"/>
      <c r="P622" s="195" t="s">
        <v>92</v>
      </c>
      <c r="Q622" s="194"/>
      <c r="R622" s="195" t="s">
        <v>212</v>
      </c>
      <c r="S622" s="194"/>
      <c r="T622" s="195" t="s">
        <v>211</v>
      </c>
      <c r="U622" s="194"/>
      <c r="V622" s="195" t="s">
        <v>292</v>
      </c>
      <c r="W622" s="194"/>
      <c r="X622" s="195" t="s">
        <v>594</v>
      </c>
      <c r="Y622" s="194"/>
      <c r="Z622" s="195" t="s">
        <v>740</v>
      </c>
      <c r="AA622" s="194"/>
      <c r="AB622" s="304" t="s">
        <v>912</v>
      </c>
      <c r="AC622" s="194"/>
      <c r="AD622" s="25"/>
      <c r="AE622" s="397"/>
      <c r="AF622" s="397"/>
      <c r="AG622" s="193"/>
      <c r="AH622" s="379">
        <f>SUMPRODUCT(LEN($K622:$Y624)-LEN(SUBSTITUTE($K622:$Y624,"A", "")))</f>
        <v>0</v>
      </c>
      <c r="AI622" s="365">
        <f>SUMPRODUCT(LEN($AD622:$AD624)-LEN(SUBSTITUTE($AD622:$AD624,"A", "")))</f>
        <v>0</v>
      </c>
      <c r="AJ622" s="365">
        <f>SUMPRODUCT(LEN($K622:$Y624)-LEN(SUBSTITUTE($K622:$Y624,"S", "")))</f>
        <v>0</v>
      </c>
      <c r="AK622" s="365">
        <f>SUMPRODUCT(LEN($AD622:$AD624)-LEN(SUBSTITUTE($AD622:$AD624,"S", "")))</f>
        <v>0</v>
      </c>
      <c r="AL622" s="365">
        <f>SUMPRODUCT(LEN($K622:$Y624)-LEN(SUBSTITUTE($K622:$Y624,"F", "")))</f>
        <v>0</v>
      </c>
      <c r="AM622" s="365">
        <f>SUMPRODUCT(LEN($AD622:$AD624)-LEN(SUBSTITUTE($AD622:$AD624,"F", "")))</f>
        <v>0</v>
      </c>
      <c r="AN622" s="365">
        <f>SUMPRODUCT(LEN($K622:$Y624)-LEN(SUBSTITUTE($K622:$Y624,"G", "")))</f>
        <v>0</v>
      </c>
      <c r="AO622" s="365">
        <f>SUMPRODUCT(LEN($AD622:$AD624)-LEN(SUBSTITUTE($AD622:$AD624,"G", "")))</f>
        <v>0</v>
      </c>
      <c r="AP622" s="365">
        <f>SUMPRODUCT(LEN($K622:$Y624)-LEN(SUBSTITUTE($K622:$Y624,"M", "")))</f>
        <v>0</v>
      </c>
      <c r="AQ622" s="382">
        <f>SUMPRODUCT(LEN($AD622:$AD624)-LEN(SUBSTITUTE($AD622:$AD624,"M", "")))</f>
        <v>0</v>
      </c>
    </row>
    <row r="623" spans="1:46" ht="19.899999999999999" customHeight="1" x14ac:dyDescent="0.2">
      <c r="A623" s="17"/>
      <c r="B623" s="406"/>
      <c r="C623" s="231"/>
      <c r="D623" s="23"/>
      <c r="E623" s="23"/>
      <c r="F623" s="191"/>
      <c r="G623" s="409"/>
      <c r="H623" s="409"/>
      <c r="I623" s="409"/>
      <c r="J623" s="190" t="s">
        <v>91</v>
      </c>
      <c r="K623" s="189"/>
      <c r="L623" s="190" t="s">
        <v>90</v>
      </c>
      <c r="M623" s="189"/>
      <c r="N623" s="190" t="s">
        <v>89</v>
      </c>
      <c r="O623" s="189"/>
      <c r="P623" s="190" t="s">
        <v>88</v>
      </c>
      <c r="Q623" s="189"/>
      <c r="R623" s="190" t="s">
        <v>210</v>
      </c>
      <c r="S623" s="189"/>
      <c r="T623" s="190" t="s">
        <v>209</v>
      </c>
      <c r="U623" s="189"/>
      <c r="V623" s="190" t="s">
        <v>291</v>
      </c>
      <c r="W623" s="189"/>
      <c r="X623" s="190" t="s">
        <v>593</v>
      </c>
      <c r="Y623" s="189"/>
      <c r="Z623" s="190" t="s">
        <v>739</v>
      </c>
      <c r="AA623" s="189"/>
      <c r="AB623" s="303" t="s">
        <v>911</v>
      </c>
      <c r="AC623" s="189"/>
      <c r="AD623" s="18"/>
      <c r="AE623" s="366"/>
      <c r="AF623" s="366"/>
      <c r="AG623" s="188"/>
      <c r="AH623" s="390"/>
      <c r="AI623" s="392"/>
      <c r="AJ623" s="392"/>
      <c r="AK623" s="392"/>
      <c r="AL623" s="392"/>
      <c r="AM623" s="392"/>
      <c r="AN623" s="392"/>
      <c r="AO623" s="392"/>
      <c r="AP623" s="392"/>
      <c r="AQ623" s="395"/>
    </row>
    <row r="624" spans="1:46" ht="19.899999999999999" customHeight="1" thickBot="1" x14ac:dyDescent="0.25">
      <c r="A624" s="17"/>
      <c r="B624" s="407"/>
      <c r="C624" s="233"/>
      <c r="D624" s="203"/>
      <c r="E624" s="203"/>
      <c r="F624" s="202"/>
      <c r="G624" s="410"/>
      <c r="H624" s="410"/>
      <c r="I624" s="410"/>
      <c r="J624" s="201" t="s">
        <v>87</v>
      </c>
      <c r="K624" s="200"/>
      <c r="L624" s="201" t="s">
        <v>86</v>
      </c>
      <c r="M624" s="200"/>
      <c r="N624" s="201" t="s">
        <v>85</v>
      </c>
      <c r="O624" s="200"/>
      <c r="P624" s="201" t="s">
        <v>84</v>
      </c>
      <c r="Q624" s="200"/>
      <c r="R624" s="201" t="s">
        <v>208</v>
      </c>
      <c r="S624" s="200"/>
      <c r="T624" s="201" t="s">
        <v>207</v>
      </c>
      <c r="U624" s="200"/>
      <c r="V624" s="201" t="s">
        <v>290</v>
      </c>
      <c r="W624" s="200"/>
      <c r="X624" s="201" t="s">
        <v>592</v>
      </c>
      <c r="Y624" s="200"/>
      <c r="Z624" s="201" t="s">
        <v>738</v>
      </c>
      <c r="AA624" s="200"/>
      <c r="AB624" s="302" t="s">
        <v>910</v>
      </c>
      <c r="AC624" s="200"/>
      <c r="AD624" s="10"/>
      <c r="AE624" s="398"/>
      <c r="AF624" s="398"/>
      <c r="AG624" s="199"/>
      <c r="AH624" s="391"/>
      <c r="AI624" s="393"/>
      <c r="AJ624" s="393"/>
      <c r="AK624" s="393"/>
      <c r="AL624" s="393"/>
      <c r="AM624" s="393"/>
      <c r="AN624" s="393"/>
      <c r="AO624" s="393"/>
      <c r="AP624" s="393"/>
      <c r="AQ624" s="396"/>
    </row>
    <row r="625" spans="1:51" ht="19.899999999999999" customHeight="1" x14ac:dyDescent="0.2">
      <c r="A625" s="17"/>
      <c r="B625" s="405">
        <v>18</v>
      </c>
      <c r="C625" s="232"/>
      <c r="D625" s="197"/>
      <c r="E625" s="197"/>
      <c r="F625" s="196"/>
      <c r="G625" s="408"/>
      <c r="H625" s="408"/>
      <c r="I625" s="408"/>
      <c r="J625" s="195" t="s">
        <v>95</v>
      </c>
      <c r="K625" s="194"/>
      <c r="L625" s="195" t="s">
        <v>94</v>
      </c>
      <c r="M625" s="194"/>
      <c r="N625" s="195" t="s">
        <v>93</v>
      </c>
      <c r="O625" s="194"/>
      <c r="P625" s="195" t="s">
        <v>92</v>
      </c>
      <c r="Q625" s="194"/>
      <c r="R625" s="195" t="s">
        <v>212</v>
      </c>
      <c r="S625" s="194"/>
      <c r="T625" s="195" t="s">
        <v>211</v>
      </c>
      <c r="U625" s="194"/>
      <c r="V625" s="195" t="s">
        <v>292</v>
      </c>
      <c r="W625" s="194"/>
      <c r="X625" s="195" t="s">
        <v>594</v>
      </c>
      <c r="Y625" s="194"/>
      <c r="Z625" s="195" t="s">
        <v>740</v>
      </c>
      <c r="AA625" s="194"/>
      <c r="AB625" s="304" t="s">
        <v>912</v>
      </c>
      <c r="AC625" s="194"/>
      <c r="AD625" s="25"/>
      <c r="AE625" s="397"/>
      <c r="AF625" s="397"/>
      <c r="AG625" s="193"/>
      <c r="AH625" s="379">
        <f>SUMPRODUCT(LEN($K625:$Y627)-LEN(SUBSTITUTE($K625:$Y627,"A", "")))</f>
        <v>0</v>
      </c>
      <c r="AI625" s="365">
        <f>SUMPRODUCT(LEN($AD625:$AD627)-LEN(SUBSTITUTE($AD625:$AD627,"A", "")))</f>
        <v>0</v>
      </c>
      <c r="AJ625" s="365">
        <f>SUMPRODUCT(LEN($K625:$Y627)-LEN(SUBSTITUTE($K625:$Y627,"S", "")))</f>
        <v>0</v>
      </c>
      <c r="AK625" s="365">
        <f>SUMPRODUCT(LEN($AD625:$AD627)-LEN(SUBSTITUTE($AD625:$AD627,"S", "")))</f>
        <v>0</v>
      </c>
      <c r="AL625" s="365">
        <f>SUMPRODUCT(LEN($K625:$Y627)-LEN(SUBSTITUTE($K625:$Y627,"F", "")))</f>
        <v>0</v>
      </c>
      <c r="AM625" s="365">
        <f>SUMPRODUCT(LEN($AD625:$AD627)-LEN(SUBSTITUTE($AD625:$AD627,"F", "")))</f>
        <v>0</v>
      </c>
      <c r="AN625" s="365">
        <f>SUMPRODUCT(LEN($K625:$Y627)-LEN(SUBSTITUTE($K625:$Y627,"G", "")))</f>
        <v>0</v>
      </c>
      <c r="AO625" s="365">
        <f>SUMPRODUCT(LEN($AD625:$AD627)-LEN(SUBSTITUTE($AD625:$AD627,"G", "")))</f>
        <v>0</v>
      </c>
      <c r="AP625" s="365">
        <f>SUMPRODUCT(LEN($K625:$Y627)-LEN(SUBSTITUTE($K625:$Y627,"M", "")))</f>
        <v>0</v>
      </c>
      <c r="AQ625" s="382">
        <f>SUMPRODUCT(LEN($AD625:$AD627)-LEN(SUBSTITUTE($AD625:$AD627,"M", "")))</f>
        <v>0</v>
      </c>
    </row>
    <row r="626" spans="1:51" ht="19.899999999999999" customHeight="1" x14ac:dyDescent="0.2">
      <c r="A626" s="17"/>
      <c r="B626" s="406"/>
      <c r="C626" s="231"/>
      <c r="D626" s="23"/>
      <c r="E626" s="23"/>
      <c r="F626" s="191"/>
      <c r="G626" s="409"/>
      <c r="H626" s="409"/>
      <c r="I626" s="409"/>
      <c r="J626" s="190" t="s">
        <v>91</v>
      </c>
      <c r="K626" s="189"/>
      <c r="L626" s="190" t="s">
        <v>90</v>
      </c>
      <c r="M626" s="189"/>
      <c r="N626" s="190" t="s">
        <v>89</v>
      </c>
      <c r="O626" s="189"/>
      <c r="P626" s="190" t="s">
        <v>88</v>
      </c>
      <c r="Q626" s="189"/>
      <c r="R626" s="190" t="s">
        <v>210</v>
      </c>
      <c r="S626" s="189"/>
      <c r="T626" s="190" t="s">
        <v>209</v>
      </c>
      <c r="U626" s="189"/>
      <c r="V626" s="190" t="s">
        <v>291</v>
      </c>
      <c r="W626" s="189"/>
      <c r="X626" s="190" t="s">
        <v>593</v>
      </c>
      <c r="Y626" s="189"/>
      <c r="Z626" s="190" t="s">
        <v>739</v>
      </c>
      <c r="AA626" s="189"/>
      <c r="AB626" s="303" t="s">
        <v>911</v>
      </c>
      <c r="AC626" s="189"/>
      <c r="AD626" s="18"/>
      <c r="AE626" s="366"/>
      <c r="AF626" s="366"/>
      <c r="AG626" s="188"/>
      <c r="AH626" s="390"/>
      <c r="AI626" s="392"/>
      <c r="AJ626" s="392"/>
      <c r="AK626" s="392"/>
      <c r="AL626" s="392"/>
      <c r="AM626" s="392"/>
      <c r="AN626" s="392"/>
      <c r="AO626" s="392"/>
      <c r="AP626" s="392"/>
      <c r="AQ626" s="395"/>
    </row>
    <row r="627" spans="1:51" ht="19.899999999999999" customHeight="1" thickBot="1" x14ac:dyDescent="0.25">
      <c r="A627" s="17"/>
      <c r="B627" s="407"/>
      <c r="C627" s="233"/>
      <c r="D627" s="203"/>
      <c r="E627" s="203"/>
      <c r="F627" s="202"/>
      <c r="G627" s="410"/>
      <c r="H627" s="410"/>
      <c r="I627" s="410"/>
      <c r="J627" s="201" t="s">
        <v>87</v>
      </c>
      <c r="K627" s="200"/>
      <c r="L627" s="201" t="s">
        <v>86</v>
      </c>
      <c r="M627" s="200"/>
      <c r="N627" s="201" t="s">
        <v>85</v>
      </c>
      <c r="O627" s="200"/>
      <c r="P627" s="201" t="s">
        <v>84</v>
      </c>
      <c r="Q627" s="200"/>
      <c r="R627" s="201" t="s">
        <v>208</v>
      </c>
      <c r="S627" s="200"/>
      <c r="T627" s="201" t="s">
        <v>207</v>
      </c>
      <c r="U627" s="200"/>
      <c r="V627" s="201" t="s">
        <v>290</v>
      </c>
      <c r="W627" s="200"/>
      <c r="X627" s="201" t="s">
        <v>592</v>
      </c>
      <c r="Y627" s="200"/>
      <c r="Z627" s="201" t="s">
        <v>738</v>
      </c>
      <c r="AA627" s="200"/>
      <c r="AB627" s="302" t="s">
        <v>910</v>
      </c>
      <c r="AC627" s="200"/>
      <c r="AD627" s="10"/>
      <c r="AE627" s="398"/>
      <c r="AF627" s="398"/>
      <c r="AG627" s="199"/>
      <c r="AH627" s="391"/>
      <c r="AI627" s="393"/>
      <c r="AJ627" s="393"/>
      <c r="AK627" s="393"/>
      <c r="AL627" s="393"/>
      <c r="AM627" s="393"/>
      <c r="AN627" s="393"/>
      <c r="AO627" s="393"/>
      <c r="AP627" s="393"/>
      <c r="AQ627" s="396"/>
    </row>
    <row r="628" spans="1:51" ht="19.899999999999999" customHeight="1" x14ac:dyDescent="0.2">
      <c r="A628" s="17"/>
      <c r="B628" s="405">
        <v>19</v>
      </c>
      <c r="C628" s="232"/>
      <c r="D628" s="197"/>
      <c r="E628" s="197"/>
      <c r="F628" s="196"/>
      <c r="G628" s="408"/>
      <c r="H628" s="408"/>
      <c r="I628" s="408"/>
      <c r="J628" s="195" t="s">
        <v>95</v>
      </c>
      <c r="K628" s="194"/>
      <c r="L628" s="195" t="s">
        <v>94</v>
      </c>
      <c r="M628" s="194"/>
      <c r="N628" s="195" t="s">
        <v>93</v>
      </c>
      <c r="O628" s="194"/>
      <c r="P628" s="195" t="s">
        <v>92</v>
      </c>
      <c r="Q628" s="194"/>
      <c r="R628" s="195" t="s">
        <v>212</v>
      </c>
      <c r="S628" s="194"/>
      <c r="T628" s="195" t="s">
        <v>211</v>
      </c>
      <c r="U628" s="194"/>
      <c r="V628" s="195" t="s">
        <v>292</v>
      </c>
      <c r="W628" s="194"/>
      <c r="X628" s="195" t="s">
        <v>594</v>
      </c>
      <c r="Y628" s="194"/>
      <c r="Z628" s="195" t="s">
        <v>740</v>
      </c>
      <c r="AA628" s="194"/>
      <c r="AB628" s="304" t="s">
        <v>912</v>
      </c>
      <c r="AC628" s="194"/>
      <c r="AD628" s="25"/>
      <c r="AE628" s="397"/>
      <c r="AF628" s="397"/>
      <c r="AG628" s="193"/>
      <c r="AH628" s="379">
        <f>SUMPRODUCT(LEN($K628:$Y630)-LEN(SUBSTITUTE($K628:$Y630,"A", "")))</f>
        <v>0</v>
      </c>
      <c r="AI628" s="365">
        <f>SUMPRODUCT(LEN($AD628:$AD630)-LEN(SUBSTITUTE($AD628:$AD630,"A", "")))</f>
        <v>0</v>
      </c>
      <c r="AJ628" s="365">
        <f>SUMPRODUCT(LEN($K628:$Y630)-LEN(SUBSTITUTE($K628:$Y630,"S", "")))</f>
        <v>0</v>
      </c>
      <c r="AK628" s="365">
        <f>SUMPRODUCT(LEN($AD628:$AD630)-LEN(SUBSTITUTE($AD628:$AD630,"S", "")))</f>
        <v>0</v>
      </c>
      <c r="AL628" s="365">
        <f>SUMPRODUCT(LEN($K628:$Y630)-LEN(SUBSTITUTE($K628:$Y630,"F", "")))</f>
        <v>0</v>
      </c>
      <c r="AM628" s="365">
        <f>SUMPRODUCT(LEN($AD628:$AD630)-LEN(SUBSTITUTE($AD628:$AD630,"F", "")))</f>
        <v>0</v>
      </c>
      <c r="AN628" s="365">
        <f>SUMPRODUCT(LEN($K628:$Y630)-LEN(SUBSTITUTE($K628:$Y630,"G", "")))</f>
        <v>0</v>
      </c>
      <c r="AO628" s="365">
        <f>SUMPRODUCT(LEN($AD628:$AD630)-LEN(SUBSTITUTE($AD628:$AD630,"G", "")))</f>
        <v>0</v>
      </c>
      <c r="AP628" s="365">
        <f>SUMPRODUCT(LEN($K628:$Y630)-LEN(SUBSTITUTE($K628:$Y630,"M", "")))</f>
        <v>0</v>
      </c>
      <c r="AQ628" s="382">
        <f>SUMPRODUCT(LEN($AD628:$AD630)-LEN(SUBSTITUTE($AD628:$AD630,"M", "")))</f>
        <v>0</v>
      </c>
    </row>
    <row r="629" spans="1:51" ht="19.899999999999999" customHeight="1" x14ac:dyDescent="0.2">
      <c r="A629" s="17"/>
      <c r="B629" s="406"/>
      <c r="C629" s="231"/>
      <c r="D629" s="23"/>
      <c r="E629" s="23"/>
      <c r="F629" s="191"/>
      <c r="G629" s="409"/>
      <c r="H629" s="409"/>
      <c r="I629" s="409"/>
      <c r="J629" s="190" t="s">
        <v>91</v>
      </c>
      <c r="K629" s="189"/>
      <c r="L629" s="190" t="s">
        <v>90</v>
      </c>
      <c r="M629" s="189"/>
      <c r="N629" s="190" t="s">
        <v>89</v>
      </c>
      <c r="O629" s="189"/>
      <c r="P629" s="190" t="s">
        <v>88</v>
      </c>
      <c r="Q629" s="189"/>
      <c r="R629" s="190" t="s">
        <v>210</v>
      </c>
      <c r="S629" s="189"/>
      <c r="T629" s="190" t="s">
        <v>209</v>
      </c>
      <c r="U629" s="189"/>
      <c r="V629" s="190" t="s">
        <v>291</v>
      </c>
      <c r="W629" s="189"/>
      <c r="X629" s="190" t="s">
        <v>593</v>
      </c>
      <c r="Y629" s="189"/>
      <c r="Z629" s="190" t="s">
        <v>739</v>
      </c>
      <c r="AA629" s="189"/>
      <c r="AB629" s="303" t="s">
        <v>911</v>
      </c>
      <c r="AC629" s="189"/>
      <c r="AD629" s="18"/>
      <c r="AE629" s="366"/>
      <c r="AF629" s="366"/>
      <c r="AG629" s="188"/>
      <c r="AH629" s="390"/>
      <c r="AI629" s="392"/>
      <c r="AJ629" s="392"/>
      <c r="AK629" s="392"/>
      <c r="AL629" s="392"/>
      <c r="AM629" s="392"/>
      <c r="AN629" s="392"/>
      <c r="AO629" s="392"/>
      <c r="AP629" s="392"/>
      <c r="AQ629" s="395"/>
    </row>
    <row r="630" spans="1:51" ht="19.899999999999999" customHeight="1" thickBot="1" x14ac:dyDescent="0.25">
      <c r="A630" s="17"/>
      <c r="B630" s="407"/>
      <c r="C630" s="233"/>
      <c r="D630" s="203"/>
      <c r="E630" s="203"/>
      <c r="F630" s="202"/>
      <c r="G630" s="410"/>
      <c r="H630" s="410"/>
      <c r="I630" s="410"/>
      <c r="J630" s="201" t="s">
        <v>87</v>
      </c>
      <c r="K630" s="200"/>
      <c r="L630" s="201" t="s">
        <v>86</v>
      </c>
      <c r="M630" s="200"/>
      <c r="N630" s="201" t="s">
        <v>85</v>
      </c>
      <c r="O630" s="200"/>
      <c r="P630" s="201" t="s">
        <v>84</v>
      </c>
      <c r="Q630" s="200"/>
      <c r="R630" s="201" t="s">
        <v>208</v>
      </c>
      <c r="S630" s="200"/>
      <c r="T630" s="201" t="s">
        <v>207</v>
      </c>
      <c r="U630" s="200"/>
      <c r="V630" s="201" t="s">
        <v>290</v>
      </c>
      <c r="W630" s="200"/>
      <c r="X630" s="201" t="s">
        <v>592</v>
      </c>
      <c r="Y630" s="200"/>
      <c r="Z630" s="201" t="s">
        <v>738</v>
      </c>
      <c r="AA630" s="200"/>
      <c r="AB630" s="302" t="s">
        <v>910</v>
      </c>
      <c r="AC630" s="200"/>
      <c r="AD630" s="10"/>
      <c r="AE630" s="398"/>
      <c r="AF630" s="398"/>
      <c r="AG630" s="199"/>
      <c r="AH630" s="391"/>
      <c r="AI630" s="393"/>
      <c r="AJ630" s="393"/>
      <c r="AK630" s="393"/>
      <c r="AL630" s="393"/>
      <c r="AM630" s="393"/>
      <c r="AN630" s="393"/>
      <c r="AO630" s="393"/>
      <c r="AP630" s="393"/>
      <c r="AQ630" s="396"/>
    </row>
    <row r="631" spans="1:51" ht="19.899999999999999" customHeight="1" x14ac:dyDescent="0.2">
      <c r="A631" s="17"/>
      <c r="B631" s="405">
        <v>20</v>
      </c>
      <c r="C631" s="232"/>
      <c r="D631" s="197"/>
      <c r="E631" s="197"/>
      <c r="F631" s="196"/>
      <c r="G631" s="408"/>
      <c r="H631" s="408"/>
      <c r="I631" s="408"/>
      <c r="J631" s="195" t="s">
        <v>95</v>
      </c>
      <c r="K631" s="194"/>
      <c r="L631" s="195" t="s">
        <v>94</v>
      </c>
      <c r="M631" s="194"/>
      <c r="N631" s="195" t="s">
        <v>93</v>
      </c>
      <c r="O631" s="194"/>
      <c r="P631" s="195" t="s">
        <v>92</v>
      </c>
      <c r="Q631" s="194"/>
      <c r="R631" s="195" t="s">
        <v>212</v>
      </c>
      <c r="S631" s="194"/>
      <c r="T631" s="195" t="s">
        <v>211</v>
      </c>
      <c r="U631" s="194"/>
      <c r="V631" s="195" t="s">
        <v>292</v>
      </c>
      <c r="W631" s="194"/>
      <c r="X631" s="195" t="s">
        <v>594</v>
      </c>
      <c r="Y631" s="194"/>
      <c r="Z631" s="195" t="s">
        <v>740</v>
      </c>
      <c r="AA631" s="194"/>
      <c r="AB631" s="304" t="s">
        <v>912</v>
      </c>
      <c r="AC631" s="194"/>
      <c r="AD631" s="25"/>
      <c r="AE631" s="397"/>
      <c r="AF631" s="397"/>
      <c r="AG631" s="193"/>
      <c r="AH631" s="379">
        <f>SUMPRODUCT(LEN($K631:$Y633)-LEN(SUBSTITUTE($K631:$Y633,"A", "")))</f>
        <v>0</v>
      </c>
      <c r="AI631" s="365">
        <f>SUMPRODUCT(LEN($AD631:$AD633)-LEN(SUBSTITUTE($AD631:$AD633,"A", "")))</f>
        <v>0</v>
      </c>
      <c r="AJ631" s="365">
        <f>SUMPRODUCT(LEN($K631:$Y633)-LEN(SUBSTITUTE($K631:$Y633,"S", "")))</f>
        <v>0</v>
      </c>
      <c r="AK631" s="365">
        <f>SUMPRODUCT(LEN($AD631:$AD633)-LEN(SUBSTITUTE($AD631:$AD633,"S", "")))</f>
        <v>0</v>
      </c>
      <c r="AL631" s="365">
        <f>SUMPRODUCT(LEN($K631:$Y633)-LEN(SUBSTITUTE($K631:$Y633,"F", "")))</f>
        <v>0</v>
      </c>
      <c r="AM631" s="365">
        <f>SUMPRODUCT(LEN($AD631:$AD633)-LEN(SUBSTITUTE($AD631:$AD633,"F", "")))</f>
        <v>0</v>
      </c>
      <c r="AN631" s="365">
        <f>SUMPRODUCT(LEN($K631:$Y633)-LEN(SUBSTITUTE($K631:$Y633,"G", "")))</f>
        <v>0</v>
      </c>
      <c r="AO631" s="365">
        <f>SUMPRODUCT(LEN($AD631:$AD633)-LEN(SUBSTITUTE($AD631:$AD633,"G", "")))</f>
        <v>0</v>
      </c>
      <c r="AP631" s="365">
        <f>SUMPRODUCT(LEN($K631:$Y633)-LEN(SUBSTITUTE($K631:$Y633,"M", "")))</f>
        <v>0</v>
      </c>
      <c r="AQ631" s="382">
        <f>SUMPRODUCT(LEN($AD631:$AD633)-LEN(SUBSTITUTE($AD631:$AD633,"M", "")))</f>
        <v>0</v>
      </c>
    </row>
    <row r="632" spans="1:51" ht="19.899999999999999" customHeight="1" x14ac:dyDescent="0.2">
      <c r="A632" s="17"/>
      <c r="B632" s="406"/>
      <c r="C632" s="231"/>
      <c r="D632" s="23"/>
      <c r="E632" s="23"/>
      <c r="F632" s="191"/>
      <c r="G632" s="409"/>
      <c r="H632" s="409"/>
      <c r="I632" s="409"/>
      <c r="J632" s="190" t="s">
        <v>91</v>
      </c>
      <c r="K632" s="189"/>
      <c r="L632" s="190" t="s">
        <v>90</v>
      </c>
      <c r="M632" s="189"/>
      <c r="N632" s="190" t="s">
        <v>89</v>
      </c>
      <c r="O632" s="189"/>
      <c r="P632" s="190" t="s">
        <v>88</v>
      </c>
      <c r="Q632" s="189"/>
      <c r="R632" s="190" t="s">
        <v>210</v>
      </c>
      <c r="S632" s="189"/>
      <c r="T632" s="190" t="s">
        <v>209</v>
      </c>
      <c r="U632" s="189"/>
      <c r="V632" s="190" t="s">
        <v>291</v>
      </c>
      <c r="W632" s="189"/>
      <c r="X632" s="190" t="s">
        <v>593</v>
      </c>
      <c r="Y632" s="189"/>
      <c r="Z632" s="190" t="s">
        <v>739</v>
      </c>
      <c r="AA632" s="189"/>
      <c r="AB632" s="303" t="s">
        <v>911</v>
      </c>
      <c r="AC632" s="189"/>
      <c r="AD632" s="18"/>
      <c r="AE632" s="366"/>
      <c r="AF632" s="366"/>
      <c r="AG632" s="188"/>
      <c r="AH632" s="390"/>
      <c r="AI632" s="392"/>
      <c r="AJ632" s="392"/>
      <c r="AK632" s="392"/>
      <c r="AL632" s="392"/>
      <c r="AM632" s="392"/>
      <c r="AN632" s="392"/>
      <c r="AO632" s="392"/>
      <c r="AP632" s="392"/>
      <c r="AQ632" s="395"/>
    </row>
    <row r="633" spans="1:51" ht="19.899999999999999" customHeight="1" thickBot="1" x14ac:dyDescent="0.25">
      <c r="A633" s="17"/>
      <c r="B633" s="412"/>
      <c r="C633" s="230"/>
      <c r="D633" s="186"/>
      <c r="E633" s="186"/>
      <c r="F633" s="185"/>
      <c r="G633" s="411"/>
      <c r="H633" s="411"/>
      <c r="I633" s="411"/>
      <c r="J633" s="184" t="s">
        <v>87</v>
      </c>
      <c r="K633" s="183"/>
      <c r="L633" s="184" t="s">
        <v>86</v>
      </c>
      <c r="M633" s="183"/>
      <c r="N633" s="184" t="s">
        <v>85</v>
      </c>
      <c r="O633" s="183"/>
      <c r="P633" s="184" t="s">
        <v>84</v>
      </c>
      <c r="Q633" s="183"/>
      <c r="R633" s="184" t="s">
        <v>208</v>
      </c>
      <c r="S633" s="183"/>
      <c r="T633" s="184" t="s">
        <v>207</v>
      </c>
      <c r="U633" s="183"/>
      <c r="V633" s="201" t="s">
        <v>290</v>
      </c>
      <c r="W633" s="183"/>
      <c r="X633" s="201" t="s">
        <v>592</v>
      </c>
      <c r="Y633" s="183"/>
      <c r="Z633" s="201" t="s">
        <v>738</v>
      </c>
      <c r="AA633" s="183"/>
      <c r="AB633" s="302" t="s">
        <v>910</v>
      </c>
      <c r="AC633" s="200"/>
      <c r="AD633" s="10"/>
      <c r="AE633" s="367"/>
      <c r="AF633" s="367"/>
      <c r="AG633" s="180"/>
      <c r="AH633" s="391"/>
      <c r="AI633" s="393"/>
      <c r="AJ633" s="393"/>
      <c r="AK633" s="393"/>
      <c r="AL633" s="393"/>
      <c r="AM633" s="393"/>
      <c r="AN633" s="393"/>
      <c r="AO633" s="393"/>
      <c r="AP633" s="393"/>
      <c r="AQ633" s="396"/>
    </row>
    <row r="634" spans="1:51" ht="74.45" customHeight="1" thickBot="1" x14ac:dyDescent="0.3">
      <c r="A634" s="51" t="s">
        <v>123</v>
      </c>
      <c r="B634" s="48" t="s">
        <v>122</v>
      </c>
      <c r="C634" s="48" t="s">
        <v>121</v>
      </c>
      <c r="D634" s="48" t="s">
        <v>120</v>
      </c>
      <c r="E634" s="48" t="s">
        <v>119</v>
      </c>
      <c r="F634" s="48" t="s">
        <v>118</v>
      </c>
      <c r="G634" s="48" t="s">
        <v>33</v>
      </c>
      <c r="H634" s="48" t="s">
        <v>117</v>
      </c>
      <c r="I634" s="48" t="s">
        <v>34</v>
      </c>
      <c r="J634" s="340" t="s">
        <v>116</v>
      </c>
      <c r="K634" s="341"/>
      <c r="L634" s="340" t="s">
        <v>115</v>
      </c>
      <c r="M634" s="341"/>
      <c r="N634" s="340" t="s">
        <v>115</v>
      </c>
      <c r="O634" s="394"/>
      <c r="P634" s="340" t="s">
        <v>115</v>
      </c>
      <c r="Q634" s="394"/>
      <c r="R634" s="340" t="s">
        <v>115</v>
      </c>
      <c r="S634" s="394"/>
      <c r="T634" s="340" t="s">
        <v>115</v>
      </c>
      <c r="U634" s="394"/>
      <c r="V634" s="340" t="s">
        <v>115</v>
      </c>
      <c r="W634" s="394"/>
      <c r="X634" s="340" t="s">
        <v>115</v>
      </c>
      <c r="Y634" s="394"/>
      <c r="Z634" s="340" t="s">
        <v>115</v>
      </c>
      <c r="AA634" s="394"/>
      <c r="AB634" s="340" t="s">
        <v>115</v>
      </c>
      <c r="AC634" s="341"/>
      <c r="AD634" s="49" t="s">
        <v>114</v>
      </c>
      <c r="AE634" s="48" t="s">
        <v>113</v>
      </c>
      <c r="AF634" s="50" t="s">
        <v>221</v>
      </c>
      <c r="AG634" s="47" t="s">
        <v>112</v>
      </c>
      <c r="AH634" s="46" t="s">
        <v>111</v>
      </c>
      <c r="AI634" s="45" t="s">
        <v>110</v>
      </c>
      <c r="AJ634" s="45" t="s">
        <v>109</v>
      </c>
      <c r="AK634" s="45" t="s">
        <v>108</v>
      </c>
      <c r="AL634" s="45" t="s">
        <v>107</v>
      </c>
      <c r="AM634" s="45" t="s">
        <v>106</v>
      </c>
      <c r="AN634" s="45" t="s">
        <v>105</v>
      </c>
      <c r="AO634" s="45" t="s">
        <v>104</v>
      </c>
      <c r="AP634" s="45" t="s">
        <v>103</v>
      </c>
      <c r="AQ634" s="45" t="s">
        <v>102</v>
      </c>
    </row>
    <row r="635" spans="1:51" ht="36" customHeight="1" thickBot="1" x14ac:dyDescent="0.25">
      <c r="A635" s="71" t="s">
        <v>125</v>
      </c>
      <c r="B635" s="215"/>
      <c r="C635" s="306" t="s">
        <v>958</v>
      </c>
      <c r="D635" s="213">
        <v>11</v>
      </c>
      <c r="E635" s="212">
        <v>43949.87</v>
      </c>
      <c r="F635" s="211">
        <v>1194.83</v>
      </c>
      <c r="G635" s="210"/>
      <c r="H635" s="210"/>
      <c r="I635" s="209"/>
      <c r="J635" s="208"/>
      <c r="K635" s="36"/>
      <c r="L635" s="208"/>
      <c r="M635" s="36"/>
      <c r="N635" s="208"/>
      <c r="O635" s="36"/>
      <c r="P635" s="208"/>
      <c r="Q635" s="36"/>
      <c r="R635" s="208"/>
      <c r="S635" s="36"/>
      <c r="T635" s="208"/>
      <c r="U635" s="36"/>
      <c r="V635" s="208"/>
      <c r="W635" s="36"/>
      <c r="X635" s="208"/>
      <c r="Y635" s="36"/>
      <c r="Z635" s="208"/>
      <c r="AA635" s="36"/>
      <c r="AB635" s="208"/>
      <c r="AC635" s="305"/>
      <c r="AD635" s="36"/>
      <c r="AE635" s="206"/>
      <c r="AF635" s="206"/>
      <c r="AG635" s="205"/>
      <c r="AH635" s="33">
        <f t="shared" ref="AH635:AQ635" si="10">SUM(AH636:AH695)</f>
        <v>398</v>
      </c>
      <c r="AI635" s="54">
        <f t="shared" si="10"/>
        <v>90</v>
      </c>
      <c r="AJ635" s="54">
        <f t="shared" si="10"/>
        <v>64</v>
      </c>
      <c r="AK635" s="54">
        <f t="shared" si="10"/>
        <v>19</v>
      </c>
      <c r="AL635" s="54">
        <f t="shared" si="10"/>
        <v>2</v>
      </c>
      <c r="AM635" s="54">
        <f t="shared" si="10"/>
        <v>0</v>
      </c>
      <c r="AN635" s="54">
        <f t="shared" si="10"/>
        <v>45</v>
      </c>
      <c r="AO635" s="54">
        <f t="shared" si="10"/>
        <v>14</v>
      </c>
      <c r="AP635" s="54">
        <f t="shared" si="10"/>
        <v>77</v>
      </c>
      <c r="AQ635" s="53">
        <f t="shared" si="10"/>
        <v>6</v>
      </c>
      <c r="AR635" s="32" t="s">
        <v>100</v>
      </c>
      <c r="AS635" s="31">
        <f>E635/(100*102)</f>
        <v>4.3088107843137253</v>
      </c>
      <c r="AU635" s="4">
        <f>SUM(AH635:AI635)/D635</f>
        <v>44.363636363636367</v>
      </c>
      <c r="AV635" s="4">
        <f>SUM(AJ635:AK635)/D635</f>
        <v>7.5454545454545459</v>
      </c>
      <c r="AW635" s="4">
        <f>SUM(AL635:AM635)/D635</f>
        <v>0.18181818181818182</v>
      </c>
      <c r="AX635" s="4">
        <f>SUM(AN635:AO635)/D635</f>
        <v>5.3636363636363633</v>
      </c>
      <c r="AY635" s="4">
        <f>SUM(AP635:AQ635)/D635</f>
        <v>7.5454545454545459</v>
      </c>
    </row>
    <row r="636" spans="1:51" ht="19.899999999999999" customHeight="1" x14ac:dyDescent="0.2">
      <c r="A636" s="17" t="s">
        <v>99</v>
      </c>
      <c r="B636" s="405">
        <v>1</v>
      </c>
      <c r="C636" s="198" t="s">
        <v>957</v>
      </c>
      <c r="D636" s="197"/>
      <c r="E636" s="197"/>
      <c r="F636" s="196"/>
      <c r="G636" s="408">
        <v>65</v>
      </c>
      <c r="H636" s="408">
        <v>18</v>
      </c>
      <c r="I636" s="408">
        <v>4</v>
      </c>
      <c r="J636" s="195" t="s">
        <v>95</v>
      </c>
      <c r="K636" s="194" t="s">
        <v>224</v>
      </c>
      <c r="L636" s="195" t="s">
        <v>94</v>
      </c>
      <c r="M636" s="189" t="s">
        <v>367</v>
      </c>
      <c r="N636" s="195" t="s">
        <v>93</v>
      </c>
      <c r="O636" s="194" t="s">
        <v>97</v>
      </c>
      <c r="P636" s="195" t="s">
        <v>92</v>
      </c>
      <c r="Q636" s="194" t="s">
        <v>97</v>
      </c>
      <c r="R636" s="195" t="s">
        <v>212</v>
      </c>
      <c r="S636" s="194" t="s">
        <v>97</v>
      </c>
      <c r="T636" s="195" t="s">
        <v>211</v>
      </c>
      <c r="U636" s="194"/>
      <c r="V636" s="195" t="s">
        <v>292</v>
      </c>
      <c r="W636" s="194"/>
      <c r="X636" s="195" t="s">
        <v>594</v>
      </c>
      <c r="Y636" s="194"/>
      <c r="Z636" s="195" t="s">
        <v>740</v>
      </c>
      <c r="AA636" s="194"/>
      <c r="AB636" s="304" t="s">
        <v>912</v>
      </c>
      <c r="AC636" s="194"/>
      <c r="AD636" s="25"/>
      <c r="AE636" s="397"/>
      <c r="AF636" s="397"/>
      <c r="AG636" s="193"/>
      <c r="AH636" s="379">
        <f>SUMPRODUCT(LEN($K636:$Y638)-LEN(SUBSTITUTE($K636:$Y638,"A", "")))</f>
        <v>8</v>
      </c>
      <c r="AI636" s="365">
        <f>SUMPRODUCT(LEN($AD636:$AD638)-LEN(SUBSTITUTE($AD636:$AD638,"A", "")))</f>
        <v>0</v>
      </c>
      <c r="AJ636" s="365">
        <f>SUMPRODUCT(LEN($K636:$Y638)-LEN(SUBSTITUTE($K636:$Y638,"S", "")))</f>
        <v>1</v>
      </c>
      <c r="AK636" s="365">
        <f>SUMPRODUCT(LEN($AD636:$AD638)-LEN(SUBSTITUTE($AD636:$AD638,"S", "")))</f>
        <v>0</v>
      </c>
      <c r="AL636" s="365">
        <f>SUMPRODUCT(LEN($K636:$Y638)-LEN(SUBSTITUTE($K636:$Y638,"F", "")))</f>
        <v>0</v>
      </c>
      <c r="AM636" s="365">
        <f>SUMPRODUCT(LEN($AD636:$AD638)-LEN(SUBSTITUTE($AD636:$AD638,"F", "")))</f>
        <v>0</v>
      </c>
      <c r="AN636" s="365">
        <f>SUMPRODUCT(LEN($K636:$Y638)-LEN(SUBSTITUTE($K636:$Y638,"G", "")))</f>
        <v>2</v>
      </c>
      <c r="AO636" s="365">
        <f>SUMPRODUCT(LEN($AD636:$AD638)-LEN(SUBSTITUTE($AD636:$AD638,"G", "")))</f>
        <v>0</v>
      </c>
      <c r="AP636" s="365">
        <f>SUMPRODUCT(LEN($K636:$Y638)-LEN(SUBSTITUTE($K636:$Y638,"M", "")))</f>
        <v>0</v>
      </c>
      <c r="AQ636" s="382">
        <f>SUMPRODUCT(LEN($AD636:$AD638)-LEN(SUBSTITUTE($AD636:$AD638,"M", "")))</f>
        <v>0</v>
      </c>
    </row>
    <row r="637" spans="1:51" ht="19.899999999999999" customHeight="1" x14ac:dyDescent="0.2">
      <c r="A637" s="17"/>
      <c r="B637" s="406"/>
      <c r="C637" s="231"/>
      <c r="D637" s="23"/>
      <c r="E637" s="23"/>
      <c r="F637" s="191"/>
      <c r="G637" s="409"/>
      <c r="H637" s="409"/>
      <c r="I637" s="409"/>
      <c r="J637" s="190" t="s">
        <v>91</v>
      </c>
      <c r="K637" s="189" t="s">
        <v>367</v>
      </c>
      <c r="L637" s="190" t="s">
        <v>90</v>
      </c>
      <c r="M637" s="189" t="s">
        <v>367</v>
      </c>
      <c r="N637" s="190" t="s">
        <v>89</v>
      </c>
      <c r="O637" s="189" t="s">
        <v>367</v>
      </c>
      <c r="P637" s="190" t="s">
        <v>88</v>
      </c>
      <c r="Q637" s="189" t="s">
        <v>97</v>
      </c>
      <c r="R637" s="190" t="s">
        <v>210</v>
      </c>
      <c r="S637" s="189" t="s">
        <v>98</v>
      </c>
      <c r="T637" s="190" t="s">
        <v>209</v>
      </c>
      <c r="U637" s="189"/>
      <c r="V637" s="190" t="s">
        <v>291</v>
      </c>
      <c r="W637" s="189"/>
      <c r="X637" s="190" t="s">
        <v>593</v>
      </c>
      <c r="Y637" s="189"/>
      <c r="Z637" s="190" t="s">
        <v>739</v>
      </c>
      <c r="AA637" s="189"/>
      <c r="AB637" s="303" t="s">
        <v>911</v>
      </c>
      <c r="AC637" s="189"/>
      <c r="AD637" s="18"/>
      <c r="AE637" s="366"/>
      <c r="AF637" s="366"/>
      <c r="AG637" s="188"/>
      <c r="AH637" s="390"/>
      <c r="AI637" s="392"/>
      <c r="AJ637" s="392"/>
      <c r="AK637" s="392"/>
      <c r="AL637" s="392"/>
      <c r="AM637" s="392"/>
      <c r="AN637" s="392"/>
      <c r="AO637" s="392"/>
      <c r="AP637" s="392"/>
      <c r="AQ637" s="395"/>
      <c r="AT637" s="4">
        <f>SUM(AP636:AQ638)/SUM(AN636:AQ638)*100</f>
        <v>0</v>
      </c>
    </row>
    <row r="638" spans="1:51" ht="19.899999999999999" customHeight="1" thickBot="1" x14ac:dyDescent="0.25">
      <c r="A638" s="17"/>
      <c r="B638" s="407"/>
      <c r="C638" s="233"/>
      <c r="D638" s="203"/>
      <c r="E638" s="203"/>
      <c r="F638" s="202"/>
      <c r="G638" s="410"/>
      <c r="H638" s="410"/>
      <c r="I638" s="410"/>
      <c r="J638" s="201" t="s">
        <v>87</v>
      </c>
      <c r="K638" s="189" t="s">
        <v>367</v>
      </c>
      <c r="L638" s="201" t="s">
        <v>86</v>
      </c>
      <c r="M638" s="200" t="s">
        <v>271</v>
      </c>
      <c r="N638" s="201" t="s">
        <v>85</v>
      </c>
      <c r="O638" s="200" t="s">
        <v>271</v>
      </c>
      <c r="P638" s="201" t="s">
        <v>84</v>
      </c>
      <c r="Q638" s="200" t="s">
        <v>97</v>
      </c>
      <c r="R638" s="201" t="s">
        <v>208</v>
      </c>
      <c r="S638" s="200"/>
      <c r="T638" s="201" t="s">
        <v>207</v>
      </c>
      <c r="U638" s="200"/>
      <c r="V638" s="201" t="s">
        <v>290</v>
      </c>
      <c r="W638" s="200"/>
      <c r="X638" s="201" t="s">
        <v>592</v>
      </c>
      <c r="Y638" s="200"/>
      <c r="Z638" s="201" t="s">
        <v>738</v>
      </c>
      <c r="AA638" s="200"/>
      <c r="AB638" s="302" t="s">
        <v>910</v>
      </c>
      <c r="AC638" s="200"/>
      <c r="AD638" s="10"/>
      <c r="AE638" s="398"/>
      <c r="AF638" s="398"/>
      <c r="AG638" s="199"/>
      <c r="AH638" s="391"/>
      <c r="AI638" s="393"/>
      <c r="AJ638" s="393"/>
      <c r="AK638" s="393"/>
      <c r="AL638" s="393"/>
      <c r="AM638" s="393"/>
      <c r="AN638" s="393"/>
      <c r="AO638" s="393"/>
      <c r="AP638" s="393"/>
      <c r="AQ638" s="396"/>
    </row>
    <row r="639" spans="1:51" ht="19.899999999999999" customHeight="1" x14ac:dyDescent="0.2">
      <c r="A639" s="17"/>
      <c r="B639" s="405">
        <v>2</v>
      </c>
      <c r="C639" s="232"/>
      <c r="D639" s="197"/>
      <c r="E639" s="197"/>
      <c r="F639" s="196"/>
      <c r="G639" s="408">
        <v>94</v>
      </c>
      <c r="H639" s="408">
        <v>29</v>
      </c>
      <c r="I639" s="408">
        <v>7</v>
      </c>
      <c r="J639" s="195" t="s">
        <v>95</v>
      </c>
      <c r="K639" s="194" t="s">
        <v>425</v>
      </c>
      <c r="L639" s="195" t="s">
        <v>94</v>
      </c>
      <c r="M639" s="194" t="s">
        <v>224</v>
      </c>
      <c r="N639" s="195" t="s">
        <v>93</v>
      </c>
      <c r="O639" s="194" t="s">
        <v>441</v>
      </c>
      <c r="P639" s="195" t="s">
        <v>92</v>
      </c>
      <c r="Q639" s="194" t="s">
        <v>629</v>
      </c>
      <c r="R639" s="195" t="s">
        <v>212</v>
      </c>
      <c r="S639" s="194" t="s">
        <v>425</v>
      </c>
      <c r="T639" s="195" t="s">
        <v>211</v>
      </c>
      <c r="U639" s="194" t="s">
        <v>263</v>
      </c>
      <c r="V639" s="195" t="s">
        <v>292</v>
      </c>
      <c r="W639" s="194" t="s">
        <v>97</v>
      </c>
      <c r="X639" s="195" t="s">
        <v>594</v>
      </c>
      <c r="Y639" s="194" t="s">
        <v>98</v>
      </c>
      <c r="Z639" s="195" t="s">
        <v>740</v>
      </c>
      <c r="AA639" s="194"/>
      <c r="AB639" s="304" t="s">
        <v>912</v>
      </c>
      <c r="AC639" s="194"/>
      <c r="AD639" s="25" t="s">
        <v>956</v>
      </c>
      <c r="AE639" s="397"/>
      <c r="AF639" s="397"/>
      <c r="AG639" s="193"/>
      <c r="AH639" s="379">
        <f>SUMPRODUCT(LEN($K639:$Y641)-LEN(SUBSTITUTE($K639:$Y641,"A", "")))</f>
        <v>56</v>
      </c>
      <c r="AI639" s="365">
        <f>SUMPRODUCT(LEN($AD639:$AD641)-LEN(SUBSTITUTE($AD639:$AD641,"A", "")))</f>
        <v>10</v>
      </c>
      <c r="AJ639" s="365">
        <f>SUMPRODUCT(LEN($K639:$Y641)-LEN(SUBSTITUTE($K639:$Y641,"S", "")))</f>
        <v>4</v>
      </c>
      <c r="AK639" s="365">
        <f>SUMPRODUCT(LEN($AD639:$AD641)-LEN(SUBSTITUTE($AD639:$AD641,"S", "")))</f>
        <v>1</v>
      </c>
      <c r="AL639" s="365">
        <f>SUMPRODUCT(LEN($K639:$Y641)-LEN(SUBSTITUTE($K639:$Y641,"F", "")))</f>
        <v>0</v>
      </c>
      <c r="AM639" s="365">
        <f>SUMPRODUCT(LEN($AD639:$AD641)-LEN(SUBSTITUTE($AD639:$AD641,"F", "")))</f>
        <v>0</v>
      </c>
      <c r="AN639" s="365">
        <f>SUMPRODUCT(LEN($K639:$Y641)-LEN(SUBSTITUTE($K639:$Y641,"G", "")))</f>
        <v>6</v>
      </c>
      <c r="AO639" s="365">
        <f>SUMPRODUCT(LEN($AD639:$AD641)-LEN(SUBSTITUTE($AD639:$AD641,"G", "")))</f>
        <v>3</v>
      </c>
      <c r="AP639" s="365">
        <f>SUMPRODUCT(LEN($K639:$Y641)-LEN(SUBSTITUTE($K639:$Y641,"M", "")))</f>
        <v>5</v>
      </c>
      <c r="AQ639" s="382">
        <f>SUMPRODUCT(LEN($AD639:$AD641)-LEN(SUBSTITUTE($AD639:$AD641,"M", "")))</f>
        <v>2</v>
      </c>
    </row>
    <row r="640" spans="1:51" ht="19.899999999999999" customHeight="1" x14ac:dyDescent="0.2">
      <c r="A640" s="17"/>
      <c r="B640" s="406"/>
      <c r="C640" s="231"/>
      <c r="D640" s="23"/>
      <c r="E640" s="23"/>
      <c r="F640" s="191"/>
      <c r="G640" s="409"/>
      <c r="H640" s="409"/>
      <c r="I640" s="409"/>
      <c r="J640" s="190" t="s">
        <v>91</v>
      </c>
      <c r="K640" s="189" t="s">
        <v>440</v>
      </c>
      <c r="L640" s="190" t="s">
        <v>90</v>
      </c>
      <c r="M640" s="189" t="s">
        <v>955</v>
      </c>
      <c r="N640" s="190" t="s">
        <v>89</v>
      </c>
      <c r="O640" s="189" t="s">
        <v>97</v>
      </c>
      <c r="P640" s="190" t="s">
        <v>88</v>
      </c>
      <c r="Q640" s="189" t="s">
        <v>938</v>
      </c>
      <c r="R640" s="190" t="s">
        <v>210</v>
      </c>
      <c r="S640" s="189" t="s">
        <v>742</v>
      </c>
      <c r="T640" s="190" t="s">
        <v>209</v>
      </c>
      <c r="U640" s="189" t="s">
        <v>230</v>
      </c>
      <c r="V640" s="190" t="s">
        <v>291</v>
      </c>
      <c r="W640" s="189" t="s">
        <v>97</v>
      </c>
      <c r="X640" s="190" t="s">
        <v>593</v>
      </c>
      <c r="Y640" s="189"/>
      <c r="Z640" s="190" t="s">
        <v>739</v>
      </c>
      <c r="AA640" s="189"/>
      <c r="AB640" s="303" t="s">
        <v>911</v>
      </c>
      <c r="AC640" s="189"/>
      <c r="AD640" s="18"/>
      <c r="AE640" s="366"/>
      <c r="AF640" s="366"/>
      <c r="AG640" s="188"/>
      <c r="AH640" s="390"/>
      <c r="AI640" s="392"/>
      <c r="AJ640" s="392"/>
      <c r="AK640" s="392"/>
      <c r="AL640" s="392"/>
      <c r="AM640" s="392"/>
      <c r="AN640" s="392"/>
      <c r="AO640" s="392"/>
      <c r="AP640" s="392"/>
      <c r="AQ640" s="395"/>
      <c r="AT640" s="4">
        <f>SUM(AP639:AQ641)/SUM(AN639:AQ641)*100</f>
        <v>43.75</v>
      </c>
    </row>
    <row r="641" spans="1:46" ht="19.899999999999999" customHeight="1" thickBot="1" x14ac:dyDescent="0.25">
      <c r="A641" s="17"/>
      <c r="B641" s="407"/>
      <c r="C641" s="233"/>
      <c r="D641" s="203"/>
      <c r="E641" s="203"/>
      <c r="F641" s="202"/>
      <c r="G641" s="410"/>
      <c r="H641" s="410"/>
      <c r="I641" s="410"/>
      <c r="J641" s="201" t="s">
        <v>87</v>
      </c>
      <c r="K641" s="200" t="s">
        <v>743</v>
      </c>
      <c r="L641" s="201" t="s">
        <v>86</v>
      </c>
      <c r="M641" s="200" t="s">
        <v>954</v>
      </c>
      <c r="N641" s="201" t="s">
        <v>85</v>
      </c>
      <c r="O641" s="200" t="s">
        <v>516</v>
      </c>
      <c r="P641" s="201" t="s">
        <v>84</v>
      </c>
      <c r="Q641" s="200" t="s">
        <v>516</v>
      </c>
      <c r="R641" s="201" t="s">
        <v>208</v>
      </c>
      <c r="S641" s="200" t="s">
        <v>275</v>
      </c>
      <c r="T641" s="201" t="s">
        <v>207</v>
      </c>
      <c r="U641" s="200" t="s">
        <v>214</v>
      </c>
      <c r="V641" s="201" t="s">
        <v>290</v>
      </c>
      <c r="W641" s="200" t="s">
        <v>97</v>
      </c>
      <c r="X641" s="201" t="s">
        <v>592</v>
      </c>
      <c r="Y641" s="200"/>
      <c r="Z641" s="201" t="s">
        <v>738</v>
      </c>
      <c r="AA641" s="200"/>
      <c r="AB641" s="302" t="s">
        <v>910</v>
      </c>
      <c r="AC641" s="200"/>
      <c r="AD641" s="10"/>
      <c r="AE641" s="398"/>
      <c r="AF641" s="398"/>
      <c r="AG641" s="199"/>
      <c r="AH641" s="391"/>
      <c r="AI641" s="393"/>
      <c r="AJ641" s="393"/>
      <c r="AK641" s="393"/>
      <c r="AL641" s="393"/>
      <c r="AM641" s="393"/>
      <c r="AN641" s="393"/>
      <c r="AO641" s="393"/>
      <c r="AP641" s="393"/>
      <c r="AQ641" s="396"/>
    </row>
    <row r="642" spans="1:46" ht="19.899999999999999" customHeight="1" x14ac:dyDescent="0.2">
      <c r="A642" s="17"/>
      <c r="B642" s="405">
        <v>3</v>
      </c>
      <c r="C642" s="232"/>
      <c r="D642" s="197"/>
      <c r="E642" s="197"/>
      <c r="F642" s="196"/>
      <c r="G642" s="408">
        <v>90</v>
      </c>
      <c r="H642" s="408">
        <v>29</v>
      </c>
      <c r="I642" s="408">
        <v>7</v>
      </c>
      <c r="J642" s="195" t="s">
        <v>95</v>
      </c>
      <c r="K642" s="194" t="s">
        <v>793</v>
      </c>
      <c r="L642" s="195" t="s">
        <v>94</v>
      </c>
      <c r="M642" s="194" t="s">
        <v>953</v>
      </c>
      <c r="N642" s="195" t="s">
        <v>93</v>
      </c>
      <c r="O642" s="194" t="s">
        <v>441</v>
      </c>
      <c r="P642" s="195" t="s">
        <v>92</v>
      </c>
      <c r="Q642" s="194" t="s">
        <v>747</v>
      </c>
      <c r="R642" s="195" t="s">
        <v>212</v>
      </c>
      <c r="S642" s="194" t="s">
        <v>265</v>
      </c>
      <c r="T642" s="195" t="s">
        <v>211</v>
      </c>
      <c r="U642" s="194" t="s">
        <v>263</v>
      </c>
      <c r="V642" s="195" t="s">
        <v>292</v>
      </c>
      <c r="W642" s="194" t="s">
        <v>217</v>
      </c>
      <c r="X642" s="195" t="s">
        <v>594</v>
      </c>
      <c r="Y642" s="194" t="s">
        <v>98</v>
      </c>
      <c r="Z642" s="195" t="s">
        <v>740</v>
      </c>
      <c r="AA642" s="194"/>
      <c r="AB642" s="304" t="s">
        <v>912</v>
      </c>
      <c r="AC642" s="194"/>
      <c r="AD642" s="25" t="s">
        <v>952</v>
      </c>
      <c r="AE642" s="397"/>
      <c r="AF642" s="397"/>
      <c r="AG642" s="193"/>
      <c r="AH642" s="379">
        <f>SUMPRODUCT(LEN($K642:$Y644)-LEN(SUBSTITUTE($K642:$Y644,"A", "")))</f>
        <v>42</v>
      </c>
      <c r="AI642" s="365">
        <f>SUMPRODUCT(LEN($AD642:$AD644)-LEN(SUBSTITUTE($AD642:$AD644,"A", "")))</f>
        <v>22</v>
      </c>
      <c r="AJ642" s="365">
        <f>SUMPRODUCT(LEN($K642:$Y644)-LEN(SUBSTITUTE($K642:$Y644,"S", "")))</f>
        <v>10</v>
      </c>
      <c r="AK642" s="365">
        <f>SUMPRODUCT(LEN($AD642:$AD644)-LEN(SUBSTITUTE($AD642:$AD644,"S", "")))</f>
        <v>4</v>
      </c>
      <c r="AL642" s="365">
        <f>SUMPRODUCT(LEN($K642:$Y644)-LEN(SUBSTITUTE($K642:$Y644,"F", "")))</f>
        <v>0</v>
      </c>
      <c r="AM642" s="365">
        <f>SUMPRODUCT(LEN($AD642:$AD644)-LEN(SUBSTITUTE($AD642:$AD644,"F", "")))</f>
        <v>0</v>
      </c>
      <c r="AN642" s="365">
        <f>SUMPRODUCT(LEN($K642:$Y644)-LEN(SUBSTITUTE($K642:$Y644,"G", "")))</f>
        <v>5</v>
      </c>
      <c r="AO642" s="365">
        <f>SUMPRODUCT(LEN($AD642:$AD644)-LEN(SUBSTITUTE($AD642:$AD644,"G", "")))</f>
        <v>3</v>
      </c>
      <c r="AP642" s="365">
        <f>SUMPRODUCT(LEN($K642:$Y644)-LEN(SUBSTITUTE($K642:$Y644,"M", "")))</f>
        <v>13</v>
      </c>
      <c r="AQ642" s="382">
        <f>SUMPRODUCT(LEN($AD642:$AD644)-LEN(SUBSTITUTE($AD642:$AD644,"M", "")))</f>
        <v>1</v>
      </c>
    </row>
    <row r="643" spans="1:46" ht="19.899999999999999" customHeight="1" x14ac:dyDescent="0.2">
      <c r="A643" s="17"/>
      <c r="B643" s="406"/>
      <c r="C643" s="231"/>
      <c r="D643" s="23"/>
      <c r="E643" s="23"/>
      <c r="F643" s="191"/>
      <c r="G643" s="409"/>
      <c r="H643" s="409"/>
      <c r="I643" s="409"/>
      <c r="J643" s="190" t="s">
        <v>91</v>
      </c>
      <c r="K643" s="189" t="s">
        <v>951</v>
      </c>
      <c r="L643" s="190" t="s">
        <v>90</v>
      </c>
      <c r="M643" s="189" t="s">
        <v>846</v>
      </c>
      <c r="N643" s="190" t="s">
        <v>89</v>
      </c>
      <c r="O643" s="189" t="s">
        <v>916</v>
      </c>
      <c r="P643" s="190" t="s">
        <v>88</v>
      </c>
      <c r="Q643" s="189" t="s">
        <v>301</v>
      </c>
      <c r="R643" s="190" t="s">
        <v>210</v>
      </c>
      <c r="S643" s="189" t="s">
        <v>266</v>
      </c>
      <c r="T643" s="190" t="s">
        <v>209</v>
      </c>
      <c r="U643" s="189" t="s">
        <v>230</v>
      </c>
      <c r="V643" s="190" t="s">
        <v>291</v>
      </c>
      <c r="W643" s="189" t="s">
        <v>217</v>
      </c>
      <c r="X643" s="190" t="s">
        <v>593</v>
      </c>
      <c r="Y643" s="189"/>
      <c r="Z643" s="190" t="s">
        <v>739</v>
      </c>
      <c r="AA643" s="189"/>
      <c r="AB643" s="303" t="s">
        <v>911</v>
      </c>
      <c r="AC643" s="189"/>
      <c r="AD643" s="18" t="s">
        <v>950</v>
      </c>
      <c r="AE643" s="366"/>
      <c r="AF643" s="366"/>
      <c r="AG643" s="188"/>
      <c r="AH643" s="390"/>
      <c r="AI643" s="392"/>
      <c r="AJ643" s="392"/>
      <c r="AK643" s="392"/>
      <c r="AL643" s="392"/>
      <c r="AM643" s="392"/>
      <c r="AN643" s="392"/>
      <c r="AO643" s="392"/>
      <c r="AP643" s="392"/>
      <c r="AQ643" s="395"/>
      <c r="AT643" s="4">
        <f>SUM(AP642:AQ644)/SUM(AN642:AQ644)*100</f>
        <v>63.636363636363633</v>
      </c>
    </row>
    <row r="644" spans="1:46" ht="19.899999999999999" customHeight="1" thickBot="1" x14ac:dyDescent="0.25">
      <c r="A644" s="17"/>
      <c r="B644" s="407"/>
      <c r="C644" s="233"/>
      <c r="D644" s="203"/>
      <c r="E644" s="203"/>
      <c r="F644" s="202"/>
      <c r="G644" s="410"/>
      <c r="H644" s="410"/>
      <c r="I644" s="410"/>
      <c r="J644" s="201" t="s">
        <v>87</v>
      </c>
      <c r="K644" s="200" t="s">
        <v>949</v>
      </c>
      <c r="L644" s="201" t="s">
        <v>86</v>
      </c>
      <c r="M644" s="200" t="s">
        <v>425</v>
      </c>
      <c r="N644" s="201" t="s">
        <v>85</v>
      </c>
      <c r="O644" s="200" t="s">
        <v>938</v>
      </c>
      <c r="P644" s="201" t="s">
        <v>84</v>
      </c>
      <c r="Q644" s="200" t="s">
        <v>265</v>
      </c>
      <c r="R644" s="201" t="s">
        <v>208</v>
      </c>
      <c r="S644" s="200" t="s">
        <v>249</v>
      </c>
      <c r="T644" s="201" t="s">
        <v>207</v>
      </c>
      <c r="U644" s="200" t="s">
        <v>217</v>
      </c>
      <c r="V644" s="201" t="s">
        <v>290</v>
      </c>
      <c r="W644" s="200" t="s">
        <v>98</v>
      </c>
      <c r="X644" s="201" t="s">
        <v>592</v>
      </c>
      <c r="Y644" s="200"/>
      <c r="Z644" s="201" t="s">
        <v>738</v>
      </c>
      <c r="AA644" s="200"/>
      <c r="AB644" s="302" t="s">
        <v>910</v>
      </c>
      <c r="AC644" s="200"/>
      <c r="AD644" s="10"/>
      <c r="AE644" s="398"/>
      <c r="AF644" s="398"/>
      <c r="AG644" s="199"/>
      <c r="AH644" s="391"/>
      <c r="AI644" s="393"/>
      <c r="AJ644" s="393"/>
      <c r="AK644" s="393"/>
      <c r="AL644" s="393"/>
      <c r="AM644" s="393"/>
      <c r="AN644" s="393"/>
      <c r="AO644" s="393"/>
      <c r="AP644" s="393"/>
      <c r="AQ644" s="396"/>
    </row>
    <row r="645" spans="1:46" ht="19.899999999999999" customHeight="1" x14ac:dyDescent="0.2">
      <c r="A645" s="17"/>
      <c r="B645" s="405">
        <v>4</v>
      </c>
      <c r="C645" s="232"/>
      <c r="D645" s="197"/>
      <c r="E645" s="197"/>
      <c r="F645" s="196"/>
      <c r="G645" s="408">
        <v>75</v>
      </c>
      <c r="H645" s="408">
        <v>25</v>
      </c>
      <c r="I645" s="408">
        <v>8</v>
      </c>
      <c r="J645" s="195" t="s">
        <v>95</v>
      </c>
      <c r="K645" s="194" t="s">
        <v>213</v>
      </c>
      <c r="L645" s="195" t="s">
        <v>94</v>
      </c>
      <c r="M645" s="194" t="s">
        <v>213</v>
      </c>
      <c r="N645" s="195" t="s">
        <v>93</v>
      </c>
      <c r="O645" s="194" t="s">
        <v>746</v>
      </c>
      <c r="P645" s="195" t="s">
        <v>92</v>
      </c>
      <c r="Q645" s="194" t="s">
        <v>213</v>
      </c>
      <c r="R645" s="195" t="s">
        <v>212</v>
      </c>
      <c r="S645" s="194" t="s">
        <v>97</v>
      </c>
      <c r="T645" s="195" t="s">
        <v>211</v>
      </c>
      <c r="U645" s="194" t="s">
        <v>218</v>
      </c>
      <c r="V645" s="195" t="s">
        <v>292</v>
      </c>
      <c r="W645" s="194"/>
      <c r="X645" s="195" t="s">
        <v>594</v>
      </c>
      <c r="Y645" s="194"/>
      <c r="Z645" s="195" t="s">
        <v>740</v>
      </c>
      <c r="AA645" s="194"/>
      <c r="AB645" s="304" t="s">
        <v>912</v>
      </c>
      <c r="AC645" s="194"/>
      <c r="AD645" s="25"/>
      <c r="AE645" s="397"/>
      <c r="AF645" s="397"/>
      <c r="AG645" s="193"/>
      <c r="AH645" s="379">
        <f>SUMPRODUCT(LEN($K645:$Y647)-LEN(SUBSTITUTE($K645:$Y647,"A", "")))</f>
        <v>19</v>
      </c>
      <c r="AI645" s="365">
        <f>SUMPRODUCT(LEN($AD645:$AD647)-LEN(SUBSTITUTE($AD645:$AD647,"A", "")))</f>
        <v>0</v>
      </c>
      <c r="AJ645" s="365">
        <f>SUMPRODUCT(LEN($K645:$Y647)-LEN(SUBSTITUTE($K645:$Y647,"S", "")))</f>
        <v>7</v>
      </c>
      <c r="AK645" s="365">
        <f>SUMPRODUCT(LEN($AD645:$AD647)-LEN(SUBSTITUTE($AD645:$AD647,"S", "")))</f>
        <v>0</v>
      </c>
      <c r="AL645" s="365">
        <f>SUMPRODUCT(LEN($K645:$Y647)-LEN(SUBSTITUTE($K645:$Y647,"F", "")))</f>
        <v>0</v>
      </c>
      <c r="AM645" s="365">
        <f>SUMPRODUCT(LEN($AD645:$AD647)-LEN(SUBSTITUTE($AD645:$AD647,"F", "")))</f>
        <v>0</v>
      </c>
      <c r="AN645" s="365">
        <f>SUMPRODUCT(LEN($K645:$Y647)-LEN(SUBSTITUTE($K645:$Y647,"G", "")))</f>
        <v>0</v>
      </c>
      <c r="AO645" s="365">
        <f>SUMPRODUCT(LEN($AD645:$AD647)-LEN(SUBSTITUTE($AD645:$AD647,"G", "")))</f>
        <v>0</v>
      </c>
      <c r="AP645" s="365">
        <f>SUMPRODUCT(LEN($K645:$Y647)-LEN(SUBSTITUTE($K645:$Y647,"M", "")))</f>
        <v>6</v>
      </c>
      <c r="AQ645" s="382">
        <f>SUMPRODUCT(LEN($AD645:$AD647)-LEN(SUBSTITUTE($AD645:$AD647,"M", "")))</f>
        <v>0</v>
      </c>
    </row>
    <row r="646" spans="1:46" ht="19.899999999999999" customHeight="1" x14ac:dyDescent="0.2">
      <c r="A646" s="17"/>
      <c r="B646" s="406"/>
      <c r="C646" s="231"/>
      <c r="D646" s="23"/>
      <c r="E646" s="23"/>
      <c r="F646" s="191"/>
      <c r="G646" s="409"/>
      <c r="H646" s="409"/>
      <c r="I646" s="409"/>
      <c r="J646" s="190" t="s">
        <v>91</v>
      </c>
      <c r="K646" s="189" t="s">
        <v>746</v>
      </c>
      <c r="L646" s="190" t="s">
        <v>90</v>
      </c>
      <c r="M646" s="189" t="s">
        <v>743</v>
      </c>
      <c r="N646" s="190" t="s">
        <v>89</v>
      </c>
      <c r="O646" s="189" t="s">
        <v>746</v>
      </c>
      <c r="P646" s="190" t="s">
        <v>88</v>
      </c>
      <c r="Q646" s="189" t="s">
        <v>97</v>
      </c>
      <c r="R646" s="190" t="s">
        <v>210</v>
      </c>
      <c r="S646" s="189" t="s">
        <v>218</v>
      </c>
      <c r="T646" s="190" t="s">
        <v>209</v>
      </c>
      <c r="U646" s="189" t="s">
        <v>218</v>
      </c>
      <c r="V646" s="190" t="s">
        <v>291</v>
      </c>
      <c r="W646" s="189"/>
      <c r="X646" s="190" t="s">
        <v>593</v>
      </c>
      <c r="Y646" s="189"/>
      <c r="Z646" s="190" t="s">
        <v>739</v>
      </c>
      <c r="AA646" s="189"/>
      <c r="AB646" s="303" t="s">
        <v>911</v>
      </c>
      <c r="AC646" s="189"/>
      <c r="AD646" s="18"/>
      <c r="AE646" s="366"/>
      <c r="AF646" s="366"/>
      <c r="AG646" s="188"/>
      <c r="AH646" s="390"/>
      <c r="AI646" s="392"/>
      <c r="AJ646" s="392"/>
      <c r="AK646" s="392"/>
      <c r="AL646" s="392"/>
      <c r="AM646" s="392"/>
      <c r="AN646" s="392"/>
      <c r="AO646" s="392"/>
      <c r="AP646" s="392"/>
      <c r="AQ646" s="395"/>
      <c r="AT646" s="4">
        <f>SUM(AP645:AQ647)/SUM(AN645:AQ647)*100</f>
        <v>100</v>
      </c>
    </row>
    <row r="647" spans="1:46" ht="19.899999999999999" customHeight="1" thickBot="1" x14ac:dyDescent="0.25">
      <c r="A647" s="17"/>
      <c r="B647" s="407"/>
      <c r="C647" s="233"/>
      <c r="D647" s="203"/>
      <c r="E647" s="203"/>
      <c r="F647" s="202"/>
      <c r="G647" s="410"/>
      <c r="H647" s="410"/>
      <c r="I647" s="410"/>
      <c r="J647" s="201" t="s">
        <v>87</v>
      </c>
      <c r="K647" s="200" t="s">
        <v>746</v>
      </c>
      <c r="L647" s="201" t="s">
        <v>86</v>
      </c>
      <c r="M647" s="200" t="s">
        <v>746</v>
      </c>
      <c r="N647" s="201" t="s">
        <v>85</v>
      </c>
      <c r="O647" s="200" t="s">
        <v>213</v>
      </c>
      <c r="P647" s="201" t="s">
        <v>84</v>
      </c>
      <c r="Q647" s="200" t="s">
        <v>97</v>
      </c>
      <c r="R647" s="201" t="s">
        <v>208</v>
      </c>
      <c r="S647" s="200" t="s">
        <v>217</v>
      </c>
      <c r="T647" s="201" t="s">
        <v>207</v>
      </c>
      <c r="U647" s="200"/>
      <c r="V647" s="201" t="s">
        <v>290</v>
      </c>
      <c r="W647" s="200"/>
      <c r="X647" s="201" t="s">
        <v>592</v>
      </c>
      <c r="Y647" s="200"/>
      <c r="Z647" s="201" t="s">
        <v>738</v>
      </c>
      <c r="AA647" s="200"/>
      <c r="AB647" s="302" t="s">
        <v>910</v>
      </c>
      <c r="AC647" s="200"/>
      <c r="AD647" s="10"/>
      <c r="AE647" s="398"/>
      <c r="AF647" s="398"/>
      <c r="AG647" s="199"/>
      <c r="AH647" s="391"/>
      <c r="AI647" s="393"/>
      <c r="AJ647" s="393"/>
      <c r="AK647" s="393"/>
      <c r="AL647" s="393"/>
      <c r="AM647" s="393"/>
      <c r="AN647" s="393"/>
      <c r="AO647" s="393"/>
      <c r="AP647" s="393"/>
      <c r="AQ647" s="396"/>
    </row>
    <row r="648" spans="1:46" ht="19.899999999999999" customHeight="1" x14ac:dyDescent="0.2">
      <c r="A648" s="17"/>
      <c r="B648" s="405">
        <v>5</v>
      </c>
      <c r="C648" s="232"/>
      <c r="D648" s="197"/>
      <c r="E648" s="197"/>
      <c r="F648" s="196"/>
      <c r="G648" s="408">
        <v>78</v>
      </c>
      <c r="H648" s="408">
        <v>25</v>
      </c>
      <c r="I648" s="408">
        <v>6</v>
      </c>
      <c r="J648" s="195" t="s">
        <v>95</v>
      </c>
      <c r="K648" s="194" t="s">
        <v>97</v>
      </c>
      <c r="L648" s="195" t="s">
        <v>94</v>
      </c>
      <c r="M648" s="194" t="s">
        <v>213</v>
      </c>
      <c r="N648" s="195" t="s">
        <v>93</v>
      </c>
      <c r="O648" s="194" t="s">
        <v>224</v>
      </c>
      <c r="P648" s="195" t="s">
        <v>92</v>
      </c>
      <c r="Q648" s="194" t="s">
        <v>263</v>
      </c>
      <c r="R648" s="195" t="s">
        <v>212</v>
      </c>
      <c r="S648" s="194" t="s">
        <v>97</v>
      </c>
      <c r="T648" s="195" t="s">
        <v>211</v>
      </c>
      <c r="U648" s="194" t="s">
        <v>217</v>
      </c>
      <c r="V648" s="195" t="s">
        <v>292</v>
      </c>
      <c r="W648" s="194" t="s">
        <v>98</v>
      </c>
      <c r="X648" s="195" t="s">
        <v>594</v>
      </c>
      <c r="Y648" s="194"/>
      <c r="Z648" s="195" t="s">
        <v>740</v>
      </c>
      <c r="AA648" s="194"/>
      <c r="AB648" s="304" t="s">
        <v>912</v>
      </c>
      <c r="AC648" s="194"/>
      <c r="AD648" s="25" t="s">
        <v>921</v>
      </c>
      <c r="AE648" s="397"/>
      <c r="AF648" s="397"/>
      <c r="AG648" s="193"/>
      <c r="AH648" s="379">
        <f>SUMPRODUCT(LEN($K648:$Y650)-LEN(SUBSTITUTE($K648:$Y650,"A", "")))</f>
        <v>27</v>
      </c>
      <c r="AI648" s="365">
        <f>SUMPRODUCT(LEN($AD648:$AD650)-LEN(SUBSTITUTE($AD648:$AD650,"A", "")))</f>
        <v>2</v>
      </c>
      <c r="AJ648" s="365">
        <f>SUMPRODUCT(LEN($K648:$Y650)-LEN(SUBSTITUTE($K648:$Y650,"S", "")))</f>
        <v>6</v>
      </c>
      <c r="AK648" s="365">
        <f>SUMPRODUCT(LEN($AD648:$AD650)-LEN(SUBSTITUTE($AD648:$AD650,"S", "")))</f>
        <v>1</v>
      </c>
      <c r="AL648" s="365">
        <f>SUMPRODUCT(LEN($K648:$Y650)-LEN(SUBSTITUTE($K648:$Y650,"F", "")))</f>
        <v>0</v>
      </c>
      <c r="AM648" s="365">
        <f>SUMPRODUCT(LEN($AD648:$AD650)-LEN(SUBSTITUTE($AD648:$AD650,"F", "")))</f>
        <v>0</v>
      </c>
      <c r="AN648" s="365">
        <f>SUMPRODUCT(LEN($K648:$Y650)-LEN(SUBSTITUTE($K648:$Y650,"G", "")))</f>
        <v>2</v>
      </c>
      <c r="AO648" s="365">
        <f>SUMPRODUCT(LEN($AD648:$AD650)-LEN(SUBSTITUTE($AD648:$AD650,"G", "")))</f>
        <v>0</v>
      </c>
      <c r="AP648" s="365">
        <f>SUMPRODUCT(LEN($K648:$Y650)-LEN(SUBSTITUTE($K648:$Y650,"M", "")))</f>
        <v>6</v>
      </c>
      <c r="AQ648" s="382">
        <f>SUMPRODUCT(LEN($AD648:$AD650)-LEN(SUBSTITUTE($AD648:$AD650,"M", "")))</f>
        <v>1</v>
      </c>
    </row>
    <row r="649" spans="1:46" ht="19.899999999999999" customHeight="1" x14ac:dyDescent="0.2">
      <c r="A649" s="17"/>
      <c r="B649" s="406"/>
      <c r="C649" s="231"/>
      <c r="D649" s="23"/>
      <c r="E649" s="23"/>
      <c r="F649" s="191"/>
      <c r="G649" s="409"/>
      <c r="H649" s="409"/>
      <c r="I649" s="409"/>
      <c r="J649" s="190" t="s">
        <v>91</v>
      </c>
      <c r="K649" s="189" t="s">
        <v>746</v>
      </c>
      <c r="L649" s="190" t="s">
        <v>90</v>
      </c>
      <c r="M649" s="189" t="s">
        <v>793</v>
      </c>
      <c r="N649" s="190" t="s">
        <v>89</v>
      </c>
      <c r="O649" s="189" t="s">
        <v>213</v>
      </c>
      <c r="P649" s="190" t="s">
        <v>88</v>
      </c>
      <c r="Q649" s="189" t="s">
        <v>224</v>
      </c>
      <c r="R649" s="190" t="s">
        <v>210</v>
      </c>
      <c r="S649" s="189" t="s">
        <v>213</v>
      </c>
      <c r="T649" s="190" t="s">
        <v>209</v>
      </c>
      <c r="U649" s="189" t="s">
        <v>98</v>
      </c>
      <c r="V649" s="190" t="s">
        <v>291</v>
      </c>
      <c r="W649" s="189"/>
      <c r="X649" s="190" t="s">
        <v>593</v>
      </c>
      <c r="Y649" s="189"/>
      <c r="Z649" s="190" t="s">
        <v>739</v>
      </c>
      <c r="AA649" s="189"/>
      <c r="AB649" s="303" t="s">
        <v>911</v>
      </c>
      <c r="AC649" s="189"/>
      <c r="AD649" s="18"/>
      <c r="AE649" s="366"/>
      <c r="AF649" s="366"/>
      <c r="AG649" s="188"/>
      <c r="AH649" s="390"/>
      <c r="AI649" s="392"/>
      <c r="AJ649" s="392"/>
      <c r="AK649" s="392"/>
      <c r="AL649" s="392"/>
      <c r="AM649" s="392"/>
      <c r="AN649" s="392"/>
      <c r="AO649" s="392"/>
      <c r="AP649" s="392"/>
      <c r="AQ649" s="395"/>
      <c r="AT649" s="4">
        <f>SUM(AP648:AQ650)/SUM(AN648:AQ650)*100</f>
        <v>77.777777777777786</v>
      </c>
    </row>
    <row r="650" spans="1:46" ht="19.899999999999999" customHeight="1" thickBot="1" x14ac:dyDescent="0.25">
      <c r="A650" s="17"/>
      <c r="B650" s="407"/>
      <c r="C650" s="233"/>
      <c r="D650" s="203"/>
      <c r="E650" s="203"/>
      <c r="F650" s="202"/>
      <c r="G650" s="410"/>
      <c r="H650" s="410"/>
      <c r="I650" s="410"/>
      <c r="J650" s="201" t="s">
        <v>87</v>
      </c>
      <c r="K650" s="200" t="s">
        <v>743</v>
      </c>
      <c r="L650" s="201" t="s">
        <v>86</v>
      </c>
      <c r="M650" s="200" t="s">
        <v>747</v>
      </c>
      <c r="N650" s="201" t="s">
        <v>85</v>
      </c>
      <c r="O650" s="200" t="s">
        <v>743</v>
      </c>
      <c r="P650" s="201" t="s">
        <v>84</v>
      </c>
      <c r="Q650" s="200" t="s">
        <v>230</v>
      </c>
      <c r="R650" s="201" t="s">
        <v>208</v>
      </c>
      <c r="S650" s="200" t="s">
        <v>264</v>
      </c>
      <c r="T650" s="201" t="s">
        <v>207</v>
      </c>
      <c r="U650" s="200" t="s">
        <v>98</v>
      </c>
      <c r="V650" s="201" t="s">
        <v>290</v>
      </c>
      <c r="W650" s="200"/>
      <c r="X650" s="201" t="s">
        <v>592</v>
      </c>
      <c r="Y650" s="200"/>
      <c r="Z650" s="201" t="s">
        <v>738</v>
      </c>
      <c r="AA650" s="200"/>
      <c r="AB650" s="302" t="s">
        <v>910</v>
      </c>
      <c r="AC650" s="200"/>
      <c r="AD650" s="10"/>
      <c r="AE650" s="398"/>
      <c r="AF650" s="398"/>
      <c r="AG650" s="199"/>
      <c r="AH650" s="391"/>
      <c r="AI650" s="393"/>
      <c r="AJ650" s="393"/>
      <c r="AK650" s="393"/>
      <c r="AL650" s="393"/>
      <c r="AM650" s="393"/>
      <c r="AN650" s="393"/>
      <c r="AO650" s="393"/>
      <c r="AP650" s="393"/>
      <c r="AQ650" s="396"/>
    </row>
    <row r="651" spans="1:46" ht="19.899999999999999" customHeight="1" x14ac:dyDescent="0.2">
      <c r="A651" s="17"/>
      <c r="B651" s="405">
        <v>6</v>
      </c>
      <c r="C651" s="232"/>
      <c r="D651" s="197"/>
      <c r="E651" s="197"/>
      <c r="F651" s="196"/>
      <c r="G651" s="408">
        <v>85</v>
      </c>
      <c r="H651" s="408">
        <v>28</v>
      </c>
      <c r="I651" s="408">
        <v>5</v>
      </c>
      <c r="J651" s="195" t="s">
        <v>95</v>
      </c>
      <c r="K651" s="194" t="s">
        <v>764</v>
      </c>
      <c r="L651" s="195" t="s">
        <v>94</v>
      </c>
      <c r="M651" s="194" t="s">
        <v>914</v>
      </c>
      <c r="N651" s="195" t="s">
        <v>93</v>
      </c>
      <c r="O651" s="194" t="s">
        <v>948</v>
      </c>
      <c r="P651" s="195" t="s">
        <v>92</v>
      </c>
      <c r="Q651" s="194" t="s">
        <v>629</v>
      </c>
      <c r="R651" s="195" t="s">
        <v>212</v>
      </c>
      <c r="S651" s="194" t="s">
        <v>440</v>
      </c>
      <c r="T651" s="195" t="s">
        <v>211</v>
      </c>
      <c r="U651" s="194" t="s">
        <v>265</v>
      </c>
      <c r="V651" s="195" t="s">
        <v>292</v>
      </c>
      <c r="W651" s="194" t="s">
        <v>263</v>
      </c>
      <c r="X651" s="195" t="s">
        <v>594</v>
      </c>
      <c r="Y651" s="194" t="s">
        <v>98</v>
      </c>
      <c r="Z651" s="195" t="s">
        <v>740</v>
      </c>
      <c r="AA651" s="194"/>
      <c r="AB651" s="304" t="s">
        <v>912</v>
      </c>
      <c r="AC651" s="194"/>
      <c r="AD651" s="25" t="s">
        <v>264</v>
      </c>
      <c r="AE651" s="397"/>
      <c r="AF651" s="397"/>
      <c r="AG651" s="193"/>
      <c r="AH651" s="379">
        <f>SUMPRODUCT(LEN($K651:$Y653)-LEN(SUBSTITUTE($K651:$Y653,"A", "")))</f>
        <v>53</v>
      </c>
      <c r="AI651" s="365">
        <f>SUMPRODUCT(LEN($AD651:$AD653)-LEN(SUBSTITUTE($AD651:$AD653,"A", "")))</f>
        <v>7</v>
      </c>
      <c r="AJ651" s="365">
        <f>SUMPRODUCT(LEN($K651:$Y653)-LEN(SUBSTITUTE($K651:$Y653,"S", "")))</f>
        <v>7</v>
      </c>
      <c r="AK651" s="365">
        <f>SUMPRODUCT(LEN($AD651:$AD653)-LEN(SUBSTITUTE($AD651:$AD653,"S", "")))</f>
        <v>3</v>
      </c>
      <c r="AL651" s="365">
        <f>SUMPRODUCT(LEN($K651:$Y653)-LEN(SUBSTITUTE($K651:$Y653,"F", "")))</f>
        <v>1</v>
      </c>
      <c r="AM651" s="365">
        <f>SUMPRODUCT(LEN($AD651:$AD653)-LEN(SUBSTITUTE($AD651:$AD653,"F", "")))</f>
        <v>0</v>
      </c>
      <c r="AN651" s="365">
        <f>SUMPRODUCT(LEN($K651:$Y653)-LEN(SUBSTITUTE($K651:$Y653,"G", "")))</f>
        <v>5</v>
      </c>
      <c r="AO651" s="365">
        <f>SUMPRODUCT(LEN($AD651:$AD653)-LEN(SUBSTITUTE($AD651:$AD653,"G", "")))</f>
        <v>3</v>
      </c>
      <c r="AP651" s="365">
        <f>SUMPRODUCT(LEN($K651:$Y653)-LEN(SUBSTITUTE($K651:$Y653,"M", "")))</f>
        <v>10</v>
      </c>
      <c r="AQ651" s="382">
        <f>SUMPRODUCT(LEN($AD651:$AD653)-LEN(SUBSTITUTE($AD651:$AD653,"M", "")))</f>
        <v>0</v>
      </c>
    </row>
    <row r="652" spans="1:46" ht="19.899999999999999" customHeight="1" x14ac:dyDescent="0.2">
      <c r="A652" s="17"/>
      <c r="B652" s="406"/>
      <c r="C652" s="231"/>
      <c r="D652" s="23"/>
      <c r="E652" s="23"/>
      <c r="F652" s="191"/>
      <c r="G652" s="409"/>
      <c r="H652" s="409"/>
      <c r="I652" s="409"/>
      <c r="J652" s="190" t="s">
        <v>91</v>
      </c>
      <c r="K652" s="189" t="s">
        <v>748</v>
      </c>
      <c r="L652" s="190" t="s">
        <v>90</v>
      </c>
      <c r="M652" s="189" t="s">
        <v>747</v>
      </c>
      <c r="N652" s="190" t="s">
        <v>89</v>
      </c>
      <c r="O652" s="189" t="s">
        <v>224</v>
      </c>
      <c r="P652" s="190" t="s">
        <v>88</v>
      </c>
      <c r="Q652" s="189" t="s">
        <v>947</v>
      </c>
      <c r="R652" s="190" t="s">
        <v>210</v>
      </c>
      <c r="S652" s="189" t="s">
        <v>609</v>
      </c>
      <c r="T652" s="190" t="s">
        <v>209</v>
      </c>
      <c r="U652" s="189" t="s">
        <v>213</v>
      </c>
      <c r="V652" s="190" t="s">
        <v>291</v>
      </c>
      <c r="W652" s="189" t="s">
        <v>97</v>
      </c>
      <c r="X652" s="190" t="s">
        <v>593</v>
      </c>
      <c r="Y652" s="189" t="s">
        <v>98</v>
      </c>
      <c r="Z652" s="190" t="s">
        <v>739</v>
      </c>
      <c r="AA652" s="189"/>
      <c r="AB652" s="303" t="s">
        <v>911</v>
      </c>
      <c r="AC652" s="189"/>
      <c r="AD652" s="18" t="s">
        <v>946</v>
      </c>
      <c r="AE652" s="366"/>
      <c r="AF652" s="366"/>
      <c r="AG652" s="188"/>
      <c r="AH652" s="390"/>
      <c r="AI652" s="392"/>
      <c r="AJ652" s="392"/>
      <c r="AK652" s="392"/>
      <c r="AL652" s="392"/>
      <c r="AM652" s="392"/>
      <c r="AN652" s="392"/>
      <c r="AO652" s="392"/>
      <c r="AP652" s="392"/>
      <c r="AQ652" s="395"/>
      <c r="AT652" s="4">
        <f>SUM(AP651:AQ653)/SUM(AN651:AQ653)*100</f>
        <v>55.555555555555557</v>
      </c>
    </row>
    <row r="653" spans="1:46" ht="19.899999999999999" customHeight="1" thickBot="1" x14ac:dyDescent="0.25">
      <c r="A653" s="17"/>
      <c r="B653" s="407"/>
      <c r="C653" s="233"/>
      <c r="D653" s="203"/>
      <c r="E653" s="203"/>
      <c r="F653" s="202"/>
      <c r="G653" s="410"/>
      <c r="H653" s="410"/>
      <c r="I653" s="410"/>
      <c r="J653" s="201" t="s">
        <v>87</v>
      </c>
      <c r="K653" s="200" t="s">
        <v>938</v>
      </c>
      <c r="L653" s="201" t="s">
        <v>86</v>
      </c>
      <c r="M653" s="200" t="s">
        <v>425</v>
      </c>
      <c r="N653" s="201" t="s">
        <v>85</v>
      </c>
      <c r="O653" s="200" t="s">
        <v>743</v>
      </c>
      <c r="P653" s="201" t="s">
        <v>84</v>
      </c>
      <c r="Q653" s="200" t="s">
        <v>747</v>
      </c>
      <c r="R653" s="201" t="s">
        <v>208</v>
      </c>
      <c r="S653" s="200" t="s">
        <v>425</v>
      </c>
      <c r="T653" s="201" t="s">
        <v>207</v>
      </c>
      <c r="U653" s="200" t="s">
        <v>284</v>
      </c>
      <c r="V653" s="201" t="s">
        <v>290</v>
      </c>
      <c r="W653" s="200" t="s">
        <v>98</v>
      </c>
      <c r="X653" s="201" t="s">
        <v>592</v>
      </c>
      <c r="Y653" s="200"/>
      <c r="Z653" s="201" t="s">
        <v>738</v>
      </c>
      <c r="AA653" s="200"/>
      <c r="AB653" s="302" t="s">
        <v>910</v>
      </c>
      <c r="AC653" s="200"/>
      <c r="AD653" s="10"/>
      <c r="AE653" s="398"/>
      <c r="AF653" s="398"/>
      <c r="AG653" s="199"/>
      <c r="AH653" s="391"/>
      <c r="AI653" s="393"/>
      <c r="AJ653" s="393"/>
      <c r="AK653" s="393"/>
      <c r="AL653" s="393"/>
      <c r="AM653" s="393"/>
      <c r="AN653" s="393"/>
      <c r="AO653" s="393"/>
      <c r="AP653" s="393"/>
      <c r="AQ653" s="396"/>
    </row>
    <row r="654" spans="1:46" ht="19.899999999999999" customHeight="1" x14ac:dyDescent="0.2">
      <c r="A654" s="17"/>
      <c r="B654" s="405">
        <v>7</v>
      </c>
      <c r="C654" s="232"/>
      <c r="D654" s="197"/>
      <c r="E654" s="197"/>
      <c r="F654" s="196"/>
      <c r="G654" s="408">
        <v>84</v>
      </c>
      <c r="H654" s="408">
        <v>26</v>
      </c>
      <c r="I654" s="408">
        <v>6</v>
      </c>
      <c r="J654" s="195" t="s">
        <v>95</v>
      </c>
      <c r="K654" s="194" t="s">
        <v>748</v>
      </c>
      <c r="L654" s="195" t="s">
        <v>94</v>
      </c>
      <c r="M654" s="194" t="s">
        <v>753</v>
      </c>
      <c r="N654" s="195" t="s">
        <v>93</v>
      </c>
      <c r="O654" s="194" t="s">
        <v>747</v>
      </c>
      <c r="P654" s="195" t="s">
        <v>92</v>
      </c>
      <c r="Q654" s="194" t="s">
        <v>97</v>
      </c>
      <c r="R654" s="195" t="s">
        <v>212</v>
      </c>
      <c r="S654" s="194" t="s">
        <v>306</v>
      </c>
      <c r="T654" s="195" t="s">
        <v>211</v>
      </c>
      <c r="U654" s="194" t="s">
        <v>97</v>
      </c>
      <c r="V654" s="195" t="s">
        <v>292</v>
      </c>
      <c r="W654" s="194" t="s">
        <v>97</v>
      </c>
      <c r="X654" s="195" t="s">
        <v>594</v>
      </c>
      <c r="Y654" s="194"/>
      <c r="Z654" s="195" t="s">
        <v>740</v>
      </c>
      <c r="AA654" s="194"/>
      <c r="AB654" s="304" t="s">
        <v>912</v>
      </c>
      <c r="AC654" s="194"/>
      <c r="AD654" s="25" t="s">
        <v>249</v>
      </c>
      <c r="AE654" s="397"/>
      <c r="AF654" s="397"/>
      <c r="AG654" s="193"/>
      <c r="AH654" s="379">
        <f>SUMPRODUCT(LEN($K654:$Y656)-LEN(SUBSTITUTE($K654:$Y656,"A", "")))</f>
        <v>34</v>
      </c>
      <c r="AI654" s="365">
        <f>SUMPRODUCT(LEN($AD654:$AD656)-LEN(SUBSTITUTE($AD654:$AD656,"A", "")))</f>
        <v>10</v>
      </c>
      <c r="AJ654" s="365">
        <f>SUMPRODUCT(LEN($K654:$Y656)-LEN(SUBSTITUTE($K654:$Y656,"S", "")))</f>
        <v>1</v>
      </c>
      <c r="AK654" s="365">
        <f>SUMPRODUCT(LEN($AD654:$AD656)-LEN(SUBSTITUTE($AD654:$AD656,"S", "")))</f>
        <v>4</v>
      </c>
      <c r="AL654" s="365">
        <f>SUMPRODUCT(LEN($K654:$Y656)-LEN(SUBSTITUTE($K654:$Y656,"F", "")))</f>
        <v>0</v>
      </c>
      <c r="AM654" s="365">
        <f>SUMPRODUCT(LEN($AD654:$AD656)-LEN(SUBSTITUTE($AD654:$AD656,"F", "")))</f>
        <v>0</v>
      </c>
      <c r="AN654" s="365">
        <f>SUMPRODUCT(LEN($K654:$Y656)-LEN(SUBSTITUTE($K654:$Y656,"G", "")))</f>
        <v>5</v>
      </c>
      <c r="AO654" s="365">
        <f>SUMPRODUCT(LEN($AD654:$AD656)-LEN(SUBSTITUTE($AD654:$AD656,"G", "")))</f>
        <v>1</v>
      </c>
      <c r="AP654" s="365">
        <f>SUMPRODUCT(LEN($K654:$Y656)-LEN(SUBSTITUTE($K654:$Y656,"M", "")))</f>
        <v>7</v>
      </c>
      <c r="AQ654" s="382">
        <f>SUMPRODUCT(LEN($AD654:$AD656)-LEN(SUBSTITUTE($AD654:$AD656,"M", "")))</f>
        <v>0</v>
      </c>
    </row>
    <row r="655" spans="1:46" ht="19.899999999999999" customHeight="1" x14ac:dyDescent="0.2">
      <c r="A655" s="17"/>
      <c r="B655" s="406"/>
      <c r="C655" s="231"/>
      <c r="D655" s="23"/>
      <c r="E655" s="23"/>
      <c r="F655" s="191"/>
      <c r="G655" s="409"/>
      <c r="H655" s="409"/>
      <c r="I655" s="409"/>
      <c r="J655" s="190" t="s">
        <v>91</v>
      </c>
      <c r="K655" s="189" t="s">
        <v>97</v>
      </c>
      <c r="L655" s="190" t="s">
        <v>90</v>
      </c>
      <c r="M655" s="189" t="s">
        <v>425</v>
      </c>
      <c r="N655" s="190" t="s">
        <v>89</v>
      </c>
      <c r="O655" s="189" t="s">
        <v>516</v>
      </c>
      <c r="P655" s="190" t="s">
        <v>88</v>
      </c>
      <c r="Q655" s="189" t="s">
        <v>275</v>
      </c>
      <c r="R655" s="190" t="s">
        <v>210</v>
      </c>
      <c r="S655" s="189" t="s">
        <v>271</v>
      </c>
      <c r="T655" s="190" t="s">
        <v>209</v>
      </c>
      <c r="U655" s="189" t="s">
        <v>97</v>
      </c>
      <c r="V655" s="190" t="s">
        <v>291</v>
      </c>
      <c r="W655" s="189" t="s">
        <v>98</v>
      </c>
      <c r="X655" s="190" t="s">
        <v>593</v>
      </c>
      <c r="Y655" s="189"/>
      <c r="Z655" s="190" t="s">
        <v>739</v>
      </c>
      <c r="AA655" s="189"/>
      <c r="AB655" s="303" t="s">
        <v>911</v>
      </c>
      <c r="AC655" s="189"/>
      <c r="AD655" s="18" t="s">
        <v>306</v>
      </c>
      <c r="AE655" s="366"/>
      <c r="AF655" s="366"/>
      <c r="AG655" s="188"/>
      <c r="AH655" s="390"/>
      <c r="AI655" s="392"/>
      <c r="AJ655" s="392"/>
      <c r="AK655" s="392"/>
      <c r="AL655" s="392"/>
      <c r="AM655" s="392"/>
      <c r="AN655" s="392"/>
      <c r="AO655" s="392"/>
      <c r="AP655" s="392"/>
      <c r="AQ655" s="395"/>
      <c r="AT655" s="4">
        <f>SUM(AP654:AQ656)/SUM(AN654:AQ656)*100</f>
        <v>53.846153846153847</v>
      </c>
    </row>
    <row r="656" spans="1:46" ht="19.899999999999999" customHeight="1" thickBot="1" x14ac:dyDescent="0.25">
      <c r="A656" s="17"/>
      <c r="B656" s="407"/>
      <c r="C656" s="233"/>
      <c r="D656" s="203"/>
      <c r="E656" s="203"/>
      <c r="F656" s="202"/>
      <c r="G656" s="410"/>
      <c r="H656" s="410"/>
      <c r="I656" s="410"/>
      <c r="J656" s="201" t="s">
        <v>87</v>
      </c>
      <c r="K656" s="200" t="s">
        <v>743</v>
      </c>
      <c r="L656" s="201" t="s">
        <v>86</v>
      </c>
      <c r="M656" s="200" t="s">
        <v>916</v>
      </c>
      <c r="N656" s="201" t="s">
        <v>85</v>
      </c>
      <c r="O656" s="200" t="s">
        <v>746</v>
      </c>
      <c r="P656" s="201" t="s">
        <v>84</v>
      </c>
      <c r="Q656" s="200" t="s">
        <v>516</v>
      </c>
      <c r="R656" s="201" t="s">
        <v>208</v>
      </c>
      <c r="S656" s="200" t="s">
        <v>263</v>
      </c>
      <c r="T656" s="201" t="s">
        <v>207</v>
      </c>
      <c r="U656" s="200" t="s">
        <v>97</v>
      </c>
      <c r="V656" s="201" t="s">
        <v>290</v>
      </c>
      <c r="W656" s="200"/>
      <c r="X656" s="201" t="s">
        <v>592</v>
      </c>
      <c r="Y656" s="200"/>
      <c r="Z656" s="201" t="s">
        <v>738</v>
      </c>
      <c r="AA656" s="200"/>
      <c r="AB656" s="302" t="s">
        <v>910</v>
      </c>
      <c r="AC656" s="200"/>
      <c r="AD656" s="10" t="s">
        <v>842</v>
      </c>
      <c r="AE656" s="398"/>
      <c r="AF656" s="398"/>
      <c r="AG656" s="199"/>
      <c r="AH656" s="391"/>
      <c r="AI656" s="393"/>
      <c r="AJ656" s="393"/>
      <c r="AK656" s="393"/>
      <c r="AL656" s="393"/>
      <c r="AM656" s="393"/>
      <c r="AN656" s="393"/>
      <c r="AO656" s="393"/>
      <c r="AP656" s="393"/>
      <c r="AQ656" s="396"/>
    </row>
    <row r="657" spans="1:46" ht="19.899999999999999" customHeight="1" x14ac:dyDescent="0.2">
      <c r="A657" s="17"/>
      <c r="B657" s="405">
        <v>8</v>
      </c>
      <c r="C657" s="232"/>
      <c r="D657" s="197"/>
      <c r="E657" s="197"/>
      <c r="F657" s="196"/>
      <c r="G657" s="408">
        <v>90</v>
      </c>
      <c r="H657" s="408">
        <v>30</v>
      </c>
      <c r="I657" s="408">
        <v>5</v>
      </c>
      <c r="J657" s="195" t="s">
        <v>95</v>
      </c>
      <c r="K657" s="194" t="s">
        <v>764</v>
      </c>
      <c r="L657" s="195" t="s">
        <v>94</v>
      </c>
      <c r="M657" s="194" t="s">
        <v>819</v>
      </c>
      <c r="N657" s="195" t="s">
        <v>93</v>
      </c>
      <c r="O657" s="194" t="s">
        <v>516</v>
      </c>
      <c r="P657" s="195" t="s">
        <v>92</v>
      </c>
      <c r="Q657" s="194" t="s">
        <v>945</v>
      </c>
      <c r="R657" s="195" t="s">
        <v>212</v>
      </c>
      <c r="S657" s="194" t="s">
        <v>624</v>
      </c>
      <c r="T657" s="195" t="s">
        <v>211</v>
      </c>
      <c r="U657" s="194" t="s">
        <v>266</v>
      </c>
      <c r="V657" s="195" t="s">
        <v>292</v>
      </c>
      <c r="W657" s="194" t="s">
        <v>263</v>
      </c>
      <c r="X657" s="195" t="s">
        <v>594</v>
      </c>
      <c r="Y657" s="194" t="s">
        <v>97</v>
      </c>
      <c r="Z657" s="195" t="s">
        <v>740</v>
      </c>
      <c r="AA657" s="194" t="s">
        <v>98</v>
      </c>
      <c r="AB657" s="304" t="s">
        <v>912</v>
      </c>
      <c r="AC657" s="194"/>
      <c r="AD657" s="25" t="s">
        <v>944</v>
      </c>
      <c r="AE657" s="397"/>
      <c r="AF657" s="397"/>
      <c r="AG657" s="193"/>
      <c r="AH657" s="379">
        <f>SUMPRODUCT(LEN($K657:$Y659)-LEN(SUBSTITUTE($K657:$Y659,"A", "")))</f>
        <v>60</v>
      </c>
      <c r="AI657" s="365">
        <f>SUMPRODUCT(LEN($AD657:$AD659)-LEN(SUBSTITUTE($AD657:$AD659,"A", "")))</f>
        <v>30</v>
      </c>
      <c r="AJ657" s="365">
        <f>SUMPRODUCT(LEN($K657:$Y659)-LEN(SUBSTITUTE($K657:$Y659,"S", "")))</f>
        <v>5</v>
      </c>
      <c r="AK657" s="365">
        <f>SUMPRODUCT(LEN($AD657:$AD659)-LEN(SUBSTITUTE($AD657:$AD659,"S", "")))</f>
        <v>2</v>
      </c>
      <c r="AL657" s="365">
        <f>SUMPRODUCT(LEN($K657:$Y659)-LEN(SUBSTITUTE($K657:$Y659,"F", "")))</f>
        <v>0</v>
      </c>
      <c r="AM657" s="365">
        <f>SUMPRODUCT(LEN($AD657:$AD659)-LEN(SUBSTITUTE($AD657:$AD659,"F", "")))</f>
        <v>0</v>
      </c>
      <c r="AN657" s="365">
        <f>SUMPRODUCT(LEN($K657:$Y659)-LEN(SUBSTITUTE($K657:$Y659,"G", "")))</f>
        <v>11</v>
      </c>
      <c r="AO657" s="365">
        <f>SUMPRODUCT(LEN($AD657:$AD659)-LEN(SUBSTITUTE($AD657:$AD659,"G", "")))</f>
        <v>3</v>
      </c>
      <c r="AP657" s="365">
        <f>SUMPRODUCT(LEN($K657:$Y659)-LEN(SUBSTITUTE($K657:$Y659,"M", "")))</f>
        <v>11</v>
      </c>
      <c r="AQ657" s="382">
        <f>SUMPRODUCT(LEN($AD657:$AD659)-LEN(SUBSTITUTE($AD657:$AD659,"M", "")))</f>
        <v>1</v>
      </c>
    </row>
    <row r="658" spans="1:46" ht="19.899999999999999" customHeight="1" x14ac:dyDescent="0.2">
      <c r="A658" s="17"/>
      <c r="B658" s="406"/>
      <c r="C658" s="231"/>
      <c r="D658" s="23"/>
      <c r="E658" s="23"/>
      <c r="F658" s="191"/>
      <c r="G658" s="409"/>
      <c r="H658" s="409"/>
      <c r="I658" s="409"/>
      <c r="J658" s="190" t="s">
        <v>91</v>
      </c>
      <c r="K658" s="189" t="s">
        <v>224</v>
      </c>
      <c r="L658" s="190" t="s">
        <v>90</v>
      </c>
      <c r="M658" s="189" t="s">
        <v>943</v>
      </c>
      <c r="N658" s="190" t="s">
        <v>89</v>
      </c>
      <c r="O658" s="189" t="s">
        <v>938</v>
      </c>
      <c r="P658" s="190" t="s">
        <v>88</v>
      </c>
      <c r="Q658" s="189" t="s">
        <v>425</v>
      </c>
      <c r="R658" s="190" t="s">
        <v>210</v>
      </c>
      <c r="S658" s="189" t="s">
        <v>942</v>
      </c>
      <c r="T658" s="190" t="s">
        <v>209</v>
      </c>
      <c r="U658" s="189" t="s">
        <v>435</v>
      </c>
      <c r="V658" s="190" t="s">
        <v>291</v>
      </c>
      <c r="W658" s="189" t="s">
        <v>266</v>
      </c>
      <c r="X658" s="190" t="s">
        <v>593</v>
      </c>
      <c r="Y658" s="189" t="s">
        <v>97</v>
      </c>
      <c r="Z658" s="190" t="s">
        <v>739</v>
      </c>
      <c r="AA658" s="189"/>
      <c r="AB658" s="303" t="s">
        <v>911</v>
      </c>
      <c r="AC658" s="189"/>
      <c r="AD658" s="18" t="s">
        <v>941</v>
      </c>
      <c r="AE658" s="366"/>
      <c r="AF658" s="366"/>
      <c r="AG658" s="188"/>
      <c r="AH658" s="390"/>
      <c r="AI658" s="392"/>
      <c r="AJ658" s="392"/>
      <c r="AK658" s="392"/>
      <c r="AL658" s="392"/>
      <c r="AM658" s="392"/>
      <c r="AN658" s="392"/>
      <c r="AO658" s="392"/>
      <c r="AP658" s="392"/>
      <c r="AQ658" s="395"/>
      <c r="AT658" s="4">
        <f>SUM(AP657:AQ659)/SUM(AN657:AQ659)*100</f>
        <v>46.153846153846153</v>
      </c>
    </row>
    <row r="659" spans="1:46" ht="19.899999999999999" customHeight="1" thickBot="1" x14ac:dyDescent="0.25">
      <c r="A659" s="17"/>
      <c r="B659" s="407"/>
      <c r="C659" s="233"/>
      <c r="D659" s="203"/>
      <c r="E659" s="203"/>
      <c r="F659" s="202"/>
      <c r="G659" s="410"/>
      <c r="H659" s="410"/>
      <c r="I659" s="410"/>
      <c r="J659" s="201" t="s">
        <v>87</v>
      </c>
      <c r="K659" s="200" t="s">
        <v>743</v>
      </c>
      <c r="L659" s="201" t="s">
        <v>86</v>
      </c>
      <c r="M659" s="200" t="s">
        <v>940</v>
      </c>
      <c r="N659" s="201" t="s">
        <v>85</v>
      </c>
      <c r="O659" s="200" t="s">
        <v>939</v>
      </c>
      <c r="P659" s="201" t="s">
        <v>84</v>
      </c>
      <c r="Q659" s="200" t="s">
        <v>624</v>
      </c>
      <c r="R659" s="201" t="s">
        <v>208</v>
      </c>
      <c r="S659" s="200" t="s">
        <v>367</v>
      </c>
      <c r="T659" s="201" t="s">
        <v>207</v>
      </c>
      <c r="U659" s="200" t="s">
        <v>308</v>
      </c>
      <c r="V659" s="201" t="s">
        <v>290</v>
      </c>
      <c r="W659" s="200" t="s">
        <v>213</v>
      </c>
      <c r="X659" s="201" t="s">
        <v>592</v>
      </c>
      <c r="Y659" s="200" t="s">
        <v>218</v>
      </c>
      <c r="Z659" s="201" t="s">
        <v>738</v>
      </c>
      <c r="AA659" s="200"/>
      <c r="AB659" s="302" t="s">
        <v>910</v>
      </c>
      <c r="AC659" s="200"/>
      <c r="AD659" s="10"/>
      <c r="AE659" s="398"/>
      <c r="AF659" s="398"/>
      <c r="AG659" s="199"/>
      <c r="AH659" s="391"/>
      <c r="AI659" s="393"/>
      <c r="AJ659" s="393"/>
      <c r="AK659" s="393"/>
      <c r="AL659" s="393"/>
      <c r="AM659" s="393"/>
      <c r="AN659" s="393"/>
      <c r="AO659" s="393"/>
      <c r="AP659" s="393"/>
      <c r="AQ659" s="396"/>
    </row>
    <row r="660" spans="1:46" ht="19.899999999999999" customHeight="1" x14ac:dyDescent="0.2">
      <c r="A660" s="17"/>
      <c r="B660" s="405">
        <v>9</v>
      </c>
      <c r="C660" s="232"/>
      <c r="D660" s="197"/>
      <c r="E660" s="197"/>
      <c r="F660" s="196"/>
      <c r="G660" s="408">
        <v>84</v>
      </c>
      <c r="H660" s="408">
        <v>28</v>
      </c>
      <c r="I660" s="408">
        <v>6</v>
      </c>
      <c r="J660" s="195" t="s">
        <v>95</v>
      </c>
      <c r="K660" s="194" t="s">
        <v>97</v>
      </c>
      <c r="L660" s="195" t="s">
        <v>94</v>
      </c>
      <c r="M660" s="194" t="s">
        <v>938</v>
      </c>
      <c r="N660" s="195" t="s">
        <v>93</v>
      </c>
      <c r="O660" s="194" t="s">
        <v>743</v>
      </c>
      <c r="P660" s="195" t="s">
        <v>92</v>
      </c>
      <c r="Q660" s="194" t="s">
        <v>746</v>
      </c>
      <c r="R660" s="195" t="s">
        <v>212</v>
      </c>
      <c r="S660" s="194" t="s">
        <v>213</v>
      </c>
      <c r="T660" s="195" t="s">
        <v>211</v>
      </c>
      <c r="U660" s="194" t="s">
        <v>534</v>
      </c>
      <c r="V660" s="195" t="s">
        <v>292</v>
      </c>
      <c r="W660" s="194" t="s">
        <v>218</v>
      </c>
      <c r="X660" s="195" t="s">
        <v>594</v>
      </c>
      <c r="Y660" s="194" t="s">
        <v>98</v>
      </c>
      <c r="Z660" s="195" t="s">
        <v>740</v>
      </c>
      <c r="AA660" s="194"/>
      <c r="AB660" s="304" t="s">
        <v>912</v>
      </c>
      <c r="AC660" s="194"/>
      <c r="AD660" s="25" t="s">
        <v>217</v>
      </c>
      <c r="AE660" s="397"/>
      <c r="AF660" s="397"/>
      <c r="AG660" s="193"/>
      <c r="AH660" s="379">
        <f>SUMPRODUCT(LEN($K660:$Y662)-LEN(SUBSTITUTE($K660:$Y662,"A", "")))</f>
        <v>34</v>
      </c>
      <c r="AI660" s="365">
        <f>SUMPRODUCT(LEN($AD660:$AD662)-LEN(SUBSTITUTE($AD660:$AD662,"A", "")))</f>
        <v>1</v>
      </c>
      <c r="AJ660" s="365">
        <f>SUMPRODUCT(LEN($K660:$Y662)-LEN(SUBSTITUTE($K660:$Y662,"S", "")))</f>
        <v>12</v>
      </c>
      <c r="AK660" s="365">
        <f>SUMPRODUCT(LEN($AD660:$AD662)-LEN(SUBSTITUTE($AD660:$AD662,"S", "")))</f>
        <v>1</v>
      </c>
      <c r="AL660" s="365">
        <f>SUMPRODUCT(LEN($K660:$Y662)-LEN(SUBSTITUTE($K660:$Y662,"F", "")))</f>
        <v>1</v>
      </c>
      <c r="AM660" s="365">
        <f>SUMPRODUCT(LEN($AD660:$AD662)-LEN(SUBSTITUTE($AD660:$AD662,"F", "")))</f>
        <v>0</v>
      </c>
      <c r="AN660" s="365">
        <f>SUMPRODUCT(LEN($K660:$Y662)-LEN(SUBSTITUTE($K660:$Y662,"G", "")))</f>
        <v>1</v>
      </c>
      <c r="AO660" s="365">
        <f>SUMPRODUCT(LEN($AD660:$AD662)-LEN(SUBSTITUTE($AD660:$AD662,"G", "")))</f>
        <v>0</v>
      </c>
      <c r="AP660" s="365">
        <f>SUMPRODUCT(LEN($K660:$Y662)-LEN(SUBSTITUTE($K660:$Y662,"M", "")))</f>
        <v>10</v>
      </c>
      <c r="AQ660" s="382">
        <f>SUMPRODUCT(LEN($AD660:$AD662)-LEN(SUBSTITUTE($AD660:$AD662,"M", "")))</f>
        <v>0</v>
      </c>
    </row>
    <row r="661" spans="1:46" ht="19.899999999999999" customHeight="1" x14ac:dyDescent="0.2">
      <c r="A661" s="17"/>
      <c r="B661" s="406"/>
      <c r="C661" s="231"/>
      <c r="D661" s="23"/>
      <c r="E661" s="23"/>
      <c r="F661" s="191"/>
      <c r="G661" s="409"/>
      <c r="H661" s="409"/>
      <c r="I661" s="409"/>
      <c r="J661" s="190" t="s">
        <v>91</v>
      </c>
      <c r="K661" s="189" t="s">
        <v>743</v>
      </c>
      <c r="L661" s="190" t="s">
        <v>90</v>
      </c>
      <c r="M661" s="189" t="s">
        <v>793</v>
      </c>
      <c r="N661" s="190" t="s">
        <v>89</v>
      </c>
      <c r="O661" s="189" t="s">
        <v>743</v>
      </c>
      <c r="P661" s="190" t="s">
        <v>88</v>
      </c>
      <c r="Q661" s="189" t="s">
        <v>213</v>
      </c>
      <c r="R661" s="190" t="s">
        <v>210</v>
      </c>
      <c r="S661" s="189" t="s">
        <v>265</v>
      </c>
      <c r="T661" s="190" t="s">
        <v>209</v>
      </c>
      <c r="U661" s="189" t="s">
        <v>220</v>
      </c>
      <c r="V661" s="190" t="s">
        <v>291</v>
      </c>
      <c r="W661" s="189" t="s">
        <v>218</v>
      </c>
      <c r="X661" s="190" t="s">
        <v>593</v>
      </c>
      <c r="Y661" s="189"/>
      <c r="Z661" s="190" t="s">
        <v>739</v>
      </c>
      <c r="AA661" s="189"/>
      <c r="AB661" s="303" t="s">
        <v>911</v>
      </c>
      <c r="AC661" s="189"/>
      <c r="AD661" s="18"/>
      <c r="AE661" s="366"/>
      <c r="AF661" s="366"/>
      <c r="AG661" s="188"/>
      <c r="AH661" s="390"/>
      <c r="AI661" s="392"/>
      <c r="AJ661" s="392"/>
      <c r="AK661" s="392"/>
      <c r="AL661" s="392"/>
      <c r="AM661" s="392"/>
      <c r="AN661" s="392"/>
      <c r="AO661" s="392"/>
      <c r="AP661" s="392"/>
      <c r="AQ661" s="395"/>
      <c r="AT661" s="4">
        <f>SUM(AP660:AQ662)/SUM(AN660:AQ662)*100</f>
        <v>90.909090909090907</v>
      </c>
    </row>
    <row r="662" spans="1:46" ht="19.899999999999999" customHeight="1" thickBot="1" x14ac:dyDescent="0.25">
      <c r="A662" s="17"/>
      <c r="B662" s="407"/>
      <c r="C662" s="233"/>
      <c r="D662" s="203"/>
      <c r="E662" s="203"/>
      <c r="F662" s="202"/>
      <c r="G662" s="410"/>
      <c r="H662" s="410"/>
      <c r="I662" s="410"/>
      <c r="J662" s="201" t="s">
        <v>87</v>
      </c>
      <c r="K662" s="200" t="s">
        <v>747</v>
      </c>
      <c r="L662" s="201" t="s">
        <v>86</v>
      </c>
      <c r="M662" s="200" t="s">
        <v>743</v>
      </c>
      <c r="N662" s="201" t="s">
        <v>85</v>
      </c>
      <c r="O662" s="200" t="s">
        <v>743</v>
      </c>
      <c r="P662" s="201" t="s">
        <v>84</v>
      </c>
      <c r="Q662" s="200" t="s">
        <v>213</v>
      </c>
      <c r="R662" s="201" t="s">
        <v>208</v>
      </c>
      <c r="S662" s="200" t="s">
        <v>213</v>
      </c>
      <c r="T662" s="201" t="s">
        <v>207</v>
      </c>
      <c r="U662" s="200" t="s">
        <v>315</v>
      </c>
      <c r="V662" s="201" t="s">
        <v>290</v>
      </c>
      <c r="W662" s="200" t="s">
        <v>218</v>
      </c>
      <c r="X662" s="201" t="s">
        <v>592</v>
      </c>
      <c r="Y662" s="200"/>
      <c r="Z662" s="201" t="s">
        <v>738</v>
      </c>
      <c r="AA662" s="200"/>
      <c r="AB662" s="302" t="s">
        <v>910</v>
      </c>
      <c r="AC662" s="200"/>
      <c r="AD662" s="10"/>
      <c r="AE662" s="398"/>
      <c r="AF662" s="398"/>
      <c r="AG662" s="199"/>
      <c r="AH662" s="391"/>
      <c r="AI662" s="393"/>
      <c r="AJ662" s="393"/>
      <c r="AK662" s="393"/>
      <c r="AL662" s="393"/>
      <c r="AM662" s="393"/>
      <c r="AN662" s="393"/>
      <c r="AO662" s="393"/>
      <c r="AP662" s="393"/>
      <c r="AQ662" s="396"/>
    </row>
    <row r="663" spans="1:46" ht="19.899999999999999" customHeight="1" x14ac:dyDescent="0.2">
      <c r="A663" s="17"/>
      <c r="B663" s="405">
        <v>10</v>
      </c>
      <c r="C663" s="232"/>
      <c r="D663" s="197"/>
      <c r="E663" s="197"/>
      <c r="F663" s="196"/>
      <c r="G663" s="408">
        <v>81</v>
      </c>
      <c r="H663" s="408">
        <v>23</v>
      </c>
      <c r="I663" s="408">
        <v>5</v>
      </c>
      <c r="J663" s="195" t="s">
        <v>95</v>
      </c>
      <c r="K663" s="194" t="s">
        <v>97</v>
      </c>
      <c r="L663" s="195" t="s">
        <v>94</v>
      </c>
      <c r="M663" s="194" t="s">
        <v>213</v>
      </c>
      <c r="N663" s="195" t="s">
        <v>93</v>
      </c>
      <c r="O663" s="194" t="s">
        <v>263</v>
      </c>
      <c r="P663" s="195" t="s">
        <v>92</v>
      </c>
      <c r="Q663" s="194" t="s">
        <v>263</v>
      </c>
      <c r="R663" s="195" t="s">
        <v>212</v>
      </c>
      <c r="S663" s="194" t="s">
        <v>213</v>
      </c>
      <c r="T663" s="195" t="s">
        <v>211</v>
      </c>
      <c r="U663" s="194" t="s">
        <v>217</v>
      </c>
      <c r="V663" s="195" t="s">
        <v>292</v>
      </c>
      <c r="W663" s="194"/>
      <c r="X663" s="195" t="s">
        <v>594</v>
      </c>
      <c r="Y663" s="194"/>
      <c r="Z663" s="195" t="s">
        <v>740</v>
      </c>
      <c r="AA663" s="194"/>
      <c r="AB663" s="304" t="s">
        <v>912</v>
      </c>
      <c r="AC663" s="194"/>
      <c r="AD663" s="25"/>
      <c r="AE663" s="397"/>
      <c r="AF663" s="397"/>
      <c r="AG663" s="193"/>
      <c r="AH663" s="379">
        <f>SUMPRODUCT(LEN($K663:$Y665)-LEN(SUBSTITUTE($K663:$Y665,"A", "")))</f>
        <v>25</v>
      </c>
      <c r="AI663" s="365">
        <f>SUMPRODUCT(LEN($AD663:$AD665)-LEN(SUBSTITUTE($AD663:$AD665,"A", "")))</f>
        <v>0</v>
      </c>
      <c r="AJ663" s="365">
        <f>SUMPRODUCT(LEN($K663:$Y665)-LEN(SUBSTITUTE($K663:$Y665,"S", "")))</f>
        <v>6</v>
      </c>
      <c r="AK663" s="365">
        <f>SUMPRODUCT(LEN($AD663:$AD665)-LEN(SUBSTITUTE($AD663:$AD665,"S", "")))</f>
        <v>0</v>
      </c>
      <c r="AL663" s="365">
        <f>SUMPRODUCT(LEN($K663:$Y665)-LEN(SUBSTITUTE($K663:$Y665,"F", "")))</f>
        <v>0</v>
      </c>
      <c r="AM663" s="365">
        <f>SUMPRODUCT(LEN($AD663:$AD665)-LEN(SUBSTITUTE($AD663:$AD665,"F", "")))</f>
        <v>0</v>
      </c>
      <c r="AN663" s="365">
        <f>SUMPRODUCT(LEN($K663:$Y665)-LEN(SUBSTITUTE($K663:$Y665,"G", "")))</f>
        <v>3</v>
      </c>
      <c r="AO663" s="365">
        <f>SUMPRODUCT(LEN($AD663:$AD665)-LEN(SUBSTITUTE($AD663:$AD665,"G", "")))</f>
        <v>0</v>
      </c>
      <c r="AP663" s="365">
        <f>SUMPRODUCT(LEN($K663:$Y665)-LEN(SUBSTITUTE($K663:$Y665,"M", "")))</f>
        <v>2</v>
      </c>
      <c r="AQ663" s="382">
        <f>SUMPRODUCT(LEN($AD663:$AD665)-LEN(SUBSTITUTE($AD663:$AD665,"M", "")))</f>
        <v>0</v>
      </c>
    </row>
    <row r="664" spans="1:46" ht="19.899999999999999" customHeight="1" x14ac:dyDescent="0.2">
      <c r="A664" s="17"/>
      <c r="B664" s="406"/>
      <c r="C664" s="231"/>
      <c r="D664" s="23"/>
      <c r="E664" s="23"/>
      <c r="F664" s="191"/>
      <c r="G664" s="409"/>
      <c r="H664" s="409"/>
      <c r="I664" s="409"/>
      <c r="J664" s="190" t="s">
        <v>91</v>
      </c>
      <c r="K664" s="189" t="s">
        <v>97</v>
      </c>
      <c r="L664" s="190" t="s">
        <v>90</v>
      </c>
      <c r="M664" s="189" t="s">
        <v>743</v>
      </c>
      <c r="N664" s="190" t="s">
        <v>89</v>
      </c>
      <c r="O664" s="189" t="s">
        <v>224</v>
      </c>
      <c r="P664" s="190" t="s">
        <v>88</v>
      </c>
      <c r="Q664" s="189" t="s">
        <v>230</v>
      </c>
      <c r="R664" s="190" t="s">
        <v>210</v>
      </c>
      <c r="S664" s="189" t="s">
        <v>213</v>
      </c>
      <c r="T664" s="190" t="s">
        <v>209</v>
      </c>
      <c r="U664" s="189" t="s">
        <v>218</v>
      </c>
      <c r="V664" s="190" t="s">
        <v>291</v>
      </c>
      <c r="W664" s="189"/>
      <c r="X664" s="190" t="s">
        <v>593</v>
      </c>
      <c r="Y664" s="189"/>
      <c r="Z664" s="190" t="s">
        <v>739</v>
      </c>
      <c r="AA664" s="189"/>
      <c r="AB664" s="303" t="s">
        <v>911</v>
      </c>
      <c r="AC664" s="189"/>
      <c r="AD664" s="18"/>
      <c r="AE664" s="366"/>
      <c r="AF664" s="366"/>
      <c r="AG664" s="188"/>
      <c r="AH664" s="390"/>
      <c r="AI664" s="392"/>
      <c r="AJ664" s="392"/>
      <c r="AK664" s="392"/>
      <c r="AL664" s="392"/>
      <c r="AM664" s="392"/>
      <c r="AN664" s="392"/>
      <c r="AO664" s="392"/>
      <c r="AP664" s="392"/>
      <c r="AQ664" s="395"/>
      <c r="AT664" s="4">
        <f>SUM(AP663:AQ665)/SUM(AN663:AQ665)*100</f>
        <v>40</v>
      </c>
    </row>
    <row r="665" spans="1:46" ht="19.899999999999999" customHeight="1" thickBot="1" x14ac:dyDescent="0.25">
      <c r="A665" s="17"/>
      <c r="B665" s="407"/>
      <c r="C665" s="233"/>
      <c r="D665" s="203"/>
      <c r="E665" s="203"/>
      <c r="F665" s="202"/>
      <c r="G665" s="410"/>
      <c r="H665" s="410"/>
      <c r="I665" s="410"/>
      <c r="J665" s="201" t="s">
        <v>87</v>
      </c>
      <c r="K665" s="200" t="s">
        <v>213</v>
      </c>
      <c r="L665" s="201" t="s">
        <v>86</v>
      </c>
      <c r="M665" s="200" t="s">
        <v>746</v>
      </c>
      <c r="N665" s="201" t="s">
        <v>85</v>
      </c>
      <c r="O665" s="200" t="s">
        <v>213</v>
      </c>
      <c r="P665" s="201" t="s">
        <v>84</v>
      </c>
      <c r="Q665" s="200" t="s">
        <v>263</v>
      </c>
      <c r="R665" s="201" t="s">
        <v>208</v>
      </c>
      <c r="S665" s="200" t="s">
        <v>97</v>
      </c>
      <c r="T665" s="201" t="s">
        <v>207</v>
      </c>
      <c r="U665" s="200" t="s">
        <v>218</v>
      </c>
      <c r="V665" s="201" t="s">
        <v>290</v>
      </c>
      <c r="W665" s="200"/>
      <c r="X665" s="201" t="s">
        <v>592</v>
      </c>
      <c r="Y665" s="200"/>
      <c r="Z665" s="201" t="s">
        <v>738</v>
      </c>
      <c r="AA665" s="200"/>
      <c r="AB665" s="302" t="s">
        <v>910</v>
      </c>
      <c r="AC665" s="200"/>
      <c r="AD665" s="10"/>
      <c r="AE665" s="398"/>
      <c r="AF665" s="398"/>
      <c r="AG665" s="199"/>
      <c r="AH665" s="391"/>
      <c r="AI665" s="393"/>
      <c r="AJ665" s="393"/>
      <c r="AK665" s="393"/>
      <c r="AL665" s="393"/>
      <c r="AM665" s="393"/>
      <c r="AN665" s="393"/>
      <c r="AO665" s="393"/>
      <c r="AP665" s="393"/>
      <c r="AQ665" s="396"/>
    </row>
    <row r="666" spans="1:46" ht="19.899999999999999" customHeight="1" x14ac:dyDescent="0.2">
      <c r="A666" s="17"/>
      <c r="B666" s="405">
        <v>11</v>
      </c>
      <c r="C666" s="232"/>
      <c r="D666" s="197"/>
      <c r="E666" s="197"/>
      <c r="F666" s="196"/>
      <c r="G666" s="408">
        <v>87</v>
      </c>
      <c r="H666" s="408">
        <v>27</v>
      </c>
      <c r="I666" s="408">
        <v>7</v>
      </c>
      <c r="J666" s="195" t="s">
        <v>95</v>
      </c>
      <c r="K666" s="194" t="s">
        <v>916</v>
      </c>
      <c r="L666" s="195" t="s">
        <v>94</v>
      </c>
      <c r="M666" s="194" t="s">
        <v>753</v>
      </c>
      <c r="N666" s="195" t="s">
        <v>93</v>
      </c>
      <c r="O666" s="194" t="s">
        <v>516</v>
      </c>
      <c r="P666" s="195" t="s">
        <v>92</v>
      </c>
      <c r="Q666" s="194" t="s">
        <v>490</v>
      </c>
      <c r="R666" s="195" t="s">
        <v>212</v>
      </c>
      <c r="S666" s="194" t="s">
        <v>265</v>
      </c>
      <c r="T666" s="195" t="s">
        <v>211</v>
      </c>
      <c r="U666" s="194" t="s">
        <v>230</v>
      </c>
      <c r="V666" s="195" t="s">
        <v>292</v>
      </c>
      <c r="W666" s="194" t="s">
        <v>97</v>
      </c>
      <c r="X666" s="195" t="s">
        <v>594</v>
      </c>
      <c r="Y666" s="194"/>
      <c r="Z666" s="195" t="s">
        <v>740</v>
      </c>
      <c r="AA666" s="194"/>
      <c r="AB666" s="304" t="s">
        <v>912</v>
      </c>
      <c r="AC666" s="194"/>
      <c r="AD666" s="25" t="s">
        <v>278</v>
      </c>
      <c r="AE666" s="397"/>
      <c r="AF666" s="397"/>
      <c r="AG666" s="193"/>
      <c r="AH666" s="379">
        <f>SUMPRODUCT(LEN($K666:$Y668)-LEN(SUBSTITUTE($K666:$Y668,"A", "")))</f>
        <v>40</v>
      </c>
      <c r="AI666" s="365">
        <f>SUMPRODUCT(LEN($AD666:$AD668)-LEN(SUBSTITUTE($AD666:$AD668,"A", "")))</f>
        <v>8</v>
      </c>
      <c r="AJ666" s="365">
        <f>SUMPRODUCT(LEN($K666:$Y668)-LEN(SUBSTITUTE($K666:$Y668,"S", "")))</f>
        <v>5</v>
      </c>
      <c r="AK666" s="365">
        <f>SUMPRODUCT(LEN($AD666:$AD668)-LEN(SUBSTITUTE($AD666:$AD668,"S", "")))</f>
        <v>3</v>
      </c>
      <c r="AL666" s="365">
        <f>SUMPRODUCT(LEN($K666:$Y668)-LEN(SUBSTITUTE($K666:$Y668,"F", "")))</f>
        <v>0</v>
      </c>
      <c r="AM666" s="365">
        <f>SUMPRODUCT(LEN($AD666:$AD668)-LEN(SUBSTITUTE($AD666:$AD668,"F", "")))</f>
        <v>0</v>
      </c>
      <c r="AN666" s="365">
        <f>SUMPRODUCT(LEN($K666:$Y668)-LEN(SUBSTITUTE($K666:$Y668,"G", "")))</f>
        <v>5</v>
      </c>
      <c r="AO666" s="365">
        <f>SUMPRODUCT(LEN($AD666:$AD668)-LEN(SUBSTITUTE($AD666:$AD668,"G", "")))</f>
        <v>1</v>
      </c>
      <c r="AP666" s="365">
        <f>SUMPRODUCT(LEN($K666:$Y668)-LEN(SUBSTITUTE($K666:$Y668,"M", "")))</f>
        <v>7</v>
      </c>
      <c r="AQ666" s="382">
        <f>SUMPRODUCT(LEN($AD666:$AD668)-LEN(SUBSTITUTE($AD666:$AD668,"M", "")))</f>
        <v>1</v>
      </c>
    </row>
    <row r="667" spans="1:46" ht="19.899999999999999" customHeight="1" x14ac:dyDescent="0.2">
      <c r="A667" s="17"/>
      <c r="B667" s="406"/>
      <c r="C667" s="231"/>
      <c r="D667" s="23"/>
      <c r="E667" s="23"/>
      <c r="F667" s="191"/>
      <c r="G667" s="409"/>
      <c r="H667" s="409"/>
      <c r="I667" s="409"/>
      <c r="J667" s="190" t="s">
        <v>91</v>
      </c>
      <c r="K667" s="189" t="s">
        <v>97</v>
      </c>
      <c r="L667" s="190" t="s">
        <v>90</v>
      </c>
      <c r="M667" s="189" t="s">
        <v>224</v>
      </c>
      <c r="N667" s="190" t="s">
        <v>89</v>
      </c>
      <c r="O667" s="189" t="s">
        <v>746</v>
      </c>
      <c r="P667" s="190" t="s">
        <v>88</v>
      </c>
      <c r="Q667" s="189" t="s">
        <v>275</v>
      </c>
      <c r="R667" s="190" t="s">
        <v>210</v>
      </c>
      <c r="S667" s="189" t="s">
        <v>265</v>
      </c>
      <c r="T667" s="190" t="s">
        <v>209</v>
      </c>
      <c r="U667" s="189" t="s">
        <v>213</v>
      </c>
      <c r="V667" s="190" t="s">
        <v>291</v>
      </c>
      <c r="W667" s="189" t="s">
        <v>218</v>
      </c>
      <c r="X667" s="190" t="s">
        <v>593</v>
      </c>
      <c r="Y667" s="189"/>
      <c r="Z667" s="190" t="s">
        <v>739</v>
      </c>
      <c r="AA667" s="189"/>
      <c r="AB667" s="303" t="s">
        <v>911</v>
      </c>
      <c r="AC667" s="189"/>
      <c r="AD667" s="18" t="s">
        <v>937</v>
      </c>
      <c r="AE667" s="366"/>
      <c r="AF667" s="366"/>
      <c r="AG667" s="188"/>
      <c r="AH667" s="390"/>
      <c r="AI667" s="392"/>
      <c r="AJ667" s="392"/>
      <c r="AK667" s="392"/>
      <c r="AL667" s="392"/>
      <c r="AM667" s="392"/>
      <c r="AN667" s="392"/>
      <c r="AO667" s="392"/>
      <c r="AP667" s="392"/>
      <c r="AQ667" s="395"/>
      <c r="AT667" s="4">
        <f>SUM(AP666:AQ668)/SUM(AN666:AQ668)*100</f>
        <v>57.142857142857139</v>
      </c>
    </row>
    <row r="668" spans="1:46" ht="19.899999999999999" customHeight="1" thickBot="1" x14ac:dyDescent="0.25">
      <c r="A668" s="17"/>
      <c r="B668" s="407"/>
      <c r="C668" s="233"/>
      <c r="D668" s="203"/>
      <c r="E668" s="203"/>
      <c r="F668" s="202"/>
      <c r="G668" s="410"/>
      <c r="H668" s="410"/>
      <c r="I668" s="410"/>
      <c r="J668" s="201" t="s">
        <v>87</v>
      </c>
      <c r="K668" s="200" t="s">
        <v>745</v>
      </c>
      <c r="L668" s="201" t="s">
        <v>86</v>
      </c>
      <c r="M668" s="200" t="s">
        <v>793</v>
      </c>
      <c r="N668" s="201" t="s">
        <v>85</v>
      </c>
      <c r="O668" s="200" t="s">
        <v>213</v>
      </c>
      <c r="P668" s="201" t="s">
        <v>84</v>
      </c>
      <c r="Q668" s="200" t="s">
        <v>319</v>
      </c>
      <c r="R668" s="201" t="s">
        <v>208</v>
      </c>
      <c r="S668" s="200" t="s">
        <v>97</v>
      </c>
      <c r="T668" s="201" t="s">
        <v>207</v>
      </c>
      <c r="U668" s="200" t="s">
        <v>213</v>
      </c>
      <c r="V668" s="201" t="s">
        <v>290</v>
      </c>
      <c r="W668" s="200"/>
      <c r="X668" s="201" t="s">
        <v>592</v>
      </c>
      <c r="Y668" s="200"/>
      <c r="Z668" s="201" t="s">
        <v>738</v>
      </c>
      <c r="AA668" s="200"/>
      <c r="AB668" s="302" t="s">
        <v>910</v>
      </c>
      <c r="AC668" s="200"/>
      <c r="AD668" s="10"/>
      <c r="AE668" s="398"/>
      <c r="AF668" s="398"/>
      <c r="AG668" s="199"/>
      <c r="AH668" s="391"/>
      <c r="AI668" s="393"/>
      <c r="AJ668" s="393"/>
      <c r="AK668" s="393"/>
      <c r="AL668" s="393"/>
      <c r="AM668" s="393"/>
      <c r="AN668" s="393"/>
      <c r="AO668" s="393"/>
      <c r="AP668" s="393"/>
      <c r="AQ668" s="396"/>
    </row>
    <row r="669" spans="1:46" ht="19.899999999999999" customHeight="1" x14ac:dyDescent="0.2">
      <c r="A669" s="17"/>
      <c r="B669" s="405">
        <v>12</v>
      </c>
      <c r="C669" s="232"/>
      <c r="D669" s="197"/>
      <c r="E669" s="197"/>
      <c r="F669" s="196"/>
      <c r="G669" s="408"/>
      <c r="H669" s="408"/>
      <c r="I669" s="408"/>
      <c r="J669" s="195" t="s">
        <v>95</v>
      </c>
      <c r="K669" s="194"/>
      <c r="L669" s="195" t="s">
        <v>94</v>
      </c>
      <c r="M669" s="194"/>
      <c r="N669" s="195" t="s">
        <v>93</v>
      </c>
      <c r="O669" s="194"/>
      <c r="P669" s="195" t="s">
        <v>92</v>
      </c>
      <c r="Q669" s="194"/>
      <c r="R669" s="195" t="s">
        <v>212</v>
      </c>
      <c r="S669" s="194"/>
      <c r="T669" s="195" t="s">
        <v>211</v>
      </c>
      <c r="U669" s="194"/>
      <c r="V669" s="195" t="s">
        <v>292</v>
      </c>
      <c r="W669" s="194"/>
      <c r="X669" s="195" t="s">
        <v>594</v>
      </c>
      <c r="Y669" s="194"/>
      <c r="Z669" s="195" t="s">
        <v>740</v>
      </c>
      <c r="AA669" s="194"/>
      <c r="AB669" s="304" t="s">
        <v>912</v>
      </c>
      <c r="AC669" s="194"/>
      <c r="AD669" s="25"/>
      <c r="AE669" s="397"/>
      <c r="AF669" s="397"/>
      <c r="AG669" s="193"/>
      <c r="AH669" s="379">
        <f>SUMPRODUCT(LEN($K669:$Y671)-LEN(SUBSTITUTE($K669:$Y671,"A", "")))</f>
        <v>0</v>
      </c>
      <c r="AI669" s="365">
        <f>SUMPRODUCT(LEN($AD669:$AD671)-LEN(SUBSTITUTE($AD669:$AD671,"A", "")))</f>
        <v>0</v>
      </c>
      <c r="AJ669" s="365">
        <f>SUMPRODUCT(LEN($K669:$Y671)-LEN(SUBSTITUTE($K669:$Y671,"S", "")))</f>
        <v>0</v>
      </c>
      <c r="AK669" s="365">
        <f>SUMPRODUCT(LEN($AD669:$AD671)-LEN(SUBSTITUTE($AD669:$AD671,"S", "")))</f>
        <v>0</v>
      </c>
      <c r="AL669" s="365">
        <f>SUMPRODUCT(LEN($K669:$Y671)-LEN(SUBSTITUTE($K669:$Y671,"F", "")))</f>
        <v>0</v>
      </c>
      <c r="AM669" s="365">
        <f>SUMPRODUCT(LEN($AD669:$AD671)-LEN(SUBSTITUTE($AD669:$AD671,"F", "")))</f>
        <v>0</v>
      </c>
      <c r="AN669" s="365">
        <f>SUMPRODUCT(LEN($K669:$Y671)-LEN(SUBSTITUTE($K669:$Y671,"G", "")))</f>
        <v>0</v>
      </c>
      <c r="AO669" s="365">
        <f>SUMPRODUCT(LEN($AD669:$AD671)-LEN(SUBSTITUTE($AD669:$AD671,"G", "")))</f>
        <v>0</v>
      </c>
      <c r="AP669" s="365">
        <f>SUMPRODUCT(LEN($K669:$Y671)-LEN(SUBSTITUTE($K669:$Y671,"M", "")))</f>
        <v>0</v>
      </c>
      <c r="AQ669" s="382">
        <f>SUMPRODUCT(LEN($AD669:$AD671)-LEN(SUBSTITUTE($AD669:$AD671,"M", "")))</f>
        <v>0</v>
      </c>
    </row>
    <row r="670" spans="1:46" ht="19.899999999999999" customHeight="1" x14ac:dyDescent="0.2">
      <c r="A670" s="17"/>
      <c r="B670" s="406"/>
      <c r="C670" s="231"/>
      <c r="D670" s="23"/>
      <c r="E670" s="23"/>
      <c r="F670" s="191"/>
      <c r="G670" s="409"/>
      <c r="H670" s="409"/>
      <c r="I670" s="409"/>
      <c r="J670" s="190" t="s">
        <v>91</v>
      </c>
      <c r="K670" s="189"/>
      <c r="L670" s="190" t="s">
        <v>90</v>
      </c>
      <c r="M670" s="189"/>
      <c r="N670" s="190" t="s">
        <v>89</v>
      </c>
      <c r="O670" s="189"/>
      <c r="P670" s="190" t="s">
        <v>88</v>
      </c>
      <c r="Q670" s="189"/>
      <c r="R670" s="190" t="s">
        <v>210</v>
      </c>
      <c r="S670" s="189"/>
      <c r="T670" s="190" t="s">
        <v>209</v>
      </c>
      <c r="U670" s="189"/>
      <c r="V670" s="190" t="s">
        <v>291</v>
      </c>
      <c r="W670" s="189"/>
      <c r="X670" s="190" t="s">
        <v>593</v>
      </c>
      <c r="Y670" s="189"/>
      <c r="Z670" s="190" t="s">
        <v>739</v>
      </c>
      <c r="AA670" s="189"/>
      <c r="AB670" s="303" t="s">
        <v>911</v>
      </c>
      <c r="AC670" s="189"/>
      <c r="AD670" s="18"/>
      <c r="AE670" s="366"/>
      <c r="AF670" s="366"/>
      <c r="AG670" s="188"/>
      <c r="AH670" s="390"/>
      <c r="AI670" s="392"/>
      <c r="AJ670" s="392"/>
      <c r="AK670" s="392"/>
      <c r="AL670" s="392"/>
      <c r="AM670" s="392"/>
      <c r="AN670" s="392"/>
      <c r="AO670" s="392"/>
      <c r="AP670" s="392"/>
      <c r="AQ670" s="395"/>
    </row>
    <row r="671" spans="1:46" ht="19.899999999999999" customHeight="1" thickBot="1" x14ac:dyDescent="0.25">
      <c r="A671" s="17"/>
      <c r="B671" s="407"/>
      <c r="C671" s="233"/>
      <c r="D671" s="203"/>
      <c r="E671" s="203"/>
      <c r="F671" s="202"/>
      <c r="G671" s="410"/>
      <c r="H671" s="410"/>
      <c r="I671" s="410"/>
      <c r="J671" s="201" t="s">
        <v>87</v>
      </c>
      <c r="K671" s="200"/>
      <c r="L671" s="201" t="s">
        <v>86</v>
      </c>
      <c r="M671" s="200"/>
      <c r="N671" s="201" t="s">
        <v>85</v>
      </c>
      <c r="O671" s="200"/>
      <c r="P671" s="201" t="s">
        <v>84</v>
      </c>
      <c r="Q671" s="200"/>
      <c r="R671" s="201" t="s">
        <v>208</v>
      </c>
      <c r="S671" s="200"/>
      <c r="T671" s="201" t="s">
        <v>207</v>
      </c>
      <c r="U671" s="200"/>
      <c r="V671" s="201" t="s">
        <v>290</v>
      </c>
      <c r="W671" s="200"/>
      <c r="X671" s="201" t="s">
        <v>592</v>
      </c>
      <c r="Y671" s="200"/>
      <c r="Z671" s="201" t="s">
        <v>738</v>
      </c>
      <c r="AA671" s="200"/>
      <c r="AB671" s="302" t="s">
        <v>910</v>
      </c>
      <c r="AC671" s="200"/>
      <c r="AD671" s="10"/>
      <c r="AE671" s="398"/>
      <c r="AF671" s="398"/>
      <c r="AG671" s="199"/>
      <c r="AH671" s="391"/>
      <c r="AI671" s="393"/>
      <c r="AJ671" s="393"/>
      <c r="AK671" s="393"/>
      <c r="AL671" s="393"/>
      <c r="AM671" s="393"/>
      <c r="AN671" s="393"/>
      <c r="AO671" s="393"/>
      <c r="AP671" s="393"/>
      <c r="AQ671" s="396"/>
    </row>
    <row r="672" spans="1:46" ht="19.899999999999999" customHeight="1" x14ac:dyDescent="0.2">
      <c r="A672" s="17"/>
      <c r="B672" s="405">
        <v>13</v>
      </c>
      <c r="C672" s="232"/>
      <c r="D672" s="197"/>
      <c r="E672" s="197"/>
      <c r="F672" s="196"/>
      <c r="G672" s="408"/>
      <c r="H672" s="408"/>
      <c r="I672" s="408"/>
      <c r="J672" s="195" t="s">
        <v>95</v>
      </c>
      <c r="K672" s="194"/>
      <c r="L672" s="195" t="s">
        <v>94</v>
      </c>
      <c r="M672" s="194"/>
      <c r="N672" s="195" t="s">
        <v>93</v>
      </c>
      <c r="O672" s="194"/>
      <c r="P672" s="195" t="s">
        <v>92</v>
      </c>
      <c r="Q672" s="194"/>
      <c r="R672" s="195" t="s">
        <v>212</v>
      </c>
      <c r="S672" s="194"/>
      <c r="T672" s="195" t="s">
        <v>211</v>
      </c>
      <c r="U672" s="194"/>
      <c r="V672" s="195" t="s">
        <v>292</v>
      </c>
      <c r="W672" s="194"/>
      <c r="X672" s="195" t="s">
        <v>594</v>
      </c>
      <c r="Y672" s="194"/>
      <c r="Z672" s="195" t="s">
        <v>740</v>
      </c>
      <c r="AA672" s="194"/>
      <c r="AB672" s="304" t="s">
        <v>912</v>
      </c>
      <c r="AC672" s="194"/>
      <c r="AD672" s="25"/>
      <c r="AE672" s="397"/>
      <c r="AF672" s="397"/>
      <c r="AG672" s="193"/>
      <c r="AH672" s="379">
        <f>SUMPRODUCT(LEN($K672:$Y674)-LEN(SUBSTITUTE($K672:$Y674,"A", "")))</f>
        <v>0</v>
      </c>
      <c r="AI672" s="365">
        <f>SUMPRODUCT(LEN($AD672:$AD674)-LEN(SUBSTITUTE($AD672:$AD674,"A", "")))</f>
        <v>0</v>
      </c>
      <c r="AJ672" s="365">
        <f>SUMPRODUCT(LEN($K672:$Y674)-LEN(SUBSTITUTE($K672:$Y674,"S", "")))</f>
        <v>0</v>
      </c>
      <c r="AK672" s="365">
        <f>SUMPRODUCT(LEN($AD672:$AD674)-LEN(SUBSTITUTE($AD672:$AD674,"S", "")))</f>
        <v>0</v>
      </c>
      <c r="AL672" s="365">
        <f>SUMPRODUCT(LEN($K672:$Y674)-LEN(SUBSTITUTE($K672:$Y674,"F", "")))</f>
        <v>0</v>
      </c>
      <c r="AM672" s="365">
        <f>SUMPRODUCT(LEN($AD672:$AD674)-LEN(SUBSTITUTE($AD672:$AD674,"F", "")))</f>
        <v>0</v>
      </c>
      <c r="AN672" s="365">
        <f>SUMPRODUCT(LEN($K672:$Y674)-LEN(SUBSTITUTE($K672:$Y674,"G", "")))</f>
        <v>0</v>
      </c>
      <c r="AO672" s="365">
        <f>SUMPRODUCT(LEN($AD672:$AD674)-LEN(SUBSTITUTE($AD672:$AD674,"G", "")))</f>
        <v>0</v>
      </c>
      <c r="AP672" s="365">
        <f>SUMPRODUCT(LEN($K672:$Y674)-LEN(SUBSTITUTE($K672:$Y674,"M", "")))</f>
        <v>0</v>
      </c>
      <c r="AQ672" s="382">
        <f>SUMPRODUCT(LEN($AD672:$AD674)-LEN(SUBSTITUTE($AD672:$AD674,"M", "")))</f>
        <v>0</v>
      </c>
    </row>
    <row r="673" spans="1:44" ht="19.899999999999999" customHeight="1" x14ac:dyDescent="0.2">
      <c r="A673" s="17"/>
      <c r="B673" s="406"/>
      <c r="C673" s="231"/>
      <c r="D673" s="23"/>
      <c r="E673" s="23"/>
      <c r="F673" s="191"/>
      <c r="G673" s="409"/>
      <c r="H673" s="409"/>
      <c r="I673" s="409"/>
      <c r="J673" s="190" t="s">
        <v>91</v>
      </c>
      <c r="K673" s="189"/>
      <c r="L673" s="190" t="s">
        <v>90</v>
      </c>
      <c r="M673" s="189"/>
      <c r="N673" s="190" t="s">
        <v>89</v>
      </c>
      <c r="O673" s="189"/>
      <c r="P673" s="190" t="s">
        <v>88</v>
      </c>
      <c r="Q673" s="189"/>
      <c r="R673" s="190" t="s">
        <v>210</v>
      </c>
      <c r="S673" s="189"/>
      <c r="T673" s="190" t="s">
        <v>209</v>
      </c>
      <c r="U673" s="189"/>
      <c r="V673" s="190" t="s">
        <v>291</v>
      </c>
      <c r="W673" s="189"/>
      <c r="X673" s="190" t="s">
        <v>593</v>
      </c>
      <c r="Y673" s="189"/>
      <c r="Z673" s="190" t="s">
        <v>739</v>
      </c>
      <c r="AA673" s="189"/>
      <c r="AB673" s="303" t="s">
        <v>911</v>
      </c>
      <c r="AC673" s="189"/>
      <c r="AD673" s="18"/>
      <c r="AE673" s="366"/>
      <c r="AF673" s="366"/>
      <c r="AG673" s="188"/>
      <c r="AH673" s="390"/>
      <c r="AI673" s="392"/>
      <c r="AJ673" s="392"/>
      <c r="AK673" s="392"/>
      <c r="AL673" s="392"/>
      <c r="AM673" s="392"/>
      <c r="AN673" s="392"/>
      <c r="AO673" s="392"/>
      <c r="AP673" s="392"/>
      <c r="AQ673" s="395"/>
    </row>
    <row r="674" spans="1:44" ht="19.899999999999999" customHeight="1" thickBot="1" x14ac:dyDescent="0.25">
      <c r="A674" s="17"/>
      <c r="B674" s="407"/>
      <c r="C674" s="233"/>
      <c r="D674" s="203"/>
      <c r="E674" s="203"/>
      <c r="F674" s="202"/>
      <c r="G674" s="410"/>
      <c r="H674" s="410"/>
      <c r="I674" s="410"/>
      <c r="J674" s="201" t="s">
        <v>87</v>
      </c>
      <c r="K674" s="200"/>
      <c r="L674" s="201" t="s">
        <v>86</v>
      </c>
      <c r="M674" s="200"/>
      <c r="N674" s="201" t="s">
        <v>85</v>
      </c>
      <c r="O674" s="200"/>
      <c r="P674" s="201" t="s">
        <v>84</v>
      </c>
      <c r="Q674" s="200"/>
      <c r="R674" s="201" t="s">
        <v>208</v>
      </c>
      <c r="S674" s="200"/>
      <c r="T674" s="201" t="s">
        <v>207</v>
      </c>
      <c r="U674" s="200"/>
      <c r="V674" s="201" t="s">
        <v>290</v>
      </c>
      <c r="W674" s="200"/>
      <c r="X674" s="201" t="s">
        <v>592</v>
      </c>
      <c r="Y674" s="200"/>
      <c r="Z674" s="201" t="s">
        <v>738</v>
      </c>
      <c r="AA674" s="200"/>
      <c r="AB674" s="302" t="s">
        <v>910</v>
      </c>
      <c r="AC674" s="200"/>
      <c r="AD674" s="10"/>
      <c r="AE674" s="398"/>
      <c r="AF674" s="398"/>
      <c r="AG674" s="199"/>
      <c r="AH674" s="391"/>
      <c r="AI674" s="393"/>
      <c r="AJ674" s="393"/>
      <c r="AK674" s="393"/>
      <c r="AL674" s="393"/>
      <c r="AM674" s="393"/>
      <c r="AN674" s="393"/>
      <c r="AO674" s="393"/>
      <c r="AP674" s="393"/>
      <c r="AQ674" s="396"/>
    </row>
    <row r="675" spans="1:44" ht="19.899999999999999" customHeight="1" x14ac:dyDescent="0.2">
      <c r="A675" s="17"/>
      <c r="B675" s="405">
        <v>14</v>
      </c>
      <c r="C675" s="232"/>
      <c r="D675" s="197"/>
      <c r="E675" s="197"/>
      <c r="F675" s="196"/>
      <c r="G675" s="408"/>
      <c r="H675" s="408"/>
      <c r="I675" s="408"/>
      <c r="J675" s="195" t="s">
        <v>95</v>
      </c>
      <c r="K675" s="194"/>
      <c r="L675" s="195" t="s">
        <v>94</v>
      </c>
      <c r="M675" s="194"/>
      <c r="N675" s="195" t="s">
        <v>93</v>
      </c>
      <c r="O675" s="194"/>
      <c r="P675" s="195" t="s">
        <v>92</v>
      </c>
      <c r="Q675" s="194"/>
      <c r="R675" s="195" t="s">
        <v>212</v>
      </c>
      <c r="S675" s="194"/>
      <c r="T675" s="195" t="s">
        <v>211</v>
      </c>
      <c r="U675" s="194"/>
      <c r="V675" s="195" t="s">
        <v>292</v>
      </c>
      <c r="W675" s="194"/>
      <c r="X675" s="195" t="s">
        <v>594</v>
      </c>
      <c r="Y675" s="194"/>
      <c r="Z675" s="195" t="s">
        <v>740</v>
      </c>
      <c r="AA675" s="194"/>
      <c r="AB675" s="304" t="s">
        <v>912</v>
      </c>
      <c r="AC675" s="194"/>
      <c r="AD675" s="25"/>
      <c r="AE675" s="397"/>
      <c r="AF675" s="397"/>
      <c r="AG675" s="193"/>
      <c r="AH675" s="379">
        <f>SUMPRODUCT(LEN($K675:$Y677)-LEN(SUBSTITUTE($K675:$Y677,"A", "")))</f>
        <v>0</v>
      </c>
      <c r="AI675" s="365">
        <f>SUMPRODUCT(LEN($AD675:$AD677)-LEN(SUBSTITUTE($AD675:$AD677,"A", "")))</f>
        <v>0</v>
      </c>
      <c r="AJ675" s="365">
        <f>SUMPRODUCT(LEN($K675:$Y677)-LEN(SUBSTITUTE($K675:$Y677,"S", "")))</f>
        <v>0</v>
      </c>
      <c r="AK675" s="365">
        <f>SUMPRODUCT(LEN($AD675:$AD677)-LEN(SUBSTITUTE($AD675:$AD677,"S", "")))</f>
        <v>0</v>
      </c>
      <c r="AL675" s="365">
        <f>SUMPRODUCT(LEN($K675:$Y677)-LEN(SUBSTITUTE($K675:$Y677,"F", "")))</f>
        <v>0</v>
      </c>
      <c r="AM675" s="365">
        <f>SUMPRODUCT(LEN($AD675:$AD677)-LEN(SUBSTITUTE($AD675:$AD677,"F", "")))</f>
        <v>0</v>
      </c>
      <c r="AN675" s="365">
        <f>SUMPRODUCT(LEN($K675:$Y677)-LEN(SUBSTITUTE($K675:$Y677,"G", "")))</f>
        <v>0</v>
      </c>
      <c r="AO675" s="365">
        <f>SUMPRODUCT(LEN($AD675:$AD677)-LEN(SUBSTITUTE($AD675:$AD677,"G", "")))</f>
        <v>0</v>
      </c>
      <c r="AP675" s="365">
        <f>SUMPRODUCT(LEN($K675:$Y677)-LEN(SUBSTITUTE($K675:$Y677,"M", "")))</f>
        <v>0</v>
      </c>
      <c r="AQ675" s="382">
        <f>SUMPRODUCT(LEN($AD675:$AD677)-LEN(SUBSTITUTE($AD675:$AD677,"M", "")))</f>
        <v>0</v>
      </c>
    </row>
    <row r="676" spans="1:44" ht="19.899999999999999" customHeight="1" x14ac:dyDescent="0.2">
      <c r="A676" s="17"/>
      <c r="B676" s="406"/>
      <c r="C676" s="231"/>
      <c r="D676" s="23"/>
      <c r="E676" s="23"/>
      <c r="F676" s="191"/>
      <c r="G676" s="409"/>
      <c r="H676" s="409"/>
      <c r="I676" s="409"/>
      <c r="J676" s="190" t="s">
        <v>91</v>
      </c>
      <c r="K676" s="189"/>
      <c r="L676" s="190" t="s">
        <v>90</v>
      </c>
      <c r="M676" s="189"/>
      <c r="N676" s="190" t="s">
        <v>89</v>
      </c>
      <c r="O676" s="189"/>
      <c r="P676" s="190" t="s">
        <v>88</v>
      </c>
      <c r="Q676" s="189"/>
      <c r="R676" s="190" t="s">
        <v>210</v>
      </c>
      <c r="S676" s="189"/>
      <c r="T676" s="190" t="s">
        <v>209</v>
      </c>
      <c r="U676" s="189"/>
      <c r="V676" s="190" t="s">
        <v>291</v>
      </c>
      <c r="W676" s="189"/>
      <c r="X676" s="190" t="s">
        <v>593</v>
      </c>
      <c r="Y676" s="189"/>
      <c r="Z676" s="190" t="s">
        <v>739</v>
      </c>
      <c r="AA676" s="189"/>
      <c r="AB676" s="303" t="s">
        <v>911</v>
      </c>
      <c r="AC676" s="189"/>
      <c r="AD676" s="18"/>
      <c r="AE676" s="366"/>
      <c r="AF676" s="366"/>
      <c r="AG676" s="188"/>
      <c r="AH676" s="390"/>
      <c r="AI676" s="392"/>
      <c r="AJ676" s="392"/>
      <c r="AK676" s="392"/>
      <c r="AL676" s="392"/>
      <c r="AM676" s="392"/>
      <c r="AN676" s="392"/>
      <c r="AO676" s="392"/>
      <c r="AP676" s="392"/>
      <c r="AQ676" s="395"/>
      <c r="AR676" s="58"/>
    </row>
    <row r="677" spans="1:44" ht="19.899999999999999" customHeight="1" thickBot="1" x14ac:dyDescent="0.25">
      <c r="A677" s="17"/>
      <c r="B677" s="407"/>
      <c r="C677" s="233"/>
      <c r="D677" s="203"/>
      <c r="E677" s="203"/>
      <c r="F677" s="202"/>
      <c r="G677" s="410"/>
      <c r="H677" s="410"/>
      <c r="I677" s="410"/>
      <c r="J677" s="201" t="s">
        <v>87</v>
      </c>
      <c r="K677" s="200"/>
      <c r="L677" s="201" t="s">
        <v>86</v>
      </c>
      <c r="M677" s="200"/>
      <c r="N677" s="201" t="s">
        <v>85</v>
      </c>
      <c r="O677" s="200"/>
      <c r="P677" s="201" t="s">
        <v>84</v>
      </c>
      <c r="Q677" s="200"/>
      <c r="R677" s="201" t="s">
        <v>208</v>
      </c>
      <c r="S677" s="200"/>
      <c r="T677" s="201" t="s">
        <v>207</v>
      </c>
      <c r="U677" s="200"/>
      <c r="V677" s="201" t="s">
        <v>290</v>
      </c>
      <c r="W677" s="200"/>
      <c r="X677" s="201" t="s">
        <v>592</v>
      </c>
      <c r="Y677" s="200"/>
      <c r="Z677" s="201" t="s">
        <v>738</v>
      </c>
      <c r="AA677" s="200"/>
      <c r="AB677" s="302" t="s">
        <v>910</v>
      </c>
      <c r="AC677" s="200"/>
      <c r="AD677" s="10"/>
      <c r="AE677" s="398"/>
      <c r="AF677" s="398"/>
      <c r="AG677" s="199"/>
      <c r="AH677" s="391"/>
      <c r="AI677" s="393"/>
      <c r="AJ677" s="393"/>
      <c r="AK677" s="393"/>
      <c r="AL677" s="393"/>
      <c r="AM677" s="393"/>
      <c r="AN677" s="393"/>
      <c r="AO677" s="393"/>
      <c r="AP677" s="393"/>
      <c r="AQ677" s="396"/>
    </row>
    <row r="678" spans="1:44" ht="19.899999999999999" customHeight="1" x14ac:dyDescent="0.2">
      <c r="A678" s="17"/>
      <c r="B678" s="405">
        <v>15</v>
      </c>
      <c r="C678" s="232"/>
      <c r="D678" s="197"/>
      <c r="E678" s="197"/>
      <c r="F678" s="196"/>
      <c r="G678" s="408"/>
      <c r="H678" s="408"/>
      <c r="I678" s="408"/>
      <c r="J678" s="195" t="s">
        <v>95</v>
      </c>
      <c r="K678" s="194"/>
      <c r="L678" s="195" t="s">
        <v>94</v>
      </c>
      <c r="M678" s="194"/>
      <c r="N678" s="195" t="s">
        <v>93</v>
      </c>
      <c r="O678" s="194"/>
      <c r="P678" s="195" t="s">
        <v>92</v>
      </c>
      <c r="Q678" s="194"/>
      <c r="R678" s="195" t="s">
        <v>212</v>
      </c>
      <c r="S678" s="194"/>
      <c r="T678" s="195" t="s">
        <v>211</v>
      </c>
      <c r="U678" s="194"/>
      <c r="V678" s="195" t="s">
        <v>292</v>
      </c>
      <c r="W678" s="194"/>
      <c r="X678" s="195" t="s">
        <v>594</v>
      </c>
      <c r="Y678" s="194"/>
      <c r="Z678" s="195" t="s">
        <v>740</v>
      </c>
      <c r="AA678" s="194"/>
      <c r="AB678" s="304" t="s">
        <v>912</v>
      </c>
      <c r="AC678" s="194"/>
      <c r="AD678" s="25"/>
      <c r="AE678" s="397"/>
      <c r="AF678" s="397"/>
      <c r="AG678" s="193"/>
      <c r="AH678" s="379">
        <f>SUMPRODUCT(LEN($K678:$Y680)-LEN(SUBSTITUTE($K678:$Y680,"A", "")))</f>
        <v>0</v>
      </c>
      <c r="AI678" s="365">
        <f>SUMPRODUCT(LEN($AD678:$AD680)-LEN(SUBSTITUTE($AD678:$AD680,"A", "")))</f>
        <v>0</v>
      </c>
      <c r="AJ678" s="365">
        <f>SUMPRODUCT(LEN($K678:$Y680)-LEN(SUBSTITUTE($K678:$Y680,"S", "")))</f>
        <v>0</v>
      </c>
      <c r="AK678" s="365">
        <f>SUMPRODUCT(LEN($AD678:$AD680)-LEN(SUBSTITUTE($AD678:$AD680,"S", "")))</f>
        <v>0</v>
      </c>
      <c r="AL678" s="365">
        <f>SUMPRODUCT(LEN($K678:$Y680)-LEN(SUBSTITUTE($K678:$Y680,"F", "")))</f>
        <v>0</v>
      </c>
      <c r="AM678" s="365">
        <f>SUMPRODUCT(LEN($AD678:$AD680)-LEN(SUBSTITUTE($AD678:$AD680,"F", "")))</f>
        <v>0</v>
      </c>
      <c r="AN678" s="365">
        <f>SUMPRODUCT(LEN($K678:$Y680)-LEN(SUBSTITUTE($K678:$Y680,"G", "")))</f>
        <v>0</v>
      </c>
      <c r="AO678" s="365">
        <f>SUMPRODUCT(LEN($AD678:$AD680)-LEN(SUBSTITUTE($AD678:$AD680,"G", "")))</f>
        <v>0</v>
      </c>
      <c r="AP678" s="365">
        <f>SUMPRODUCT(LEN($K678:$Y680)-LEN(SUBSTITUTE($K678:$Y680,"M", "")))</f>
        <v>0</v>
      </c>
      <c r="AQ678" s="382">
        <f>SUMPRODUCT(LEN($AD678:$AD680)-LEN(SUBSTITUTE($AD678:$AD680,"M", "")))</f>
        <v>0</v>
      </c>
    </row>
    <row r="679" spans="1:44" ht="19.899999999999999" customHeight="1" x14ac:dyDescent="0.2">
      <c r="A679" s="17"/>
      <c r="B679" s="406"/>
      <c r="C679" s="231"/>
      <c r="D679" s="23"/>
      <c r="E679" s="23"/>
      <c r="F679" s="191"/>
      <c r="G679" s="409"/>
      <c r="H679" s="409"/>
      <c r="I679" s="409"/>
      <c r="J679" s="190" t="s">
        <v>91</v>
      </c>
      <c r="K679" s="189"/>
      <c r="L679" s="190" t="s">
        <v>90</v>
      </c>
      <c r="M679" s="189"/>
      <c r="N679" s="190" t="s">
        <v>89</v>
      </c>
      <c r="O679" s="189"/>
      <c r="P679" s="190" t="s">
        <v>88</v>
      </c>
      <c r="Q679" s="189"/>
      <c r="R679" s="190" t="s">
        <v>210</v>
      </c>
      <c r="S679" s="189"/>
      <c r="T679" s="190" t="s">
        <v>209</v>
      </c>
      <c r="U679" s="189"/>
      <c r="V679" s="190" t="s">
        <v>291</v>
      </c>
      <c r="W679" s="189"/>
      <c r="X679" s="190" t="s">
        <v>593</v>
      </c>
      <c r="Y679" s="189"/>
      <c r="Z679" s="190" t="s">
        <v>739</v>
      </c>
      <c r="AA679" s="189"/>
      <c r="AB679" s="303" t="s">
        <v>911</v>
      </c>
      <c r="AC679" s="189"/>
      <c r="AD679" s="18"/>
      <c r="AE679" s="366"/>
      <c r="AF679" s="366"/>
      <c r="AG679" s="188"/>
      <c r="AH679" s="390"/>
      <c r="AI679" s="392"/>
      <c r="AJ679" s="392"/>
      <c r="AK679" s="392"/>
      <c r="AL679" s="392"/>
      <c r="AM679" s="392"/>
      <c r="AN679" s="392"/>
      <c r="AO679" s="392"/>
      <c r="AP679" s="392"/>
      <c r="AQ679" s="395"/>
    </row>
    <row r="680" spans="1:44" ht="19.899999999999999" customHeight="1" thickBot="1" x14ac:dyDescent="0.25">
      <c r="A680" s="17"/>
      <c r="B680" s="407"/>
      <c r="C680" s="233"/>
      <c r="D680" s="203"/>
      <c r="E680" s="203"/>
      <c r="F680" s="202"/>
      <c r="G680" s="410"/>
      <c r="H680" s="410"/>
      <c r="I680" s="410"/>
      <c r="J680" s="201" t="s">
        <v>87</v>
      </c>
      <c r="K680" s="200"/>
      <c r="L680" s="201" t="s">
        <v>86</v>
      </c>
      <c r="M680" s="200"/>
      <c r="N680" s="201" t="s">
        <v>85</v>
      </c>
      <c r="O680" s="200"/>
      <c r="P680" s="201" t="s">
        <v>84</v>
      </c>
      <c r="Q680" s="200"/>
      <c r="R680" s="201" t="s">
        <v>208</v>
      </c>
      <c r="S680" s="200"/>
      <c r="T680" s="201" t="s">
        <v>207</v>
      </c>
      <c r="U680" s="200"/>
      <c r="V680" s="201" t="s">
        <v>290</v>
      </c>
      <c r="W680" s="200"/>
      <c r="X680" s="201" t="s">
        <v>592</v>
      </c>
      <c r="Y680" s="200"/>
      <c r="Z680" s="201" t="s">
        <v>738</v>
      </c>
      <c r="AA680" s="200"/>
      <c r="AB680" s="302" t="s">
        <v>910</v>
      </c>
      <c r="AC680" s="200"/>
      <c r="AD680" s="10"/>
      <c r="AE680" s="398"/>
      <c r="AF680" s="398"/>
      <c r="AG680" s="199"/>
      <c r="AH680" s="391"/>
      <c r="AI680" s="393"/>
      <c r="AJ680" s="393"/>
      <c r="AK680" s="393"/>
      <c r="AL680" s="393"/>
      <c r="AM680" s="393"/>
      <c r="AN680" s="393"/>
      <c r="AO680" s="393"/>
      <c r="AP680" s="393"/>
      <c r="AQ680" s="396"/>
    </row>
    <row r="681" spans="1:44" ht="19.899999999999999" customHeight="1" x14ac:dyDescent="0.2">
      <c r="A681" s="17"/>
      <c r="B681" s="405">
        <v>16</v>
      </c>
      <c r="C681" s="232"/>
      <c r="D681" s="197"/>
      <c r="E681" s="197"/>
      <c r="F681" s="196"/>
      <c r="G681" s="408"/>
      <c r="H681" s="408"/>
      <c r="I681" s="408"/>
      <c r="J681" s="195" t="s">
        <v>95</v>
      </c>
      <c r="K681" s="194"/>
      <c r="L681" s="195" t="s">
        <v>94</v>
      </c>
      <c r="M681" s="194"/>
      <c r="N681" s="195" t="s">
        <v>93</v>
      </c>
      <c r="O681" s="194"/>
      <c r="P681" s="195" t="s">
        <v>92</v>
      </c>
      <c r="Q681" s="194"/>
      <c r="R681" s="195" t="s">
        <v>212</v>
      </c>
      <c r="S681" s="194"/>
      <c r="T681" s="195" t="s">
        <v>211</v>
      </c>
      <c r="U681" s="194"/>
      <c r="V681" s="195" t="s">
        <v>292</v>
      </c>
      <c r="W681" s="194"/>
      <c r="X681" s="195" t="s">
        <v>594</v>
      </c>
      <c r="Y681" s="194"/>
      <c r="Z681" s="195" t="s">
        <v>740</v>
      </c>
      <c r="AA681" s="194"/>
      <c r="AB681" s="304" t="s">
        <v>912</v>
      </c>
      <c r="AC681" s="194"/>
      <c r="AD681" s="25"/>
      <c r="AE681" s="397"/>
      <c r="AF681" s="397"/>
      <c r="AG681" s="193"/>
      <c r="AH681" s="379">
        <f>SUMPRODUCT(LEN($K681:$Y683)-LEN(SUBSTITUTE($K681:$Y683,"A", "")))</f>
        <v>0</v>
      </c>
      <c r="AI681" s="365">
        <f>SUMPRODUCT(LEN($AD681:$AD683)-LEN(SUBSTITUTE($AD681:$AD683,"A", "")))</f>
        <v>0</v>
      </c>
      <c r="AJ681" s="365">
        <f>SUMPRODUCT(LEN($K681:$Y683)-LEN(SUBSTITUTE($K681:$Y683,"S", "")))</f>
        <v>0</v>
      </c>
      <c r="AK681" s="365">
        <f>SUMPRODUCT(LEN($AD681:$AD683)-LEN(SUBSTITUTE($AD681:$AD683,"S", "")))</f>
        <v>0</v>
      </c>
      <c r="AL681" s="365">
        <f>SUMPRODUCT(LEN($K681:$Y683)-LEN(SUBSTITUTE($K681:$Y683,"F", "")))</f>
        <v>0</v>
      </c>
      <c r="AM681" s="365">
        <f>SUMPRODUCT(LEN($AD681:$AD683)-LEN(SUBSTITUTE($AD681:$AD683,"F", "")))</f>
        <v>0</v>
      </c>
      <c r="AN681" s="365">
        <f>SUMPRODUCT(LEN($K681:$Y683)-LEN(SUBSTITUTE($K681:$Y683,"G", "")))</f>
        <v>0</v>
      </c>
      <c r="AO681" s="365">
        <f>SUMPRODUCT(LEN($AD681:$AD683)-LEN(SUBSTITUTE($AD681:$AD683,"G", "")))</f>
        <v>0</v>
      </c>
      <c r="AP681" s="365">
        <f>SUMPRODUCT(LEN($K681:$Y683)-LEN(SUBSTITUTE($K681:$Y683,"M", "")))</f>
        <v>0</v>
      </c>
      <c r="AQ681" s="382">
        <f>SUMPRODUCT(LEN($AD681:$AD683)-LEN(SUBSTITUTE($AD681:$AD683,"M", "")))</f>
        <v>0</v>
      </c>
    </row>
    <row r="682" spans="1:44" ht="19.899999999999999" customHeight="1" x14ac:dyDescent="0.2">
      <c r="A682" s="17"/>
      <c r="B682" s="406"/>
      <c r="C682" s="231"/>
      <c r="D682" s="23"/>
      <c r="E682" s="23"/>
      <c r="F682" s="191"/>
      <c r="G682" s="409"/>
      <c r="H682" s="409"/>
      <c r="I682" s="409"/>
      <c r="J682" s="190" t="s">
        <v>91</v>
      </c>
      <c r="K682" s="189"/>
      <c r="L682" s="190" t="s">
        <v>90</v>
      </c>
      <c r="M682" s="189"/>
      <c r="N682" s="190" t="s">
        <v>89</v>
      </c>
      <c r="O682" s="189"/>
      <c r="P682" s="190" t="s">
        <v>88</v>
      </c>
      <c r="Q682" s="189"/>
      <c r="R682" s="190" t="s">
        <v>210</v>
      </c>
      <c r="S682" s="189"/>
      <c r="T682" s="190" t="s">
        <v>209</v>
      </c>
      <c r="U682" s="189"/>
      <c r="V682" s="190" t="s">
        <v>291</v>
      </c>
      <c r="W682" s="189"/>
      <c r="X682" s="190" t="s">
        <v>593</v>
      </c>
      <c r="Y682" s="189"/>
      <c r="Z682" s="190" t="s">
        <v>739</v>
      </c>
      <c r="AA682" s="189"/>
      <c r="AB682" s="303" t="s">
        <v>911</v>
      </c>
      <c r="AC682" s="189"/>
      <c r="AD682" s="18"/>
      <c r="AE682" s="366"/>
      <c r="AF682" s="366"/>
      <c r="AG682" s="188"/>
      <c r="AH682" s="390"/>
      <c r="AI682" s="392"/>
      <c r="AJ682" s="392"/>
      <c r="AK682" s="392"/>
      <c r="AL682" s="392"/>
      <c r="AM682" s="392"/>
      <c r="AN682" s="392"/>
      <c r="AO682" s="392"/>
      <c r="AP682" s="392"/>
      <c r="AQ682" s="395"/>
    </row>
    <row r="683" spans="1:44" ht="19.899999999999999" customHeight="1" thickBot="1" x14ac:dyDescent="0.25">
      <c r="A683" s="17"/>
      <c r="B683" s="407"/>
      <c r="C683" s="233"/>
      <c r="D683" s="203"/>
      <c r="E683" s="203"/>
      <c r="F683" s="202"/>
      <c r="G683" s="410"/>
      <c r="H683" s="410"/>
      <c r="I683" s="410"/>
      <c r="J683" s="201" t="s">
        <v>87</v>
      </c>
      <c r="K683" s="200"/>
      <c r="L683" s="201" t="s">
        <v>86</v>
      </c>
      <c r="M683" s="200"/>
      <c r="N683" s="201" t="s">
        <v>85</v>
      </c>
      <c r="O683" s="200"/>
      <c r="P683" s="201" t="s">
        <v>84</v>
      </c>
      <c r="Q683" s="200"/>
      <c r="R683" s="201" t="s">
        <v>208</v>
      </c>
      <c r="S683" s="200"/>
      <c r="T683" s="201" t="s">
        <v>207</v>
      </c>
      <c r="U683" s="200"/>
      <c r="V683" s="201" t="s">
        <v>290</v>
      </c>
      <c r="W683" s="200"/>
      <c r="X683" s="201" t="s">
        <v>592</v>
      </c>
      <c r="Y683" s="200"/>
      <c r="Z683" s="201" t="s">
        <v>738</v>
      </c>
      <c r="AA683" s="200"/>
      <c r="AB683" s="302" t="s">
        <v>910</v>
      </c>
      <c r="AC683" s="200"/>
      <c r="AD683" s="10"/>
      <c r="AE683" s="398"/>
      <c r="AF683" s="398"/>
      <c r="AG683" s="199"/>
      <c r="AH683" s="391"/>
      <c r="AI683" s="393"/>
      <c r="AJ683" s="393"/>
      <c r="AK683" s="393"/>
      <c r="AL683" s="393"/>
      <c r="AM683" s="393"/>
      <c r="AN683" s="393"/>
      <c r="AO683" s="393"/>
      <c r="AP683" s="393"/>
      <c r="AQ683" s="396"/>
    </row>
    <row r="684" spans="1:44" ht="19.899999999999999" customHeight="1" x14ac:dyDescent="0.2">
      <c r="A684" s="17"/>
      <c r="B684" s="405">
        <v>17</v>
      </c>
      <c r="C684" s="232"/>
      <c r="D684" s="197"/>
      <c r="E684" s="197"/>
      <c r="F684" s="196"/>
      <c r="G684" s="408"/>
      <c r="H684" s="408"/>
      <c r="I684" s="408"/>
      <c r="J684" s="195" t="s">
        <v>95</v>
      </c>
      <c r="K684" s="194"/>
      <c r="L684" s="195" t="s">
        <v>94</v>
      </c>
      <c r="M684" s="194"/>
      <c r="N684" s="195" t="s">
        <v>93</v>
      </c>
      <c r="O684" s="194"/>
      <c r="P684" s="195" t="s">
        <v>92</v>
      </c>
      <c r="Q684" s="194"/>
      <c r="R684" s="195" t="s">
        <v>212</v>
      </c>
      <c r="S684" s="194"/>
      <c r="T684" s="195" t="s">
        <v>211</v>
      </c>
      <c r="U684" s="194"/>
      <c r="V684" s="195" t="s">
        <v>292</v>
      </c>
      <c r="W684" s="194"/>
      <c r="X684" s="195" t="s">
        <v>594</v>
      </c>
      <c r="Y684" s="194"/>
      <c r="Z684" s="195" t="s">
        <v>740</v>
      </c>
      <c r="AA684" s="194"/>
      <c r="AB684" s="304" t="s">
        <v>912</v>
      </c>
      <c r="AC684" s="194"/>
      <c r="AD684" s="25"/>
      <c r="AE684" s="397"/>
      <c r="AF684" s="397"/>
      <c r="AG684" s="193"/>
      <c r="AH684" s="379">
        <f>SUMPRODUCT(LEN($K684:$Y686)-LEN(SUBSTITUTE($K684:$Y686,"A", "")))</f>
        <v>0</v>
      </c>
      <c r="AI684" s="365">
        <f>SUMPRODUCT(LEN($AD684:$AD686)-LEN(SUBSTITUTE($AD684:$AD686,"A", "")))</f>
        <v>0</v>
      </c>
      <c r="AJ684" s="365">
        <f>SUMPRODUCT(LEN($K684:$Y686)-LEN(SUBSTITUTE($K684:$Y686,"S", "")))</f>
        <v>0</v>
      </c>
      <c r="AK684" s="365">
        <f>SUMPRODUCT(LEN($AD684:$AD686)-LEN(SUBSTITUTE($AD684:$AD686,"S", "")))</f>
        <v>0</v>
      </c>
      <c r="AL684" s="365">
        <f>SUMPRODUCT(LEN($K684:$Y686)-LEN(SUBSTITUTE($K684:$Y686,"F", "")))</f>
        <v>0</v>
      </c>
      <c r="AM684" s="365">
        <f>SUMPRODUCT(LEN($AD684:$AD686)-LEN(SUBSTITUTE($AD684:$AD686,"F", "")))</f>
        <v>0</v>
      </c>
      <c r="AN684" s="365">
        <f>SUMPRODUCT(LEN($K684:$Y686)-LEN(SUBSTITUTE($K684:$Y686,"G", "")))</f>
        <v>0</v>
      </c>
      <c r="AO684" s="365">
        <f>SUMPRODUCT(LEN($AD684:$AD686)-LEN(SUBSTITUTE($AD684:$AD686,"G", "")))</f>
        <v>0</v>
      </c>
      <c r="AP684" s="365">
        <f>SUMPRODUCT(LEN($K684:$Y686)-LEN(SUBSTITUTE($K684:$Y686,"M", "")))</f>
        <v>0</v>
      </c>
      <c r="AQ684" s="382">
        <f>SUMPRODUCT(LEN($AD684:$AD686)-LEN(SUBSTITUTE($AD684:$AD686,"M", "")))</f>
        <v>0</v>
      </c>
    </row>
    <row r="685" spans="1:44" ht="19.899999999999999" customHeight="1" x14ac:dyDescent="0.2">
      <c r="A685" s="17"/>
      <c r="B685" s="406"/>
      <c r="C685" s="231"/>
      <c r="D685" s="23"/>
      <c r="E685" s="23"/>
      <c r="F685" s="191"/>
      <c r="G685" s="409"/>
      <c r="H685" s="409"/>
      <c r="I685" s="409"/>
      <c r="J685" s="190" t="s">
        <v>91</v>
      </c>
      <c r="K685" s="189"/>
      <c r="L685" s="190" t="s">
        <v>90</v>
      </c>
      <c r="M685" s="189"/>
      <c r="N685" s="190" t="s">
        <v>89</v>
      </c>
      <c r="O685" s="189"/>
      <c r="P685" s="190" t="s">
        <v>88</v>
      </c>
      <c r="Q685" s="189"/>
      <c r="R685" s="190" t="s">
        <v>210</v>
      </c>
      <c r="S685" s="189"/>
      <c r="T685" s="190" t="s">
        <v>209</v>
      </c>
      <c r="U685" s="189"/>
      <c r="V685" s="190" t="s">
        <v>291</v>
      </c>
      <c r="W685" s="189"/>
      <c r="X685" s="190" t="s">
        <v>593</v>
      </c>
      <c r="Y685" s="189"/>
      <c r="Z685" s="190" t="s">
        <v>739</v>
      </c>
      <c r="AA685" s="189"/>
      <c r="AB685" s="303" t="s">
        <v>911</v>
      </c>
      <c r="AC685" s="189"/>
      <c r="AD685" s="18"/>
      <c r="AE685" s="366"/>
      <c r="AF685" s="366"/>
      <c r="AG685" s="188"/>
      <c r="AH685" s="390"/>
      <c r="AI685" s="392"/>
      <c r="AJ685" s="392"/>
      <c r="AK685" s="392"/>
      <c r="AL685" s="392"/>
      <c r="AM685" s="392"/>
      <c r="AN685" s="392"/>
      <c r="AO685" s="392"/>
      <c r="AP685" s="392"/>
      <c r="AQ685" s="395"/>
    </row>
    <row r="686" spans="1:44" ht="19.899999999999999" customHeight="1" thickBot="1" x14ac:dyDescent="0.25">
      <c r="A686" s="17"/>
      <c r="B686" s="407"/>
      <c r="C686" s="233"/>
      <c r="D686" s="203"/>
      <c r="E686" s="203"/>
      <c r="F686" s="202"/>
      <c r="G686" s="410"/>
      <c r="H686" s="410"/>
      <c r="I686" s="410"/>
      <c r="J686" s="201" t="s">
        <v>87</v>
      </c>
      <c r="K686" s="200"/>
      <c r="L686" s="201" t="s">
        <v>86</v>
      </c>
      <c r="M686" s="200"/>
      <c r="N686" s="201" t="s">
        <v>85</v>
      </c>
      <c r="O686" s="200"/>
      <c r="P686" s="201" t="s">
        <v>84</v>
      </c>
      <c r="Q686" s="200"/>
      <c r="R686" s="201" t="s">
        <v>208</v>
      </c>
      <c r="S686" s="200"/>
      <c r="T686" s="201" t="s">
        <v>207</v>
      </c>
      <c r="U686" s="200"/>
      <c r="V686" s="201" t="s">
        <v>290</v>
      </c>
      <c r="W686" s="200"/>
      <c r="X686" s="201" t="s">
        <v>592</v>
      </c>
      <c r="Y686" s="200"/>
      <c r="Z686" s="201" t="s">
        <v>738</v>
      </c>
      <c r="AA686" s="200"/>
      <c r="AB686" s="302" t="s">
        <v>910</v>
      </c>
      <c r="AC686" s="200"/>
      <c r="AD686" s="10"/>
      <c r="AE686" s="398"/>
      <c r="AF686" s="398"/>
      <c r="AG686" s="199"/>
      <c r="AH686" s="391"/>
      <c r="AI686" s="393"/>
      <c r="AJ686" s="393"/>
      <c r="AK686" s="393"/>
      <c r="AL686" s="393"/>
      <c r="AM686" s="393"/>
      <c r="AN686" s="393"/>
      <c r="AO686" s="393"/>
      <c r="AP686" s="393"/>
      <c r="AQ686" s="396"/>
    </row>
    <row r="687" spans="1:44" ht="19.899999999999999" customHeight="1" x14ac:dyDescent="0.2">
      <c r="A687" s="17"/>
      <c r="B687" s="405">
        <v>18</v>
      </c>
      <c r="C687" s="232"/>
      <c r="D687" s="197"/>
      <c r="E687" s="197"/>
      <c r="F687" s="196"/>
      <c r="G687" s="408"/>
      <c r="H687" s="408"/>
      <c r="I687" s="408"/>
      <c r="J687" s="195" t="s">
        <v>95</v>
      </c>
      <c r="K687" s="194"/>
      <c r="L687" s="195" t="s">
        <v>94</v>
      </c>
      <c r="M687" s="194"/>
      <c r="N687" s="195" t="s">
        <v>93</v>
      </c>
      <c r="O687" s="194"/>
      <c r="P687" s="195" t="s">
        <v>92</v>
      </c>
      <c r="Q687" s="194"/>
      <c r="R687" s="195" t="s">
        <v>212</v>
      </c>
      <c r="S687" s="194"/>
      <c r="T687" s="195" t="s">
        <v>211</v>
      </c>
      <c r="U687" s="194"/>
      <c r="V687" s="195" t="s">
        <v>292</v>
      </c>
      <c r="W687" s="194"/>
      <c r="X687" s="195" t="s">
        <v>594</v>
      </c>
      <c r="Y687" s="194"/>
      <c r="Z687" s="195" t="s">
        <v>740</v>
      </c>
      <c r="AA687" s="194"/>
      <c r="AB687" s="304" t="s">
        <v>912</v>
      </c>
      <c r="AC687" s="194"/>
      <c r="AD687" s="25"/>
      <c r="AE687" s="397"/>
      <c r="AF687" s="397"/>
      <c r="AG687" s="193"/>
      <c r="AH687" s="379">
        <f>SUMPRODUCT(LEN($K687:$Y689)-LEN(SUBSTITUTE($K687:$Y689,"A", "")))</f>
        <v>0</v>
      </c>
      <c r="AI687" s="365">
        <f>SUMPRODUCT(LEN($AD687:$AD689)-LEN(SUBSTITUTE($AD687:$AD689,"A", "")))</f>
        <v>0</v>
      </c>
      <c r="AJ687" s="365">
        <f>SUMPRODUCT(LEN($K687:$Y689)-LEN(SUBSTITUTE($K687:$Y689,"S", "")))</f>
        <v>0</v>
      </c>
      <c r="AK687" s="365">
        <f>SUMPRODUCT(LEN($AD687:$AD689)-LEN(SUBSTITUTE($AD687:$AD689,"S", "")))</f>
        <v>0</v>
      </c>
      <c r="AL687" s="365">
        <f>SUMPRODUCT(LEN($K687:$Y689)-LEN(SUBSTITUTE($K687:$Y689,"F", "")))</f>
        <v>0</v>
      </c>
      <c r="AM687" s="365">
        <f>SUMPRODUCT(LEN($AD687:$AD689)-LEN(SUBSTITUTE($AD687:$AD689,"F", "")))</f>
        <v>0</v>
      </c>
      <c r="AN687" s="365">
        <f>SUMPRODUCT(LEN($K687:$Y689)-LEN(SUBSTITUTE($K687:$Y689,"G", "")))</f>
        <v>0</v>
      </c>
      <c r="AO687" s="365">
        <f>SUMPRODUCT(LEN($AD687:$AD689)-LEN(SUBSTITUTE($AD687:$AD689,"G", "")))</f>
        <v>0</v>
      </c>
      <c r="AP687" s="365">
        <f>SUMPRODUCT(LEN($K687:$Y689)-LEN(SUBSTITUTE($K687:$Y689,"M", "")))</f>
        <v>0</v>
      </c>
      <c r="AQ687" s="382">
        <f>SUMPRODUCT(LEN($AD687:$AD689)-LEN(SUBSTITUTE($AD687:$AD689,"M", "")))</f>
        <v>0</v>
      </c>
    </row>
    <row r="688" spans="1:44" ht="19.899999999999999" customHeight="1" x14ac:dyDescent="0.2">
      <c r="A688" s="17"/>
      <c r="B688" s="406"/>
      <c r="C688" s="231"/>
      <c r="D688" s="23"/>
      <c r="E688" s="23"/>
      <c r="F688" s="191"/>
      <c r="G688" s="409"/>
      <c r="H688" s="409"/>
      <c r="I688" s="409"/>
      <c r="J688" s="190" t="s">
        <v>91</v>
      </c>
      <c r="K688" s="189"/>
      <c r="L688" s="190" t="s">
        <v>90</v>
      </c>
      <c r="M688" s="189"/>
      <c r="N688" s="190" t="s">
        <v>89</v>
      </c>
      <c r="O688" s="189"/>
      <c r="P688" s="190" t="s">
        <v>88</v>
      </c>
      <c r="Q688" s="189"/>
      <c r="R688" s="190" t="s">
        <v>210</v>
      </c>
      <c r="S688" s="189"/>
      <c r="T688" s="190" t="s">
        <v>209</v>
      </c>
      <c r="U688" s="189"/>
      <c r="V688" s="190" t="s">
        <v>291</v>
      </c>
      <c r="W688" s="189"/>
      <c r="X688" s="190" t="s">
        <v>593</v>
      </c>
      <c r="Y688" s="189"/>
      <c r="Z688" s="190" t="s">
        <v>739</v>
      </c>
      <c r="AA688" s="189"/>
      <c r="AB688" s="303" t="s">
        <v>911</v>
      </c>
      <c r="AC688" s="189"/>
      <c r="AD688" s="18"/>
      <c r="AE688" s="366"/>
      <c r="AF688" s="366"/>
      <c r="AG688" s="188"/>
      <c r="AH688" s="390"/>
      <c r="AI688" s="392"/>
      <c r="AJ688" s="392"/>
      <c r="AK688" s="392"/>
      <c r="AL688" s="392"/>
      <c r="AM688" s="392"/>
      <c r="AN688" s="392"/>
      <c r="AO688" s="392"/>
      <c r="AP688" s="392"/>
      <c r="AQ688" s="395"/>
    </row>
    <row r="689" spans="1:51" ht="19.899999999999999" customHeight="1" thickBot="1" x14ac:dyDescent="0.25">
      <c r="A689" s="17"/>
      <c r="B689" s="407"/>
      <c r="C689" s="233"/>
      <c r="D689" s="203"/>
      <c r="E689" s="203"/>
      <c r="F689" s="202"/>
      <c r="G689" s="410"/>
      <c r="H689" s="410"/>
      <c r="I689" s="410"/>
      <c r="J689" s="201" t="s">
        <v>87</v>
      </c>
      <c r="K689" s="200"/>
      <c r="L689" s="201" t="s">
        <v>86</v>
      </c>
      <c r="M689" s="200"/>
      <c r="N689" s="201" t="s">
        <v>85</v>
      </c>
      <c r="O689" s="200"/>
      <c r="P689" s="201" t="s">
        <v>84</v>
      </c>
      <c r="Q689" s="200"/>
      <c r="R689" s="201" t="s">
        <v>208</v>
      </c>
      <c r="S689" s="200"/>
      <c r="T689" s="201" t="s">
        <v>207</v>
      </c>
      <c r="U689" s="200"/>
      <c r="V689" s="201" t="s">
        <v>290</v>
      </c>
      <c r="W689" s="200"/>
      <c r="X689" s="201" t="s">
        <v>592</v>
      </c>
      <c r="Y689" s="200"/>
      <c r="Z689" s="201" t="s">
        <v>738</v>
      </c>
      <c r="AA689" s="200"/>
      <c r="AB689" s="302" t="s">
        <v>910</v>
      </c>
      <c r="AC689" s="200"/>
      <c r="AD689" s="10"/>
      <c r="AE689" s="398"/>
      <c r="AF689" s="398"/>
      <c r="AG689" s="199"/>
      <c r="AH689" s="391"/>
      <c r="AI689" s="393"/>
      <c r="AJ689" s="393"/>
      <c r="AK689" s="393"/>
      <c r="AL689" s="393"/>
      <c r="AM689" s="393"/>
      <c r="AN689" s="393"/>
      <c r="AO689" s="393"/>
      <c r="AP689" s="393"/>
      <c r="AQ689" s="396"/>
    </row>
    <row r="690" spans="1:51" ht="19.899999999999999" customHeight="1" x14ac:dyDescent="0.2">
      <c r="A690" s="17"/>
      <c r="B690" s="405">
        <v>19</v>
      </c>
      <c r="C690" s="232"/>
      <c r="D690" s="197"/>
      <c r="E690" s="197"/>
      <c r="F690" s="196"/>
      <c r="G690" s="408"/>
      <c r="H690" s="408"/>
      <c r="I690" s="408"/>
      <c r="J690" s="195" t="s">
        <v>95</v>
      </c>
      <c r="K690" s="194"/>
      <c r="L690" s="195" t="s">
        <v>94</v>
      </c>
      <c r="M690" s="194"/>
      <c r="N690" s="195" t="s">
        <v>93</v>
      </c>
      <c r="O690" s="194"/>
      <c r="P690" s="195" t="s">
        <v>92</v>
      </c>
      <c r="Q690" s="194"/>
      <c r="R690" s="195" t="s">
        <v>212</v>
      </c>
      <c r="S690" s="194"/>
      <c r="T690" s="195" t="s">
        <v>211</v>
      </c>
      <c r="U690" s="194"/>
      <c r="V690" s="195" t="s">
        <v>292</v>
      </c>
      <c r="W690" s="194"/>
      <c r="X690" s="195" t="s">
        <v>594</v>
      </c>
      <c r="Y690" s="194"/>
      <c r="Z690" s="195" t="s">
        <v>740</v>
      </c>
      <c r="AA690" s="194"/>
      <c r="AB690" s="304" t="s">
        <v>912</v>
      </c>
      <c r="AC690" s="194"/>
      <c r="AD690" s="25"/>
      <c r="AE690" s="397"/>
      <c r="AF690" s="397"/>
      <c r="AG690" s="193"/>
      <c r="AH690" s="379">
        <f>SUMPRODUCT(LEN($K690:$Y692)-LEN(SUBSTITUTE($K690:$Y692,"A", "")))</f>
        <v>0</v>
      </c>
      <c r="AI690" s="365">
        <f>SUMPRODUCT(LEN($AD690:$AD692)-LEN(SUBSTITUTE($AD690:$AD692,"A", "")))</f>
        <v>0</v>
      </c>
      <c r="AJ690" s="365">
        <f>SUMPRODUCT(LEN($K690:$Y692)-LEN(SUBSTITUTE($K690:$Y692,"S", "")))</f>
        <v>0</v>
      </c>
      <c r="AK690" s="365">
        <f>SUMPRODUCT(LEN($AD690:$AD692)-LEN(SUBSTITUTE($AD690:$AD692,"S", "")))</f>
        <v>0</v>
      </c>
      <c r="AL690" s="365">
        <f>SUMPRODUCT(LEN($K690:$Y692)-LEN(SUBSTITUTE($K690:$Y692,"F", "")))</f>
        <v>0</v>
      </c>
      <c r="AM690" s="365">
        <f>SUMPRODUCT(LEN($AD690:$AD692)-LEN(SUBSTITUTE($AD690:$AD692,"F", "")))</f>
        <v>0</v>
      </c>
      <c r="AN690" s="365">
        <f>SUMPRODUCT(LEN($K690:$Y692)-LEN(SUBSTITUTE($K690:$Y692,"G", "")))</f>
        <v>0</v>
      </c>
      <c r="AO690" s="365">
        <f>SUMPRODUCT(LEN($AD690:$AD692)-LEN(SUBSTITUTE($AD690:$AD692,"G", "")))</f>
        <v>0</v>
      </c>
      <c r="AP690" s="365">
        <f>SUMPRODUCT(LEN($K690:$Y692)-LEN(SUBSTITUTE($K690:$Y692,"M", "")))</f>
        <v>0</v>
      </c>
      <c r="AQ690" s="382">
        <f>SUMPRODUCT(LEN($AD690:$AD692)-LEN(SUBSTITUTE($AD690:$AD692,"M", "")))</f>
        <v>0</v>
      </c>
    </row>
    <row r="691" spans="1:51" ht="19.899999999999999" customHeight="1" x14ac:dyDescent="0.2">
      <c r="A691" s="17"/>
      <c r="B691" s="406"/>
      <c r="C691" s="231"/>
      <c r="D691" s="23"/>
      <c r="E691" s="23"/>
      <c r="F691" s="191"/>
      <c r="G691" s="409"/>
      <c r="H691" s="409"/>
      <c r="I691" s="409"/>
      <c r="J691" s="190" t="s">
        <v>91</v>
      </c>
      <c r="K691" s="189"/>
      <c r="L691" s="190" t="s">
        <v>90</v>
      </c>
      <c r="M691" s="189"/>
      <c r="N691" s="190" t="s">
        <v>89</v>
      </c>
      <c r="O691" s="189"/>
      <c r="P691" s="190" t="s">
        <v>88</v>
      </c>
      <c r="Q691" s="189"/>
      <c r="R691" s="190" t="s">
        <v>210</v>
      </c>
      <c r="S691" s="189"/>
      <c r="T691" s="190" t="s">
        <v>209</v>
      </c>
      <c r="U691" s="189"/>
      <c r="V691" s="190" t="s">
        <v>291</v>
      </c>
      <c r="W691" s="189"/>
      <c r="X691" s="190" t="s">
        <v>593</v>
      </c>
      <c r="Y691" s="189"/>
      <c r="Z691" s="190" t="s">
        <v>739</v>
      </c>
      <c r="AA691" s="189"/>
      <c r="AB691" s="303" t="s">
        <v>911</v>
      </c>
      <c r="AC691" s="189"/>
      <c r="AD691" s="18"/>
      <c r="AE691" s="366"/>
      <c r="AF691" s="366"/>
      <c r="AG691" s="188"/>
      <c r="AH691" s="390"/>
      <c r="AI691" s="392"/>
      <c r="AJ691" s="392"/>
      <c r="AK691" s="392"/>
      <c r="AL691" s="392"/>
      <c r="AM691" s="392"/>
      <c r="AN691" s="392"/>
      <c r="AO691" s="392"/>
      <c r="AP691" s="392"/>
      <c r="AQ691" s="395"/>
    </row>
    <row r="692" spans="1:51" ht="19.899999999999999" customHeight="1" thickBot="1" x14ac:dyDescent="0.25">
      <c r="A692" s="17"/>
      <c r="B692" s="407"/>
      <c r="C692" s="233"/>
      <c r="D692" s="203"/>
      <c r="E692" s="203"/>
      <c r="F692" s="202"/>
      <c r="G692" s="410"/>
      <c r="H692" s="410"/>
      <c r="I692" s="410"/>
      <c r="J692" s="201" t="s">
        <v>87</v>
      </c>
      <c r="K692" s="200"/>
      <c r="L692" s="201" t="s">
        <v>86</v>
      </c>
      <c r="M692" s="200"/>
      <c r="N692" s="201" t="s">
        <v>85</v>
      </c>
      <c r="O692" s="200"/>
      <c r="P692" s="201" t="s">
        <v>84</v>
      </c>
      <c r="Q692" s="200"/>
      <c r="R692" s="201" t="s">
        <v>208</v>
      </c>
      <c r="S692" s="200"/>
      <c r="T692" s="201" t="s">
        <v>207</v>
      </c>
      <c r="U692" s="200"/>
      <c r="V692" s="201" t="s">
        <v>290</v>
      </c>
      <c r="W692" s="200"/>
      <c r="X692" s="201" t="s">
        <v>592</v>
      </c>
      <c r="Y692" s="200"/>
      <c r="Z692" s="201" t="s">
        <v>738</v>
      </c>
      <c r="AA692" s="200"/>
      <c r="AB692" s="302" t="s">
        <v>910</v>
      </c>
      <c r="AC692" s="200"/>
      <c r="AD692" s="10"/>
      <c r="AE692" s="398"/>
      <c r="AF692" s="398"/>
      <c r="AG692" s="199"/>
      <c r="AH692" s="391"/>
      <c r="AI692" s="393"/>
      <c r="AJ692" s="393"/>
      <c r="AK692" s="393"/>
      <c r="AL692" s="393"/>
      <c r="AM692" s="393"/>
      <c r="AN692" s="393"/>
      <c r="AO692" s="393"/>
      <c r="AP692" s="393"/>
      <c r="AQ692" s="396"/>
    </row>
    <row r="693" spans="1:51" ht="19.899999999999999" customHeight="1" x14ac:dyDescent="0.2">
      <c r="A693" s="17"/>
      <c r="B693" s="405">
        <v>20</v>
      </c>
      <c r="C693" s="232"/>
      <c r="D693" s="197"/>
      <c r="E693" s="197"/>
      <c r="F693" s="196"/>
      <c r="G693" s="408"/>
      <c r="H693" s="408"/>
      <c r="I693" s="408"/>
      <c r="J693" s="195" t="s">
        <v>95</v>
      </c>
      <c r="K693" s="194"/>
      <c r="L693" s="195" t="s">
        <v>94</v>
      </c>
      <c r="M693" s="194"/>
      <c r="N693" s="195" t="s">
        <v>93</v>
      </c>
      <c r="O693" s="194"/>
      <c r="P693" s="195" t="s">
        <v>92</v>
      </c>
      <c r="Q693" s="194"/>
      <c r="R693" s="195" t="s">
        <v>212</v>
      </c>
      <c r="S693" s="194"/>
      <c r="T693" s="195" t="s">
        <v>211</v>
      </c>
      <c r="U693" s="194"/>
      <c r="V693" s="195" t="s">
        <v>292</v>
      </c>
      <c r="W693" s="194"/>
      <c r="X693" s="195" t="s">
        <v>594</v>
      </c>
      <c r="Y693" s="194"/>
      <c r="Z693" s="195" t="s">
        <v>740</v>
      </c>
      <c r="AA693" s="194"/>
      <c r="AB693" s="304" t="s">
        <v>912</v>
      </c>
      <c r="AC693" s="194"/>
      <c r="AD693" s="25"/>
      <c r="AE693" s="397"/>
      <c r="AF693" s="397"/>
      <c r="AG693" s="193"/>
      <c r="AH693" s="379">
        <f>SUMPRODUCT(LEN($K693:$Y695)-LEN(SUBSTITUTE($K693:$Y695,"A", "")))</f>
        <v>0</v>
      </c>
      <c r="AI693" s="365">
        <f>SUMPRODUCT(LEN($AD693:$AD695)-LEN(SUBSTITUTE($AD693:$AD695,"A", "")))</f>
        <v>0</v>
      </c>
      <c r="AJ693" s="365">
        <f>SUMPRODUCT(LEN($K693:$Y695)-LEN(SUBSTITUTE($K693:$Y695,"S", "")))</f>
        <v>0</v>
      </c>
      <c r="AK693" s="365">
        <f>SUMPRODUCT(LEN($AD693:$AD695)-LEN(SUBSTITUTE($AD693:$AD695,"S", "")))</f>
        <v>0</v>
      </c>
      <c r="AL693" s="365">
        <f>SUMPRODUCT(LEN($K693:$Y695)-LEN(SUBSTITUTE($K693:$Y695,"F", "")))</f>
        <v>0</v>
      </c>
      <c r="AM693" s="365">
        <f>SUMPRODUCT(LEN($AD693:$AD695)-LEN(SUBSTITUTE($AD693:$AD695,"F", "")))</f>
        <v>0</v>
      </c>
      <c r="AN693" s="365">
        <f>SUMPRODUCT(LEN($K693:$Y695)-LEN(SUBSTITUTE($K693:$Y695,"G", "")))</f>
        <v>0</v>
      </c>
      <c r="AO693" s="365">
        <f>SUMPRODUCT(LEN($AD693:$AD695)-LEN(SUBSTITUTE($AD693:$AD695,"G", "")))</f>
        <v>0</v>
      </c>
      <c r="AP693" s="365">
        <f>SUMPRODUCT(LEN($K693:$Y695)-LEN(SUBSTITUTE($K693:$Y695,"M", "")))</f>
        <v>0</v>
      </c>
      <c r="AQ693" s="382">
        <f>SUMPRODUCT(LEN($AD693:$AD695)-LEN(SUBSTITUTE($AD693:$AD695,"M", "")))</f>
        <v>0</v>
      </c>
    </row>
    <row r="694" spans="1:51" ht="19.899999999999999" customHeight="1" x14ac:dyDescent="0.2">
      <c r="A694" s="17"/>
      <c r="B694" s="406"/>
      <c r="C694" s="231"/>
      <c r="D694" s="23"/>
      <c r="E694" s="23"/>
      <c r="F694" s="191"/>
      <c r="G694" s="409"/>
      <c r="H694" s="409"/>
      <c r="I694" s="409"/>
      <c r="J694" s="190" t="s">
        <v>91</v>
      </c>
      <c r="K694" s="189"/>
      <c r="L694" s="190" t="s">
        <v>90</v>
      </c>
      <c r="M694" s="189"/>
      <c r="N694" s="190" t="s">
        <v>89</v>
      </c>
      <c r="O694" s="189"/>
      <c r="P694" s="190" t="s">
        <v>88</v>
      </c>
      <c r="Q694" s="189"/>
      <c r="R694" s="190" t="s">
        <v>210</v>
      </c>
      <c r="S694" s="189"/>
      <c r="T694" s="190" t="s">
        <v>209</v>
      </c>
      <c r="U694" s="189"/>
      <c r="V694" s="190" t="s">
        <v>291</v>
      </c>
      <c r="W694" s="189"/>
      <c r="X694" s="190" t="s">
        <v>593</v>
      </c>
      <c r="Y694" s="189"/>
      <c r="Z694" s="190" t="s">
        <v>739</v>
      </c>
      <c r="AA694" s="189"/>
      <c r="AB694" s="303" t="s">
        <v>911</v>
      </c>
      <c r="AC694" s="189"/>
      <c r="AD694" s="18"/>
      <c r="AE694" s="366"/>
      <c r="AF694" s="366"/>
      <c r="AG694" s="188"/>
      <c r="AH694" s="390"/>
      <c r="AI694" s="392"/>
      <c r="AJ694" s="392"/>
      <c r="AK694" s="392"/>
      <c r="AL694" s="392"/>
      <c r="AM694" s="392"/>
      <c r="AN694" s="392"/>
      <c r="AO694" s="392"/>
      <c r="AP694" s="392"/>
      <c r="AQ694" s="395"/>
    </row>
    <row r="695" spans="1:51" ht="19.899999999999999" customHeight="1" thickBot="1" x14ac:dyDescent="0.25">
      <c r="A695" s="17"/>
      <c r="B695" s="412"/>
      <c r="C695" s="230"/>
      <c r="D695" s="186"/>
      <c r="E695" s="186"/>
      <c r="F695" s="185"/>
      <c r="G695" s="411"/>
      <c r="H695" s="411"/>
      <c r="I695" s="411"/>
      <c r="J695" s="184" t="s">
        <v>87</v>
      </c>
      <c r="K695" s="183"/>
      <c r="L695" s="184" t="s">
        <v>86</v>
      </c>
      <c r="M695" s="183"/>
      <c r="N695" s="184" t="s">
        <v>85</v>
      </c>
      <c r="O695" s="183"/>
      <c r="P695" s="184" t="s">
        <v>84</v>
      </c>
      <c r="Q695" s="183"/>
      <c r="R695" s="184" t="s">
        <v>208</v>
      </c>
      <c r="S695" s="183"/>
      <c r="T695" s="184" t="s">
        <v>207</v>
      </c>
      <c r="U695" s="183"/>
      <c r="V695" s="201" t="s">
        <v>290</v>
      </c>
      <c r="W695" s="183"/>
      <c r="X695" s="201" t="s">
        <v>592</v>
      </c>
      <c r="Y695" s="183"/>
      <c r="Z695" s="201" t="s">
        <v>738</v>
      </c>
      <c r="AA695" s="183"/>
      <c r="AB695" s="302" t="s">
        <v>910</v>
      </c>
      <c r="AC695" s="200"/>
      <c r="AD695" s="10"/>
      <c r="AE695" s="367"/>
      <c r="AF695" s="367"/>
      <c r="AG695" s="180"/>
      <c r="AH695" s="391"/>
      <c r="AI695" s="393"/>
      <c r="AJ695" s="393"/>
      <c r="AK695" s="393"/>
      <c r="AL695" s="393"/>
      <c r="AM695" s="393"/>
      <c r="AN695" s="393"/>
      <c r="AO695" s="393"/>
      <c r="AP695" s="393"/>
      <c r="AQ695" s="396"/>
    </row>
    <row r="696" spans="1:51" ht="74.45" customHeight="1" thickBot="1" x14ac:dyDescent="0.3">
      <c r="A696" s="51" t="s">
        <v>123</v>
      </c>
      <c r="B696" s="48" t="s">
        <v>122</v>
      </c>
      <c r="C696" s="48" t="s">
        <v>121</v>
      </c>
      <c r="D696" s="48" t="s">
        <v>120</v>
      </c>
      <c r="E696" s="48" t="s">
        <v>119</v>
      </c>
      <c r="F696" s="48" t="s">
        <v>118</v>
      </c>
      <c r="G696" s="48" t="s">
        <v>33</v>
      </c>
      <c r="H696" s="48" t="s">
        <v>117</v>
      </c>
      <c r="I696" s="48" t="s">
        <v>34</v>
      </c>
      <c r="J696" s="340" t="s">
        <v>116</v>
      </c>
      <c r="K696" s="341"/>
      <c r="L696" s="340" t="s">
        <v>115</v>
      </c>
      <c r="M696" s="341"/>
      <c r="N696" s="340" t="s">
        <v>115</v>
      </c>
      <c r="O696" s="394"/>
      <c r="P696" s="340" t="s">
        <v>115</v>
      </c>
      <c r="Q696" s="394"/>
      <c r="R696" s="340" t="s">
        <v>115</v>
      </c>
      <c r="S696" s="394"/>
      <c r="T696" s="340" t="s">
        <v>115</v>
      </c>
      <c r="U696" s="394"/>
      <c r="V696" s="340" t="s">
        <v>115</v>
      </c>
      <c r="W696" s="394"/>
      <c r="X696" s="340" t="s">
        <v>115</v>
      </c>
      <c r="Y696" s="394"/>
      <c r="Z696" s="340" t="s">
        <v>115</v>
      </c>
      <c r="AA696" s="394"/>
      <c r="AB696" s="340" t="s">
        <v>115</v>
      </c>
      <c r="AC696" s="341"/>
      <c r="AD696" s="49" t="s">
        <v>114</v>
      </c>
      <c r="AE696" s="48" t="s">
        <v>113</v>
      </c>
      <c r="AF696" s="50" t="s">
        <v>221</v>
      </c>
      <c r="AG696" s="47" t="s">
        <v>112</v>
      </c>
      <c r="AH696" s="46" t="s">
        <v>111</v>
      </c>
      <c r="AI696" s="45" t="s">
        <v>110</v>
      </c>
      <c r="AJ696" s="45" t="s">
        <v>109</v>
      </c>
      <c r="AK696" s="45" t="s">
        <v>108</v>
      </c>
      <c r="AL696" s="45" t="s">
        <v>107</v>
      </c>
      <c r="AM696" s="45" t="s">
        <v>106</v>
      </c>
      <c r="AN696" s="45" t="s">
        <v>105</v>
      </c>
      <c r="AO696" s="45" t="s">
        <v>104</v>
      </c>
      <c r="AP696" s="45" t="s">
        <v>103</v>
      </c>
      <c r="AQ696" s="45" t="s">
        <v>102</v>
      </c>
    </row>
    <row r="697" spans="1:51" ht="36" customHeight="1" thickBot="1" x14ac:dyDescent="0.25">
      <c r="A697" s="71" t="s">
        <v>101</v>
      </c>
      <c r="B697" s="215"/>
      <c r="C697" s="214" t="s">
        <v>936</v>
      </c>
      <c r="D697" s="213">
        <v>13</v>
      </c>
      <c r="E697" s="212">
        <v>37633.43</v>
      </c>
      <c r="F697" s="211">
        <v>1103.6600000000001</v>
      </c>
      <c r="G697" s="210"/>
      <c r="H697" s="210"/>
      <c r="I697" s="209"/>
      <c r="J697" s="208"/>
      <c r="K697" s="36"/>
      <c r="L697" s="208"/>
      <c r="M697" s="36"/>
      <c r="N697" s="208"/>
      <c r="O697" s="36"/>
      <c r="P697" s="208"/>
      <c r="Q697" s="36"/>
      <c r="R697" s="208"/>
      <c r="S697" s="36"/>
      <c r="T697" s="208"/>
      <c r="U697" s="36"/>
      <c r="V697" s="208"/>
      <c r="W697" s="36"/>
      <c r="X697" s="208"/>
      <c r="Y697" s="36"/>
      <c r="Z697" s="208"/>
      <c r="AA697" s="36"/>
      <c r="AB697" s="208"/>
      <c r="AC697" s="305"/>
      <c r="AD697" s="36"/>
      <c r="AE697" s="206"/>
      <c r="AF697" s="206"/>
      <c r="AG697" s="205"/>
      <c r="AH697" s="33">
        <f t="shared" ref="AH697:AQ697" si="11">SUM(AH698:AH757)</f>
        <v>432</v>
      </c>
      <c r="AI697" s="54">
        <f t="shared" si="11"/>
        <v>69</v>
      </c>
      <c r="AJ697" s="54">
        <f t="shared" si="11"/>
        <v>76</v>
      </c>
      <c r="AK697" s="54">
        <f t="shared" si="11"/>
        <v>17</v>
      </c>
      <c r="AL697" s="54">
        <f t="shared" si="11"/>
        <v>1</v>
      </c>
      <c r="AM697" s="54">
        <f t="shared" si="11"/>
        <v>0</v>
      </c>
      <c r="AN697" s="54">
        <f t="shared" si="11"/>
        <v>52</v>
      </c>
      <c r="AO697" s="54">
        <f t="shared" si="11"/>
        <v>12</v>
      </c>
      <c r="AP697" s="54">
        <f t="shared" si="11"/>
        <v>84</v>
      </c>
      <c r="AQ697" s="53">
        <f t="shared" si="11"/>
        <v>11</v>
      </c>
      <c r="AR697" s="32" t="s">
        <v>100</v>
      </c>
      <c r="AS697" s="31">
        <f>E697/(100*102)</f>
        <v>3.6895519607843137</v>
      </c>
      <c r="AU697" s="4">
        <f>SUM(AH697:AI697)/D697</f>
        <v>38.53846153846154</v>
      </c>
      <c r="AV697" s="4">
        <f>SUM(AJ697:AK697)/D697</f>
        <v>7.1538461538461542</v>
      </c>
      <c r="AW697" s="4">
        <f>SUM(AL697:AM697)/D697</f>
        <v>7.6923076923076927E-2</v>
      </c>
      <c r="AX697" s="4">
        <f>SUM(AN697:AO697)/D697</f>
        <v>4.9230769230769234</v>
      </c>
      <c r="AY697" s="4">
        <f>SUM(AP697:AQ697)/D697</f>
        <v>7.3076923076923075</v>
      </c>
    </row>
    <row r="698" spans="1:51" ht="19.899999999999999" customHeight="1" x14ac:dyDescent="0.2">
      <c r="A698" s="17" t="s">
        <v>99</v>
      </c>
      <c r="B698" s="405">
        <v>1</v>
      </c>
      <c r="C698" s="198" t="s">
        <v>935</v>
      </c>
      <c r="D698" s="197"/>
      <c r="E698" s="197"/>
      <c r="F698" s="196"/>
      <c r="G698" s="408">
        <v>87</v>
      </c>
      <c r="H698" s="408">
        <v>26</v>
      </c>
      <c r="I698" s="408">
        <v>5</v>
      </c>
      <c r="J698" s="195" t="s">
        <v>95</v>
      </c>
      <c r="K698" s="194" t="s">
        <v>913</v>
      </c>
      <c r="L698" s="195" t="s">
        <v>94</v>
      </c>
      <c r="M698" s="194" t="s">
        <v>934</v>
      </c>
      <c r="N698" s="195" t="s">
        <v>93</v>
      </c>
      <c r="O698" s="194" t="s">
        <v>933</v>
      </c>
      <c r="P698" s="195" t="s">
        <v>92</v>
      </c>
      <c r="Q698" s="194" t="s">
        <v>629</v>
      </c>
      <c r="R698" s="195" t="s">
        <v>212</v>
      </c>
      <c r="S698" s="194" t="s">
        <v>629</v>
      </c>
      <c r="T698" s="195" t="s">
        <v>211</v>
      </c>
      <c r="U698" s="194" t="s">
        <v>306</v>
      </c>
      <c r="V698" s="195" t="s">
        <v>292</v>
      </c>
      <c r="W698" s="194" t="s">
        <v>97</v>
      </c>
      <c r="X698" s="195" t="s">
        <v>594</v>
      </c>
      <c r="Y698" s="194"/>
      <c r="Z698" s="195" t="s">
        <v>740</v>
      </c>
      <c r="AA698" s="194"/>
      <c r="AB698" s="304" t="s">
        <v>912</v>
      </c>
      <c r="AC698" s="194"/>
      <c r="AD698" s="25" t="s">
        <v>932</v>
      </c>
      <c r="AE698" s="397"/>
      <c r="AF698" s="397"/>
      <c r="AG698" s="193"/>
      <c r="AH698" s="379">
        <f>SUMPRODUCT(LEN($K698:$Y700)-LEN(SUBSTITUTE($K698:$Y700,"A", "")))</f>
        <v>51</v>
      </c>
      <c r="AI698" s="365">
        <f>SUMPRODUCT(LEN($AD698:$AD700)-LEN(SUBSTITUTE($AD698:$AD700,"A", "")))</f>
        <v>0</v>
      </c>
      <c r="AJ698" s="365">
        <f>SUMPRODUCT(LEN($K698:$Y700)-LEN(SUBSTITUTE($K698:$Y700,"S", "")))</f>
        <v>5</v>
      </c>
      <c r="AK698" s="365">
        <f>SUMPRODUCT(LEN($AD698:$AD700)-LEN(SUBSTITUTE($AD698:$AD700,"S", "")))</f>
        <v>0</v>
      </c>
      <c r="AL698" s="365">
        <f>SUMPRODUCT(LEN($K698:$Y700)-LEN(SUBSTITUTE($K698:$Y700,"F", "")))</f>
        <v>0</v>
      </c>
      <c r="AM698" s="365">
        <f>SUMPRODUCT(LEN($AD698:$AD700)-LEN(SUBSTITUTE($AD698:$AD700,"F", "")))</f>
        <v>0</v>
      </c>
      <c r="AN698" s="365">
        <f>SUMPRODUCT(LEN($K698:$Y700)-LEN(SUBSTITUTE($K698:$Y700,"G", "")))</f>
        <v>8</v>
      </c>
      <c r="AO698" s="365">
        <f>SUMPRODUCT(LEN($AD698:$AD700)-LEN(SUBSTITUTE($AD698:$AD700,"G", "")))</f>
        <v>0</v>
      </c>
      <c r="AP698" s="365">
        <f>SUMPRODUCT(LEN($K698:$Y700)-LEN(SUBSTITUTE($K698:$Y700,"M", "")))</f>
        <v>9</v>
      </c>
      <c r="AQ698" s="382">
        <f>SUMPRODUCT(LEN($AD698:$AD700)-LEN(SUBSTITUTE($AD698:$AD700,"M", "")))</f>
        <v>0</v>
      </c>
    </row>
    <row r="699" spans="1:51" ht="19.899999999999999" customHeight="1" x14ac:dyDescent="0.2">
      <c r="A699" s="17"/>
      <c r="B699" s="406"/>
      <c r="C699" s="192" t="s">
        <v>931</v>
      </c>
      <c r="D699" s="23"/>
      <c r="E699" s="23"/>
      <c r="F699" s="191"/>
      <c r="G699" s="409"/>
      <c r="H699" s="409"/>
      <c r="I699" s="409"/>
      <c r="J699" s="190" t="s">
        <v>91</v>
      </c>
      <c r="K699" s="189" t="s">
        <v>367</v>
      </c>
      <c r="L699" s="190" t="s">
        <v>90</v>
      </c>
      <c r="M699" s="189" t="s">
        <v>747</v>
      </c>
      <c r="N699" s="190" t="s">
        <v>89</v>
      </c>
      <c r="O699" s="189" t="s">
        <v>441</v>
      </c>
      <c r="P699" s="190" t="s">
        <v>88</v>
      </c>
      <c r="Q699" s="189" t="s">
        <v>269</v>
      </c>
      <c r="R699" s="190" t="s">
        <v>210</v>
      </c>
      <c r="S699" s="189" t="s">
        <v>425</v>
      </c>
      <c r="T699" s="190" t="s">
        <v>209</v>
      </c>
      <c r="U699" s="189" t="s">
        <v>230</v>
      </c>
      <c r="V699" s="190" t="s">
        <v>291</v>
      </c>
      <c r="W699" s="189" t="s">
        <v>263</v>
      </c>
      <c r="X699" s="190" t="s">
        <v>593</v>
      </c>
      <c r="Y699" s="189"/>
      <c r="Z699" s="190" t="s">
        <v>739</v>
      </c>
      <c r="AA699" s="189"/>
      <c r="AB699" s="303" t="s">
        <v>911</v>
      </c>
      <c r="AC699" s="189"/>
      <c r="AD699" s="18"/>
      <c r="AE699" s="366"/>
      <c r="AF699" s="366"/>
      <c r="AG699" s="188"/>
      <c r="AH699" s="390"/>
      <c r="AI699" s="392"/>
      <c r="AJ699" s="392"/>
      <c r="AK699" s="392"/>
      <c r="AL699" s="392"/>
      <c r="AM699" s="392"/>
      <c r="AN699" s="392"/>
      <c r="AO699" s="392"/>
      <c r="AP699" s="392"/>
      <c r="AQ699" s="395"/>
      <c r="AT699" s="4">
        <f>SUM(AP698:AQ700)/SUM(AN698:AQ700)*100</f>
        <v>52.941176470588239</v>
      </c>
    </row>
    <row r="700" spans="1:51" ht="19.899999999999999" customHeight="1" thickBot="1" x14ac:dyDescent="0.25">
      <c r="A700" s="17"/>
      <c r="B700" s="407"/>
      <c r="C700" s="204" t="s">
        <v>930</v>
      </c>
      <c r="D700" s="203"/>
      <c r="E700" s="203"/>
      <c r="F700" s="202"/>
      <c r="G700" s="410"/>
      <c r="H700" s="410"/>
      <c r="I700" s="410"/>
      <c r="J700" s="201" t="s">
        <v>87</v>
      </c>
      <c r="K700" s="200" t="s">
        <v>929</v>
      </c>
      <c r="L700" s="201" t="s">
        <v>86</v>
      </c>
      <c r="M700" s="200" t="s">
        <v>516</v>
      </c>
      <c r="N700" s="201" t="s">
        <v>85</v>
      </c>
      <c r="O700" s="200" t="s">
        <v>784</v>
      </c>
      <c r="P700" s="201" t="s">
        <v>84</v>
      </c>
      <c r="Q700" s="200" t="s">
        <v>747</v>
      </c>
      <c r="R700" s="201" t="s">
        <v>208</v>
      </c>
      <c r="S700" s="200" t="s">
        <v>303</v>
      </c>
      <c r="T700" s="201" t="s">
        <v>207</v>
      </c>
      <c r="U700" s="200" t="s">
        <v>263</v>
      </c>
      <c r="V700" s="201" t="s">
        <v>290</v>
      </c>
      <c r="W700" s="200" t="s">
        <v>97</v>
      </c>
      <c r="X700" s="201" t="s">
        <v>592</v>
      </c>
      <c r="Y700" s="200"/>
      <c r="Z700" s="201" t="s">
        <v>738</v>
      </c>
      <c r="AA700" s="200"/>
      <c r="AB700" s="302" t="s">
        <v>910</v>
      </c>
      <c r="AC700" s="200"/>
      <c r="AD700" s="10"/>
      <c r="AE700" s="398"/>
      <c r="AF700" s="398"/>
      <c r="AG700" s="199"/>
      <c r="AH700" s="391"/>
      <c r="AI700" s="393"/>
      <c r="AJ700" s="393"/>
      <c r="AK700" s="393"/>
      <c r="AL700" s="393"/>
      <c r="AM700" s="393"/>
      <c r="AN700" s="393"/>
      <c r="AO700" s="393"/>
      <c r="AP700" s="393"/>
      <c r="AQ700" s="396"/>
    </row>
    <row r="701" spans="1:51" ht="19.899999999999999" customHeight="1" x14ac:dyDescent="0.2">
      <c r="A701" s="17"/>
      <c r="B701" s="405">
        <v>2</v>
      </c>
      <c r="C701" s="232"/>
      <c r="D701" s="197"/>
      <c r="E701" s="197"/>
      <c r="F701" s="196"/>
      <c r="G701" s="408">
        <v>77</v>
      </c>
      <c r="H701" s="408">
        <v>25</v>
      </c>
      <c r="I701" s="408">
        <v>5</v>
      </c>
      <c r="J701" s="195" t="s">
        <v>95</v>
      </c>
      <c r="K701" s="194" t="s">
        <v>213</v>
      </c>
      <c r="L701" s="195" t="s">
        <v>94</v>
      </c>
      <c r="M701" s="194" t="s">
        <v>764</v>
      </c>
      <c r="N701" s="195" t="s">
        <v>93</v>
      </c>
      <c r="O701" s="194" t="s">
        <v>660</v>
      </c>
      <c r="P701" s="195" t="s">
        <v>92</v>
      </c>
      <c r="Q701" s="194" t="s">
        <v>746</v>
      </c>
      <c r="R701" s="195" t="s">
        <v>212</v>
      </c>
      <c r="S701" s="194" t="s">
        <v>217</v>
      </c>
      <c r="T701" s="195" t="s">
        <v>211</v>
      </c>
      <c r="U701" s="194" t="s">
        <v>97</v>
      </c>
      <c r="V701" s="195" t="s">
        <v>292</v>
      </c>
      <c r="W701" s="194" t="s">
        <v>98</v>
      </c>
      <c r="X701" s="195" t="s">
        <v>594</v>
      </c>
      <c r="Y701" s="194"/>
      <c r="Z701" s="195" t="s">
        <v>740</v>
      </c>
      <c r="AA701" s="194"/>
      <c r="AB701" s="304" t="s">
        <v>912</v>
      </c>
      <c r="AC701" s="194"/>
      <c r="AD701" s="25" t="s">
        <v>263</v>
      </c>
      <c r="AE701" s="397"/>
      <c r="AF701" s="397"/>
      <c r="AG701" s="193"/>
      <c r="AH701" s="379">
        <f>SUMPRODUCT(LEN($K701:$Y703)-LEN(SUBSTITUTE($K701:$Y703,"A", "")))</f>
        <v>26</v>
      </c>
      <c r="AI701" s="365">
        <f>SUMPRODUCT(LEN($AD701:$AD703)-LEN(SUBSTITUTE($AD701:$AD703,"A", "")))</f>
        <v>1</v>
      </c>
      <c r="AJ701" s="365">
        <f>SUMPRODUCT(LEN($K701:$Y703)-LEN(SUBSTITUTE($K701:$Y703,"S", "")))</f>
        <v>4</v>
      </c>
      <c r="AK701" s="365">
        <f>SUMPRODUCT(LEN($AD701:$AD703)-LEN(SUBSTITUTE($AD701:$AD703,"S", "")))</f>
        <v>0</v>
      </c>
      <c r="AL701" s="365">
        <f>SUMPRODUCT(LEN($K701:$Y703)-LEN(SUBSTITUTE($K701:$Y703,"F", "")))</f>
        <v>0</v>
      </c>
      <c r="AM701" s="365">
        <f>SUMPRODUCT(LEN($AD701:$AD703)-LEN(SUBSTITUTE($AD701:$AD703,"F", "")))</f>
        <v>0</v>
      </c>
      <c r="AN701" s="365">
        <f>SUMPRODUCT(LEN($K701:$Y703)-LEN(SUBSTITUTE($K701:$Y703,"G", "")))</f>
        <v>5</v>
      </c>
      <c r="AO701" s="365">
        <f>SUMPRODUCT(LEN($AD701:$AD703)-LEN(SUBSTITUTE($AD701:$AD703,"G", "")))</f>
        <v>1</v>
      </c>
      <c r="AP701" s="365">
        <f>SUMPRODUCT(LEN($K701:$Y703)-LEN(SUBSTITUTE($K701:$Y703,"M", "")))</f>
        <v>5</v>
      </c>
      <c r="AQ701" s="382">
        <f>SUMPRODUCT(LEN($AD701:$AD703)-LEN(SUBSTITUTE($AD701:$AD703,"M", "")))</f>
        <v>0</v>
      </c>
    </row>
    <row r="702" spans="1:51" ht="19.899999999999999" customHeight="1" x14ac:dyDescent="0.2">
      <c r="A702" s="17"/>
      <c r="B702" s="406"/>
      <c r="C702" s="231"/>
      <c r="D702" s="23"/>
      <c r="E702" s="23"/>
      <c r="F702" s="191"/>
      <c r="G702" s="409"/>
      <c r="H702" s="409"/>
      <c r="I702" s="409"/>
      <c r="J702" s="190" t="s">
        <v>91</v>
      </c>
      <c r="K702" s="189" t="s">
        <v>224</v>
      </c>
      <c r="L702" s="190" t="s">
        <v>90</v>
      </c>
      <c r="M702" s="189" t="s">
        <v>441</v>
      </c>
      <c r="N702" s="190" t="s">
        <v>89</v>
      </c>
      <c r="O702" s="189" t="s">
        <v>266</v>
      </c>
      <c r="P702" s="190" t="s">
        <v>88</v>
      </c>
      <c r="Q702" s="189" t="s">
        <v>213</v>
      </c>
      <c r="R702" s="190" t="s">
        <v>210</v>
      </c>
      <c r="S702" s="189" t="s">
        <v>263</v>
      </c>
      <c r="T702" s="190" t="s">
        <v>209</v>
      </c>
      <c r="U702" s="189" t="s">
        <v>98</v>
      </c>
      <c r="V702" s="190" t="s">
        <v>291</v>
      </c>
      <c r="W702" s="189" t="s">
        <v>98</v>
      </c>
      <c r="X702" s="190" t="s">
        <v>593</v>
      </c>
      <c r="Y702" s="189"/>
      <c r="Z702" s="190" t="s">
        <v>739</v>
      </c>
      <c r="AA702" s="189"/>
      <c r="AB702" s="303" t="s">
        <v>911</v>
      </c>
      <c r="AC702" s="189"/>
      <c r="AD702" s="18"/>
      <c r="AE702" s="366"/>
      <c r="AF702" s="366"/>
      <c r="AG702" s="188"/>
      <c r="AH702" s="390"/>
      <c r="AI702" s="392"/>
      <c r="AJ702" s="392"/>
      <c r="AK702" s="392"/>
      <c r="AL702" s="392"/>
      <c r="AM702" s="392"/>
      <c r="AN702" s="392"/>
      <c r="AO702" s="392"/>
      <c r="AP702" s="392"/>
      <c r="AQ702" s="395"/>
      <c r="AT702" s="4">
        <f>SUM(AP701:AQ703)/SUM(AN701:AQ703)*100</f>
        <v>45.454545454545453</v>
      </c>
    </row>
    <row r="703" spans="1:51" ht="19.899999999999999" customHeight="1" thickBot="1" x14ac:dyDescent="0.25">
      <c r="A703" s="17"/>
      <c r="B703" s="407"/>
      <c r="C703" s="233"/>
      <c r="D703" s="203"/>
      <c r="E703" s="203"/>
      <c r="F703" s="202"/>
      <c r="G703" s="410"/>
      <c r="H703" s="410"/>
      <c r="I703" s="410"/>
      <c r="J703" s="201" t="s">
        <v>87</v>
      </c>
      <c r="K703" s="200" t="s">
        <v>367</v>
      </c>
      <c r="L703" s="201" t="s">
        <v>86</v>
      </c>
      <c r="M703" s="200" t="s">
        <v>839</v>
      </c>
      <c r="N703" s="201" t="s">
        <v>85</v>
      </c>
      <c r="O703" s="200" t="s">
        <v>747</v>
      </c>
      <c r="P703" s="201" t="s">
        <v>84</v>
      </c>
      <c r="Q703" s="200" t="s">
        <v>224</v>
      </c>
      <c r="R703" s="201" t="s">
        <v>208</v>
      </c>
      <c r="S703" s="200" t="s">
        <v>97</v>
      </c>
      <c r="T703" s="201" t="s">
        <v>207</v>
      </c>
      <c r="U703" s="200" t="s">
        <v>97</v>
      </c>
      <c r="V703" s="201" t="s">
        <v>290</v>
      </c>
      <c r="W703" s="200"/>
      <c r="X703" s="201" t="s">
        <v>592</v>
      </c>
      <c r="Y703" s="200"/>
      <c r="Z703" s="201" t="s">
        <v>738</v>
      </c>
      <c r="AA703" s="200"/>
      <c r="AB703" s="302" t="s">
        <v>910</v>
      </c>
      <c r="AC703" s="200"/>
      <c r="AD703" s="10"/>
      <c r="AE703" s="398"/>
      <c r="AF703" s="398"/>
      <c r="AG703" s="199"/>
      <c r="AH703" s="391"/>
      <c r="AI703" s="393"/>
      <c r="AJ703" s="393"/>
      <c r="AK703" s="393"/>
      <c r="AL703" s="393"/>
      <c r="AM703" s="393"/>
      <c r="AN703" s="393"/>
      <c r="AO703" s="393"/>
      <c r="AP703" s="393"/>
      <c r="AQ703" s="396"/>
    </row>
    <row r="704" spans="1:51" ht="19.899999999999999" customHeight="1" x14ac:dyDescent="0.2">
      <c r="A704" s="17"/>
      <c r="B704" s="405">
        <v>3</v>
      </c>
      <c r="C704" s="232"/>
      <c r="D704" s="197"/>
      <c r="E704" s="197"/>
      <c r="F704" s="196"/>
      <c r="G704" s="408">
        <v>71</v>
      </c>
      <c r="H704" s="408">
        <v>26</v>
      </c>
      <c r="I704" s="408">
        <v>6</v>
      </c>
      <c r="J704" s="195" t="s">
        <v>95</v>
      </c>
      <c r="K704" s="194" t="s">
        <v>793</v>
      </c>
      <c r="L704" s="195" t="s">
        <v>94</v>
      </c>
      <c r="M704" s="194" t="s">
        <v>224</v>
      </c>
      <c r="N704" s="195" t="s">
        <v>93</v>
      </c>
      <c r="O704" s="194" t="s">
        <v>266</v>
      </c>
      <c r="P704" s="195" t="s">
        <v>92</v>
      </c>
      <c r="Q704" s="194" t="s">
        <v>263</v>
      </c>
      <c r="R704" s="195" t="s">
        <v>212</v>
      </c>
      <c r="S704" s="194" t="s">
        <v>97</v>
      </c>
      <c r="T704" s="195" t="s">
        <v>211</v>
      </c>
      <c r="U704" s="194" t="s">
        <v>97</v>
      </c>
      <c r="V704" s="195" t="s">
        <v>292</v>
      </c>
      <c r="W704" s="194" t="s">
        <v>98</v>
      </c>
      <c r="X704" s="195" t="s">
        <v>594</v>
      </c>
      <c r="Y704" s="194"/>
      <c r="Z704" s="195" t="s">
        <v>740</v>
      </c>
      <c r="AA704" s="194"/>
      <c r="AB704" s="304" t="s">
        <v>912</v>
      </c>
      <c r="AC704" s="194"/>
      <c r="AD704" s="25"/>
      <c r="AE704" s="397"/>
      <c r="AF704" s="397"/>
      <c r="AG704" s="193"/>
      <c r="AH704" s="379">
        <f>SUMPRODUCT(LEN($K704:$Y706)-LEN(SUBSTITUTE($K704:$Y706,"A", "")))</f>
        <v>27</v>
      </c>
      <c r="AI704" s="365">
        <f>SUMPRODUCT(LEN($AD704:$AD706)-LEN(SUBSTITUTE($AD704:$AD706,"A", "")))</f>
        <v>0</v>
      </c>
      <c r="AJ704" s="365">
        <f>SUMPRODUCT(LEN($K704:$Y706)-LEN(SUBSTITUTE($K704:$Y706,"S", "")))</f>
        <v>4</v>
      </c>
      <c r="AK704" s="365">
        <f>SUMPRODUCT(LEN($AD704:$AD706)-LEN(SUBSTITUTE($AD704:$AD706,"S", "")))</f>
        <v>0</v>
      </c>
      <c r="AL704" s="365">
        <f>SUMPRODUCT(LEN($K704:$Y706)-LEN(SUBSTITUTE($K704:$Y706,"F", "")))</f>
        <v>0</v>
      </c>
      <c r="AM704" s="365">
        <f>SUMPRODUCT(LEN($AD704:$AD706)-LEN(SUBSTITUTE($AD704:$AD706,"F", "")))</f>
        <v>0</v>
      </c>
      <c r="AN704" s="365">
        <f>SUMPRODUCT(LEN($K704:$Y706)-LEN(SUBSTITUTE($K704:$Y706,"G", "")))</f>
        <v>2</v>
      </c>
      <c r="AO704" s="365">
        <f>SUMPRODUCT(LEN($AD704:$AD706)-LEN(SUBSTITUTE($AD704:$AD706,"G", "")))</f>
        <v>0</v>
      </c>
      <c r="AP704" s="365">
        <f>SUMPRODUCT(LEN($K704:$Y706)-LEN(SUBSTITUTE($K704:$Y706,"M", "")))</f>
        <v>8</v>
      </c>
      <c r="AQ704" s="382">
        <f>SUMPRODUCT(LEN($AD704:$AD706)-LEN(SUBSTITUTE($AD704:$AD706,"M", "")))</f>
        <v>0</v>
      </c>
    </row>
    <row r="705" spans="1:46" ht="19.899999999999999" customHeight="1" x14ac:dyDescent="0.2">
      <c r="A705" s="17"/>
      <c r="B705" s="406"/>
      <c r="C705" s="231"/>
      <c r="D705" s="23"/>
      <c r="E705" s="23"/>
      <c r="F705" s="191"/>
      <c r="G705" s="409"/>
      <c r="H705" s="409"/>
      <c r="I705" s="409"/>
      <c r="J705" s="190" t="s">
        <v>91</v>
      </c>
      <c r="K705" s="189" t="s">
        <v>764</v>
      </c>
      <c r="L705" s="190" t="s">
        <v>90</v>
      </c>
      <c r="M705" s="189" t="s">
        <v>747</v>
      </c>
      <c r="N705" s="190" t="s">
        <v>89</v>
      </c>
      <c r="O705" s="189" t="s">
        <v>224</v>
      </c>
      <c r="P705" s="190" t="s">
        <v>88</v>
      </c>
      <c r="Q705" s="189" t="s">
        <v>213</v>
      </c>
      <c r="R705" s="190" t="s">
        <v>210</v>
      </c>
      <c r="S705" s="189" t="s">
        <v>97</v>
      </c>
      <c r="T705" s="190" t="s">
        <v>209</v>
      </c>
      <c r="U705" s="189" t="s">
        <v>98</v>
      </c>
      <c r="V705" s="190" t="s">
        <v>291</v>
      </c>
      <c r="W705" s="189" t="s">
        <v>98</v>
      </c>
      <c r="X705" s="190" t="s">
        <v>593</v>
      </c>
      <c r="Y705" s="189"/>
      <c r="Z705" s="190" t="s">
        <v>739</v>
      </c>
      <c r="AA705" s="189"/>
      <c r="AB705" s="303" t="s">
        <v>911</v>
      </c>
      <c r="AC705" s="189"/>
      <c r="AD705" s="18"/>
      <c r="AE705" s="366"/>
      <c r="AF705" s="366"/>
      <c r="AG705" s="188"/>
      <c r="AH705" s="390"/>
      <c r="AI705" s="392"/>
      <c r="AJ705" s="392"/>
      <c r="AK705" s="392"/>
      <c r="AL705" s="392"/>
      <c r="AM705" s="392"/>
      <c r="AN705" s="392"/>
      <c r="AO705" s="392"/>
      <c r="AP705" s="392"/>
      <c r="AQ705" s="395"/>
      <c r="AT705" s="4">
        <f>SUM(AP704:AQ706)/SUM(AN704:AQ706)*100</f>
        <v>80</v>
      </c>
    </row>
    <row r="706" spans="1:46" ht="19.899999999999999" customHeight="1" thickBot="1" x14ac:dyDescent="0.25">
      <c r="A706" s="17"/>
      <c r="B706" s="407"/>
      <c r="C706" s="233"/>
      <c r="D706" s="203"/>
      <c r="E706" s="203"/>
      <c r="F706" s="202"/>
      <c r="G706" s="410"/>
      <c r="H706" s="410"/>
      <c r="I706" s="410"/>
      <c r="J706" s="201" t="s">
        <v>87</v>
      </c>
      <c r="K706" s="200" t="s">
        <v>793</v>
      </c>
      <c r="L706" s="201" t="s">
        <v>86</v>
      </c>
      <c r="M706" s="200" t="s">
        <v>747</v>
      </c>
      <c r="N706" s="201" t="s">
        <v>85</v>
      </c>
      <c r="O706" s="200" t="s">
        <v>743</v>
      </c>
      <c r="P706" s="201" t="s">
        <v>84</v>
      </c>
      <c r="Q706" s="200" t="s">
        <v>213</v>
      </c>
      <c r="R706" s="201" t="s">
        <v>208</v>
      </c>
      <c r="S706" s="200" t="s">
        <v>367</v>
      </c>
      <c r="T706" s="201" t="s">
        <v>207</v>
      </c>
      <c r="U706" s="200" t="s">
        <v>98</v>
      </c>
      <c r="V706" s="201" t="s">
        <v>290</v>
      </c>
      <c r="W706" s="200"/>
      <c r="X706" s="201" t="s">
        <v>592</v>
      </c>
      <c r="Y706" s="200"/>
      <c r="Z706" s="201" t="s">
        <v>738</v>
      </c>
      <c r="AA706" s="200"/>
      <c r="AB706" s="302" t="s">
        <v>910</v>
      </c>
      <c r="AC706" s="200"/>
      <c r="AD706" s="10"/>
      <c r="AE706" s="398"/>
      <c r="AF706" s="398"/>
      <c r="AG706" s="199"/>
      <c r="AH706" s="391"/>
      <c r="AI706" s="393"/>
      <c r="AJ706" s="393"/>
      <c r="AK706" s="393"/>
      <c r="AL706" s="393"/>
      <c r="AM706" s="393"/>
      <c r="AN706" s="393"/>
      <c r="AO706" s="393"/>
      <c r="AP706" s="393"/>
      <c r="AQ706" s="396"/>
    </row>
    <row r="707" spans="1:46" ht="19.899999999999999" customHeight="1" x14ac:dyDescent="0.2">
      <c r="A707" s="17"/>
      <c r="B707" s="405">
        <v>4</v>
      </c>
      <c r="C707" s="232"/>
      <c r="D707" s="197"/>
      <c r="E707" s="197"/>
      <c r="F707" s="196"/>
      <c r="G707" s="408">
        <v>77</v>
      </c>
      <c r="H707" s="408">
        <v>25</v>
      </c>
      <c r="I707" s="408">
        <v>6</v>
      </c>
      <c r="J707" s="195" t="s">
        <v>95</v>
      </c>
      <c r="K707" s="194" t="s">
        <v>746</v>
      </c>
      <c r="L707" s="195" t="s">
        <v>94</v>
      </c>
      <c r="M707" s="194" t="s">
        <v>436</v>
      </c>
      <c r="N707" s="195" t="s">
        <v>93</v>
      </c>
      <c r="O707" s="194" t="s">
        <v>745</v>
      </c>
      <c r="P707" s="195" t="s">
        <v>92</v>
      </c>
      <c r="Q707" s="194" t="s">
        <v>224</v>
      </c>
      <c r="R707" s="195" t="s">
        <v>212</v>
      </c>
      <c r="S707" s="194" t="s">
        <v>224</v>
      </c>
      <c r="T707" s="195" t="s">
        <v>211</v>
      </c>
      <c r="U707" s="194" t="s">
        <v>217</v>
      </c>
      <c r="V707" s="195" t="s">
        <v>292</v>
      </c>
      <c r="W707" s="194" t="s">
        <v>98</v>
      </c>
      <c r="X707" s="195" t="s">
        <v>594</v>
      </c>
      <c r="Y707" s="194"/>
      <c r="Z707" s="195" t="s">
        <v>740</v>
      </c>
      <c r="AA707" s="194"/>
      <c r="AB707" s="304" t="s">
        <v>912</v>
      </c>
      <c r="AC707" s="194"/>
      <c r="AD707" s="25"/>
      <c r="AE707" s="397"/>
      <c r="AF707" s="397"/>
      <c r="AG707" s="193"/>
      <c r="AH707" s="379">
        <f>SUMPRODUCT(LEN($K707:$Y709)-LEN(SUBSTITUTE($K707:$Y709,"A", "")))</f>
        <v>34</v>
      </c>
      <c r="AI707" s="365">
        <f>SUMPRODUCT(LEN($AD707:$AD709)-LEN(SUBSTITUTE($AD707:$AD709,"A", "")))</f>
        <v>0</v>
      </c>
      <c r="AJ707" s="365">
        <f>SUMPRODUCT(LEN($K707:$Y709)-LEN(SUBSTITUTE($K707:$Y709,"S", "")))</f>
        <v>3</v>
      </c>
      <c r="AK707" s="365">
        <f>SUMPRODUCT(LEN($AD707:$AD709)-LEN(SUBSTITUTE($AD707:$AD709,"S", "")))</f>
        <v>0</v>
      </c>
      <c r="AL707" s="365">
        <f>SUMPRODUCT(LEN($K707:$Y709)-LEN(SUBSTITUTE($K707:$Y709,"F", "")))</f>
        <v>0</v>
      </c>
      <c r="AM707" s="365">
        <f>SUMPRODUCT(LEN($AD707:$AD709)-LEN(SUBSTITUTE($AD707:$AD709,"F", "")))</f>
        <v>0</v>
      </c>
      <c r="AN707" s="365">
        <f>SUMPRODUCT(LEN($K707:$Y709)-LEN(SUBSTITUTE($K707:$Y709,"G", "")))</f>
        <v>3</v>
      </c>
      <c r="AO707" s="365">
        <f>SUMPRODUCT(LEN($AD707:$AD709)-LEN(SUBSTITUTE($AD707:$AD709,"G", "")))</f>
        <v>0</v>
      </c>
      <c r="AP707" s="365">
        <f>SUMPRODUCT(LEN($K707:$Y709)-LEN(SUBSTITUTE($K707:$Y709,"M", "")))</f>
        <v>6</v>
      </c>
      <c r="AQ707" s="382">
        <f>SUMPRODUCT(LEN($AD707:$AD709)-LEN(SUBSTITUTE($AD707:$AD709,"M", "")))</f>
        <v>0</v>
      </c>
    </row>
    <row r="708" spans="1:46" ht="19.899999999999999" customHeight="1" x14ac:dyDescent="0.2">
      <c r="A708" s="17"/>
      <c r="B708" s="406"/>
      <c r="C708" s="231"/>
      <c r="D708" s="23"/>
      <c r="E708" s="23"/>
      <c r="F708" s="191"/>
      <c r="G708" s="409"/>
      <c r="H708" s="409"/>
      <c r="I708" s="409"/>
      <c r="J708" s="190" t="s">
        <v>91</v>
      </c>
      <c r="K708" s="189" t="s">
        <v>367</v>
      </c>
      <c r="L708" s="190" t="s">
        <v>90</v>
      </c>
      <c r="M708" s="189" t="s">
        <v>224</v>
      </c>
      <c r="N708" s="190" t="s">
        <v>89</v>
      </c>
      <c r="O708" s="189" t="s">
        <v>753</v>
      </c>
      <c r="P708" s="190" t="s">
        <v>88</v>
      </c>
      <c r="Q708" s="189" t="s">
        <v>230</v>
      </c>
      <c r="R708" s="190" t="s">
        <v>210</v>
      </c>
      <c r="S708" s="189" t="s">
        <v>213</v>
      </c>
      <c r="T708" s="190" t="s">
        <v>209</v>
      </c>
      <c r="U708" s="189" t="s">
        <v>97</v>
      </c>
      <c r="V708" s="190" t="s">
        <v>291</v>
      </c>
      <c r="W708" s="189"/>
      <c r="X708" s="190" t="s">
        <v>593</v>
      </c>
      <c r="Y708" s="189"/>
      <c r="Z708" s="190" t="s">
        <v>739</v>
      </c>
      <c r="AA708" s="189"/>
      <c r="AB708" s="303" t="s">
        <v>911</v>
      </c>
      <c r="AC708" s="189"/>
      <c r="AD708" s="18"/>
      <c r="AE708" s="366"/>
      <c r="AF708" s="366"/>
      <c r="AG708" s="188"/>
      <c r="AH708" s="390"/>
      <c r="AI708" s="392"/>
      <c r="AJ708" s="392"/>
      <c r="AK708" s="392"/>
      <c r="AL708" s="392"/>
      <c r="AM708" s="392"/>
      <c r="AN708" s="392"/>
      <c r="AO708" s="392"/>
      <c r="AP708" s="392"/>
      <c r="AQ708" s="395"/>
      <c r="AT708" s="4">
        <f>SUM(AP707:AQ709)/SUM(AN707:AQ709)*100</f>
        <v>66.666666666666657</v>
      </c>
    </row>
    <row r="709" spans="1:46" ht="19.899999999999999" customHeight="1" thickBot="1" x14ac:dyDescent="0.25">
      <c r="A709" s="17"/>
      <c r="B709" s="407"/>
      <c r="C709" s="233"/>
      <c r="D709" s="203"/>
      <c r="E709" s="203"/>
      <c r="F709" s="202"/>
      <c r="G709" s="410"/>
      <c r="H709" s="410"/>
      <c r="I709" s="410"/>
      <c r="J709" s="201" t="s">
        <v>87</v>
      </c>
      <c r="K709" s="200" t="s">
        <v>224</v>
      </c>
      <c r="L709" s="201" t="s">
        <v>86</v>
      </c>
      <c r="M709" s="200" t="s">
        <v>916</v>
      </c>
      <c r="N709" s="201" t="s">
        <v>85</v>
      </c>
      <c r="O709" s="200" t="s">
        <v>743</v>
      </c>
      <c r="P709" s="201" t="s">
        <v>84</v>
      </c>
      <c r="Q709" s="200" t="s">
        <v>224</v>
      </c>
      <c r="R709" s="201" t="s">
        <v>208</v>
      </c>
      <c r="S709" s="200" t="s">
        <v>263</v>
      </c>
      <c r="T709" s="201" t="s">
        <v>207</v>
      </c>
      <c r="U709" s="200" t="s">
        <v>97</v>
      </c>
      <c r="V709" s="201" t="s">
        <v>290</v>
      </c>
      <c r="W709" s="200"/>
      <c r="X709" s="201" t="s">
        <v>592</v>
      </c>
      <c r="Y709" s="200"/>
      <c r="Z709" s="201" t="s">
        <v>738</v>
      </c>
      <c r="AA709" s="200"/>
      <c r="AB709" s="302" t="s">
        <v>910</v>
      </c>
      <c r="AC709" s="200"/>
      <c r="AD709" s="10"/>
      <c r="AE709" s="398"/>
      <c r="AF709" s="398"/>
      <c r="AG709" s="199"/>
      <c r="AH709" s="391"/>
      <c r="AI709" s="393"/>
      <c r="AJ709" s="393"/>
      <c r="AK709" s="393"/>
      <c r="AL709" s="393"/>
      <c r="AM709" s="393"/>
      <c r="AN709" s="393"/>
      <c r="AO709" s="393"/>
      <c r="AP709" s="393"/>
      <c r="AQ709" s="396"/>
    </row>
    <row r="710" spans="1:46" ht="19.899999999999999" customHeight="1" x14ac:dyDescent="0.2">
      <c r="A710" s="17"/>
      <c r="B710" s="405">
        <v>5</v>
      </c>
      <c r="C710" s="232"/>
      <c r="D710" s="197"/>
      <c r="E710" s="197"/>
      <c r="F710" s="196"/>
      <c r="G710" s="408">
        <v>87</v>
      </c>
      <c r="H710" s="408">
        <v>29</v>
      </c>
      <c r="I710" s="408">
        <v>6</v>
      </c>
      <c r="J710" s="195" t="s">
        <v>95</v>
      </c>
      <c r="K710" s="194" t="s">
        <v>746</v>
      </c>
      <c r="L710" s="195" t="s">
        <v>94</v>
      </c>
      <c r="M710" s="194" t="s">
        <v>743</v>
      </c>
      <c r="N710" s="195" t="s">
        <v>93</v>
      </c>
      <c r="O710" s="194" t="s">
        <v>516</v>
      </c>
      <c r="P710" s="195" t="s">
        <v>92</v>
      </c>
      <c r="Q710" s="194" t="s">
        <v>378</v>
      </c>
      <c r="R710" s="195" t="s">
        <v>212</v>
      </c>
      <c r="S710" s="194" t="s">
        <v>462</v>
      </c>
      <c r="T710" s="195" t="s">
        <v>211</v>
      </c>
      <c r="U710" s="194" t="s">
        <v>319</v>
      </c>
      <c r="V710" s="195" t="s">
        <v>292</v>
      </c>
      <c r="W710" s="194" t="s">
        <v>217</v>
      </c>
      <c r="X710" s="195" t="s">
        <v>594</v>
      </c>
      <c r="Y710" s="194" t="s">
        <v>218</v>
      </c>
      <c r="Z710" s="195" t="s">
        <v>740</v>
      </c>
      <c r="AA710" s="194"/>
      <c r="AB710" s="304" t="s">
        <v>912</v>
      </c>
      <c r="AC710" s="194"/>
      <c r="AD710" s="25" t="s">
        <v>98</v>
      </c>
      <c r="AE710" s="397"/>
      <c r="AF710" s="397"/>
      <c r="AG710" s="193"/>
      <c r="AH710" s="379">
        <f>SUMPRODUCT(LEN($K710:$Y712)-LEN(SUBSTITUTE($K710:$Y712,"A", "")))</f>
        <v>44</v>
      </c>
      <c r="AI710" s="365">
        <f>SUMPRODUCT(LEN($AD710:$AD712)-LEN(SUBSTITUTE($AD710:$AD712,"A", "")))</f>
        <v>0</v>
      </c>
      <c r="AJ710" s="365">
        <f>SUMPRODUCT(LEN($K710:$Y712)-LEN(SUBSTITUTE($K710:$Y712,"S", "")))</f>
        <v>11</v>
      </c>
      <c r="AK710" s="365">
        <f>SUMPRODUCT(LEN($AD710:$AD712)-LEN(SUBSTITUTE($AD710:$AD712,"S", "")))</f>
        <v>1</v>
      </c>
      <c r="AL710" s="365">
        <f>SUMPRODUCT(LEN($K710:$Y712)-LEN(SUBSTITUTE($K710:$Y712,"F", "")))</f>
        <v>0</v>
      </c>
      <c r="AM710" s="365">
        <f>SUMPRODUCT(LEN($AD710:$AD712)-LEN(SUBSTITUTE($AD710:$AD712,"F", "")))</f>
        <v>0</v>
      </c>
      <c r="AN710" s="365">
        <f>SUMPRODUCT(LEN($K710:$Y712)-LEN(SUBSTITUTE($K710:$Y712,"G", "")))</f>
        <v>10</v>
      </c>
      <c r="AO710" s="365">
        <f>SUMPRODUCT(LEN($AD710:$AD712)-LEN(SUBSTITUTE($AD710:$AD712,"G", "")))</f>
        <v>0</v>
      </c>
      <c r="AP710" s="365">
        <f>SUMPRODUCT(LEN($K710:$Y712)-LEN(SUBSTITUTE($K710:$Y712,"M", "")))</f>
        <v>4</v>
      </c>
      <c r="AQ710" s="382">
        <f>SUMPRODUCT(LEN($AD710:$AD712)-LEN(SUBSTITUTE($AD710:$AD712,"M", "")))</f>
        <v>0</v>
      </c>
    </row>
    <row r="711" spans="1:46" ht="19.899999999999999" customHeight="1" x14ac:dyDescent="0.2">
      <c r="A711" s="17"/>
      <c r="B711" s="406"/>
      <c r="C711" s="231"/>
      <c r="D711" s="23"/>
      <c r="E711" s="23"/>
      <c r="F711" s="191"/>
      <c r="G711" s="409"/>
      <c r="H711" s="409"/>
      <c r="I711" s="409"/>
      <c r="J711" s="190" t="s">
        <v>91</v>
      </c>
      <c r="K711" s="189" t="s">
        <v>746</v>
      </c>
      <c r="L711" s="190" t="s">
        <v>90</v>
      </c>
      <c r="M711" s="189" t="s">
        <v>213</v>
      </c>
      <c r="N711" s="190" t="s">
        <v>89</v>
      </c>
      <c r="O711" s="189" t="s">
        <v>425</v>
      </c>
      <c r="P711" s="190" t="s">
        <v>88</v>
      </c>
      <c r="Q711" s="189" t="s">
        <v>692</v>
      </c>
      <c r="R711" s="190" t="s">
        <v>210</v>
      </c>
      <c r="S711" s="189" t="s">
        <v>323</v>
      </c>
      <c r="T711" s="190" t="s">
        <v>209</v>
      </c>
      <c r="U711" s="189" t="s">
        <v>230</v>
      </c>
      <c r="V711" s="190" t="s">
        <v>291</v>
      </c>
      <c r="W711" s="189" t="s">
        <v>217</v>
      </c>
      <c r="X711" s="190" t="s">
        <v>593</v>
      </c>
      <c r="Y711" s="189" t="s">
        <v>98</v>
      </c>
      <c r="Z711" s="190" t="s">
        <v>739</v>
      </c>
      <c r="AA711" s="189"/>
      <c r="AB711" s="303" t="s">
        <v>911</v>
      </c>
      <c r="AC711" s="189"/>
      <c r="AD711" s="18"/>
      <c r="AE711" s="366"/>
      <c r="AF711" s="366"/>
      <c r="AG711" s="188"/>
      <c r="AH711" s="390"/>
      <c r="AI711" s="392"/>
      <c r="AJ711" s="392"/>
      <c r="AK711" s="392"/>
      <c r="AL711" s="392"/>
      <c r="AM711" s="392"/>
      <c r="AN711" s="392"/>
      <c r="AO711" s="392"/>
      <c r="AP711" s="392"/>
      <c r="AQ711" s="395"/>
      <c r="AT711" s="4">
        <f>SUM(AP710:AQ712)/SUM(AN710:AQ712)*100</f>
        <v>28.571428571428569</v>
      </c>
    </row>
    <row r="712" spans="1:46" ht="19.899999999999999" customHeight="1" thickBot="1" x14ac:dyDescent="0.25">
      <c r="A712" s="17"/>
      <c r="B712" s="407"/>
      <c r="C712" s="233"/>
      <c r="D712" s="203"/>
      <c r="E712" s="203"/>
      <c r="F712" s="202"/>
      <c r="G712" s="410"/>
      <c r="H712" s="410"/>
      <c r="I712" s="410"/>
      <c r="J712" s="201" t="s">
        <v>87</v>
      </c>
      <c r="K712" s="200" t="s">
        <v>745</v>
      </c>
      <c r="L712" s="201" t="s">
        <v>86</v>
      </c>
      <c r="M712" s="200" t="s">
        <v>97</v>
      </c>
      <c r="N712" s="201" t="s">
        <v>85</v>
      </c>
      <c r="O712" s="200" t="s">
        <v>762</v>
      </c>
      <c r="P712" s="201" t="s">
        <v>84</v>
      </c>
      <c r="Q712" s="200" t="s">
        <v>425</v>
      </c>
      <c r="R712" s="201" t="s">
        <v>208</v>
      </c>
      <c r="S712" s="200" t="s">
        <v>297</v>
      </c>
      <c r="T712" s="201" t="s">
        <v>207</v>
      </c>
      <c r="U712" s="200" t="s">
        <v>230</v>
      </c>
      <c r="V712" s="201" t="s">
        <v>290</v>
      </c>
      <c r="W712" s="200" t="s">
        <v>97</v>
      </c>
      <c r="X712" s="201" t="s">
        <v>592</v>
      </c>
      <c r="Y712" s="200"/>
      <c r="Z712" s="201" t="s">
        <v>738</v>
      </c>
      <c r="AA712" s="200"/>
      <c r="AB712" s="302" t="s">
        <v>910</v>
      </c>
      <c r="AC712" s="200"/>
      <c r="AD712" s="10"/>
      <c r="AE712" s="398"/>
      <c r="AF712" s="398"/>
      <c r="AG712" s="199"/>
      <c r="AH712" s="391"/>
      <c r="AI712" s="393"/>
      <c r="AJ712" s="393"/>
      <c r="AK712" s="393"/>
      <c r="AL712" s="393"/>
      <c r="AM712" s="393"/>
      <c r="AN712" s="393"/>
      <c r="AO712" s="393"/>
      <c r="AP712" s="393"/>
      <c r="AQ712" s="396"/>
    </row>
    <row r="713" spans="1:46" ht="19.899999999999999" customHeight="1" x14ac:dyDescent="0.2">
      <c r="A713" s="17"/>
      <c r="B713" s="405">
        <v>6</v>
      </c>
      <c r="C713" s="232"/>
      <c r="D713" s="197"/>
      <c r="E713" s="197"/>
      <c r="F713" s="196"/>
      <c r="G713" s="408">
        <v>76</v>
      </c>
      <c r="H713" s="408">
        <v>25</v>
      </c>
      <c r="I713" s="408">
        <v>7</v>
      </c>
      <c r="J713" s="195" t="s">
        <v>95</v>
      </c>
      <c r="K713" s="194" t="s">
        <v>764</v>
      </c>
      <c r="L713" s="195" t="s">
        <v>94</v>
      </c>
      <c r="M713" s="194" t="s">
        <v>764</v>
      </c>
      <c r="N713" s="195" t="s">
        <v>93</v>
      </c>
      <c r="O713" s="194" t="s">
        <v>743</v>
      </c>
      <c r="P713" s="195" t="s">
        <v>92</v>
      </c>
      <c r="Q713" s="194" t="s">
        <v>97</v>
      </c>
      <c r="R713" s="195" t="s">
        <v>212</v>
      </c>
      <c r="S713" s="194" t="s">
        <v>264</v>
      </c>
      <c r="T713" s="195" t="s">
        <v>211</v>
      </c>
      <c r="U713" s="194" t="s">
        <v>97</v>
      </c>
      <c r="V713" s="195" t="s">
        <v>292</v>
      </c>
      <c r="W713" s="194"/>
      <c r="X713" s="195" t="s">
        <v>594</v>
      </c>
      <c r="Y713" s="194"/>
      <c r="Z713" s="195" t="s">
        <v>740</v>
      </c>
      <c r="AA713" s="194"/>
      <c r="AB713" s="304" t="s">
        <v>912</v>
      </c>
      <c r="AC713" s="194"/>
      <c r="AD713" s="25"/>
      <c r="AE713" s="397"/>
      <c r="AF713" s="397"/>
      <c r="AG713" s="193"/>
      <c r="AH713" s="379">
        <f>SUMPRODUCT(LEN($K713:$Y715)-LEN(SUBSTITUTE($K713:$Y715,"A", "")))</f>
        <v>22</v>
      </c>
      <c r="AI713" s="365">
        <f>SUMPRODUCT(LEN($AD713:$AD715)-LEN(SUBSTITUTE($AD713:$AD715,"A", "")))</f>
        <v>0</v>
      </c>
      <c r="AJ713" s="365">
        <f>SUMPRODUCT(LEN($K713:$Y715)-LEN(SUBSTITUTE($K713:$Y715,"S", "")))</f>
        <v>6</v>
      </c>
      <c r="AK713" s="365">
        <f>SUMPRODUCT(LEN($AD713:$AD715)-LEN(SUBSTITUTE($AD713:$AD715,"S", "")))</f>
        <v>0</v>
      </c>
      <c r="AL713" s="365">
        <f>SUMPRODUCT(LEN($K713:$Y715)-LEN(SUBSTITUTE($K713:$Y715,"F", "")))</f>
        <v>0</v>
      </c>
      <c r="AM713" s="365">
        <f>SUMPRODUCT(LEN($AD713:$AD715)-LEN(SUBSTITUTE($AD713:$AD715,"F", "")))</f>
        <v>0</v>
      </c>
      <c r="AN713" s="365">
        <f>SUMPRODUCT(LEN($K713:$Y715)-LEN(SUBSTITUTE($K713:$Y715,"G", "")))</f>
        <v>1</v>
      </c>
      <c r="AO713" s="365">
        <f>SUMPRODUCT(LEN($AD713:$AD715)-LEN(SUBSTITUTE($AD713:$AD715,"G", "")))</f>
        <v>0</v>
      </c>
      <c r="AP713" s="365">
        <f>SUMPRODUCT(LEN($K713:$Y715)-LEN(SUBSTITUTE($K713:$Y715,"M", "")))</f>
        <v>6</v>
      </c>
      <c r="AQ713" s="382">
        <f>SUMPRODUCT(LEN($AD713:$AD715)-LEN(SUBSTITUTE($AD713:$AD715,"M", "")))</f>
        <v>0</v>
      </c>
    </row>
    <row r="714" spans="1:46" ht="19.899999999999999" customHeight="1" x14ac:dyDescent="0.2">
      <c r="A714" s="17"/>
      <c r="B714" s="406"/>
      <c r="C714" s="231"/>
      <c r="D714" s="23"/>
      <c r="E714" s="23"/>
      <c r="F714" s="191"/>
      <c r="G714" s="409"/>
      <c r="H714" s="409"/>
      <c r="I714" s="409"/>
      <c r="J714" s="190" t="s">
        <v>91</v>
      </c>
      <c r="K714" s="189" t="s">
        <v>213</v>
      </c>
      <c r="L714" s="190" t="s">
        <v>90</v>
      </c>
      <c r="M714" s="189" t="s">
        <v>745</v>
      </c>
      <c r="N714" s="190" t="s">
        <v>89</v>
      </c>
      <c r="O714" s="189" t="s">
        <v>224</v>
      </c>
      <c r="P714" s="190" t="s">
        <v>88</v>
      </c>
      <c r="Q714" s="189" t="s">
        <v>97</v>
      </c>
      <c r="R714" s="190" t="s">
        <v>210</v>
      </c>
      <c r="S714" s="189" t="s">
        <v>218</v>
      </c>
      <c r="T714" s="190" t="s">
        <v>209</v>
      </c>
      <c r="U714" s="189" t="s">
        <v>217</v>
      </c>
      <c r="V714" s="190" t="s">
        <v>291</v>
      </c>
      <c r="W714" s="189"/>
      <c r="X714" s="190" t="s">
        <v>593</v>
      </c>
      <c r="Y714" s="189"/>
      <c r="Z714" s="190" t="s">
        <v>739</v>
      </c>
      <c r="AA714" s="189"/>
      <c r="AB714" s="303" t="s">
        <v>911</v>
      </c>
      <c r="AC714" s="189"/>
      <c r="AD714" s="18"/>
      <c r="AE714" s="366"/>
      <c r="AF714" s="366"/>
      <c r="AG714" s="188"/>
      <c r="AH714" s="390"/>
      <c r="AI714" s="392"/>
      <c r="AJ714" s="392"/>
      <c r="AK714" s="392"/>
      <c r="AL714" s="392"/>
      <c r="AM714" s="392"/>
      <c r="AN714" s="392"/>
      <c r="AO714" s="392"/>
      <c r="AP714" s="392"/>
      <c r="AQ714" s="395"/>
      <c r="AT714" s="4">
        <f>SUM(AP713:AQ715)/SUM(AN713:AQ715)*100</f>
        <v>85.714285714285708</v>
      </c>
    </row>
    <row r="715" spans="1:46" ht="19.899999999999999" customHeight="1" thickBot="1" x14ac:dyDescent="0.25">
      <c r="A715" s="17"/>
      <c r="B715" s="407"/>
      <c r="C715" s="233"/>
      <c r="D715" s="203"/>
      <c r="E715" s="203"/>
      <c r="F715" s="202"/>
      <c r="G715" s="410"/>
      <c r="H715" s="410"/>
      <c r="I715" s="410"/>
      <c r="J715" s="201" t="s">
        <v>87</v>
      </c>
      <c r="K715" s="200" t="s">
        <v>748</v>
      </c>
      <c r="L715" s="201" t="s">
        <v>86</v>
      </c>
      <c r="M715" s="200" t="s">
        <v>743</v>
      </c>
      <c r="N715" s="201" t="s">
        <v>85</v>
      </c>
      <c r="O715" s="200" t="s">
        <v>213</v>
      </c>
      <c r="P715" s="201" t="s">
        <v>84</v>
      </c>
      <c r="Q715" s="200" t="s">
        <v>97</v>
      </c>
      <c r="R715" s="201" t="s">
        <v>208</v>
      </c>
      <c r="S715" s="200" t="s">
        <v>230</v>
      </c>
      <c r="T715" s="201" t="s">
        <v>207</v>
      </c>
      <c r="U715" s="200" t="s">
        <v>98</v>
      </c>
      <c r="V715" s="201" t="s">
        <v>290</v>
      </c>
      <c r="W715" s="200"/>
      <c r="X715" s="201" t="s">
        <v>592</v>
      </c>
      <c r="Y715" s="200"/>
      <c r="Z715" s="201" t="s">
        <v>738</v>
      </c>
      <c r="AA715" s="200"/>
      <c r="AB715" s="302" t="s">
        <v>910</v>
      </c>
      <c r="AC715" s="200"/>
      <c r="AD715" s="10"/>
      <c r="AE715" s="398"/>
      <c r="AF715" s="398"/>
      <c r="AG715" s="199"/>
      <c r="AH715" s="391"/>
      <c r="AI715" s="393"/>
      <c r="AJ715" s="393"/>
      <c r="AK715" s="393"/>
      <c r="AL715" s="393"/>
      <c r="AM715" s="393"/>
      <c r="AN715" s="393"/>
      <c r="AO715" s="393"/>
      <c r="AP715" s="393"/>
      <c r="AQ715" s="396"/>
    </row>
    <row r="716" spans="1:46" ht="19.899999999999999" customHeight="1" x14ac:dyDescent="0.2">
      <c r="A716" s="17"/>
      <c r="B716" s="405">
        <v>7</v>
      </c>
      <c r="C716" s="198" t="s">
        <v>928</v>
      </c>
      <c r="D716" s="197"/>
      <c r="E716" s="197"/>
      <c r="F716" s="196"/>
      <c r="G716" s="408">
        <v>77</v>
      </c>
      <c r="H716" s="408">
        <v>20</v>
      </c>
      <c r="I716" s="408">
        <v>4</v>
      </c>
      <c r="J716" s="195" t="s">
        <v>95</v>
      </c>
      <c r="K716" s="194" t="s">
        <v>97</v>
      </c>
      <c r="L716" s="195" t="s">
        <v>94</v>
      </c>
      <c r="M716" s="194" t="s">
        <v>743</v>
      </c>
      <c r="N716" s="195" t="s">
        <v>93</v>
      </c>
      <c r="O716" s="194" t="s">
        <v>224</v>
      </c>
      <c r="P716" s="195" t="s">
        <v>92</v>
      </c>
      <c r="Q716" s="194" t="s">
        <v>213</v>
      </c>
      <c r="R716" s="195" t="s">
        <v>212</v>
      </c>
      <c r="S716" s="194" t="s">
        <v>213</v>
      </c>
      <c r="T716" s="195" t="s">
        <v>211</v>
      </c>
      <c r="U716" s="194"/>
      <c r="V716" s="195" t="s">
        <v>292</v>
      </c>
      <c r="W716" s="194"/>
      <c r="X716" s="195" t="s">
        <v>594</v>
      </c>
      <c r="Y716" s="194"/>
      <c r="Z716" s="195" t="s">
        <v>740</v>
      </c>
      <c r="AA716" s="194"/>
      <c r="AB716" s="304" t="s">
        <v>912</v>
      </c>
      <c r="AC716" s="194"/>
      <c r="AD716" s="25" t="s">
        <v>927</v>
      </c>
      <c r="AE716" s="397"/>
      <c r="AF716" s="397"/>
      <c r="AG716" s="193"/>
      <c r="AH716" s="379">
        <f>SUMPRODUCT(LEN($K716:$Y718)-LEN(SUBSTITUTE($K716:$Y718,"A", "")))</f>
        <v>25</v>
      </c>
      <c r="AI716" s="365">
        <f>SUMPRODUCT(LEN($AD716:$AD718)-LEN(SUBSTITUTE($AD716:$AD718,"A", "")))</f>
        <v>26</v>
      </c>
      <c r="AJ716" s="365">
        <f>SUMPRODUCT(LEN($K716:$Y718)-LEN(SUBSTITUTE($K716:$Y718,"S", "")))</f>
        <v>0</v>
      </c>
      <c r="AK716" s="365">
        <f>SUMPRODUCT(LEN($AD716:$AD718)-LEN(SUBSTITUTE($AD716:$AD718,"S", "")))</f>
        <v>2</v>
      </c>
      <c r="AL716" s="365">
        <f>SUMPRODUCT(LEN($K716:$Y718)-LEN(SUBSTITUTE($K716:$Y718,"F", "")))</f>
        <v>0</v>
      </c>
      <c r="AM716" s="365">
        <f>SUMPRODUCT(LEN($AD716:$AD718)-LEN(SUBSTITUTE($AD716:$AD718,"F", "")))</f>
        <v>0</v>
      </c>
      <c r="AN716" s="365">
        <f>SUMPRODUCT(LEN($K716:$Y718)-LEN(SUBSTITUTE($K716:$Y718,"G", "")))</f>
        <v>3</v>
      </c>
      <c r="AO716" s="365">
        <f>SUMPRODUCT(LEN($AD716:$AD718)-LEN(SUBSTITUTE($AD716:$AD718,"G", "")))</f>
        <v>4</v>
      </c>
      <c r="AP716" s="365">
        <f>SUMPRODUCT(LEN($K716:$Y718)-LEN(SUBSTITUTE($K716:$Y718,"M", "")))</f>
        <v>6</v>
      </c>
      <c r="AQ716" s="382">
        <f>SUMPRODUCT(LEN($AD716:$AD718)-LEN(SUBSTITUTE($AD716:$AD718,"M", "")))</f>
        <v>3</v>
      </c>
    </row>
    <row r="717" spans="1:46" ht="19.899999999999999" customHeight="1" x14ac:dyDescent="0.2">
      <c r="A717" s="17"/>
      <c r="B717" s="406"/>
      <c r="C717" s="192" t="s">
        <v>926</v>
      </c>
      <c r="D717" s="23"/>
      <c r="E717" s="23"/>
      <c r="F717" s="191"/>
      <c r="G717" s="409"/>
      <c r="H717" s="409"/>
      <c r="I717" s="409"/>
      <c r="J717" s="190" t="s">
        <v>91</v>
      </c>
      <c r="K717" s="189" t="s">
        <v>746</v>
      </c>
      <c r="L717" s="190" t="s">
        <v>90</v>
      </c>
      <c r="M717" s="189" t="s">
        <v>922</v>
      </c>
      <c r="N717" s="190" t="s">
        <v>89</v>
      </c>
      <c r="O717" s="189" t="s">
        <v>746</v>
      </c>
      <c r="P717" s="190" t="s">
        <v>88</v>
      </c>
      <c r="Q717" s="189" t="s">
        <v>263</v>
      </c>
      <c r="R717" s="190" t="s">
        <v>210</v>
      </c>
      <c r="S717" s="189" t="s">
        <v>213</v>
      </c>
      <c r="T717" s="190" t="s">
        <v>209</v>
      </c>
      <c r="U717" s="189"/>
      <c r="V717" s="190" t="s">
        <v>291</v>
      </c>
      <c r="W717" s="189"/>
      <c r="X717" s="190" t="s">
        <v>593</v>
      </c>
      <c r="Y717" s="189"/>
      <c r="Z717" s="190" t="s">
        <v>739</v>
      </c>
      <c r="AA717" s="189"/>
      <c r="AB717" s="303" t="s">
        <v>911</v>
      </c>
      <c r="AC717" s="189"/>
      <c r="AD717" s="18" t="s">
        <v>925</v>
      </c>
      <c r="AE717" s="366"/>
      <c r="AF717" s="366"/>
      <c r="AG717" s="188"/>
      <c r="AH717" s="390"/>
      <c r="AI717" s="392"/>
      <c r="AJ717" s="392"/>
      <c r="AK717" s="392"/>
      <c r="AL717" s="392"/>
      <c r="AM717" s="392"/>
      <c r="AN717" s="392"/>
      <c r="AO717" s="392"/>
      <c r="AP717" s="392"/>
      <c r="AQ717" s="395"/>
      <c r="AT717" s="4">
        <f>SUM(AP716:AQ718)/SUM(AN716:AQ718)*100</f>
        <v>56.25</v>
      </c>
    </row>
    <row r="718" spans="1:46" ht="19.899999999999999" customHeight="1" thickBot="1" x14ac:dyDescent="0.25">
      <c r="A718" s="17"/>
      <c r="B718" s="407"/>
      <c r="C718" s="233"/>
      <c r="D718" s="203"/>
      <c r="E718" s="203"/>
      <c r="F718" s="202"/>
      <c r="G718" s="410"/>
      <c r="H718" s="410"/>
      <c r="I718" s="410"/>
      <c r="J718" s="201" t="s">
        <v>87</v>
      </c>
      <c r="K718" s="200" t="s">
        <v>743</v>
      </c>
      <c r="L718" s="201" t="s">
        <v>86</v>
      </c>
      <c r="M718" s="200" t="s">
        <v>742</v>
      </c>
      <c r="N718" s="201" t="s">
        <v>85</v>
      </c>
      <c r="O718" s="200" t="s">
        <v>213</v>
      </c>
      <c r="P718" s="201" t="s">
        <v>84</v>
      </c>
      <c r="Q718" s="200" t="s">
        <v>263</v>
      </c>
      <c r="R718" s="201" t="s">
        <v>208</v>
      </c>
      <c r="S718" s="200" t="s">
        <v>97</v>
      </c>
      <c r="T718" s="201" t="s">
        <v>207</v>
      </c>
      <c r="U718" s="200"/>
      <c r="V718" s="201" t="s">
        <v>290</v>
      </c>
      <c r="W718" s="200"/>
      <c r="X718" s="201" t="s">
        <v>592</v>
      </c>
      <c r="Y718" s="200"/>
      <c r="Z718" s="201" t="s">
        <v>738</v>
      </c>
      <c r="AA718" s="200"/>
      <c r="AB718" s="302" t="s">
        <v>910</v>
      </c>
      <c r="AC718" s="200"/>
      <c r="AD718" s="10" t="s">
        <v>924</v>
      </c>
      <c r="AE718" s="398"/>
      <c r="AF718" s="398"/>
      <c r="AG718" s="199"/>
      <c r="AH718" s="391"/>
      <c r="AI718" s="393"/>
      <c r="AJ718" s="393"/>
      <c r="AK718" s="393"/>
      <c r="AL718" s="393"/>
      <c r="AM718" s="393"/>
      <c r="AN718" s="393"/>
      <c r="AO718" s="393"/>
      <c r="AP718" s="393"/>
      <c r="AQ718" s="396"/>
    </row>
    <row r="719" spans="1:46" ht="19.899999999999999" customHeight="1" x14ac:dyDescent="0.2">
      <c r="A719" s="17"/>
      <c r="B719" s="405">
        <v>8</v>
      </c>
      <c r="C719" s="232"/>
      <c r="D719" s="197"/>
      <c r="E719" s="197"/>
      <c r="F719" s="196"/>
      <c r="G719" s="408">
        <v>81</v>
      </c>
      <c r="H719" s="408">
        <v>25</v>
      </c>
      <c r="I719" s="408">
        <v>5</v>
      </c>
      <c r="J719" s="195" t="s">
        <v>95</v>
      </c>
      <c r="K719" s="194" t="s">
        <v>213</v>
      </c>
      <c r="L719" s="195" t="s">
        <v>94</v>
      </c>
      <c r="M719" s="194" t="s">
        <v>97</v>
      </c>
      <c r="N719" s="195" t="s">
        <v>93</v>
      </c>
      <c r="O719" s="194" t="s">
        <v>745</v>
      </c>
      <c r="P719" s="195" t="s">
        <v>92</v>
      </c>
      <c r="Q719" s="194" t="s">
        <v>378</v>
      </c>
      <c r="R719" s="195" t="s">
        <v>212</v>
      </c>
      <c r="S719" s="194" t="s">
        <v>265</v>
      </c>
      <c r="T719" s="195" t="s">
        <v>211</v>
      </c>
      <c r="U719" s="194" t="s">
        <v>275</v>
      </c>
      <c r="V719" s="195" t="s">
        <v>292</v>
      </c>
      <c r="W719" s="194" t="s">
        <v>213</v>
      </c>
      <c r="X719" s="195" t="s">
        <v>594</v>
      </c>
      <c r="Y719" s="194"/>
      <c r="Z719" s="195" t="s">
        <v>740</v>
      </c>
      <c r="AA719" s="194"/>
      <c r="AB719" s="304" t="s">
        <v>912</v>
      </c>
      <c r="AC719" s="194"/>
      <c r="AD719" s="25"/>
      <c r="AE719" s="397"/>
      <c r="AF719" s="397"/>
      <c r="AG719" s="193"/>
      <c r="AH719" s="379">
        <f>SUMPRODUCT(LEN($K719:$Y721)-LEN(SUBSTITUTE($K719:$Y721,"A", "")))</f>
        <v>42</v>
      </c>
      <c r="AI719" s="365">
        <f>SUMPRODUCT(LEN($AD719:$AD721)-LEN(SUBSTITUTE($AD719:$AD721,"A", "")))</f>
        <v>0</v>
      </c>
      <c r="AJ719" s="365">
        <f>SUMPRODUCT(LEN($K719:$Y721)-LEN(SUBSTITUTE($K719:$Y721,"S", "")))</f>
        <v>4</v>
      </c>
      <c r="AK719" s="365">
        <f>SUMPRODUCT(LEN($AD719:$AD721)-LEN(SUBSTITUTE($AD719:$AD721,"S", "")))</f>
        <v>0</v>
      </c>
      <c r="AL719" s="365">
        <f>SUMPRODUCT(LEN($K719:$Y721)-LEN(SUBSTITUTE($K719:$Y721,"F", "")))</f>
        <v>0</v>
      </c>
      <c r="AM719" s="365">
        <f>SUMPRODUCT(LEN($AD719:$AD721)-LEN(SUBSTITUTE($AD719:$AD721,"F", "")))</f>
        <v>0</v>
      </c>
      <c r="AN719" s="365">
        <f>SUMPRODUCT(LEN($K719:$Y721)-LEN(SUBSTITUTE($K719:$Y721,"G", "")))</f>
        <v>5</v>
      </c>
      <c r="AO719" s="365">
        <f>SUMPRODUCT(LEN($AD719:$AD721)-LEN(SUBSTITUTE($AD719:$AD721,"G", "")))</f>
        <v>0</v>
      </c>
      <c r="AP719" s="365">
        <f>SUMPRODUCT(LEN($K719:$Y721)-LEN(SUBSTITUTE($K719:$Y721,"M", "")))</f>
        <v>5</v>
      </c>
      <c r="AQ719" s="382">
        <f>SUMPRODUCT(LEN($AD719:$AD721)-LEN(SUBSTITUTE($AD719:$AD721,"M", "")))</f>
        <v>0</v>
      </c>
    </row>
    <row r="720" spans="1:46" ht="19.899999999999999" customHeight="1" x14ac:dyDescent="0.2">
      <c r="A720" s="17"/>
      <c r="B720" s="406"/>
      <c r="C720" s="231"/>
      <c r="D720" s="23"/>
      <c r="E720" s="23"/>
      <c r="F720" s="191"/>
      <c r="G720" s="409"/>
      <c r="H720" s="409"/>
      <c r="I720" s="409"/>
      <c r="J720" s="190" t="s">
        <v>91</v>
      </c>
      <c r="K720" s="189" t="s">
        <v>425</v>
      </c>
      <c r="L720" s="190" t="s">
        <v>90</v>
      </c>
      <c r="M720" s="189" t="s">
        <v>846</v>
      </c>
      <c r="N720" s="190" t="s">
        <v>89</v>
      </c>
      <c r="O720" s="189" t="s">
        <v>747</v>
      </c>
      <c r="P720" s="190" t="s">
        <v>88</v>
      </c>
      <c r="Q720" s="189" t="s">
        <v>265</v>
      </c>
      <c r="R720" s="190" t="s">
        <v>210</v>
      </c>
      <c r="S720" s="189" t="s">
        <v>275</v>
      </c>
      <c r="T720" s="190" t="s">
        <v>209</v>
      </c>
      <c r="U720" s="189" t="s">
        <v>263</v>
      </c>
      <c r="V720" s="190" t="s">
        <v>291</v>
      </c>
      <c r="W720" s="189" t="s">
        <v>98</v>
      </c>
      <c r="X720" s="190" t="s">
        <v>593</v>
      </c>
      <c r="Y720" s="189"/>
      <c r="Z720" s="190" t="s">
        <v>739</v>
      </c>
      <c r="AA720" s="189"/>
      <c r="AB720" s="303" t="s">
        <v>911</v>
      </c>
      <c r="AC720" s="189"/>
      <c r="AD720" s="18"/>
      <c r="AE720" s="366"/>
      <c r="AF720" s="366"/>
      <c r="AG720" s="188"/>
      <c r="AH720" s="390"/>
      <c r="AI720" s="392"/>
      <c r="AJ720" s="392"/>
      <c r="AK720" s="392"/>
      <c r="AL720" s="392"/>
      <c r="AM720" s="392"/>
      <c r="AN720" s="392"/>
      <c r="AO720" s="392"/>
      <c r="AP720" s="392"/>
      <c r="AQ720" s="395"/>
      <c r="AT720" s="4">
        <f>SUM(AP719:AQ721)/SUM(AN719:AQ721)*100</f>
        <v>50</v>
      </c>
    </row>
    <row r="721" spans="1:46" ht="19.899999999999999" customHeight="1" thickBot="1" x14ac:dyDescent="0.25">
      <c r="A721" s="17"/>
      <c r="B721" s="407"/>
      <c r="C721" s="233"/>
      <c r="D721" s="203"/>
      <c r="E721" s="203"/>
      <c r="F721" s="202"/>
      <c r="G721" s="410"/>
      <c r="H721" s="410"/>
      <c r="I721" s="410"/>
      <c r="J721" s="201" t="s">
        <v>87</v>
      </c>
      <c r="K721" s="200" t="s">
        <v>213</v>
      </c>
      <c r="L721" s="201" t="s">
        <v>86</v>
      </c>
      <c r="M721" s="200" t="s">
        <v>743</v>
      </c>
      <c r="N721" s="201" t="s">
        <v>85</v>
      </c>
      <c r="O721" s="200" t="s">
        <v>224</v>
      </c>
      <c r="P721" s="201" t="s">
        <v>84</v>
      </c>
      <c r="Q721" s="200" t="s">
        <v>224</v>
      </c>
      <c r="R721" s="201" t="s">
        <v>208</v>
      </c>
      <c r="S721" s="200" t="s">
        <v>275</v>
      </c>
      <c r="T721" s="201" t="s">
        <v>207</v>
      </c>
      <c r="U721" s="200" t="s">
        <v>263</v>
      </c>
      <c r="V721" s="201" t="s">
        <v>290</v>
      </c>
      <c r="W721" s="200"/>
      <c r="X721" s="201" t="s">
        <v>592</v>
      </c>
      <c r="Y721" s="200"/>
      <c r="Z721" s="201" t="s">
        <v>738</v>
      </c>
      <c r="AA721" s="200"/>
      <c r="AB721" s="302" t="s">
        <v>910</v>
      </c>
      <c r="AC721" s="200"/>
      <c r="AD721" s="10"/>
      <c r="AE721" s="398"/>
      <c r="AF721" s="398"/>
      <c r="AG721" s="199"/>
      <c r="AH721" s="391"/>
      <c r="AI721" s="393"/>
      <c r="AJ721" s="393"/>
      <c r="AK721" s="393"/>
      <c r="AL721" s="393"/>
      <c r="AM721" s="393"/>
      <c r="AN721" s="393"/>
      <c r="AO721" s="393"/>
      <c r="AP721" s="393"/>
      <c r="AQ721" s="396"/>
    </row>
    <row r="722" spans="1:46" ht="19.899999999999999" customHeight="1" x14ac:dyDescent="0.2">
      <c r="A722" s="17"/>
      <c r="B722" s="405">
        <v>9</v>
      </c>
      <c r="C722" s="232"/>
      <c r="D722" s="197"/>
      <c r="E722" s="197"/>
      <c r="F722" s="196"/>
      <c r="G722" s="408">
        <v>80</v>
      </c>
      <c r="H722" s="408">
        <v>28</v>
      </c>
      <c r="I722" s="408">
        <v>6</v>
      </c>
      <c r="J722" s="195" t="s">
        <v>95</v>
      </c>
      <c r="K722" s="194" t="s">
        <v>748</v>
      </c>
      <c r="L722" s="195" t="s">
        <v>94</v>
      </c>
      <c r="M722" s="194" t="s">
        <v>793</v>
      </c>
      <c r="N722" s="195" t="s">
        <v>93</v>
      </c>
      <c r="O722" s="194" t="s">
        <v>746</v>
      </c>
      <c r="P722" s="195" t="s">
        <v>92</v>
      </c>
      <c r="Q722" s="194" t="s">
        <v>271</v>
      </c>
      <c r="R722" s="195" t="s">
        <v>212</v>
      </c>
      <c r="S722" s="194" t="s">
        <v>224</v>
      </c>
      <c r="T722" s="195" t="s">
        <v>211</v>
      </c>
      <c r="U722" s="194" t="s">
        <v>266</v>
      </c>
      <c r="V722" s="195" t="s">
        <v>292</v>
      </c>
      <c r="W722" s="194" t="s">
        <v>263</v>
      </c>
      <c r="X722" s="195" t="s">
        <v>594</v>
      </c>
      <c r="Y722" s="194" t="s">
        <v>98</v>
      </c>
      <c r="Z722" s="195" t="s">
        <v>740</v>
      </c>
      <c r="AA722" s="194"/>
      <c r="AB722" s="304" t="s">
        <v>912</v>
      </c>
      <c r="AC722" s="194"/>
      <c r="AD722" s="25" t="s">
        <v>923</v>
      </c>
      <c r="AE722" s="397"/>
      <c r="AF722" s="397"/>
      <c r="AG722" s="193"/>
      <c r="AH722" s="379">
        <f>SUMPRODUCT(LEN($K722:$Y724)-LEN(SUBSTITUTE($K722:$Y724,"A", "")))</f>
        <v>31</v>
      </c>
      <c r="AI722" s="365">
        <f>SUMPRODUCT(LEN($AD722:$AD724)-LEN(SUBSTITUTE($AD722:$AD724,"A", "")))</f>
        <v>9</v>
      </c>
      <c r="AJ722" s="365">
        <f>SUMPRODUCT(LEN($K722:$Y724)-LEN(SUBSTITUTE($K722:$Y724,"S", "")))</f>
        <v>11</v>
      </c>
      <c r="AK722" s="365">
        <f>SUMPRODUCT(LEN($AD722:$AD724)-LEN(SUBSTITUTE($AD722:$AD724,"S", "")))</f>
        <v>3</v>
      </c>
      <c r="AL722" s="365">
        <f>SUMPRODUCT(LEN($K722:$Y724)-LEN(SUBSTITUTE($K722:$Y724,"F", "")))</f>
        <v>0</v>
      </c>
      <c r="AM722" s="365">
        <f>SUMPRODUCT(LEN($AD722:$AD724)-LEN(SUBSTITUTE($AD722:$AD724,"F", "")))</f>
        <v>0</v>
      </c>
      <c r="AN722" s="365">
        <f>SUMPRODUCT(LEN($K722:$Y724)-LEN(SUBSTITUTE($K722:$Y724,"G", "")))</f>
        <v>8</v>
      </c>
      <c r="AO722" s="365">
        <f>SUMPRODUCT(LEN($AD722:$AD724)-LEN(SUBSTITUTE($AD722:$AD724,"G", "")))</f>
        <v>2</v>
      </c>
      <c r="AP722" s="365">
        <f>SUMPRODUCT(LEN($K722:$Y724)-LEN(SUBSTITUTE($K722:$Y724,"M", "")))</f>
        <v>8</v>
      </c>
      <c r="AQ722" s="382">
        <f>SUMPRODUCT(LEN($AD722:$AD724)-LEN(SUBSTITUTE($AD722:$AD724,"M", "")))</f>
        <v>0</v>
      </c>
    </row>
    <row r="723" spans="1:46" ht="19.899999999999999" customHeight="1" x14ac:dyDescent="0.2">
      <c r="A723" s="17"/>
      <c r="B723" s="406"/>
      <c r="C723" s="231"/>
      <c r="D723" s="23"/>
      <c r="E723" s="23"/>
      <c r="F723" s="191"/>
      <c r="G723" s="409"/>
      <c r="H723" s="409"/>
      <c r="I723" s="409"/>
      <c r="J723" s="190" t="s">
        <v>91</v>
      </c>
      <c r="K723" s="189" t="s">
        <v>213</v>
      </c>
      <c r="L723" s="190" t="s">
        <v>90</v>
      </c>
      <c r="M723" s="189" t="s">
        <v>743</v>
      </c>
      <c r="N723" s="190" t="s">
        <v>89</v>
      </c>
      <c r="O723" s="189" t="s">
        <v>266</v>
      </c>
      <c r="P723" s="190" t="s">
        <v>88</v>
      </c>
      <c r="Q723" s="189" t="s">
        <v>397</v>
      </c>
      <c r="R723" s="190" t="s">
        <v>210</v>
      </c>
      <c r="S723" s="189" t="s">
        <v>444</v>
      </c>
      <c r="T723" s="190" t="s">
        <v>209</v>
      </c>
      <c r="U723" s="189" t="s">
        <v>263</v>
      </c>
      <c r="V723" s="190" t="s">
        <v>291</v>
      </c>
      <c r="W723" s="189" t="s">
        <v>98</v>
      </c>
      <c r="X723" s="190" t="s">
        <v>593</v>
      </c>
      <c r="Y723" s="189"/>
      <c r="Z723" s="190" t="s">
        <v>739</v>
      </c>
      <c r="AA723" s="189"/>
      <c r="AB723" s="303" t="s">
        <v>911</v>
      </c>
      <c r="AC723" s="189"/>
      <c r="AD723" s="18"/>
      <c r="AE723" s="366"/>
      <c r="AF723" s="366"/>
      <c r="AG723" s="188"/>
      <c r="AH723" s="390"/>
      <c r="AI723" s="392"/>
      <c r="AJ723" s="392"/>
      <c r="AK723" s="392"/>
      <c r="AL723" s="392"/>
      <c r="AM723" s="392"/>
      <c r="AN723" s="392"/>
      <c r="AO723" s="392"/>
      <c r="AP723" s="392"/>
      <c r="AQ723" s="395"/>
      <c r="AT723" s="4">
        <f>SUM(AP722:AQ724)/SUM(AN722:AQ724)*100</f>
        <v>44.444444444444443</v>
      </c>
    </row>
    <row r="724" spans="1:46" ht="19.899999999999999" customHeight="1" thickBot="1" x14ac:dyDescent="0.25">
      <c r="A724" s="17"/>
      <c r="B724" s="407"/>
      <c r="C724" s="233"/>
      <c r="D724" s="203"/>
      <c r="E724" s="203"/>
      <c r="F724" s="202"/>
      <c r="G724" s="410"/>
      <c r="H724" s="410"/>
      <c r="I724" s="410"/>
      <c r="J724" s="201" t="s">
        <v>87</v>
      </c>
      <c r="K724" s="200" t="s">
        <v>764</v>
      </c>
      <c r="L724" s="201" t="s">
        <v>86</v>
      </c>
      <c r="M724" s="200" t="s">
        <v>922</v>
      </c>
      <c r="N724" s="201" t="s">
        <v>85</v>
      </c>
      <c r="O724" s="200" t="s">
        <v>921</v>
      </c>
      <c r="P724" s="201" t="s">
        <v>84</v>
      </c>
      <c r="Q724" s="200" t="s">
        <v>249</v>
      </c>
      <c r="R724" s="201" t="s">
        <v>208</v>
      </c>
      <c r="S724" s="200" t="s">
        <v>230</v>
      </c>
      <c r="T724" s="201" t="s">
        <v>207</v>
      </c>
      <c r="U724" s="200" t="s">
        <v>297</v>
      </c>
      <c r="V724" s="201" t="s">
        <v>290</v>
      </c>
      <c r="W724" s="200" t="s">
        <v>218</v>
      </c>
      <c r="X724" s="201" t="s">
        <v>592</v>
      </c>
      <c r="Y724" s="200"/>
      <c r="Z724" s="201" t="s">
        <v>738</v>
      </c>
      <c r="AA724" s="200"/>
      <c r="AB724" s="302" t="s">
        <v>910</v>
      </c>
      <c r="AC724" s="200"/>
      <c r="AD724" s="10"/>
      <c r="AE724" s="398"/>
      <c r="AF724" s="398"/>
      <c r="AG724" s="199"/>
      <c r="AH724" s="391"/>
      <c r="AI724" s="393"/>
      <c r="AJ724" s="393"/>
      <c r="AK724" s="393"/>
      <c r="AL724" s="393"/>
      <c r="AM724" s="393"/>
      <c r="AN724" s="393"/>
      <c r="AO724" s="393"/>
      <c r="AP724" s="393"/>
      <c r="AQ724" s="396"/>
    </row>
    <row r="725" spans="1:46" ht="19.899999999999999" customHeight="1" x14ac:dyDescent="0.2">
      <c r="A725" s="17"/>
      <c r="B725" s="405">
        <v>10</v>
      </c>
      <c r="C725" s="198" t="s">
        <v>920</v>
      </c>
      <c r="D725" s="197"/>
      <c r="E725" s="197"/>
      <c r="F725" s="196"/>
      <c r="G725" s="408">
        <v>74</v>
      </c>
      <c r="H725" s="408">
        <v>27</v>
      </c>
      <c r="I725" s="408">
        <v>3</v>
      </c>
      <c r="J725" s="195" t="s">
        <v>95</v>
      </c>
      <c r="K725" s="194" t="s">
        <v>820</v>
      </c>
      <c r="L725" s="195" t="s">
        <v>94</v>
      </c>
      <c r="M725" s="194" t="s">
        <v>846</v>
      </c>
      <c r="N725" s="195" t="s">
        <v>93</v>
      </c>
      <c r="O725" s="194" t="s">
        <v>747</v>
      </c>
      <c r="P725" s="195" t="s">
        <v>92</v>
      </c>
      <c r="Q725" s="194" t="s">
        <v>213</v>
      </c>
      <c r="R725" s="195" t="s">
        <v>212</v>
      </c>
      <c r="S725" s="194" t="s">
        <v>263</v>
      </c>
      <c r="T725" s="195" t="s">
        <v>211</v>
      </c>
      <c r="U725" s="194" t="s">
        <v>97</v>
      </c>
      <c r="V725" s="195" t="s">
        <v>292</v>
      </c>
      <c r="W725" s="194" t="s">
        <v>97</v>
      </c>
      <c r="X725" s="195" t="s">
        <v>594</v>
      </c>
      <c r="Y725" s="194" t="s">
        <v>218</v>
      </c>
      <c r="Z725" s="195" t="s">
        <v>740</v>
      </c>
      <c r="AA725" s="194"/>
      <c r="AB725" s="304" t="s">
        <v>912</v>
      </c>
      <c r="AC725" s="194"/>
      <c r="AD725" s="25" t="s">
        <v>919</v>
      </c>
      <c r="AE725" s="397"/>
      <c r="AF725" s="397"/>
      <c r="AG725" s="193"/>
      <c r="AH725" s="379">
        <f>SUMPRODUCT(LEN($K725:$Y727)-LEN(SUBSTITUTE($K725:$Y727,"A", "")))</f>
        <v>45</v>
      </c>
      <c r="AI725" s="365">
        <f>SUMPRODUCT(LEN($AD725:$AD727)-LEN(SUBSTITUTE($AD725:$AD727,"A", "")))</f>
        <v>4</v>
      </c>
      <c r="AJ725" s="365">
        <f>SUMPRODUCT(LEN($K725:$Y727)-LEN(SUBSTITUTE($K725:$Y727,"S", "")))</f>
        <v>8</v>
      </c>
      <c r="AK725" s="365">
        <f>SUMPRODUCT(LEN($AD725:$AD727)-LEN(SUBSTITUTE($AD725:$AD727,"S", "")))</f>
        <v>3</v>
      </c>
      <c r="AL725" s="365">
        <f>SUMPRODUCT(LEN($K725:$Y727)-LEN(SUBSTITUTE($K725:$Y727,"F", "")))</f>
        <v>0</v>
      </c>
      <c r="AM725" s="365">
        <f>SUMPRODUCT(LEN($AD725:$AD727)-LEN(SUBSTITUTE($AD725:$AD727,"F", "")))</f>
        <v>0</v>
      </c>
      <c r="AN725" s="365">
        <f>SUMPRODUCT(LEN($K725:$Y727)-LEN(SUBSTITUTE($K725:$Y727,"G", "")))</f>
        <v>1</v>
      </c>
      <c r="AO725" s="365">
        <f>SUMPRODUCT(LEN($AD725:$AD727)-LEN(SUBSTITUTE($AD725:$AD727,"G", "")))</f>
        <v>0</v>
      </c>
      <c r="AP725" s="365">
        <f>SUMPRODUCT(LEN($K725:$Y727)-LEN(SUBSTITUTE($K725:$Y727,"M", "")))</f>
        <v>11</v>
      </c>
      <c r="AQ725" s="382">
        <f>SUMPRODUCT(LEN($AD725:$AD727)-LEN(SUBSTITUTE($AD725:$AD727,"M", "")))</f>
        <v>2</v>
      </c>
    </row>
    <row r="726" spans="1:46" ht="19.899999999999999" customHeight="1" x14ac:dyDescent="0.2">
      <c r="A726" s="17"/>
      <c r="B726" s="406"/>
      <c r="C726" s="192" t="s">
        <v>918</v>
      </c>
      <c r="D726" s="23"/>
      <c r="E726" s="23"/>
      <c r="F726" s="191"/>
      <c r="G726" s="409"/>
      <c r="H726" s="409"/>
      <c r="I726" s="409"/>
      <c r="J726" s="190" t="s">
        <v>91</v>
      </c>
      <c r="K726" s="189" t="s">
        <v>828</v>
      </c>
      <c r="L726" s="190" t="s">
        <v>90</v>
      </c>
      <c r="M726" s="189" t="s">
        <v>851</v>
      </c>
      <c r="N726" s="190" t="s">
        <v>89</v>
      </c>
      <c r="O726" s="189" t="s">
        <v>916</v>
      </c>
      <c r="P726" s="190" t="s">
        <v>88</v>
      </c>
      <c r="Q726" s="189" t="s">
        <v>743</v>
      </c>
      <c r="R726" s="190" t="s">
        <v>210</v>
      </c>
      <c r="S726" s="189" t="s">
        <v>213</v>
      </c>
      <c r="T726" s="190" t="s">
        <v>209</v>
      </c>
      <c r="U726" s="189" t="s">
        <v>217</v>
      </c>
      <c r="V726" s="190" t="s">
        <v>291</v>
      </c>
      <c r="W726" s="189" t="s">
        <v>220</v>
      </c>
      <c r="X726" s="190" t="s">
        <v>593</v>
      </c>
      <c r="Y726" s="189" t="s">
        <v>97</v>
      </c>
      <c r="Z726" s="190" t="s">
        <v>739</v>
      </c>
      <c r="AA726" s="189"/>
      <c r="AB726" s="303" t="s">
        <v>911</v>
      </c>
      <c r="AC726" s="189"/>
      <c r="AD726" s="18"/>
      <c r="AE726" s="366"/>
      <c r="AF726" s="366"/>
      <c r="AG726" s="188"/>
      <c r="AH726" s="390"/>
      <c r="AI726" s="392"/>
      <c r="AJ726" s="392"/>
      <c r="AK726" s="392"/>
      <c r="AL726" s="392"/>
      <c r="AM726" s="392"/>
      <c r="AN726" s="392"/>
      <c r="AO726" s="392"/>
      <c r="AP726" s="392"/>
      <c r="AQ726" s="395"/>
      <c r="AT726" s="4">
        <f>SUM(AP725:AQ727)/SUM(AN725:AQ727)*100</f>
        <v>92.857142857142861</v>
      </c>
    </row>
    <row r="727" spans="1:46" ht="19.899999999999999" customHeight="1" thickBot="1" x14ac:dyDescent="0.25">
      <c r="A727" s="17"/>
      <c r="B727" s="407"/>
      <c r="C727" s="233"/>
      <c r="D727" s="203"/>
      <c r="E727" s="203"/>
      <c r="F727" s="202"/>
      <c r="G727" s="410"/>
      <c r="H727" s="410"/>
      <c r="I727" s="410"/>
      <c r="J727" s="201" t="s">
        <v>87</v>
      </c>
      <c r="K727" s="200" t="s">
        <v>748</v>
      </c>
      <c r="L727" s="201" t="s">
        <v>86</v>
      </c>
      <c r="M727" s="200" t="s">
        <v>747</v>
      </c>
      <c r="N727" s="201" t="s">
        <v>85</v>
      </c>
      <c r="O727" s="200" t="s">
        <v>916</v>
      </c>
      <c r="P727" s="201" t="s">
        <v>84</v>
      </c>
      <c r="Q727" s="200" t="s">
        <v>213</v>
      </c>
      <c r="R727" s="201" t="s">
        <v>208</v>
      </c>
      <c r="S727" s="200" t="s">
        <v>213</v>
      </c>
      <c r="T727" s="201" t="s">
        <v>207</v>
      </c>
      <c r="U727" s="200" t="s">
        <v>217</v>
      </c>
      <c r="V727" s="201" t="s">
        <v>290</v>
      </c>
      <c r="W727" s="200" t="s">
        <v>214</v>
      </c>
      <c r="X727" s="201" t="s">
        <v>592</v>
      </c>
      <c r="Y727" s="200" t="s">
        <v>98</v>
      </c>
      <c r="Z727" s="201" t="s">
        <v>738</v>
      </c>
      <c r="AA727" s="200"/>
      <c r="AB727" s="302" t="s">
        <v>910</v>
      </c>
      <c r="AC727" s="200"/>
      <c r="AD727" s="10"/>
      <c r="AE727" s="398"/>
      <c r="AF727" s="398"/>
      <c r="AG727" s="199"/>
      <c r="AH727" s="391"/>
      <c r="AI727" s="393"/>
      <c r="AJ727" s="393"/>
      <c r="AK727" s="393"/>
      <c r="AL727" s="393"/>
      <c r="AM727" s="393"/>
      <c r="AN727" s="393"/>
      <c r="AO727" s="393"/>
      <c r="AP727" s="393"/>
      <c r="AQ727" s="396"/>
    </row>
    <row r="728" spans="1:46" ht="19.899999999999999" customHeight="1" x14ac:dyDescent="0.2">
      <c r="A728" s="17"/>
      <c r="B728" s="405">
        <v>11</v>
      </c>
      <c r="C728" s="232"/>
      <c r="D728" s="197"/>
      <c r="E728" s="197"/>
      <c r="F728" s="196"/>
      <c r="G728" s="408">
        <v>35</v>
      </c>
      <c r="H728" s="408">
        <v>15</v>
      </c>
      <c r="I728" s="408">
        <v>15</v>
      </c>
      <c r="J728" s="195" t="s">
        <v>95</v>
      </c>
      <c r="K728" s="194"/>
      <c r="L728" s="195" t="s">
        <v>94</v>
      </c>
      <c r="M728" s="194"/>
      <c r="N728" s="195" t="s">
        <v>93</v>
      </c>
      <c r="O728" s="194"/>
      <c r="P728" s="195" t="s">
        <v>92</v>
      </c>
      <c r="Q728" s="194"/>
      <c r="R728" s="195" t="s">
        <v>212</v>
      </c>
      <c r="S728" s="194"/>
      <c r="T728" s="195" t="s">
        <v>211</v>
      </c>
      <c r="U728" s="194"/>
      <c r="V728" s="195" t="s">
        <v>292</v>
      </c>
      <c r="W728" s="194"/>
      <c r="X728" s="195" t="s">
        <v>594</v>
      </c>
      <c r="Y728" s="194"/>
      <c r="Z728" s="195" t="s">
        <v>740</v>
      </c>
      <c r="AA728" s="194"/>
      <c r="AB728" s="304" t="s">
        <v>912</v>
      </c>
      <c r="AC728" s="194"/>
      <c r="AD728" s="25"/>
      <c r="AE728" s="397"/>
      <c r="AF728" s="397"/>
      <c r="AG728" s="193"/>
      <c r="AH728" s="379">
        <f>SUMPRODUCT(LEN($K728:$Y730)-LEN(SUBSTITUTE($K728:$Y730,"A", "")))</f>
        <v>0</v>
      </c>
      <c r="AI728" s="365">
        <f>SUMPRODUCT(LEN($AD728:$AD730)-LEN(SUBSTITUTE($AD728:$AD730,"A", "")))</f>
        <v>0</v>
      </c>
      <c r="AJ728" s="365">
        <f>SUMPRODUCT(LEN($K728:$Y730)-LEN(SUBSTITUTE($K728:$Y730,"S", "")))</f>
        <v>0</v>
      </c>
      <c r="AK728" s="365">
        <f>SUMPRODUCT(LEN($AD728:$AD730)-LEN(SUBSTITUTE($AD728:$AD730,"S", "")))</f>
        <v>0</v>
      </c>
      <c r="AL728" s="365">
        <f>SUMPRODUCT(LEN($K728:$Y730)-LEN(SUBSTITUTE($K728:$Y730,"F", "")))</f>
        <v>0</v>
      </c>
      <c r="AM728" s="365">
        <f>SUMPRODUCT(LEN($AD728:$AD730)-LEN(SUBSTITUTE($AD728:$AD730,"F", "")))</f>
        <v>0</v>
      </c>
      <c r="AN728" s="365">
        <f>SUMPRODUCT(LEN($K728:$Y730)-LEN(SUBSTITUTE($K728:$Y730,"G", "")))</f>
        <v>0</v>
      </c>
      <c r="AO728" s="365">
        <f>SUMPRODUCT(LEN($AD728:$AD730)-LEN(SUBSTITUTE($AD728:$AD730,"G", "")))</f>
        <v>0</v>
      </c>
      <c r="AP728" s="365">
        <f>SUMPRODUCT(LEN($K728:$Y730)-LEN(SUBSTITUTE($K728:$Y730,"M", "")))</f>
        <v>0</v>
      </c>
      <c r="AQ728" s="382">
        <f>SUMPRODUCT(LEN($AD728:$AD730)-LEN(SUBSTITUTE($AD728:$AD730,"M", "")))</f>
        <v>0</v>
      </c>
    </row>
    <row r="729" spans="1:46" ht="19.899999999999999" customHeight="1" x14ac:dyDescent="0.2">
      <c r="A729" s="17"/>
      <c r="B729" s="406"/>
      <c r="C729" s="231"/>
      <c r="D729" s="23"/>
      <c r="E729" s="23"/>
      <c r="F729" s="191"/>
      <c r="G729" s="409"/>
      <c r="H729" s="409"/>
      <c r="I729" s="409"/>
      <c r="J729" s="190" t="s">
        <v>91</v>
      </c>
      <c r="K729" s="189"/>
      <c r="L729" s="190" t="s">
        <v>90</v>
      </c>
      <c r="M729" s="189"/>
      <c r="N729" s="190" t="s">
        <v>89</v>
      </c>
      <c r="O729" s="189"/>
      <c r="P729" s="190" t="s">
        <v>88</v>
      </c>
      <c r="Q729" s="189"/>
      <c r="R729" s="190" t="s">
        <v>210</v>
      </c>
      <c r="S729" s="189"/>
      <c r="T729" s="190" t="s">
        <v>209</v>
      </c>
      <c r="U729" s="189"/>
      <c r="V729" s="190" t="s">
        <v>291</v>
      </c>
      <c r="W729" s="189"/>
      <c r="X729" s="190" t="s">
        <v>593</v>
      </c>
      <c r="Y729" s="189"/>
      <c r="Z729" s="190" t="s">
        <v>739</v>
      </c>
      <c r="AA729" s="189"/>
      <c r="AB729" s="303" t="s">
        <v>911</v>
      </c>
      <c r="AC729" s="189"/>
      <c r="AD729" s="18"/>
      <c r="AE729" s="366"/>
      <c r="AF729" s="366"/>
      <c r="AG729" s="188"/>
      <c r="AH729" s="390"/>
      <c r="AI729" s="392"/>
      <c r="AJ729" s="392"/>
      <c r="AK729" s="392"/>
      <c r="AL729" s="392"/>
      <c r="AM729" s="392"/>
      <c r="AN729" s="392"/>
      <c r="AO729" s="392"/>
      <c r="AP729" s="392"/>
      <c r="AQ729" s="395"/>
    </row>
    <row r="730" spans="1:46" ht="19.899999999999999" customHeight="1" thickBot="1" x14ac:dyDescent="0.25">
      <c r="A730" s="17"/>
      <c r="B730" s="407"/>
      <c r="C730" s="233"/>
      <c r="D730" s="203"/>
      <c r="E730" s="203"/>
      <c r="F730" s="202"/>
      <c r="G730" s="410"/>
      <c r="H730" s="410"/>
      <c r="I730" s="410"/>
      <c r="J730" s="201" t="s">
        <v>87</v>
      </c>
      <c r="K730" s="200"/>
      <c r="L730" s="201" t="s">
        <v>86</v>
      </c>
      <c r="M730" s="200"/>
      <c r="N730" s="201" t="s">
        <v>85</v>
      </c>
      <c r="O730" s="200"/>
      <c r="P730" s="201" t="s">
        <v>84</v>
      </c>
      <c r="Q730" s="200"/>
      <c r="R730" s="201" t="s">
        <v>208</v>
      </c>
      <c r="S730" s="200"/>
      <c r="T730" s="201" t="s">
        <v>207</v>
      </c>
      <c r="U730" s="200"/>
      <c r="V730" s="201" t="s">
        <v>290</v>
      </c>
      <c r="W730" s="200"/>
      <c r="X730" s="201" t="s">
        <v>592</v>
      </c>
      <c r="Y730" s="200"/>
      <c r="Z730" s="201" t="s">
        <v>738</v>
      </c>
      <c r="AA730" s="200"/>
      <c r="AB730" s="302" t="s">
        <v>910</v>
      </c>
      <c r="AC730" s="200"/>
      <c r="AD730" s="10"/>
      <c r="AE730" s="398"/>
      <c r="AF730" s="398"/>
      <c r="AG730" s="199"/>
      <c r="AH730" s="391"/>
      <c r="AI730" s="393"/>
      <c r="AJ730" s="393"/>
      <c r="AK730" s="393"/>
      <c r="AL730" s="393"/>
      <c r="AM730" s="393"/>
      <c r="AN730" s="393"/>
      <c r="AO730" s="393"/>
      <c r="AP730" s="393"/>
      <c r="AQ730" s="396"/>
    </row>
    <row r="731" spans="1:46" ht="19.899999999999999" customHeight="1" x14ac:dyDescent="0.2">
      <c r="A731" s="17"/>
      <c r="B731" s="405">
        <v>12</v>
      </c>
      <c r="C731" s="232"/>
      <c r="D731" s="197"/>
      <c r="E731" s="197"/>
      <c r="F731" s="196"/>
      <c r="G731" s="408">
        <v>80</v>
      </c>
      <c r="H731" s="408">
        <v>28</v>
      </c>
      <c r="I731" s="408">
        <v>7</v>
      </c>
      <c r="J731" s="195" t="s">
        <v>95</v>
      </c>
      <c r="K731" s="194" t="s">
        <v>97</v>
      </c>
      <c r="L731" s="195" t="s">
        <v>94</v>
      </c>
      <c r="M731" s="194" t="s">
        <v>743</v>
      </c>
      <c r="N731" s="195" t="s">
        <v>93</v>
      </c>
      <c r="O731" s="194" t="s">
        <v>743</v>
      </c>
      <c r="P731" s="195" t="s">
        <v>92</v>
      </c>
      <c r="Q731" s="194" t="s">
        <v>425</v>
      </c>
      <c r="R731" s="195" t="s">
        <v>212</v>
      </c>
      <c r="S731" s="194" t="s">
        <v>416</v>
      </c>
      <c r="T731" s="195" t="s">
        <v>211</v>
      </c>
      <c r="U731" s="194" t="s">
        <v>354</v>
      </c>
      <c r="V731" s="195" t="s">
        <v>292</v>
      </c>
      <c r="W731" s="194" t="s">
        <v>98</v>
      </c>
      <c r="X731" s="195" t="s">
        <v>594</v>
      </c>
      <c r="Y731" s="194"/>
      <c r="Z731" s="195" t="s">
        <v>740</v>
      </c>
      <c r="AA731" s="194"/>
      <c r="AB731" s="304" t="s">
        <v>912</v>
      </c>
      <c r="AC731" s="194"/>
      <c r="AD731" s="25" t="s">
        <v>917</v>
      </c>
      <c r="AE731" s="397"/>
      <c r="AF731" s="397"/>
      <c r="AG731" s="193"/>
      <c r="AH731" s="379">
        <f>SUMPRODUCT(LEN($K731:$Y733)-LEN(SUBSTITUTE($K731:$Y733,"A", "")))</f>
        <v>42</v>
      </c>
      <c r="AI731" s="365">
        <f>SUMPRODUCT(LEN($AD731:$AD733)-LEN(SUBSTITUTE($AD731:$AD733,"A", "")))</f>
        <v>5</v>
      </c>
      <c r="AJ731" s="365">
        <f>SUMPRODUCT(LEN($K731:$Y733)-LEN(SUBSTITUTE($K731:$Y733,"S", "")))</f>
        <v>10</v>
      </c>
      <c r="AK731" s="365">
        <f>SUMPRODUCT(LEN($AD731:$AD733)-LEN(SUBSTITUTE($AD731:$AD733,"S", "")))</f>
        <v>4</v>
      </c>
      <c r="AL731" s="365">
        <f>SUMPRODUCT(LEN($K731:$Y733)-LEN(SUBSTITUTE($K731:$Y733,"F", "")))</f>
        <v>1</v>
      </c>
      <c r="AM731" s="365">
        <f>SUMPRODUCT(LEN($AD731:$AD733)-LEN(SUBSTITUTE($AD731:$AD733,"F", "")))</f>
        <v>0</v>
      </c>
      <c r="AN731" s="365">
        <f>SUMPRODUCT(LEN($K731:$Y733)-LEN(SUBSTITUTE($K731:$Y733,"G", "")))</f>
        <v>5</v>
      </c>
      <c r="AO731" s="365">
        <f>SUMPRODUCT(LEN($AD731:$AD733)-LEN(SUBSTITUTE($AD731:$AD733,"G", "")))</f>
        <v>3</v>
      </c>
      <c r="AP731" s="365">
        <f>SUMPRODUCT(LEN($K731:$Y733)-LEN(SUBSTITUTE($K731:$Y733,"M", "")))</f>
        <v>5</v>
      </c>
      <c r="AQ731" s="382">
        <f>SUMPRODUCT(LEN($AD731:$AD733)-LEN(SUBSTITUTE($AD731:$AD733,"M", "")))</f>
        <v>2</v>
      </c>
    </row>
    <row r="732" spans="1:46" ht="19.899999999999999" customHeight="1" x14ac:dyDescent="0.2">
      <c r="A732" s="17"/>
      <c r="B732" s="406"/>
      <c r="C732" s="231"/>
      <c r="D732" s="23"/>
      <c r="E732" s="23"/>
      <c r="F732" s="191"/>
      <c r="G732" s="409"/>
      <c r="H732" s="409"/>
      <c r="I732" s="409"/>
      <c r="J732" s="190" t="s">
        <v>91</v>
      </c>
      <c r="K732" s="189" t="s">
        <v>820</v>
      </c>
      <c r="L732" s="190" t="s">
        <v>90</v>
      </c>
      <c r="M732" s="189" t="s">
        <v>425</v>
      </c>
      <c r="N732" s="190" t="s">
        <v>89</v>
      </c>
      <c r="O732" s="189" t="s">
        <v>747</v>
      </c>
      <c r="P732" s="190" t="s">
        <v>88</v>
      </c>
      <c r="Q732" s="189" t="s">
        <v>444</v>
      </c>
      <c r="R732" s="190" t="s">
        <v>210</v>
      </c>
      <c r="S732" s="189" t="s">
        <v>444</v>
      </c>
      <c r="T732" s="190" t="s">
        <v>209</v>
      </c>
      <c r="U732" s="189" t="s">
        <v>214</v>
      </c>
      <c r="V732" s="190" t="s">
        <v>291</v>
      </c>
      <c r="W732" s="189" t="s">
        <v>98</v>
      </c>
      <c r="X732" s="190" t="s">
        <v>593</v>
      </c>
      <c r="Y732" s="189"/>
      <c r="Z732" s="190" t="s">
        <v>739</v>
      </c>
      <c r="AA732" s="189"/>
      <c r="AB732" s="303" t="s">
        <v>911</v>
      </c>
      <c r="AC732" s="189"/>
      <c r="AD732" s="18"/>
      <c r="AE732" s="366"/>
      <c r="AF732" s="366"/>
      <c r="AG732" s="188"/>
      <c r="AH732" s="390"/>
      <c r="AI732" s="392"/>
      <c r="AJ732" s="392"/>
      <c r="AK732" s="392"/>
      <c r="AL732" s="392"/>
      <c r="AM732" s="392"/>
      <c r="AN732" s="392"/>
      <c r="AO732" s="392"/>
      <c r="AP732" s="392"/>
      <c r="AQ732" s="395"/>
      <c r="AT732" s="4">
        <f>SUM(AP731:AQ733)/SUM(AN731:AQ733)*100</f>
        <v>46.666666666666664</v>
      </c>
    </row>
    <row r="733" spans="1:46" ht="19.899999999999999" customHeight="1" thickBot="1" x14ac:dyDescent="0.25">
      <c r="A733" s="17"/>
      <c r="B733" s="407"/>
      <c r="C733" s="233"/>
      <c r="D733" s="203"/>
      <c r="E733" s="203"/>
      <c r="F733" s="202"/>
      <c r="G733" s="410"/>
      <c r="H733" s="410"/>
      <c r="I733" s="410"/>
      <c r="J733" s="201" t="s">
        <v>87</v>
      </c>
      <c r="K733" s="200" t="s">
        <v>746</v>
      </c>
      <c r="L733" s="201" t="s">
        <v>86</v>
      </c>
      <c r="M733" s="200" t="s">
        <v>851</v>
      </c>
      <c r="N733" s="201" t="s">
        <v>85</v>
      </c>
      <c r="O733" s="200" t="s">
        <v>425</v>
      </c>
      <c r="P733" s="201" t="s">
        <v>84</v>
      </c>
      <c r="Q733" s="200" t="s">
        <v>224</v>
      </c>
      <c r="R733" s="201" t="s">
        <v>208</v>
      </c>
      <c r="S733" s="200" t="s">
        <v>230</v>
      </c>
      <c r="T733" s="201" t="s">
        <v>207</v>
      </c>
      <c r="U733" s="200" t="s">
        <v>264</v>
      </c>
      <c r="V733" s="201" t="s">
        <v>290</v>
      </c>
      <c r="W733" s="200" t="s">
        <v>98</v>
      </c>
      <c r="X733" s="201" t="s">
        <v>592</v>
      </c>
      <c r="Y733" s="200"/>
      <c r="Z733" s="201" t="s">
        <v>738</v>
      </c>
      <c r="AA733" s="200"/>
      <c r="AB733" s="302" t="s">
        <v>910</v>
      </c>
      <c r="AC733" s="200"/>
      <c r="AD733" s="10"/>
      <c r="AE733" s="398"/>
      <c r="AF733" s="398"/>
      <c r="AG733" s="199"/>
      <c r="AH733" s="391"/>
      <c r="AI733" s="393"/>
      <c r="AJ733" s="393"/>
      <c r="AK733" s="393"/>
      <c r="AL733" s="393"/>
      <c r="AM733" s="393"/>
      <c r="AN733" s="393"/>
      <c r="AO733" s="393"/>
      <c r="AP733" s="393"/>
      <c r="AQ733" s="396"/>
    </row>
    <row r="734" spans="1:46" ht="19.899999999999999" customHeight="1" x14ac:dyDescent="0.2">
      <c r="A734" s="17"/>
      <c r="B734" s="405">
        <v>13</v>
      </c>
      <c r="C734" s="232"/>
      <c r="D734" s="197"/>
      <c r="E734" s="197"/>
      <c r="F734" s="196"/>
      <c r="G734" s="408">
        <v>83</v>
      </c>
      <c r="H734" s="408">
        <v>29</v>
      </c>
      <c r="I734" s="408">
        <v>5</v>
      </c>
      <c r="J734" s="195" t="s">
        <v>95</v>
      </c>
      <c r="K734" s="194" t="s">
        <v>764</v>
      </c>
      <c r="L734" s="195" t="s">
        <v>94</v>
      </c>
      <c r="M734" s="194" t="s">
        <v>747</v>
      </c>
      <c r="N734" s="195" t="s">
        <v>93</v>
      </c>
      <c r="O734" s="194" t="s">
        <v>916</v>
      </c>
      <c r="P734" s="195" t="s">
        <v>92</v>
      </c>
      <c r="Q734" s="194" t="s">
        <v>425</v>
      </c>
      <c r="R734" s="195" t="s">
        <v>212</v>
      </c>
      <c r="S734" s="194" t="s">
        <v>224</v>
      </c>
      <c r="T734" s="195" t="s">
        <v>211</v>
      </c>
      <c r="U734" s="194" t="s">
        <v>97</v>
      </c>
      <c r="V734" s="195" t="s">
        <v>292</v>
      </c>
      <c r="W734" s="194" t="s">
        <v>218</v>
      </c>
      <c r="X734" s="195" t="s">
        <v>594</v>
      </c>
      <c r="Y734" s="194" t="s">
        <v>218</v>
      </c>
      <c r="Z734" s="195" t="s">
        <v>740</v>
      </c>
      <c r="AA734" s="194"/>
      <c r="AB734" s="304" t="s">
        <v>912</v>
      </c>
      <c r="AC734" s="194"/>
      <c r="AD734" s="25" t="s">
        <v>354</v>
      </c>
      <c r="AE734" s="397"/>
      <c r="AF734" s="397"/>
      <c r="AG734" s="193"/>
      <c r="AH734" s="379">
        <f>SUMPRODUCT(LEN($K734:$Y736)-LEN(SUBSTITUTE($K734:$Y736,"A", "")))</f>
        <v>43</v>
      </c>
      <c r="AI734" s="365">
        <f>SUMPRODUCT(LEN($AD734:$AD736)-LEN(SUBSTITUTE($AD734:$AD736,"A", "")))</f>
        <v>24</v>
      </c>
      <c r="AJ734" s="365">
        <f>SUMPRODUCT(LEN($K734:$Y736)-LEN(SUBSTITUTE($K734:$Y736,"S", "")))</f>
        <v>10</v>
      </c>
      <c r="AK734" s="365">
        <f>SUMPRODUCT(LEN($AD734:$AD736)-LEN(SUBSTITUTE($AD734:$AD736,"S", "")))</f>
        <v>4</v>
      </c>
      <c r="AL734" s="365">
        <f>SUMPRODUCT(LEN($K734:$Y736)-LEN(SUBSTITUTE($K734:$Y736,"F", "")))</f>
        <v>0</v>
      </c>
      <c r="AM734" s="365">
        <f>SUMPRODUCT(LEN($AD734:$AD736)-LEN(SUBSTITUTE($AD734:$AD736,"F", "")))</f>
        <v>0</v>
      </c>
      <c r="AN734" s="365">
        <f>SUMPRODUCT(LEN($K734:$Y736)-LEN(SUBSTITUTE($K734:$Y736,"G", "")))</f>
        <v>1</v>
      </c>
      <c r="AO734" s="365">
        <f>SUMPRODUCT(LEN($AD734:$AD736)-LEN(SUBSTITUTE($AD734:$AD736,"G", "")))</f>
        <v>2</v>
      </c>
      <c r="AP734" s="365">
        <f>SUMPRODUCT(LEN($K734:$Y736)-LEN(SUBSTITUTE($K734:$Y736,"M", "")))</f>
        <v>11</v>
      </c>
      <c r="AQ734" s="382">
        <f>SUMPRODUCT(LEN($AD734:$AD736)-LEN(SUBSTITUTE($AD734:$AD736,"M", "")))</f>
        <v>4</v>
      </c>
    </row>
    <row r="735" spans="1:46" ht="19.899999999999999" customHeight="1" x14ac:dyDescent="0.2">
      <c r="A735" s="17"/>
      <c r="B735" s="406"/>
      <c r="C735" s="231"/>
      <c r="D735" s="23"/>
      <c r="E735" s="23"/>
      <c r="F735" s="191"/>
      <c r="G735" s="409"/>
      <c r="H735" s="409"/>
      <c r="I735" s="409"/>
      <c r="J735" s="190" t="s">
        <v>91</v>
      </c>
      <c r="K735" s="189" t="s">
        <v>764</v>
      </c>
      <c r="L735" s="190" t="s">
        <v>90</v>
      </c>
      <c r="M735" s="189" t="s">
        <v>747</v>
      </c>
      <c r="N735" s="190" t="s">
        <v>89</v>
      </c>
      <c r="O735" s="189" t="s">
        <v>747</v>
      </c>
      <c r="P735" s="190" t="s">
        <v>88</v>
      </c>
      <c r="Q735" s="189" t="s">
        <v>743</v>
      </c>
      <c r="R735" s="190" t="s">
        <v>210</v>
      </c>
      <c r="S735" s="189" t="s">
        <v>224</v>
      </c>
      <c r="T735" s="190" t="s">
        <v>209</v>
      </c>
      <c r="U735" s="189" t="s">
        <v>217</v>
      </c>
      <c r="V735" s="190" t="s">
        <v>291</v>
      </c>
      <c r="W735" s="189" t="s">
        <v>263</v>
      </c>
      <c r="X735" s="190" t="s">
        <v>593</v>
      </c>
      <c r="Y735" s="189" t="s">
        <v>97</v>
      </c>
      <c r="Z735" s="190" t="s">
        <v>739</v>
      </c>
      <c r="AA735" s="189"/>
      <c r="AB735" s="303" t="s">
        <v>911</v>
      </c>
      <c r="AC735" s="189"/>
      <c r="AD735" s="18" t="s">
        <v>915</v>
      </c>
      <c r="AE735" s="366"/>
      <c r="AF735" s="366"/>
      <c r="AG735" s="188"/>
      <c r="AH735" s="390"/>
      <c r="AI735" s="392"/>
      <c r="AJ735" s="392"/>
      <c r="AK735" s="392"/>
      <c r="AL735" s="392"/>
      <c r="AM735" s="392"/>
      <c r="AN735" s="392"/>
      <c r="AO735" s="392"/>
      <c r="AP735" s="392"/>
      <c r="AQ735" s="395"/>
      <c r="AT735" s="4">
        <f>SUM(AP734:AQ736)/SUM(AN734:AQ736)*100</f>
        <v>83.333333333333343</v>
      </c>
    </row>
    <row r="736" spans="1:46" ht="19.899999999999999" customHeight="1" thickBot="1" x14ac:dyDescent="0.25">
      <c r="A736" s="17"/>
      <c r="B736" s="407"/>
      <c r="C736" s="233"/>
      <c r="D736" s="203"/>
      <c r="E736" s="203"/>
      <c r="F736" s="202"/>
      <c r="G736" s="410"/>
      <c r="H736" s="410"/>
      <c r="I736" s="410"/>
      <c r="J736" s="201" t="s">
        <v>87</v>
      </c>
      <c r="K736" s="200" t="s">
        <v>213</v>
      </c>
      <c r="L736" s="201" t="s">
        <v>86</v>
      </c>
      <c r="M736" s="200" t="s">
        <v>914</v>
      </c>
      <c r="N736" s="201" t="s">
        <v>85</v>
      </c>
      <c r="O736" s="200" t="s">
        <v>425</v>
      </c>
      <c r="P736" s="201" t="s">
        <v>84</v>
      </c>
      <c r="Q736" s="200" t="s">
        <v>743</v>
      </c>
      <c r="R736" s="201" t="s">
        <v>208</v>
      </c>
      <c r="S736" s="200" t="s">
        <v>230</v>
      </c>
      <c r="T736" s="201" t="s">
        <v>207</v>
      </c>
      <c r="U736" s="200" t="s">
        <v>217</v>
      </c>
      <c r="V736" s="201" t="s">
        <v>290</v>
      </c>
      <c r="W736" s="200" t="s">
        <v>218</v>
      </c>
      <c r="X736" s="201" t="s">
        <v>592</v>
      </c>
      <c r="Y736" s="200" t="s">
        <v>98</v>
      </c>
      <c r="Z736" s="201" t="s">
        <v>738</v>
      </c>
      <c r="AA736" s="200"/>
      <c r="AB736" s="302" t="s">
        <v>910</v>
      </c>
      <c r="AC736" s="200"/>
      <c r="AD736" s="10" t="s">
        <v>913</v>
      </c>
      <c r="AE736" s="398"/>
      <c r="AF736" s="398"/>
      <c r="AG736" s="199"/>
      <c r="AH736" s="391"/>
      <c r="AI736" s="393"/>
      <c r="AJ736" s="393"/>
      <c r="AK736" s="393"/>
      <c r="AL736" s="393"/>
      <c r="AM736" s="393"/>
      <c r="AN736" s="393"/>
      <c r="AO736" s="393"/>
      <c r="AP736" s="393"/>
      <c r="AQ736" s="396"/>
    </row>
    <row r="737" spans="1:44" ht="19.899999999999999" customHeight="1" x14ac:dyDescent="0.2">
      <c r="A737" s="17"/>
      <c r="B737" s="405">
        <v>14</v>
      </c>
      <c r="C737" s="232"/>
      <c r="D737" s="197"/>
      <c r="E737" s="197"/>
      <c r="F737" s="196"/>
      <c r="G737" s="408"/>
      <c r="H737" s="408"/>
      <c r="I737" s="408"/>
      <c r="J737" s="195" t="s">
        <v>95</v>
      </c>
      <c r="K737" s="194"/>
      <c r="L737" s="195" t="s">
        <v>94</v>
      </c>
      <c r="M737" s="194"/>
      <c r="N737" s="195" t="s">
        <v>93</v>
      </c>
      <c r="O737" s="194"/>
      <c r="P737" s="195" t="s">
        <v>92</v>
      </c>
      <c r="Q737" s="194"/>
      <c r="R737" s="195" t="s">
        <v>212</v>
      </c>
      <c r="S737" s="194"/>
      <c r="T737" s="195" t="s">
        <v>211</v>
      </c>
      <c r="U737" s="194"/>
      <c r="V737" s="195" t="s">
        <v>292</v>
      </c>
      <c r="W737" s="194"/>
      <c r="X737" s="195" t="s">
        <v>594</v>
      </c>
      <c r="Y737" s="194"/>
      <c r="Z737" s="195" t="s">
        <v>740</v>
      </c>
      <c r="AA737" s="194"/>
      <c r="AB737" s="304" t="s">
        <v>912</v>
      </c>
      <c r="AC737" s="194"/>
      <c r="AD737" s="25"/>
      <c r="AE737" s="397"/>
      <c r="AF737" s="397"/>
      <c r="AG737" s="193"/>
      <c r="AH737" s="379">
        <f>SUMPRODUCT(LEN($K737:$Y739)-LEN(SUBSTITUTE($K737:$Y739,"A", "")))</f>
        <v>0</v>
      </c>
      <c r="AI737" s="365">
        <f>SUMPRODUCT(LEN($AD737:$AD739)-LEN(SUBSTITUTE($AD737:$AD739,"A", "")))</f>
        <v>0</v>
      </c>
      <c r="AJ737" s="365">
        <f>SUMPRODUCT(LEN($K737:$Y739)-LEN(SUBSTITUTE($K737:$Y739,"S", "")))</f>
        <v>0</v>
      </c>
      <c r="AK737" s="365">
        <f>SUMPRODUCT(LEN($AD737:$AD739)-LEN(SUBSTITUTE($AD737:$AD739,"S", "")))</f>
        <v>0</v>
      </c>
      <c r="AL737" s="365">
        <f>SUMPRODUCT(LEN($K737:$Y739)-LEN(SUBSTITUTE($K737:$Y739,"F", "")))</f>
        <v>0</v>
      </c>
      <c r="AM737" s="365">
        <f>SUMPRODUCT(LEN($AD737:$AD739)-LEN(SUBSTITUTE($AD737:$AD739,"F", "")))</f>
        <v>0</v>
      </c>
      <c r="AN737" s="365">
        <f>SUMPRODUCT(LEN($K737:$Y739)-LEN(SUBSTITUTE($K737:$Y739,"G", "")))</f>
        <v>0</v>
      </c>
      <c r="AO737" s="365">
        <f>SUMPRODUCT(LEN($AD737:$AD739)-LEN(SUBSTITUTE($AD737:$AD739,"G", "")))</f>
        <v>0</v>
      </c>
      <c r="AP737" s="365">
        <f>SUMPRODUCT(LEN($K737:$Y739)-LEN(SUBSTITUTE($K737:$Y739,"M", "")))</f>
        <v>0</v>
      </c>
      <c r="AQ737" s="382">
        <f>SUMPRODUCT(LEN($AD737:$AD739)-LEN(SUBSTITUTE($AD737:$AD739,"M", "")))</f>
        <v>0</v>
      </c>
    </row>
    <row r="738" spans="1:44" ht="19.899999999999999" customHeight="1" x14ac:dyDescent="0.2">
      <c r="A738" s="17"/>
      <c r="B738" s="406"/>
      <c r="C738" s="231"/>
      <c r="D738" s="23"/>
      <c r="E738" s="23"/>
      <c r="F738" s="191"/>
      <c r="G738" s="409"/>
      <c r="H738" s="409"/>
      <c r="I738" s="409"/>
      <c r="J738" s="190" t="s">
        <v>91</v>
      </c>
      <c r="K738" s="189"/>
      <c r="L738" s="190" t="s">
        <v>90</v>
      </c>
      <c r="M738" s="189"/>
      <c r="N738" s="190" t="s">
        <v>89</v>
      </c>
      <c r="O738" s="189"/>
      <c r="P738" s="190" t="s">
        <v>88</v>
      </c>
      <c r="Q738" s="189"/>
      <c r="R738" s="190" t="s">
        <v>210</v>
      </c>
      <c r="S738" s="189"/>
      <c r="T738" s="190" t="s">
        <v>209</v>
      </c>
      <c r="U738" s="189"/>
      <c r="V738" s="190" t="s">
        <v>291</v>
      </c>
      <c r="W738" s="189"/>
      <c r="X738" s="190" t="s">
        <v>593</v>
      </c>
      <c r="Y738" s="189"/>
      <c r="Z738" s="190" t="s">
        <v>739</v>
      </c>
      <c r="AA738" s="189"/>
      <c r="AB738" s="303" t="s">
        <v>911</v>
      </c>
      <c r="AC738" s="189"/>
      <c r="AD738" s="18"/>
      <c r="AE738" s="366"/>
      <c r="AF738" s="366"/>
      <c r="AG738" s="188"/>
      <c r="AH738" s="390"/>
      <c r="AI738" s="392"/>
      <c r="AJ738" s="392"/>
      <c r="AK738" s="392"/>
      <c r="AL738" s="392"/>
      <c r="AM738" s="392"/>
      <c r="AN738" s="392"/>
      <c r="AO738" s="392"/>
      <c r="AP738" s="392"/>
      <c r="AQ738" s="395"/>
      <c r="AR738" s="58"/>
    </row>
    <row r="739" spans="1:44" ht="19.899999999999999" customHeight="1" thickBot="1" x14ac:dyDescent="0.25">
      <c r="A739" s="17"/>
      <c r="B739" s="407"/>
      <c r="C739" s="233"/>
      <c r="D739" s="203"/>
      <c r="E739" s="203"/>
      <c r="F739" s="202"/>
      <c r="G739" s="410"/>
      <c r="H739" s="410"/>
      <c r="I739" s="410"/>
      <c r="J739" s="201" t="s">
        <v>87</v>
      </c>
      <c r="K739" s="200"/>
      <c r="L739" s="201" t="s">
        <v>86</v>
      </c>
      <c r="M739" s="200"/>
      <c r="N739" s="201" t="s">
        <v>85</v>
      </c>
      <c r="O739" s="200"/>
      <c r="P739" s="201" t="s">
        <v>84</v>
      </c>
      <c r="Q739" s="200"/>
      <c r="R739" s="201" t="s">
        <v>208</v>
      </c>
      <c r="S739" s="200"/>
      <c r="T739" s="201" t="s">
        <v>207</v>
      </c>
      <c r="U739" s="200"/>
      <c r="V739" s="201" t="s">
        <v>290</v>
      </c>
      <c r="W739" s="200"/>
      <c r="X739" s="201" t="s">
        <v>592</v>
      </c>
      <c r="Y739" s="200"/>
      <c r="Z739" s="201" t="s">
        <v>738</v>
      </c>
      <c r="AA739" s="200"/>
      <c r="AB739" s="302" t="s">
        <v>910</v>
      </c>
      <c r="AC739" s="200"/>
      <c r="AD739" s="10"/>
      <c r="AE739" s="398"/>
      <c r="AF739" s="398"/>
      <c r="AG739" s="199"/>
      <c r="AH739" s="391"/>
      <c r="AI739" s="393"/>
      <c r="AJ739" s="393"/>
      <c r="AK739" s="393"/>
      <c r="AL739" s="393"/>
      <c r="AM739" s="393"/>
      <c r="AN739" s="393"/>
      <c r="AO739" s="393"/>
      <c r="AP739" s="393"/>
      <c r="AQ739" s="396"/>
    </row>
    <row r="740" spans="1:44" ht="19.899999999999999" customHeight="1" x14ac:dyDescent="0.2">
      <c r="A740" s="17"/>
      <c r="B740" s="405">
        <v>15</v>
      </c>
      <c r="C740" s="232"/>
      <c r="D740" s="197"/>
      <c r="E740" s="197"/>
      <c r="F740" s="196"/>
      <c r="G740" s="408"/>
      <c r="H740" s="408"/>
      <c r="I740" s="408"/>
      <c r="J740" s="195" t="s">
        <v>95</v>
      </c>
      <c r="K740" s="194"/>
      <c r="L740" s="195" t="s">
        <v>94</v>
      </c>
      <c r="M740" s="194"/>
      <c r="N740" s="195" t="s">
        <v>93</v>
      </c>
      <c r="O740" s="194"/>
      <c r="P740" s="195" t="s">
        <v>92</v>
      </c>
      <c r="Q740" s="194"/>
      <c r="R740" s="195" t="s">
        <v>212</v>
      </c>
      <c r="S740" s="194"/>
      <c r="T740" s="195" t="s">
        <v>211</v>
      </c>
      <c r="U740" s="194"/>
      <c r="V740" s="195" t="s">
        <v>292</v>
      </c>
      <c r="W740" s="194"/>
      <c r="X740" s="195" t="s">
        <v>594</v>
      </c>
      <c r="Y740" s="194"/>
      <c r="Z740" s="195" t="s">
        <v>740</v>
      </c>
      <c r="AA740" s="194"/>
      <c r="AB740" s="304" t="s">
        <v>912</v>
      </c>
      <c r="AC740" s="194"/>
      <c r="AD740" s="25"/>
      <c r="AE740" s="397"/>
      <c r="AF740" s="397"/>
      <c r="AG740" s="193"/>
      <c r="AH740" s="379">
        <f>SUMPRODUCT(LEN($K740:$Y742)-LEN(SUBSTITUTE($K740:$Y742,"A", "")))</f>
        <v>0</v>
      </c>
      <c r="AI740" s="365">
        <f>SUMPRODUCT(LEN($AD740:$AD742)-LEN(SUBSTITUTE($AD740:$AD742,"A", "")))</f>
        <v>0</v>
      </c>
      <c r="AJ740" s="365">
        <f>SUMPRODUCT(LEN($K740:$Y742)-LEN(SUBSTITUTE($K740:$Y742,"S", "")))</f>
        <v>0</v>
      </c>
      <c r="AK740" s="365">
        <f>SUMPRODUCT(LEN($AD740:$AD742)-LEN(SUBSTITUTE($AD740:$AD742,"S", "")))</f>
        <v>0</v>
      </c>
      <c r="AL740" s="365">
        <f>SUMPRODUCT(LEN($K740:$Y742)-LEN(SUBSTITUTE($K740:$Y742,"F", "")))</f>
        <v>0</v>
      </c>
      <c r="AM740" s="365">
        <f>SUMPRODUCT(LEN($AD740:$AD742)-LEN(SUBSTITUTE($AD740:$AD742,"F", "")))</f>
        <v>0</v>
      </c>
      <c r="AN740" s="365">
        <f>SUMPRODUCT(LEN($K740:$Y742)-LEN(SUBSTITUTE($K740:$Y742,"G", "")))</f>
        <v>0</v>
      </c>
      <c r="AO740" s="365">
        <f>SUMPRODUCT(LEN($AD740:$AD742)-LEN(SUBSTITUTE($AD740:$AD742,"G", "")))</f>
        <v>0</v>
      </c>
      <c r="AP740" s="365">
        <f>SUMPRODUCT(LEN($K740:$Y742)-LEN(SUBSTITUTE($K740:$Y742,"M", "")))</f>
        <v>0</v>
      </c>
      <c r="AQ740" s="382">
        <f>SUMPRODUCT(LEN($AD740:$AD742)-LEN(SUBSTITUTE($AD740:$AD742,"M", "")))</f>
        <v>0</v>
      </c>
    </row>
    <row r="741" spans="1:44" ht="19.899999999999999" customHeight="1" x14ac:dyDescent="0.2">
      <c r="A741" s="17"/>
      <c r="B741" s="406"/>
      <c r="C741" s="231"/>
      <c r="D741" s="23"/>
      <c r="E741" s="23"/>
      <c r="F741" s="191"/>
      <c r="G741" s="409"/>
      <c r="H741" s="409"/>
      <c r="I741" s="409"/>
      <c r="J741" s="190" t="s">
        <v>91</v>
      </c>
      <c r="K741" s="189"/>
      <c r="L741" s="190" t="s">
        <v>90</v>
      </c>
      <c r="M741" s="189"/>
      <c r="N741" s="190" t="s">
        <v>89</v>
      </c>
      <c r="O741" s="189"/>
      <c r="P741" s="190" t="s">
        <v>88</v>
      </c>
      <c r="Q741" s="189"/>
      <c r="R741" s="190" t="s">
        <v>210</v>
      </c>
      <c r="S741" s="189"/>
      <c r="T741" s="190" t="s">
        <v>209</v>
      </c>
      <c r="U741" s="189"/>
      <c r="V741" s="190" t="s">
        <v>291</v>
      </c>
      <c r="W741" s="189"/>
      <c r="X741" s="190" t="s">
        <v>593</v>
      </c>
      <c r="Y741" s="189"/>
      <c r="Z741" s="190" t="s">
        <v>739</v>
      </c>
      <c r="AA741" s="189"/>
      <c r="AB741" s="303" t="s">
        <v>911</v>
      </c>
      <c r="AC741" s="189"/>
      <c r="AD741" s="18"/>
      <c r="AE741" s="366"/>
      <c r="AF741" s="366"/>
      <c r="AG741" s="188"/>
      <c r="AH741" s="390"/>
      <c r="AI741" s="392"/>
      <c r="AJ741" s="392"/>
      <c r="AK741" s="392"/>
      <c r="AL741" s="392"/>
      <c r="AM741" s="392"/>
      <c r="AN741" s="392"/>
      <c r="AO741" s="392"/>
      <c r="AP741" s="392"/>
      <c r="AQ741" s="395"/>
    </row>
    <row r="742" spans="1:44" ht="19.899999999999999" customHeight="1" thickBot="1" x14ac:dyDescent="0.25">
      <c r="A742" s="17"/>
      <c r="B742" s="407"/>
      <c r="C742" s="233"/>
      <c r="D742" s="203"/>
      <c r="E742" s="203"/>
      <c r="F742" s="202"/>
      <c r="G742" s="410"/>
      <c r="H742" s="410"/>
      <c r="I742" s="410"/>
      <c r="J742" s="201" t="s">
        <v>87</v>
      </c>
      <c r="K742" s="200"/>
      <c r="L742" s="201" t="s">
        <v>86</v>
      </c>
      <c r="M742" s="200"/>
      <c r="N742" s="201" t="s">
        <v>85</v>
      </c>
      <c r="O742" s="200"/>
      <c r="P742" s="201" t="s">
        <v>84</v>
      </c>
      <c r="Q742" s="200"/>
      <c r="R742" s="201" t="s">
        <v>208</v>
      </c>
      <c r="S742" s="200"/>
      <c r="T742" s="201" t="s">
        <v>207</v>
      </c>
      <c r="U742" s="200"/>
      <c r="V742" s="201" t="s">
        <v>290</v>
      </c>
      <c r="W742" s="200"/>
      <c r="X742" s="201" t="s">
        <v>592</v>
      </c>
      <c r="Y742" s="200"/>
      <c r="Z742" s="201" t="s">
        <v>738</v>
      </c>
      <c r="AA742" s="200"/>
      <c r="AB742" s="302" t="s">
        <v>910</v>
      </c>
      <c r="AC742" s="200"/>
      <c r="AD742" s="10"/>
      <c r="AE742" s="398"/>
      <c r="AF742" s="398"/>
      <c r="AG742" s="199"/>
      <c r="AH742" s="391"/>
      <c r="AI742" s="393"/>
      <c r="AJ742" s="393"/>
      <c r="AK742" s="393"/>
      <c r="AL742" s="393"/>
      <c r="AM742" s="393"/>
      <c r="AN742" s="393"/>
      <c r="AO742" s="393"/>
      <c r="AP742" s="393"/>
      <c r="AQ742" s="396"/>
    </row>
    <row r="743" spans="1:44" ht="19.899999999999999" customHeight="1" x14ac:dyDescent="0.2">
      <c r="A743" s="17"/>
      <c r="B743" s="405">
        <v>16</v>
      </c>
      <c r="C743" s="232"/>
      <c r="D743" s="197"/>
      <c r="E743" s="197"/>
      <c r="F743" s="196"/>
      <c r="G743" s="408"/>
      <c r="H743" s="408"/>
      <c r="I743" s="408"/>
      <c r="J743" s="195" t="s">
        <v>95</v>
      </c>
      <c r="K743" s="194"/>
      <c r="L743" s="195" t="s">
        <v>94</v>
      </c>
      <c r="M743" s="194"/>
      <c r="N743" s="195" t="s">
        <v>93</v>
      </c>
      <c r="O743" s="194"/>
      <c r="P743" s="195" t="s">
        <v>92</v>
      </c>
      <c r="Q743" s="194"/>
      <c r="R743" s="195" t="s">
        <v>212</v>
      </c>
      <c r="S743" s="194"/>
      <c r="T743" s="195" t="s">
        <v>211</v>
      </c>
      <c r="U743" s="194"/>
      <c r="V743" s="195" t="s">
        <v>292</v>
      </c>
      <c r="W743" s="194"/>
      <c r="X743" s="195" t="s">
        <v>594</v>
      </c>
      <c r="Y743" s="194"/>
      <c r="Z743" s="195" t="s">
        <v>740</v>
      </c>
      <c r="AA743" s="194"/>
      <c r="AB743" s="304" t="s">
        <v>912</v>
      </c>
      <c r="AC743" s="194"/>
      <c r="AD743" s="25"/>
      <c r="AE743" s="397"/>
      <c r="AF743" s="397"/>
      <c r="AG743" s="193"/>
      <c r="AH743" s="379">
        <f>SUMPRODUCT(LEN($K743:$Y745)-LEN(SUBSTITUTE($K743:$Y745,"A", "")))</f>
        <v>0</v>
      </c>
      <c r="AI743" s="365">
        <f>SUMPRODUCT(LEN($AD743:$AD745)-LEN(SUBSTITUTE($AD743:$AD745,"A", "")))</f>
        <v>0</v>
      </c>
      <c r="AJ743" s="365">
        <f>SUMPRODUCT(LEN($K743:$Y745)-LEN(SUBSTITUTE($K743:$Y745,"S", "")))</f>
        <v>0</v>
      </c>
      <c r="AK743" s="365">
        <f>SUMPRODUCT(LEN($AD743:$AD745)-LEN(SUBSTITUTE($AD743:$AD745,"S", "")))</f>
        <v>0</v>
      </c>
      <c r="AL743" s="365">
        <f>SUMPRODUCT(LEN($K743:$Y745)-LEN(SUBSTITUTE($K743:$Y745,"F", "")))</f>
        <v>0</v>
      </c>
      <c r="AM743" s="365">
        <f>SUMPRODUCT(LEN($AD743:$AD745)-LEN(SUBSTITUTE($AD743:$AD745,"F", "")))</f>
        <v>0</v>
      </c>
      <c r="AN743" s="365">
        <f>SUMPRODUCT(LEN($K743:$Y745)-LEN(SUBSTITUTE($K743:$Y745,"G", "")))</f>
        <v>0</v>
      </c>
      <c r="AO743" s="365">
        <f>SUMPRODUCT(LEN($AD743:$AD745)-LEN(SUBSTITUTE($AD743:$AD745,"G", "")))</f>
        <v>0</v>
      </c>
      <c r="AP743" s="365">
        <f>SUMPRODUCT(LEN($K743:$Y745)-LEN(SUBSTITUTE($K743:$Y745,"M", "")))</f>
        <v>0</v>
      </c>
      <c r="AQ743" s="382">
        <f>SUMPRODUCT(LEN($AD743:$AD745)-LEN(SUBSTITUTE($AD743:$AD745,"M", "")))</f>
        <v>0</v>
      </c>
    </row>
    <row r="744" spans="1:44" ht="19.899999999999999" customHeight="1" x14ac:dyDescent="0.2">
      <c r="A744" s="17"/>
      <c r="B744" s="406"/>
      <c r="C744" s="231"/>
      <c r="D744" s="23"/>
      <c r="E744" s="23"/>
      <c r="F744" s="191"/>
      <c r="G744" s="409"/>
      <c r="H744" s="409"/>
      <c r="I744" s="409"/>
      <c r="J744" s="190" t="s">
        <v>91</v>
      </c>
      <c r="K744" s="189"/>
      <c r="L744" s="190" t="s">
        <v>90</v>
      </c>
      <c r="M744" s="189"/>
      <c r="N744" s="190" t="s">
        <v>89</v>
      </c>
      <c r="O744" s="189"/>
      <c r="P744" s="190" t="s">
        <v>88</v>
      </c>
      <c r="Q744" s="189"/>
      <c r="R744" s="190" t="s">
        <v>210</v>
      </c>
      <c r="S744" s="189"/>
      <c r="T744" s="190" t="s">
        <v>209</v>
      </c>
      <c r="U744" s="189"/>
      <c r="V744" s="190" t="s">
        <v>291</v>
      </c>
      <c r="W744" s="189"/>
      <c r="X744" s="190" t="s">
        <v>593</v>
      </c>
      <c r="Y744" s="189"/>
      <c r="Z744" s="190" t="s">
        <v>739</v>
      </c>
      <c r="AA744" s="189"/>
      <c r="AB744" s="303" t="s">
        <v>911</v>
      </c>
      <c r="AC744" s="189"/>
      <c r="AD744" s="18"/>
      <c r="AE744" s="366"/>
      <c r="AF744" s="366"/>
      <c r="AG744" s="188"/>
      <c r="AH744" s="390"/>
      <c r="AI744" s="392"/>
      <c r="AJ744" s="392"/>
      <c r="AK744" s="392"/>
      <c r="AL744" s="392"/>
      <c r="AM744" s="392"/>
      <c r="AN744" s="392"/>
      <c r="AO744" s="392"/>
      <c r="AP744" s="392"/>
      <c r="AQ744" s="395"/>
    </row>
    <row r="745" spans="1:44" ht="19.899999999999999" customHeight="1" thickBot="1" x14ac:dyDescent="0.25">
      <c r="A745" s="17"/>
      <c r="B745" s="407"/>
      <c r="C745" s="233"/>
      <c r="D745" s="203"/>
      <c r="E745" s="203"/>
      <c r="F745" s="202"/>
      <c r="G745" s="410"/>
      <c r="H745" s="410"/>
      <c r="I745" s="410"/>
      <c r="J745" s="201" t="s">
        <v>87</v>
      </c>
      <c r="K745" s="200"/>
      <c r="L745" s="201" t="s">
        <v>86</v>
      </c>
      <c r="M745" s="200"/>
      <c r="N745" s="201" t="s">
        <v>85</v>
      </c>
      <c r="O745" s="200"/>
      <c r="P745" s="201" t="s">
        <v>84</v>
      </c>
      <c r="Q745" s="200"/>
      <c r="R745" s="201" t="s">
        <v>208</v>
      </c>
      <c r="S745" s="200"/>
      <c r="T745" s="201" t="s">
        <v>207</v>
      </c>
      <c r="U745" s="200"/>
      <c r="V745" s="201" t="s">
        <v>290</v>
      </c>
      <c r="W745" s="200"/>
      <c r="X745" s="201" t="s">
        <v>592</v>
      </c>
      <c r="Y745" s="200"/>
      <c r="Z745" s="201" t="s">
        <v>738</v>
      </c>
      <c r="AA745" s="200"/>
      <c r="AB745" s="302" t="s">
        <v>910</v>
      </c>
      <c r="AC745" s="200"/>
      <c r="AD745" s="10"/>
      <c r="AE745" s="398"/>
      <c r="AF745" s="398"/>
      <c r="AG745" s="199"/>
      <c r="AH745" s="391"/>
      <c r="AI745" s="393"/>
      <c r="AJ745" s="393"/>
      <c r="AK745" s="393"/>
      <c r="AL745" s="393"/>
      <c r="AM745" s="393"/>
      <c r="AN745" s="393"/>
      <c r="AO745" s="393"/>
      <c r="AP745" s="393"/>
      <c r="AQ745" s="396"/>
    </row>
    <row r="746" spans="1:44" ht="19.899999999999999" customHeight="1" x14ac:dyDescent="0.2">
      <c r="A746" s="17"/>
      <c r="B746" s="405">
        <v>17</v>
      </c>
      <c r="C746" s="232"/>
      <c r="D746" s="197"/>
      <c r="E746" s="197"/>
      <c r="F746" s="196"/>
      <c r="G746" s="408"/>
      <c r="H746" s="408"/>
      <c r="I746" s="408"/>
      <c r="J746" s="195" t="s">
        <v>95</v>
      </c>
      <c r="K746" s="194"/>
      <c r="L746" s="195" t="s">
        <v>94</v>
      </c>
      <c r="M746" s="194"/>
      <c r="N746" s="195" t="s">
        <v>93</v>
      </c>
      <c r="O746" s="194"/>
      <c r="P746" s="195" t="s">
        <v>92</v>
      </c>
      <c r="Q746" s="194"/>
      <c r="R746" s="195" t="s">
        <v>212</v>
      </c>
      <c r="S746" s="194"/>
      <c r="T746" s="195" t="s">
        <v>211</v>
      </c>
      <c r="U746" s="194"/>
      <c r="V746" s="195" t="s">
        <v>292</v>
      </c>
      <c r="W746" s="194"/>
      <c r="X746" s="195" t="s">
        <v>594</v>
      </c>
      <c r="Y746" s="194"/>
      <c r="Z746" s="195" t="s">
        <v>740</v>
      </c>
      <c r="AA746" s="194"/>
      <c r="AB746" s="304" t="s">
        <v>912</v>
      </c>
      <c r="AC746" s="194"/>
      <c r="AD746" s="25"/>
      <c r="AE746" s="397"/>
      <c r="AF746" s="397"/>
      <c r="AG746" s="193"/>
      <c r="AH746" s="379">
        <f>SUMPRODUCT(LEN($K746:$Y748)-LEN(SUBSTITUTE($K746:$Y748,"A", "")))</f>
        <v>0</v>
      </c>
      <c r="AI746" s="365">
        <f>SUMPRODUCT(LEN($AD746:$AD748)-LEN(SUBSTITUTE($AD746:$AD748,"A", "")))</f>
        <v>0</v>
      </c>
      <c r="AJ746" s="365">
        <f>SUMPRODUCT(LEN($K746:$Y748)-LEN(SUBSTITUTE($K746:$Y748,"S", "")))</f>
        <v>0</v>
      </c>
      <c r="AK746" s="365">
        <f>SUMPRODUCT(LEN($AD746:$AD748)-LEN(SUBSTITUTE($AD746:$AD748,"S", "")))</f>
        <v>0</v>
      </c>
      <c r="AL746" s="365">
        <f>SUMPRODUCT(LEN($K746:$Y748)-LEN(SUBSTITUTE($K746:$Y748,"F", "")))</f>
        <v>0</v>
      </c>
      <c r="AM746" s="365">
        <f>SUMPRODUCT(LEN($AD746:$AD748)-LEN(SUBSTITUTE($AD746:$AD748,"F", "")))</f>
        <v>0</v>
      </c>
      <c r="AN746" s="365">
        <f>SUMPRODUCT(LEN($K746:$Y748)-LEN(SUBSTITUTE($K746:$Y748,"G", "")))</f>
        <v>0</v>
      </c>
      <c r="AO746" s="365">
        <f>SUMPRODUCT(LEN($AD746:$AD748)-LEN(SUBSTITUTE($AD746:$AD748,"G", "")))</f>
        <v>0</v>
      </c>
      <c r="AP746" s="365">
        <f>SUMPRODUCT(LEN($K746:$Y748)-LEN(SUBSTITUTE($K746:$Y748,"M", "")))</f>
        <v>0</v>
      </c>
      <c r="AQ746" s="382">
        <f>SUMPRODUCT(LEN($AD746:$AD748)-LEN(SUBSTITUTE($AD746:$AD748,"M", "")))</f>
        <v>0</v>
      </c>
    </row>
    <row r="747" spans="1:44" ht="19.899999999999999" customHeight="1" x14ac:dyDescent="0.2">
      <c r="A747" s="17"/>
      <c r="B747" s="406"/>
      <c r="C747" s="231"/>
      <c r="D747" s="23"/>
      <c r="E747" s="23"/>
      <c r="F747" s="191"/>
      <c r="G747" s="409"/>
      <c r="H747" s="409"/>
      <c r="I747" s="409"/>
      <c r="J747" s="190" t="s">
        <v>91</v>
      </c>
      <c r="K747" s="189"/>
      <c r="L747" s="190" t="s">
        <v>90</v>
      </c>
      <c r="M747" s="189"/>
      <c r="N747" s="190" t="s">
        <v>89</v>
      </c>
      <c r="O747" s="189"/>
      <c r="P747" s="190" t="s">
        <v>88</v>
      </c>
      <c r="Q747" s="189"/>
      <c r="R747" s="190" t="s">
        <v>210</v>
      </c>
      <c r="S747" s="189"/>
      <c r="T747" s="190" t="s">
        <v>209</v>
      </c>
      <c r="U747" s="189"/>
      <c r="V747" s="190" t="s">
        <v>291</v>
      </c>
      <c r="W747" s="189"/>
      <c r="X747" s="190" t="s">
        <v>593</v>
      </c>
      <c r="Y747" s="189"/>
      <c r="Z747" s="190" t="s">
        <v>739</v>
      </c>
      <c r="AA747" s="189"/>
      <c r="AB747" s="303" t="s">
        <v>911</v>
      </c>
      <c r="AC747" s="189"/>
      <c r="AD747" s="18"/>
      <c r="AE747" s="366"/>
      <c r="AF747" s="366"/>
      <c r="AG747" s="188"/>
      <c r="AH747" s="390"/>
      <c r="AI747" s="392"/>
      <c r="AJ747" s="392"/>
      <c r="AK747" s="392"/>
      <c r="AL747" s="392"/>
      <c r="AM747" s="392"/>
      <c r="AN747" s="392"/>
      <c r="AO747" s="392"/>
      <c r="AP747" s="392"/>
      <c r="AQ747" s="395"/>
    </row>
    <row r="748" spans="1:44" ht="19.899999999999999" customHeight="1" thickBot="1" x14ac:dyDescent="0.25">
      <c r="A748" s="17"/>
      <c r="B748" s="407"/>
      <c r="C748" s="233"/>
      <c r="D748" s="203"/>
      <c r="E748" s="203"/>
      <c r="F748" s="202"/>
      <c r="G748" s="410"/>
      <c r="H748" s="410"/>
      <c r="I748" s="410"/>
      <c r="J748" s="201" t="s">
        <v>87</v>
      </c>
      <c r="K748" s="200"/>
      <c r="L748" s="201" t="s">
        <v>86</v>
      </c>
      <c r="M748" s="200"/>
      <c r="N748" s="201" t="s">
        <v>85</v>
      </c>
      <c r="O748" s="200"/>
      <c r="P748" s="201" t="s">
        <v>84</v>
      </c>
      <c r="Q748" s="200"/>
      <c r="R748" s="201" t="s">
        <v>208</v>
      </c>
      <c r="S748" s="200"/>
      <c r="T748" s="201" t="s">
        <v>207</v>
      </c>
      <c r="U748" s="200"/>
      <c r="V748" s="201" t="s">
        <v>290</v>
      </c>
      <c r="W748" s="200"/>
      <c r="X748" s="201" t="s">
        <v>592</v>
      </c>
      <c r="Y748" s="200"/>
      <c r="Z748" s="201" t="s">
        <v>738</v>
      </c>
      <c r="AA748" s="200"/>
      <c r="AB748" s="302" t="s">
        <v>910</v>
      </c>
      <c r="AC748" s="200"/>
      <c r="AD748" s="10"/>
      <c r="AE748" s="398"/>
      <c r="AF748" s="398"/>
      <c r="AG748" s="199"/>
      <c r="AH748" s="391"/>
      <c r="AI748" s="393"/>
      <c r="AJ748" s="393"/>
      <c r="AK748" s="393"/>
      <c r="AL748" s="393"/>
      <c r="AM748" s="393"/>
      <c r="AN748" s="393"/>
      <c r="AO748" s="393"/>
      <c r="AP748" s="393"/>
      <c r="AQ748" s="396"/>
    </row>
    <row r="749" spans="1:44" ht="19.899999999999999" customHeight="1" x14ac:dyDescent="0.2">
      <c r="A749" s="17"/>
      <c r="B749" s="405">
        <v>18</v>
      </c>
      <c r="C749" s="232"/>
      <c r="D749" s="197"/>
      <c r="E749" s="197"/>
      <c r="F749" s="196"/>
      <c r="G749" s="408"/>
      <c r="H749" s="408"/>
      <c r="I749" s="408"/>
      <c r="J749" s="195" t="s">
        <v>95</v>
      </c>
      <c r="K749" s="194"/>
      <c r="L749" s="195" t="s">
        <v>94</v>
      </c>
      <c r="M749" s="194"/>
      <c r="N749" s="195" t="s">
        <v>93</v>
      </c>
      <c r="O749" s="194"/>
      <c r="P749" s="195" t="s">
        <v>92</v>
      </c>
      <c r="Q749" s="194"/>
      <c r="R749" s="195" t="s">
        <v>212</v>
      </c>
      <c r="S749" s="194"/>
      <c r="T749" s="195" t="s">
        <v>211</v>
      </c>
      <c r="U749" s="194"/>
      <c r="V749" s="195" t="s">
        <v>292</v>
      </c>
      <c r="W749" s="194"/>
      <c r="X749" s="195" t="s">
        <v>594</v>
      </c>
      <c r="Y749" s="194"/>
      <c r="Z749" s="195" t="s">
        <v>740</v>
      </c>
      <c r="AA749" s="194"/>
      <c r="AB749" s="304" t="s">
        <v>912</v>
      </c>
      <c r="AC749" s="194"/>
      <c r="AD749" s="25"/>
      <c r="AE749" s="397"/>
      <c r="AF749" s="397"/>
      <c r="AG749" s="193"/>
      <c r="AH749" s="379">
        <f>SUMPRODUCT(LEN($K749:$Y751)-LEN(SUBSTITUTE($K749:$Y751,"A", "")))</f>
        <v>0</v>
      </c>
      <c r="AI749" s="365">
        <f>SUMPRODUCT(LEN($AD749:$AD751)-LEN(SUBSTITUTE($AD749:$AD751,"A", "")))</f>
        <v>0</v>
      </c>
      <c r="AJ749" s="365">
        <f>SUMPRODUCT(LEN($K749:$Y751)-LEN(SUBSTITUTE($K749:$Y751,"S", "")))</f>
        <v>0</v>
      </c>
      <c r="AK749" s="365">
        <f>SUMPRODUCT(LEN($AD749:$AD751)-LEN(SUBSTITUTE($AD749:$AD751,"S", "")))</f>
        <v>0</v>
      </c>
      <c r="AL749" s="365">
        <f>SUMPRODUCT(LEN($K749:$Y751)-LEN(SUBSTITUTE($K749:$Y751,"F", "")))</f>
        <v>0</v>
      </c>
      <c r="AM749" s="365">
        <f>SUMPRODUCT(LEN($AD749:$AD751)-LEN(SUBSTITUTE($AD749:$AD751,"F", "")))</f>
        <v>0</v>
      </c>
      <c r="AN749" s="365">
        <f>SUMPRODUCT(LEN($K749:$Y751)-LEN(SUBSTITUTE($K749:$Y751,"G", "")))</f>
        <v>0</v>
      </c>
      <c r="AO749" s="365">
        <f>SUMPRODUCT(LEN($AD749:$AD751)-LEN(SUBSTITUTE($AD749:$AD751,"G", "")))</f>
        <v>0</v>
      </c>
      <c r="AP749" s="365">
        <f>SUMPRODUCT(LEN($K749:$Y751)-LEN(SUBSTITUTE($K749:$Y751,"M", "")))</f>
        <v>0</v>
      </c>
      <c r="AQ749" s="382">
        <f>SUMPRODUCT(LEN($AD749:$AD751)-LEN(SUBSTITUTE($AD749:$AD751,"M", "")))</f>
        <v>0</v>
      </c>
    </row>
    <row r="750" spans="1:44" ht="19.899999999999999" customHeight="1" x14ac:dyDescent="0.2">
      <c r="A750" s="17"/>
      <c r="B750" s="406"/>
      <c r="C750" s="231"/>
      <c r="D750" s="23"/>
      <c r="E750" s="23"/>
      <c r="F750" s="191"/>
      <c r="G750" s="409"/>
      <c r="H750" s="409"/>
      <c r="I750" s="409"/>
      <c r="J750" s="190" t="s">
        <v>91</v>
      </c>
      <c r="K750" s="189"/>
      <c r="L750" s="190" t="s">
        <v>90</v>
      </c>
      <c r="M750" s="189"/>
      <c r="N750" s="190" t="s">
        <v>89</v>
      </c>
      <c r="O750" s="189"/>
      <c r="P750" s="190" t="s">
        <v>88</v>
      </c>
      <c r="Q750" s="189"/>
      <c r="R750" s="190" t="s">
        <v>210</v>
      </c>
      <c r="S750" s="189"/>
      <c r="T750" s="190" t="s">
        <v>209</v>
      </c>
      <c r="U750" s="189"/>
      <c r="V750" s="190" t="s">
        <v>291</v>
      </c>
      <c r="W750" s="189"/>
      <c r="X750" s="190" t="s">
        <v>593</v>
      </c>
      <c r="Y750" s="189"/>
      <c r="Z750" s="190" t="s">
        <v>739</v>
      </c>
      <c r="AA750" s="189"/>
      <c r="AB750" s="303" t="s">
        <v>911</v>
      </c>
      <c r="AC750" s="189"/>
      <c r="AD750" s="18"/>
      <c r="AE750" s="366"/>
      <c r="AF750" s="366"/>
      <c r="AG750" s="188"/>
      <c r="AH750" s="390"/>
      <c r="AI750" s="392"/>
      <c r="AJ750" s="392"/>
      <c r="AK750" s="392"/>
      <c r="AL750" s="392"/>
      <c r="AM750" s="392"/>
      <c r="AN750" s="392"/>
      <c r="AO750" s="392"/>
      <c r="AP750" s="392"/>
      <c r="AQ750" s="395"/>
    </row>
    <row r="751" spans="1:44" ht="19.899999999999999" customHeight="1" thickBot="1" x14ac:dyDescent="0.25">
      <c r="A751" s="17"/>
      <c r="B751" s="407"/>
      <c r="C751" s="233"/>
      <c r="D751" s="203"/>
      <c r="E751" s="203"/>
      <c r="F751" s="202"/>
      <c r="G751" s="410"/>
      <c r="H751" s="410"/>
      <c r="I751" s="410"/>
      <c r="J751" s="201" t="s">
        <v>87</v>
      </c>
      <c r="K751" s="200"/>
      <c r="L751" s="201" t="s">
        <v>86</v>
      </c>
      <c r="M751" s="200"/>
      <c r="N751" s="201" t="s">
        <v>85</v>
      </c>
      <c r="O751" s="200"/>
      <c r="P751" s="201" t="s">
        <v>84</v>
      </c>
      <c r="Q751" s="200"/>
      <c r="R751" s="201" t="s">
        <v>208</v>
      </c>
      <c r="S751" s="200"/>
      <c r="T751" s="201" t="s">
        <v>207</v>
      </c>
      <c r="U751" s="200"/>
      <c r="V751" s="201" t="s">
        <v>290</v>
      </c>
      <c r="W751" s="200"/>
      <c r="X751" s="201" t="s">
        <v>592</v>
      </c>
      <c r="Y751" s="200"/>
      <c r="Z751" s="201" t="s">
        <v>738</v>
      </c>
      <c r="AA751" s="200"/>
      <c r="AB751" s="302" t="s">
        <v>910</v>
      </c>
      <c r="AC751" s="200"/>
      <c r="AD751" s="10"/>
      <c r="AE751" s="398"/>
      <c r="AF751" s="398"/>
      <c r="AG751" s="199"/>
      <c r="AH751" s="391"/>
      <c r="AI751" s="393"/>
      <c r="AJ751" s="393"/>
      <c r="AK751" s="393"/>
      <c r="AL751" s="393"/>
      <c r="AM751" s="393"/>
      <c r="AN751" s="393"/>
      <c r="AO751" s="393"/>
      <c r="AP751" s="393"/>
      <c r="AQ751" s="396"/>
    </row>
    <row r="752" spans="1:44" ht="19.899999999999999" customHeight="1" x14ac:dyDescent="0.2">
      <c r="A752" s="17"/>
      <c r="B752" s="405">
        <v>19</v>
      </c>
      <c r="C752" s="232"/>
      <c r="D752" s="197"/>
      <c r="E752" s="197"/>
      <c r="F752" s="196"/>
      <c r="G752" s="408"/>
      <c r="H752" s="408"/>
      <c r="I752" s="408"/>
      <c r="J752" s="195" t="s">
        <v>95</v>
      </c>
      <c r="K752" s="194"/>
      <c r="L752" s="195" t="s">
        <v>94</v>
      </c>
      <c r="M752" s="194"/>
      <c r="N752" s="195" t="s">
        <v>93</v>
      </c>
      <c r="O752" s="194"/>
      <c r="P752" s="195" t="s">
        <v>92</v>
      </c>
      <c r="Q752" s="194"/>
      <c r="R752" s="195" t="s">
        <v>212</v>
      </c>
      <c r="S752" s="194"/>
      <c r="T752" s="195" t="s">
        <v>211</v>
      </c>
      <c r="U752" s="194"/>
      <c r="V752" s="195" t="s">
        <v>292</v>
      </c>
      <c r="W752" s="194"/>
      <c r="X752" s="195" t="s">
        <v>594</v>
      </c>
      <c r="Y752" s="194"/>
      <c r="Z752" s="195" t="s">
        <v>740</v>
      </c>
      <c r="AA752" s="194"/>
      <c r="AB752" s="304" t="s">
        <v>912</v>
      </c>
      <c r="AC752" s="194"/>
      <c r="AD752" s="25"/>
      <c r="AE752" s="397"/>
      <c r="AF752" s="397"/>
      <c r="AG752" s="193"/>
      <c r="AH752" s="379">
        <f>SUMPRODUCT(LEN($K752:$Y754)-LEN(SUBSTITUTE($K752:$Y754,"A", "")))</f>
        <v>0</v>
      </c>
      <c r="AI752" s="365">
        <f>SUMPRODUCT(LEN($AD752:$AD754)-LEN(SUBSTITUTE($AD752:$AD754,"A", "")))</f>
        <v>0</v>
      </c>
      <c r="AJ752" s="365">
        <f>SUMPRODUCT(LEN($K752:$Y754)-LEN(SUBSTITUTE($K752:$Y754,"S", "")))</f>
        <v>0</v>
      </c>
      <c r="AK752" s="365">
        <f>SUMPRODUCT(LEN($AD752:$AD754)-LEN(SUBSTITUTE($AD752:$AD754,"S", "")))</f>
        <v>0</v>
      </c>
      <c r="AL752" s="365">
        <f>SUMPRODUCT(LEN($K752:$Y754)-LEN(SUBSTITUTE($K752:$Y754,"F", "")))</f>
        <v>0</v>
      </c>
      <c r="AM752" s="365">
        <f>SUMPRODUCT(LEN($AD752:$AD754)-LEN(SUBSTITUTE($AD752:$AD754,"F", "")))</f>
        <v>0</v>
      </c>
      <c r="AN752" s="365">
        <f>SUMPRODUCT(LEN($K752:$Y754)-LEN(SUBSTITUTE($K752:$Y754,"G", "")))</f>
        <v>0</v>
      </c>
      <c r="AO752" s="365">
        <f>SUMPRODUCT(LEN($AD752:$AD754)-LEN(SUBSTITUTE($AD752:$AD754,"G", "")))</f>
        <v>0</v>
      </c>
      <c r="AP752" s="365">
        <f>SUMPRODUCT(LEN($K752:$Y754)-LEN(SUBSTITUTE($K752:$Y754,"M", "")))</f>
        <v>0</v>
      </c>
      <c r="AQ752" s="382">
        <f>SUMPRODUCT(LEN($AD752:$AD754)-LEN(SUBSTITUTE($AD752:$AD754,"M", "")))</f>
        <v>0</v>
      </c>
    </row>
    <row r="753" spans="1:47" ht="19.899999999999999" customHeight="1" x14ac:dyDescent="0.2">
      <c r="A753" s="17"/>
      <c r="B753" s="406"/>
      <c r="C753" s="231"/>
      <c r="D753" s="23"/>
      <c r="E753" s="23"/>
      <c r="F753" s="191"/>
      <c r="G753" s="409"/>
      <c r="H753" s="409"/>
      <c r="I753" s="409"/>
      <c r="J753" s="190" t="s">
        <v>91</v>
      </c>
      <c r="K753" s="189"/>
      <c r="L753" s="190" t="s">
        <v>90</v>
      </c>
      <c r="M753" s="189"/>
      <c r="N753" s="190" t="s">
        <v>89</v>
      </c>
      <c r="O753" s="189"/>
      <c r="P753" s="190" t="s">
        <v>88</v>
      </c>
      <c r="Q753" s="189"/>
      <c r="R753" s="190" t="s">
        <v>210</v>
      </c>
      <c r="S753" s="189"/>
      <c r="T753" s="190" t="s">
        <v>209</v>
      </c>
      <c r="U753" s="189"/>
      <c r="V753" s="190" t="s">
        <v>291</v>
      </c>
      <c r="W753" s="189"/>
      <c r="X753" s="190" t="s">
        <v>593</v>
      </c>
      <c r="Y753" s="189"/>
      <c r="Z753" s="190" t="s">
        <v>739</v>
      </c>
      <c r="AA753" s="189"/>
      <c r="AB753" s="303" t="s">
        <v>911</v>
      </c>
      <c r="AC753" s="189"/>
      <c r="AD753" s="18"/>
      <c r="AE753" s="366"/>
      <c r="AF753" s="366"/>
      <c r="AG753" s="188"/>
      <c r="AH753" s="390"/>
      <c r="AI753" s="392"/>
      <c r="AJ753" s="392"/>
      <c r="AK753" s="392"/>
      <c r="AL753" s="392"/>
      <c r="AM753" s="392"/>
      <c r="AN753" s="392"/>
      <c r="AO753" s="392"/>
      <c r="AP753" s="392"/>
      <c r="AQ753" s="395"/>
    </row>
    <row r="754" spans="1:47" ht="19.899999999999999" customHeight="1" thickBot="1" x14ac:dyDescent="0.25">
      <c r="A754" s="17"/>
      <c r="B754" s="407"/>
      <c r="C754" s="233"/>
      <c r="D754" s="203"/>
      <c r="E754" s="203"/>
      <c r="F754" s="202"/>
      <c r="G754" s="410"/>
      <c r="H754" s="410"/>
      <c r="I754" s="410"/>
      <c r="J754" s="201" t="s">
        <v>87</v>
      </c>
      <c r="K754" s="200"/>
      <c r="L754" s="201" t="s">
        <v>86</v>
      </c>
      <c r="M754" s="200"/>
      <c r="N754" s="201" t="s">
        <v>85</v>
      </c>
      <c r="O754" s="200"/>
      <c r="P754" s="201" t="s">
        <v>84</v>
      </c>
      <c r="Q754" s="200"/>
      <c r="R754" s="201" t="s">
        <v>208</v>
      </c>
      <c r="S754" s="200"/>
      <c r="T754" s="201" t="s">
        <v>207</v>
      </c>
      <c r="U754" s="200"/>
      <c r="V754" s="201" t="s">
        <v>290</v>
      </c>
      <c r="W754" s="200"/>
      <c r="X754" s="201" t="s">
        <v>592</v>
      </c>
      <c r="Y754" s="200"/>
      <c r="Z754" s="201" t="s">
        <v>738</v>
      </c>
      <c r="AA754" s="200"/>
      <c r="AB754" s="302" t="s">
        <v>910</v>
      </c>
      <c r="AC754" s="200"/>
      <c r="AD754" s="10"/>
      <c r="AE754" s="398"/>
      <c r="AF754" s="398"/>
      <c r="AG754" s="199"/>
      <c r="AH754" s="391"/>
      <c r="AI754" s="393"/>
      <c r="AJ754" s="393"/>
      <c r="AK754" s="393"/>
      <c r="AL754" s="393"/>
      <c r="AM754" s="393"/>
      <c r="AN754" s="393"/>
      <c r="AO754" s="393"/>
      <c r="AP754" s="393"/>
      <c r="AQ754" s="396"/>
    </row>
    <row r="755" spans="1:47" ht="19.899999999999999" customHeight="1" x14ac:dyDescent="0.2">
      <c r="A755" s="17"/>
      <c r="B755" s="405">
        <v>20</v>
      </c>
      <c r="C755" s="232"/>
      <c r="D755" s="197"/>
      <c r="E755" s="197"/>
      <c r="F755" s="196"/>
      <c r="G755" s="408"/>
      <c r="H755" s="408"/>
      <c r="I755" s="408"/>
      <c r="J755" s="195" t="s">
        <v>95</v>
      </c>
      <c r="K755" s="194"/>
      <c r="L755" s="195" t="s">
        <v>94</v>
      </c>
      <c r="M755" s="194"/>
      <c r="N755" s="195" t="s">
        <v>93</v>
      </c>
      <c r="O755" s="194"/>
      <c r="P755" s="195" t="s">
        <v>92</v>
      </c>
      <c r="Q755" s="194"/>
      <c r="R755" s="195" t="s">
        <v>212</v>
      </c>
      <c r="S755" s="194"/>
      <c r="T755" s="195" t="s">
        <v>211</v>
      </c>
      <c r="U755" s="194"/>
      <c r="V755" s="195" t="s">
        <v>292</v>
      </c>
      <c r="W755" s="194"/>
      <c r="X755" s="195" t="s">
        <v>594</v>
      </c>
      <c r="Y755" s="194"/>
      <c r="Z755" s="195" t="s">
        <v>740</v>
      </c>
      <c r="AA755" s="194"/>
      <c r="AB755" s="304" t="s">
        <v>912</v>
      </c>
      <c r="AC755" s="194"/>
      <c r="AD755" s="25"/>
      <c r="AE755" s="397"/>
      <c r="AF755" s="397"/>
      <c r="AG755" s="193"/>
      <c r="AH755" s="379">
        <f>SUMPRODUCT(LEN($K755:$Y757)-LEN(SUBSTITUTE($K755:$Y757,"A", "")))</f>
        <v>0</v>
      </c>
      <c r="AI755" s="365">
        <f>SUMPRODUCT(LEN($AD755:$AD757)-LEN(SUBSTITUTE($AD755:$AD757,"A", "")))</f>
        <v>0</v>
      </c>
      <c r="AJ755" s="365">
        <f>SUMPRODUCT(LEN($K755:$Y757)-LEN(SUBSTITUTE($K755:$Y757,"S", "")))</f>
        <v>0</v>
      </c>
      <c r="AK755" s="365">
        <f>SUMPRODUCT(LEN($AD755:$AD757)-LEN(SUBSTITUTE($AD755:$AD757,"S", "")))</f>
        <v>0</v>
      </c>
      <c r="AL755" s="365">
        <f>SUMPRODUCT(LEN($K755:$Y757)-LEN(SUBSTITUTE($K755:$Y757,"F", "")))</f>
        <v>0</v>
      </c>
      <c r="AM755" s="365">
        <f>SUMPRODUCT(LEN($AD755:$AD757)-LEN(SUBSTITUTE($AD755:$AD757,"F", "")))</f>
        <v>0</v>
      </c>
      <c r="AN755" s="365">
        <f>SUMPRODUCT(LEN($K755:$Y757)-LEN(SUBSTITUTE($K755:$Y757,"G", "")))</f>
        <v>0</v>
      </c>
      <c r="AO755" s="365">
        <f>SUMPRODUCT(LEN($AD755:$AD757)-LEN(SUBSTITUTE($AD755:$AD757,"G", "")))</f>
        <v>0</v>
      </c>
      <c r="AP755" s="365">
        <f>SUMPRODUCT(LEN($K755:$Y757)-LEN(SUBSTITUTE($K755:$Y757,"M", "")))</f>
        <v>0</v>
      </c>
      <c r="AQ755" s="382">
        <f>SUMPRODUCT(LEN($AD755:$AD757)-LEN(SUBSTITUTE($AD755:$AD757,"M", "")))</f>
        <v>0</v>
      </c>
    </row>
    <row r="756" spans="1:47" ht="19.899999999999999" customHeight="1" x14ac:dyDescent="0.2">
      <c r="A756" s="17"/>
      <c r="B756" s="406"/>
      <c r="C756" s="231"/>
      <c r="D756" s="23"/>
      <c r="E756" s="23"/>
      <c r="F756" s="191"/>
      <c r="G756" s="409"/>
      <c r="H756" s="409"/>
      <c r="I756" s="409"/>
      <c r="J756" s="190" t="s">
        <v>91</v>
      </c>
      <c r="K756" s="189"/>
      <c r="L756" s="190" t="s">
        <v>90</v>
      </c>
      <c r="M756" s="189"/>
      <c r="N756" s="190" t="s">
        <v>89</v>
      </c>
      <c r="O756" s="189"/>
      <c r="P756" s="190" t="s">
        <v>88</v>
      </c>
      <c r="Q756" s="189"/>
      <c r="R756" s="190" t="s">
        <v>210</v>
      </c>
      <c r="S756" s="189"/>
      <c r="T756" s="190" t="s">
        <v>209</v>
      </c>
      <c r="U756" s="189"/>
      <c r="V756" s="190" t="s">
        <v>291</v>
      </c>
      <c r="W756" s="189"/>
      <c r="X756" s="190" t="s">
        <v>593</v>
      </c>
      <c r="Y756" s="189"/>
      <c r="Z756" s="190" t="s">
        <v>739</v>
      </c>
      <c r="AA756" s="189"/>
      <c r="AB756" s="303" t="s">
        <v>911</v>
      </c>
      <c r="AC756" s="189"/>
      <c r="AD756" s="18"/>
      <c r="AE756" s="366"/>
      <c r="AF756" s="366"/>
      <c r="AG756" s="188"/>
      <c r="AH756" s="390"/>
      <c r="AI756" s="392"/>
      <c r="AJ756" s="392"/>
      <c r="AK756" s="392"/>
      <c r="AL756" s="392"/>
      <c r="AM756" s="392"/>
      <c r="AN756" s="392"/>
      <c r="AO756" s="392"/>
      <c r="AP756" s="392"/>
      <c r="AQ756" s="395"/>
    </row>
    <row r="757" spans="1:47" ht="19.899999999999999" customHeight="1" thickBot="1" x14ac:dyDescent="0.25">
      <c r="A757" s="151"/>
      <c r="B757" s="412"/>
      <c r="C757" s="230"/>
      <c r="D757" s="186"/>
      <c r="E757" s="186"/>
      <c r="F757" s="185"/>
      <c r="G757" s="411"/>
      <c r="H757" s="411"/>
      <c r="I757" s="411"/>
      <c r="J757" s="184" t="s">
        <v>87</v>
      </c>
      <c r="K757" s="183"/>
      <c r="L757" s="184" t="s">
        <v>86</v>
      </c>
      <c r="M757" s="183"/>
      <c r="N757" s="184" t="s">
        <v>85</v>
      </c>
      <c r="O757" s="183"/>
      <c r="P757" s="184" t="s">
        <v>84</v>
      </c>
      <c r="Q757" s="183"/>
      <c r="R757" s="184" t="s">
        <v>208</v>
      </c>
      <c r="S757" s="183"/>
      <c r="T757" s="184" t="s">
        <v>207</v>
      </c>
      <c r="U757" s="183"/>
      <c r="V757" s="201" t="s">
        <v>290</v>
      </c>
      <c r="W757" s="183"/>
      <c r="X757" s="201" t="s">
        <v>592</v>
      </c>
      <c r="Y757" s="183"/>
      <c r="Z757" s="201" t="s">
        <v>738</v>
      </c>
      <c r="AA757" s="183"/>
      <c r="AB757" s="302" t="s">
        <v>910</v>
      </c>
      <c r="AC757" s="200"/>
      <c r="AD757" s="10"/>
      <c r="AE757" s="367"/>
      <c r="AF757" s="367"/>
      <c r="AG757" s="180"/>
      <c r="AH757" s="391"/>
      <c r="AI757" s="393"/>
      <c r="AJ757" s="393"/>
      <c r="AK757" s="393"/>
      <c r="AL757" s="393"/>
      <c r="AM757" s="393"/>
      <c r="AN757" s="393"/>
      <c r="AO757" s="393"/>
      <c r="AP757" s="393"/>
      <c r="AQ757" s="396"/>
    </row>
    <row r="759" spans="1:47" ht="20.25" customHeight="1" x14ac:dyDescent="0.2">
      <c r="F759" s="7" t="s">
        <v>83</v>
      </c>
      <c r="H759" s="8">
        <f>AVERAGE(H136:H182,H200:H238,H387:H422,H449:H484)</f>
        <v>25.557692307692307</v>
      </c>
      <c r="AG759" s="8">
        <f>SUM(AH759:AQ759)</f>
        <v>1373.5294117647059</v>
      </c>
      <c r="AH759" s="8">
        <f t="shared" ref="AH759:AQ759" si="12">SUM(AH136:AH182,AH200:AH238,AH387:AH422,AH449:AH484)/(2*1.02)</f>
        <v>695.0980392156863</v>
      </c>
      <c r="AI759" s="8">
        <f t="shared" si="12"/>
        <v>129.90196078431373</v>
      </c>
      <c r="AJ759" s="8">
        <f t="shared" si="12"/>
        <v>82.843137254901961</v>
      </c>
      <c r="AK759" s="8">
        <f t="shared" si="12"/>
        <v>6.8627450980392153</v>
      </c>
      <c r="AL759" s="8">
        <f t="shared" si="12"/>
        <v>5.8823529411764701</v>
      </c>
      <c r="AM759" s="8">
        <f t="shared" si="12"/>
        <v>0.49019607843137253</v>
      </c>
      <c r="AN759" s="8">
        <f t="shared" si="12"/>
        <v>257.35294117647061</v>
      </c>
      <c r="AO759" s="8">
        <f t="shared" si="12"/>
        <v>65.686274509803923</v>
      </c>
      <c r="AP759" s="8">
        <f t="shared" si="12"/>
        <v>119.11764705882352</v>
      </c>
      <c r="AQ759" s="8">
        <f t="shared" si="12"/>
        <v>10.294117647058822</v>
      </c>
      <c r="AR759" s="7" t="s">
        <v>83</v>
      </c>
      <c r="AS759" s="9">
        <f>AVERAGE(AS135,AS199,AS386,AS448)</f>
        <v>5.6897799019607849</v>
      </c>
      <c r="AT759" s="4">
        <f>AVERAGE(AT13:AT757)</f>
        <v>43.340309563993678</v>
      </c>
      <c r="AU759" s="4" t="s">
        <v>737</v>
      </c>
    </row>
    <row r="760" spans="1:47" ht="21.75" customHeight="1" x14ac:dyDescent="0.2">
      <c r="F760" s="7" t="s">
        <v>82</v>
      </c>
      <c r="H760" s="8">
        <f>AVERAGE(H12:H47,H74:H112,H511:H550,H574:H615)</f>
        <v>26</v>
      </c>
      <c r="AG760" s="8">
        <f>SUM(AH760:AQ760)</f>
        <v>1407.3529411764709</v>
      </c>
      <c r="AH760" s="8">
        <f t="shared" ref="AH760:AQ760" si="13">SUM(AH12:AH47,AH74:AH112,AH511:AH550,AH574:AH615)/(2*1.02)</f>
        <v>701.96078431372553</v>
      </c>
      <c r="AI760" s="8">
        <f t="shared" si="13"/>
        <v>102.94117647058823</v>
      </c>
      <c r="AJ760" s="8">
        <f t="shared" si="13"/>
        <v>124.01960784313725</v>
      </c>
      <c r="AK760" s="8">
        <f t="shared" si="13"/>
        <v>10.784313725490195</v>
      </c>
      <c r="AL760" s="8">
        <f t="shared" si="13"/>
        <v>5.3921568627450975</v>
      </c>
      <c r="AM760" s="8">
        <f t="shared" si="13"/>
        <v>1.4705882352941175</v>
      </c>
      <c r="AN760" s="8">
        <f t="shared" si="13"/>
        <v>233.8235294117647</v>
      </c>
      <c r="AO760" s="8">
        <f t="shared" si="13"/>
        <v>54.901960784313722</v>
      </c>
      <c r="AP760" s="8">
        <f t="shared" si="13"/>
        <v>154.41176470588235</v>
      </c>
      <c r="AQ760" s="8">
        <f t="shared" si="13"/>
        <v>17.647058823529413</v>
      </c>
      <c r="AR760" s="7" t="s">
        <v>82</v>
      </c>
      <c r="AS760" s="9">
        <f>AVERAGE(AS11,AS73,AS510,AS573)</f>
        <v>5.1779397058823529</v>
      </c>
    </row>
    <row r="761" spans="1:47" ht="29.25" customHeight="1" x14ac:dyDescent="0.2">
      <c r="F761" s="7" t="s">
        <v>81</v>
      </c>
      <c r="H761" s="8">
        <f>AVERAGE(H263:H304,H325:H360,H636:H668,H698:H736)</f>
        <v>24.2</v>
      </c>
      <c r="AG761" s="8">
        <f>SUM(AH761:AQ761)</f>
        <v>1304.4117647058824</v>
      </c>
      <c r="AH761" s="8">
        <f t="shared" ref="AH761:AQ761" si="14">SUM(AH263:AH304,AH325:AH360,AH636:AH668,AH698:AH736)/(2*1.02)</f>
        <v>741.17647058823525</v>
      </c>
      <c r="AI761" s="8">
        <f t="shared" si="14"/>
        <v>116.66666666666667</v>
      </c>
      <c r="AJ761" s="8">
        <f t="shared" si="14"/>
        <v>100.98039215686275</v>
      </c>
      <c r="AK761" s="8">
        <f t="shared" si="14"/>
        <v>19.607843137254903</v>
      </c>
      <c r="AL761" s="8">
        <f t="shared" si="14"/>
        <v>2.4509803921568629</v>
      </c>
      <c r="AM761" s="8">
        <f t="shared" si="14"/>
        <v>0</v>
      </c>
      <c r="AN761" s="8">
        <f t="shared" si="14"/>
        <v>125.98039215686275</v>
      </c>
      <c r="AO761" s="8">
        <f t="shared" si="14"/>
        <v>30.392156862745097</v>
      </c>
      <c r="AP761" s="8">
        <f t="shared" si="14"/>
        <v>149.50980392156862</v>
      </c>
      <c r="AQ761" s="8">
        <f t="shared" si="14"/>
        <v>17.647058823529413</v>
      </c>
      <c r="AR761" s="7" t="s">
        <v>81</v>
      </c>
      <c r="AS761" s="9">
        <f>AVERAGE(AS262,AS324,AS635,AS697)</f>
        <v>4.2837438725490191</v>
      </c>
      <c r="AU761" s="4">
        <f>AVERAGE(AU11:AU697)</f>
        <v>33.25762293262293</v>
      </c>
    </row>
    <row r="762" spans="1:47" x14ac:dyDescent="0.2">
      <c r="AS762" s="6"/>
    </row>
    <row r="763" spans="1:47" x14ac:dyDescent="0.2">
      <c r="AI763" s="8">
        <f>SUM(AH759:AI759)</f>
        <v>825</v>
      </c>
      <c r="AK763" s="8">
        <f>SUM(AJ759:AK759)</f>
        <v>89.705882352941174</v>
      </c>
      <c r="AM763" s="8">
        <f>SUM(AL759:AM759)</f>
        <v>6.3725490196078427</v>
      </c>
      <c r="AO763" s="8">
        <f>SUM(AN759:AO759)</f>
        <v>323.03921568627453</v>
      </c>
      <c r="AQ763" s="8">
        <f>SUM(AP759:AQ759)</f>
        <v>129.41176470588235</v>
      </c>
    </row>
    <row r="764" spans="1:47" ht="15" x14ac:dyDescent="0.2">
      <c r="AI764" s="8">
        <f>SUM(AH760:AI760)</f>
        <v>804.90196078431381</v>
      </c>
      <c r="AK764" s="8">
        <f>SUM(AJ760:AK760)</f>
        <v>134.80392156862746</v>
      </c>
      <c r="AM764" s="8">
        <f>SUM(AL760:AM760)</f>
        <v>6.8627450980392153</v>
      </c>
      <c r="AO764" s="8">
        <f>SUM(AN760:AO760)</f>
        <v>288.7254901960784</v>
      </c>
      <c r="AQ764" s="8">
        <f>SUM(AP760:AQ760)</f>
        <v>172.05882352941177</v>
      </c>
      <c r="AR764" s="7" t="s">
        <v>83</v>
      </c>
      <c r="AS764" s="9">
        <f>AVERAGE(AS135,AS199)</f>
        <v>5.7082490196078437</v>
      </c>
    </row>
    <row r="765" spans="1:47" ht="15" x14ac:dyDescent="0.2">
      <c r="AI765" s="8">
        <f>SUM(AH761:AI761)</f>
        <v>857.84313725490188</v>
      </c>
      <c r="AK765" s="8">
        <f>SUM(AJ761:AK761)</f>
        <v>120.58823529411765</v>
      </c>
      <c r="AM765" s="8">
        <f>SUM(AL761:AM761)</f>
        <v>2.4509803921568629</v>
      </c>
      <c r="AO765" s="8">
        <f>SUM(AN761:AO761)</f>
        <v>156.37254901960785</v>
      </c>
      <c r="AQ765" s="8">
        <f>SUM(AP761:AQ761)</f>
        <v>167.15686274509804</v>
      </c>
      <c r="AR765" s="7" t="s">
        <v>82</v>
      </c>
      <c r="AS765" s="9">
        <f>AVERAGE(AS11,AS73)</f>
        <v>4.6798303921568625</v>
      </c>
    </row>
    <row r="766" spans="1:47" ht="15" x14ac:dyDescent="0.2">
      <c r="AR766" s="7" t="s">
        <v>81</v>
      </c>
      <c r="AS766" s="9">
        <f>AVERAGE(AS262,AS324)</f>
        <v>4.5683063725490189</v>
      </c>
    </row>
    <row r="769" spans="44:45" ht="15" x14ac:dyDescent="0.2">
      <c r="AR769" s="7" t="s">
        <v>83</v>
      </c>
      <c r="AS769" s="9">
        <f>AVERAGE(AS386,AS448)</f>
        <v>5.6713107843137252</v>
      </c>
    </row>
    <row r="770" spans="44:45" ht="15" x14ac:dyDescent="0.2">
      <c r="AR770" s="7" t="s">
        <v>82</v>
      </c>
      <c r="AS770" s="9">
        <f>AVERAGE(AS573,AS635)</f>
        <v>4.7047196078431375</v>
      </c>
    </row>
    <row r="771" spans="44:45" ht="15" x14ac:dyDescent="0.2">
      <c r="AR771" s="7" t="s">
        <v>81</v>
      </c>
      <c r="AS771" s="9">
        <f>AVERAGE(AS635,AS697)</f>
        <v>3.9991813725490193</v>
      </c>
    </row>
  </sheetData>
  <mergeCells count="3964">
    <mergeCell ref="AH698:AH700"/>
    <mergeCell ref="AI698:AI700"/>
    <mergeCell ref="AH746:AH748"/>
    <mergeCell ref="AI746:AI748"/>
    <mergeCell ref="AH749:AH751"/>
    <mergeCell ref="AI749:AI751"/>
    <mergeCell ref="AH752:AH754"/>
    <mergeCell ref="AI752:AI754"/>
    <mergeCell ref="AB385:AC385"/>
    <mergeCell ref="AB447:AC447"/>
    <mergeCell ref="AB509:AC509"/>
    <mergeCell ref="AB572:AC572"/>
    <mergeCell ref="AB634:AC634"/>
    <mergeCell ref="AB696:AC696"/>
    <mergeCell ref="AB10:AC10"/>
    <mergeCell ref="AB72:AC72"/>
    <mergeCell ref="AB134:AC134"/>
    <mergeCell ref="AB198:AC198"/>
    <mergeCell ref="AB261:AC261"/>
    <mergeCell ref="AB323:AC323"/>
    <mergeCell ref="AH737:AH739"/>
    <mergeCell ref="AI737:AI739"/>
    <mergeCell ref="AH740:AH742"/>
    <mergeCell ref="AI740:AI742"/>
    <mergeCell ref="AH743:AH745"/>
    <mergeCell ref="AI743:AI745"/>
    <mergeCell ref="AH728:AH730"/>
    <mergeCell ref="AI728:AI730"/>
    <mergeCell ref="AH731:AH733"/>
    <mergeCell ref="AI731:AI733"/>
    <mergeCell ref="AH734:AH736"/>
    <mergeCell ref="AI734:AI736"/>
    <mergeCell ref="AH710:AH712"/>
    <mergeCell ref="AI710:AI712"/>
    <mergeCell ref="AH755:AH757"/>
    <mergeCell ref="AI755:AI757"/>
    <mergeCell ref="AH719:AH721"/>
    <mergeCell ref="AI719:AI721"/>
    <mergeCell ref="AH722:AH724"/>
    <mergeCell ref="AI722:AI724"/>
    <mergeCell ref="AH725:AH727"/>
    <mergeCell ref="AI725:AI727"/>
    <mergeCell ref="AH681:AH683"/>
    <mergeCell ref="AI681:AI683"/>
    <mergeCell ref="AH684:AH686"/>
    <mergeCell ref="AI684:AI686"/>
    <mergeCell ref="AH687:AH689"/>
    <mergeCell ref="AI687:AI689"/>
    <mergeCell ref="AH672:AH674"/>
    <mergeCell ref="AI672:AI674"/>
    <mergeCell ref="AH675:AH677"/>
    <mergeCell ref="AI675:AI677"/>
    <mergeCell ref="AH678:AH680"/>
    <mergeCell ref="AI678:AI680"/>
    <mergeCell ref="AH713:AH715"/>
    <mergeCell ref="AI713:AI715"/>
    <mergeCell ref="AH716:AH718"/>
    <mergeCell ref="AI716:AI718"/>
    <mergeCell ref="AH663:AH665"/>
    <mergeCell ref="AI663:AI665"/>
    <mergeCell ref="AH666:AH668"/>
    <mergeCell ref="AI666:AI668"/>
    <mergeCell ref="AH669:AH671"/>
    <mergeCell ref="AI669:AI671"/>
    <mergeCell ref="AH701:AH703"/>
    <mergeCell ref="AI701:AI703"/>
    <mergeCell ref="AH704:AH706"/>
    <mergeCell ref="AI704:AI706"/>
    <mergeCell ref="AH707:AH709"/>
    <mergeCell ref="AI707:AI709"/>
    <mergeCell ref="AH690:AH692"/>
    <mergeCell ref="AI690:AI692"/>
    <mergeCell ref="AH693:AH695"/>
    <mergeCell ref="AI693:AI695"/>
    <mergeCell ref="AH654:AH656"/>
    <mergeCell ref="AI654:AI656"/>
    <mergeCell ref="AH657:AH659"/>
    <mergeCell ref="AI657:AI659"/>
    <mergeCell ref="AH660:AH662"/>
    <mergeCell ref="AI660:AI662"/>
    <mergeCell ref="AH645:AH647"/>
    <mergeCell ref="AI645:AI647"/>
    <mergeCell ref="AH648:AH650"/>
    <mergeCell ref="AI648:AI650"/>
    <mergeCell ref="AH651:AH653"/>
    <mergeCell ref="AI651:AI653"/>
    <mergeCell ref="AH636:AH638"/>
    <mergeCell ref="AI636:AI638"/>
    <mergeCell ref="AH639:AH641"/>
    <mergeCell ref="AI639:AI641"/>
    <mergeCell ref="AH642:AH644"/>
    <mergeCell ref="AI642:AI644"/>
    <mergeCell ref="AH625:AH627"/>
    <mergeCell ref="AI625:AI627"/>
    <mergeCell ref="AH628:AH630"/>
    <mergeCell ref="AI628:AI630"/>
    <mergeCell ref="AH631:AH633"/>
    <mergeCell ref="AI631:AI633"/>
    <mergeCell ref="AH616:AH618"/>
    <mergeCell ref="AI616:AI618"/>
    <mergeCell ref="AH619:AH621"/>
    <mergeCell ref="AI619:AI621"/>
    <mergeCell ref="AH622:AH624"/>
    <mergeCell ref="AI622:AI624"/>
    <mergeCell ref="AH607:AH609"/>
    <mergeCell ref="AI607:AI609"/>
    <mergeCell ref="AH610:AH612"/>
    <mergeCell ref="AI610:AI612"/>
    <mergeCell ref="AH613:AH615"/>
    <mergeCell ref="AI613:AI615"/>
    <mergeCell ref="AH598:AH600"/>
    <mergeCell ref="AI598:AI600"/>
    <mergeCell ref="AH601:AH603"/>
    <mergeCell ref="AI601:AI603"/>
    <mergeCell ref="AH604:AH606"/>
    <mergeCell ref="AI604:AI606"/>
    <mergeCell ref="AH589:AH591"/>
    <mergeCell ref="AI589:AI591"/>
    <mergeCell ref="AH592:AH594"/>
    <mergeCell ref="AI592:AI594"/>
    <mergeCell ref="AH595:AH597"/>
    <mergeCell ref="AI595:AI597"/>
    <mergeCell ref="AH580:AH582"/>
    <mergeCell ref="AI580:AI582"/>
    <mergeCell ref="AH583:AH585"/>
    <mergeCell ref="AI583:AI585"/>
    <mergeCell ref="AH586:AH588"/>
    <mergeCell ref="AI586:AI588"/>
    <mergeCell ref="AH569:AH571"/>
    <mergeCell ref="AI569:AI571"/>
    <mergeCell ref="AH574:AH576"/>
    <mergeCell ref="AI574:AI576"/>
    <mergeCell ref="AH577:AH579"/>
    <mergeCell ref="AI577:AI579"/>
    <mergeCell ref="AH560:AH562"/>
    <mergeCell ref="AI560:AI562"/>
    <mergeCell ref="AH563:AH565"/>
    <mergeCell ref="AI563:AI565"/>
    <mergeCell ref="AH566:AH568"/>
    <mergeCell ref="AI566:AI568"/>
    <mergeCell ref="AH551:AH553"/>
    <mergeCell ref="AI551:AI553"/>
    <mergeCell ref="AH554:AH556"/>
    <mergeCell ref="AI554:AI556"/>
    <mergeCell ref="AH557:AH559"/>
    <mergeCell ref="AI557:AI559"/>
    <mergeCell ref="AH542:AH544"/>
    <mergeCell ref="AI542:AI544"/>
    <mergeCell ref="AH545:AH547"/>
    <mergeCell ref="AI545:AI547"/>
    <mergeCell ref="AH548:AH550"/>
    <mergeCell ref="AI548:AI550"/>
    <mergeCell ref="AH532:AH534"/>
    <mergeCell ref="AI532:AI534"/>
    <mergeCell ref="AH535:AH538"/>
    <mergeCell ref="AI535:AI538"/>
    <mergeCell ref="AH539:AH541"/>
    <mergeCell ref="AI539:AI541"/>
    <mergeCell ref="AH523:AH525"/>
    <mergeCell ref="AI523:AI525"/>
    <mergeCell ref="AH526:AH528"/>
    <mergeCell ref="AI526:AI528"/>
    <mergeCell ref="AH529:AH531"/>
    <mergeCell ref="AI529:AI531"/>
    <mergeCell ref="AH514:AH516"/>
    <mergeCell ref="AI514:AI516"/>
    <mergeCell ref="AH517:AH519"/>
    <mergeCell ref="AI517:AI519"/>
    <mergeCell ref="AH520:AH522"/>
    <mergeCell ref="AI520:AI522"/>
    <mergeCell ref="AH503:AH505"/>
    <mergeCell ref="AI503:AI505"/>
    <mergeCell ref="AH506:AH508"/>
    <mergeCell ref="AI506:AI508"/>
    <mergeCell ref="AH511:AH513"/>
    <mergeCell ref="AI511:AI513"/>
    <mergeCell ref="AH494:AH496"/>
    <mergeCell ref="AI494:AI496"/>
    <mergeCell ref="AH497:AH499"/>
    <mergeCell ref="AI497:AI499"/>
    <mergeCell ref="AH500:AH502"/>
    <mergeCell ref="AI500:AI502"/>
    <mergeCell ref="AH485:AH487"/>
    <mergeCell ref="AI485:AI487"/>
    <mergeCell ref="AH488:AH490"/>
    <mergeCell ref="AI488:AI490"/>
    <mergeCell ref="AH491:AH493"/>
    <mergeCell ref="AI491:AI493"/>
    <mergeCell ref="AH476:AH478"/>
    <mergeCell ref="AI476:AI478"/>
    <mergeCell ref="AH479:AH481"/>
    <mergeCell ref="AI479:AI481"/>
    <mergeCell ref="AH482:AH484"/>
    <mergeCell ref="AI482:AI484"/>
    <mergeCell ref="AH467:AH469"/>
    <mergeCell ref="AI467:AI469"/>
    <mergeCell ref="AH470:AH472"/>
    <mergeCell ref="AI470:AI472"/>
    <mergeCell ref="AH473:AH475"/>
    <mergeCell ref="AI473:AI475"/>
    <mergeCell ref="AH458:AH460"/>
    <mergeCell ref="AI458:AI460"/>
    <mergeCell ref="AH461:AH463"/>
    <mergeCell ref="AI461:AI463"/>
    <mergeCell ref="AH464:AH466"/>
    <mergeCell ref="AI464:AI466"/>
    <mergeCell ref="AH449:AH451"/>
    <mergeCell ref="AI449:AI451"/>
    <mergeCell ref="AH452:AH454"/>
    <mergeCell ref="AI452:AI454"/>
    <mergeCell ref="AH455:AH457"/>
    <mergeCell ref="AI455:AI457"/>
    <mergeCell ref="AH438:AH440"/>
    <mergeCell ref="AI438:AI440"/>
    <mergeCell ref="AH441:AH443"/>
    <mergeCell ref="AI441:AI443"/>
    <mergeCell ref="AH444:AH446"/>
    <mergeCell ref="AI444:AI446"/>
    <mergeCell ref="AH429:AH431"/>
    <mergeCell ref="AI429:AI431"/>
    <mergeCell ref="AH432:AH434"/>
    <mergeCell ref="AI432:AI434"/>
    <mergeCell ref="AH435:AH437"/>
    <mergeCell ref="AI435:AI437"/>
    <mergeCell ref="AH420:AH422"/>
    <mergeCell ref="AI420:AI422"/>
    <mergeCell ref="AH423:AH425"/>
    <mergeCell ref="AI423:AI425"/>
    <mergeCell ref="AH426:AH428"/>
    <mergeCell ref="AI426:AI428"/>
    <mergeCell ref="AH411:AH413"/>
    <mergeCell ref="AI411:AI413"/>
    <mergeCell ref="AH414:AH416"/>
    <mergeCell ref="AI414:AI416"/>
    <mergeCell ref="AH417:AH419"/>
    <mergeCell ref="AI417:AI419"/>
    <mergeCell ref="AH402:AH404"/>
    <mergeCell ref="AI402:AI404"/>
    <mergeCell ref="AH405:AH407"/>
    <mergeCell ref="AI405:AI407"/>
    <mergeCell ref="AH408:AH410"/>
    <mergeCell ref="AI408:AI410"/>
    <mergeCell ref="AH393:AH395"/>
    <mergeCell ref="AI393:AI395"/>
    <mergeCell ref="AH396:AH398"/>
    <mergeCell ref="AI396:AI398"/>
    <mergeCell ref="AH399:AH401"/>
    <mergeCell ref="AI399:AI401"/>
    <mergeCell ref="AH382:AH384"/>
    <mergeCell ref="AI382:AI384"/>
    <mergeCell ref="AH387:AH389"/>
    <mergeCell ref="AI387:AI389"/>
    <mergeCell ref="AH390:AH392"/>
    <mergeCell ref="AI390:AI392"/>
    <mergeCell ref="AH373:AH375"/>
    <mergeCell ref="AI373:AI375"/>
    <mergeCell ref="AH376:AH378"/>
    <mergeCell ref="AI376:AI378"/>
    <mergeCell ref="AH379:AH381"/>
    <mergeCell ref="AI379:AI381"/>
    <mergeCell ref="AH364:AH366"/>
    <mergeCell ref="AI364:AI366"/>
    <mergeCell ref="AH367:AH369"/>
    <mergeCell ref="AI367:AI369"/>
    <mergeCell ref="AH370:AH372"/>
    <mergeCell ref="AI370:AI372"/>
    <mergeCell ref="AH355:AH357"/>
    <mergeCell ref="AI355:AI357"/>
    <mergeCell ref="AH358:AH360"/>
    <mergeCell ref="AI358:AI360"/>
    <mergeCell ref="AH361:AH363"/>
    <mergeCell ref="AI361:AI363"/>
    <mergeCell ref="AH346:AH348"/>
    <mergeCell ref="AI346:AI348"/>
    <mergeCell ref="AH349:AH351"/>
    <mergeCell ref="AI349:AI351"/>
    <mergeCell ref="AH352:AH354"/>
    <mergeCell ref="AI352:AI354"/>
    <mergeCell ref="AH337:AH339"/>
    <mergeCell ref="AI337:AI339"/>
    <mergeCell ref="AH340:AH342"/>
    <mergeCell ref="AI340:AI342"/>
    <mergeCell ref="AH343:AH345"/>
    <mergeCell ref="AI343:AI345"/>
    <mergeCell ref="AH328:AH330"/>
    <mergeCell ref="AI328:AI330"/>
    <mergeCell ref="AH331:AH333"/>
    <mergeCell ref="AI331:AI333"/>
    <mergeCell ref="AH334:AH336"/>
    <mergeCell ref="AI334:AI336"/>
    <mergeCell ref="AH317:AH319"/>
    <mergeCell ref="AI317:AI319"/>
    <mergeCell ref="AH320:AH322"/>
    <mergeCell ref="AI320:AI322"/>
    <mergeCell ref="AH325:AH327"/>
    <mergeCell ref="AI325:AI327"/>
    <mergeCell ref="AH308:AH310"/>
    <mergeCell ref="AI308:AI310"/>
    <mergeCell ref="AH311:AH313"/>
    <mergeCell ref="AI311:AI313"/>
    <mergeCell ref="AH314:AH316"/>
    <mergeCell ref="AI314:AI316"/>
    <mergeCell ref="AH299:AH301"/>
    <mergeCell ref="AI299:AI301"/>
    <mergeCell ref="AH302:AH304"/>
    <mergeCell ref="AI302:AI304"/>
    <mergeCell ref="AH305:AH307"/>
    <mergeCell ref="AI305:AI307"/>
    <mergeCell ref="AH290:AH292"/>
    <mergeCell ref="AI290:AI292"/>
    <mergeCell ref="AH293:AH295"/>
    <mergeCell ref="AI293:AI295"/>
    <mergeCell ref="AH296:AH298"/>
    <mergeCell ref="AI296:AI298"/>
    <mergeCell ref="AH281:AH283"/>
    <mergeCell ref="AI281:AI283"/>
    <mergeCell ref="AH284:AH286"/>
    <mergeCell ref="AI284:AI286"/>
    <mergeCell ref="AH287:AH289"/>
    <mergeCell ref="AI287:AI289"/>
    <mergeCell ref="AH272:AH274"/>
    <mergeCell ref="AI272:AI274"/>
    <mergeCell ref="AH275:AH277"/>
    <mergeCell ref="AI275:AI277"/>
    <mergeCell ref="AH278:AH280"/>
    <mergeCell ref="AI278:AI280"/>
    <mergeCell ref="AH263:AH265"/>
    <mergeCell ref="AI263:AI265"/>
    <mergeCell ref="AH266:AH268"/>
    <mergeCell ref="AI266:AI268"/>
    <mergeCell ref="AH269:AH271"/>
    <mergeCell ref="AI269:AI271"/>
    <mergeCell ref="AH252:AH254"/>
    <mergeCell ref="AI252:AI254"/>
    <mergeCell ref="AH255:AH257"/>
    <mergeCell ref="AI255:AI257"/>
    <mergeCell ref="AH258:AH260"/>
    <mergeCell ref="AI258:AI260"/>
    <mergeCell ref="AH243:AH245"/>
    <mergeCell ref="AI243:AI245"/>
    <mergeCell ref="AH246:AH248"/>
    <mergeCell ref="AI246:AI248"/>
    <mergeCell ref="AH249:AH251"/>
    <mergeCell ref="AI249:AI251"/>
    <mergeCell ref="AH233:AH235"/>
    <mergeCell ref="AI233:AI235"/>
    <mergeCell ref="AH236:AH238"/>
    <mergeCell ref="AI236:AI238"/>
    <mergeCell ref="AH240:AH242"/>
    <mergeCell ref="AI240:AI242"/>
    <mergeCell ref="AH224:AH226"/>
    <mergeCell ref="AI224:AI226"/>
    <mergeCell ref="AH227:AH229"/>
    <mergeCell ref="AI227:AI229"/>
    <mergeCell ref="AH230:AH232"/>
    <mergeCell ref="AI230:AI232"/>
    <mergeCell ref="AH215:AH217"/>
    <mergeCell ref="AI215:AI217"/>
    <mergeCell ref="AH218:AH220"/>
    <mergeCell ref="AI218:AI220"/>
    <mergeCell ref="AH221:AH223"/>
    <mergeCell ref="AI221:AI223"/>
    <mergeCell ref="AH206:AH208"/>
    <mergeCell ref="AI206:AI208"/>
    <mergeCell ref="AH209:AH211"/>
    <mergeCell ref="AI209:AI211"/>
    <mergeCell ref="AH212:AH214"/>
    <mergeCell ref="AI212:AI214"/>
    <mergeCell ref="AH195:AH197"/>
    <mergeCell ref="AI195:AI197"/>
    <mergeCell ref="AH200:AH202"/>
    <mergeCell ref="AI200:AI202"/>
    <mergeCell ref="AH203:AH205"/>
    <mergeCell ref="AI203:AI205"/>
    <mergeCell ref="AH186:AH188"/>
    <mergeCell ref="AI186:AI188"/>
    <mergeCell ref="AH189:AH191"/>
    <mergeCell ref="AI189:AI191"/>
    <mergeCell ref="AH192:AH194"/>
    <mergeCell ref="AI192:AI194"/>
    <mergeCell ref="AH128:AH130"/>
    <mergeCell ref="AI128:AI130"/>
    <mergeCell ref="AH131:AH133"/>
    <mergeCell ref="AI131:AI133"/>
    <mergeCell ref="AH136:AH138"/>
    <mergeCell ref="AI136:AI138"/>
    <mergeCell ref="AH177:AH179"/>
    <mergeCell ref="AI177:AI179"/>
    <mergeCell ref="AH180:AH182"/>
    <mergeCell ref="AI180:AI182"/>
    <mergeCell ref="AH183:AH185"/>
    <mergeCell ref="AI183:AI185"/>
    <mergeCell ref="AH168:AH170"/>
    <mergeCell ref="AI168:AI170"/>
    <mergeCell ref="AH171:AH173"/>
    <mergeCell ref="AI171:AI173"/>
    <mergeCell ref="AH174:AH176"/>
    <mergeCell ref="AI174:AI176"/>
    <mergeCell ref="AH159:AH161"/>
    <mergeCell ref="AI159:AI161"/>
    <mergeCell ref="AH162:AH164"/>
    <mergeCell ref="AI162:AI164"/>
    <mergeCell ref="AH165:AH167"/>
    <mergeCell ref="AI165:AI167"/>
    <mergeCell ref="AH83:AH85"/>
    <mergeCell ref="AI83:AI85"/>
    <mergeCell ref="AH86:AH88"/>
    <mergeCell ref="AI86:AI88"/>
    <mergeCell ref="AH89:AH91"/>
    <mergeCell ref="AI89:AI91"/>
    <mergeCell ref="AH74:AH76"/>
    <mergeCell ref="AI74:AI76"/>
    <mergeCell ref="AH77:AH79"/>
    <mergeCell ref="AI77:AI79"/>
    <mergeCell ref="AH80:AH82"/>
    <mergeCell ref="AI80:AI82"/>
    <mergeCell ref="AH119:AH121"/>
    <mergeCell ref="AI119:AI121"/>
    <mergeCell ref="AH122:AH124"/>
    <mergeCell ref="AI122:AI124"/>
    <mergeCell ref="AH125:AH127"/>
    <mergeCell ref="AI125:AI127"/>
    <mergeCell ref="AH110:AH112"/>
    <mergeCell ref="AI110:AI112"/>
    <mergeCell ref="AH113:AH115"/>
    <mergeCell ref="AI113:AI115"/>
    <mergeCell ref="AH116:AH118"/>
    <mergeCell ref="AI116:AI118"/>
    <mergeCell ref="AH101:AH103"/>
    <mergeCell ref="AI101:AI103"/>
    <mergeCell ref="AH104:AH106"/>
    <mergeCell ref="AI104:AI106"/>
    <mergeCell ref="AH107:AH109"/>
    <mergeCell ref="AI107:AI109"/>
    <mergeCell ref="AJ746:AJ748"/>
    <mergeCell ref="AK746:AK748"/>
    <mergeCell ref="AL746:AL748"/>
    <mergeCell ref="AM746:AM748"/>
    <mergeCell ref="AN746:AN748"/>
    <mergeCell ref="AO746:AO748"/>
    <mergeCell ref="AP746:AP748"/>
    <mergeCell ref="AQ746:AQ748"/>
    <mergeCell ref="AJ755:AJ757"/>
    <mergeCell ref="AK755:AK757"/>
    <mergeCell ref="AL755:AL757"/>
    <mergeCell ref="AM755:AM757"/>
    <mergeCell ref="AN755:AN757"/>
    <mergeCell ref="AO755:AO757"/>
    <mergeCell ref="AH92:AH94"/>
    <mergeCell ref="AI92:AI94"/>
    <mergeCell ref="AH95:AH97"/>
    <mergeCell ref="AI95:AI97"/>
    <mergeCell ref="AH98:AH100"/>
    <mergeCell ref="AI98:AI100"/>
    <mergeCell ref="AH150:AH152"/>
    <mergeCell ref="AI150:AI152"/>
    <mergeCell ref="AH153:AH155"/>
    <mergeCell ref="AI153:AI155"/>
    <mergeCell ref="AH156:AH158"/>
    <mergeCell ref="AI156:AI158"/>
    <mergeCell ref="AH139:AH141"/>
    <mergeCell ref="AI139:AI141"/>
    <mergeCell ref="AH142:AH144"/>
    <mergeCell ref="AI142:AI144"/>
    <mergeCell ref="AH145:AH147"/>
    <mergeCell ref="AI145:AI147"/>
    <mergeCell ref="AP749:AP751"/>
    <mergeCell ref="AQ749:AQ751"/>
    <mergeCell ref="AJ752:AJ754"/>
    <mergeCell ref="AK752:AK754"/>
    <mergeCell ref="AL752:AL754"/>
    <mergeCell ref="AM752:AM754"/>
    <mergeCell ref="AN752:AN754"/>
    <mergeCell ref="AO752:AO754"/>
    <mergeCell ref="AP752:AP754"/>
    <mergeCell ref="AQ752:AQ754"/>
    <mergeCell ref="AJ749:AJ751"/>
    <mergeCell ref="AK749:AK751"/>
    <mergeCell ref="AL749:AL751"/>
    <mergeCell ref="AM749:AM751"/>
    <mergeCell ref="AN749:AN751"/>
    <mergeCell ref="AO749:AO751"/>
    <mergeCell ref="AP755:AP757"/>
    <mergeCell ref="AQ755:AQ757"/>
    <mergeCell ref="AJ728:AJ730"/>
    <mergeCell ref="AK728:AK730"/>
    <mergeCell ref="AL728:AL730"/>
    <mergeCell ref="AM728:AM730"/>
    <mergeCell ref="AN728:AN730"/>
    <mergeCell ref="AO728:AO730"/>
    <mergeCell ref="AP728:AP730"/>
    <mergeCell ref="AQ728:AQ730"/>
    <mergeCell ref="AJ743:AJ745"/>
    <mergeCell ref="AK743:AK745"/>
    <mergeCell ref="AL743:AL745"/>
    <mergeCell ref="AM743:AM745"/>
    <mergeCell ref="AN743:AN745"/>
    <mergeCell ref="AO743:AO745"/>
    <mergeCell ref="AP737:AP739"/>
    <mergeCell ref="AQ737:AQ739"/>
    <mergeCell ref="AJ740:AJ742"/>
    <mergeCell ref="AK740:AK742"/>
    <mergeCell ref="AL740:AL742"/>
    <mergeCell ref="AM740:AM742"/>
    <mergeCell ref="AN740:AN742"/>
    <mergeCell ref="AO740:AO742"/>
    <mergeCell ref="AP740:AP742"/>
    <mergeCell ref="AQ740:AQ742"/>
    <mergeCell ref="AJ737:AJ739"/>
    <mergeCell ref="AK737:AK739"/>
    <mergeCell ref="AL737:AL739"/>
    <mergeCell ref="AM737:AM739"/>
    <mergeCell ref="AN737:AN739"/>
    <mergeCell ref="AO737:AO739"/>
    <mergeCell ref="AP731:AP733"/>
    <mergeCell ref="AQ731:AQ733"/>
    <mergeCell ref="AJ734:AJ736"/>
    <mergeCell ref="AK734:AK736"/>
    <mergeCell ref="AL734:AL736"/>
    <mergeCell ref="AM734:AM736"/>
    <mergeCell ref="AN734:AN736"/>
    <mergeCell ref="AO734:AO736"/>
    <mergeCell ref="AP734:AP736"/>
    <mergeCell ref="AQ734:AQ736"/>
    <mergeCell ref="AJ731:AJ733"/>
    <mergeCell ref="AK731:AK733"/>
    <mergeCell ref="AL731:AL733"/>
    <mergeCell ref="AM731:AM733"/>
    <mergeCell ref="AN731:AN733"/>
    <mergeCell ref="AO731:AO733"/>
    <mergeCell ref="AP743:AP745"/>
    <mergeCell ref="AQ743:AQ745"/>
    <mergeCell ref="AJ710:AJ712"/>
    <mergeCell ref="AK710:AK712"/>
    <mergeCell ref="AL710:AL712"/>
    <mergeCell ref="AM710:AM712"/>
    <mergeCell ref="AN710:AN712"/>
    <mergeCell ref="AO710:AO712"/>
    <mergeCell ref="AP710:AP712"/>
    <mergeCell ref="AQ710:AQ712"/>
    <mergeCell ref="AJ725:AJ727"/>
    <mergeCell ref="AK725:AK727"/>
    <mergeCell ref="AL725:AL727"/>
    <mergeCell ref="AM725:AM727"/>
    <mergeCell ref="AN725:AN727"/>
    <mergeCell ref="AO725:AO727"/>
    <mergeCell ref="AP719:AP721"/>
    <mergeCell ref="AQ719:AQ721"/>
    <mergeCell ref="AJ722:AJ724"/>
    <mergeCell ref="AK722:AK724"/>
    <mergeCell ref="AL722:AL724"/>
    <mergeCell ref="AM722:AM724"/>
    <mergeCell ref="AN722:AN724"/>
    <mergeCell ref="AO722:AO724"/>
    <mergeCell ref="AP722:AP724"/>
    <mergeCell ref="AQ722:AQ724"/>
    <mergeCell ref="AJ719:AJ721"/>
    <mergeCell ref="AK719:AK721"/>
    <mergeCell ref="AL719:AL721"/>
    <mergeCell ref="AM719:AM721"/>
    <mergeCell ref="AN719:AN721"/>
    <mergeCell ref="AO719:AO721"/>
    <mergeCell ref="AP713:AP715"/>
    <mergeCell ref="AQ713:AQ715"/>
    <mergeCell ref="AJ716:AJ718"/>
    <mergeCell ref="AK716:AK718"/>
    <mergeCell ref="AL716:AL718"/>
    <mergeCell ref="AM716:AM718"/>
    <mergeCell ref="AN716:AN718"/>
    <mergeCell ref="AO716:AO718"/>
    <mergeCell ref="AP716:AP718"/>
    <mergeCell ref="AQ716:AQ718"/>
    <mergeCell ref="AJ713:AJ715"/>
    <mergeCell ref="AK713:AK715"/>
    <mergeCell ref="AL713:AL715"/>
    <mergeCell ref="AM713:AM715"/>
    <mergeCell ref="AN713:AN715"/>
    <mergeCell ref="AO713:AO715"/>
    <mergeCell ref="AP725:AP727"/>
    <mergeCell ref="AQ725:AQ727"/>
    <mergeCell ref="AJ690:AJ692"/>
    <mergeCell ref="AK690:AK692"/>
    <mergeCell ref="AL690:AL692"/>
    <mergeCell ref="AM690:AM692"/>
    <mergeCell ref="AN690:AN692"/>
    <mergeCell ref="AO690:AO692"/>
    <mergeCell ref="AP690:AP692"/>
    <mergeCell ref="AQ690:AQ692"/>
    <mergeCell ref="AJ707:AJ709"/>
    <mergeCell ref="AK707:AK709"/>
    <mergeCell ref="AL707:AL709"/>
    <mergeCell ref="AM707:AM709"/>
    <mergeCell ref="AN707:AN709"/>
    <mergeCell ref="AO707:AO709"/>
    <mergeCell ref="AP701:AP703"/>
    <mergeCell ref="AQ701:AQ703"/>
    <mergeCell ref="AJ704:AJ706"/>
    <mergeCell ref="AK704:AK706"/>
    <mergeCell ref="AL704:AL706"/>
    <mergeCell ref="AM704:AM706"/>
    <mergeCell ref="AN704:AN706"/>
    <mergeCell ref="AO704:AO706"/>
    <mergeCell ref="AP704:AP706"/>
    <mergeCell ref="AQ704:AQ706"/>
    <mergeCell ref="AJ701:AJ703"/>
    <mergeCell ref="AK701:AK703"/>
    <mergeCell ref="AL701:AL703"/>
    <mergeCell ref="AM701:AM703"/>
    <mergeCell ref="AN701:AN703"/>
    <mergeCell ref="AO701:AO703"/>
    <mergeCell ref="AP693:AP695"/>
    <mergeCell ref="AQ693:AQ695"/>
    <mergeCell ref="AJ698:AJ700"/>
    <mergeCell ref="AK698:AK700"/>
    <mergeCell ref="AL698:AL700"/>
    <mergeCell ref="AM698:AM700"/>
    <mergeCell ref="AN698:AN700"/>
    <mergeCell ref="AO698:AO700"/>
    <mergeCell ref="AP698:AP700"/>
    <mergeCell ref="AQ698:AQ700"/>
    <mergeCell ref="AJ693:AJ695"/>
    <mergeCell ref="AK693:AK695"/>
    <mergeCell ref="AL693:AL695"/>
    <mergeCell ref="AM693:AM695"/>
    <mergeCell ref="AN693:AN695"/>
    <mergeCell ref="AO693:AO695"/>
    <mergeCell ref="AP707:AP709"/>
    <mergeCell ref="AQ707:AQ709"/>
    <mergeCell ref="AJ672:AJ674"/>
    <mergeCell ref="AK672:AK674"/>
    <mergeCell ref="AL672:AL674"/>
    <mergeCell ref="AM672:AM674"/>
    <mergeCell ref="AN672:AN674"/>
    <mergeCell ref="AO672:AO674"/>
    <mergeCell ref="AP672:AP674"/>
    <mergeCell ref="AQ672:AQ674"/>
    <mergeCell ref="AJ687:AJ689"/>
    <mergeCell ref="AK687:AK689"/>
    <mergeCell ref="AL687:AL689"/>
    <mergeCell ref="AM687:AM689"/>
    <mergeCell ref="AN687:AN689"/>
    <mergeCell ref="AO687:AO689"/>
    <mergeCell ref="AP681:AP683"/>
    <mergeCell ref="AQ681:AQ683"/>
    <mergeCell ref="AJ684:AJ686"/>
    <mergeCell ref="AK684:AK686"/>
    <mergeCell ref="AL684:AL686"/>
    <mergeCell ref="AM684:AM686"/>
    <mergeCell ref="AN684:AN686"/>
    <mergeCell ref="AO684:AO686"/>
    <mergeCell ref="AP684:AP686"/>
    <mergeCell ref="AQ684:AQ686"/>
    <mergeCell ref="AJ681:AJ683"/>
    <mergeCell ref="AK681:AK683"/>
    <mergeCell ref="AL681:AL683"/>
    <mergeCell ref="AM681:AM683"/>
    <mergeCell ref="AN681:AN683"/>
    <mergeCell ref="AO681:AO683"/>
    <mergeCell ref="AP675:AP677"/>
    <mergeCell ref="AQ675:AQ677"/>
    <mergeCell ref="AJ678:AJ680"/>
    <mergeCell ref="AK678:AK680"/>
    <mergeCell ref="AL678:AL680"/>
    <mergeCell ref="AM678:AM680"/>
    <mergeCell ref="AN678:AN680"/>
    <mergeCell ref="AO678:AO680"/>
    <mergeCell ref="AP678:AP680"/>
    <mergeCell ref="AQ678:AQ680"/>
    <mergeCell ref="AJ675:AJ677"/>
    <mergeCell ref="AK675:AK677"/>
    <mergeCell ref="AL675:AL677"/>
    <mergeCell ref="AM675:AM677"/>
    <mergeCell ref="AN675:AN677"/>
    <mergeCell ref="AO675:AO677"/>
    <mergeCell ref="AP687:AP689"/>
    <mergeCell ref="AQ687:AQ689"/>
    <mergeCell ref="AJ654:AJ656"/>
    <mergeCell ref="AK654:AK656"/>
    <mergeCell ref="AL654:AL656"/>
    <mergeCell ref="AM654:AM656"/>
    <mergeCell ref="AN654:AN656"/>
    <mergeCell ref="AO654:AO656"/>
    <mergeCell ref="AP654:AP656"/>
    <mergeCell ref="AQ654:AQ656"/>
    <mergeCell ref="AJ669:AJ671"/>
    <mergeCell ref="AK669:AK671"/>
    <mergeCell ref="AL669:AL671"/>
    <mergeCell ref="AM669:AM671"/>
    <mergeCell ref="AN669:AN671"/>
    <mergeCell ref="AO669:AO671"/>
    <mergeCell ref="AP663:AP665"/>
    <mergeCell ref="AQ663:AQ665"/>
    <mergeCell ref="AJ666:AJ668"/>
    <mergeCell ref="AK666:AK668"/>
    <mergeCell ref="AL666:AL668"/>
    <mergeCell ref="AM666:AM668"/>
    <mergeCell ref="AN666:AN668"/>
    <mergeCell ref="AO666:AO668"/>
    <mergeCell ref="AP666:AP668"/>
    <mergeCell ref="AQ666:AQ668"/>
    <mergeCell ref="AJ663:AJ665"/>
    <mergeCell ref="AK663:AK665"/>
    <mergeCell ref="AL663:AL665"/>
    <mergeCell ref="AM663:AM665"/>
    <mergeCell ref="AN663:AN665"/>
    <mergeCell ref="AO663:AO665"/>
    <mergeCell ref="AP657:AP659"/>
    <mergeCell ref="AQ657:AQ659"/>
    <mergeCell ref="AJ660:AJ662"/>
    <mergeCell ref="AK660:AK662"/>
    <mergeCell ref="AL660:AL662"/>
    <mergeCell ref="AM660:AM662"/>
    <mergeCell ref="AN660:AN662"/>
    <mergeCell ref="AO660:AO662"/>
    <mergeCell ref="AP660:AP662"/>
    <mergeCell ref="AQ660:AQ662"/>
    <mergeCell ref="AJ657:AJ659"/>
    <mergeCell ref="AK657:AK659"/>
    <mergeCell ref="AL657:AL659"/>
    <mergeCell ref="AM657:AM659"/>
    <mergeCell ref="AN657:AN659"/>
    <mergeCell ref="AO657:AO659"/>
    <mergeCell ref="AP669:AP671"/>
    <mergeCell ref="AQ669:AQ671"/>
    <mergeCell ref="AJ636:AJ638"/>
    <mergeCell ref="AK636:AK638"/>
    <mergeCell ref="AL636:AL638"/>
    <mergeCell ref="AM636:AM638"/>
    <mergeCell ref="AN636:AN638"/>
    <mergeCell ref="AO636:AO638"/>
    <mergeCell ref="AP636:AP638"/>
    <mergeCell ref="AQ636:AQ638"/>
    <mergeCell ref="AJ651:AJ653"/>
    <mergeCell ref="AK651:AK653"/>
    <mergeCell ref="AL651:AL653"/>
    <mergeCell ref="AM651:AM653"/>
    <mergeCell ref="AN651:AN653"/>
    <mergeCell ref="AO651:AO653"/>
    <mergeCell ref="AP645:AP647"/>
    <mergeCell ref="AQ645:AQ647"/>
    <mergeCell ref="AJ648:AJ650"/>
    <mergeCell ref="AK648:AK650"/>
    <mergeCell ref="AL648:AL650"/>
    <mergeCell ref="AM648:AM650"/>
    <mergeCell ref="AN648:AN650"/>
    <mergeCell ref="AO648:AO650"/>
    <mergeCell ref="AP648:AP650"/>
    <mergeCell ref="AQ648:AQ650"/>
    <mergeCell ref="AJ645:AJ647"/>
    <mergeCell ref="AK645:AK647"/>
    <mergeCell ref="AL645:AL647"/>
    <mergeCell ref="AM645:AM647"/>
    <mergeCell ref="AN645:AN647"/>
    <mergeCell ref="AO645:AO647"/>
    <mergeCell ref="AP639:AP641"/>
    <mergeCell ref="AQ639:AQ641"/>
    <mergeCell ref="AJ642:AJ644"/>
    <mergeCell ref="AK642:AK644"/>
    <mergeCell ref="AL642:AL644"/>
    <mergeCell ref="AM642:AM644"/>
    <mergeCell ref="AN642:AN644"/>
    <mergeCell ref="AO642:AO644"/>
    <mergeCell ref="AP642:AP644"/>
    <mergeCell ref="AQ642:AQ644"/>
    <mergeCell ref="AJ639:AJ641"/>
    <mergeCell ref="AK639:AK641"/>
    <mergeCell ref="AL639:AL641"/>
    <mergeCell ref="AM639:AM641"/>
    <mergeCell ref="AN639:AN641"/>
    <mergeCell ref="AO639:AO641"/>
    <mergeCell ref="AP651:AP653"/>
    <mergeCell ref="AQ651:AQ653"/>
    <mergeCell ref="AJ616:AJ618"/>
    <mergeCell ref="AK616:AK618"/>
    <mergeCell ref="AL616:AL618"/>
    <mergeCell ref="AM616:AM618"/>
    <mergeCell ref="AN616:AN618"/>
    <mergeCell ref="AO616:AO618"/>
    <mergeCell ref="AP616:AP618"/>
    <mergeCell ref="AQ616:AQ618"/>
    <mergeCell ref="AJ631:AJ633"/>
    <mergeCell ref="AK631:AK633"/>
    <mergeCell ref="AL631:AL633"/>
    <mergeCell ref="AM631:AM633"/>
    <mergeCell ref="AN631:AN633"/>
    <mergeCell ref="AO631:AO633"/>
    <mergeCell ref="AP625:AP627"/>
    <mergeCell ref="AQ625:AQ627"/>
    <mergeCell ref="AJ628:AJ630"/>
    <mergeCell ref="AK628:AK630"/>
    <mergeCell ref="AL628:AL630"/>
    <mergeCell ref="AM628:AM630"/>
    <mergeCell ref="AN628:AN630"/>
    <mergeCell ref="AO628:AO630"/>
    <mergeCell ref="AP628:AP630"/>
    <mergeCell ref="AQ628:AQ630"/>
    <mergeCell ref="AJ625:AJ627"/>
    <mergeCell ref="AK625:AK627"/>
    <mergeCell ref="AL625:AL627"/>
    <mergeCell ref="AM625:AM627"/>
    <mergeCell ref="AN625:AN627"/>
    <mergeCell ref="AO625:AO627"/>
    <mergeCell ref="AP619:AP621"/>
    <mergeCell ref="AQ619:AQ621"/>
    <mergeCell ref="AJ622:AJ624"/>
    <mergeCell ref="AK622:AK624"/>
    <mergeCell ref="AL622:AL624"/>
    <mergeCell ref="AM622:AM624"/>
    <mergeCell ref="AN622:AN624"/>
    <mergeCell ref="AO622:AO624"/>
    <mergeCell ref="AP622:AP624"/>
    <mergeCell ref="AQ622:AQ624"/>
    <mergeCell ref="AJ619:AJ621"/>
    <mergeCell ref="AK619:AK621"/>
    <mergeCell ref="AL619:AL621"/>
    <mergeCell ref="AM619:AM621"/>
    <mergeCell ref="AN619:AN621"/>
    <mergeCell ref="AO619:AO621"/>
    <mergeCell ref="AP631:AP633"/>
    <mergeCell ref="AQ631:AQ633"/>
    <mergeCell ref="AJ598:AJ600"/>
    <mergeCell ref="AK598:AK600"/>
    <mergeCell ref="AL598:AL600"/>
    <mergeCell ref="AM598:AM600"/>
    <mergeCell ref="AN598:AN600"/>
    <mergeCell ref="AO598:AO600"/>
    <mergeCell ref="AP598:AP600"/>
    <mergeCell ref="AQ598:AQ600"/>
    <mergeCell ref="AJ613:AJ615"/>
    <mergeCell ref="AK613:AK615"/>
    <mergeCell ref="AL613:AL615"/>
    <mergeCell ref="AM613:AM615"/>
    <mergeCell ref="AN613:AN615"/>
    <mergeCell ref="AO613:AO615"/>
    <mergeCell ref="AP607:AP609"/>
    <mergeCell ref="AQ607:AQ609"/>
    <mergeCell ref="AJ610:AJ612"/>
    <mergeCell ref="AK610:AK612"/>
    <mergeCell ref="AL610:AL612"/>
    <mergeCell ref="AM610:AM612"/>
    <mergeCell ref="AN610:AN612"/>
    <mergeCell ref="AO610:AO612"/>
    <mergeCell ref="AP610:AP612"/>
    <mergeCell ref="AQ610:AQ612"/>
    <mergeCell ref="AJ607:AJ609"/>
    <mergeCell ref="AK607:AK609"/>
    <mergeCell ref="AL607:AL609"/>
    <mergeCell ref="AM607:AM609"/>
    <mergeCell ref="AN607:AN609"/>
    <mergeCell ref="AO607:AO609"/>
    <mergeCell ref="AP601:AP603"/>
    <mergeCell ref="AQ601:AQ603"/>
    <mergeCell ref="AJ604:AJ606"/>
    <mergeCell ref="AK604:AK606"/>
    <mergeCell ref="AL604:AL606"/>
    <mergeCell ref="AM604:AM606"/>
    <mergeCell ref="AN604:AN606"/>
    <mergeCell ref="AO604:AO606"/>
    <mergeCell ref="AP604:AP606"/>
    <mergeCell ref="AQ604:AQ606"/>
    <mergeCell ref="AJ601:AJ603"/>
    <mergeCell ref="AK601:AK603"/>
    <mergeCell ref="AL601:AL603"/>
    <mergeCell ref="AM601:AM603"/>
    <mergeCell ref="AN601:AN603"/>
    <mergeCell ref="AO601:AO603"/>
    <mergeCell ref="AP613:AP615"/>
    <mergeCell ref="AQ613:AQ615"/>
    <mergeCell ref="AJ580:AJ582"/>
    <mergeCell ref="AK580:AK582"/>
    <mergeCell ref="AL580:AL582"/>
    <mergeCell ref="AM580:AM582"/>
    <mergeCell ref="AN580:AN582"/>
    <mergeCell ref="AO580:AO582"/>
    <mergeCell ref="AP580:AP582"/>
    <mergeCell ref="AQ580:AQ582"/>
    <mergeCell ref="AJ595:AJ597"/>
    <mergeCell ref="AK595:AK597"/>
    <mergeCell ref="AL595:AL597"/>
    <mergeCell ref="AM595:AM597"/>
    <mergeCell ref="AN595:AN597"/>
    <mergeCell ref="AO595:AO597"/>
    <mergeCell ref="AP589:AP591"/>
    <mergeCell ref="AQ589:AQ591"/>
    <mergeCell ref="AJ592:AJ594"/>
    <mergeCell ref="AK592:AK594"/>
    <mergeCell ref="AL592:AL594"/>
    <mergeCell ref="AM592:AM594"/>
    <mergeCell ref="AN592:AN594"/>
    <mergeCell ref="AO592:AO594"/>
    <mergeCell ref="AP592:AP594"/>
    <mergeCell ref="AQ592:AQ594"/>
    <mergeCell ref="AJ589:AJ591"/>
    <mergeCell ref="AK589:AK591"/>
    <mergeCell ref="AL589:AL591"/>
    <mergeCell ref="AM589:AM591"/>
    <mergeCell ref="AN589:AN591"/>
    <mergeCell ref="AO589:AO591"/>
    <mergeCell ref="AP583:AP585"/>
    <mergeCell ref="AQ583:AQ585"/>
    <mergeCell ref="AJ586:AJ588"/>
    <mergeCell ref="AK586:AK588"/>
    <mergeCell ref="AL586:AL588"/>
    <mergeCell ref="AM586:AM588"/>
    <mergeCell ref="AN586:AN588"/>
    <mergeCell ref="AO586:AO588"/>
    <mergeCell ref="AP586:AP588"/>
    <mergeCell ref="AQ586:AQ588"/>
    <mergeCell ref="AJ583:AJ585"/>
    <mergeCell ref="AK583:AK585"/>
    <mergeCell ref="AL583:AL585"/>
    <mergeCell ref="AM583:AM585"/>
    <mergeCell ref="AN583:AN585"/>
    <mergeCell ref="AO583:AO585"/>
    <mergeCell ref="AP595:AP597"/>
    <mergeCell ref="AQ595:AQ597"/>
    <mergeCell ref="AJ560:AJ562"/>
    <mergeCell ref="AK560:AK562"/>
    <mergeCell ref="AL560:AL562"/>
    <mergeCell ref="AM560:AM562"/>
    <mergeCell ref="AN560:AN562"/>
    <mergeCell ref="AO560:AO562"/>
    <mergeCell ref="AP560:AP562"/>
    <mergeCell ref="AQ560:AQ562"/>
    <mergeCell ref="AJ577:AJ579"/>
    <mergeCell ref="AK577:AK579"/>
    <mergeCell ref="AL577:AL579"/>
    <mergeCell ref="AM577:AM579"/>
    <mergeCell ref="AN577:AN579"/>
    <mergeCell ref="AO577:AO579"/>
    <mergeCell ref="AP569:AP571"/>
    <mergeCell ref="AQ569:AQ571"/>
    <mergeCell ref="AJ574:AJ576"/>
    <mergeCell ref="AK574:AK576"/>
    <mergeCell ref="AL574:AL576"/>
    <mergeCell ref="AM574:AM576"/>
    <mergeCell ref="AN574:AN576"/>
    <mergeCell ref="AO574:AO576"/>
    <mergeCell ref="AP574:AP576"/>
    <mergeCell ref="AQ574:AQ576"/>
    <mergeCell ref="AJ569:AJ571"/>
    <mergeCell ref="AK569:AK571"/>
    <mergeCell ref="AL569:AL571"/>
    <mergeCell ref="AM569:AM571"/>
    <mergeCell ref="AN569:AN571"/>
    <mergeCell ref="AO569:AO571"/>
    <mergeCell ref="AP563:AP565"/>
    <mergeCell ref="AQ563:AQ565"/>
    <mergeCell ref="AJ566:AJ568"/>
    <mergeCell ref="AK566:AK568"/>
    <mergeCell ref="AL566:AL568"/>
    <mergeCell ref="AM566:AM568"/>
    <mergeCell ref="AN566:AN568"/>
    <mergeCell ref="AO566:AO568"/>
    <mergeCell ref="AP566:AP568"/>
    <mergeCell ref="AQ566:AQ568"/>
    <mergeCell ref="AJ563:AJ565"/>
    <mergeCell ref="AK563:AK565"/>
    <mergeCell ref="AL563:AL565"/>
    <mergeCell ref="AM563:AM565"/>
    <mergeCell ref="AN563:AN565"/>
    <mergeCell ref="AO563:AO565"/>
    <mergeCell ref="AP577:AP579"/>
    <mergeCell ref="AQ577:AQ579"/>
    <mergeCell ref="AJ542:AJ544"/>
    <mergeCell ref="AK542:AK544"/>
    <mergeCell ref="AL542:AL544"/>
    <mergeCell ref="AM542:AM544"/>
    <mergeCell ref="AN542:AN544"/>
    <mergeCell ref="AO542:AO544"/>
    <mergeCell ref="AP542:AP544"/>
    <mergeCell ref="AQ542:AQ544"/>
    <mergeCell ref="AJ557:AJ559"/>
    <mergeCell ref="AK557:AK559"/>
    <mergeCell ref="AL557:AL559"/>
    <mergeCell ref="AM557:AM559"/>
    <mergeCell ref="AN557:AN559"/>
    <mergeCell ref="AO557:AO559"/>
    <mergeCell ref="AP551:AP553"/>
    <mergeCell ref="AQ551:AQ553"/>
    <mergeCell ref="AJ554:AJ556"/>
    <mergeCell ref="AK554:AK556"/>
    <mergeCell ref="AL554:AL556"/>
    <mergeCell ref="AM554:AM556"/>
    <mergeCell ref="AN554:AN556"/>
    <mergeCell ref="AO554:AO556"/>
    <mergeCell ref="AP554:AP556"/>
    <mergeCell ref="AQ554:AQ556"/>
    <mergeCell ref="AJ551:AJ553"/>
    <mergeCell ref="AK551:AK553"/>
    <mergeCell ref="AL551:AL553"/>
    <mergeCell ref="AM551:AM553"/>
    <mergeCell ref="AN551:AN553"/>
    <mergeCell ref="AO551:AO553"/>
    <mergeCell ref="AP545:AP547"/>
    <mergeCell ref="AQ545:AQ547"/>
    <mergeCell ref="AJ548:AJ550"/>
    <mergeCell ref="AK548:AK550"/>
    <mergeCell ref="AL548:AL550"/>
    <mergeCell ref="AM548:AM550"/>
    <mergeCell ref="AN548:AN550"/>
    <mergeCell ref="AO548:AO550"/>
    <mergeCell ref="AP548:AP550"/>
    <mergeCell ref="AQ548:AQ550"/>
    <mergeCell ref="AJ545:AJ547"/>
    <mergeCell ref="AK545:AK547"/>
    <mergeCell ref="AL545:AL547"/>
    <mergeCell ref="AM545:AM547"/>
    <mergeCell ref="AN545:AN547"/>
    <mergeCell ref="AO545:AO547"/>
    <mergeCell ref="AP557:AP559"/>
    <mergeCell ref="AQ557:AQ559"/>
    <mergeCell ref="AJ523:AJ525"/>
    <mergeCell ref="AK523:AK525"/>
    <mergeCell ref="AL523:AL525"/>
    <mergeCell ref="AM523:AM525"/>
    <mergeCell ref="AN523:AN525"/>
    <mergeCell ref="AO523:AO525"/>
    <mergeCell ref="AP523:AP525"/>
    <mergeCell ref="AQ523:AQ525"/>
    <mergeCell ref="AJ539:AJ541"/>
    <mergeCell ref="AK539:AK541"/>
    <mergeCell ref="AL539:AL541"/>
    <mergeCell ref="AM539:AM541"/>
    <mergeCell ref="AN539:AN541"/>
    <mergeCell ref="AO539:AO541"/>
    <mergeCell ref="AP532:AP534"/>
    <mergeCell ref="AQ532:AQ534"/>
    <mergeCell ref="AJ535:AJ538"/>
    <mergeCell ref="AK535:AK538"/>
    <mergeCell ref="AL535:AL538"/>
    <mergeCell ref="AM535:AM538"/>
    <mergeCell ref="AN535:AN538"/>
    <mergeCell ref="AO535:AO538"/>
    <mergeCell ref="AP535:AP538"/>
    <mergeCell ref="AQ535:AQ538"/>
    <mergeCell ref="AJ532:AJ534"/>
    <mergeCell ref="AK532:AK534"/>
    <mergeCell ref="AL532:AL534"/>
    <mergeCell ref="AM532:AM534"/>
    <mergeCell ref="AN532:AN534"/>
    <mergeCell ref="AO532:AO534"/>
    <mergeCell ref="AP526:AP528"/>
    <mergeCell ref="AQ526:AQ528"/>
    <mergeCell ref="AJ529:AJ531"/>
    <mergeCell ref="AK529:AK531"/>
    <mergeCell ref="AL529:AL531"/>
    <mergeCell ref="AM529:AM531"/>
    <mergeCell ref="AN529:AN531"/>
    <mergeCell ref="AO529:AO531"/>
    <mergeCell ref="AP529:AP531"/>
    <mergeCell ref="AQ529:AQ531"/>
    <mergeCell ref="AJ526:AJ528"/>
    <mergeCell ref="AK526:AK528"/>
    <mergeCell ref="AL526:AL528"/>
    <mergeCell ref="AM526:AM528"/>
    <mergeCell ref="AN526:AN528"/>
    <mergeCell ref="AO526:AO528"/>
    <mergeCell ref="AP539:AP541"/>
    <mergeCell ref="AQ539:AQ541"/>
    <mergeCell ref="AJ503:AJ505"/>
    <mergeCell ref="AK503:AK505"/>
    <mergeCell ref="AL503:AL505"/>
    <mergeCell ref="AM503:AM505"/>
    <mergeCell ref="AN503:AN505"/>
    <mergeCell ref="AO503:AO505"/>
    <mergeCell ref="AP503:AP505"/>
    <mergeCell ref="AQ503:AQ505"/>
    <mergeCell ref="AJ520:AJ522"/>
    <mergeCell ref="AK520:AK522"/>
    <mergeCell ref="AL520:AL522"/>
    <mergeCell ref="AM520:AM522"/>
    <mergeCell ref="AN520:AN522"/>
    <mergeCell ref="AO520:AO522"/>
    <mergeCell ref="AP514:AP516"/>
    <mergeCell ref="AQ514:AQ516"/>
    <mergeCell ref="AJ517:AJ519"/>
    <mergeCell ref="AK517:AK519"/>
    <mergeCell ref="AL517:AL519"/>
    <mergeCell ref="AM517:AM519"/>
    <mergeCell ref="AN517:AN519"/>
    <mergeCell ref="AO517:AO519"/>
    <mergeCell ref="AP517:AP519"/>
    <mergeCell ref="AQ517:AQ519"/>
    <mergeCell ref="AJ514:AJ516"/>
    <mergeCell ref="AK514:AK516"/>
    <mergeCell ref="AL514:AL516"/>
    <mergeCell ref="AM514:AM516"/>
    <mergeCell ref="AN514:AN516"/>
    <mergeCell ref="AO514:AO516"/>
    <mergeCell ref="AP506:AP508"/>
    <mergeCell ref="AQ506:AQ508"/>
    <mergeCell ref="AJ511:AJ513"/>
    <mergeCell ref="AK511:AK513"/>
    <mergeCell ref="AL511:AL513"/>
    <mergeCell ref="AM511:AM513"/>
    <mergeCell ref="AN511:AN513"/>
    <mergeCell ref="AO511:AO513"/>
    <mergeCell ref="AP511:AP513"/>
    <mergeCell ref="AQ511:AQ513"/>
    <mergeCell ref="AJ506:AJ508"/>
    <mergeCell ref="AK506:AK508"/>
    <mergeCell ref="AL506:AL508"/>
    <mergeCell ref="AM506:AM508"/>
    <mergeCell ref="AN506:AN508"/>
    <mergeCell ref="AO506:AO508"/>
    <mergeCell ref="AP520:AP522"/>
    <mergeCell ref="AQ520:AQ522"/>
    <mergeCell ref="AJ485:AJ487"/>
    <mergeCell ref="AK485:AK487"/>
    <mergeCell ref="AL485:AL487"/>
    <mergeCell ref="AM485:AM487"/>
    <mergeCell ref="AN485:AN487"/>
    <mergeCell ref="AO485:AO487"/>
    <mergeCell ref="AP485:AP487"/>
    <mergeCell ref="AQ485:AQ487"/>
    <mergeCell ref="AJ500:AJ502"/>
    <mergeCell ref="AK500:AK502"/>
    <mergeCell ref="AL500:AL502"/>
    <mergeCell ref="AM500:AM502"/>
    <mergeCell ref="AN500:AN502"/>
    <mergeCell ref="AO500:AO502"/>
    <mergeCell ref="AP494:AP496"/>
    <mergeCell ref="AQ494:AQ496"/>
    <mergeCell ref="AJ497:AJ499"/>
    <mergeCell ref="AK497:AK499"/>
    <mergeCell ref="AL497:AL499"/>
    <mergeCell ref="AM497:AM499"/>
    <mergeCell ref="AN497:AN499"/>
    <mergeCell ref="AO497:AO499"/>
    <mergeCell ref="AP497:AP499"/>
    <mergeCell ref="AQ497:AQ499"/>
    <mergeCell ref="AJ494:AJ496"/>
    <mergeCell ref="AK494:AK496"/>
    <mergeCell ref="AL494:AL496"/>
    <mergeCell ref="AM494:AM496"/>
    <mergeCell ref="AN494:AN496"/>
    <mergeCell ref="AO494:AO496"/>
    <mergeCell ref="AP488:AP490"/>
    <mergeCell ref="AQ488:AQ490"/>
    <mergeCell ref="AJ491:AJ493"/>
    <mergeCell ref="AK491:AK493"/>
    <mergeCell ref="AL491:AL493"/>
    <mergeCell ref="AM491:AM493"/>
    <mergeCell ref="AN491:AN493"/>
    <mergeCell ref="AO491:AO493"/>
    <mergeCell ref="AP491:AP493"/>
    <mergeCell ref="AQ491:AQ493"/>
    <mergeCell ref="AJ488:AJ490"/>
    <mergeCell ref="AK488:AK490"/>
    <mergeCell ref="AL488:AL490"/>
    <mergeCell ref="AM488:AM490"/>
    <mergeCell ref="AN488:AN490"/>
    <mergeCell ref="AO488:AO490"/>
    <mergeCell ref="AP500:AP502"/>
    <mergeCell ref="AQ500:AQ502"/>
    <mergeCell ref="AJ467:AJ469"/>
    <mergeCell ref="AK467:AK469"/>
    <mergeCell ref="AL467:AL469"/>
    <mergeCell ref="AM467:AM469"/>
    <mergeCell ref="AN467:AN469"/>
    <mergeCell ref="AO467:AO469"/>
    <mergeCell ref="AP467:AP469"/>
    <mergeCell ref="AQ467:AQ469"/>
    <mergeCell ref="AJ482:AJ484"/>
    <mergeCell ref="AK482:AK484"/>
    <mergeCell ref="AL482:AL484"/>
    <mergeCell ref="AM482:AM484"/>
    <mergeCell ref="AN482:AN484"/>
    <mergeCell ref="AO482:AO484"/>
    <mergeCell ref="AP476:AP478"/>
    <mergeCell ref="AQ476:AQ478"/>
    <mergeCell ref="AJ479:AJ481"/>
    <mergeCell ref="AK479:AK481"/>
    <mergeCell ref="AL479:AL481"/>
    <mergeCell ref="AM479:AM481"/>
    <mergeCell ref="AN479:AN481"/>
    <mergeCell ref="AO479:AO481"/>
    <mergeCell ref="AP479:AP481"/>
    <mergeCell ref="AQ479:AQ481"/>
    <mergeCell ref="AJ476:AJ478"/>
    <mergeCell ref="AK476:AK478"/>
    <mergeCell ref="AL476:AL478"/>
    <mergeCell ref="AM476:AM478"/>
    <mergeCell ref="AN476:AN478"/>
    <mergeCell ref="AO476:AO478"/>
    <mergeCell ref="AP470:AP472"/>
    <mergeCell ref="AQ470:AQ472"/>
    <mergeCell ref="AJ473:AJ475"/>
    <mergeCell ref="AK473:AK475"/>
    <mergeCell ref="AL473:AL475"/>
    <mergeCell ref="AM473:AM475"/>
    <mergeCell ref="AN473:AN475"/>
    <mergeCell ref="AO473:AO475"/>
    <mergeCell ref="AP473:AP475"/>
    <mergeCell ref="AQ473:AQ475"/>
    <mergeCell ref="AJ470:AJ472"/>
    <mergeCell ref="AK470:AK472"/>
    <mergeCell ref="AL470:AL472"/>
    <mergeCell ref="AM470:AM472"/>
    <mergeCell ref="AN470:AN472"/>
    <mergeCell ref="AO470:AO472"/>
    <mergeCell ref="AP482:AP484"/>
    <mergeCell ref="AQ482:AQ484"/>
    <mergeCell ref="AJ449:AJ451"/>
    <mergeCell ref="AK449:AK451"/>
    <mergeCell ref="AL449:AL451"/>
    <mergeCell ref="AM449:AM451"/>
    <mergeCell ref="AN449:AN451"/>
    <mergeCell ref="AO449:AO451"/>
    <mergeCell ref="AP449:AP451"/>
    <mergeCell ref="AQ449:AQ451"/>
    <mergeCell ref="AJ464:AJ466"/>
    <mergeCell ref="AK464:AK466"/>
    <mergeCell ref="AL464:AL466"/>
    <mergeCell ref="AM464:AM466"/>
    <mergeCell ref="AN464:AN466"/>
    <mergeCell ref="AO464:AO466"/>
    <mergeCell ref="AP458:AP460"/>
    <mergeCell ref="AQ458:AQ460"/>
    <mergeCell ref="AJ461:AJ463"/>
    <mergeCell ref="AK461:AK463"/>
    <mergeCell ref="AL461:AL463"/>
    <mergeCell ref="AM461:AM463"/>
    <mergeCell ref="AN461:AN463"/>
    <mergeCell ref="AO461:AO463"/>
    <mergeCell ref="AP461:AP463"/>
    <mergeCell ref="AQ461:AQ463"/>
    <mergeCell ref="AJ458:AJ460"/>
    <mergeCell ref="AK458:AK460"/>
    <mergeCell ref="AL458:AL460"/>
    <mergeCell ref="AM458:AM460"/>
    <mergeCell ref="AN458:AN460"/>
    <mergeCell ref="AO458:AO460"/>
    <mergeCell ref="AP452:AP454"/>
    <mergeCell ref="AQ452:AQ454"/>
    <mergeCell ref="AJ455:AJ457"/>
    <mergeCell ref="AK455:AK457"/>
    <mergeCell ref="AL455:AL457"/>
    <mergeCell ref="AM455:AM457"/>
    <mergeCell ref="AN455:AN457"/>
    <mergeCell ref="AO455:AO457"/>
    <mergeCell ref="AP455:AP457"/>
    <mergeCell ref="AQ455:AQ457"/>
    <mergeCell ref="AJ452:AJ454"/>
    <mergeCell ref="AK452:AK454"/>
    <mergeCell ref="AL452:AL454"/>
    <mergeCell ref="AM452:AM454"/>
    <mergeCell ref="AN452:AN454"/>
    <mergeCell ref="AO452:AO454"/>
    <mergeCell ref="AP464:AP466"/>
    <mergeCell ref="AQ464:AQ466"/>
    <mergeCell ref="AJ429:AJ431"/>
    <mergeCell ref="AK429:AK431"/>
    <mergeCell ref="AL429:AL431"/>
    <mergeCell ref="AM429:AM431"/>
    <mergeCell ref="AN429:AN431"/>
    <mergeCell ref="AO429:AO431"/>
    <mergeCell ref="AP429:AP431"/>
    <mergeCell ref="AQ429:AQ431"/>
    <mergeCell ref="AJ444:AJ446"/>
    <mergeCell ref="AK444:AK446"/>
    <mergeCell ref="AL444:AL446"/>
    <mergeCell ref="AM444:AM446"/>
    <mergeCell ref="AN444:AN446"/>
    <mergeCell ref="AO444:AO446"/>
    <mergeCell ref="AP438:AP440"/>
    <mergeCell ref="AQ438:AQ440"/>
    <mergeCell ref="AJ441:AJ443"/>
    <mergeCell ref="AK441:AK443"/>
    <mergeCell ref="AL441:AL443"/>
    <mergeCell ref="AM441:AM443"/>
    <mergeCell ref="AN441:AN443"/>
    <mergeCell ref="AO441:AO443"/>
    <mergeCell ref="AP441:AP443"/>
    <mergeCell ref="AQ441:AQ443"/>
    <mergeCell ref="AJ438:AJ440"/>
    <mergeCell ref="AK438:AK440"/>
    <mergeCell ref="AL438:AL440"/>
    <mergeCell ref="AM438:AM440"/>
    <mergeCell ref="AN438:AN440"/>
    <mergeCell ref="AO438:AO440"/>
    <mergeCell ref="AP432:AP434"/>
    <mergeCell ref="AQ432:AQ434"/>
    <mergeCell ref="AJ435:AJ437"/>
    <mergeCell ref="AK435:AK437"/>
    <mergeCell ref="AL435:AL437"/>
    <mergeCell ref="AM435:AM437"/>
    <mergeCell ref="AN435:AN437"/>
    <mergeCell ref="AO435:AO437"/>
    <mergeCell ref="AP435:AP437"/>
    <mergeCell ref="AQ435:AQ437"/>
    <mergeCell ref="AJ432:AJ434"/>
    <mergeCell ref="AK432:AK434"/>
    <mergeCell ref="AL432:AL434"/>
    <mergeCell ref="AM432:AM434"/>
    <mergeCell ref="AN432:AN434"/>
    <mergeCell ref="AO432:AO434"/>
    <mergeCell ref="AP444:AP446"/>
    <mergeCell ref="AQ444:AQ446"/>
    <mergeCell ref="AJ411:AJ413"/>
    <mergeCell ref="AK411:AK413"/>
    <mergeCell ref="AL411:AL413"/>
    <mergeCell ref="AM411:AM413"/>
    <mergeCell ref="AN411:AN413"/>
    <mergeCell ref="AO411:AO413"/>
    <mergeCell ref="AP411:AP413"/>
    <mergeCell ref="AQ411:AQ413"/>
    <mergeCell ref="AJ426:AJ428"/>
    <mergeCell ref="AK426:AK428"/>
    <mergeCell ref="AL426:AL428"/>
    <mergeCell ref="AM426:AM428"/>
    <mergeCell ref="AN426:AN428"/>
    <mergeCell ref="AO426:AO428"/>
    <mergeCell ref="AP420:AP422"/>
    <mergeCell ref="AQ420:AQ422"/>
    <mergeCell ref="AJ423:AJ425"/>
    <mergeCell ref="AK423:AK425"/>
    <mergeCell ref="AL423:AL425"/>
    <mergeCell ref="AM423:AM425"/>
    <mergeCell ref="AN423:AN425"/>
    <mergeCell ref="AO423:AO425"/>
    <mergeCell ref="AP423:AP425"/>
    <mergeCell ref="AQ423:AQ425"/>
    <mergeCell ref="AJ420:AJ422"/>
    <mergeCell ref="AK420:AK422"/>
    <mergeCell ref="AL420:AL422"/>
    <mergeCell ref="AM420:AM422"/>
    <mergeCell ref="AN420:AN422"/>
    <mergeCell ref="AO420:AO422"/>
    <mergeCell ref="AP414:AP416"/>
    <mergeCell ref="AQ414:AQ416"/>
    <mergeCell ref="AJ417:AJ419"/>
    <mergeCell ref="AK417:AK419"/>
    <mergeCell ref="AL417:AL419"/>
    <mergeCell ref="AM417:AM419"/>
    <mergeCell ref="AN417:AN419"/>
    <mergeCell ref="AO417:AO419"/>
    <mergeCell ref="AP417:AP419"/>
    <mergeCell ref="AQ417:AQ419"/>
    <mergeCell ref="AJ414:AJ416"/>
    <mergeCell ref="AK414:AK416"/>
    <mergeCell ref="AL414:AL416"/>
    <mergeCell ref="AM414:AM416"/>
    <mergeCell ref="AN414:AN416"/>
    <mergeCell ref="AO414:AO416"/>
    <mergeCell ref="AP426:AP428"/>
    <mergeCell ref="AQ426:AQ428"/>
    <mergeCell ref="AJ393:AJ395"/>
    <mergeCell ref="AK393:AK395"/>
    <mergeCell ref="AL393:AL395"/>
    <mergeCell ref="AM393:AM395"/>
    <mergeCell ref="AN393:AN395"/>
    <mergeCell ref="AO393:AO395"/>
    <mergeCell ref="AP393:AP395"/>
    <mergeCell ref="AQ393:AQ395"/>
    <mergeCell ref="AJ408:AJ410"/>
    <mergeCell ref="AK408:AK410"/>
    <mergeCell ref="AL408:AL410"/>
    <mergeCell ref="AM408:AM410"/>
    <mergeCell ref="AN408:AN410"/>
    <mergeCell ref="AO408:AO410"/>
    <mergeCell ref="AP402:AP404"/>
    <mergeCell ref="AQ402:AQ404"/>
    <mergeCell ref="AJ405:AJ407"/>
    <mergeCell ref="AK405:AK407"/>
    <mergeCell ref="AL405:AL407"/>
    <mergeCell ref="AM405:AM407"/>
    <mergeCell ref="AN405:AN407"/>
    <mergeCell ref="AO405:AO407"/>
    <mergeCell ref="AP405:AP407"/>
    <mergeCell ref="AQ405:AQ407"/>
    <mergeCell ref="AJ402:AJ404"/>
    <mergeCell ref="AK402:AK404"/>
    <mergeCell ref="AL402:AL404"/>
    <mergeCell ref="AM402:AM404"/>
    <mergeCell ref="AN402:AN404"/>
    <mergeCell ref="AO402:AO404"/>
    <mergeCell ref="AP396:AP398"/>
    <mergeCell ref="AQ396:AQ398"/>
    <mergeCell ref="AJ399:AJ401"/>
    <mergeCell ref="AK399:AK401"/>
    <mergeCell ref="AL399:AL401"/>
    <mergeCell ref="AM399:AM401"/>
    <mergeCell ref="AN399:AN401"/>
    <mergeCell ref="AO399:AO401"/>
    <mergeCell ref="AP399:AP401"/>
    <mergeCell ref="AQ399:AQ401"/>
    <mergeCell ref="AJ396:AJ398"/>
    <mergeCell ref="AK396:AK398"/>
    <mergeCell ref="AL396:AL398"/>
    <mergeCell ref="AM396:AM398"/>
    <mergeCell ref="AN396:AN398"/>
    <mergeCell ref="AO396:AO398"/>
    <mergeCell ref="AP408:AP410"/>
    <mergeCell ref="AQ408:AQ410"/>
    <mergeCell ref="AJ373:AJ375"/>
    <mergeCell ref="AK373:AK375"/>
    <mergeCell ref="AL373:AL375"/>
    <mergeCell ref="AM373:AM375"/>
    <mergeCell ref="AN373:AN375"/>
    <mergeCell ref="AO373:AO375"/>
    <mergeCell ref="AP373:AP375"/>
    <mergeCell ref="AQ373:AQ375"/>
    <mergeCell ref="AJ390:AJ392"/>
    <mergeCell ref="AK390:AK392"/>
    <mergeCell ref="AL390:AL392"/>
    <mergeCell ref="AM390:AM392"/>
    <mergeCell ref="AN390:AN392"/>
    <mergeCell ref="AO390:AO392"/>
    <mergeCell ref="AP382:AP384"/>
    <mergeCell ref="AQ382:AQ384"/>
    <mergeCell ref="AJ387:AJ389"/>
    <mergeCell ref="AK387:AK389"/>
    <mergeCell ref="AL387:AL389"/>
    <mergeCell ref="AM387:AM389"/>
    <mergeCell ref="AN387:AN389"/>
    <mergeCell ref="AO387:AO389"/>
    <mergeCell ref="AP387:AP389"/>
    <mergeCell ref="AQ387:AQ389"/>
    <mergeCell ref="AJ382:AJ384"/>
    <mergeCell ref="AK382:AK384"/>
    <mergeCell ref="AL382:AL384"/>
    <mergeCell ref="AM382:AM384"/>
    <mergeCell ref="AN382:AN384"/>
    <mergeCell ref="AO382:AO384"/>
    <mergeCell ref="AP376:AP378"/>
    <mergeCell ref="AQ376:AQ378"/>
    <mergeCell ref="AJ379:AJ381"/>
    <mergeCell ref="AK379:AK381"/>
    <mergeCell ref="AL379:AL381"/>
    <mergeCell ref="AM379:AM381"/>
    <mergeCell ref="AN379:AN381"/>
    <mergeCell ref="AO379:AO381"/>
    <mergeCell ref="AP379:AP381"/>
    <mergeCell ref="AQ379:AQ381"/>
    <mergeCell ref="AJ376:AJ378"/>
    <mergeCell ref="AK376:AK378"/>
    <mergeCell ref="AL376:AL378"/>
    <mergeCell ref="AM376:AM378"/>
    <mergeCell ref="AN376:AN378"/>
    <mergeCell ref="AO376:AO378"/>
    <mergeCell ref="AP390:AP392"/>
    <mergeCell ref="AQ390:AQ392"/>
    <mergeCell ref="AJ355:AJ357"/>
    <mergeCell ref="AK355:AK357"/>
    <mergeCell ref="AL355:AL357"/>
    <mergeCell ref="AM355:AM357"/>
    <mergeCell ref="AN355:AN357"/>
    <mergeCell ref="AO355:AO357"/>
    <mergeCell ref="AP355:AP357"/>
    <mergeCell ref="AQ355:AQ357"/>
    <mergeCell ref="AJ370:AJ372"/>
    <mergeCell ref="AK370:AK372"/>
    <mergeCell ref="AL370:AL372"/>
    <mergeCell ref="AM370:AM372"/>
    <mergeCell ref="AN370:AN372"/>
    <mergeCell ref="AO370:AO372"/>
    <mergeCell ref="AP364:AP366"/>
    <mergeCell ref="AQ364:AQ366"/>
    <mergeCell ref="AJ367:AJ369"/>
    <mergeCell ref="AK367:AK369"/>
    <mergeCell ref="AL367:AL369"/>
    <mergeCell ref="AM367:AM369"/>
    <mergeCell ref="AN367:AN369"/>
    <mergeCell ref="AO367:AO369"/>
    <mergeCell ref="AP367:AP369"/>
    <mergeCell ref="AQ367:AQ369"/>
    <mergeCell ref="AJ364:AJ366"/>
    <mergeCell ref="AK364:AK366"/>
    <mergeCell ref="AL364:AL366"/>
    <mergeCell ref="AM364:AM366"/>
    <mergeCell ref="AN364:AN366"/>
    <mergeCell ref="AO364:AO366"/>
    <mergeCell ref="AP358:AP360"/>
    <mergeCell ref="AQ358:AQ360"/>
    <mergeCell ref="AJ361:AJ363"/>
    <mergeCell ref="AK361:AK363"/>
    <mergeCell ref="AL361:AL363"/>
    <mergeCell ref="AM361:AM363"/>
    <mergeCell ref="AN361:AN363"/>
    <mergeCell ref="AO361:AO363"/>
    <mergeCell ref="AP361:AP363"/>
    <mergeCell ref="AQ361:AQ363"/>
    <mergeCell ref="AJ358:AJ360"/>
    <mergeCell ref="AK358:AK360"/>
    <mergeCell ref="AL358:AL360"/>
    <mergeCell ref="AM358:AM360"/>
    <mergeCell ref="AN358:AN360"/>
    <mergeCell ref="AO358:AO360"/>
    <mergeCell ref="AP370:AP372"/>
    <mergeCell ref="AQ370:AQ372"/>
    <mergeCell ref="AJ337:AJ339"/>
    <mergeCell ref="AK337:AK339"/>
    <mergeCell ref="AL337:AL339"/>
    <mergeCell ref="AM337:AM339"/>
    <mergeCell ref="AN337:AN339"/>
    <mergeCell ref="AO337:AO339"/>
    <mergeCell ref="AP337:AP339"/>
    <mergeCell ref="AQ337:AQ339"/>
    <mergeCell ref="AJ352:AJ354"/>
    <mergeCell ref="AK352:AK354"/>
    <mergeCell ref="AL352:AL354"/>
    <mergeCell ref="AM352:AM354"/>
    <mergeCell ref="AN352:AN354"/>
    <mergeCell ref="AO352:AO354"/>
    <mergeCell ref="AP346:AP348"/>
    <mergeCell ref="AQ346:AQ348"/>
    <mergeCell ref="AJ349:AJ351"/>
    <mergeCell ref="AK349:AK351"/>
    <mergeCell ref="AL349:AL351"/>
    <mergeCell ref="AM349:AM351"/>
    <mergeCell ref="AN349:AN351"/>
    <mergeCell ref="AO349:AO351"/>
    <mergeCell ref="AP349:AP351"/>
    <mergeCell ref="AQ349:AQ351"/>
    <mergeCell ref="AJ346:AJ348"/>
    <mergeCell ref="AK346:AK348"/>
    <mergeCell ref="AL346:AL348"/>
    <mergeCell ref="AM346:AM348"/>
    <mergeCell ref="AN346:AN348"/>
    <mergeCell ref="AO346:AO348"/>
    <mergeCell ref="AP340:AP342"/>
    <mergeCell ref="AQ340:AQ342"/>
    <mergeCell ref="AJ343:AJ345"/>
    <mergeCell ref="AK343:AK345"/>
    <mergeCell ref="AL343:AL345"/>
    <mergeCell ref="AM343:AM345"/>
    <mergeCell ref="AN343:AN345"/>
    <mergeCell ref="AO343:AO345"/>
    <mergeCell ref="AP343:AP345"/>
    <mergeCell ref="AQ343:AQ345"/>
    <mergeCell ref="AJ340:AJ342"/>
    <mergeCell ref="AK340:AK342"/>
    <mergeCell ref="AL340:AL342"/>
    <mergeCell ref="AM340:AM342"/>
    <mergeCell ref="AN340:AN342"/>
    <mergeCell ref="AO340:AO342"/>
    <mergeCell ref="AP352:AP354"/>
    <mergeCell ref="AQ352:AQ354"/>
    <mergeCell ref="AJ317:AJ319"/>
    <mergeCell ref="AK317:AK319"/>
    <mergeCell ref="AL317:AL319"/>
    <mergeCell ref="AM317:AM319"/>
    <mergeCell ref="AN317:AN319"/>
    <mergeCell ref="AO317:AO319"/>
    <mergeCell ref="AP317:AP319"/>
    <mergeCell ref="AQ317:AQ319"/>
    <mergeCell ref="AJ334:AJ336"/>
    <mergeCell ref="AK334:AK336"/>
    <mergeCell ref="AL334:AL336"/>
    <mergeCell ref="AM334:AM336"/>
    <mergeCell ref="AN334:AN336"/>
    <mergeCell ref="AO334:AO336"/>
    <mergeCell ref="AP328:AP330"/>
    <mergeCell ref="AQ328:AQ330"/>
    <mergeCell ref="AJ331:AJ333"/>
    <mergeCell ref="AK331:AK333"/>
    <mergeCell ref="AL331:AL333"/>
    <mergeCell ref="AM331:AM333"/>
    <mergeCell ref="AN331:AN333"/>
    <mergeCell ref="AO331:AO333"/>
    <mergeCell ref="AP331:AP333"/>
    <mergeCell ref="AQ331:AQ333"/>
    <mergeCell ref="AJ328:AJ330"/>
    <mergeCell ref="AK328:AK330"/>
    <mergeCell ref="AL328:AL330"/>
    <mergeCell ref="AM328:AM330"/>
    <mergeCell ref="AN328:AN330"/>
    <mergeCell ref="AO328:AO330"/>
    <mergeCell ref="AP320:AP322"/>
    <mergeCell ref="AQ320:AQ322"/>
    <mergeCell ref="AJ325:AJ327"/>
    <mergeCell ref="AK325:AK327"/>
    <mergeCell ref="AL325:AL327"/>
    <mergeCell ref="AM325:AM327"/>
    <mergeCell ref="AN325:AN327"/>
    <mergeCell ref="AO325:AO327"/>
    <mergeCell ref="AP325:AP327"/>
    <mergeCell ref="AQ325:AQ327"/>
    <mergeCell ref="AJ320:AJ322"/>
    <mergeCell ref="AK320:AK322"/>
    <mergeCell ref="AL320:AL322"/>
    <mergeCell ref="AM320:AM322"/>
    <mergeCell ref="AN320:AN322"/>
    <mergeCell ref="AO320:AO322"/>
    <mergeCell ref="AP334:AP336"/>
    <mergeCell ref="AQ334:AQ336"/>
    <mergeCell ref="AJ299:AJ301"/>
    <mergeCell ref="AK299:AK301"/>
    <mergeCell ref="AL299:AL301"/>
    <mergeCell ref="AM299:AM301"/>
    <mergeCell ref="AN299:AN301"/>
    <mergeCell ref="AO299:AO301"/>
    <mergeCell ref="AP299:AP301"/>
    <mergeCell ref="AQ299:AQ301"/>
    <mergeCell ref="AJ314:AJ316"/>
    <mergeCell ref="AK314:AK316"/>
    <mergeCell ref="AL314:AL316"/>
    <mergeCell ref="AM314:AM316"/>
    <mergeCell ref="AN314:AN316"/>
    <mergeCell ref="AO314:AO316"/>
    <mergeCell ref="AP308:AP310"/>
    <mergeCell ref="AQ308:AQ310"/>
    <mergeCell ref="AJ311:AJ313"/>
    <mergeCell ref="AK311:AK313"/>
    <mergeCell ref="AL311:AL313"/>
    <mergeCell ref="AM311:AM313"/>
    <mergeCell ref="AN311:AN313"/>
    <mergeCell ref="AO311:AO313"/>
    <mergeCell ref="AP311:AP313"/>
    <mergeCell ref="AQ311:AQ313"/>
    <mergeCell ref="AJ308:AJ310"/>
    <mergeCell ref="AK308:AK310"/>
    <mergeCell ref="AL308:AL310"/>
    <mergeCell ref="AM308:AM310"/>
    <mergeCell ref="AN308:AN310"/>
    <mergeCell ref="AO308:AO310"/>
    <mergeCell ref="AP302:AP304"/>
    <mergeCell ref="AQ302:AQ304"/>
    <mergeCell ref="AJ305:AJ307"/>
    <mergeCell ref="AK305:AK307"/>
    <mergeCell ref="AL305:AL307"/>
    <mergeCell ref="AM305:AM307"/>
    <mergeCell ref="AN305:AN307"/>
    <mergeCell ref="AO305:AO307"/>
    <mergeCell ref="AP305:AP307"/>
    <mergeCell ref="AQ305:AQ307"/>
    <mergeCell ref="AJ302:AJ304"/>
    <mergeCell ref="AK302:AK304"/>
    <mergeCell ref="AL302:AL304"/>
    <mergeCell ref="AM302:AM304"/>
    <mergeCell ref="AN302:AN304"/>
    <mergeCell ref="AO302:AO304"/>
    <mergeCell ref="AP314:AP316"/>
    <mergeCell ref="AQ314:AQ316"/>
    <mergeCell ref="AJ281:AJ283"/>
    <mergeCell ref="AK281:AK283"/>
    <mergeCell ref="AL281:AL283"/>
    <mergeCell ref="AM281:AM283"/>
    <mergeCell ref="AN281:AN283"/>
    <mergeCell ref="AO281:AO283"/>
    <mergeCell ref="AP281:AP283"/>
    <mergeCell ref="AQ281:AQ283"/>
    <mergeCell ref="AJ296:AJ298"/>
    <mergeCell ref="AK296:AK298"/>
    <mergeCell ref="AL296:AL298"/>
    <mergeCell ref="AM296:AM298"/>
    <mergeCell ref="AN296:AN298"/>
    <mergeCell ref="AO296:AO298"/>
    <mergeCell ref="AP290:AP292"/>
    <mergeCell ref="AQ290:AQ292"/>
    <mergeCell ref="AJ293:AJ295"/>
    <mergeCell ref="AK293:AK295"/>
    <mergeCell ref="AL293:AL295"/>
    <mergeCell ref="AM293:AM295"/>
    <mergeCell ref="AN293:AN295"/>
    <mergeCell ref="AO293:AO295"/>
    <mergeCell ref="AP293:AP295"/>
    <mergeCell ref="AQ293:AQ295"/>
    <mergeCell ref="AJ290:AJ292"/>
    <mergeCell ref="AK290:AK292"/>
    <mergeCell ref="AL290:AL292"/>
    <mergeCell ref="AM290:AM292"/>
    <mergeCell ref="AN290:AN292"/>
    <mergeCell ref="AO290:AO292"/>
    <mergeCell ref="AP284:AP286"/>
    <mergeCell ref="AQ284:AQ286"/>
    <mergeCell ref="AJ287:AJ289"/>
    <mergeCell ref="AK287:AK289"/>
    <mergeCell ref="AL287:AL289"/>
    <mergeCell ref="AM287:AM289"/>
    <mergeCell ref="AN287:AN289"/>
    <mergeCell ref="AO287:AO289"/>
    <mergeCell ref="AP287:AP289"/>
    <mergeCell ref="AQ287:AQ289"/>
    <mergeCell ref="AJ284:AJ286"/>
    <mergeCell ref="AK284:AK286"/>
    <mergeCell ref="AL284:AL286"/>
    <mergeCell ref="AM284:AM286"/>
    <mergeCell ref="AN284:AN286"/>
    <mergeCell ref="AO284:AO286"/>
    <mergeCell ref="AP296:AP298"/>
    <mergeCell ref="AQ296:AQ298"/>
    <mergeCell ref="AJ263:AJ265"/>
    <mergeCell ref="AK263:AK265"/>
    <mergeCell ref="AL263:AL265"/>
    <mergeCell ref="AM263:AM265"/>
    <mergeCell ref="AN263:AN265"/>
    <mergeCell ref="AO263:AO265"/>
    <mergeCell ref="AP263:AP265"/>
    <mergeCell ref="AQ263:AQ265"/>
    <mergeCell ref="AJ278:AJ280"/>
    <mergeCell ref="AK278:AK280"/>
    <mergeCell ref="AL278:AL280"/>
    <mergeCell ref="AM278:AM280"/>
    <mergeCell ref="AN278:AN280"/>
    <mergeCell ref="AO278:AO280"/>
    <mergeCell ref="AP272:AP274"/>
    <mergeCell ref="AQ272:AQ274"/>
    <mergeCell ref="AJ275:AJ277"/>
    <mergeCell ref="AK275:AK277"/>
    <mergeCell ref="AL275:AL277"/>
    <mergeCell ref="AM275:AM277"/>
    <mergeCell ref="AN275:AN277"/>
    <mergeCell ref="AO275:AO277"/>
    <mergeCell ref="AP275:AP277"/>
    <mergeCell ref="AQ275:AQ277"/>
    <mergeCell ref="AJ272:AJ274"/>
    <mergeCell ref="AK272:AK274"/>
    <mergeCell ref="AL272:AL274"/>
    <mergeCell ref="AM272:AM274"/>
    <mergeCell ref="AN272:AN274"/>
    <mergeCell ref="AO272:AO274"/>
    <mergeCell ref="AP266:AP268"/>
    <mergeCell ref="AQ266:AQ268"/>
    <mergeCell ref="AJ269:AJ271"/>
    <mergeCell ref="AK269:AK271"/>
    <mergeCell ref="AL269:AL271"/>
    <mergeCell ref="AM269:AM271"/>
    <mergeCell ref="AN269:AN271"/>
    <mergeCell ref="AO269:AO271"/>
    <mergeCell ref="AP269:AP271"/>
    <mergeCell ref="AQ269:AQ271"/>
    <mergeCell ref="AJ266:AJ268"/>
    <mergeCell ref="AK266:AK268"/>
    <mergeCell ref="AL266:AL268"/>
    <mergeCell ref="AM266:AM268"/>
    <mergeCell ref="AN266:AN268"/>
    <mergeCell ref="AO266:AO268"/>
    <mergeCell ref="AP278:AP280"/>
    <mergeCell ref="AQ278:AQ280"/>
    <mergeCell ref="AJ243:AJ245"/>
    <mergeCell ref="AK243:AK245"/>
    <mergeCell ref="AL243:AL245"/>
    <mergeCell ref="AM243:AM245"/>
    <mergeCell ref="AN243:AN245"/>
    <mergeCell ref="AO243:AO245"/>
    <mergeCell ref="AP243:AP245"/>
    <mergeCell ref="AQ243:AQ245"/>
    <mergeCell ref="AJ258:AJ260"/>
    <mergeCell ref="AK258:AK260"/>
    <mergeCell ref="AL258:AL260"/>
    <mergeCell ref="AM258:AM260"/>
    <mergeCell ref="AN258:AN260"/>
    <mergeCell ref="AO258:AO260"/>
    <mergeCell ref="AP252:AP254"/>
    <mergeCell ref="AQ252:AQ254"/>
    <mergeCell ref="AJ255:AJ257"/>
    <mergeCell ref="AK255:AK257"/>
    <mergeCell ref="AL255:AL257"/>
    <mergeCell ref="AM255:AM257"/>
    <mergeCell ref="AN255:AN257"/>
    <mergeCell ref="AO255:AO257"/>
    <mergeCell ref="AP255:AP257"/>
    <mergeCell ref="AQ255:AQ257"/>
    <mergeCell ref="AJ252:AJ254"/>
    <mergeCell ref="AK252:AK254"/>
    <mergeCell ref="AL252:AL254"/>
    <mergeCell ref="AM252:AM254"/>
    <mergeCell ref="AN252:AN254"/>
    <mergeCell ref="AO252:AO254"/>
    <mergeCell ref="AP246:AP248"/>
    <mergeCell ref="AQ246:AQ248"/>
    <mergeCell ref="AJ249:AJ251"/>
    <mergeCell ref="AK249:AK251"/>
    <mergeCell ref="AL249:AL251"/>
    <mergeCell ref="AM249:AM251"/>
    <mergeCell ref="AN249:AN251"/>
    <mergeCell ref="AO249:AO251"/>
    <mergeCell ref="AP249:AP251"/>
    <mergeCell ref="AQ249:AQ251"/>
    <mergeCell ref="AJ246:AJ248"/>
    <mergeCell ref="AK246:AK248"/>
    <mergeCell ref="AL246:AL248"/>
    <mergeCell ref="AM246:AM248"/>
    <mergeCell ref="AN246:AN248"/>
    <mergeCell ref="AO246:AO248"/>
    <mergeCell ref="AP258:AP260"/>
    <mergeCell ref="AQ258:AQ260"/>
    <mergeCell ref="AJ224:AJ226"/>
    <mergeCell ref="AK224:AK226"/>
    <mergeCell ref="AL224:AL226"/>
    <mergeCell ref="AM224:AM226"/>
    <mergeCell ref="AN224:AN226"/>
    <mergeCell ref="AO224:AO226"/>
    <mergeCell ref="AP224:AP226"/>
    <mergeCell ref="AQ224:AQ226"/>
    <mergeCell ref="AJ240:AJ242"/>
    <mergeCell ref="AK240:AK242"/>
    <mergeCell ref="AL240:AL242"/>
    <mergeCell ref="AM240:AM242"/>
    <mergeCell ref="AN240:AN242"/>
    <mergeCell ref="AO240:AO242"/>
    <mergeCell ref="AP233:AP235"/>
    <mergeCell ref="AQ233:AQ235"/>
    <mergeCell ref="AJ236:AJ238"/>
    <mergeCell ref="AK236:AK238"/>
    <mergeCell ref="AL236:AL238"/>
    <mergeCell ref="AM236:AM238"/>
    <mergeCell ref="AN236:AN238"/>
    <mergeCell ref="AO236:AO238"/>
    <mergeCell ref="AP236:AP238"/>
    <mergeCell ref="AQ236:AQ238"/>
    <mergeCell ref="AJ233:AJ235"/>
    <mergeCell ref="AK233:AK235"/>
    <mergeCell ref="AL233:AL235"/>
    <mergeCell ref="AM233:AM235"/>
    <mergeCell ref="AN233:AN235"/>
    <mergeCell ref="AO233:AO235"/>
    <mergeCell ref="AP227:AP229"/>
    <mergeCell ref="AQ227:AQ229"/>
    <mergeCell ref="AJ230:AJ232"/>
    <mergeCell ref="AK230:AK232"/>
    <mergeCell ref="AL230:AL232"/>
    <mergeCell ref="AM230:AM232"/>
    <mergeCell ref="AN230:AN232"/>
    <mergeCell ref="AO230:AO232"/>
    <mergeCell ref="AP230:AP232"/>
    <mergeCell ref="AQ230:AQ232"/>
    <mergeCell ref="AJ227:AJ229"/>
    <mergeCell ref="AK227:AK229"/>
    <mergeCell ref="AL227:AL229"/>
    <mergeCell ref="AM227:AM229"/>
    <mergeCell ref="AN227:AN229"/>
    <mergeCell ref="AO227:AO229"/>
    <mergeCell ref="AP240:AP242"/>
    <mergeCell ref="AQ240:AQ242"/>
    <mergeCell ref="AJ206:AJ208"/>
    <mergeCell ref="AK206:AK208"/>
    <mergeCell ref="AL206:AL208"/>
    <mergeCell ref="AM206:AM208"/>
    <mergeCell ref="AN206:AN208"/>
    <mergeCell ref="AO206:AO208"/>
    <mergeCell ref="AP206:AP208"/>
    <mergeCell ref="AQ206:AQ208"/>
    <mergeCell ref="AJ221:AJ223"/>
    <mergeCell ref="AK221:AK223"/>
    <mergeCell ref="AL221:AL223"/>
    <mergeCell ref="AM221:AM223"/>
    <mergeCell ref="AN221:AN223"/>
    <mergeCell ref="AO221:AO223"/>
    <mergeCell ref="AP215:AP217"/>
    <mergeCell ref="AQ215:AQ217"/>
    <mergeCell ref="AJ218:AJ220"/>
    <mergeCell ref="AK218:AK220"/>
    <mergeCell ref="AL218:AL220"/>
    <mergeCell ref="AM218:AM220"/>
    <mergeCell ref="AN218:AN220"/>
    <mergeCell ref="AO218:AO220"/>
    <mergeCell ref="AP218:AP220"/>
    <mergeCell ref="AQ218:AQ220"/>
    <mergeCell ref="AJ215:AJ217"/>
    <mergeCell ref="AK215:AK217"/>
    <mergeCell ref="AL215:AL217"/>
    <mergeCell ref="AM215:AM217"/>
    <mergeCell ref="AN215:AN217"/>
    <mergeCell ref="AO215:AO217"/>
    <mergeCell ref="AP209:AP211"/>
    <mergeCell ref="AQ209:AQ211"/>
    <mergeCell ref="AJ212:AJ214"/>
    <mergeCell ref="AK212:AK214"/>
    <mergeCell ref="AL212:AL214"/>
    <mergeCell ref="AM212:AM214"/>
    <mergeCell ref="AN212:AN214"/>
    <mergeCell ref="AO212:AO214"/>
    <mergeCell ref="AP212:AP214"/>
    <mergeCell ref="AQ212:AQ214"/>
    <mergeCell ref="AJ209:AJ211"/>
    <mergeCell ref="AK209:AK211"/>
    <mergeCell ref="AL209:AL211"/>
    <mergeCell ref="AM209:AM211"/>
    <mergeCell ref="AN209:AN211"/>
    <mergeCell ref="AO209:AO211"/>
    <mergeCell ref="AP221:AP223"/>
    <mergeCell ref="AQ221:AQ223"/>
    <mergeCell ref="AJ186:AJ188"/>
    <mergeCell ref="AK186:AK188"/>
    <mergeCell ref="AL186:AL188"/>
    <mergeCell ref="AM186:AM188"/>
    <mergeCell ref="AN186:AN188"/>
    <mergeCell ref="AO186:AO188"/>
    <mergeCell ref="AP186:AP188"/>
    <mergeCell ref="AQ186:AQ188"/>
    <mergeCell ref="AJ203:AJ205"/>
    <mergeCell ref="AK203:AK205"/>
    <mergeCell ref="AL203:AL205"/>
    <mergeCell ref="AM203:AM205"/>
    <mergeCell ref="AN203:AN205"/>
    <mergeCell ref="AO203:AO205"/>
    <mergeCell ref="AP195:AP197"/>
    <mergeCell ref="AQ195:AQ197"/>
    <mergeCell ref="AJ200:AJ202"/>
    <mergeCell ref="AK200:AK202"/>
    <mergeCell ref="AL200:AL202"/>
    <mergeCell ref="AM200:AM202"/>
    <mergeCell ref="AN200:AN202"/>
    <mergeCell ref="AO200:AO202"/>
    <mergeCell ref="AP200:AP202"/>
    <mergeCell ref="AQ200:AQ202"/>
    <mergeCell ref="AJ195:AJ197"/>
    <mergeCell ref="AK195:AK197"/>
    <mergeCell ref="AL195:AL197"/>
    <mergeCell ref="AM195:AM197"/>
    <mergeCell ref="AN195:AN197"/>
    <mergeCell ref="AO195:AO197"/>
    <mergeCell ref="AP189:AP191"/>
    <mergeCell ref="AQ189:AQ191"/>
    <mergeCell ref="AJ192:AJ194"/>
    <mergeCell ref="AK192:AK194"/>
    <mergeCell ref="AL192:AL194"/>
    <mergeCell ref="AM192:AM194"/>
    <mergeCell ref="AN192:AN194"/>
    <mergeCell ref="AO192:AO194"/>
    <mergeCell ref="AP192:AP194"/>
    <mergeCell ref="AQ192:AQ194"/>
    <mergeCell ref="AJ189:AJ191"/>
    <mergeCell ref="AK189:AK191"/>
    <mergeCell ref="AL189:AL191"/>
    <mergeCell ref="AM189:AM191"/>
    <mergeCell ref="AN189:AN191"/>
    <mergeCell ref="AO189:AO191"/>
    <mergeCell ref="AP203:AP205"/>
    <mergeCell ref="AQ203:AQ205"/>
    <mergeCell ref="AJ168:AJ170"/>
    <mergeCell ref="AK168:AK170"/>
    <mergeCell ref="AL168:AL170"/>
    <mergeCell ref="AM168:AM170"/>
    <mergeCell ref="AN168:AN170"/>
    <mergeCell ref="AO168:AO170"/>
    <mergeCell ref="AP168:AP170"/>
    <mergeCell ref="AQ168:AQ170"/>
    <mergeCell ref="AJ183:AJ185"/>
    <mergeCell ref="AK183:AK185"/>
    <mergeCell ref="AL183:AL185"/>
    <mergeCell ref="AM183:AM185"/>
    <mergeCell ref="AN183:AN185"/>
    <mergeCell ref="AO183:AO185"/>
    <mergeCell ref="AP177:AP179"/>
    <mergeCell ref="AQ177:AQ179"/>
    <mergeCell ref="AJ180:AJ182"/>
    <mergeCell ref="AK180:AK182"/>
    <mergeCell ref="AL180:AL182"/>
    <mergeCell ref="AM180:AM182"/>
    <mergeCell ref="AN180:AN182"/>
    <mergeCell ref="AO180:AO182"/>
    <mergeCell ref="AP180:AP182"/>
    <mergeCell ref="AQ180:AQ182"/>
    <mergeCell ref="AJ177:AJ179"/>
    <mergeCell ref="AK177:AK179"/>
    <mergeCell ref="AL177:AL179"/>
    <mergeCell ref="AM177:AM179"/>
    <mergeCell ref="AN177:AN179"/>
    <mergeCell ref="AO177:AO179"/>
    <mergeCell ref="AP171:AP173"/>
    <mergeCell ref="AQ171:AQ173"/>
    <mergeCell ref="AJ174:AJ176"/>
    <mergeCell ref="AK174:AK176"/>
    <mergeCell ref="AL174:AL176"/>
    <mergeCell ref="AM174:AM176"/>
    <mergeCell ref="AN174:AN176"/>
    <mergeCell ref="AO174:AO176"/>
    <mergeCell ref="AP174:AP176"/>
    <mergeCell ref="AQ174:AQ176"/>
    <mergeCell ref="AJ171:AJ173"/>
    <mergeCell ref="AK171:AK173"/>
    <mergeCell ref="AL171:AL173"/>
    <mergeCell ref="AM171:AM173"/>
    <mergeCell ref="AN171:AN173"/>
    <mergeCell ref="AO171:AO173"/>
    <mergeCell ref="AP183:AP185"/>
    <mergeCell ref="AQ183:AQ185"/>
    <mergeCell ref="AJ150:AJ152"/>
    <mergeCell ref="AK150:AK152"/>
    <mergeCell ref="AL150:AL152"/>
    <mergeCell ref="AM150:AM152"/>
    <mergeCell ref="AN150:AN152"/>
    <mergeCell ref="AO150:AO152"/>
    <mergeCell ref="AP150:AP152"/>
    <mergeCell ref="AQ150:AQ152"/>
    <mergeCell ref="AJ165:AJ167"/>
    <mergeCell ref="AK165:AK167"/>
    <mergeCell ref="AL165:AL167"/>
    <mergeCell ref="AM165:AM167"/>
    <mergeCell ref="AN165:AN167"/>
    <mergeCell ref="AO165:AO167"/>
    <mergeCell ref="AP159:AP161"/>
    <mergeCell ref="AQ159:AQ161"/>
    <mergeCell ref="AJ162:AJ164"/>
    <mergeCell ref="AK162:AK164"/>
    <mergeCell ref="AL162:AL164"/>
    <mergeCell ref="AM162:AM164"/>
    <mergeCell ref="AN162:AN164"/>
    <mergeCell ref="AO162:AO164"/>
    <mergeCell ref="AP162:AP164"/>
    <mergeCell ref="AQ162:AQ164"/>
    <mergeCell ref="AJ159:AJ161"/>
    <mergeCell ref="AK159:AK161"/>
    <mergeCell ref="AL159:AL161"/>
    <mergeCell ref="AM159:AM161"/>
    <mergeCell ref="AN159:AN161"/>
    <mergeCell ref="AO159:AO161"/>
    <mergeCell ref="AP153:AP155"/>
    <mergeCell ref="AQ153:AQ155"/>
    <mergeCell ref="AJ156:AJ158"/>
    <mergeCell ref="AK156:AK158"/>
    <mergeCell ref="AL156:AL158"/>
    <mergeCell ref="AM156:AM158"/>
    <mergeCell ref="AN156:AN158"/>
    <mergeCell ref="AO156:AO158"/>
    <mergeCell ref="AP156:AP158"/>
    <mergeCell ref="AQ156:AQ158"/>
    <mergeCell ref="AJ153:AJ155"/>
    <mergeCell ref="AK153:AK155"/>
    <mergeCell ref="AL153:AL155"/>
    <mergeCell ref="AM153:AM155"/>
    <mergeCell ref="AN153:AN155"/>
    <mergeCell ref="AO153:AO155"/>
    <mergeCell ref="AP165:AP167"/>
    <mergeCell ref="AQ165:AQ167"/>
    <mergeCell ref="AJ128:AJ130"/>
    <mergeCell ref="AK128:AK130"/>
    <mergeCell ref="AL128:AL130"/>
    <mergeCell ref="AM128:AM130"/>
    <mergeCell ref="AN128:AN130"/>
    <mergeCell ref="AO128:AO130"/>
    <mergeCell ref="AP128:AP130"/>
    <mergeCell ref="AQ128:AQ130"/>
    <mergeCell ref="AJ145:AJ147"/>
    <mergeCell ref="AK145:AK147"/>
    <mergeCell ref="AL145:AL147"/>
    <mergeCell ref="AM145:AM147"/>
    <mergeCell ref="AN145:AN147"/>
    <mergeCell ref="AO145:AO147"/>
    <mergeCell ref="AP139:AP141"/>
    <mergeCell ref="AQ139:AQ141"/>
    <mergeCell ref="AJ142:AJ144"/>
    <mergeCell ref="AK142:AK144"/>
    <mergeCell ref="AL142:AL144"/>
    <mergeCell ref="AM142:AM144"/>
    <mergeCell ref="AN142:AN144"/>
    <mergeCell ref="AO142:AO144"/>
    <mergeCell ref="AP142:AP144"/>
    <mergeCell ref="AQ142:AQ144"/>
    <mergeCell ref="AJ139:AJ141"/>
    <mergeCell ref="AK139:AK141"/>
    <mergeCell ref="AL139:AL141"/>
    <mergeCell ref="AM139:AM141"/>
    <mergeCell ref="AN139:AN141"/>
    <mergeCell ref="AO139:AO141"/>
    <mergeCell ref="AP131:AP133"/>
    <mergeCell ref="AQ131:AQ133"/>
    <mergeCell ref="AJ136:AJ138"/>
    <mergeCell ref="AK136:AK138"/>
    <mergeCell ref="AL136:AL138"/>
    <mergeCell ref="AM136:AM138"/>
    <mergeCell ref="AN136:AN138"/>
    <mergeCell ref="AO136:AO138"/>
    <mergeCell ref="AP136:AP138"/>
    <mergeCell ref="AQ136:AQ138"/>
    <mergeCell ref="AJ131:AJ133"/>
    <mergeCell ref="AK131:AK133"/>
    <mergeCell ref="AL131:AL133"/>
    <mergeCell ref="AM131:AM133"/>
    <mergeCell ref="AN131:AN133"/>
    <mergeCell ref="AO131:AO133"/>
    <mergeCell ref="AP145:AP147"/>
    <mergeCell ref="AQ145:AQ147"/>
    <mergeCell ref="AJ110:AJ112"/>
    <mergeCell ref="AK110:AK112"/>
    <mergeCell ref="AL110:AL112"/>
    <mergeCell ref="AM110:AM112"/>
    <mergeCell ref="AN110:AN112"/>
    <mergeCell ref="AO110:AO112"/>
    <mergeCell ref="AP110:AP112"/>
    <mergeCell ref="AQ110:AQ112"/>
    <mergeCell ref="AJ125:AJ127"/>
    <mergeCell ref="AK125:AK127"/>
    <mergeCell ref="AL125:AL127"/>
    <mergeCell ref="AM125:AM127"/>
    <mergeCell ref="AN125:AN127"/>
    <mergeCell ref="AO125:AO127"/>
    <mergeCell ref="AP119:AP121"/>
    <mergeCell ref="AQ119:AQ121"/>
    <mergeCell ref="AJ122:AJ124"/>
    <mergeCell ref="AK122:AK124"/>
    <mergeCell ref="AL122:AL124"/>
    <mergeCell ref="AM122:AM124"/>
    <mergeCell ref="AN122:AN124"/>
    <mergeCell ref="AO122:AO124"/>
    <mergeCell ref="AP122:AP124"/>
    <mergeCell ref="AQ122:AQ124"/>
    <mergeCell ref="AJ119:AJ121"/>
    <mergeCell ref="AK119:AK121"/>
    <mergeCell ref="AL119:AL121"/>
    <mergeCell ref="AM119:AM121"/>
    <mergeCell ref="AN119:AN121"/>
    <mergeCell ref="AO119:AO121"/>
    <mergeCell ref="AP113:AP115"/>
    <mergeCell ref="AQ113:AQ115"/>
    <mergeCell ref="AJ116:AJ118"/>
    <mergeCell ref="AK116:AK118"/>
    <mergeCell ref="AL116:AL118"/>
    <mergeCell ref="AM116:AM118"/>
    <mergeCell ref="AN116:AN118"/>
    <mergeCell ref="AO116:AO118"/>
    <mergeCell ref="AP116:AP118"/>
    <mergeCell ref="AQ116:AQ118"/>
    <mergeCell ref="AJ113:AJ115"/>
    <mergeCell ref="AK113:AK115"/>
    <mergeCell ref="AL113:AL115"/>
    <mergeCell ref="AM113:AM115"/>
    <mergeCell ref="AN113:AN115"/>
    <mergeCell ref="AO113:AO115"/>
    <mergeCell ref="AP125:AP127"/>
    <mergeCell ref="AQ125:AQ127"/>
    <mergeCell ref="AJ92:AJ94"/>
    <mergeCell ref="AK92:AK94"/>
    <mergeCell ref="AL92:AL94"/>
    <mergeCell ref="AM92:AM94"/>
    <mergeCell ref="AN92:AN94"/>
    <mergeCell ref="AO92:AO94"/>
    <mergeCell ref="AP92:AP94"/>
    <mergeCell ref="AQ92:AQ94"/>
    <mergeCell ref="AJ107:AJ109"/>
    <mergeCell ref="AK107:AK109"/>
    <mergeCell ref="AL107:AL109"/>
    <mergeCell ref="AM107:AM109"/>
    <mergeCell ref="AN107:AN109"/>
    <mergeCell ref="AO107:AO109"/>
    <mergeCell ref="AP101:AP103"/>
    <mergeCell ref="AQ101:AQ103"/>
    <mergeCell ref="AJ104:AJ106"/>
    <mergeCell ref="AK104:AK106"/>
    <mergeCell ref="AL104:AL106"/>
    <mergeCell ref="AM104:AM106"/>
    <mergeCell ref="AN104:AN106"/>
    <mergeCell ref="AO104:AO106"/>
    <mergeCell ref="AP104:AP106"/>
    <mergeCell ref="AQ104:AQ106"/>
    <mergeCell ref="AJ101:AJ103"/>
    <mergeCell ref="AK101:AK103"/>
    <mergeCell ref="AL101:AL103"/>
    <mergeCell ref="AM101:AM103"/>
    <mergeCell ref="AN101:AN103"/>
    <mergeCell ref="AO101:AO103"/>
    <mergeCell ref="AP95:AP97"/>
    <mergeCell ref="AQ95:AQ97"/>
    <mergeCell ref="AJ98:AJ100"/>
    <mergeCell ref="AK98:AK100"/>
    <mergeCell ref="AL98:AL100"/>
    <mergeCell ref="AM98:AM100"/>
    <mergeCell ref="AN98:AN100"/>
    <mergeCell ref="AO98:AO100"/>
    <mergeCell ref="AP98:AP100"/>
    <mergeCell ref="AQ98:AQ100"/>
    <mergeCell ref="AJ95:AJ97"/>
    <mergeCell ref="AK95:AK97"/>
    <mergeCell ref="AL95:AL97"/>
    <mergeCell ref="AM95:AM97"/>
    <mergeCell ref="AN95:AN97"/>
    <mergeCell ref="AO95:AO97"/>
    <mergeCell ref="AP107:AP109"/>
    <mergeCell ref="AQ107:AQ109"/>
    <mergeCell ref="AP89:AP91"/>
    <mergeCell ref="AQ89:AQ91"/>
    <mergeCell ref="AJ74:AJ76"/>
    <mergeCell ref="AK74:AK76"/>
    <mergeCell ref="AL74:AL76"/>
    <mergeCell ref="AM74:AM76"/>
    <mergeCell ref="AN74:AN76"/>
    <mergeCell ref="AO74:AO76"/>
    <mergeCell ref="AP74:AP76"/>
    <mergeCell ref="AQ74:AQ76"/>
    <mergeCell ref="AJ89:AJ91"/>
    <mergeCell ref="AK89:AK91"/>
    <mergeCell ref="AL89:AL91"/>
    <mergeCell ref="AM89:AM91"/>
    <mergeCell ref="AN89:AN91"/>
    <mergeCell ref="AO89:AO91"/>
    <mergeCell ref="AP83:AP85"/>
    <mergeCell ref="AQ83:AQ85"/>
    <mergeCell ref="AJ86:AJ88"/>
    <mergeCell ref="AK86:AK88"/>
    <mergeCell ref="AL86:AL88"/>
    <mergeCell ref="AM86:AM88"/>
    <mergeCell ref="AN86:AN88"/>
    <mergeCell ref="AO86:AO88"/>
    <mergeCell ref="AP86:AP88"/>
    <mergeCell ref="AQ86:AQ88"/>
    <mergeCell ref="AJ83:AJ85"/>
    <mergeCell ref="AK83:AK85"/>
    <mergeCell ref="AL83:AL85"/>
    <mergeCell ref="AM83:AM85"/>
    <mergeCell ref="AN83:AN85"/>
    <mergeCell ref="AO83:AO85"/>
    <mergeCell ref="AQ66:AQ68"/>
    <mergeCell ref="AJ57:AJ59"/>
    <mergeCell ref="AK57:AK59"/>
    <mergeCell ref="AL57:AL59"/>
    <mergeCell ref="AM57:AM59"/>
    <mergeCell ref="AN57:AN59"/>
    <mergeCell ref="AO57:AO59"/>
    <mergeCell ref="AP77:AP79"/>
    <mergeCell ref="AQ77:AQ79"/>
    <mergeCell ref="AJ80:AJ82"/>
    <mergeCell ref="AK80:AK82"/>
    <mergeCell ref="AL80:AL82"/>
    <mergeCell ref="AM80:AM82"/>
    <mergeCell ref="AN80:AN82"/>
    <mergeCell ref="AO80:AO82"/>
    <mergeCell ref="AP80:AP82"/>
    <mergeCell ref="AQ80:AQ82"/>
    <mergeCell ref="AJ77:AJ79"/>
    <mergeCell ref="AK77:AK79"/>
    <mergeCell ref="AL77:AL79"/>
    <mergeCell ref="AM77:AM79"/>
    <mergeCell ref="AN77:AN79"/>
    <mergeCell ref="AO77:AO79"/>
    <mergeCell ref="AJ63:AJ65"/>
    <mergeCell ref="AJ48:AJ50"/>
    <mergeCell ref="AK48:AK50"/>
    <mergeCell ref="AL48:AL50"/>
    <mergeCell ref="AM48:AM50"/>
    <mergeCell ref="AN48:AN50"/>
    <mergeCell ref="AJ60:AJ62"/>
    <mergeCell ref="AP69:AP71"/>
    <mergeCell ref="AQ69:AQ71"/>
    <mergeCell ref="AK60:AK62"/>
    <mergeCell ref="AL60:AL62"/>
    <mergeCell ref="AM60:AM62"/>
    <mergeCell ref="AN60:AN62"/>
    <mergeCell ref="AO60:AO62"/>
    <mergeCell ref="AP60:AP62"/>
    <mergeCell ref="AQ60:AQ62"/>
    <mergeCell ref="AO63:AO65"/>
    <mergeCell ref="AJ69:AJ71"/>
    <mergeCell ref="AK69:AK71"/>
    <mergeCell ref="AL69:AL71"/>
    <mergeCell ref="AM69:AM71"/>
    <mergeCell ref="AN69:AN71"/>
    <mergeCell ref="AO69:AO71"/>
    <mergeCell ref="AP57:AP59"/>
    <mergeCell ref="AQ57:AQ59"/>
    <mergeCell ref="AJ66:AJ68"/>
    <mergeCell ref="AK66:AK68"/>
    <mergeCell ref="AL66:AL68"/>
    <mergeCell ref="AM66:AM68"/>
    <mergeCell ref="AN66:AN68"/>
    <mergeCell ref="AO66:AO68"/>
    <mergeCell ref="AP66:AP68"/>
    <mergeCell ref="AQ51:AQ53"/>
    <mergeCell ref="AJ54:AJ56"/>
    <mergeCell ref="AK54:AK56"/>
    <mergeCell ref="AL54:AL56"/>
    <mergeCell ref="AM54:AM56"/>
    <mergeCell ref="AN54:AN56"/>
    <mergeCell ref="AO54:AO56"/>
    <mergeCell ref="AP54:AP56"/>
    <mergeCell ref="AQ54:AQ56"/>
    <mergeCell ref="AO48:AO50"/>
    <mergeCell ref="AP48:AP50"/>
    <mergeCell ref="AQ48:AQ50"/>
    <mergeCell ref="AJ51:AJ53"/>
    <mergeCell ref="AK51:AK53"/>
    <mergeCell ref="AL51:AL53"/>
    <mergeCell ref="AM51:AM53"/>
    <mergeCell ref="AN51:AN53"/>
    <mergeCell ref="AO51:AO53"/>
    <mergeCell ref="AP51:AP53"/>
    <mergeCell ref="AJ30:AJ32"/>
    <mergeCell ref="AK30:AK32"/>
    <mergeCell ref="AL30:AL32"/>
    <mergeCell ref="AM30:AM32"/>
    <mergeCell ref="AN30:AN32"/>
    <mergeCell ref="AO30:AO32"/>
    <mergeCell ref="AP30:AP32"/>
    <mergeCell ref="AQ30:AQ32"/>
    <mergeCell ref="AJ45:AJ47"/>
    <mergeCell ref="AK45:AK47"/>
    <mergeCell ref="AL45:AL47"/>
    <mergeCell ref="AM45:AM47"/>
    <mergeCell ref="AN45:AN47"/>
    <mergeCell ref="AO45:AO47"/>
    <mergeCell ref="AP39:AP41"/>
    <mergeCell ref="AQ39:AQ41"/>
    <mergeCell ref="AJ42:AJ44"/>
    <mergeCell ref="AK42:AK44"/>
    <mergeCell ref="AL42:AL44"/>
    <mergeCell ref="AM42:AM44"/>
    <mergeCell ref="AN42:AN44"/>
    <mergeCell ref="AO42:AO44"/>
    <mergeCell ref="AP42:AP44"/>
    <mergeCell ref="AQ42:AQ44"/>
    <mergeCell ref="AJ39:AJ41"/>
    <mergeCell ref="AK39:AK41"/>
    <mergeCell ref="AL39:AL41"/>
    <mergeCell ref="AM39:AM41"/>
    <mergeCell ref="AN39:AN41"/>
    <mergeCell ref="AO39:AO41"/>
    <mergeCell ref="AP33:AP35"/>
    <mergeCell ref="AQ33:AQ35"/>
    <mergeCell ref="AJ36:AJ38"/>
    <mergeCell ref="AK36:AK38"/>
    <mergeCell ref="AL36:AL38"/>
    <mergeCell ref="AM36:AM38"/>
    <mergeCell ref="AN36:AN38"/>
    <mergeCell ref="AO36:AO38"/>
    <mergeCell ref="AP36:AP38"/>
    <mergeCell ref="AQ36:AQ38"/>
    <mergeCell ref="AJ33:AJ35"/>
    <mergeCell ref="AK33:AK35"/>
    <mergeCell ref="AL33:AL35"/>
    <mergeCell ref="AM33:AM35"/>
    <mergeCell ref="AN33:AN35"/>
    <mergeCell ref="AO33:AO35"/>
    <mergeCell ref="AP45:AP47"/>
    <mergeCell ref="AQ45:AQ47"/>
    <mergeCell ref="AJ12:AJ14"/>
    <mergeCell ref="AK12:AK14"/>
    <mergeCell ref="AL12:AL14"/>
    <mergeCell ref="AM12:AM14"/>
    <mergeCell ref="AN12:AN14"/>
    <mergeCell ref="AO12:AO14"/>
    <mergeCell ref="AP12:AP14"/>
    <mergeCell ref="AQ12:AQ14"/>
    <mergeCell ref="AJ27:AJ29"/>
    <mergeCell ref="AK27:AK29"/>
    <mergeCell ref="AL27:AL29"/>
    <mergeCell ref="AM27:AM29"/>
    <mergeCell ref="AN27:AN29"/>
    <mergeCell ref="AO27:AO29"/>
    <mergeCell ref="AP21:AP23"/>
    <mergeCell ref="AQ21:AQ23"/>
    <mergeCell ref="AJ24:AJ26"/>
    <mergeCell ref="AK24:AK26"/>
    <mergeCell ref="AL24:AL26"/>
    <mergeCell ref="AM24:AM26"/>
    <mergeCell ref="AN24:AN26"/>
    <mergeCell ref="AO24:AO26"/>
    <mergeCell ref="AP24:AP26"/>
    <mergeCell ref="AQ24:AQ26"/>
    <mergeCell ref="AJ21:AJ23"/>
    <mergeCell ref="AK21:AK23"/>
    <mergeCell ref="AL21:AL23"/>
    <mergeCell ref="AM21:AM23"/>
    <mergeCell ref="AN21:AN23"/>
    <mergeCell ref="AO21:AO23"/>
    <mergeCell ref="AP15:AP17"/>
    <mergeCell ref="AQ15:AQ17"/>
    <mergeCell ref="AJ18:AJ20"/>
    <mergeCell ref="AK18:AK20"/>
    <mergeCell ref="AL18:AL20"/>
    <mergeCell ref="AM18:AM20"/>
    <mergeCell ref="AN18:AN20"/>
    <mergeCell ref="AO18:AO20"/>
    <mergeCell ref="AP18:AP20"/>
    <mergeCell ref="AQ18:AQ20"/>
    <mergeCell ref="AJ15:AJ17"/>
    <mergeCell ref="AK15:AK17"/>
    <mergeCell ref="AL15:AL17"/>
    <mergeCell ref="AM15:AM17"/>
    <mergeCell ref="AN15:AN17"/>
    <mergeCell ref="AO15:AO17"/>
    <mergeCell ref="AP27:AP29"/>
    <mergeCell ref="AQ27:AQ29"/>
    <mergeCell ref="V385:W385"/>
    <mergeCell ref="V447:W447"/>
    <mergeCell ref="V509:W509"/>
    <mergeCell ref="V572:W572"/>
    <mergeCell ref="V634:W634"/>
    <mergeCell ref="V696:W696"/>
    <mergeCell ref="V10:W10"/>
    <mergeCell ref="V72:W72"/>
    <mergeCell ref="V134:W134"/>
    <mergeCell ref="V198:W198"/>
    <mergeCell ref="V261:W261"/>
    <mergeCell ref="V323:W323"/>
    <mergeCell ref="X385:Y385"/>
    <mergeCell ref="X447:Y447"/>
    <mergeCell ref="X509:Y509"/>
    <mergeCell ref="X572:Y572"/>
    <mergeCell ref="X634:Y634"/>
    <mergeCell ref="X696:Y696"/>
    <mergeCell ref="X10:Y10"/>
    <mergeCell ref="X72:Y72"/>
    <mergeCell ref="X134:Y134"/>
    <mergeCell ref="X198:Y198"/>
    <mergeCell ref="X261:Y261"/>
    <mergeCell ref="X323:Y323"/>
    <mergeCell ref="P572:Q572"/>
    <mergeCell ref="N572:O572"/>
    <mergeCell ref="P323:Q323"/>
    <mergeCell ref="B725:B727"/>
    <mergeCell ref="G725:G727"/>
    <mergeCell ref="H725:H727"/>
    <mergeCell ref="I725:I727"/>
    <mergeCell ref="B722:B724"/>
    <mergeCell ref="G722:G724"/>
    <mergeCell ref="H722:H724"/>
    <mergeCell ref="N447:O447"/>
    <mergeCell ref="P447:Q447"/>
    <mergeCell ref="J509:K509"/>
    <mergeCell ref="L509:M509"/>
    <mergeCell ref="N509:O509"/>
    <mergeCell ref="P509:Q509"/>
    <mergeCell ref="N198:O198"/>
    <mergeCell ref="P198:Q198"/>
    <mergeCell ref="J261:K261"/>
    <mergeCell ref="L261:M261"/>
    <mergeCell ref="N261:O261"/>
    <mergeCell ref="P261:Q261"/>
    <mergeCell ref="J572:K572"/>
    <mergeCell ref="L572:M572"/>
    <mergeCell ref="J634:K634"/>
    <mergeCell ref="L634:M634"/>
    <mergeCell ref="J198:K198"/>
    <mergeCell ref="L198:M198"/>
    <mergeCell ref="J447:K447"/>
    <mergeCell ref="L447:M447"/>
    <mergeCell ref="J385:K385"/>
    <mergeCell ref="L385:M385"/>
    <mergeCell ref="L696:M696"/>
    <mergeCell ref="P696:Q696"/>
    <mergeCell ref="N696:O696"/>
    <mergeCell ref="I713:I715"/>
    <mergeCell ref="B710:B712"/>
    <mergeCell ref="G710:G712"/>
    <mergeCell ref="H710:H712"/>
    <mergeCell ref="I710:I712"/>
    <mergeCell ref="B701:B703"/>
    <mergeCell ref="G701:G703"/>
    <mergeCell ref="I722:I724"/>
    <mergeCell ref="B728:B730"/>
    <mergeCell ref="G728:G730"/>
    <mergeCell ref="H728:H730"/>
    <mergeCell ref="I728:I730"/>
    <mergeCell ref="J696:K696"/>
    <mergeCell ref="B719:B721"/>
    <mergeCell ref="G719:G721"/>
    <mergeCell ref="H719:H721"/>
    <mergeCell ref="I719:I721"/>
    <mergeCell ref="H701:H703"/>
    <mergeCell ref="I701:I703"/>
    <mergeCell ref="B698:B700"/>
    <mergeCell ref="G698:G700"/>
    <mergeCell ref="H698:H700"/>
    <mergeCell ref="I698:I700"/>
    <mergeCell ref="G669:G671"/>
    <mergeCell ref="H669:H671"/>
    <mergeCell ref="I669:I671"/>
    <mergeCell ref="B666:B668"/>
    <mergeCell ref="G666:G668"/>
    <mergeCell ref="H666:H668"/>
    <mergeCell ref="I666:I668"/>
    <mergeCell ref="B669:B671"/>
    <mergeCell ref="B716:B718"/>
    <mergeCell ref="G716:G718"/>
    <mergeCell ref="H716:H718"/>
    <mergeCell ref="I716:I718"/>
    <mergeCell ref="B713:B715"/>
    <mergeCell ref="G713:G715"/>
    <mergeCell ref="H713:H715"/>
    <mergeCell ref="B693:B695"/>
    <mergeCell ref="G693:G695"/>
    <mergeCell ref="H693:H695"/>
    <mergeCell ref="I693:I695"/>
    <mergeCell ref="B687:B689"/>
    <mergeCell ref="G687:G689"/>
    <mergeCell ref="H687:H689"/>
    <mergeCell ref="I687:I689"/>
    <mergeCell ref="B690:B692"/>
    <mergeCell ref="B684:B686"/>
    <mergeCell ref="G684:G686"/>
    <mergeCell ref="H684:H686"/>
    <mergeCell ref="I684:I686"/>
    <mergeCell ref="B672:B674"/>
    <mergeCell ref="G672:G674"/>
    <mergeCell ref="H672:H674"/>
    <mergeCell ref="I672:I674"/>
    <mergeCell ref="B675:B677"/>
    <mergeCell ref="G675:G677"/>
    <mergeCell ref="B645:B647"/>
    <mergeCell ref="G645:G647"/>
    <mergeCell ref="H645:H647"/>
    <mergeCell ref="I645:I647"/>
    <mergeCell ref="I631:I633"/>
    <mergeCell ref="H636:H638"/>
    <mergeCell ref="B607:B609"/>
    <mergeCell ref="G607:G609"/>
    <mergeCell ref="H607:H609"/>
    <mergeCell ref="I607:I609"/>
    <mergeCell ref="B625:B627"/>
    <mergeCell ref="G625:G627"/>
    <mergeCell ref="H625:H627"/>
    <mergeCell ref="I625:I627"/>
    <mergeCell ref="B613:B615"/>
    <mergeCell ref="G613:G615"/>
    <mergeCell ref="B663:B665"/>
    <mergeCell ref="G663:G665"/>
    <mergeCell ref="H663:H665"/>
    <mergeCell ref="I663:I665"/>
    <mergeCell ref="B660:B662"/>
    <mergeCell ref="G660:G662"/>
    <mergeCell ref="H660:H662"/>
    <mergeCell ref="I660:I662"/>
    <mergeCell ref="H657:H659"/>
    <mergeCell ref="I657:I659"/>
    <mergeCell ref="B654:B656"/>
    <mergeCell ref="G654:G656"/>
    <mergeCell ref="H654:H656"/>
    <mergeCell ref="I654:I656"/>
    <mergeCell ref="I636:I638"/>
    <mergeCell ref="B619:B621"/>
    <mergeCell ref="G619:G621"/>
    <mergeCell ref="H619:H621"/>
    <mergeCell ref="I619:I621"/>
    <mergeCell ref="B622:B624"/>
    <mergeCell ref="G622:G624"/>
    <mergeCell ref="H622:H624"/>
    <mergeCell ref="I622:I624"/>
    <mergeCell ref="B631:B633"/>
    <mergeCell ref="B604:B606"/>
    <mergeCell ref="G604:G606"/>
    <mergeCell ref="H604:H606"/>
    <mergeCell ref="I604:I606"/>
    <mergeCell ref="B639:B641"/>
    <mergeCell ref="G639:G641"/>
    <mergeCell ref="H639:H641"/>
    <mergeCell ref="I639:I641"/>
    <mergeCell ref="B636:B638"/>
    <mergeCell ref="G636:G638"/>
    <mergeCell ref="B628:B630"/>
    <mergeCell ref="G628:G630"/>
    <mergeCell ref="H628:H630"/>
    <mergeCell ref="I628:I630"/>
    <mergeCell ref="G601:G603"/>
    <mergeCell ref="H601:H603"/>
    <mergeCell ref="I601:I603"/>
    <mergeCell ref="B598:B600"/>
    <mergeCell ref="G598:G600"/>
    <mergeCell ref="H598:H600"/>
    <mergeCell ref="I598:I600"/>
    <mergeCell ref="G631:G633"/>
    <mergeCell ref="H631:H633"/>
    <mergeCell ref="G595:G597"/>
    <mergeCell ref="H595:H597"/>
    <mergeCell ref="I595:I597"/>
    <mergeCell ref="B592:B594"/>
    <mergeCell ref="G592:G594"/>
    <mergeCell ref="H592:H594"/>
    <mergeCell ref="I592:I594"/>
    <mergeCell ref="B601:B603"/>
    <mergeCell ref="H613:H615"/>
    <mergeCell ref="I613:I615"/>
    <mergeCell ref="B616:B618"/>
    <mergeCell ref="G616:G618"/>
    <mergeCell ref="H616:H618"/>
    <mergeCell ref="I616:I618"/>
    <mergeCell ref="I545:I547"/>
    <mergeCell ref="B595:B597"/>
    <mergeCell ref="B542:B544"/>
    <mergeCell ref="G542:G544"/>
    <mergeCell ref="H542:H544"/>
    <mergeCell ref="I542:I544"/>
    <mergeCell ref="B539:B541"/>
    <mergeCell ref="G539:G541"/>
    <mergeCell ref="H539:H541"/>
    <mergeCell ref="I539:I541"/>
    <mergeCell ref="B548:B550"/>
    <mergeCell ref="H583:H585"/>
    <mergeCell ref="I583:I585"/>
    <mergeCell ref="G589:G591"/>
    <mergeCell ref="H589:H591"/>
    <mergeCell ref="I589:I591"/>
    <mergeCell ref="B586:B588"/>
    <mergeCell ref="G586:G588"/>
    <mergeCell ref="H586:H588"/>
    <mergeCell ref="I586:I588"/>
    <mergeCell ref="B583:B585"/>
    <mergeCell ref="B479:B481"/>
    <mergeCell ref="G479:G481"/>
    <mergeCell ref="H479:H481"/>
    <mergeCell ref="I479:I481"/>
    <mergeCell ref="B485:B487"/>
    <mergeCell ref="G485:G487"/>
    <mergeCell ref="H485:H487"/>
    <mergeCell ref="I485:I487"/>
    <mergeCell ref="B517:B519"/>
    <mergeCell ref="G517:G519"/>
    <mergeCell ref="H517:H519"/>
    <mergeCell ref="I517:I519"/>
    <mergeCell ref="B523:B525"/>
    <mergeCell ref="G523:G525"/>
    <mergeCell ref="H523:H525"/>
    <mergeCell ref="I523:I525"/>
    <mergeCell ref="B520:B522"/>
    <mergeCell ref="G520:G522"/>
    <mergeCell ref="B503:B505"/>
    <mergeCell ref="G503:G505"/>
    <mergeCell ref="H503:H505"/>
    <mergeCell ref="I503:I505"/>
    <mergeCell ref="B494:B496"/>
    <mergeCell ref="G494:G496"/>
    <mergeCell ref="H494:H496"/>
    <mergeCell ref="I494:I496"/>
    <mergeCell ref="B482:B484"/>
    <mergeCell ref="G482:G484"/>
    <mergeCell ref="H482:H484"/>
    <mergeCell ref="I482:I484"/>
    <mergeCell ref="B488:B490"/>
    <mergeCell ref="G488:G490"/>
    <mergeCell ref="H488:H490"/>
    <mergeCell ref="I488:I490"/>
    <mergeCell ref="B491:B493"/>
    <mergeCell ref="G491:G493"/>
    <mergeCell ref="H491:H493"/>
    <mergeCell ref="I491:I493"/>
    <mergeCell ref="H520:H522"/>
    <mergeCell ref="I520:I522"/>
    <mergeCell ref="B470:B472"/>
    <mergeCell ref="G470:G472"/>
    <mergeCell ref="B464:B466"/>
    <mergeCell ref="G464:G466"/>
    <mergeCell ref="H464:H466"/>
    <mergeCell ref="I464:I466"/>
    <mergeCell ref="B476:B478"/>
    <mergeCell ref="G476:G478"/>
    <mergeCell ref="H476:H478"/>
    <mergeCell ref="I476:I478"/>
    <mergeCell ref="B473:B475"/>
    <mergeCell ref="G473:G475"/>
    <mergeCell ref="H473:H475"/>
    <mergeCell ref="I473:I475"/>
    <mergeCell ref="H470:H472"/>
    <mergeCell ref="I470:I472"/>
    <mergeCell ref="B467:B469"/>
    <mergeCell ref="G467:G469"/>
    <mergeCell ref="H467:H469"/>
    <mergeCell ref="I467:I469"/>
    <mergeCell ref="B411:B413"/>
    <mergeCell ref="G411:G413"/>
    <mergeCell ref="H411:H413"/>
    <mergeCell ref="I411:I413"/>
    <mergeCell ref="B408:B410"/>
    <mergeCell ref="G408:G410"/>
    <mergeCell ref="B461:B463"/>
    <mergeCell ref="G461:G463"/>
    <mergeCell ref="H461:H463"/>
    <mergeCell ref="I461:I463"/>
    <mergeCell ref="H396:H398"/>
    <mergeCell ref="I396:I398"/>
    <mergeCell ref="B405:B407"/>
    <mergeCell ref="G405:G407"/>
    <mergeCell ref="H405:H407"/>
    <mergeCell ref="I405:I407"/>
    <mergeCell ref="B452:B454"/>
    <mergeCell ref="G452:G454"/>
    <mergeCell ref="H452:H454"/>
    <mergeCell ref="I452:I454"/>
    <mergeCell ref="N385:O385"/>
    <mergeCell ref="P385:Q385"/>
    <mergeCell ref="B364:B366"/>
    <mergeCell ref="G364:G366"/>
    <mergeCell ref="H364:H366"/>
    <mergeCell ref="I364:I366"/>
    <mergeCell ref="B367:B369"/>
    <mergeCell ref="G367:G369"/>
    <mergeCell ref="B373:B375"/>
    <mergeCell ref="G373:G375"/>
    <mergeCell ref="B396:B398"/>
    <mergeCell ref="G396:G398"/>
    <mergeCell ref="I408:I410"/>
    <mergeCell ref="B358:B360"/>
    <mergeCell ref="G358:G360"/>
    <mergeCell ref="H358:H360"/>
    <mergeCell ref="I358:I360"/>
    <mergeCell ref="H373:H375"/>
    <mergeCell ref="I373:I375"/>
    <mergeCell ref="B376:B378"/>
    <mergeCell ref="B402:B404"/>
    <mergeCell ref="G402:G404"/>
    <mergeCell ref="H402:H404"/>
    <mergeCell ref="I402:I404"/>
    <mergeCell ref="G302:G304"/>
    <mergeCell ref="I343:I345"/>
    <mergeCell ref="B340:B342"/>
    <mergeCell ref="G340:G342"/>
    <mergeCell ref="B343:B345"/>
    <mergeCell ref="G343:G345"/>
    <mergeCell ref="H343:H345"/>
    <mergeCell ref="B346:B348"/>
    <mergeCell ref="G346:G348"/>
    <mergeCell ref="H346:H348"/>
    <mergeCell ref="I346:I348"/>
    <mergeCell ref="B355:B357"/>
    <mergeCell ref="G355:G357"/>
    <mergeCell ref="H355:H357"/>
    <mergeCell ref="I355:I357"/>
    <mergeCell ref="B352:B354"/>
    <mergeCell ref="G352:G354"/>
    <mergeCell ref="G349:G351"/>
    <mergeCell ref="H349:H351"/>
    <mergeCell ref="I349:I351"/>
    <mergeCell ref="H352:H354"/>
    <mergeCell ref="I352:I354"/>
    <mergeCell ref="J323:K323"/>
    <mergeCell ref="L323:M323"/>
    <mergeCell ref="B314:B316"/>
    <mergeCell ref="G314:G316"/>
    <mergeCell ref="H314:H316"/>
    <mergeCell ref="I314:I316"/>
    <mergeCell ref="B317:B319"/>
    <mergeCell ref="G317:G319"/>
    <mergeCell ref="H317:H319"/>
    <mergeCell ref="I317:I319"/>
    <mergeCell ref="N323:O323"/>
    <mergeCell ref="B328:B330"/>
    <mergeCell ref="G328:G330"/>
    <mergeCell ref="H328:H330"/>
    <mergeCell ref="I328:I330"/>
    <mergeCell ref="B308:B310"/>
    <mergeCell ref="G308:G310"/>
    <mergeCell ref="G311:G313"/>
    <mergeCell ref="H311:H313"/>
    <mergeCell ref="I311:I313"/>
    <mergeCell ref="B325:B327"/>
    <mergeCell ref="G325:G327"/>
    <mergeCell ref="H325:H327"/>
    <mergeCell ref="I325:I327"/>
    <mergeCell ref="B320:B322"/>
    <mergeCell ref="G320:G322"/>
    <mergeCell ref="H320:H322"/>
    <mergeCell ref="I320:I322"/>
    <mergeCell ref="B296:B298"/>
    <mergeCell ref="G296:G298"/>
    <mergeCell ref="H296:H298"/>
    <mergeCell ref="I296:I298"/>
    <mergeCell ref="B293:B295"/>
    <mergeCell ref="B281:B283"/>
    <mergeCell ref="G281:G283"/>
    <mergeCell ref="H281:H283"/>
    <mergeCell ref="I281:I283"/>
    <mergeCell ref="B290:B292"/>
    <mergeCell ref="G290:G292"/>
    <mergeCell ref="H290:H292"/>
    <mergeCell ref="I290:I292"/>
    <mergeCell ref="B287:B289"/>
    <mergeCell ref="G287:G289"/>
    <mergeCell ref="H302:H304"/>
    <mergeCell ref="I302:I304"/>
    <mergeCell ref="H305:H307"/>
    <mergeCell ref="I305:I307"/>
    <mergeCell ref="B311:B313"/>
    <mergeCell ref="B284:B286"/>
    <mergeCell ref="G284:G286"/>
    <mergeCell ref="H284:H286"/>
    <mergeCell ref="I284:I286"/>
    <mergeCell ref="H287:H289"/>
    <mergeCell ref="B299:B301"/>
    <mergeCell ref="G299:G301"/>
    <mergeCell ref="H299:H301"/>
    <mergeCell ref="G243:G245"/>
    <mergeCell ref="H243:H245"/>
    <mergeCell ref="I243:I245"/>
    <mergeCell ref="G230:G232"/>
    <mergeCell ref="H230:H232"/>
    <mergeCell ref="I230:I232"/>
    <mergeCell ref="B230:B232"/>
    <mergeCell ref="H249:H251"/>
    <mergeCell ref="I249:I251"/>
    <mergeCell ref="B252:B254"/>
    <mergeCell ref="B263:B265"/>
    <mergeCell ref="G263:G265"/>
    <mergeCell ref="H263:H265"/>
    <mergeCell ref="I263:I265"/>
    <mergeCell ref="G252:G254"/>
    <mergeCell ref="B258:B260"/>
    <mergeCell ref="G258:G260"/>
    <mergeCell ref="B240:B242"/>
    <mergeCell ref="G240:G242"/>
    <mergeCell ref="H240:H242"/>
    <mergeCell ref="I240:I242"/>
    <mergeCell ref="B249:B251"/>
    <mergeCell ref="G249:G251"/>
    <mergeCell ref="H195:H197"/>
    <mergeCell ref="I195:I197"/>
    <mergeCell ref="B189:B191"/>
    <mergeCell ref="G189:G191"/>
    <mergeCell ref="H189:H191"/>
    <mergeCell ref="I189:I191"/>
    <mergeCell ref="B192:B194"/>
    <mergeCell ref="G192:G194"/>
    <mergeCell ref="H192:H194"/>
    <mergeCell ref="I192:I194"/>
    <mergeCell ref="B212:B214"/>
    <mergeCell ref="G212:G214"/>
    <mergeCell ref="B233:B235"/>
    <mergeCell ref="G233:G235"/>
    <mergeCell ref="B195:B197"/>
    <mergeCell ref="G195:G197"/>
    <mergeCell ref="G206:G208"/>
    <mergeCell ref="B218:B220"/>
    <mergeCell ref="G218:G220"/>
    <mergeCell ref="B224:B226"/>
    <mergeCell ref="B209:B211"/>
    <mergeCell ref="G209:G211"/>
    <mergeCell ref="H209:H211"/>
    <mergeCell ref="I209:I211"/>
    <mergeCell ref="H224:H226"/>
    <mergeCell ref="I224:I226"/>
    <mergeCell ref="B227:B229"/>
    <mergeCell ref="G227:G229"/>
    <mergeCell ref="H227:H229"/>
    <mergeCell ref="I227:I229"/>
    <mergeCell ref="H212:H214"/>
    <mergeCell ref="I212:I214"/>
    <mergeCell ref="B186:B188"/>
    <mergeCell ref="G186:G188"/>
    <mergeCell ref="H186:H188"/>
    <mergeCell ref="I186:I188"/>
    <mergeCell ref="B168:B170"/>
    <mergeCell ref="G168:G170"/>
    <mergeCell ref="H168:H170"/>
    <mergeCell ref="I168:I170"/>
    <mergeCell ref="H171:H173"/>
    <mergeCell ref="I171:I173"/>
    <mergeCell ref="B177:B179"/>
    <mergeCell ref="G177:G179"/>
    <mergeCell ref="H177:H179"/>
    <mergeCell ref="I177:I179"/>
    <mergeCell ref="B183:B185"/>
    <mergeCell ref="G183:G185"/>
    <mergeCell ref="H183:H185"/>
    <mergeCell ref="I183:I185"/>
    <mergeCell ref="B180:B182"/>
    <mergeCell ref="G180:G182"/>
    <mergeCell ref="H180:H182"/>
    <mergeCell ref="I180:I182"/>
    <mergeCell ref="G162:G164"/>
    <mergeCell ref="H162:H164"/>
    <mergeCell ref="I162:I164"/>
    <mergeCell ref="B159:B161"/>
    <mergeCell ref="G159:G161"/>
    <mergeCell ref="H159:H161"/>
    <mergeCell ref="I159:I161"/>
    <mergeCell ref="B165:B167"/>
    <mergeCell ref="G165:G167"/>
    <mergeCell ref="H165:H167"/>
    <mergeCell ref="I165:I167"/>
    <mergeCell ref="B174:B176"/>
    <mergeCell ref="G174:G176"/>
    <mergeCell ref="H174:H176"/>
    <mergeCell ref="I174:I176"/>
    <mergeCell ref="B171:B173"/>
    <mergeCell ref="G171:G173"/>
    <mergeCell ref="B156:B158"/>
    <mergeCell ref="G156:G158"/>
    <mergeCell ref="H156:H158"/>
    <mergeCell ref="I156:I158"/>
    <mergeCell ref="B162:B164"/>
    <mergeCell ref="G101:G103"/>
    <mergeCell ref="B131:B133"/>
    <mergeCell ref="G131:G133"/>
    <mergeCell ref="H131:H133"/>
    <mergeCell ref="I131:I133"/>
    <mergeCell ref="B136:B138"/>
    <mergeCell ref="G136:G138"/>
    <mergeCell ref="H136:H138"/>
    <mergeCell ref="I136:I138"/>
    <mergeCell ref="B142:B144"/>
    <mergeCell ref="G142:G144"/>
    <mergeCell ref="B139:B141"/>
    <mergeCell ref="G139:G141"/>
    <mergeCell ref="H139:H141"/>
    <mergeCell ref="I139:I141"/>
    <mergeCell ref="J134:K134"/>
    <mergeCell ref="L134:M134"/>
    <mergeCell ref="N134:O134"/>
    <mergeCell ref="P134:Q134"/>
    <mergeCell ref="B110:B112"/>
    <mergeCell ref="G110:G112"/>
    <mergeCell ref="H110:H112"/>
    <mergeCell ref="I110:I112"/>
    <mergeCell ref="B113:B115"/>
    <mergeCell ref="G113:G115"/>
    <mergeCell ref="B153:B155"/>
    <mergeCell ref="G153:G155"/>
    <mergeCell ref="H153:H155"/>
    <mergeCell ref="I153:I155"/>
    <mergeCell ref="H142:H144"/>
    <mergeCell ref="I142:I144"/>
    <mergeCell ref="B150:B152"/>
    <mergeCell ref="G150:G152"/>
    <mergeCell ref="H150:H152"/>
    <mergeCell ref="I150:I152"/>
    <mergeCell ref="B145:B147"/>
    <mergeCell ref="G145:G147"/>
    <mergeCell ref="H145:H147"/>
    <mergeCell ref="I145:I147"/>
    <mergeCell ref="B98:B100"/>
    <mergeCell ref="G98:G100"/>
    <mergeCell ref="H98:H100"/>
    <mergeCell ref="I98:I100"/>
    <mergeCell ref="B95:B97"/>
    <mergeCell ref="G95:G97"/>
    <mergeCell ref="B125:B127"/>
    <mergeCell ref="G125:G127"/>
    <mergeCell ref="H125:H127"/>
    <mergeCell ref="I125:I127"/>
    <mergeCell ref="J72:K72"/>
    <mergeCell ref="B83:B85"/>
    <mergeCell ref="G83:G85"/>
    <mergeCell ref="H83:H85"/>
    <mergeCell ref="I83:I85"/>
    <mergeCell ref="H95:H97"/>
    <mergeCell ref="H113:H115"/>
    <mergeCell ref="I113:I115"/>
    <mergeCell ref="B116:B118"/>
    <mergeCell ref="G116:G118"/>
    <mergeCell ref="H116:H118"/>
    <mergeCell ref="I116:I118"/>
    <mergeCell ref="B80:B82"/>
    <mergeCell ref="G80:G82"/>
    <mergeCell ref="H80:H82"/>
    <mergeCell ref="I80:I82"/>
    <mergeCell ref="B77:B79"/>
    <mergeCell ref="G77:G79"/>
    <mergeCell ref="I77:I79"/>
    <mergeCell ref="I95:I97"/>
    <mergeCell ref="G89:G91"/>
    <mergeCell ref="H89:H91"/>
    <mergeCell ref="I89:I91"/>
    <mergeCell ref="B69:B71"/>
    <mergeCell ref="G69:G71"/>
    <mergeCell ref="H69:H71"/>
    <mergeCell ref="I69:I71"/>
    <mergeCell ref="B86:B88"/>
    <mergeCell ref="G86:G88"/>
    <mergeCell ref="B74:B76"/>
    <mergeCell ref="G74:G76"/>
    <mergeCell ref="H74:H76"/>
    <mergeCell ref="I74:I76"/>
    <mergeCell ref="B48:B50"/>
    <mergeCell ref="G48:G50"/>
    <mergeCell ref="H48:H50"/>
    <mergeCell ref="I48:I50"/>
    <mergeCell ref="B60:B62"/>
    <mergeCell ref="G60:G62"/>
    <mergeCell ref="I57:I59"/>
    <mergeCell ref="B45:B47"/>
    <mergeCell ref="G45:G47"/>
    <mergeCell ref="H45:H47"/>
    <mergeCell ref="I45:I47"/>
    <mergeCell ref="B42:B44"/>
    <mergeCell ref="G42:G44"/>
    <mergeCell ref="H42:H44"/>
    <mergeCell ref="I42:I44"/>
    <mergeCell ref="B51:B53"/>
    <mergeCell ref="B66:B68"/>
    <mergeCell ref="G66:G68"/>
    <mergeCell ref="H66:H68"/>
    <mergeCell ref="I66:I68"/>
    <mergeCell ref="R72:S72"/>
    <mergeCell ref="B33:B35"/>
    <mergeCell ref="G33:G35"/>
    <mergeCell ref="H33:H35"/>
    <mergeCell ref="I33:I35"/>
    <mergeCell ref="H36:H38"/>
    <mergeCell ref="I36:I38"/>
    <mergeCell ref="B57:B59"/>
    <mergeCell ref="H24:H26"/>
    <mergeCell ref="I24:I26"/>
    <mergeCell ref="C5:D5"/>
    <mergeCell ref="L72:M72"/>
    <mergeCell ref="N72:O72"/>
    <mergeCell ref="P72:Q72"/>
    <mergeCell ref="G51:G53"/>
    <mergeCell ref="H51:H53"/>
    <mergeCell ref="I51:I53"/>
    <mergeCell ref="G57:G59"/>
    <mergeCell ref="H60:H62"/>
    <mergeCell ref="I60:I62"/>
    <mergeCell ref="B63:B65"/>
    <mergeCell ref="G63:G65"/>
    <mergeCell ref="H63:H65"/>
    <mergeCell ref="I63:I65"/>
    <mergeCell ref="H57:H59"/>
    <mergeCell ref="J10:K10"/>
    <mergeCell ref="L10:M10"/>
    <mergeCell ref="I6:K6"/>
    <mergeCell ref="I7:K7"/>
    <mergeCell ref="I8:K8"/>
    <mergeCell ref="I18:I20"/>
    <mergeCell ref="B30:B32"/>
    <mergeCell ref="G30:G32"/>
    <mergeCell ref="H30:H32"/>
    <mergeCell ref="I30:I32"/>
    <mergeCell ref="B39:B41"/>
    <mergeCell ref="G39:G41"/>
    <mergeCell ref="H39:H41"/>
    <mergeCell ref="I39:I41"/>
    <mergeCell ref="B36:B38"/>
    <mergeCell ref="G36:G38"/>
    <mergeCell ref="B54:B56"/>
    <mergeCell ref="G54:G56"/>
    <mergeCell ref="H128:H130"/>
    <mergeCell ref="I128:I130"/>
    <mergeCell ref="B119:B121"/>
    <mergeCell ref="G119:G121"/>
    <mergeCell ref="H119:H121"/>
    <mergeCell ref="I119:I121"/>
    <mergeCell ref="B27:B29"/>
    <mergeCell ref="G27:G29"/>
    <mergeCell ref="H27:H29"/>
    <mergeCell ref="I27:I29"/>
    <mergeCell ref="B24:B26"/>
    <mergeCell ref="G24:G26"/>
    <mergeCell ref="R10:S10"/>
    <mergeCell ref="H54:H56"/>
    <mergeCell ref="I54:I56"/>
    <mergeCell ref="B21:B23"/>
    <mergeCell ref="G21:G23"/>
    <mergeCell ref="H21:H23"/>
    <mergeCell ref="I21:I23"/>
    <mergeCell ref="B18:B20"/>
    <mergeCell ref="G18:G20"/>
    <mergeCell ref="H18:H20"/>
    <mergeCell ref="B15:B17"/>
    <mergeCell ref="G15:G17"/>
    <mergeCell ref="H15:H17"/>
    <mergeCell ref="I15:I17"/>
    <mergeCell ref="N10:O10"/>
    <mergeCell ref="P10:Q10"/>
    <mergeCell ref="B12:B14"/>
    <mergeCell ref="G12:G14"/>
    <mergeCell ref="H12:H14"/>
    <mergeCell ref="I12:I14"/>
    <mergeCell ref="H107:H109"/>
    <mergeCell ref="I107:I109"/>
    <mergeCell ref="B101:B103"/>
    <mergeCell ref="H233:H235"/>
    <mergeCell ref="I233:I235"/>
    <mergeCell ref="B200:B202"/>
    <mergeCell ref="G200:G202"/>
    <mergeCell ref="H200:H202"/>
    <mergeCell ref="I200:I202"/>
    <mergeCell ref="B206:B208"/>
    <mergeCell ref="B89:B91"/>
    <mergeCell ref="B104:B106"/>
    <mergeCell ref="G104:G106"/>
    <mergeCell ref="H104:H106"/>
    <mergeCell ref="I104:I106"/>
    <mergeCell ref="H77:H79"/>
    <mergeCell ref="H101:H103"/>
    <mergeCell ref="I101:I103"/>
    <mergeCell ref="B122:B124"/>
    <mergeCell ref="G122:G124"/>
    <mergeCell ref="H122:H124"/>
    <mergeCell ref="I122:I124"/>
    <mergeCell ref="B92:B94"/>
    <mergeCell ref="G92:G94"/>
    <mergeCell ref="H92:H94"/>
    <mergeCell ref="I92:I94"/>
    <mergeCell ref="B107:B109"/>
    <mergeCell ref="G107:G109"/>
    <mergeCell ref="H86:H88"/>
    <mergeCell ref="I86:I88"/>
    <mergeCell ref="B128:B130"/>
    <mergeCell ref="G128:G130"/>
    <mergeCell ref="B246:B248"/>
    <mergeCell ref="G246:G248"/>
    <mergeCell ref="H246:H248"/>
    <mergeCell ref="I246:I248"/>
    <mergeCell ref="H308:H310"/>
    <mergeCell ref="I308:I310"/>
    <mergeCell ref="B255:B257"/>
    <mergeCell ref="G255:G257"/>
    <mergeCell ref="H255:H257"/>
    <mergeCell ref="I255:I257"/>
    <mergeCell ref="G224:G226"/>
    <mergeCell ref="H206:H208"/>
    <mergeCell ref="I206:I208"/>
    <mergeCell ref="B203:B205"/>
    <mergeCell ref="G203:G205"/>
    <mergeCell ref="H203:H205"/>
    <mergeCell ref="I203:I205"/>
    <mergeCell ref="H218:H220"/>
    <mergeCell ref="I218:I220"/>
    <mergeCell ref="B215:B217"/>
    <mergeCell ref="G215:G217"/>
    <mergeCell ref="H215:H217"/>
    <mergeCell ref="I215:I217"/>
    <mergeCell ref="B236:B238"/>
    <mergeCell ref="G236:G238"/>
    <mergeCell ref="H236:H238"/>
    <mergeCell ref="I236:I238"/>
    <mergeCell ref="B221:B223"/>
    <mergeCell ref="G221:G223"/>
    <mergeCell ref="H221:H223"/>
    <mergeCell ref="I221:I223"/>
    <mergeCell ref="B243:B245"/>
    <mergeCell ref="G293:G295"/>
    <mergeCell ref="H293:H295"/>
    <mergeCell ref="I293:I295"/>
    <mergeCell ref="H252:H254"/>
    <mergeCell ref="I252:I254"/>
    <mergeCell ref="B305:B307"/>
    <mergeCell ref="G305:G307"/>
    <mergeCell ref="H258:H260"/>
    <mergeCell ref="I258:I260"/>
    <mergeCell ref="B272:B274"/>
    <mergeCell ref="G272:G274"/>
    <mergeCell ref="H272:H274"/>
    <mergeCell ref="I272:I274"/>
    <mergeCell ref="B266:B268"/>
    <mergeCell ref="G266:G268"/>
    <mergeCell ref="H266:H268"/>
    <mergeCell ref="I266:I268"/>
    <mergeCell ref="B278:B280"/>
    <mergeCell ref="G278:G280"/>
    <mergeCell ref="H278:H280"/>
    <mergeCell ref="I278:I280"/>
    <mergeCell ref="B275:B277"/>
    <mergeCell ref="G275:G277"/>
    <mergeCell ref="H275:H277"/>
    <mergeCell ref="I275:I277"/>
    <mergeCell ref="B269:B271"/>
    <mergeCell ref="G269:G271"/>
    <mergeCell ref="H269:H271"/>
    <mergeCell ref="I269:I271"/>
    <mergeCell ref="I287:I289"/>
    <mergeCell ref="I299:I301"/>
    <mergeCell ref="B302:B304"/>
    <mergeCell ref="B334:B336"/>
    <mergeCell ref="G334:G336"/>
    <mergeCell ref="H334:H336"/>
    <mergeCell ref="I334:I336"/>
    <mergeCell ref="B331:B333"/>
    <mergeCell ref="G331:G333"/>
    <mergeCell ref="H331:H333"/>
    <mergeCell ref="I331:I333"/>
    <mergeCell ref="B426:B428"/>
    <mergeCell ref="G426:G428"/>
    <mergeCell ref="H426:H428"/>
    <mergeCell ref="I426:I428"/>
    <mergeCell ref="B337:B339"/>
    <mergeCell ref="G337:G339"/>
    <mergeCell ref="H337:H339"/>
    <mergeCell ref="I337:I339"/>
    <mergeCell ref="H340:H342"/>
    <mergeCell ref="I340:I342"/>
    <mergeCell ref="B361:B363"/>
    <mergeCell ref="G361:G363"/>
    <mergeCell ref="H361:H363"/>
    <mergeCell ref="I361:I363"/>
    <mergeCell ref="I382:I384"/>
    <mergeCell ref="G376:G378"/>
    <mergeCell ref="H376:H378"/>
    <mergeCell ref="I376:I378"/>
    <mergeCell ref="H367:H369"/>
    <mergeCell ref="I367:I369"/>
    <mergeCell ref="B370:B372"/>
    <mergeCell ref="G370:G372"/>
    <mergeCell ref="H370:H372"/>
    <mergeCell ref="I370:I372"/>
    <mergeCell ref="H393:H395"/>
    <mergeCell ref="I393:I395"/>
    <mergeCell ref="B390:B392"/>
    <mergeCell ref="G390:G392"/>
    <mergeCell ref="H390:H392"/>
    <mergeCell ref="B387:B389"/>
    <mergeCell ref="G387:G389"/>
    <mergeCell ref="H387:H389"/>
    <mergeCell ref="I387:I389"/>
    <mergeCell ref="B393:B395"/>
    <mergeCell ref="B349:B351"/>
    <mergeCell ref="B379:B381"/>
    <mergeCell ref="G379:G381"/>
    <mergeCell ref="H379:H381"/>
    <mergeCell ref="I379:I381"/>
    <mergeCell ref="B382:B384"/>
    <mergeCell ref="G382:G384"/>
    <mergeCell ref="H382:H384"/>
    <mergeCell ref="B458:B460"/>
    <mergeCell ref="G458:G460"/>
    <mergeCell ref="H458:H460"/>
    <mergeCell ref="I458:I460"/>
    <mergeCell ref="B455:B457"/>
    <mergeCell ref="G455:G457"/>
    <mergeCell ref="H455:H457"/>
    <mergeCell ref="I455:I457"/>
    <mergeCell ref="I390:I392"/>
    <mergeCell ref="B399:B401"/>
    <mergeCell ref="G399:G401"/>
    <mergeCell ref="H399:H401"/>
    <mergeCell ref="I399:I401"/>
    <mergeCell ref="B429:B431"/>
    <mergeCell ref="G429:G431"/>
    <mergeCell ref="H429:H431"/>
    <mergeCell ref="I429:I431"/>
    <mergeCell ref="H408:H410"/>
    <mergeCell ref="G432:G434"/>
    <mergeCell ref="H432:H434"/>
    <mergeCell ref="I432:I434"/>
    <mergeCell ref="B435:B437"/>
    <mergeCell ref="G435:G437"/>
    <mergeCell ref="H435:H437"/>
    <mergeCell ref="I435:I437"/>
    <mergeCell ref="G393:G395"/>
    <mergeCell ref="B438:B440"/>
    <mergeCell ref="G438:G440"/>
    <mergeCell ref="H438:H440"/>
    <mergeCell ref="I438:I440"/>
    <mergeCell ref="B441:B443"/>
    <mergeCell ref="G441:G443"/>
    <mergeCell ref="B444:B446"/>
    <mergeCell ref="G444:G446"/>
    <mergeCell ref="H444:H446"/>
    <mergeCell ref="I444:I446"/>
    <mergeCell ref="B449:B451"/>
    <mergeCell ref="G449:G451"/>
    <mergeCell ref="G420:G422"/>
    <mergeCell ref="H420:H422"/>
    <mergeCell ref="I420:I422"/>
    <mergeCell ref="B417:B419"/>
    <mergeCell ref="G417:G419"/>
    <mergeCell ref="H417:H419"/>
    <mergeCell ref="I417:I419"/>
    <mergeCell ref="B414:B416"/>
    <mergeCell ref="G414:G416"/>
    <mergeCell ref="H414:H416"/>
    <mergeCell ref="I414:I416"/>
    <mergeCell ref="B423:B425"/>
    <mergeCell ref="G423:G425"/>
    <mergeCell ref="H423:H425"/>
    <mergeCell ref="I423:I425"/>
    <mergeCell ref="B420:B422"/>
    <mergeCell ref="H449:H451"/>
    <mergeCell ref="I449:I451"/>
    <mergeCell ref="H441:H443"/>
    <mergeCell ref="I441:I443"/>
    <mergeCell ref="B432:B434"/>
    <mergeCell ref="H500:H502"/>
    <mergeCell ref="I500:I502"/>
    <mergeCell ref="B557:B559"/>
    <mergeCell ref="G557:G559"/>
    <mergeCell ref="H557:H559"/>
    <mergeCell ref="I557:I559"/>
    <mergeCell ref="B551:B553"/>
    <mergeCell ref="G551:G553"/>
    <mergeCell ref="H551:H553"/>
    <mergeCell ref="I551:I553"/>
    <mergeCell ref="B506:B508"/>
    <mergeCell ref="G506:G508"/>
    <mergeCell ref="H506:H508"/>
    <mergeCell ref="I506:I508"/>
    <mergeCell ref="B497:B499"/>
    <mergeCell ref="G497:G499"/>
    <mergeCell ref="H497:H499"/>
    <mergeCell ref="I497:I499"/>
    <mergeCell ref="B500:B502"/>
    <mergeCell ref="G500:G502"/>
    <mergeCell ref="B535:B538"/>
    <mergeCell ref="G535:G538"/>
    <mergeCell ref="H535:H538"/>
    <mergeCell ref="I535:I538"/>
    <mergeCell ref="B532:B534"/>
    <mergeCell ref="G532:G534"/>
    <mergeCell ref="H532:H534"/>
    <mergeCell ref="I532:I534"/>
    <mergeCell ref="H529:H531"/>
    <mergeCell ref="I529:I531"/>
    <mergeCell ref="B526:B528"/>
    <mergeCell ref="G526:G528"/>
    <mergeCell ref="B511:B513"/>
    <mergeCell ref="G511:G513"/>
    <mergeCell ref="H511:H513"/>
    <mergeCell ref="I511:I513"/>
    <mergeCell ref="H566:H568"/>
    <mergeCell ref="I566:I568"/>
    <mergeCell ref="B563:B565"/>
    <mergeCell ref="G563:G565"/>
    <mergeCell ref="H563:H565"/>
    <mergeCell ref="I563:I565"/>
    <mergeCell ref="B554:B556"/>
    <mergeCell ref="G554:G556"/>
    <mergeCell ref="H554:H556"/>
    <mergeCell ref="I554:I556"/>
    <mergeCell ref="B514:B516"/>
    <mergeCell ref="G514:G516"/>
    <mergeCell ref="H514:H516"/>
    <mergeCell ref="I514:I516"/>
    <mergeCell ref="H526:H528"/>
    <mergeCell ref="I526:I528"/>
    <mergeCell ref="B560:B562"/>
    <mergeCell ref="G560:G562"/>
    <mergeCell ref="H560:H562"/>
    <mergeCell ref="I560:I562"/>
    <mergeCell ref="B529:B531"/>
    <mergeCell ref="G529:G531"/>
    <mergeCell ref="G548:G550"/>
    <mergeCell ref="H548:H550"/>
    <mergeCell ref="I548:I550"/>
    <mergeCell ref="B545:B547"/>
    <mergeCell ref="G545:G547"/>
    <mergeCell ref="H545:H547"/>
    <mergeCell ref="G755:G757"/>
    <mergeCell ref="H755:H757"/>
    <mergeCell ref="B755:B757"/>
    <mergeCell ref="I755:I757"/>
    <mergeCell ref="G746:G748"/>
    <mergeCell ref="H746:H748"/>
    <mergeCell ref="H675:H677"/>
    <mergeCell ref="I675:I677"/>
    <mergeCell ref="B678:B680"/>
    <mergeCell ref="G678:G680"/>
    <mergeCell ref="H678:H680"/>
    <mergeCell ref="I678:I680"/>
    <mergeCell ref="P634:Q634"/>
    <mergeCell ref="N634:O634"/>
    <mergeCell ref="H642:H644"/>
    <mergeCell ref="I642:I644"/>
    <mergeCell ref="B651:B653"/>
    <mergeCell ref="G651:G653"/>
    <mergeCell ref="H651:H653"/>
    <mergeCell ref="I651:I653"/>
    <mergeCell ref="B648:B650"/>
    <mergeCell ref="G648:G650"/>
    <mergeCell ref="B731:B733"/>
    <mergeCell ref="G731:G733"/>
    <mergeCell ref="H731:H733"/>
    <mergeCell ref="I731:I733"/>
    <mergeCell ref="B642:B644"/>
    <mergeCell ref="G642:G644"/>
    <mergeCell ref="B681:B683"/>
    <mergeCell ref="G681:G683"/>
    <mergeCell ref="H681:H683"/>
    <mergeCell ref="I681:I683"/>
    <mergeCell ref="B752:B754"/>
    <mergeCell ref="I752:I754"/>
    <mergeCell ref="B740:B742"/>
    <mergeCell ref="I740:I742"/>
    <mergeCell ref="B743:B745"/>
    <mergeCell ref="I743:I745"/>
    <mergeCell ref="G752:G754"/>
    <mergeCell ref="H752:H754"/>
    <mergeCell ref="B749:B751"/>
    <mergeCell ref="I749:I751"/>
    <mergeCell ref="G734:G736"/>
    <mergeCell ref="H734:H736"/>
    <mergeCell ref="G737:G739"/>
    <mergeCell ref="H737:H739"/>
    <mergeCell ref="B737:B739"/>
    <mergeCell ref="I737:I739"/>
    <mergeCell ref="B734:B736"/>
    <mergeCell ref="I734:I736"/>
    <mergeCell ref="G749:G751"/>
    <mergeCell ref="H749:H751"/>
    <mergeCell ref="B746:B748"/>
    <mergeCell ref="I746:I748"/>
    <mergeCell ref="G740:G742"/>
    <mergeCell ref="H740:H742"/>
    <mergeCell ref="G743:G745"/>
    <mergeCell ref="H743:H745"/>
    <mergeCell ref="H704:H706"/>
    <mergeCell ref="I704:I706"/>
    <mergeCell ref="B569:B571"/>
    <mergeCell ref="G569:G571"/>
    <mergeCell ref="H569:H571"/>
    <mergeCell ref="I569:I571"/>
    <mergeCell ref="B610:B612"/>
    <mergeCell ref="G610:G612"/>
    <mergeCell ref="H610:H612"/>
    <mergeCell ref="I610:I612"/>
    <mergeCell ref="R696:S696"/>
    <mergeCell ref="G690:G692"/>
    <mergeCell ref="H690:H692"/>
    <mergeCell ref="I690:I692"/>
    <mergeCell ref="B707:B709"/>
    <mergeCell ref="G707:G709"/>
    <mergeCell ref="H707:H709"/>
    <mergeCell ref="I707:I709"/>
    <mergeCell ref="B704:B706"/>
    <mergeCell ref="G704:G706"/>
    <mergeCell ref="R572:S572"/>
    <mergeCell ref="R634:S634"/>
    <mergeCell ref="H648:H650"/>
    <mergeCell ref="I648:I650"/>
    <mergeCell ref="B657:B659"/>
    <mergeCell ref="G657:G659"/>
    <mergeCell ref="G583:G585"/>
    <mergeCell ref="B580:B582"/>
    <mergeCell ref="G580:G582"/>
    <mergeCell ref="H580:H582"/>
    <mergeCell ref="I580:I582"/>
    <mergeCell ref="B589:B591"/>
    <mergeCell ref="T509:U509"/>
    <mergeCell ref="T572:U572"/>
    <mergeCell ref="T634:U634"/>
    <mergeCell ref="T696:U696"/>
    <mergeCell ref="R198:S198"/>
    <mergeCell ref="AE12:AE14"/>
    <mergeCell ref="AE66:AE68"/>
    <mergeCell ref="AE89:AE91"/>
    <mergeCell ref="AE116:AE118"/>
    <mergeCell ref="AE145:AE147"/>
    <mergeCell ref="B566:B568"/>
    <mergeCell ref="G566:G568"/>
    <mergeCell ref="T10:U10"/>
    <mergeCell ref="T72:U72"/>
    <mergeCell ref="T134:U134"/>
    <mergeCell ref="T198:U198"/>
    <mergeCell ref="T261:U261"/>
    <mergeCell ref="T323:U323"/>
    <mergeCell ref="T385:U385"/>
    <mergeCell ref="T447:U447"/>
    <mergeCell ref="R323:S323"/>
    <mergeCell ref="R385:S385"/>
    <mergeCell ref="R447:S447"/>
    <mergeCell ref="R509:S509"/>
    <mergeCell ref="B577:B579"/>
    <mergeCell ref="G577:G579"/>
    <mergeCell ref="H577:H579"/>
    <mergeCell ref="I577:I579"/>
    <mergeCell ref="B574:B576"/>
    <mergeCell ref="G574:G576"/>
    <mergeCell ref="H574:H576"/>
    <mergeCell ref="I574:I576"/>
    <mergeCell ref="R134:S134"/>
    <mergeCell ref="AF66:AF68"/>
    <mergeCell ref="AE69:AE71"/>
    <mergeCell ref="AF69:AF71"/>
    <mergeCell ref="AE74:AE76"/>
    <mergeCell ref="AF74:AF76"/>
    <mergeCell ref="AE77:AE79"/>
    <mergeCell ref="AF77:AF79"/>
    <mergeCell ref="AF45:AF47"/>
    <mergeCell ref="AE48:AE50"/>
    <mergeCell ref="AF48:AF50"/>
    <mergeCell ref="AE51:AE53"/>
    <mergeCell ref="AF51:AF53"/>
    <mergeCell ref="AE54:AE56"/>
    <mergeCell ref="AF54:AF56"/>
    <mergeCell ref="AE511:AE513"/>
    <mergeCell ref="AE539:AE541"/>
    <mergeCell ref="R261:S261"/>
    <mergeCell ref="AE45:AE47"/>
    <mergeCell ref="AE343:AE345"/>
    <mergeCell ref="AE370:AE372"/>
    <mergeCell ref="AE399:AE401"/>
    <mergeCell ref="AE426:AE428"/>
    <mergeCell ref="AE455:AE457"/>
    <mergeCell ref="AE482:AE484"/>
    <mergeCell ref="AE349:AE351"/>
    <mergeCell ref="AE361:AE363"/>
    <mergeCell ref="AE373:AE375"/>
    <mergeCell ref="AE387:AE389"/>
    <mergeCell ref="AE174:AE176"/>
    <mergeCell ref="AE203:AE205"/>
    <mergeCell ref="AE230:AE232"/>
    <mergeCell ref="AF12:AF14"/>
    <mergeCell ref="AE15:AE17"/>
    <mergeCell ref="AF15:AF17"/>
    <mergeCell ref="AE18:AE20"/>
    <mergeCell ref="AF18:AF20"/>
    <mergeCell ref="AE21:AE23"/>
    <mergeCell ref="AF21:AF23"/>
    <mergeCell ref="AE24:AE26"/>
    <mergeCell ref="AF24:AF26"/>
    <mergeCell ref="AE80:AE82"/>
    <mergeCell ref="AF80:AF82"/>
    <mergeCell ref="AE83:AE85"/>
    <mergeCell ref="AF83:AF85"/>
    <mergeCell ref="AE86:AE88"/>
    <mergeCell ref="AF86:AF88"/>
    <mergeCell ref="AE57:AE59"/>
    <mergeCell ref="AF57:AF59"/>
    <mergeCell ref="AE36:AE38"/>
    <mergeCell ref="AF36:AF38"/>
    <mergeCell ref="AE39:AE41"/>
    <mergeCell ref="AF39:AF41"/>
    <mergeCell ref="AE42:AE44"/>
    <mergeCell ref="AF42:AF44"/>
    <mergeCell ref="AE98:AE100"/>
    <mergeCell ref="AF98:AF100"/>
    <mergeCell ref="AE101:AE103"/>
    <mergeCell ref="AF101:AF103"/>
    <mergeCell ref="AE104:AE106"/>
    <mergeCell ref="AF104:AF106"/>
    <mergeCell ref="AF89:AF91"/>
    <mergeCell ref="AE92:AE94"/>
    <mergeCell ref="AF92:AF94"/>
    <mergeCell ref="AE63:AE65"/>
    <mergeCell ref="AF63:AF65"/>
    <mergeCell ref="AF95:AF97"/>
    <mergeCell ref="AE27:AE29"/>
    <mergeCell ref="AF27:AF29"/>
    <mergeCell ref="AE30:AE32"/>
    <mergeCell ref="AF30:AF32"/>
    <mergeCell ref="AE33:AE35"/>
    <mergeCell ref="AF33:AF35"/>
    <mergeCell ref="AE95:AE97"/>
    <mergeCell ref="AE128:AE130"/>
    <mergeCell ref="AF128:AF130"/>
    <mergeCell ref="AE131:AE133"/>
    <mergeCell ref="AF131:AF133"/>
    <mergeCell ref="AE136:AE138"/>
    <mergeCell ref="AF136:AF138"/>
    <mergeCell ref="AF116:AF118"/>
    <mergeCell ref="AE119:AE121"/>
    <mergeCell ref="AF119:AF121"/>
    <mergeCell ref="AE122:AE124"/>
    <mergeCell ref="AF122:AF124"/>
    <mergeCell ref="AE125:AE127"/>
    <mergeCell ref="AF125:AF127"/>
    <mergeCell ref="AE107:AE109"/>
    <mergeCell ref="AF107:AF109"/>
    <mergeCell ref="AE110:AE112"/>
    <mergeCell ref="AF110:AF112"/>
    <mergeCell ref="AE113:AE115"/>
    <mergeCell ref="AF113:AF115"/>
    <mergeCell ref="AE162:AE164"/>
    <mergeCell ref="AF162:AF164"/>
    <mergeCell ref="AE165:AE167"/>
    <mergeCell ref="AF165:AF167"/>
    <mergeCell ref="AE168:AE170"/>
    <mergeCell ref="AF168:AF170"/>
    <mergeCell ref="AE153:AE155"/>
    <mergeCell ref="AF153:AF155"/>
    <mergeCell ref="AE156:AE158"/>
    <mergeCell ref="AF156:AF158"/>
    <mergeCell ref="AE159:AE161"/>
    <mergeCell ref="AF159:AF161"/>
    <mergeCell ref="AE139:AE141"/>
    <mergeCell ref="AF139:AF141"/>
    <mergeCell ref="AE142:AE144"/>
    <mergeCell ref="AF142:AF144"/>
    <mergeCell ref="AF145:AF147"/>
    <mergeCell ref="AE150:AE152"/>
    <mergeCell ref="AF150:AF152"/>
    <mergeCell ref="AF195:AF197"/>
    <mergeCell ref="AE200:AE202"/>
    <mergeCell ref="AF200:AF202"/>
    <mergeCell ref="AF203:AF205"/>
    <mergeCell ref="AE206:AE208"/>
    <mergeCell ref="AF206:AF208"/>
    <mergeCell ref="AF183:AF185"/>
    <mergeCell ref="AE186:AE188"/>
    <mergeCell ref="AF186:AF188"/>
    <mergeCell ref="AE189:AE191"/>
    <mergeCell ref="AF189:AF191"/>
    <mergeCell ref="AE192:AE194"/>
    <mergeCell ref="AF192:AF194"/>
    <mergeCell ref="AE171:AE173"/>
    <mergeCell ref="AF171:AF173"/>
    <mergeCell ref="AF174:AF176"/>
    <mergeCell ref="AE177:AE179"/>
    <mergeCell ref="AF177:AF179"/>
    <mergeCell ref="AE180:AE182"/>
    <mergeCell ref="AF180:AF182"/>
    <mergeCell ref="AE183:AE185"/>
    <mergeCell ref="AE195:AE197"/>
    <mergeCell ref="AE233:AE235"/>
    <mergeCell ref="AF233:AF235"/>
    <mergeCell ref="AE236:AE238"/>
    <mergeCell ref="AF236:AF238"/>
    <mergeCell ref="AE240:AE242"/>
    <mergeCell ref="AF240:AF242"/>
    <mergeCell ref="AF221:AF223"/>
    <mergeCell ref="AE224:AE226"/>
    <mergeCell ref="AF224:AF226"/>
    <mergeCell ref="AE227:AE229"/>
    <mergeCell ref="AF227:AF229"/>
    <mergeCell ref="AF230:AF232"/>
    <mergeCell ref="AF209:AF211"/>
    <mergeCell ref="AE212:AE214"/>
    <mergeCell ref="AF212:AF214"/>
    <mergeCell ref="AE215:AE217"/>
    <mergeCell ref="AF215:AF217"/>
    <mergeCell ref="AE218:AE220"/>
    <mergeCell ref="AF218:AF220"/>
    <mergeCell ref="AE209:AE211"/>
    <mergeCell ref="AE221:AE223"/>
    <mergeCell ref="AE266:AE268"/>
    <mergeCell ref="AF266:AF268"/>
    <mergeCell ref="AE269:AE271"/>
    <mergeCell ref="AF269:AF271"/>
    <mergeCell ref="AE272:AE274"/>
    <mergeCell ref="AF272:AF274"/>
    <mergeCell ref="AE252:AE254"/>
    <mergeCell ref="AF252:AF254"/>
    <mergeCell ref="AE255:AE257"/>
    <mergeCell ref="AF255:AF257"/>
    <mergeCell ref="AF258:AF260"/>
    <mergeCell ref="AE263:AE265"/>
    <mergeCell ref="AF263:AF265"/>
    <mergeCell ref="AE243:AE245"/>
    <mergeCell ref="AF243:AF245"/>
    <mergeCell ref="AE246:AE248"/>
    <mergeCell ref="AF246:AF248"/>
    <mergeCell ref="AE249:AE251"/>
    <mergeCell ref="AF249:AF251"/>
    <mergeCell ref="AE258:AE260"/>
    <mergeCell ref="AE296:AE298"/>
    <mergeCell ref="AF296:AF298"/>
    <mergeCell ref="AE299:AE301"/>
    <mergeCell ref="AF299:AF301"/>
    <mergeCell ref="AE302:AE304"/>
    <mergeCell ref="AF302:AF304"/>
    <mergeCell ref="AE284:AE286"/>
    <mergeCell ref="AF284:AF286"/>
    <mergeCell ref="AF287:AF289"/>
    <mergeCell ref="AE290:AE292"/>
    <mergeCell ref="AF290:AF292"/>
    <mergeCell ref="AE293:AE295"/>
    <mergeCell ref="AF293:AF295"/>
    <mergeCell ref="AE275:AE277"/>
    <mergeCell ref="AF275:AF277"/>
    <mergeCell ref="AE278:AE280"/>
    <mergeCell ref="AF278:AF280"/>
    <mergeCell ref="AE281:AE283"/>
    <mergeCell ref="AF281:AF283"/>
    <mergeCell ref="AE287:AE289"/>
    <mergeCell ref="AE328:AE330"/>
    <mergeCell ref="AF328:AF330"/>
    <mergeCell ref="AE331:AE333"/>
    <mergeCell ref="AF331:AF333"/>
    <mergeCell ref="AE334:AE336"/>
    <mergeCell ref="AF334:AF336"/>
    <mergeCell ref="AF314:AF316"/>
    <mergeCell ref="AE317:AE319"/>
    <mergeCell ref="AF317:AF319"/>
    <mergeCell ref="AE320:AE322"/>
    <mergeCell ref="AF320:AF322"/>
    <mergeCell ref="AE325:AE327"/>
    <mergeCell ref="AF325:AF327"/>
    <mergeCell ref="AE305:AE307"/>
    <mergeCell ref="AF305:AF307"/>
    <mergeCell ref="AE308:AE310"/>
    <mergeCell ref="AF308:AF310"/>
    <mergeCell ref="AE311:AE313"/>
    <mergeCell ref="AF311:AF313"/>
    <mergeCell ref="AE314:AE316"/>
    <mergeCell ref="AF361:AF363"/>
    <mergeCell ref="AE364:AE366"/>
    <mergeCell ref="AF364:AF366"/>
    <mergeCell ref="AE367:AE369"/>
    <mergeCell ref="AF367:AF369"/>
    <mergeCell ref="AF370:AF372"/>
    <mergeCell ref="AF349:AF351"/>
    <mergeCell ref="AE352:AE354"/>
    <mergeCell ref="AF352:AF354"/>
    <mergeCell ref="AE355:AE357"/>
    <mergeCell ref="AF355:AF357"/>
    <mergeCell ref="AE358:AE360"/>
    <mergeCell ref="AF358:AF360"/>
    <mergeCell ref="AE337:AE339"/>
    <mergeCell ref="AF337:AF339"/>
    <mergeCell ref="AE340:AE342"/>
    <mergeCell ref="AF340:AF342"/>
    <mergeCell ref="AF343:AF345"/>
    <mergeCell ref="AE346:AE348"/>
    <mergeCell ref="AF346:AF348"/>
    <mergeCell ref="AF399:AF401"/>
    <mergeCell ref="AE402:AE404"/>
    <mergeCell ref="AF402:AF404"/>
    <mergeCell ref="AE405:AE407"/>
    <mergeCell ref="AF405:AF407"/>
    <mergeCell ref="AE408:AE410"/>
    <mergeCell ref="AF408:AF410"/>
    <mergeCell ref="AF387:AF389"/>
    <mergeCell ref="AE390:AE392"/>
    <mergeCell ref="AF390:AF392"/>
    <mergeCell ref="AE393:AE395"/>
    <mergeCell ref="AF393:AF395"/>
    <mergeCell ref="AE396:AE398"/>
    <mergeCell ref="AF396:AF398"/>
    <mergeCell ref="AF373:AF375"/>
    <mergeCell ref="AE376:AE378"/>
    <mergeCell ref="AF376:AF378"/>
    <mergeCell ref="AE379:AE381"/>
    <mergeCell ref="AF379:AF381"/>
    <mergeCell ref="AE382:AE384"/>
    <mergeCell ref="AF382:AF384"/>
    <mergeCell ref="AE432:AE434"/>
    <mergeCell ref="AF432:AF434"/>
    <mergeCell ref="AE435:AE437"/>
    <mergeCell ref="AF435:AF437"/>
    <mergeCell ref="AE438:AE440"/>
    <mergeCell ref="AF438:AF440"/>
    <mergeCell ref="AE420:AE422"/>
    <mergeCell ref="AF420:AF422"/>
    <mergeCell ref="AE423:AE425"/>
    <mergeCell ref="AF423:AF425"/>
    <mergeCell ref="AF426:AF428"/>
    <mergeCell ref="AE429:AE431"/>
    <mergeCell ref="AF429:AF431"/>
    <mergeCell ref="AE411:AE413"/>
    <mergeCell ref="AF411:AF413"/>
    <mergeCell ref="AE414:AE416"/>
    <mergeCell ref="AF414:AF416"/>
    <mergeCell ref="AE417:AE419"/>
    <mergeCell ref="AF417:AF419"/>
    <mergeCell ref="AE464:AE466"/>
    <mergeCell ref="AF464:AF466"/>
    <mergeCell ref="AE467:AE469"/>
    <mergeCell ref="AF467:AF469"/>
    <mergeCell ref="AE470:AE472"/>
    <mergeCell ref="AF470:AF472"/>
    <mergeCell ref="AE452:AE454"/>
    <mergeCell ref="AF452:AF454"/>
    <mergeCell ref="AF455:AF457"/>
    <mergeCell ref="AE458:AE460"/>
    <mergeCell ref="AF458:AF460"/>
    <mergeCell ref="AE461:AE463"/>
    <mergeCell ref="AF461:AF463"/>
    <mergeCell ref="AE441:AE443"/>
    <mergeCell ref="AF441:AF443"/>
    <mergeCell ref="AE444:AE446"/>
    <mergeCell ref="AF444:AF446"/>
    <mergeCell ref="AE449:AE451"/>
    <mergeCell ref="AF449:AF451"/>
    <mergeCell ref="AE494:AE496"/>
    <mergeCell ref="AF494:AF496"/>
    <mergeCell ref="AE497:AE499"/>
    <mergeCell ref="AF497:AF499"/>
    <mergeCell ref="AE500:AE502"/>
    <mergeCell ref="AF500:AF502"/>
    <mergeCell ref="AF482:AF484"/>
    <mergeCell ref="AE485:AE487"/>
    <mergeCell ref="AF485:AF487"/>
    <mergeCell ref="AE488:AE490"/>
    <mergeCell ref="AF488:AF490"/>
    <mergeCell ref="AE491:AE493"/>
    <mergeCell ref="AF491:AF493"/>
    <mergeCell ref="AE473:AE475"/>
    <mergeCell ref="AF473:AF475"/>
    <mergeCell ref="AE476:AE478"/>
    <mergeCell ref="AF476:AF478"/>
    <mergeCell ref="AE479:AE481"/>
    <mergeCell ref="AF479:AF481"/>
    <mergeCell ref="AE526:AE528"/>
    <mergeCell ref="AF526:AF528"/>
    <mergeCell ref="AE529:AE531"/>
    <mergeCell ref="AF529:AF531"/>
    <mergeCell ref="AE532:AE534"/>
    <mergeCell ref="AF532:AF534"/>
    <mergeCell ref="AE517:AE519"/>
    <mergeCell ref="AF517:AF519"/>
    <mergeCell ref="AE520:AE522"/>
    <mergeCell ref="AF520:AF522"/>
    <mergeCell ref="AE523:AE525"/>
    <mergeCell ref="AF523:AF525"/>
    <mergeCell ref="AE503:AE505"/>
    <mergeCell ref="AF503:AF505"/>
    <mergeCell ref="AE506:AE508"/>
    <mergeCell ref="AF506:AF508"/>
    <mergeCell ref="AF511:AF513"/>
    <mergeCell ref="AE514:AE516"/>
    <mergeCell ref="AF514:AF516"/>
    <mergeCell ref="AE557:AE559"/>
    <mergeCell ref="AF557:AF559"/>
    <mergeCell ref="AE560:AE562"/>
    <mergeCell ref="AF560:AF562"/>
    <mergeCell ref="AE563:AE565"/>
    <mergeCell ref="AF563:AF565"/>
    <mergeCell ref="AE548:AE550"/>
    <mergeCell ref="AF548:AF550"/>
    <mergeCell ref="AE551:AE553"/>
    <mergeCell ref="AF551:AF553"/>
    <mergeCell ref="AE554:AE556"/>
    <mergeCell ref="AF554:AF556"/>
    <mergeCell ref="AE535:AE538"/>
    <mergeCell ref="AF535:AF538"/>
    <mergeCell ref="AF539:AF541"/>
    <mergeCell ref="AE542:AE544"/>
    <mergeCell ref="AF542:AF544"/>
    <mergeCell ref="AE545:AE547"/>
    <mergeCell ref="AF545:AF547"/>
    <mergeCell ref="AE586:AE588"/>
    <mergeCell ref="AF586:AF588"/>
    <mergeCell ref="AE589:AE591"/>
    <mergeCell ref="AF589:AF591"/>
    <mergeCell ref="AE592:AE594"/>
    <mergeCell ref="AF592:AF594"/>
    <mergeCell ref="AE577:AE579"/>
    <mergeCell ref="AF577:AF579"/>
    <mergeCell ref="AE580:AE582"/>
    <mergeCell ref="AF580:AF582"/>
    <mergeCell ref="AE583:AE585"/>
    <mergeCell ref="AF583:AF585"/>
    <mergeCell ref="AE566:AE568"/>
    <mergeCell ref="AF566:AF568"/>
    <mergeCell ref="AE569:AE571"/>
    <mergeCell ref="AF569:AF571"/>
    <mergeCell ref="AE574:AE576"/>
    <mergeCell ref="AF574:AF576"/>
    <mergeCell ref="AE613:AE615"/>
    <mergeCell ref="AF613:AF615"/>
    <mergeCell ref="AE616:AE618"/>
    <mergeCell ref="AF616:AF618"/>
    <mergeCell ref="AE619:AE621"/>
    <mergeCell ref="AF619:AF621"/>
    <mergeCell ref="AE604:AE606"/>
    <mergeCell ref="AF604:AF606"/>
    <mergeCell ref="AE607:AE609"/>
    <mergeCell ref="AF607:AF609"/>
    <mergeCell ref="AE610:AE612"/>
    <mergeCell ref="AF610:AF612"/>
    <mergeCell ref="AE595:AE597"/>
    <mergeCell ref="AF595:AF597"/>
    <mergeCell ref="AE598:AE600"/>
    <mergeCell ref="AF598:AF600"/>
    <mergeCell ref="AE601:AE603"/>
    <mergeCell ref="AF601:AF603"/>
    <mergeCell ref="AE755:AE757"/>
    <mergeCell ref="AF755:AF757"/>
    <mergeCell ref="AE710:AE712"/>
    <mergeCell ref="AF710:AF712"/>
    <mergeCell ref="AE713:AE715"/>
    <mergeCell ref="AF713:AF715"/>
    <mergeCell ref="AE716:AE718"/>
    <mergeCell ref="AF716:AF718"/>
    <mergeCell ref="AE719:AE721"/>
    <mergeCell ref="AF719:AF721"/>
    <mergeCell ref="AE746:AE748"/>
    <mergeCell ref="AF746:AF748"/>
    <mergeCell ref="AE749:AE751"/>
    <mergeCell ref="AF749:AF751"/>
    <mergeCell ref="AE752:AE754"/>
    <mergeCell ref="AF752:AF754"/>
    <mergeCell ref="AE651:AE653"/>
    <mergeCell ref="AF651:AF653"/>
    <mergeCell ref="AE654:AE656"/>
    <mergeCell ref="AF654:AF656"/>
    <mergeCell ref="AE657:AE659"/>
    <mergeCell ref="AF657:AF659"/>
    <mergeCell ref="AE698:AE700"/>
    <mergeCell ref="AF698:AF700"/>
    <mergeCell ref="AE701:AE703"/>
    <mergeCell ref="AF701:AF703"/>
    <mergeCell ref="AE704:AE706"/>
    <mergeCell ref="AF704:AF706"/>
    <mergeCell ref="AE740:AE742"/>
    <mergeCell ref="AF740:AF742"/>
    <mergeCell ref="AE743:AE745"/>
    <mergeCell ref="AF743:AF745"/>
    <mergeCell ref="AE660:AE662"/>
    <mergeCell ref="AF660:AF662"/>
    <mergeCell ref="AE663:AE665"/>
    <mergeCell ref="AF663:AF665"/>
    <mergeCell ref="AE666:AE668"/>
    <mergeCell ref="AF666:AF668"/>
    <mergeCell ref="AE734:AE736"/>
    <mergeCell ref="AF734:AF736"/>
    <mergeCell ref="AE707:AE709"/>
    <mergeCell ref="AF707:AF709"/>
    <mergeCell ref="AE737:AE739"/>
    <mergeCell ref="AF737:AF739"/>
    <mergeCell ref="AE731:AE733"/>
    <mergeCell ref="AF731:AF733"/>
    <mergeCell ref="AE722:AE724"/>
    <mergeCell ref="AF722:AF724"/>
    <mergeCell ref="AE725:AE727"/>
    <mergeCell ref="AF725:AF727"/>
    <mergeCell ref="AE728:AE730"/>
    <mergeCell ref="AF728:AF730"/>
    <mergeCell ref="AP63:AP65"/>
    <mergeCell ref="AQ63:AQ65"/>
    <mergeCell ref="Z10:AA10"/>
    <mergeCell ref="Z72:AA72"/>
    <mergeCell ref="Z134:AA134"/>
    <mergeCell ref="Z198:AA198"/>
    <mergeCell ref="AI66:AI68"/>
    <mergeCell ref="AH69:AH71"/>
    <mergeCell ref="AI69:AI71"/>
    <mergeCell ref="AH12:AH14"/>
    <mergeCell ref="AE678:AE680"/>
    <mergeCell ref="AF678:AF680"/>
    <mergeCell ref="AK63:AK65"/>
    <mergeCell ref="AL63:AL65"/>
    <mergeCell ref="AM63:AM65"/>
    <mergeCell ref="AN63:AN65"/>
    <mergeCell ref="AE669:AE671"/>
    <mergeCell ref="AF669:AF671"/>
    <mergeCell ref="AE672:AE674"/>
    <mergeCell ref="AF672:AF674"/>
    <mergeCell ref="AE675:AE677"/>
    <mergeCell ref="AF675:AF677"/>
    <mergeCell ref="AH30:AH32"/>
    <mergeCell ref="AI30:AI32"/>
    <mergeCell ref="AH33:AH35"/>
    <mergeCell ref="AI33:AI35"/>
    <mergeCell ref="AH36:AH38"/>
    <mergeCell ref="AI36:AI38"/>
    <mergeCell ref="AH63:AH65"/>
    <mergeCell ref="AI63:AI65"/>
    <mergeCell ref="AE642:AE644"/>
    <mergeCell ref="AF642:AF644"/>
    <mergeCell ref="AH39:AH41"/>
    <mergeCell ref="AI39:AI41"/>
    <mergeCell ref="AH42:AH44"/>
    <mergeCell ref="AI42:AI44"/>
    <mergeCell ref="AH45:AH47"/>
    <mergeCell ref="AI45:AI47"/>
    <mergeCell ref="AH24:AH26"/>
    <mergeCell ref="AI24:AI26"/>
    <mergeCell ref="AH27:AH29"/>
    <mergeCell ref="AI27:AI29"/>
    <mergeCell ref="Z634:AA634"/>
    <mergeCell ref="Z696:AA696"/>
    <mergeCell ref="AE60:AE62"/>
    <mergeCell ref="AF60:AF62"/>
    <mergeCell ref="AH60:AH62"/>
    <mergeCell ref="AI60:AI62"/>
    <mergeCell ref="AI12:AI14"/>
    <mergeCell ref="AH15:AH17"/>
    <mergeCell ref="AI15:AI17"/>
    <mergeCell ref="AH18:AH20"/>
    <mergeCell ref="AI18:AI20"/>
    <mergeCell ref="AH21:AH23"/>
    <mergeCell ref="AI21:AI23"/>
    <mergeCell ref="Z261:AA261"/>
    <mergeCell ref="Z323:AA323"/>
    <mergeCell ref="Z385:AA385"/>
    <mergeCell ref="Z447:AA447"/>
    <mergeCell ref="Z509:AA509"/>
    <mergeCell ref="Z572:AA572"/>
    <mergeCell ref="AE645:AE647"/>
    <mergeCell ref="AF645:AF647"/>
    <mergeCell ref="AE648:AE650"/>
    <mergeCell ref="AE687:AE689"/>
    <mergeCell ref="AF687:AF689"/>
    <mergeCell ref="AE690:AE692"/>
    <mergeCell ref="AF690:AF692"/>
    <mergeCell ref="AE693:AE695"/>
    <mergeCell ref="AF693:AF695"/>
    <mergeCell ref="AH57:AH59"/>
    <mergeCell ref="AI57:AI59"/>
    <mergeCell ref="AH66:AH68"/>
    <mergeCell ref="AE681:AE683"/>
    <mergeCell ref="AF681:AF683"/>
    <mergeCell ref="AE684:AE686"/>
    <mergeCell ref="AF684:AF686"/>
    <mergeCell ref="AH48:AH50"/>
    <mergeCell ref="AI48:AI50"/>
    <mergeCell ref="AH51:AH53"/>
    <mergeCell ref="AI51:AI53"/>
    <mergeCell ref="AH54:AH56"/>
    <mergeCell ref="AI54:AI56"/>
    <mergeCell ref="AF648:AF650"/>
    <mergeCell ref="AE631:AE633"/>
    <mergeCell ref="AF631:AF633"/>
    <mergeCell ref="AE636:AE638"/>
    <mergeCell ref="AF636:AF638"/>
    <mergeCell ref="AE639:AE641"/>
    <mergeCell ref="AF639:AF641"/>
    <mergeCell ref="AE622:AE624"/>
    <mergeCell ref="AF622:AF624"/>
    <mergeCell ref="AE625:AE627"/>
    <mergeCell ref="AF625:AF627"/>
    <mergeCell ref="AE628:AE630"/>
    <mergeCell ref="AF628:AF630"/>
  </mergeCells>
  <pageMargins left="0.1" right="0.1" top="0.5" bottom="0.5" header="0" footer="0.17"/>
  <pageSetup paperSize="3" scale="55" fitToHeight="12" orientation="landscape" r:id="rId1"/>
  <headerFooter alignWithMargins="0">
    <oddFooter>&amp;R&amp;Z&amp;F       page 1 of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0A780-AD2E-4A15-B17A-FA0B55B3ABC1}">
  <sheetPr>
    <pageSetUpPr fitToPage="1"/>
  </sheetPr>
  <dimension ref="A1:AK34"/>
  <sheetViews>
    <sheetView topLeftCell="R1" zoomScale="85" zoomScaleNormal="85" workbookViewId="0">
      <selection activeCell="Y11" sqref="Y11:AK22"/>
    </sheetView>
  </sheetViews>
  <sheetFormatPr defaultRowHeight="12.75" x14ac:dyDescent="0.2"/>
  <cols>
    <col min="1" max="1" width="15.140625" style="4" bestFit="1" customWidth="1"/>
    <col min="2" max="3" width="9.140625" style="4"/>
    <col min="4" max="4" width="9.7109375" style="4" bestFit="1" customWidth="1"/>
    <col min="5" max="6" width="9.140625" style="4"/>
    <col min="7" max="7" width="9.7109375" style="4" bestFit="1" customWidth="1"/>
    <col min="8" max="8" width="10.7109375" style="4" customWidth="1"/>
    <col min="9" max="10" width="9.140625" style="4"/>
    <col min="11" max="11" width="9.85546875" style="4" bestFit="1" customWidth="1"/>
    <col min="12" max="16384" width="9.140625" style="4"/>
  </cols>
  <sheetData>
    <row r="1" spans="1:37" ht="23.25" x14ac:dyDescent="0.35">
      <c r="A1" s="72">
        <v>2015</v>
      </c>
      <c r="B1" s="83" t="s">
        <v>158</v>
      </c>
      <c r="C1" s="84"/>
      <c r="D1" s="83" t="s">
        <v>157</v>
      </c>
    </row>
    <row r="3" spans="1:37" ht="15.75" x14ac:dyDescent="0.25">
      <c r="B3" s="114" t="s">
        <v>156</v>
      </c>
    </row>
    <row r="4" spans="1:37" x14ac:dyDescent="0.2">
      <c r="F4" s="77"/>
    </row>
    <row r="5" spans="1:37" ht="13.5" thickBot="1" x14ac:dyDescent="0.25">
      <c r="C5" s="77" t="s">
        <v>153</v>
      </c>
      <c r="D5" s="113">
        <v>42247</v>
      </c>
      <c r="E5" s="110"/>
      <c r="F5" s="77" t="s">
        <v>180</v>
      </c>
      <c r="G5" s="113">
        <v>42270</v>
      </c>
      <c r="H5" s="110"/>
    </row>
    <row r="6" spans="1:37" ht="13.5" thickBot="1" x14ac:dyDescent="0.25">
      <c r="C6" s="77" t="s">
        <v>152</v>
      </c>
      <c r="D6" s="111">
        <v>243</v>
      </c>
      <c r="E6" s="112"/>
      <c r="F6" s="77" t="s">
        <v>179</v>
      </c>
      <c r="G6" s="110" t="s">
        <v>178</v>
      </c>
      <c r="H6" s="111"/>
    </row>
    <row r="7" spans="1:37" ht="22.9" customHeight="1" thickBot="1" x14ac:dyDescent="0.25">
      <c r="B7" s="77" t="s">
        <v>177</v>
      </c>
      <c r="C7" s="110" t="s">
        <v>176</v>
      </c>
      <c r="D7" s="110"/>
      <c r="E7" s="110"/>
      <c r="F7" s="110"/>
      <c r="H7" s="339"/>
    </row>
    <row r="8" spans="1:37" ht="15" customHeight="1" x14ac:dyDescent="0.2">
      <c r="B8" s="77"/>
      <c r="I8" s="301"/>
      <c r="J8" s="300" t="s">
        <v>908</v>
      </c>
      <c r="K8" s="338">
        <v>42270</v>
      </c>
      <c r="L8" s="298"/>
      <c r="M8" s="297"/>
    </row>
    <row r="9" spans="1:37" ht="40.9" customHeight="1" thickBot="1" x14ac:dyDescent="0.35">
      <c r="C9" s="109"/>
      <c r="I9" s="296"/>
      <c r="J9" s="295" t="s">
        <v>906</v>
      </c>
      <c r="K9" s="294" t="s">
        <v>905</v>
      </c>
      <c r="L9" s="293"/>
      <c r="M9" s="292"/>
    </row>
    <row r="10" spans="1:37" ht="25.5" thickBot="1" x14ac:dyDescent="0.3">
      <c r="B10" s="291" t="s">
        <v>123</v>
      </c>
      <c r="C10" s="290" t="s">
        <v>175</v>
      </c>
      <c r="D10" s="290" t="s">
        <v>174</v>
      </c>
      <c r="E10" s="290" t="s">
        <v>173</v>
      </c>
      <c r="F10" s="290" t="s">
        <v>172</v>
      </c>
      <c r="G10" s="290" t="s">
        <v>171</v>
      </c>
      <c r="H10" s="289" t="s">
        <v>170</v>
      </c>
      <c r="I10" s="288" t="s">
        <v>904</v>
      </c>
      <c r="J10" s="288" t="s">
        <v>1082</v>
      </c>
      <c r="K10" s="337" t="s">
        <v>902</v>
      </c>
      <c r="L10" s="337" t="s">
        <v>901</v>
      </c>
      <c r="M10" s="336" t="s">
        <v>900</v>
      </c>
      <c r="N10" s="285" t="s">
        <v>169</v>
      </c>
      <c r="O10" s="285"/>
      <c r="P10" s="285"/>
      <c r="Q10" s="285"/>
      <c r="Y10" s="4" t="s">
        <v>23</v>
      </c>
      <c r="Z10" s="4" t="s">
        <v>24</v>
      </c>
      <c r="AA10" s="4" t="s">
        <v>25</v>
      </c>
      <c r="AB10" s="4" t="s">
        <v>26</v>
      </c>
      <c r="AC10" s="4" t="s">
        <v>27</v>
      </c>
      <c r="AD10" s="4" t="s">
        <v>28</v>
      </c>
      <c r="AE10" s="4" t="s">
        <v>29</v>
      </c>
      <c r="AF10" s="4" t="s">
        <v>30</v>
      </c>
      <c r="AG10" s="4" t="s">
        <v>31</v>
      </c>
      <c r="AH10" s="4" t="s">
        <v>733</v>
      </c>
      <c r="AI10" s="4" t="s">
        <v>734</v>
      </c>
      <c r="AJ10" s="4" t="s">
        <v>735</v>
      </c>
      <c r="AK10" s="4" t="s">
        <v>736</v>
      </c>
    </row>
    <row r="11" spans="1:37" ht="20.25" x14ac:dyDescent="0.2">
      <c r="A11" s="212">
        <v>52017.45</v>
      </c>
      <c r="B11" s="104" t="s">
        <v>168</v>
      </c>
      <c r="C11" s="175" t="s">
        <v>1081</v>
      </c>
      <c r="D11" s="100" t="s">
        <v>422</v>
      </c>
      <c r="E11" s="99">
        <v>397.47</v>
      </c>
      <c r="F11" s="99">
        <v>13.58</v>
      </c>
      <c r="G11" s="99">
        <v>314.08</v>
      </c>
      <c r="H11" s="98">
        <v>721.48</v>
      </c>
      <c r="I11" s="284">
        <v>25</v>
      </c>
      <c r="J11" s="284">
        <v>659</v>
      </c>
      <c r="K11" s="335">
        <v>64.03</v>
      </c>
      <c r="L11" s="335">
        <v>24.89</v>
      </c>
      <c r="M11" s="334">
        <v>44.7</v>
      </c>
      <c r="N11" s="4">
        <v>52017.45</v>
      </c>
      <c r="O11" s="275">
        <f t="shared" ref="O11:O22" si="0">E11/(100*102)*100*100/1000*10000</f>
        <v>3896.7647058823527</v>
      </c>
      <c r="P11" s="275">
        <f t="shared" ref="P11:P22" si="1">G11/(100*102)*100*100/1000*10000</f>
        <v>3079.2156862745101</v>
      </c>
      <c r="Q11" s="275">
        <f t="shared" ref="Q11:Q22" si="2">H11/(100*102)*100*100/1000*10000</f>
        <v>7073.3333333333339</v>
      </c>
      <c r="R11" s="87">
        <f t="shared" ref="R11:R22" si="3">SUM(E11,G11,H11)/(100*102)*100*100/1000*10000</f>
        <v>14049.313725490196</v>
      </c>
      <c r="T11" s="4">
        <f t="shared" ref="T11:T22" si="4">SUM(K11,M11)/SUM(K11:M11)</f>
        <v>0.81372549019607843</v>
      </c>
      <c r="V11" s="4">
        <f t="shared" ref="V11:V22" si="5">A11/E11</f>
        <v>130.87138651973731</v>
      </c>
      <c r="X11" s="4">
        <v>12</v>
      </c>
      <c r="Y11" s="4">
        <f t="shared" ref="Y11:Y22" si="6">SUM(E11,F11)/X11</f>
        <v>34.25416666666667</v>
      </c>
      <c r="Z11" s="4">
        <f t="shared" ref="Z11:Z22" si="7">G11/X11</f>
        <v>26.173333333333332</v>
      </c>
      <c r="AA11" s="4">
        <f t="shared" ref="AA11:AA22" si="8">SUM(E11,F11,G11,H11)/X11</f>
        <v>120.55083333333334</v>
      </c>
      <c r="AB11" s="87">
        <f t="shared" ref="AB11:AB22" si="9">(SUM(E11,F11)/1000)/(1.016*1)*10000</f>
        <v>4045.7677165354335</v>
      </c>
      <c r="AC11" s="87">
        <f t="shared" ref="AC11:AC22" si="10">(G11/1000)/(1.016*1)*10000</f>
        <v>3091.338582677165</v>
      </c>
      <c r="AD11" s="4">
        <v>0</v>
      </c>
      <c r="AE11" s="87">
        <f t="shared" ref="AE11:AE22" si="11">(H11/1000)/(1.016*1)*10000</f>
        <v>7101.1811023622049</v>
      </c>
      <c r="AF11" s="87">
        <f t="shared" ref="AF11:AF22" si="12">SUM(AB11,AC11,AE11)</f>
        <v>14238.287401574804</v>
      </c>
      <c r="AG11" s="4">
        <f t="shared" ref="AG11:AG22" si="13">N11/(100*101.6)</f>
        <v>5.1198277559055114</v>
      </c>
      <c r="AH11" s="274">
        <f t="shared" ref="AH11:AH22" si="14">J11/I11</f>
        <v>26.36</v>
      </c>
      <c r="AI11" s="6">
        <f t="shared" ref="AI11:AI22" si="15">L11/SUM(K11:M11)</f>
        <v>0.18627450980392157</v>
      </c>
      <c r="AJ11" s="6">
        <f t="shared" ref="AJ11:AJ22" si="16">K11/SUM(K11:M11)</f>
        <v>0.47919473132764556</v>
      </c>
      <c r="AK11" s="6">
        <f t="shared" ref="AK11:AK22" si="17">M11/SUM(K11:M11)</f>
        <v>0.33453075886843286</v>
      </c>
    </row>
    <row r="12" spans="1:37" ht="21" thickBot="1" x14ac:dyDescent="0.25">
      <c r="A12" s="212">
        <v>43451.09</v>
      </c>
      <c r="B12" s="92" t="s">
        <v>166</v>
      </c>
      <c r="C12" s="91"/>
      <c r="D12" s="90"/>
      <c r="E12" s="89">
        <v>327.08999999999997</v>
      </c>
      <c r="F12" s="89">
        <v>14.48</v>
      </c>
      <c r="G12" s="89">
        <v>321.25</v>
      </c>
      <c r="H12" s="88">
        <v>725.05</v>
      </c>
      <c r="I12" s="278">
        <v>25</v>
      </c>
      <c r="J12" s="278">
        <v>663</v>
      </c>
      <c r="K12" s="331">
        <v>63.13</v>
      </c>
      <c r="L12" s="331">
        <v>28.03</v>
      </c>
      <c r="M12" s="330">
        <v>45.6</v>
      </c>
      <c r="N12" s="4">
        <v>43451.09</v>
      </c>
      <c r="O12" s="275">
        <f t="shared" si="0"/>
        <v>3206.7647058823522</v>
      </c>
      <c r="P12" s="275">
        <f t="shared" si="1"/>
        <v>3149.5098039215686</v>
      </c>
      <c r="Q12" s="275">
        <f t="shared" si="2"/>
        <v>7108.333333333333</v>
      </c>
      <c r="R12" s="87">
        <f t="shared" si="3"/>
        <v>13464.60784313725</v>
      </c>
      <c r="T12" s="4">
        <f t="shared" si="4"/>
        <v>0.79504241006142151</v>
      </c>
      <c r="V12" s="4">
        <f t="shared" si="5"/>
        <v>132.84138922009234</v>
      </c>
      <c r="X12" s="4">
        <v>13</v>
      </c>
      <c r="Y12" s="4">
        <f t="shared" si="6"/>
        <v>26.274615384615384</v>
      </c>
      <c r="Z12" s="4">
        <f t="shared" si="7"/>
        <v>24.71153846153846</v>
      </c>
      <c r="AA12" s="4">
        <f t="shared" si="8"/>
        <v>106.75923076923075</v>
      </c>
      <c r="AB12" s="87">
        <f t="shared" si="9"/>
        <v>3361.9094488188971</v>
      </c>
      <c r="AC12" s="87">
        <f t="shared" si="10"/>
        <v>3161.9094488188975</v>
      </c>
      <c r="AD12" s="4">
        <v>0</v>
      </c>
      <c r="AE12" s="87">
        <f t="shared" si="11"/>
        <v>7136.3188976377942</v>
      </c>
      <c r="AF12" s="87">
        <f t="shared" si="12"/>
        <v>13660.13779527559</v>
      </c>
      <c r="AG12" s="4">
        <f t="shared" si="13"/>
        <v>4.2766820866141728</v>
      </c>
      <c r="AH12" s="274">
        <f t="shared" si="14"/>
        <v>26.52</v>
      </c>
      <c r="AI12" s="6">
        <f t="shared" si="15"/>
        <v>0.20495758993857854</v>
      </c>
      <c r="AJ12" s="6">
        <f t="shared" si="16"/>
        <v>0.46161158233401584</v>
      </c>
      <c r="AK12" s="6">
        <f t="shared" si="17"/>
        <v>0.33343082772740573</v>
      </c>
    </row>
    <row r="13" spans="1:37" ht="20.25" x14ac:dyDescent="0.2">
      <c r="A13" s="212">
        <v>61319.41</v>
      </c>
      <c r="B13" s="102" t="s">
        <v>165</v>
      </c>
      <c r="C13" s="101"/>
      <c r="D13" s="100"/>
      <c r="E13" s="99">
        <v>347.55</v>
      </c>
      <c r="F13" s="99">
        <v>25.82</v>
      </c>
      <c r="G13" s="99">
        <v>406.94</v>
      </c>
      <c r="H13" s="98">
        <v>716.54</v>
      </c>
      <c r="I13" s="284">
        <v>25</v>
      </c>
      <c r="J13" s="284">
        <v>633</v>
      </c>
      <c r="K13" s="335">
        <v>60.28</v>
      </c>
      <c r="L13" s="335">
        <v>23.99</v>
      </c>
      <c r="M13" s="334">
        <v>42.78</v>
      </c>
      <c r="N13" s="4">
        <v>61319.41</v>
      </c>
      <c r="O13" s="275">
        <f t="shared" si="0"/>
        <v>3407.3529411764707</v>
      </c>
      <c r="P13" s="275">
        <f t="shared" si="1"/>
        <v>3989.6078431372548</v>
      </c>
      <c r="Q13" s="275">
        <f t="shared" si="2"/>
        <v>7024.9019607843129</v>
      </c>
      <c r="R13" s="87">
        <f t="shared" si="3"/>
        <v>14421.862745098037</v>
      </c>
      <c r="T13" s="4">
        <f t="shared" si="4"/>
        <v>0.81117670208579307</v>
      </c>
      <c r="V13" s="4">
        <f t="shared" si="5"/>
        <v>176.43334771975256</v>
      </c>
      <c r="X13" s="4">
        <v>15</v>
      </c>
      <c r="Y13" s="4">
        <f t="shared" si="6"/>
        <v>24.891333333333332</v>
      </c>
      <c r="Z13" s="4">
        <f t="shared" si="7"/>
        <v>27.129333333333332</v>
      </c>
      <c r="AA13" s="4">
        <f t="shared" si="8"/>
        <v>99.789999999999992</v>
      </c>
      <c r="AB13" s="87">
        <f t="shared" si="9"/>
        <v>3674.9015748031493</v>
      </c>
      <c r="AC13" s="87">
        <f t="shared" si="10"/>
        <v>4005.3149606299216</v>
      </c>
      <c r="AD13" s="4">
        <v>0</v>
      </c>
      <c r="AE13" s="87">
        <f t="shared" si="11"/>
        <v>7052.5590551181094</v>
      </c>
      <c r="AF13" s="87">
        <f t="shared" si="12"/>
        <v>14732.77559055118</v>
      </c>
      <c r="AG13" s="4">
        <f t="shared" si="13"/>
        <v>6.0353750000000002</v>
      </c>
      <c r="AH13" s="274">
        <f t="shared" si="14"/>
        <v>25.32</v>
      </c>
      <c r="AI13" s="6">
        <f t="shared" si="15"/>
        <v>0.18882329791420699</v>
      </c>
      <c r="AJ13" s="6">
        <f t="shared" si="16"/>
        <v>0.47445887445887447</v>
      </c>
      <c r="AK13" s="6">
        <f t="shared" si="17"/>
        <v>0.33671782762691854</v>
      </c>
    </row>
    <row r="14" spans="1:37" ht="21" thickBot="1" x14ac:dyDescent="0.25">
      <c r="A14" s="212">
        <v>55128.87</v>
      </c>
      <c r="B14" s="92" t="s">
        <v>164</v>
      </c>
      <c r="C14" s="91"/>
      <c r="D14" s="90"/>
      <c r="E14" s="89">
        <v>322.29000000000002</v>
      </c>
      <c r="F14" s="89">
        <v>7.92</v>
      </c>
      <c r="G14" s="89">
        <v>339.42</v>
      </c>
      <c r="H14" s="88">
        <v>716.36</v>
      </c>
      <c r="I14" s="278">
        <v>25</v>
      </c>
      <c r="J14" s="278">
        <v>634</v>
      </c>
      <c r="K14" s="331">
        <v>63.09</v>
      </c>
      <c r="L14" s="331">
        <v>28.19</v>
      </c>
      <c r="M14" s="330">
        <v>44.57</v>
      </c>
      <c r="N14" s="4">
        <v>55128.87</v>
      </c>
      <c r="O14" s="275">
        <f t="shared" si="0"/>
        <v>3159.7058823529419</v>
      </c>
      <c r="P14" s="275">
        <f t="shared" si="1"/>
        <v>3327.6470588235297</v>
      </c>
      <c r="Q14" s="275">
        <f t="shared" si="2"/>
        <v>7023.1372549019607</v>
      </c>
      <c r="R14" s="87">
        <f t="shared" si="3"/>
        <v>13510.490196078434</v>
      </c>
      <c r="T14" s="4">
        <f t="shared" si="4"/>
        <v>0.79249171880750824</v>
      </c>
      <c r="V14" s="4">
        <f t="shared" si="5"/>
        <v>171.05361630829378</v>
      </c>
      <c r="X14" s="4">
        <v>13</v>
      </c>
      <c r="Y14" s="4">
        <f t="shared" si="6"/>
        <v>25.400769230769235</v>
      </c>
      <c r="Z14" s="4">
        <f t="shared" si="7"/>
        <v>26.10923076923077</v>
      </c>
      <c r="AA14" s="4">
        <f t="shared" si="8"/>
        <v>106.6146153846154</v>
      </c>
      <c r="AB14" s="87">
        <f t="shared" si="9"/>
        <v>3250.0984251968507</v>
      </c>
      <c r="AC14" s="87">
        <f t="shared" si="10"/>
        <v>3340.748031496063</v>
      </c>
      <c r="AD14" s="4">
        <v>0</v>
      </c>
      <c r="AE14" s="87">
        <f t="shared" si="11"/>
        <v>7050.787401574803</v>
      </c>
      <c r="AF14" s="87">
        <f t="shared" si="12"/>
        <v>13641.633858267716</v>
      </c>
      <c r="AG14" s="4">
        <f t="shared" si="13"/>
        <v>5.4260698818897639</v>
      </c>
      <c r="AH14" s="274">
        <f t="shared" si="14"/>
        <v>25.36</v>
      </c>
      <c r="AI14" s="6">
        <f t="shared" si="15"/>
        <v>0.20750828119249173</v>
      </c>
      <c r="AJ14" s="6">
        <f t="shared" si="16"/>
        <v>0.46440927493559075</v>
      </c>
      <c r="AK14" s="6">
        <f t="shared" si="17"/>
        <v>0.3280824438719176</v>
      </c>
    </row>
    <row r="15" spans="1:37" ht="20.25" x14ac:dyDescent="0.2">
      <c r="A15" s="212">
        <v>42954.03</v>
      </c>
      <c r="B15" s="102" t="s">
        <v>163</v>
      </c>
      <c r="C15" s="101"/>
      <c r="D15" s="100"/>
      <c r="E15" s="99">
        <v>290.99</v>
      </c>
      <c r="F15" s="99">
        <v>10.47</v>
      </c>
      <c r="G15" s="99">
        <v>333.12</v>
      </c>
      <c r="H15" s="98">
        <v>578.16</v>
      </c>
      <c r="I15" s="284">
        <v>25</v>
      </c>
      <c r="J15" s="284">
        <v>674</v>
      </c>
      <c r="K15" s="335">
        <v>65.760000000000005</v>
      </c>
      <c r="L15" s="335">
        <v>31.7</v>
      </c>
      <c r="M15" s="334">
        <v>44.97</v>
      </c>
      <c r="N15" s="4">
        <v>42954.03</v>
      </c>
      <c r="O15" s="275">
        <f t="shared" si="0"/>
        <v>2852.8431372549026</v>
      </c>
      <c r="P15" s="275">
        <f t="shared" si="1"/>
        <v>3265.8823529411766</v>
      </c>
      <c r="Q15" s="275">
        <f t="shared" si="2"/>
        <v>5668.2352941176459</v>
      </c>
      <c r="R15" s="87">
        <f t="shared" si="3"/>
        <v>11786.960784313727</v>
      </c>
      <c r="T15" s="4">
        <f t="shared" si="4"/>
        <v>0.77743452924243484</v>
      </c>
      <c r="V15" s="4">
        <f t="shared" si="5"/>
        <v>147.61342314168871</v>
      </c>
      <c r="X15" s="4">
        <v>14</v>
      </c>
      <c r="Y15" s="4">
        <f t="shared" si="6"/>
        <v>21.532857142857146</v>
      </c>
      <c r="Z15" s="4">
        <f t="shared" si="7"/>
        <v>23.794285714285714</v>
      </c>
      <c r="AA15" s="4">
        <f t="shared" si="8"/>
        <v>86.624285714285719</v>
      </c>
      <c r="AB15" s="87">
        <f t="shared" si="9"/>
        <v>2967.1259842519694</v>
      </c>
      <c r="AC15" s="87">
        <f t="shared" si="10"/>
        <v>3278.7401574803152</v>
      </c>
      <c r="AD15" s="4">
        <v>0</v>
      </c>
      <c r="AE15" s="87">
        <f t="shared" si="11"/>
        <v>5690.5511811023625</v>
      </c>
      <c r="AF15" s="87">
        <f t="shared" si="12"/>
        <v>11936.417322834648</v>
      </c>
      <c r="AG15" s="4">
        <f t="shared" si="13"/>
        <v>4.2277588582677161</v>
      </c>
      <c r="AH15" s="274">
        <f t="shared" si="14"/>
        <v>26.96</v>
      </c>
      <c r="AI15" s="6">
        <f t="shared" si="15"/>
        <v>0.22256547075756511</v>
      </c>
      <c r="AJ15" s="6">
        <f t="shared" si="16"/>
        <v>0.46170048444850104</v>
      </c>
      <c r="AK15" s="6">
        <f t="shared" si="17"/>
        <v>0.31573404479393385</v>
      </c>
    </row>
    <row r="16" spans="1:37" ht="21" thickBot="1" x14ac:dyDescent="0.25">
      <c r="A16" s="212">
        <v>50239.42</v>
      </c>
      <c r="B16" s="92" t="s">
        <v>162</v>
      </c>
      <c r="C16" s="91"/>
      <c r="D16" s="90"/>
      <c r="E16" s="89">
        <v>328.23</v>
      </c>
      <c r="F16" s="89">
        <v>12.16</v>
      </c>
      <c r="G16" s="89">
        <v>379.35</v>
      </c>
      <c r="H16" s="88">
        <v>728.14</v>
      </c>
      <c r="I16" s="278">
        <v>25</v>
      </c>
      <c r="J16" s="278">
        <v>671</v>
      </c>
      <c r="K16" s="331">
        <v>66.349999999999994</v>
      </c>
      <c r="L16" s="331">
        <v>30.61</v>
      </c>
      <c r="M16" s="330">
        <v>45.09</v>
      </c>
      <c r="N16" s="4">
        <v>50239.42</v>
      </c>
      <c r="O16" s="275">
        <f t="shared" si="0"/>
        <v>3217.9411764705883</v>
      </c>
      <c r="P16" s="275">
        <f t="shared" si="1"/>
        <v>3719.1176470588239</v>
      </c>
      <c r="Q16" s="275">
        <f t="shared" si="2"/>
        <v>7138.6274509803925</v>
      </c>
      <c r="R16" s="87">
        <f t="shared" si="3"/>
        <v>14075.686274509804</v>
      </c>
      <c r="T16" s="4">
        <f t="shared" si="4"/>
        <v>0.78451249560014069</v>
      </c>
      <c r="V16" s="4">
        <f t="shared" si="5"/>
        <v>153.06163361057793</v>
      </c>
      <c r="X16" s="4">
        <v>12</v>
      </c>
      <c r="Y16" s="4">
        <f t="shared" si="6"/>
        <v>28.365833333333338</v>
      </c>
      <c r="Z16" s="4">
        <f t="shared" si="7"/>
        <v>31.612500000000001</v>
      </c>
      <c r="AA16" s="4">
        <f t="shared" si="8"/>
        <v>120.65666666666668</v>
      </c>
      <c r="AB16" s="87">
        <f t="shared" si="9"/>
        <v>3350.2952755905512</v>
      </c>
      <c r="AC16" s="87">
        <f t="shared" si="10"/>
        <v>3733.7598425196848</v>
      </c>
      <c r="AD16" s="4">
        <v>0</v>
      </c>
      <c r="AE16" s="87">
        <f t="shared" si="11"/>
        <v>7166.7322834645674</v>
      </c>
      <c r="AF16" s="87">
        <f t="shared" si="12"/>
        <v>14250.787401574804</v>
      </c>
      <c r="AG16" s="4">
        <f t="shared" si="13"/>
        <v>4.944824803149606</v>
      </c>
      <c r="AH16" s="274">
        <f t="shared" si="14"/>
        <v>26.84</v>
      </c>
      <c r="AI16" s="6">
        <f t="shared" si="15"/>
        <v>0.21548750439985917</v>
      </c>
      <c r="AJ16" s="6">
        <f t="shared" si="16"/>
        <v>0.46708905315029914</v>
      </c>
      <c r="AK16" s="6">
        <f t="shared" si="17"/>
        <v>0.31742344244984161</v>
      </c>
    </row>
    <row r="17" spans="1:37" ht="20.25" x14ac:dyDescent="0.2">
      <c r="A17" s="212">
        <v>62557.13</v>
      </c>
      <c r="B17" s="102" t="s">
        <v>161</v>
      </c>
      <c r="C17" s="101"/>
      <c r="D17" s="100"/>
      <c r="E17" s="99">
        <v>344.62</v>
      </c>
      <c r="F17" s="99">
        <v>19.3</v>
      </c>
      <c r="G17" s="99">
        <v>430.33</v>
      </c>
      <c r="H17" s="98">
        <v>717.88</v>
      </c>
      <c r="I17" s="284">
        <v>25</v>
      </c>
      <c r="J17" s="284">
        <v>656</v>
      </c>
      <c r="K17" s="335">
        <v>61.98</v>
      </c>
      <c r="L17" s="335">
        <v>23.31</v>
      </c>
      <c r="M17" s="334">
        <v>41.03</v>
      </c>
      <c r="N17" s="4">
        <v>62557.13</v>
      </c>
      <c r="O17" s="275">
        <f t="shared" si="0"/>
        <v>3378.6274509803916</v>
      </c>
      <c r="P17" s="275">
        <f t="shared" si="1"/>
        <v>4218.9215686274511</v>
      </c>
      <c r="Q17" s="275">
        <f t="shared" si="2"/>
        <v>7038.0392156862736</v>
      </c>
      <c r="R17" s="87">
        <f t="shared" si="3"/>
        <v>14635.588235294117</v>
      </c>
      <c r="T17" s="4">
        <f t="shared" si="4"/>
        <v>0.81546865104496513</v>
      </c>
      <c r="V17" s="4">
        <f t="shared" si="5"/>
        <v>181.52495502292379</v>
      </c>
      <c r="X17" s="4">
        <v>12</v>
      </c>
      <c r="Y17" s="4">
        <f t="shared" si="6"/>
        <v>30.326666666666668</v>
      </c>
      <c r="Z17" s="4">
        <f t="shared" si="7"/>
        <v>35.860833333333332</v>
      </c>
      <c r="AA17" s="4">
        <f t="shared" si="8"/>
        <v>126.01083333333334</v>
      </c>
      <c r="AB17" s="87">
        <f t="shared" si="9"/>
        <v>3581.8897637795276</v>
      </c>
      <c r="AC17" s="87">
        <f t="shared" si="10"/>
        <v>4235.5314960629921</v>
      </c>
      <c r="AD17" s="4">
        <v>0</v>
      </c>
      <c r="AE17" s="87">
        <f t="shared" si="11"/>
        <v>7065.748031496063</v>
      </c>
      <c r="AF17" s="87">
        <f t="shared" si="12"/>
        <v>14883.169291338583</v>
      </c>
      <c r="AG17" s="4">
        <f t="shared" si="13"/>
        <v>6.1571978346456691</v>
      </c>
      <c r="AH17" s="274">
        <f t="shared" si="14"/>
        <v>26.24</v>
      </c>
      <c r="AI17" s="6">
        <f t="shared" si="15"/>
        <v>0.18453134895503484</v>
      </c>
      <c r="AJ17" s="6">
        <f t="shared" si="16"/>
        <v>0.49065864471184295</v>
      </c>
      <c r="AK17" s="6">
        <f t="shared" si="17"/>
        <v>0.32481000633312224</v>
      </c>
    </row>
    <row r="18" spans="1:37" ht="21" thickBot="1" x14ac:dyDescent="0.25">
      <c r="A18" s="212">
        <v>53137.61</v>
      </c>
      <c r="B18" s="92" t="s">
        <v>160</v>
      </c>
      <c r="C18" s="91"/>
      <c r="D18" s="90"/>
      <c r="E18" s="89">
        <v>298.83</v>
      </c>
      <c r="F18" s="89">
        <v>12.37</v>
      </c>
      <c r="G18" s="89">
        <v>368.49</v>
      </c>
      <c r="H18" s="88">
        <v>666.36</v>
      </c>
      <c r="I18" s="278">
        <v>25</v>
      </c>
      <c r="J18" s="278">
        <v>603</v>
      </c>
      <c r="K18" s="331">
        <v>60.48</v>
      </c>
      <c r="L18" s="331">
        <v>26.33</v>
      </c>
      <c r="M18" s="330">
        <v>41.2</v>
      </c>
      <c r="N18" s="4">
        <v>53137.61</v>
      </c>
      <c r="O18" s="275">
        <f t="shared" si="0"/>
        <v>2929.705882352941</v>
      </c>
      <c r="P18" s="275">
        <f t="shared" si="1"/>
        <v>3612.6470588235293</v>
      </c>
      <c r="Q18" s="275">
        <f t="shared" si="2"/>
        <v>6532.9411764705892</v>
      </c>
      <c r="R18" s="87">
        <f t="shared" si="3"/>
        <v>13075.294117647058</v>
      </c>
      <c r="T18" s="4">
        <f t="shared" si="4"/>
        <v>0.79431294430122656</v>
      </c>
      <c r="V18" s="4">
        <f t="shared" si="5"/>
        <v>177.81886022153066</v>
      </c>
      <c r="X18" s="4">
        <v>12</v>
      </c>
      <c r="Y18" s="4">
        <f t="shared" si="6"/>
        <v>25.933333333333334</v>
      </c>
      <c r="Z18" s="4">
        <f t="shared" si="7"/>
        <v>30.7075</v>
      </c>
      <c r="AA18" s="4">
        <f t="shared" si="8"/>
        <v>112.17083333333335</v>
      </c>
      <c r="AB18" s="87">
        <f t="shared" si="9"/>
        <v>3062.9921259842517</v>
      </c>
      <c r="AC18" s="87">
        <f t="shared" si="10"/>
        <v>3626.8700787401576</v>
      </c>
      <c r="AD18" s="4">
        <v>0</v>
      </c>
      <c r="AE18" s="87">
        <f t="shared" si="11"/>
        <v>6558.6614173228354</v>
      </c>
      <c r="AF18" s="87">
        <f t="shared" si="12"/>
        <v>13248.523622047245</v>
      </c>
      <c r="AG18" s="4">
        <f t="shared" si="13"/>
        <v>5.2300797244094488</v>
      </c>
      <c r="AH18" s="274">
        <f t="shared" si="14"/>
        <v>24.12</v>
      </c>
      <c r="AI18" s="6">
        <f t="shared" si="15"/>
        <v>0.20568705569877355</v>
      </c>
      <c r="AJ18" s="6">
        <f t="shared" si="16"/>
        <v>0.47246308882118587</v>
      </c>
      <c r="AK18" s="6">
        <f t="shared" si="17"/>
        <v>0.32184985548004069</v>
      </c>
    </row>
    <row r="19" spans="1:37" ht="20.25" x14ac:dyDescent="0.2">
      <c r="A19" s="212">
        <v>63764.99</v>
      </c>
      <c r="B19" s="102" t="s">
        <v>128</v>
      </c>
      <c r="C19" s="101"/>
      <c r="D19" s="100"/>
      <c r="E19" s="99">
        <v>396.17</v>
      </c>
      <c r="F19" s="99">
        <v>16.93</v>
      </c>
      <c r="G19" s="99">
        <v>520.30999999999995</v>
      </c>
      <c r="H19" s="98">
        <v>884.04</v>
      </c>
      <c r="I19" s="284">
        <v>25</v>
      </c>
      <c r="J19" s="284">
        <v>629</v>
      </c>
      <c r="K19" s="335">
        <v>60.97</v>
      </c>
      <c r="L19" s="335">
        <v>27.9</v>
      </c>
      <c r="M19" s="334">
        <v>42.12</v>
      </c>
      <c r="N19" s="4">
        <v>63764.99</v>
      </c>
      <c r="O19" s="275">
        <f t="shared" si="0"/>
        <v>3884.0196078431377</v>
      </c>
      <c r="P19" s="275">
        <f t="shared" si="1"/>
        <v>5101.0784313725489</v>
      </c>
      <c r="Q19" s="275">
        <f t="shared" si="2"/>
        <v>8667.0588235294108</v>
      </c>
      <c r="R19" s="87">
        <f t="shared" si="3"/>
        <v>17652.156862745098</v>
      </c>
      <c r="T19" s="4">
        <f t="shared" si="4"/>
        <v>0.7870066417283762</v>
      </c>
      <c r="V19" s="4">
        <f t="shared" si="5"/>
        <v>160.95360577529848</v>
      </c>
      <c r="X19" s="4">
        <v>13</v>
      </c>
      <c r="Y19" s="4">
        <f t="shared" si="6"/>
        <v>31.776923076923079</v>
      </c>
      <c r="Z19" s="4">
        <f t="shared" si="7"/>
        <v>40.023846153846151</v>
      </c>
      <c r="AA19" s="4">
        <f t="shared" si="8"/>
        <v>139.80384615384614</v>
      </c>
      <c r="AB19" s="87">
        <f t="shared" si="9"/>
        <v>4065.944881889764</v>
      </c>
      <c r="AC19" s="87">
        <f t="shared" si="10"/>
        <v>5121.1614173228336</v>
      </c>
      <c r="AD19" s="4">
        <v>0</v>
      </c>
      <c r="AE19" s="87">
        <f t="shared" si="11"/>
        <v>8701.1811023622049</v>
      </c>
      <c r="AF19" s="87">
        <f t="shared" si="12"/>
        <v>17888.287401574802</v>
      </c>
      <c r="AG19" s="4">
        <f t="shared" si="13"/>
        <v>6.2760816929133858</v>
      </c>
      <c r="AH19" s="274">
        <f t="shared" si="14"/>
        <v>25.16</v>
      </c>
      <c r="AI19" s="6">
        <f t="shared" si="15"/>
        <v>0.21299335827162377</v>
      </c>
      <c r="AJ19" s="6">
        <f t="shared" si="16"/>
        <v>0.46545537827315059</v>
      </c>
      <c r="AK19" s="6">
        <f t="shared" si="17"/>
        <v>0.32155126345522556</v>
      </c>
    </row>
    <row r="20" spans="1:37" ht="21" thickBot="1" x14ac:dyDescent="0.25">
      <c r="A20" s="212">
        <v>52026.41</v>
      </c>
      <c r="B20" s="92" t="s">
        <v>126</v>
      </c>
      <c r="C20" s="91"/>
      <c r="D20" s="90"/>
      <c r="E20" s="89">
        <v>313.26</v>
      </c>
      <c r="F20" s="89">
        <v>9.6</v>
      </c>
      <c r="G20" s="89">
        <v>357.32</v>
      </c>
      <c r="H20" s="88">
        <v>709.32</v>
      </c>
      <c r="I20" s="278">
        <v>25</v>
      </c>
      <c r="J20" s="278">
        <v>651</v>
      </c>
      <c r="K20" s="331">
        <v>62.08</v>
      </c>
      <c r="L20" s="331">
        <v>27.24</v>
      </c>
      <c r="M20" s="330">
        <v>44.05</v>
      </c>
      <c r="N20" s="4">
        <v>52026.41</v>
      </c>
      <c r="O20" s="275">
        <f t="shared" si="0"/>
        <v>3071.1764705882351</v>
      </c>
      <c r="P20" s="275">
        <f t="shared" si="1"/>
        <v>3503.1372549019607</v>
      </c>
      <c r="Q20" s="275">
        <f t="shared" si="2"/>
        <v>6954.1176470588243</v>
      </c>
      <c r="R20" s="87">
        <f t="shared" si="3"/>
        <v>13528.431372549021</v>
      </c>
      <c r="T20" s="4">
        <f t="shared" si="4"/>
        <v>0.79575616705406005</v>
      </c>
      <c r="V20" s="4">
        <f t="shared" si="5"/>
        <v>166.08060397114221</v>
      </c>
      <c r="X20" s="4">
        <v>14</v>
      </c>
      <c r="Y20" s="4">
        <f t="shared" si="6"/>
        <v>23.061428571428571</v>
      </c>
      <c r="Z20" s="4">
        <f t="shared" si="7"/>
        <v>25.522857142857141</v>
      </c>
      <c r="AA20" s="4">
        <f t="shared" si="8"/>
        <v>99.25</v>
      </c>
      <c r="AB20" s="87">
        <f t="shared" si="9"/>
        <v>3177.7559055118113</v>
      </c>
      <c r="AC20" s="87">
        <f t="shared" si="10"/>
        <v>3516.9291338582675</v>
      </c>
      <c r="AD20" s="4">
        <v>0</v>
      </c>
      <c r="AE20" s="87">
        <f t="shared" si="11"/>
        <v>6981.4960629921261</v>
      </c>
      <c r="AF20" s="87">
        <f t="shared" si="12"/>
        <v>13676.181102362205</v>
      </c>
      <c r="AG20" s="4">
        <f t="shared" si="13"/>
        <v>5.120709645669292</v>
      </c>
      <c r="AH20" s="274">
        <f t="shared" si="14"/>
        <v>26.04</v>
      </c>
      <c r="AI20" s="6">
        <f t="shared" si="15"/>
        <v>0.20424383294593984</v>
      </c>
      <c r="AJ20" s="6">
        <f t="shared" si="16"/>
        <v>0.4654719952013196</v>
      </c>
      <c r="AK20" s="6">
        <f t="shared" si="17"/>
        <v>0.33028417185274045</v>
      </c>
    </row>
    <row r="21" spans="1:37" ht="20.25" x14ac:dyDescent="0.2">
      <c r="A21" s="212">
        <v>43949.87</v>
      </c>
      <c r="B21" s="97" t="s">
        <v>125</v>
      </c>
      <c r="C21" s="96"/>
      <c r="D21" s="95"/>
      <c r="E21" s="94">
        <v>306.51</v>
      </c>
      <c r="F21" s="94">
        <v>26.54</v>
      </c>
      <c r="G21" s="94">
        <v>361.82</v>
      </c>
      <c r="H21" s="93">
        <v>472.19</v>
      </c>
      <c r="I21" s="281">
        <v>25</v>
      </c>
      <c r="J21" s="281">
        <v>624</v>
      </c>
      <c r="K21" s="333">
        <v>52.89</v>
      </c>
      <c r="L21" s="333">
        <v>28.47</v>
      </c>
      <c r="M21" s="332">
        <v>35.81</v>
      </c>
      <c r="N21" s="4">
        <v>43949.87</v>
      </c>
      <c r="O21" s="275">
        <f t="shared" si="0"/>
        <v>3005</v>
      </c>
      <c r="P21" s="275">
        <f t="shared" si="1"/>
        <v>3547.2549019607845</v>
      </c>
      <c r="Q21" s="275">
        <f t="shared" si="2"/>
        <v>4629.3137254901958</v>
      </c>
      <c r="R21" s="87">
        <f t="shared" si="3"/>
        <v>11181.568627450983</v>
      </c>
      <c r="T21" s="4">
        <f t="shared" si="4"/>
        <v>0.75701971494409837</v>
      </c>
      <c r="V21" s="4">
        <f t="shared" si="5"/>
        <v>143.38804606701251</v>
      </c>
      <c r="X21" s="4">
        <v>11</v>
      </c>
      <c r="Y21" s="4">
        <f t="shared" si="6"/>
        <v>30.277272727272727</v>
      </c>
      <c r="Z21" s="4">
        <f t="shared" si="7"/>
        <v>32.892727272727271</v>
      </c>
      <c r="AA21" s="4">
        <f t="shared" si="8"/>
        <v>106.09636363636363</v>
      </c>
      <c r="AB21" s="87">
        <f t="shared" si="9"/>
        <v>3278.0511811023621</v>
      </c>
      <c r="AC21" s="87">
        <f t="shared" si="10"/>
        <v>3561.2204724409448</v>
      </c>
      <c r="AD21" s="4">
        <v>0</v>
      </c>
      <c r="AE21" s="87">
        <f t="shared" si="11"/>
        <v>4647.5393700787399</v>
      </c>
      <c r="AF21" s="87">
        <f t="shared" si="12"/>
        <v>11486.811023622045</v>
      </c>
      <c r="AG21" s="4">
        <f t="shared" si="13"/>
        <v>4.3257746062992126</v>
      </c>
      <c r="AH21" s="274">
        <f t="shared" si="14"/>
        <v>24.96</v>
      </c>
      <c r="AI21" s="6">
        <f t="shared" si="15"/>
        <v>0.24298028505590166</v>
      </c>
      <c r="AJ21" s="6">
        <f t="shared" si="16"/>
        <v>0.45139540838098491</v>
      </c>
      <c r="AK21" s="6">
        <f t="shared" si="17"/>
        <v>0.30562430656311346</v>
      </c>
    </row>
    <row r="22" spans="1:37" ht="21" thickBot="1" x14ac:dyDescent="0.25">
      <c r="A22" s="212">
        <v>37633.43</v>
      </c>
      <c r="B22" s="92" t="s">
        <v>159</v>
      </c>
      <c r="C22" s="91"/>
      <c r="D22" s="90"/>
      <c r="E22" s="89">
        <v>279.58999999999997</v>
      </c>
      <c r="F22" s="89">
        <v>24.14</v>
      </c>
      <c r="G22" s="89">
        <v>337.84</v>
      </c>
      <c r="H22" s="88">
        <v>487.87</v>
      </c>
      <c r="I22" s="278">
        <v>25</v>
      </c>
      <c r="J22" s="278">
        <v>619</v>
      </c>
      <c r="K22" s="331">
        <v>52.2</v>
      </c>
      <c r="L22" s="331">
        <v>26.13</v>
      </c>
      <c r="M22" s="330">
        <v>37.47</v>
      </c>
      <c r="N22" s="4">
        <v>37633.43</v>
      </c>
      <c r="O22" s="275">
        <f t="shared" si="0"/>
        <v>2741.0784313725485</v>
      </c>
      <c r="P22" s="275">
        <f t="shared" si="1"/>
        <v>3312.1568627450974</v>
      </c>
      <c r="Q22" s="275">
        <f t="shared" si="2"/>
        <v>4783.0392156862745</v>
      </c>
      <c r="R22" s="87">
        <f t="shared" si="3"/>
        <v>10836.274509803919</v>
      </c>
      <c r="T22" s="4">
        <f t="shared" si="4"/>
        <v>0.77435233160621764</v>
      </c>
      <c r="V22" s="4">
        <f t="shared" si="5"/>
        <v>134.6022032261526</v>
      </c>
      <c r="X22" s="4">
        <v>13</v>
      </c>
      <c r="Y22" s="4">
        <f t="shared" si="6"/>
        <v>23.363846153846151</v>
      </c>
      <c r="Z22" s="4">
        <f t="shared" si="7"/>
        <v>25.987692307692306</v>
      </c>
      <c r="AA22" s="4">
        <f t="shared" si="8"/>
        <v>86.88000000000001</v>
      </c>
      <c r="AB22" s="87">
        <f t="shared" si="9"/>
        <v>2989.4685039370074</v>
      </c>
      <c r="AC22" s="87">
        <f t="shared" si="10"/>
        <v>3325.1968503937005</v>
      </c>
      <c r="AD22" s="4">
        <v>0</v>
      </c>
      <c r="AE22" s="87">
        <f t="shared" si="11"/>
        <v>4801.8700787401576</v>
      </c>
      <c r="AF22" s="87">
        <f t="shared" si="12"/>
        <v>11116.535433070865</v>
      </c>
      <c r="AG22" s="4">
        <f t="shared" si="13"/>
        <v>3.7040777559055118</v>
      </c>
      <c r="AH22" s="274">
        <f t="shared" si="14"/>
        <v>24.76</v>
      </c>
      <c r="AI22" s="6">
        <f t="shared" si="15"/>
        <v>0.22564766839378239</v>
      </c>
      <c r="AJ22" s="6">
        <f t="shared" si="16"/>
        <v>0.45077720207253891</v>
      </c>
      <c r="AK22" s="6">
        <f t="shared" si="17"/>
        <v>0.32357512953367873</v>
      </c>
    </row>
    <row r="24" spans="1:37" x14ac:dyDescent="0.2">
      <c r="N24" s="4" t="s">
        <v>83</v>
      </c>
      <c r="O24" s="8">
        <f>AVERAGE(O13:O14,O17:O18)</f>
        <v>3218.8480392156862</v>
      </c>
      <c r="P24" s="8">
        <f>AVERAGE(P13:P14,P17:P18)</f>
        <v>3787.2058823529414</v>
      </c>
      <c r="Q24" s="8">
        <f>AVERAGE(Q13:Q14,Q17:Q18)</f>
        <v>6904.7549019607832</v>
      </c>
      <c r="R24" s="8">
        <f>AVERAGE(R13:R14,R17:R18)</f>
        <v>13910.808823529411</v>
      </c>
      <c r="T24" s="4">
        <f>AVERAGE(T11:T22)</f>
        <v>0.7915249830560267</v>
      </c>
      <c r="V24" s="4">
        <f>AVERAGE(V11:V22)</f>
        <v>156.35358923368358</v>
      </c>
    </row>
    <row r="25" spans="1:37" x14ac:dyDescent="0.2">
      <c r="N25" s="4" t="s">
        <v>82</v>
      </c>
      <c r="O25" s="8">
        <f>AVERAGE(O11:O12,O19:O20)</f>
        <v>3514.6813725490192</v>
      </c>
      <c r="P25" s="8">
        <f>AVERAGE(P11:P12,P19:P20)</f>
        <v>3708.2352941176468</v>
      </c>
      <c r="Q25" s="8">
        <f>AVERAGE(Q11:Q12,Q19:Q20)</f>
        <v>7450.7107843137255</v>
      </c>
      <c r="R25" s="8">
        <f>AVERAGE(R11:R12,R19:R20)</f>
        <v>14673.627450980392</v>
      </c>
    </row>
    <row r="26" spans="1:37" x14ac:dyDescent="0.2">
      <c r="N26" s="4" t="s">
        <v>81</v>
      </c>
      <c r="O26" s="8">
        <f>AVERAGE(O15:O16,O21:O22)</f>
        <v>2954.2156862745101</v>
      </c>
      <c r="P26" s="8">
        <f>AVERAGE(P15:P16,P21:P22)</f>
        <v>3461.1029411764707</v>
      </c>
      <c r="Q26" s="8">
        <f>AVERAGE(Q15:Q16,Q21:Q22)</f>
        <v>5554.8039215686276</v>
      </c>
      <c r="R26" s="8">
        <f>AVERAGE(R15:R16,R21:R22)</f>
        <v>11970.122549019608</v>
      </c>
    </row>
    <row r="28" spans="1:37" x14ac:dyDescent="0.2">
      <c r="N28" s="4" t="s">
        <v>83</v>
      </c>
      <c r="R28" s="8">
        <f>AVERAGE(R13:R14)</f>
        <v>13966.176470588234</v>
      </c>
    </row>
    <row r="29" spans="1:37" x14ac:dyDescent="0.2">
      <c r="N29" s="4" t="s">
        <v>82</v>
      </c>
      <c r="R29" s="8">
        <f>AVERAGE(R11:R12)</f>
        <v>13756.960784313724</v>
      </c>
    </row>
    <row r="30" spans="1:37" x14ac:dyDescent="0.2">
      <c r="N30" s="4" t="s">
        <v>81</v>
      </c>
      <c r="R30" s="8">
        <f>AVERAGE(R15:R16)</f>
        <v>12931.323529411766</v>
      </c>
    </row>
    <row r="31" spans="1:37" x14ac:dyDescent="0.2">
      <c r="R31" s="8"/>
    </row>
    <row r="32" spans="1:37" x14ac:dyDescent="0.2">
      <c r="N32" s="4" t="s">
        <v>83</v>
      </c>
      <c r="R32" s="8">
        <f>AVERAGE(R17:R18)</f>
        <v>13855.441176470587</v>
      </c>
    </row>
    <row r="33" spans="14:18" x14ac:dyDescent="0.2">
      <c r="N33" s="4" t="s">
        <v>82</v>
      </c>
      <c r="R33" s="8">
        <f>AVERAGE(R19:R20)</f>
        <v>15590.294117647059</v>
      </c>
    </row>
    <row r="34" spans="14:18" x14ac:dyDescent="0.2">
      <c r="N34" s="4" t="s">
        <v>81</v>
      </c>
      <c r="R34" s="8">
        <f>AVERAGE(R21:R22)</f>
        <v>11008.921568627451</v>
      </c>
    </row>
  </sheetData>
  <pageMargins left="0.25" right="0.25" top="0.5" bottom="0.5" header="0" footer="0"/>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42BDA-D650-4943-9F8B-4926560065FC}">
  <dimension ref="A1:J26"/>
  <sheetViews>
    <sheetView topLeftCell="A7" zoomScale="110" zoomScaleNormal="110" workbookViewId="0">
      <selection activeCell="I76" sqref="I76"/>
    </sheetView>
  </sheetViews>
  <sheetFormatPr defaultRowHeight="12.75" x14ac:dyDescent="0.2"/>
  <cols>
    <col min="1" max="2" width="9.140625" style="4"/>
    <col min="3" max="3" width="9.5703125" style="4" bestFit="1" customWidth="1"/>
    <col min="4" max="16384" width="9.140625" style="4"/>
  </cols>
  <sheetData>
    <row r="1" spans="1:10" ht="15.75" x14ac:dyDescent="0.25">
      <c r="A1" s="146">
        <v>2015</v>
      </c>
      <c r="B1" s="145" t="s">
        <v>206</v>
      </c>
      <c r="C1" s="145"/>
      <c r="D1" s="145"/>
      <c r="E1" s="145"/>
      <c r="F1" s="145"/>
      <c r="G1" s="145"/>
    </row>
    <row r="2" spans="1:10" ht="15.75" x14ac:dyDescent="0.25">
      <c r="A2" s="145"/>
      <c r="B2" s="145" t="s">
        <v>205</v>
      </c>
      <c r="C2" s="145"/>
      <c r="D2" s="145" t="s">
        <v>204</v>
      </c>
      <c r="E2" s="145"/>
      <c r="F2" s="145"/>
      <c r="G2" s="145"/>
    </row>
    <row r="3" spans="1:10" ht="15.75" x14ac:dyDescent="0.25">
      <c r="A3" s="144"/>
      <c r="B3" s="145"/>
      <c r="C3" s="145"/>
      <c r="D3" s="145"/>
      <c r="E3" s="145"/>
      <c r="F3" s="144"/>
      <c r="G3" s="127"/>
    </row>
    <row r="4" spans="1:10" ht="15.75" x14ac:dyDescent="0.25">
      <c r="A4" s="145" t="s">
        <v>203</v>
      </c>
      <c r="B4" s="145"/>
      <c r="C4" s="145"/>
      <c r="D4" s="145"/>
      <c r="E4" s="145"/>
      <c r="F4" s="144"/>
    </row>
    <row r="5" spans="1:10" ht="15.75" x14ac:dyDescent="0.25">
      <c r="A5" s="144"/>
      <c r="B5" s="145"/>
      <c r="C5" s="145" t="s">
        <v>202</v>
      </c>
      <c r="D5" s="145"/>
      <c r="E5" s="145"/>
      <c r="F5" s="144"/>
      <c r="G5" s="138"/>
    </row>
    <row r="6" spans="1:10" ht="18" x14ac:dyDescent="0.25">
      <c r="A6" s="127"/>
      <c r="B6" s="140"/>
      <c r="C6" s="140"/>
      <c r="F6" s="138"/>
      <c r="G6" s="138"/>
    </row>
    <row r="7" spans="1:10" ht="16.5" thickBot="1" x14ac:dyDescent="0.3">
      <c r="A7" s="127"/>
      <c r="B7" s="139" t="s">
        <v>201</v>
      </c>
      <c r="C7" s="143">
        <v>42247</v>
      </c>
      <c r="D7" s="142"/>
      <c r="E7" s="137"/>
      <c r="F7" s="139" t="s">
        <v>199</v>
      </c>
      <c r="G7" s="141">
        <v>243</v>
      </c>
    </row>
    <row r="8" spans="1:10" ht="18" x14ac:dyDescent="0.25">
      <c r="A8" s="127"/>
      <c r="B8" s="140"/>
      <c r="C8" s="270" t="s">
        <v>1083</v>
      </c>
      <c r="D8" s="137"/>
      <c r="E8" s="388"/>
      <c r="F8" s="138"/>
      <c r="G8" s="138"/>
    </row>
    <row r="9" spans="1:10" ht="15" x14ac:dyDescent="0.25">
      <c r="A9" s="127"/>
      <c r="B9" s="137"/>
      <c r="C9" s="385" t="s">
        <v>197</v>
      </c>
      <c r="D9" s="386"/>
      <c r="E9" s="389"/>
      <c r="F9" s="385" t="s">
        <v>196</v>
      </c>
      <c r="G9" s="387"/>
    </row>
    <row r="10" spans="1:10" ht="27" thickBot="1" x14ac:dyDescent="0.3">
      <c r="A10" s="127"/>
      <c r="B10" s="137"/>
      <c r="C10" s="136" t="s">
        <v>194</v>
      </c>
      <c r="D10" s="135" t="s">
        <v>193</v>
      </c>
      <c r="E10" s="177" t="s">
        <v>195</v>
      </c>
      <c r="F10" s="133" t="s">
        <v>194</v>
      </c>
      <c r="G10" s="132" t="s">
        <v>193</v>
      </c>
    </row>
    <row r="11" spans="1:10" ht="14.25" x14ac:dyDescent="0.2">
      <c r="A11" s="127"/>
      <c r="B11" s="131" t="s">
        <v>192</v>
      </c>
      <c r="C11" s="130">
        <v>101</v>
      </c>
      <c r="D11" s="129">
        <v>102</v>
      </c>
      <c r="E11" s="128"/>
      <c r="F11" s="122">
        <v>98</v>
      </c>
      <c r="G11" s="121">
        <v>102</v>
      </c>
      <c r="I11" s="4">
        <f t="shared" ref="I11:I22" si="0">AVERAGE(C11,F11)/100</f>
        <v>0.995</v>
      </c>
      <c r="J11" s="4">
        <f t="shared" ref="J11:J22" si="1">AVERAGE(D11,G11)/100</f>
        <v>1.02</v>
      </c>
    </row>
    <row r="12" spans="1:10" ht="15" thickBot="1" x14ac:dyDescent="0.25">
      <c r="A12" s="127"/>
      <c r="B12" s="120" t="s">
        <v>191</v>
      </c>
      <c r="C12" s="119">
        <v>88</v>
      </c>
      <c r="D12" s="129">
        <v>102</v>
      </c>
      <c r="E12" s="117"/>
      <c r="F12" s="116">
        <v>95</v>
      </c>
      <c r="G12" s="121">
        <v>102</v>
      </c>
      <c r="I12" s="4">
        <f t="shared" si="0"/>
        <v>0.91500000000000004</v>
      </c>
      <c r="J12" s="4">
        <f t="shared" si="1"/>
        <v>1.02</v>
      </c>
    </row>
    <row r="13" spans="1:10" ht="14.25" x14ac:dyDescent="0.2">
      <c r="A13" s="127"/>
      <c r="B13" s="126" t="s">
        <v>190</v>
      </c>
      <c r="C13" s="125">
        <v>100</v>
      </c>
      <c r="D13" s="129">
        <v>102</v>
      </c>
      <c r="E13" s="123"/>
      <c r="F13" s="122">
        <v>94</v>
      </c>
      <c r="G13" s="121">
        <v>102</v>
      </c>
      <c r="I13" s="4">
        <f t="shared" si="0"/>
        <v>0.97</v>
      </c>
      <c r="J13" s="4">
        <f t="shared" si="1"/>
        <v>1.02</v>
      </c>
    </row>
    <row r="14" spans="1:10" ht="15" thickBot="1" x14ac:dyDescent="0.25">
      <c r="A14" s="127"/>
      <c r="B14" s="120" t="s">
        <v>189</v>
      </c>
      <c r="C14" s="119">
        <v>99</v>
      </c>
      <c r="D14" s="129">
        <v>102</v>
      </c>
      <c r="E14" s="117"/>
      <c r="F14" s="116">
        <v>94</v>
      </c>
      <c r="G14" s="121">
        <v>102</v>
      </c>
      <c r="I14" s="4">
        <f t="shared" si="0"/>
        <v>0.96499999999999997</v>
      </c>
      <c r="J14" s="4">
        <f t="shared" si="1"/>
        <v>1.02</v>
      </c>
    </row>
    <row r="15" spans="1:10" ht="14.25" x14ac:dyDescent="0.2">
      <c r="A15" s="127"/>
      <c r="B15" s="126" t="s">
        <v>188</v>
      </c>
      <c r="C15" s="125">
        <v>90</v>
      </c>
      <c r="D15" s="129">
        <v>102</v>
      </c>
      <c r="E15" s="123"/>
      <c r="F15" s="122">
        <v>88</v>
      </c>
      <c r="G15" s="121">
        <v>102</v>
      </c>
      <c r="I15" s="4">
        <f t="shared" si="0"/>
        <v>0.89</v>
      </c>
      <c r="J15" s="4">
        <f t="shared" si="1"/>
        <v>1.02</v>
      </c>
    </row>
    <row r="16" spans="1:10" ht="15" thickBot="1" x14ac:dyDescent="0.25">
      <c r="A16" s="127"/>
      <c r="B16" s="120" t="s">
        <v>187</v>
      </c>
      <c r="C16" s="119">
        <v>101</v>
      </c>
      <c r="D16" s="129">
        <v>102</v>
      </c>
      <c r="E16" s="117"/>
      <c r="F16" s="116">
        <v>96</v>
      </c>
      <c r="G16" s="121">
        <v>102</v>
      </c>
      <c r="I16" s="4">
        <f t="shared" si="0"/>
        <v>0.98499999999999999</v>
      </c>
      <c r="J16" s="4">
        <f t="shared" si="1"/>
        <v>1.02</v>
      </c>
    </row>
    <row r="17" spans="1:10" ht="14.25" x14ac:dyDescent="0.2">
      <c r="A17" s="127"/>
      <c r="B17" s="126" t="s">
        <v>186</v>
      </c>
      <c r="C17" s="125">
        <v>105</v>
      </c>
      <c r="D17" s="129">
        <v>102</v>
      </c>
      <c r="E17" s="123"/>
      <c r="F17" s="122">
        <v>100</v>
      </c>
      <c r="G17" s="121">
        <v>102</v>
      </c>
      <c r="I17" s="4">
        <f t="shared" si="0"/>
        <v>1.0249999999999999</v>
      </c>
      <c r="J17" s="4">
        <f t="shared" si="1"/>
        <v>1.02</v>
      </c>
    </row>
    <row r="18" spans="1:10" ht="15" thickBot="1" x14ac:dyDescent="0.25">
      <c r="A18" s="127"/>
      <c r="B18" s="120" t="s">
        <v>185</v>
      </c>
      <c r="C18" s="119">
        <v>91</v>
      </c>
      <c r="D18" s="129">
        <v>102</v>
      </c>
      <c r="E18" s="117"/>
      <c r="F18" s="116">
        <v>98</v>
      </c>
      <c r="G18" s="121">
        <v>102</v>
      </c>
      <c r="I18" s="4">
        <f t="shared" si="0"/>
        <v>0.94499999999999995</v>
      </c>
      <c r="J18" s="4">
        <f t="shared" si="1"/>
        <v>1.02</v>
      </c>
    </row>
    <row r="19" spans="1:10" ht="14.25" x14ac:dyDescent="0.2">
      <c r="A19" s="127"/>
      <c r="B19" s="126" t="s">
        <v>184</v>
      </c>
      <c r="C19" s="125">
        <v>104</v>
      </c>
      <c r="D19" s="129">
        <v>102</v>
      </c>
      <c r="E19" s="123"/>
      <c r="F19" s="122">
        <v>98</v>
      </c>
      <c r="G19" s="121">
        <v>102</v>
      </c>
      <c r="I19" s="4">
        <f t="shared" si="0"/>
        <v>1.01</v>
      </c>
      <c r="J19" s="4">
        <f t="shared" si="1"/>
        <v>1.02</v>
      </c>
    </row>
    <row r="20" spans="1:10" ht="13.5" thickBot="1" x14ac:dyDescent="0.25">
      <c r="B20" s="120" t="s">
        <v>183</v>
      </c>
      <c r="C20" s="119">
        <v>95</v>
      </c>
      <c r="D20" s="129">
        <v>102</v>
      </c>
      <c r="E20" s="117"/>
      <c r="F20" s="116">
        <v>96</v>
      </c>
      <c r="G20" s="121">
        <v>102</v>
      </c>
      <c r="I20" s="4">
        <f t="shared" si="0"/>
        <v>0.95499999999999996</v>
      </c>
      <c r="J20" s="4">
        <f t="shared" si="1"/>
        <v>1.02</v>
      </c>
    </row>
    <row r="21" spans="1:10" x14ac:dyDescent="0.2">
      <c r="B21" s="126" t="s">
        <v>182</v>
      </c>
      <c r="C21" s="125">
        <v>95</v>
      </c>
      <c r="D21" s="124">
        <v>94</v>
      </c>
      <c r="E21" s="123">
        <v>9</v>
      </c>
      <c r="F21" s="122">
        <v>95</v>
      </c>
      <c r="G21" s="121">
        <v>91</v>
      </c>
      <c r="I21" s="4">
        <f t="shared" si="0"/>
        <v>0.95</v>
      </c>
      <c r="J21" s="4">
        <f t="shared" si="1"/>
        <v>0.92500000000000004</v>
      </c>
    </row>
    <row r="22" spans="1:10" ht="13.5" thickBot="1" x14ac:dyDescent="0.25">
      <c r="B22" s="120" t="s">
        <v>181</v>
      </c>
      <c r="C22" s="119">
        <v>80</v>
      </c>
      <c r="D22" s="118">
        <v>79</v>
      </c>
      <c r="E22" s="117">
        <v>20</v>
      </c>
      <c r="F22" s="116">
        <v>81</v>
      </c>
      <c r="G22" s="115">
        <v>77</v>
      </c>
      <c r="I22" s="4">
        <f t="shared" si="0"/>
        <v>0.80500000000000005</v>
      </c>
      <c r="J22" s="4">
        <f t="shared" si="1"/>
        <v>0.78</v>
      </c>
    </row>
    <row r="24" spans="1:10" x14ac:dyDescent="0.2">
      <c r="H24" s="4" t="s">
        <v>83</v>
      </c>
      <c r="I24" s="6">
        <f>AVERAGE(I13:I14,I17:I18)</f>
        <v>0.97624999999999995</v>
      </c>
      <c r="J24" s="6">
        <f>AVERAGE(J13:J14,J17:J18)</f>
        <v>1.02</v>
      </c>
    </row>
    <row r="25" spans="1:10" x14ac:dyDescent="0.2">
      <c r="H25" s="4" t="s">
        <v>82</v>
      </c>
      <c r="I25" s="6">
        <f>AVERAGE(I11:I12,I19:I20)</f>
        <v>0.96875</v>
      </c>
      <c r="J25" s="6">
        <f>AVERAGE(J11:J12,J19:J20)</f>
        <v>1.02</v>
      </c>
    </row>
    <row r="26" spans="1:10" x14ac:dyDescent="0.2">
      <c r="H26" s="4" t="s">
        <v>81</v>
      </c>
      <c r="I26" s="6">
        <f>AVERAGE(I15:I16,I21:I22)</f>
        <v>0.90750000000000008</v>
      </c>
      <c r="J26" s="6">
        <f>AVERAGE(J15:J16,J21:J22)</f>
        <v>0.93625000000000003</v>
      </c>
    </row>
  </sheetData>
  <mergeCells count="3">
    <mergeCell ref="C9:D9"/>
    <mergeCell ref="F9:G9"/>
    <mergeCell ref="E8:E9"/>
  </mergeCells>
  <pageMargins left="0.7" right="0.7" top="0.75" bottom="0.75" header="0.3" footer="0.3"/>
  <pageSetup scale="13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8</vt:i4>
      </vt:variant>
    </vt:vector>
  </HeadingPairs>
  <TitlesOfParts>
    <vt:vector size="30" baseType="lpstr">
      <vt:lpstr>PlantDF</vt:lpstr>
      <vt:lpstr>d161Mapping</vt:lpstr>
      <vt:lpstr>d161Weights</vt:lpstr>
      <vt:lpstr>d161Height</vt:lpstr>
      <vt:lpstr>d174Mapping</vt:lpstr>
      <vt:lpstr>d174Weights</vt:lpstr>
      <vt:lpstr>d174Height</vt:lpstr>
      <vt:lpstr>d188Mapping</vt:lpstr>
      <vt:lpstr>d188Weights</vt:lpstr>
      <vt:lpstr>d188Height</vt:lpstr>
      <vt:lpstr>d203Mapping</vt:lpstr>
      <vt:lpstr>d203Weights</vt:lpstr>
      <vt:lpstr>d203Height</vt:lpstr>
      <vt:lpstr>d216Mapping</vt:lpstr>
      <vt:lpstr>d216Weights</vt:lpstr>
      <vt:lpstr>d216Height</vt:lpstr>
      <vt:lpstr>d229Mapping</vt:lpstr>
      <vt:lpstr>d229Weights</vt:lpstr>
      <vt:lpstr>d229Height</vt:lpstr>
      <vt:lpstr>d243Mapping</vt:lpstr>
      <vt:lpstr>d243Weights</vt:lpstr>
      <vt:lpstr>d243Height</vt:lpstr>
      <vt:lpstr>d161Mapping!Print_Area</vt:lpstr>
      <vt:lpstr>d174Mapping!Print_Area</vt:lpstr>
      <vt:lpstr>d188Mapping!Print_Area</vt:lpstr>
      <vt:lpstr>d203Mapping!Print_Area</vt:lpstr>
      <vt:lpstr>d216Mapping!Print_Area</vt:lpstr>
      <vt:lpstr>d229Mapping!Print_Area</vt:lpstr>
      <vt:lpstr>d229Weights!Print_Area</vt:lpstr>
      <vt:lpstr>d243Mapping!Print_Area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Reviewer</dc:creator>
  <cp:lastModifiedBy>Reviewer</cp:lastModifiedBy>
  <dcterms:created xsi:type="dcterms:W3CDTF">2025-06-04T20:52:15Z</dcterms:created>
  <dcterms:modified xsi:type="dcterms:W3CDTF">2025-06-06T17:01:15Z</dcterms:modified>
</cp:coreProperties>
</file>